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34.xml" ContentType="application/vnd.openxmlformats-officedocument.spreadsheetml.worksheet+xml"/>
  <Override PartName="/xl/styles.xml" ContentType="application/vnd.openxmlformats-officedocument.spreadsheetml.styles+xml"/>
  <Override PartName="/xl/customProperty15.bin" ContentType="application/vnd.openxmlformats-officedocument.spreadsheetml.customProperty"/>
  <Override PartName="/xl/customProperty7.bin" ContentType="application/vnd.openxmlformats-officedocument.spreadsheetml.customProperty"/>
  <Override PartName="/xl/customProperty6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1.bin" ContentType="application/vnd.openxmlformats-officedocument.spreadsheetml.customProperty"/>
  <Override PartName="/xl/customProperty10.bin" ContentType="application/vnd.openxmlformats-officedocument.spreadsheetml.customProperty"/>
  <Override PartName="/xl/comments1.xml" ContentType="application/vnd.openxmlformats-officedocument.spreadsheetml.comments+xml"/>
  <Override PartName="/xl/externalLinks/externalLink6.xml" ContentType="application/vnd.openxmlformats-officedocument.spreadsheetml.externalLink+xml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xl/customProperty1.bin" ContentType="application/vnd.openxmlformats-officedocument.spreadsheetml.customProperty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17.bin" ContentType="application/vnd.openxmlformats-officedocument.spreadsheetml.customProperty"/>
  <Override PartName="/xl/customProperty16.bin" ContentType="application/vnd.openxmlformats-officedocument.spreadsheetml.customProperty"/>
  <Override PartName="/xl/externalLinks/externalLink5.xml" ContentType="application/vnd.openxmlformats-officedocument.spreadsheetml.externalLink+xml"/>
  <Override PartName="/xl/comments2.xml" ContentType="application/vnd.openxmlformats-officedocument.spreadsheetml.comments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ustomProperty14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ates\Public\Decoupling\2022 Decoupling Filing\Filed on 03-31-2022\"/>
    </mc:Choice>
  </mc:AlternateContent>
  <bookViews>
    <workbookView xWindow="0" yWindow="0" windowWidth="19200" windowHeight="7670" tabRatio="833" activeTab="1"/>
  </bookViews>
  <sheets>
    <sheet name="Delivery Rate Change Calc" sheetId="56" r:id="rId1"/>
    <sheet name="Summary of Rates" sheetId="57" r:id="rId2"/>
    <sheet name="RateDev (31,31T,41,41T,86,86T)" sheetId="58" r:id="rId3"/>
    <sheet name="Rate Test" sheetId="59" r:id="rId4"/>
    <sheet name="Earnings Test Alloc" sheetId="15" r:id="rId5"/>
    <sheet name="Rate Impacts--&gt;" sheetId="46" r:id="rId6"/>
    <sheet name="Rate Impacts Sch 142" sheetId="85" r:id="rId7"/>
    <sheet name="Typical Res Bill Sch 142" sheetId="86" r:id="rId8"/>
    <sheet name="Revenue Impacts Sch 142" sheetId="87" r:id="rId9"/>
    <sheet name="Balances -&gt;" sheetId="51" r:id="rId10"/>
    <sheet name="Deferral Balance" sheetId="61" r:id="rId11"/>
    <sheet name="Historic Account Balances" sheetId="23" r:id="rId12"/>
    <sheet name="Amort Estimate" sheetId="62" r:id="rId13"/>
    <sheet name="Work Papers--&gt;" sheetId="36" r:id="rId14"/>
    <sheet name="Sch23&amp;53 Deferral Calc" sheetId="40" r:id="rId15"/>
    <sheet name="Sch31&amp;31T Deferral Calc" sheetId="41" r:id="rId16"/>
    <sheet name="Sch 41&amp;86 Deferral Calc" sheetId="42" r:id="rId17"/>
    <sheet name="F2022 Forecast" sheetId="21" r:id="rId18"/>
    <sheet name="2021 Weather Adj" sheetId="55" r:id="rId19"/>
    <sheet name="2021 Gas Margin Calc" sheetId="18" r:id="rId20"/>
    <sheet name="2021 Gas Earnings Sharing" sheetId="88" r:id="rId21"/>
    <sheet name="2021 PLR Volumetric DeliveryRev" sheetId="22" r:id="rId22"/>
    <sheet name="2019 GRC Conversion Factor" sheetId="26" r:id="rId23"/>
    <sheet name="Prior Filings--&gt;" sheetId="71" r:id="rId24"/>
    <sheet name="2018 ERF - Exh. JAP-11 Page 3" sheetId="77" r:id="rId25"/>
    <sheet name="2019 GRC - Exh. JAP-13 Page 3" sheetId="75" r:id="rId26"/>
    <sheet name="2019 GRC - Exh. JAP-13 Page 4" sheetId="76" r:id="rId27"/>
    <sheet name="2019 GRC PLR - Exh. JAP-13 p1" sheetId="66" r:id="rId28"/>
    <sheet name="2019 GRC PLR - Exh. JAP-13 p2" sheetId="67" r:id="rId29"/>
    <sheet name="2019 GRC PLR - Exh. JAP-13 p3" sheetId="68" r:id="rId30"/>
    <sheet name="2019 GRC PLR - Exh. JAP-13 p4" sheetId="70" r:id="rId31"/>
    <sheet name="2021 May Filing - Rate Test" sheetId="81" r:id="rId32"/>
    <sheet name="Transfer to Amort -&gt;" sheetId="65" r:id="rId33"/>
    <sheet name="Gas Transfer to Amort" sheetId="64" r:id="rId34"/>
  </sheets>
  <externalReferences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____________________six6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hidden="1">{#N/A,#N/A,FALSE,"schA"}</definedName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D" hidden="1">#REF!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ex1" hidden="1">{#N/A,#N/A,FALSE,"Summ";#N/A,#N/A,FALSE,"General"}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1__123Graph_ABUDG6_D_ESCRPR" hidden="1">[1]Quant!$D$71:$O$71</definedName>
    <definedName name="_2__123Graph_ABUDG6_Dtons_inv" hidden="1">[3]Quant!#REF!</definedName>
    <definedName name="_3__123Graph_ABUDG6_Dtons_inv" hidden="1">[4]Quant!#REF!</definedName>
    <definedName name="_3__123Graph_BBUDG6_D_ESCRPR" hidden="1">[1]Quant!$D$72:$O$72</definedName>
    <definedName name="_4__123Graph_ABUDG6_Dtons_inv" hidden="1">'[5]Area D 2011'!#REF!</definedName>
    <definedName name="_4__123Graph_BBUDG6_Dtons_inv" hidden="1">[1]Quant!$D$9:$O$9</definedName>
    <definedName name="_5__123Graph_CBUDG6_D_ESCRPR" hidden="1">[1]Quant!$D$100:$O$100</definedName>
    <definedName name="_6__123Graph_CBUDG6_D_ESCRPR" hidden="1">'[6]2012 Area AB BudgetSummary'!#REF!</definedName>
    <definedName name="_6__123Graph_DBUDG6_D_ESCRPR" hidden="1">[1]Quant!$D$88:$O$88</definedName>
    <definedName name="_7__123Graph_CBUDG6_D_ESCRPR" hidden="1">'[5]Area D 2011'!#REF!</definedName>
    <definedName name="_7__123Graph_DBUDG6_D_ESCRPR" hidden="1">'[6]2012 Area AB BudgetSummary'!#REF!</definedName>
    <definedName name="_7__123Graph_XBUDG6_D_ESCRPR" hidden="1">[1]Quant!$D$5:$O$5</definedName>
    <definedName name="_8__123Graph_DBUDG6_D_ESCRPR" hidden="1">'[5]Area D 2011'!#REF!</definedName>
    <definedName name="_8__123Graph_XBUDG6_Dtons_inv" hidden="1">[1]Quant!$D$5:$O$5</definedName>
    <definedName name="_ex1" hidden="1">{#N/A,#N/A,FALSE,"Summ";#N/A,#N/A,FALSE,"General"}</definedName>
    <definedName name="_Fill" hidden="1">#REF!</definedName>
    <definedName name="_Key1" hidden="1">#REF!</definedName>
    <definedName name="_Key2" hidden="1">#REF!</definedName>
    <definedName name="_new1" hidden="1">{#N/A,#N/A,FALSE,"Summ";#N/A,#N/A,FALSE,"General"}</definedName>
    <definedName name="_Parse_In" hidden="1">#REF!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hidden="1">{#N/A,#N/A,FALSE,"Coversheet";#N/A,#N/A,FALSE,"QA"}</definedName>
    <definedName name="b" hidden="1">{#N/A,#N/A,FALSE,"Coversheet";#N/A,#N/A,FALSE,"QA"}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L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Bum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" hidden="1">{#N/A,#N/A,FALSE,"CESTSUM";#N/A,#N/A,FALSE,"est sum A";#N/A,#N/A,FALSE,"est detail A"}</definedName>
    <definedName name="DFIT" hidden="1">{#N/A,#N/A,FALSE,"Coversheet";#N/A,#N/A,FALSE,"QA"}</definedName>
    <definedName name="ee" hidden="1">{#N/A,#N/A,FALSE,"Month ";#N/A,#N/A,FALSE,"YTD";#N/A,#N/A,FALSE,"12 mo ended"}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gary" hidden="1">{#N/A,#N/A,FALSE,"Cover Sheet";"Use of Equipment",#N/A,FALSE,"Area C";"Equipment Hours",#N/A,FALSE,"All";"Summary",#N/A,FALSE,"All"}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OYT" hidden="1">{#N/A,#N/A,FALSE,"Cover Sheet";"Use of Equipment",#N/A,FALSE,"Area C";"Equipment Hours",#N/A,FALSE,"All";"Summary",#N/A,FALSE,"All"}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27">'2019 GRC PLR - Exh. JAP-13 p1'!$A$1:$O$28</definedName>
    <definedName name="_xlnm.Print_Area" localSheetId="18">'2021 Weather Adj'!$A$1:$P$253</definedName>
    <definedName name="_xlnm.Print_Area" localSheetId="17">'F2022 Forecast'!$A$1:$P$51</definedName>
    <definedName name="_xlnm.Print_Area" localSheetId="6">'Rate Impacts Sch 142'!$B$1:$T$37</definedName>
    <definedName name="_xlnm.Print_Area" localSheetId="7">'Typical Res Bill Sch 142'!$B$1:$H$38</definedName>
    <definedName name="_xlnm.Print_Titles" localSheetId="8">'Revenue Impacts Sch 142'!$1:$8</definedName>
    <definedName name="q" hidden="1">{#N/A,#N/A,FALSE,"Coversheet";#N/A,#N/A,FALSE,"QA"}</definedName>
    <definedName name="qqq" hidden="1">{#N/A,#N/A,FALSE,"schA"}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ue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hidden="1">{#N/A,#N/A,FALSE,"Cost Adjustment 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Depreciation." hidden="1">{#N/A,#N/A,TRUE,"Depreciation Summary";#N/A,#N/A,TRUE,"18, 21 &amp; 22 Depreciation";#N/A,#N/A,TRUE,"11 &amp; 12 Depreciation"}</definedName>
    <definedName name="wrn.ECR." hidden="1">{#N/A,#N/A,FALSE,"schA"}</definedName>
    <definedName name="wrn.ESTIMATE." hidden="1">{#N/A,#N/A,FALSE,"CESTSUM";#N/A,#N/A,FALSE,"est sum A";#N/A,#N/A,FALSE,"est detail A"}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62913" calcMode="autoNoTable"/>
</workbook>
</file>

<file path=xl/calcChain.xml><?xml version="1.0" encoding="utf-8"?>
<calcChain xmlns="http://schemas.openxmlformats.org/spreadsheetml/2006/main">
  <c r="D15" i="15" l="1"/>
  <c r="F19" i="88"/>
  <c r="G19" i="88" s="1"/>
  <c r="H19" i="88" s="1"/>
  <c r="I19" i="88" s="1"/>
  <c r="E19" i="88"/>
  <c r="D19" i="88"/>
  <c r="D22" i="88"/>
  <c r="D12" i="88"/>
  <c r="D15" i="88" s="1"/>
  <c r="D16" i="88" s="1"/>
  <c r="D18" i="88" s="1"/>
  <c r="D20" i="88" s="1"/>
  <c r="D11" i="88"/>
  <c r="E11" i="88" s="1"/>
  <c r="F11" i="88" s="1"/>
  <c r="G11" i="88" s="1"/>
  <c r="H11" i="88" s="1"/>
  <c r="I11" i="88" s="1"/>
  <c r="E10" i="88"/>
  <c r="F10" i="88" s="1"/>
  <c r="A10" i="88"/>
  <c r="A11" i="88" s="1"/>
  <c r="A12" i="88" s="1"/>
  <c r="A13" i="88" s="1"/>
  <c r="A14" i="88" s="1"/>
  <c r="A15" i="88" s="1"/>
  <c r="A16" i="88" s="1"/>
  <c r="A17" i="88" s="1"/>
  <c r="A18" i="88" s="1"/>
  <c r="A19" i="88" s="1"/>
  <c r="A20" i="88" s="1"/>
  <c r="F12" i="88" l="1"/>
  <c r="G10" i="88"/>
  <c r="E14" i="88"/>
  <c r="E12" i="88"/>
  <c r="C11" i="64"/>
  <c r="H10" i="88" l="1"/>
  <c r="G12" i="88"/>
  <c r="E22" i="88"/>
  <c r="F14" i="88"/>
  <c r="E15" i="88"/>
  <c r="E16" i="88" s="1"/>
  <c r="E18" i="88" s="1"/>
  <c r="E20" i="88" s="1"/>
  <c r="W27" i="85"/>
  <c r="W26" i="85"/>
  <c r="W25" i="85"/>
  <c r="I10" i="88" l="1"/>
  <c r="I12" i="88" s="1"/>
  <c r="H12" i="88"/>
  <c r="F22" i="88"/>
  <c r="G14" i="88"/>
  <c r="F15" i="88"/>
  <c r="F16" i="88" s="1"/>
  <c r="F18" i="88" s="1"/>
  <c r="F20" i="88" s="1"/>
  <c r="V23" i="85"/>
  <c r="V22" i="85"/>
  <c r="V21" i="85"/>
  <c r="V20" i="85"/>
  <c r="V19" i="85"/>
  <c r="V18" i="85"/>
  <c r="V17" i="85"/>
  <c r="V16" i="85"/>
  <c r="V15" i="85"/>
  <c r="V14" i="85"/>
  <c r="V13" i="85"/>
  <c r="V12" i="85"/>
  <c r="V11" i="85"/>
  <c r="D54" i="87"/>
  <c r="D53" i="87"/>
  <c r="G49" i="87"/>
  <c r="G48" i="87"/>
  <c r="G50" i="87" s="1"/>
  <c r="P21" i="85" s="1"/>
  <c r="R21" i="85" s="1"/>
  <c r="G46" i="87"/>
  <c r="G42" i="87"/>
  <c r="G41" i="87"/>
  <c r="G39" i="87"/>
  <c r="G43" i="87" s="1"/>
  <c r="P16" i="85" s="1"/>
  <c r="P31" i="85" s="1"/>
  <c r="G38" i="87"/>
  <c r="G35" i="87"/>
  <c r="P19" i="85" s="1"/>
  <c r="G34" i="87"/>
  <c r="G33" i="87"/>
  <c r="G32" i="87"/>
  <c r="G30" i="87"/>
  <c r="G27" i="87"/>
  <c r="P14" i="85" s="1"/>
  <c r="G26" i="87"/>
  <c r="G25" i="87"/>
  <c r="G24" i="87"/>
  <c r="G22" i="87"/>
  <c r="G21" i="87"/>
  <c r="G18" i="87"/>
  <c r="G15" i="87"/>
  <c r="G14" i="87"/>
  <c r="G13" i="87"/>
  <c r="G10" i="87"/>
  <c r="D29" i="86"/>
  <c r="E29" i="86" s="1"/>
  <c r="G28" i="86"/>
  <c r="G27" i="86"/>
  <c r="G25" i="86"/>
  <c r="H25" i="86" s="1"/>
  <c r="E25" i="86"/>
  <c r="G22" i="86"/>
  <c r="D21" i="86"/>
  <c r="D23" i="86" s="1"/>
  <c r="E23" i="86" s="1"/>
  <c r="G20" i="86"/>
  <c r="G19" i="86"/>
  <c r="G18" i="86"/>
  <c r="G17" i="86"/>
  <c r="G16" i="86"/>
  <c r="G13" i="86"/>
  <c r="E13" i="86"/>
  <c r="D13" i="86"/>
  <c r="G12" i="86"/>
  <c r="H12" i="86" s="1"/>
  <c r="H13" i="86" s="1"/>
  <c r="E12" i="86"/>
  <c r="B4" i="86"/>
  <c r="B2" i="86"/>
  <c r="Q34" i="85"/>
  <c r="I34" i="85"/>
  <c r="S33" i="85"/>
  <c r="Q33" i="85"/>
  <c r="P33" i="85"/>
  <c r="O33" i="85"/>
  <c r="N33" i="85"/>
  <c r="M33" i="85"/>
  <c r="L33" i="85"/>
  <c r="K33" i="85"/>
  <c r="J33" i="85"/>
  <c r="I33" i="85"/>
  <c r="G33" i="85"/>
  <c r="E33" i="85"/>
  <c r="F33" i="85" s="1"/>
  <c r="D33" i="85"/>
  <c r="S32" i="85"/>
  <c r="Q32" i="85"/>
  <c r="P32" i="85"/>
  <c r="O32" i="85"/>
  <c r="N32" i="85"/>
  <c r="M32" i="85"/>
  <c r="L32" i="85"/>
  <c r="K32" i="85"/>
  <c r="J32" i="85"/>
  <c r="I32" i="85"/>
  <c r="G32" i="85"/>
  <c r="E32" i="85"/>
  <c r="D32" i="85"/>
  <c r="F32" i="85" s="1"/>
  <c r="Q31" i="85"/>
  <c r="O31" i="85"/>
  <c r="N31" i="85"/>
  <c r="M31" i="85"/>
  <c r="L31" i="85"/>
  <c r="K31" i="85"/>
  <c r="J31" i="85"/>
  <c r="I31" i="85"/>
  <c r="G31" i="85"/>
  <c r="E31" i="85"/>
  <c r="D31" i="85"/>
  <c r="F31" i="85" s="1"/>
  <c r="S30" i="85"/>
  <c r="Q30" i="85"/>
  <c r="P30" i="85"/>
  <c r="O30" i="85"/>
  <c r="N30" i="85"/>
  <c r="M30" i="85"/>
  <c r="L30" i="85"/>
  <c r="K30" i="85"/>
  <c r="J30" i="85"/>
  <c r="I30" i="85"/>
  <c r="G30" i="85"/>
  <c r="E30" i="85"/>
  <c r="F30" i="85" s="1"/>
  <c r="D30" i="85"/>
  <c r="Q29" i="85"/>
  <c r="O29" i="85"/>
  <c r="N29" i="85"/>
  <c r="M29" i="85"/>
  <c r="L29" i="85"/>
  <c r="L34" i="85" s="1"/>
  <c r="K29" i="85"/>
  <c r="J29" i="85"/>
  <c r="I29" i="85"/>
  <c r="G29" i="85"/>
  <c r="F29" i="85"/>
  <c r="E29" i="85"/>
  <c r="D29" i="85"/>
  <c r="D34" i="85" s="1"/>
  <c r="Q28" i="85"/>
  <c r="O28" i="85"/>
  <c r="O34" i="85" s="1"/>
  <c r="N28" i="85"/>
  <c r="M28" i="85"/>
  <c r="M34" i="85" s="1"/>
  <c r="L28" i="85"/>
  <c r="K28" i="85"/>
  <c r="J28" i="85"/>
  <c r="J34" i="85" s="1"/>
  <c r="I28" i="85"/>
  <c r="G28" i="85"/>
  <c r="G34" i="85" s="1"/>
  <c r="E28" i="85"/>
  <c r="E34" i="85" s="1"/>
  <c r="F34" i="85" s="1"/>
  <c r="D28" i="85"/>
  <c r="Q27" i="85"/>
  <c r="P27" i="85"/>
  <c r="O27" i="85"/>
  <c r="N27" i="85"/>
  <c r="N34" i="85" s="1"/>
  <c r="M27" i="85"/>
  <c r="L27" i="85"/>
  <c r="K27" i="85"/>
  <c r="K34" i="85" s="1"/>
  <c r="J27" i="85"/>
  <c r="I27" i="85"/>
  <c r="G27" i="85"/>
  <c r="F27" i="85"/>
  <c r="E27" i="85"/>
  <c r="D27" i="85"/>
  <c r="Q24" i="85"/>
  <c r="O24" i="85"/>
  <c r="N24" i="85"/>
  <c r="M24" i="85"/>
  <c r="L24" i="85"/>
  <c r="K24" i="85"/>
  <c r="J24" i="85"/>
  <c r="I24" i="85"/>
  <c r="G24" i="85"/>
  <c r="E24" i="85"/>
  <c r="F24" i="85" s="1"/>
  <c r="D24" i="85"/>
  <c r="F23" i="85"/>
  <c r="H23" i="85" s="1"/>
  <c r="H22" i="85"/>
  <c r="R22" i="85" s="1"/>
  <c r="T22" i="85" s="1"/>
  <c r="F22" i="85"/>
  <c r="H21" i="85"/>
  <c r="F21" i="85"/>
  <c r="H20" i="85"/>
  <c r="R20" i="85" s="1"/>
  <c r="T20" i="85" s="1"/>
  <c r="F20" i="85"/>
  <c r="H19" i="85"/>
  <c r="R19" i="85" s="1"/>
  <c r="F19" i="85"/>
  <c r="R18" i="85"/>
  <c r="P18" i="85"/>
  <c r="H18" i="85"/>
  <c r="F18" i="85"/>
  <c r="F17" i="85"/>
  <c r="H17" i="85" s="1"/>
  <c r="H16" i="85"/>
  <c r="H31" i="85" s="1"/>
  <c r="F16" i="85"/>
  <c r="F15" i="85"/>
  <c r="H15" i="85" s="1"/>
  <c r="F14" i="85"/>
  <c r="H14" i="85" s="1"/>
  <c r="P13" i="85"/>
  <c r="P28" i="85" s="1"/>
  <c r="H13" i="85"/>
  <c r="R13" i="85" s="1"/>
  <c r="R28" i="85" s="1"/>
  <c r="F13" i="85"/>
  <c r="F12" i="85"/>
  <c r="H12" i="85" s="1"/>
  <c r="R12" i="85" s="1"/>
  <c r="T12" i="85" s="1"/>
  <c r="P11" i="85"/>
  <c r="F11" i="85"/>
  <c r="H11" i="85" s="1"/>
  <c r="G22" i="88" l="1"/>
  <c r="H14" i="88"/>
  <c r="G15" i="88"/>
  <c r="G16" i="88" s="1"/>
  <c r="G18" i="88" s="1"/>
  <c r="G20" i="88" s="1"/>
  <c r="E30" i="86"/>
  <c r="E32" i="86" s="1"/>
  <c r="G29" i="86"/>
  <c r="H29" i="86" s="1"/>
  <c r="P29" i="85"/>
  <c r="P34" i="85" s="1"/>
  <c r="G52" i="87"/>
  <c r="R11" i="85"/>
  <c r="H24" i="85"/>
  <c r="H27" i="85"/>
  <c r="R14" i="85"/>
  <c r="R29" i="85" s="1"/>
  <c r="H29" i="85"/>
  <c r="R23" i="85"/>
  <c r="H33" i="85"/>
  <c r="H30" i="85"/>
  <c r="R15" i="85"/>
  <c r="H32" i="85"/>
  <c r="R17" i="85"/>
  <c r="P24" i="85"/>
  <c r="F28" i="85"/>
  <c r="H28" i="85"/>
  <c r="R16" i="85"/>
  <c r="R31" i="85" s="1"/>
  <c r="D30" i="86"/>
  <c r="D36" i="86"/>
  <c r="H22" i="88" l="1"/>
  <c r="I14" i="88"/>
  <c r="H15" i="88"/>
  <c r="H16" i="88" s="1"/>
  <c r="H18" i="88" s="1"/>
  <c r="R27" i="85"/>
  <c r="R24" i="85"/>
  <c r="R33" i="85"/>
  <c r="T33" i="85" s="1"/>
  <c r="T23" i="85"/>
  <c r="R30" i="85"/>
  <c r="T30" i="85" s="1"/>
  <c r="T15" i="85"/>
  <c r="H34" i="85"/>
  <c r="T17" i="85"/>
  <c r="R32" i="85"/>
  <c r="T32" i="85" s="1"/>
  <c r="I15" i="88" l="1"/>
  <c r="I16" i="88" s="1"/>
  <c r="I22" i="88"/>
  <c r="I23" i="88" s="1"/>
  <c r="I18" i="88"/>
  <c r="I20" i="88" s="1"/>
  <c r="H20" i="88"/>
  <c r="R34" i="85"/>
  <c r="C21" i="64" l="1"/>
  <c r="E51" i="58" l="1"/>
  <c r="E50" i="58"/>
  <c r="E47" i="58"/>
  <c r="E44" i="58"/>
  <c r="E42" i="58"/>
  <c r="E41" i="58"/>
  <c r="E38" i="58"/>
  <c r="E35" i="58"/>
  <c r="E34" i="58"/>
  <c r="E30" i="58"/>
  <c r="E27" i="58"/>
  <c r="E25" i="58"/>
  <c r="E24" i="58"/>
  <c r="E20" i="58"/>
  <c r="E17" i="58"/>
  <c r="E14" i="58"/>
  <c r="E12" i="58"/>
  <c r="E17" i="59"/>
  <c r="F17" i="59"/>
  <c r="D17" i="59"/>
  <c r="F21" i="81"/>
  <c r="E21" i="81"/>
  <c r="D21" i="81"/>
  <c r="F15" i="81"/>
  <c r="F23" i="81" s="1"/>
  <c r="F25" i="81" s="1"/>
  <c r="F27" i="81" s="1"/>
  <c r="F29" i="81" s="1"/>
  <c r="E15" i="81"/>
  <c r="E23" i="81" s="1"/>
  <c r="E25" i="81" s="1"/>
  <c r="E27" i="81" s="1"/>
  <c r="E29" i="81" s="1"/>
  <c r="D15" i="81"/>
  <c r="D23" i="81" s="1"/>
  <c r="D25" i="81" s="1"/>
  <c r="D27" i="81" s="1"/>
  <c r="D29" i="81" s="1"/>
  <c r="C15" i="81"/>
  <c r="A15" i="81"/>
  <c r="A16" i="81" s="1"/>
  <c r="A17" i="81" s="1"/>
  <c r="A18" i="81" s="1"/>
  <c r="A19" i="81" s="1"/>
  <c r="A14" i="81"/>
  <c r="A13" i="81"/>
  <c r="A12" i="81"/>
  <c r="C21" i="81" l="1"/>
  <c r="A20" i="81"/>
  <c r="A21" i="81" s="1"/>
  <c r="C23" i="81" l="1"/>
  <c r="A22" i="81"/>
  <c r="A23" i="81" s="1"/>
  <c r="A24" i="81" s="1"/>
  <c r="A25" i="81" s="1"/>
  <c r="A26" i="81" l="1"/>
  <c r="A27" i="81" s="1"/>
  <c r="C27" i="81"/>
  <c r="A28" i="81" l="1"/>
  <c r="A29" i="81" s="1"/>
  <c r="C29" i="81"/>
  <c r="CV110" i="23" l="1"/>
  <c r="CV101" i="23"/>
  <c r="CV89" i="23"/>
  <c r="CV79" i="23"/>
  <c r="CV71" i="23"/>
  <c r="CV63" i="23"/>
  <c r="CV52" i="23"/>
  <c r="CV43" i="23"/>
  <c r="CV35" i="23"/>
  <c r="CV27" i="23"/>
  <c r="CV18" i="23"/>
  <c r="CV9" i="23"/>
  <c r="CJ14" i="23" l="1"/>
  <c r="CK14" i="23"/>
  <c r="CL14" i="23"/>
  <c r="CM14" i="23"/>
  <c r="CN14" i="23"/>
  <c r="CO14" i="23"/>
  <c r="CP14" i="23"/>
  <c r="CQ14" i="23"/>
  <c r="CR14" i="23"/>
  <c r="CS14" i="23"/>
  <c r="CT14" i="23"/>
  <c r="CU14" i="23"/>
  <c r="CJ23" i="23"/>
  <c r="CK23" i="23"/>
  <c r="CL23" i="23"/>
  <c r="CM23" i="23"/>
  <c r="CN23" i="23"/>
  <c r="CO23" i="23"/>
  <c r="CP23" i="23"/>
  <c r="CQ23" i="23"/>
  <c r="CR23" i="23"/>
  <c r="CS23" i="23"/>
  <c r="CT23" i="23"/>
  <c r="CU23" i="23"/>
  <c r="CJ31" i="23"/>
  <c r="CK31" i="23"/>
  <c r="CL31" i="23"/>
  <c r="CM31" i="23"/>
  <c r="CN31" i="23"/>
  <c r="CO31" i="23"/>
  <c r="CP31" i="23"/>
  <c r="CQ31" i="23"/>
  <c r="CR31" i="23"/>
  <c r="CS31" i="23"/>
  <c r="CT31" i="23"/>
  <c r="CU31" i="23"/>
  <c r="CJ39" i="23"/>
  <c r="CK39" i="23"/>
  <c r="CL39" i="23"/>
  <c r="CM39" i="23"/>
  <c r="CN39" i="23"/>
  <c r="CO39" i="23"/>
  <c r="CP39" i="23"/>
  <c r="CQ39" i="23"/>
  <c r="CR39" i="23"/>
  <c r="CS39" i="23"/>
  <c r="CT39" i="23"/>
  <c r="CU39" i="23"/>
  <c r="CJ48" i="23"/>
  <c r="CK48" i="23"/>
  <c r="CL48" i="23"/>
  <c r="CM48" i="23"/>
  <c r="CN48" i="23"/>
  <c r="CO48" i="23"/>
  <c r="CP48" i="23"/>
  <c r="CQ48" i="23"/>
  <c r="CR48" i="23"/>
  <c r="CS48" i="23"/>
  <c r="CT48" i="23"/>
  <c r="CU48" i="23"/>
  <c r="CJ59" i="23"/>
  <c r="CK59" i="23"/>
  <c r="CL59" i="23"/>
  <c r="CM59" i="23"/>
  <c r="CN59" i="23"/>
  <c r="CO59" i="23"/>
  <c r="CP59" i="23"/>
  <c r="CQ59" i="23"/>
  <c r="CR59" i="23"/>
  <c r="CS59" i="23"/>
  <c r="CT59" i="23"/>
  <c r="CU59" i="23"/>
  <c r="CJ67" i="23"/>
  <c r="CK67" i="23"/>
  <c r="CL67" i="23"/>
  <c r="CM67" i="23"/>
  <c r="CN67" i="23"/>
  <c r="CO67" i="23"/>
  <c r="CP67" i="23"/>
  <c r="CQ67" i="23"/>
  <c r="CR67" i="23"/>
  <c r="CS67" i="23"/>
  <c r="CT67" i="23"/>
  <c r="CU67" i="23"/>
  <c r="CJ75" i="23"/>
  <c r="CK75" i="23"/>
  <c r="CL75" i="23"/>
  <c r="CM75" i="23"/>
  <c r="CN75" i="23"/>
  <c r="CO75" i="23"/>
  <c r="CP75" i="23"/>
  <c r="CQ75" i="23"/>
  <c r="CR75" i="23"/>
  <c r="CS75" i="23"/>
  <c r="CT75" i="23"/>
  <c r="CU75" i="23"/>
  <c r="CJ85" i="23"/>
  <c r="CK85" i="23"/>
  <c r="CL85" i="23"/>
  <c r="CM85" i="23"/>
  <c r="CN85" i="23"/>
  <c r="CO85" i="23"/>
  <c r="CP85" i="23"/>
  <c r="CQ85" i="23"/>
  <c r="CR85" i="23"/>
  <c r="CS85" i="23"/>
  <c r="CT85" i="23"/>
  <c r="CU85" i="23"/>
  <c r="CJ97" i="23"/>
  <c r="CK97" i="23"/>
  <c r="CL97" i="23"/>
  <c r="CM97" i="23"/>
  <c r="CN97" i="23"/>
  <c r="CO97" i="23"/>
  <c r="CP97" i="23"/>
  <c r="CQ97" i="23"/>
  <c r="CR97" i="23"/>
  <c r="CS97" i="23"/>
  <c r="CT97" i="23"/>
  <c r="CU97" i="23"/>
  <c r="CJ106" i="23"/>
  <c r="CK106" i="23"/>
  <c r="CL106" i="23"/>
  <c r="CM106" i="23"/>
  <c r="CN106" i="23"/>
  <c r="CO106" i="23"/>
  <c r="CP106" i="23"/>
  <c r="CQ106" i="23"/>
  <c r="CR106" i="23"/>
  <c r="CS106" i="23"/>
  <c r="CT106" i="23"/>
  <c r="CU106" i="23"/>
  <c r="CJ115" i="23"/>
  <c r="CK115" i="23"/>
  <c r="CL115" i="23"/>
  <c r="CM115" i="23"/>
  <c r="CN115" i="23"/>
  <c r="CO115" i="23"/>
  <c r="CP115" i="23"/>
  <c r="CQ115" i="23"/>
  <c r="CR115" i="23"/>
  <c r="CS115" i="23"/>
  <c r="CT115" i="23"/>
  <c r="CU115" i="23"/>
  <c r="CQ120" i="23" l="1"/>
  <c r="CO120" i="23"/>
  <c r="CN120" i="23"/>
  <c r="CM120" i="23"/>
  <c r="CP120" i="23"/>
  <c r="CT120" i="23"/>
  <c r="CL120" i="23"/>
  <c r="CU120" i="23"/>
  <c r="CS120" i="23"/>
  <c r="CK120" i="23"/>
  <c r="CR120" i="23"/>
  <c r="CJ120" i="23"/>
  <c r="P9" i="42" l="1"/>
  <c r="O9" i="42"/>
  <c r="M9" i="42"/>
  <c r="N9" i="42"/>
  <c r="L9" i="42"/>
  <c r="P9" i="41"/>
  <c r="O9" i="41"/>
  <c r="M9" i="41"/>
  <c r="N9" i="41"/>
  <c r="L9" i="41"/>
  <c r="C28" i="40" l="1"/>
  <c r="D28" i="40" s="1"/>
  <c r="E28" i="40" s="1"/>
  <c r="F28" i="40" s="1"/>
  <c r="G28" i="40" s="1"/>
  <c r="H28" i="40" s="1"/>
  <c r="I28" i="40" s="1"/>
  <c r="J28" i="40" s="1"/>
  <c r="K28" i="40" s="1"/>
  <c r="H26" i="40"/>
  <c r="I26" i="40" s="1"/>
  <c r="J26" i="40" s="1"/>
  <c r="K26" i="40" s="1"/>
  <c r="L26" i="40" l="1"/>
  <c r="M26" i="40" s="1"/>
  <c r="N26" i="40" s="1"/>
  <c r="O26" i="40" s="1"/>
  <c r="P26" i="40" s="1"/>
  <c r="L28" i="40"/>
  <c r="M28" i="40" s="1"/>
  <c r="N28" i="40" s="1"/>
  <c r="O28" i="40" s="1"/>
  <c r="P28" i="40" s="1"/>
  <c r="D26" i="40" l="1"/>
  <c r="E26" i="40" s="1"/>
  <c r="F26" i="40" s="1"/>
  <c r="L13" i="40" l="1"/>
  <c r="M13" i="40" s="1"/>
  <c r="N13" i="40" s="1"/>
  <c r="C13" i="40"/>
  <c r="C17" i="40"/>
  <c r="D17" i="40" s="1"/>
  <c r="E17" i="40" s="1"/>
  <c r="F17" i="40" s="1"/>
  <c r="A11" i="77"/>
  <c r="A12" i="77" s="1"/>
  <c r="A13" i="77" s="1"/>
  <c r="A14" i="77" s="1"/>
  <c r="A15" i="77" s="1"/>
  <c r="A16" i="77" s="1"/>
  <c r="A17" i="77" s="1"/>
  <c r="A18" i="77" s="1"/>
  <c r="A19" i="77" s="1"/>
  <c r="A20" i="77" s="1"/>
  <c r="A21" i="77" s="1"/>
  <c r="A22" i="77" s="1"/>
  <c r="A23" i="77" s="1"/>
  <c r="A24" i="77" s="1"/>
  <c r="A25" i="77" s="1"/>
  <c r="A26" i="77" s="1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A49" i="77" s="1"/>
  <c r="A50" i="77" s="1"/>
  <c r="A51" i="77" s="1"/>
  <c r="A52" i="77" s="1"/>
  <c r="A53" i="77" s="1"/>
  <c r="A54" i="77" s="1"/>
  <c r="O13" i="40" l="1"/>
  <c r="P13" i="40" s="1"/>
  <c r="O17" i="40"/>
  <c r="D13" i="40"/>
  <c r="E13" i="40" s="1"/>
  <c r="F13" i="40" s="1"/>
  <c r="G13" i="40" l="1"/>
  <c r="H13" i="40" s="1"/>
  <c r="I13" i="40" s="1"/>
  <c r="J13" i="40" s="1"/>
  <c r="K13" i="40" s="1"/>
  <c r="L17" i="40" s="1"/>
  <c r="M17" i="40" s="1"/>
  <c r="N17" i="40" s="1"/>
  <c r="P17" i="40" s="1"/>
  <c r="G17" i="40"/>
  <c r="H17" i="40" s="1"/>
  <c r="I17" i="40" s="1"/>
  <c r="J17" i="40" s="1"/>
  <c r="K17" i="40" s="1"/>
  <c r="P9" i="40"/>
  <c r="O9" i="40"/>
  <c r="M9" i="40"/>
  <c r="N9" i="40"/>
  <c r="L9" i="40"/>
  <c r="D32" i="76"/>
  <c r="D28" i="76"/>
  <c r="N20" i="76"/>
  <c r="G20" i="76"/>
  <c r="F20" i="76"/>
  <c r="Q19" i="76"/>
  <c r="L20" i="76" s="1"/>
  <c r="C19" i="76"/>
  <c r="P16" i="76"/>
  <c r="L16" i="76"/>
  <c r="J16" i="76"/>
  <c r="H16" i="76"/>
  <c r="G16" i="76"/>
  <c r="F16" i="76"/>
  <c r="Q15" i="76"/>
  <c r="K16" i="76" s="1"/>
  <c r="C15" i="76"/>
  <c r="A12" i="76"/>
  <c r="A13" i="76" s="1"/>
  <c r="A14" i="76" s="1"/>
  <c r="A15" i="76" s="1"/>
  <c r="A16" i="76" s="1"/>
  <c r="Q11" i="76"/>
  <c r="J12" i="76" s="1"/>
  <c r="A11" i="76"/>
  <c r="A12" i="75"/>
  <c r="A13" i="75" s="1"/>
  <c r="A14" i="75" s="1"/>
  <c r="A15" i="75" s="1"/>
  <c r="A16" i="75" s="1"/>
  <c r="A17" i="75" s="1"/>
  <c r="A18" i="75" s="1"/>
  <c r="A19" i="75" s="1"/>
  <c r="A20" i="75" s="1"/>
  <c r="A21" i="75" s="1"/>
  <c r="A22" i="75" s="1"/>
  <c r="A23" i="75" s="1"/>
  <c r="A24" i="75" s="1"/>
  <c r="A25" i="75" s="1"/>
  <c r="A26" i="75" s="1"/>
  <c r="A27" i="75" s="1"/>
  <c r="A28" i="75" s="1"/>
  <c r="A29" i="75" s="1"/>
  <c r="A30" i="75" s="1"/>
  <c r="A31" i="75" s="1"/>
  <c r="A32" i="75" s="1"/>
  <c r="A33" i="75" s="1"/>
  <c r="A34" i="75" s="1"/>
  <c r="A35" i="75" s="1"/>
  <c r="A36" i="75" s="1"/>
  <c r="A37" i="75" s="1"/>
  <c r="A38" i="75" s="1"/>
  <c r="A39" i="75" s="1"/>
  <c r="A40" i="75" s="1"/>
  <c r="A41" i="75" s="1"/>
  <c r="A42" i="75" s="1"/>
  <c r="A43" i="75" s="1"/>
  <c r="A44" i="75" s="1"/>
  <c r="A45" i="75" s="1"/>
  <c r="A46" i="75" s="1"/>
  <c r="A47" i="75" s="1"/>
  <c r="A48" i="75" s="1"/>
  <c r="A49" i="75" s="1"/>
  <c r="A50" i="75" s="1"/>
  <c r="A51" i="75" s="1"/>
  <c r="A52" i="75" s="1"/>
  <c r="A53" i="75" s="1"/>
  <c r="A54" i="75" s="1"/>
  <c r="A11" i="75"/>
  <c r="H20" i="76" l="1"/>
  <c r="M20" i="76"/>
  <c r="O20" i="76"/>
  <c r="P20" i="76"/>
  <c r="E20" i="76"/>
  <c r="M16" i="76"/>
  <c r="N16" i="76"/>
  <c r="E16" i="76"/>
  <c r="O16" i="76"/>
  <c r="H29" i="76"/>
  <c r="F9" i="41" s="1"/>
  <c r="P33" i="76"/>
  <c r="F33" i="76"/>
  <c r="D9" i="42" s="1"/>
  <c r="A17" i="76"/>
  <c r="A18" i="76" s="1"/>
  <c r="A19" i="76" s="1"/>
  <c r="A20" i="76" s="1"/>
  <c r="K29" i="76"/>
  <c r="I9" i="41" s="1"/>
  <c r="I29" i="76"/>
  <c r="G9" i="41" s="1"/>
  <c r="O29" i="76"/>
  <c r="Q16" i="76"/>
  <c r="L12" i="76"/>
  <c r="E12" i="76"/>
  <c r="N12" i="76"/>
  <c r="G12" i="76"/>
  <c r="O12" i="76"/>
  <c r="I20" i="76"/>
  <c r="M12" i="76"/>
  <c r="M25" i="76" s="1"/>
  <c r="K9" i="40" s="1"/>
  <c r="F12" i="76"/>
  <c r="H12" i="76"/>
  <c r="P12" i="76"/>
  <c r="I16" i="76"/>
  <c r="J20" i="76"/>
  <c r="K12" i="76"/>
  <c r="I12" i="76"/>
  <c r="I25" i="76" s="1"/>
  <c r="G9" i="40" s="1"/>
  <c r="K20" i="76"/>
  <c r="Q20" i="76" l="1"/>
  <c r="P25" i="76"/>
  <c r="K25" i="76"/>
  <c r="I9" i="40" s="1"/>
  <c r="J25" i="76"/>
  <c r="H9" i="40" s="1"/>
  <c r="M29" i="76"/>
  <c r="K9" i="41" s="1"/>
  <c r="N25" i="76"/>
  <c r="F29" i="76"/>
  <c r="D9" i="41" s="1"/>
  <c r="F25" i="76"/>
  <c r="D9" i="40" s="1"/>
  <c r="L29" i="76"/>
  <c r="E29" i="76"/>
  <c r="C9" i="41" s="1"/>
  <c r="J33" i="76"/>
  <c r="H9" i="42" s="1"/>
  <c r="L25" i="76"/>
  <c r="J9" i="40" s="1"/>
  <c r="P29" i="76"/>
  <c r="K33" i="76"/>
  <c r="I9" i="42" s="1"/>
  <c r="N33" i="76"/>
  <c r="O25" i="76"/>
  <c r="G25" i="76"/>
  <c r="E9" i="40" s="1"/>
  <c r="J29" i="76"/>
  <c r="H9" i="41" s="1"/>
  <c r="M33" i="76"/>
  <c r="K9" i="42" s="1"/>
  <c r="N29" i="76"/>
  <c r="L33" i="76"/>
  <c r="J9" i="42" s="1"/>
  <c r="G29" i="76"/>
  <c r="E9" i="41" s="1"/>
  <c r="G33" i="76"/>
  <c r="E9" i="42" s="1"/>
  <c r="H25" i="76"/>
  <c r="F9" i="40" s="1"/>
  <c r="O33" i="76"/>
  <c r="H33" i="76"/>
  <c r="F9" i="42" s="1"/>
  <c r="E33" i="76"/>
  <c r="C9" i="42" s="1"/>
  <c r="I33" i="76"/>
  <c r="G9" i="42" s="1"/>
  <c r="Q12" i="76"/>
  <c r="E25" i="76"/>
  <c r="C9" i="40" s="1"/>
  <c r="A21" i="76"/>
  <c r="A22" i="76" s="1"/>
  <c r="A23" i="76" s="1"/>
  <c r="A24" i="76" s="1"/>
  <c r="Q29" i="76" l="1"/>
  <c r="J9" i="41"/>
  <c r="Q33" i="76"/>
  <c r="Q25" i="76"/>
  <c r="A25" i="76"/>
  <c r="A26" i="76" s="1"/>
  <c r="A27" i="76" s="1"/>
  <c r="A28" i="76" s="1"/>
  <c r="D25" i="76"/>
  <c r="A29" i="76" l="1"/>
  <c r="A30" i="76" s="1"/>
  <c r="A31" i="76" s="1"/>
  <c r="A32" i="76" s="1"/>
  <c r="D29" i="76"/>
  <c r="A33" i="76" l="1"/>
  <c r="D33" i="76"/>
  <c r="Q8" i="40" l="1"/>
  <c r="D18" i="18" l="1"/>
  <c r="D17" i="18"/>
  <c r="D16" i="18"/>
  <c r="F12" i="22" l="1"/>
  <c r="E12" i="22"/>
  <c r="D12" i="22"/>
  <c r="F10" i="22" l="1"/>
  <c r="E10" i="22"/>
  <c r="D10" i="22"/>
  <c r="D32" i="70" l="1"/>
  <c r="D28" i="70"/>
  <c r="C19" i="70"/>
  <c r="C15" i="70"/>
  <c r="A12" i="70"/>
  <c r="A13" i="70" s="1"/>
  <c r="A14" i="70" s="1"/>
  <c r="A15" i="70" s="1"/>
  <c r="A16" i="70" s="1"/>
  <c r="R11" i="70"/>
  <c r="A11" i="70"/>
  <c r="I54" i="68"/>
  <c r="I53" i="68"/>
  <c r="I50" i="68"/>
  <c r="I47" i="68"/>
  <c r="I45" i="68"/>
  <c r="I44" i="68"/>
  <c r="I41" i="68"/>
  <c r="I38" i="68"/>
  <c r="I37" i="68"/>
  <c r="I34" i="68"/>
  <c r="I31" i="68"/>
  <c r="I29" i="68"/>
  <c r="I28" i="68"/>
  <c r="I25" i="68"/>
  <c r="I22" i="68"/>
  <c r="I19" i="68"/>
  <c r="I17" i="68"/>
  <c r="A17" i="68"/>
  <c r="A18" i="68" s="1"/>
  <c r="A19" i="68" s="1"/>
  <c r="A20" i="68" s="1"/>
  <c r="A21" i="68" s="1"/>
  <c r="A22" i="68" s="1"/>
  <c r="A23" i="68" s="1"/>
  <c r="A24" i="68" s="1"/>
  <c r="A25" i="68" s="1"/>
  <c r="A26" i="68" s="1"/>
  <c r="A27" i="68" s="1"/>
  <c r="A28" i="68" s="1"/>
  <c r="A29" i="68" s="1"/>
  <c r="A30" i="68" s="1"/>
  <c r="A31" i="68" s="1"/>
  <c r="A32" i="68" s="1"/>
  <c r="A33" i="68" s="1"/>
  <c r="A34" i="68" s="1"/>
  <c r="A35" i="68" s="1"/>
  <c r="A36" i="68" s="1"/>
  <c r="A37" i="68" s="1"/>
  <c r="A38" i="68" s="1"/>
  <c r="A39" i="68" s="1"/>
  <c r="A40" i="68" s="1"/>
  <c r="A41" i="68" s="1"/>
  <c r="A42" i="68" s="1"/>
  <c r="A43" i="68" s="1"/>
  <c r="A44" i="68" s="1"/>
  <c r="A45" i="68" s="1"/>
  <c r="A46" i="68" s="1"/>
  <c r="A47" i="68" s="1"/>
  <c r="A48" i="68" s="1"/>
  <c r="A49" i="68" s="1"/>
  <c r="A50" i="68" s="1"/>
  <c r="A51" i="68" s="1"/>
  <c r="A52" i="68" s="1"/>
  <c r="A53" i="68" s="1"/>
  <c r="A54" i="68" s="1"/>
  <c r="I14" i="68"/>
  <c r="A13" i="68"/>
  <c r="A14" i="68" s="1"/>
  <c r="A15" i="68" s="1"/>
  <c r="A16" i="68" s="1"/>
  <c r="A12" i="68"/>
  <c r="I11" i="68"/>
  <c r="A11" i="68"/>
  <c r="C15" i="67"/>
  <c r="A14" i="67"/>
  <c r="A15" i="67" s="1"/>
  <c r="A16" i="67" s="1"/>
  <c r="A17" i="67" s="1"/>
  <c r="A18" i="67" s="1"/>
  <c r="A13" i="67"/>
  <c r="A12" i="67"/>
  <c r="D11" i="67"/>
  <c r="D15" i="67" s="1"/>
  <c r="A11" i="67"/>
  <c r="O26" i="66"/>
  <c r="O28" i="66" s="1"/>
  <c r="O24" i="66"/>
  <c r="N24" i="66"/>
  <c r="N26" i="66" s="1"/>
  <c r="M24" i="66"/>
  <c r="L24" i="66"/>
  <c r="L26" i="66" s="1"/>
  <c r="J24" i="66"/>
  <c r="J26" i="66" s="1"/>
  <c r="J28" i="66" s="1"/>
  <c r="I24" i="66"/>
  <c r="I26" i="66" s="1"/>
  <c r="H24" i="66"/>
  <c r="H26" i="66" s="1"/>
  <c r="H28" i="66" s="1"/>
  <c r="F23" i="66"/>
  <c r="E23" i="66"/>
  <c r="D23" i="66"/>
  <c r="F22" i="66"/>
  <c r="D22" i="66"/>
  <c r="D24" i="66" s="1"/>
  <c r="F20" i="66"/>
  <c r="D20" i="66"/>
  <c r="E20" i="66"/>
  <c r="O17" i="66"/>
  <c r="N17" i="66"/>
  <c r="K17" i="66"/>
  <c r="J17" i="66"/>
  <c r="H17" i="66"/>
  <c r="F17" i="66"/>
  <c r="F11" i="67" s="1"/>
  <c r="F15" i="67" s="1"/>
  <c r="O15" i="66"/>
  <c r="N15" i="66"/>
  <c r="M15" i="66"/>
  <c r="M17" i="66" s="1"/>
  <c r="L15" i="66"/>
  <c r="L17" i="66" s="1"/>
  <c r="K15" i="66"/>
  <c r="J15" i="66"/>
  <c r="I15" i="66"/>
  <c r="I17" i="66" s="1"/>
  <c r="H15" i="66"/>
  <c r="F15" i="66"/>
  <c r="C15" i="66"/>
  <c r="F14" i="66"/>
  <c r="E14" i="66"/>
  <c r="D14" i="66"/>
  <c r="F13" i="66"/>
  <c r="E13" i="66"/>
  <c r="E15" i="66" s="1"/>
  <c r="E17" i="66" s="1"/>
  <c r="E11" i="67" s="1"/>
  <c r="E15" i="67" s="1"/>
  <c r="D13" i="66"/>
  <c r="D15" i="66" s="1"/>
  <c r="D17" i="66" s="1"/>
  <c r="A12" i="66"/>
  <c r="A13" i="66" s="1"/>
  <c r="A14" i="66" s="1"/>
  <c r="A15" i="66" s="1"/>
  <c r="F11" i="66"/>
  <c r="E11" i="66"/>
  <c r="D11" i="66"/>
  <c r="A11" i="66"/>
  <c r="F26" i="66" l="1"/>
  <c r="F24" i="66"/>
  <c r="A19" i="67"/>
  <c r="A20" i="67" s="1"/>
  <c r="A21" i="67" s="1"/>
  <c r="A22" i="67" s="1"/>
  <c r="A23" i="67" s="1"/>
  <c r="A24" i="67" s="1"/>
  <c r="A17" i="70"/>
  <c r="A18" i="70" s="1"/>
  <c r="A19" i="70" s="1"/>
  <c r="A20" i="70" s="1"/>
  <c r="F28" i="66"/>
  <c r="F18" i="67"/>
  <c r="F22" i="67" s="1"/>
  <c r="L12" i="70"/>
  <c r="M12" i="70"/>
  <c r="J12" i="70"/>
  <c r="N12" i="70"/>
  <c r="Q12" i="70"/>
  <c r="I12" i="70"/>
  <c r="O12" i="70"/>
  <c r="P12" i="70"/>
  <c r="H12" i="70"/>
  <c r="G12" i="70"/>
  <c r="F12" i="70"/>
  <c r="L28" i="66"/>
  <c r="C17" i="66"/>
  <c r="A16" i="66"/>
  <c r="A17" i="66" s="1"/>
  <c r="A18" i="66" s="1"/>
  <c r="A19" i="66" s="1"/>
  <c r="A20" i="66" s="1"/>
  <c r="I28" i="66"/>
  <c r="K24" i="66"/>
  <c r="K26" i="66" s="1"/>
  <c r="K28" i="66" s="1"/>
  <c r="E22" i="66"/>
  <c r="E24" i="66" s="1"/>
  <c r="E26" i="66" s="1"/>
  <c r="D26" i="66"/>
  <c r="N28" i="66"/>
  <c r="M26" i="66"/>
  <c r="M28" i="66" s="1"/>
  <c r="R19" i="70"/>
  <c r="M20" i="70" s="1"/>
  <c r="K12" i="70"/>
  <c r="R15" i="70"/>
  <c r="L16" i="70" s="1"/>
  <c r="A21" i="66" l="1"/>
  <c r="A22" i="66" s="1"/>
  <c r="A21" i="70"/>
  <c r="A22" i="70" s="1"/>
  <c r="A23" i="70" s="1"/>
  <c r="A24" i="70" s="1"/>
  <c r="R12" i="70"/>
  <c r="R32" i="70"/>
  <c r="F24" i="67"/>
  <c r="M16" i="70"/>
  <c r="N16" i="70"/>
  <c r="F16" i="70"/>
  <c r="K16" i="70"/>
  <c r="G16" i="70"/>
  <c r="J16" i="70"/>
  <c r="P16" i="70"/>
  <c r="Q16" i="70"/>
  <c r="I16" i="70"/>
  <c r="H16" i="70"/>
  <c r="O16" i="70"/>
  <c r="N20" i="70"/>
  <c r="F20" i="70"/>
  <c r="G20" i="70"/>
  <c r="L20" i="70"/>
  <c r="H20" i="70"/>
  <c r="K20" i="70"/>
  <c r="J20" i="70"/>
  <c r="Q20" i="70"/>
  <c r="I20" i="70"/>
  <c r="P20" i="70"/>
  <c r="O20" i="70"/>
  <c r="E28" i="66"/>
  <c r="E18" i="67"/>
  <c r="E22" i="67" s="1"/>
  <c r="D28" i="66"/>
  <c r="D18" i="67"/>
  <c r="D22" i="67" s="1"/>
  <c r="C22" i="67"/>
  <c r="J33" i="70" l="1"/>
  <c r="Q33" i="70"/>
  <c r="I33" i="70"/>
  <c r="P33" i="70"/>
  <c r="H33" i="70"/>
  <c r="L33" i="70"/>
  <c r="O33" i="70"/>
  <c r="G33" i="70"/>
  <c r="N33" i="70"/>
  <c r="F33" i="70"/>
  <c r="M33" i="70"/>
  <c r="K33" i="70"/>
  <c r="D24" i="67"/>
  <c r="R24" i="70"/>
  <c r="R20" i="70"/>
  <c r="A25" i="70"/>
  <c r="A26" i="70" s="1"/>
  <c r="A27" i="70" s="1"/>
  <c r="A28" i="70" s="1"/>
  <c r="D25" i="70"/>
  <c r="R16" i="70"/>
  <c r="A23" i="66"/>
  <c r="A24" i="66" s="1"/>
  <c r="R28" i="70"/>
  <c r="E24" i="67"/>
  <c r="N29" i="70" l="1"/>
  <c r="F29" i="70"/>
  <c r="M29" i="70"/>
  <c r="O29" i="70"/>
  <c r="L29" i="70"/>
  <c r="P29" i="70"/>
  <c r="H29" i="70"/>
  <c r="K29" i="70"/>
  <c r="Q29" i="70"/>
  <c r="J29" i="70"/>
  <c r="I29" i="70"/>
  <c r="G29" i="70"/>
  <c r="A29" i="70"/>
  <c r="A30" i="70" s="1"/>
  <c r="A31" i="70" s="1"/>
  <c r="A32" i="70" s="1"/>
  <c r="D29" i="70"/>
  <c r="A25" i="66"/>
  <c r="A26" i="66" s="1"/>
  <c r="A27" i="66" s="1"/>
  <c r="A28" i="66" s="1"/>
  <c r="C26" i="66"/>
  <c r="J25" i="70"/>
  <c r="Q25" i="70"/>
  <c r="I25" i="70"/>
  <c r="K25" i="70"/>
  <c r="P25" i="70"/>
  <c r="H25" i="70"/>
  <c r="O25" i="70"/>
  <c r="G25" i="70"/>
  <c r="N25" i="70"/>
  <c r="F25" i="70"/>
  <c r="M25" i="70"/>
  <c r="L25" i="70"/>
  <c r="R33" i="70"/>
  <c r="C24" i="66"/>
  <c r="R25" i="70" l="1"/>
  <c r="A33" i="70"/>
  <c r="D33" i="70"/>
  <c r="R29" i="70"/>
  <c r="A9" i="64" l="1"/>
  <c r="A10" i="64" s="1"/>
  <c r="A11" i="64" s="1"/>
  <c r="A12" i="64" s="1"/>
  <c r="A13" i="64" s="1"/>
  <c r="A14" i="64" s="1"/>
  <c r="A15" i="64" s="1"/>
  <c r="A16" i="64" s="1"/>
  <c r="A17" i="64" s="1"/>
  <c r="A18" i="64" s="1"/>
  <c r="A19" i="64" s="1"/>
  <c r="A20" i="64" s="1"/>
  <c r="A21" i="64" s="1"/>
  <c r="A22" i="64" s="1"/>
  <c r="A23" i="64" s="1"/>
  <c r="A24" i="64" s="1"/>
  <c r="A25" i="64" s="1"/>
  <c r="A26" i="64" s="1"/>
  <c r="A27" i="64" s="1"/>
  <c r="A28" i="64" s="1"/>
  <c r="A29" i="64" s="1"/>
  <c r="A30" i="64" s="1"/>
  <c r="A31" i="64" s="1"/>
  <c r="A32" i="64" s="1"/>
  <c r="A33" i="64" s="1"/>
  <c r="A34" i="64" s="1"/>
  <c r="A35" i="64" s="1"/>
  <c r="A36" i="64" s="1"/>
  <c r="A37" i="64" s="1"/>
  <c r="A38" i="64" s="1"/>
  <c r="A39" i="64" s="1"/>
  <c r="A40" i="64" s="1"/>
  <c r="A41" i="64" s="1"/>
  <c r="A42" i="64" s="1"/>
  <c r="A43" i="64" s="1"/>
  <c r="A44" i="64" s="1"/>
  <c r="A45" i="64" s="1"/>
  <c r="A46" i="64" s="1"/>
  <c r="A47" i="64" s="1"/>
  <c r="B25" i="64"/>
  <c r="B37" i="64"/>
  <c r="E21" i="64" l="1"/>
  <c r="D21" i="64"/>
  <c r="A2" i="62" l="1"/>
  <c r="A4" i="62"/>
  <c r="E7" i="62"/>
  <c r="A9" i="62"/>
  <c r="A10" i="62" s="1"/>
  <c r="A11" i="62" s="1"/>
  <c r="A12" i="62" s="1"/>
  <c r="A13" i="62" s="1"/>
  <c r="A14" i="62" s="1"/>
  <c r="A15" i="62" s="1"/>
  <c r="A16" i="62" s="1"/>
  <c r="A17" i="62" s="1"/>
  <c r="A18" i="62" s="1"/>
  <c r="A19" i="62" s="1"/>
  <c r="A20" i="62" s="1"/>
  <c r="A21" i="62" s="1"/>
  <c r="A22" i="62" s="1"/>
  <c r="A23" i="62" s="1"/>
  <c r="A24" i="62" s="1"/>
  <c r="A25" i="62" s="1"/>
  <c r="A26" i="62" s="1"/>
  <c r="A27" i="62" s="1"/>
  <c r="A28" i="62" s="1"/>
  <c r="A29" i="62" s="1"/>
  <c r="A30" i="62" s="1"/>
  <c r="A31" i="62" s="1"/>
  <c r="A32" i="62" s="1"/>
  <c r="A33" i="62" s="1"/>
  <c r="A2" i="61"/>
  <c r="A4" i="61"/>
  <c r="A10" i="61"/>
  <c r="A11" i="61" s="1"/>
  <c r="A12" i="61" s="1"/>
  <c r="A13" i="61" s="1"/>
  <c r="A14" i="61" s="1"/>
  <c r="A15" i="61" s="1"/>
  <c r="A16" i="61" s="1"/>
  <c r="A17" i="61" s="1"/>
  <c r="A18" i="61" s="1"/>
  <c r="A19" i="61" s="1"/>
  <c r="A20" i="61" s="1"/>
  <c r="A21" i="61" s="1"/>
  <c r="A22" i="61" s="1"/>
  <c r="A23" i="61" s="1"/>
  <c r="A24" i="61" s="1"/>
  <c r="A25" i="61" s="1"/>
  <c r="A26" i="61" s="1"/>
  <c r="A2" i="59" l="1"/>
  <c r="A4" i="59"/>
  <c r="A12" i="59"/>
  <c r="A13" i="59"/>
  <c r="C15" i="59" s="1"/>
  <c r="A14" i="59"/>
  <c r="A15" i="59"/>
  <c r="A16" i="59" s="1"/>
  <c r="A17" i="59" s="1"/>
  <c r="A18" i="59" s="1"/>
  <c r="A19" i="59" s="1"/>
  <c r="D10" i="62"/>
  <c r="E10" i="62" s="1"/>
  <c r="D19" i="62"/>
  <c r="E19" i="62" s="1"/>
  <c r="D28" i="62"/>
  <c r="E28" i="62" s="1"/>
  <c r="C21" i="59" l="1"/>
  <c r="A20" i="59"/>
  <c r="A21" i="59" s="1"/>
  <c r="A2" i="58"/>
  <c r="A4" i="58"/>
  <c r="A12" i="58"/>
  <c r="A13" i="58" s="1"/>
  <c r="A14" i="58" s="1"/>
  <c r="A15" i="58" s="1"/>
  <c r="A16" i="58" s="1"/>
  <c r="A17" i="58" s="1"/>
  <c r="A18" i="58" s="1"/>
  <c r="A19" i="58" s="1"/>
  <c r="A20" i="58" s="1"/>
  <c r="A21" i="58" s="1"/>
  <c r="A22" i="58" s="1"/>
  <c r="A23" i="58" s="1"/>
  <c r="A24" i="58" s="1"/>
  <c r="A25" i="58" s="1"/>
  <c r="A26" i="58" s="1"/>
  <c r="A27" i="58" s="1"/>
  <c r="A28" i="58" s="1"/>
  <c r="A29" i="58" s="1"/>
  <c r="A30" i="58" s="1"/>
  <c r="A31" i="58" s="1"/>
  <c r="A32" i="58" s="1"/>
  <c r="A33" i="58" s="1"/>
  <c r="A34" i="58" s="1"/>
  <c r="A35" i="58" s="1"/>
  <c r="A36" i="58" s="1"/>
  <c r="A37" i="58" s="1"/>
  <c r="A38" i="58" s="1"/>
  <c r="A39" i="58" s="1"/>
  <c r="A40" i="58" s="1"/>
  <c r="A41" i="58" s="1"/>
  <c r="A42" i="58" s="1"/>
  <c r="A43" i="58" s="1"/>
  <c r="A44" i="58" s="1"/>
  <c r="A45" i="58" s="1"/>
  <c r="A46" i="58" s="1"/>
  <c r="A47" i="58" s="1"/>
  <c r="A48" i="58" s="1"/>
  <c r="A49" i="58" s="1"/>
  <c r="A50" i="58" s="1"/>
  <c r="A51" i="58" s="1"/>
  <c r="A22" i="59" l="1"/>
  <c r="A23" i="59" s="1"/>
  <c r="A24" i="59" s="1"/>
  <c r="A25" i="59" s="1"/>
  <c r="C23" i="59"/>
  <c r="C27" i="59" l="1"/>
  <c r="A26" i="59"/>
  <c r="A27" i="59" s="1"/>
  <c r="A28" i="59" l="1"/>
  <c r="A29" i="59" s="1"/>
  <c r="C29" i="59"/>
  <c r="A2" i="57" l="1"/>
  <c r="A4" i="57"/>
  <c r="A11" i="57"/>
  <c r="A12" i="57" s="1"/>
  <c r="A13" i="57" s="1"/>
  <c r="A14" i="57" s="1"/>
  <c r="A15" i="57" s="1"/>
  <c r="A16" i="57" s="1"/>
  <c r="A17" i="57" s="1"/>
  <c r="A18" i="57" s="1"/>
  <c r="A19" i="57" s="1"/>
  <c r="A20" i="57" s="1"/>
  <c r="A21" i="57" s="1"/>
  <c r="A22" i="57" s="1"/>
  <c r="A12" i="56"/>
  <c r="A13" i="56"/>
  <c r="A14" i="56"/>
  <c r="A15" i="56"/>
  <c r="A16" i="56"/>
  <c r="A17" i="56"/>
  <c r="A18" i="56"/>
  <c r="A19" i="56"/>
  <c r="A20" i="56" s="1"/>
  <c r="DH114" i="23"/>
  <c r="DI114" i="23"/>
  <c r="DH105" i="23"/>
  <c r="DH84" i="23"/>
  <c r="DI84" i="23"/>
  <c r="P10" i="42"/>
  <c r="P14" i="42" s="1"/>
  <c r="O10" i="42"/>
  <c r="O14" i="42" s="1"/>
  <c r="P10" i="41"/>
  <c r="P14" i="41" s="1"/>
  <c r="O10" i="41"/>
  <c r="O14" i="41" s="1"/>
  <c r="P18" i="40"/>
  <c r="P14" i="40"/>
  <c r="P10" i="40"/>
  <c r="O30" i="40"/>
  <c r="P30" i="40"/>
  <c r="O18" i="40"/>
  <c r="O14" i="40"/>
  <c r="O10" i="40"/>
  <c r="P20" i="40" l="1"/>
  <c r="P22" i="40" s="1"/>
  <c r="A23" i="57"/>
  <c r="A24" i="57" s="1"/>
  <c r="A25" i="57" s="1"/>
  <c r="A26" i="57" s="1"/>
  <c r="A27" i="57" s="1"/>
  <c r="A28" i="57" s="1"/>
  <c r="A29" i="57" s="1"/>
  <c r="A30" i="57" s="1"/>
  <c r="A31" i="57" s="1"/>
  <c r="A32" i="57" s="1"/>
  <c r="A33" i="57" s="1"/>
  <c r="A34" i="57" s="1"/>
  <c r="A35" i="57" s="1"/>
  <c r="A36" i="57" s="1"/>
  <c r="A37" i="57" s="1"/>
  <c r="A38" i="57" s="1"/>
  <c r="A39" i="57" s="1"/>
  <c r="A40" i="57" s="1"/>
  <c r="A41" i="57" s="1"/>
  <c r="A42" i="57" s="1"/>
  <c r="A43" i="57" s="1"/>
  <c r="A44" i="57" s="1"/>
  <c r="A45" i="57" s="1"/>
  <c r="A46" i="57" s="1"/>
  <c r="A47" i="57" s="1"/>
  <c r="A48" i="57" s="1"/>
  <c r="A49" i="57" s="1"/>
  <c r="A50" i="57" s="1"/>
  <c r="A51" i="57" s="1"/>
  <c r="A52" i="57" s="1"/>
  <c r="A53" i="57" s="1"/>
  <c r="A54" i="57" s="1"/>
  <c r="A55" i="57" s="1"/>
  <c r="A56" i="57" s="1"/>
  <c r="A21" i="56"/>
  <c r="A22" i="56" s="1"/>
  <c r="A23" i="56" s="1"/>
  <c r="A24" i="56" s="1"/>
  <c r="A25" i="56" s="1"/>
  <c r="A26" i="56" s="1"/>
  <c r="A27" i="56" s="1"/>
  <c r="A28" i="56" s="1"/>
  <c r="A29" i="56" s="1"/>
  <c r="A30" i="56" s="1"/>
  <c r="C20" i="56"/>
  <c r="DI105" i="23"/>
  <c r="O20" i="40"/>
  <c r="O22" i="40" s="1"/>
  <c r="A31" i="56" l="1"/>
  <c r="A32" i="56" s="1"/>
  <c r="A33" i="56" s="1"/>
  <c r="A34" i="56" s="1"/>
  <c r="A35" i="56" s="1"/>
  <c r="A36" i="56" s="1"/>
  <c r="C32" i="56"/>
  <c r="C24" i="56"/>
  <c r="C30" i="56"/>
  <c r="C36" i="56" l="1"/>
  <c r="E6" i="55" l="1"/>
  <c r="F6" i="55" s="1"/>
  <c r="G6" i="55" s="1"/>
  <c r="H6" i="55" s="1"/>
  <c r="I6" i="55" s="1"/>
  <c r="J6" i="55" s="1"/>
  <c r="K6" i="55" s="1"/>
  <c r="L6" i="55" s="1"/>
  <c r="M6" i="55" s="1"/>
  <c r="N6" i="55" s="1"/>
  <c r="O6" i="55" s="1"/>
  <c r="D128" i="55"/>
  <c r="D180" i="55" s="1"/>
  <c r="F128" i="55"/>
  <c r="F180" i="55" s="1"/>
  <c r="H128" i="55"/>
  <c r="H180" i="55" s="1"/>
  <c r="J128" i="55"/>
  <c r="J180" i="55" s="1"/>
  <c r="K128" i="55"/>
  <c r="K180" i="55" s="1"/>
  <c r="L128" i="55"/>
  <c r="L180" i="55" s="1"/>
  <c r="N128" i="55"/>
  <c r="N180" i="55" s="1"/>
  <c r="O128" i="55"/>
  <c r="O180" i="55" s="1"/>
  <c r="D129" i="55"/>
  <c r="E129" i="55"/>
  <c r="F129" i="55"/>
  <c r="G129" i="55"/>
  <c r="H129" i="55"/>
  <c r="I129" i="55"/>
  <c r="J129" i="55"/>
  <c r="K129" i="55"/>
  <c r="L129" i="55"/>
  <c r="M129" i="55"/>
  <c r="N129" i="55"/>
  <c r="O129" i="55"/>
  <c r="D130" i="55"/>
  <c r="E130" i="55"/>
  <c r="E184" i="55" s="1"/>
  <c r="E220" i="55" s="1"/>
  <c r="G130" i="55"/>
  <c r="H130" i="55"/>
  <c r="I130" i="55"/>
  <c r="J130" i="55"/>
  <c r="K130" i="55"/>
  <c r="L130" i="55"/>
  <c r="M130" i="55"/>
  <c r="M184" i="55" s="1"/>
  <c r="M220" i="55" s="1"/>
  <c r="N130" i="55"/>
  <c r="O130" i="55"/>
  <c r="O184" i="55" s="1"/>
  <c r="O220" i="55" s="1"/>
  <c r="D133" i="55"/>
  <c r="F133" i="55"/>
  <c r="G133" i="55"/>
  <c r="H133" i="55"/>
  <c r="J133" i="55"/>
  <c r="K133" i="55"/>
  <c r="L133" i="55"/>
  <c r="M133" i="55"/>
  <c r="N133" i="55"/>
  <c r="O133" i="55"/>
  <c r="D134" i="55"/>
  <c r="E134" i="55"/>
  <c r="F134" i="55"/>
  <c r="H134" i="55"/>
  <c r="I134" i="55"/>
  <c r="J134" i="55"/>
  <c r="K134" i="55"/>
  <c r="L134" i="55"/>
  <c r="N134" i="55"/>
  <c r="O134" i="55"/>
  <c r="D135" i="55"/>
  <c r="G135" i="55"/>
  <c r="H135" i="55"/>
  <c r="I135" i="55"/>
  <c r="J135" i="55"/>
  <c r="K135" i="55"/>
  <c r="L135" i="55"/>
  <c r="N135" i="55"/>
  <c r="O135" i="55"/>
  <c r="D131" i="55"/>
  <c r="E131" i="55"/>
  <c r="E189" i="55" s="1"/>
  <c r="E224" i="55" s="1"/>
  <c r="H131" i="55"/>
  <c r="H244" i="55" s="1"/>
  <c r="I131" i="55"/>
  <c r="K131" i="55"/>
  <c r="L131" i="55"/>
  <c r="M131" i="55"/>
  <c r="O131" i="55"/>
  <c r="O189" i="55" s="1"/>
  <c r="O224" i="55" s="1"/>
  <c r="D132" i="55"/>
  <c r="F132" i="55"/>
  <c r="G132" i="55"/>
  <c r="H132" i="55"/>
  <c r="I132" i="55"/>
  <c r="J132" i="55"/>
  <c r="K132" i="55"/>
  <c r="L132" i="55"/>
  <c r="N132" i="55"/>
  <c r="O132" i="55"/>
  <c r="D136" i="55"/>
  <c r="E136" i="55"/>
  <c r="F136" i="55"/>
  <c r="G136" i="55"/>
  <c r="H136" i="55"/>
  <c r="I136" i="55"/>
  <c r="J136" i="55"/>
  <c r="K136" i="55"/>
  <c r="L136" i="55"/>
  <c r="M136" i="55"/>
  <c r="N136" i="55"/>
  <c r="O136" i="55"/>
  <c r="D137" i="55"/>
  <c r="E137" i="55"/>
  <c r="F137" i="55"/>
  <c r="G137" i="55"/>
  <c r="H137" i="55"/>
  <c r="I137" i="55"/>
  <c r="J137" i="55"/>
  <c r="K137" i="55"/>
  <c r="L137" i="55"/>
  <c r="M137" i="55"/>
  <c r="N137" i="55"/>
  <c r="O137" i="55"/>
  <c r="D138" i="55"/>
  <c r="F138" i="55"/>
  <c r="G138" i="55"/>
  <c r="H138" i="55"/>
  <c r="I138" i="55"/>
  <c r="I192" i="55" s="1"/>
  <c r="I227" i="55" s="1"/>
  <c r="J138" i="55"/>
  <c r="K138" i="55"/>
  <c r="K192" i="55" s="1"/>
  <c r="K227" i="55" s="1"/>
  <c r="L138" i="55"/>
  <c r="M138" i="55"/>
  <c r="N138" i="55"/>
  <c r="O138" i="55"/>
  <c r="D139" i="55"/>
  <c r="F139" i="55"/>
  <c r="G139" i="55"/>
  <c r="H139" i="55"/>
  <c r="I139" i="55"/>
  <c r="J139" i="55"/>
  <c r="K139" i="55"/>
  <c r="L139" i="55"/>
  <c r="M139" i="55"/>
  <c r="N139" i="55"/>
  <c r="O139" i="55"/>
  <c r="E67" i="55"/>
  <c r="F67" i="55"/>
  <c r="E199" i="55"/>
  <c r="F199" i="55"/>
  <c r="H199" i="55"/>
  <c r="J199" i="55"/>
  <c r="N199" i="55"/>
  <c r="F68" i="55"/>
  <c r="J68" i="55"/>
  <c r="N68" i="55"/>
  <c r="F69" i="55"/>
  <c r="N69" i="55"/>
  <c r="D202" i="55"/>
  <c r="E202" i="55"/>
  <c r="F202" i="55"/>
  <c r="G202" i="55"/>
  <c r="H202" i="55"/>
  <c r="I202" i="55"/>
  <c r="J202" i="55"/>
  <c r="K202" i="55"/>
  <c r="L202" i="55"/>
  <c r="M202" i="55"/>
  <c r="N202" i="55"/>
  <c r="O202" i="55"/>
  <c r="F74" i="55"/>
  <c r="J74" i="55"/>
  <c r="N74" i="55"/>
  <c r="F75" i="55"/>
  <c r="N75" i="55"/>
  <c r="F76" i="55"/>
  <c r="D200" i="55"/>
  <c r="I77" i="55"/>
  <c r="J77" i="55"/>
  <c r="L200" i="55"/>
  <c r="H201" i="55"/>
  <c r="L201" i="55"/>
  <c r="M70" i="55"/>
  <c r="D203" i="55"/>
  <c r="H203" i="55"/>
  <c r="H204" i="55"/>
  <c r="G205" i="55"/>
  <c r="K205" i="55"/>
  <c r="O205" i="55"/>
  <c r="G206" i="55"/>
  <c r="K206" i="55"/>
  <c r="O206" i="55"/>
  <c r="D207" i="55"/>
  <c r="E207" i="55"/>
  <c r="F207" i="55"/>
  <c r="G207" i="55"/>
  <c r="H207" i="55"/>
  <c r="I207" i="55"/>
  <c r="J207" i="55"/>
  <c r="K207" i="55"/>
  <c r="L207" i="55"/>
  <c r="N207" i="55"/>
  <c r="O207" i="55"/>
  <c r="D71" i="55"/>
  <c r="E71" i="55"/>
  <c r="I71" i="55"/>
  <c r="I72" i="55"/>
  <c r="M72" i="55"/>
  <c r="H73" i="55"/>
  <c r="E208" i="55"/>
  <c r="E209" i="55"/>
  <c r="I209" i="55"/>
  <c r="M209" i="55"/>
  <c r="D210" i="55"/>
  <c r="E210" i="55"/>
  <c r="F210" i="55"/>
  <c r="G210" i="55"/>
  <c r="H210" i="55"/>
  <c r="I210" i="55"/>
  <c r="J210" i="55"/>
  <c r="K210" i="55"/>
  <c r="L210" i="55"/>
  <c r="M210" i="55"/>
  <c r="N210" i="55"/>
  <c r="O210" i="55"/>
  <c r="E211" i="55"/>
  <c r="I211" i="55"/>
  <c r="M211" i="55"/>
  <c r="D212" i="55"/>
  <c r="E212" i="55"/>
  <c r="G212" i="55"/>
  <c r="H212" i="55"/>
  <c r="I212" i="55"/>
  <c r="K212" i="55"/>
  <c r="L212" i="55"/>
  <c r="M212" i="55"/>
  <c r="O212" i="55"/>
  <c r="D70" i="55"/>
  <c r="E70" i="55"/>
  <c r="D83" i="55"/>
  <c r="E128" i="55"/>
  <c r="I128" i="55"/>
  <c r="I180" i="55" s="1"/>
  <c r="M128" i="55"/>
  <c r="B129" i="55"/>
  <c r="C129" i="55"/>
  <c r="F130" i="55"/>
  <c r="E132" i="55"/>
  <c r="M132" i="55"/>
  <c r="M247" i="55" s="1"/>
  <c r="B133" i="55"/>
  <c r="C133" i="55"/>
  <c r="E133" i="55"/>
  <c r="I133" i="55"/>
  <c r="B134" i="55"/>
  <c r="C134" i="55"/>
  <c r="M134" i="55"/>
  <c r="B135" i="55"/>
  <c r="C135" i="55"/>
  <c r="E135" i="55"/>
  <c r="M135" i="55"/>
  <c r="E138" i="55"/>
  <c r="P161" i="55"/>
  <c r="P165" i="55"/>
  <c r="P166" i="55"/>
  <c r="P170" i="55"/>
  <c r="P173" i="55"/>
  <c r="I184" i="55"/>
  <c r="I220" i="55" s="1"/>
  <c r="P185" i="55"/>
  <c r="M199" i="55"/>
  <c r="M207" i="55"/>
  <c r="O192" i="55" l="1"/>
  <c r="O227" i="55" s="1"/>
  <c r="F192" i="55"/>
  <c r="F227" i="55" s="1"/>
  <c r="E247" i="55"/>
  <c r="K83" i="55"/>
  <c r="D209" i="55"/>
  <c r="D204" i="55"/>
  <c r="D211" i="55"/>
  <c r="H206" i="55"/>
  <c r="D199" i="55"/>
  <c r="O209" i="55"/>
  <c r="K204" i="55"/>
  <c r="D247" i="55"/>
  <c r="L184" i="55"/>
  <c r="L220" i="55" s="1"/>
  <c r="L243" i="55"/>
  <c r="H184" i="55"/>
  <c r="H220" i="55" s="1"/>
  <c r="H243" i="55"/>
  <c r="D184" i="55"/>
  <c r="D243" i="55"/>
  <c r="H242" i="55"/>
  <c r="K200" i="55"/>
  <c r="G247" i="55"/>
  <c r="K189" i="55"/>
  <c r="K224" i="55" s="1"/>
  <c r="K244" i="55"/>
  <c r="G242" i="55"/>
  <c r="N247" i="55"/>
  <c r="J247" i="55"/>
  <c r="F247" i="55"/>
  <c r="N184" i="55"/>
  <c r="N220" i="55" s="1"/>
  <c r="N243" i="55"/>
  <c r="J184" i="55"/>
  <c r="J220" i="55" s="1"/>
  <c r="J243" i="55"/>
  <c r="N242" i="55"/>
  <c r="J242" i="55"/>
  <c r="F242" i="55"/>
  <c r="L206" i="55"/>
  <c r="H205" i="55"/>
  <c r="D205" i="55"/>
  <c r="D201" i="55"/>
  <c r="D73" i="55"/>
  <c r="D105" i="55" s="1"/>
  <c r="L247" i="55"/>
  <c r="H247" i="55"/>
  <c r="L244" i="55"/>
  <c r="D189" i="55"/>
  <c r="D224" i="55" s="1"/>
  <c r="D244" i="55"/>
  <c r="L242" i="55"/>
  <c r="D242" i="55"/>
  <c r="K247" i="55"/>
  <c r="K184" i="55"/>
  <c r="K220" i="55" s="1"/>
  <c r="K243" i="55"/>
  <c r="G184" i="55"/>
  <c r="G220" i="55" s="1"/>
  <c r="G243" i="55"/>
  <c r="K242" i="55"/>
  <c r="F184" i="55"/>
  <c r="F220" i="55" s="1"/>
  <c r="F243" i="55"/>
  <c r="I247" i="55"/>
  <c r="M189" i="55"/>
  <c r="M224" i="55" s="1"/>
  <c r="M244" i="55"/>
  <c r="I189" i="55"/>
  <c r="I224" i="55" s="1"/>
  <c r="I244" i="55"/>
  <c r="E244" i="55"/>
  <c r="M243" i="55"/>
  <c r="I243" i="55"/>
  <c r="E243" i="55"/>
  <c r="M242" i="55"/>
  <c r="I242" i="55"/>
  <c r="E242" i="55"/>
  <c r="L209" i="55"/>
  <c r="L199" i="55"/>
  <c r="L73" i="55"/>
  <c r="H71" i="55"/>
  <c r="E192" i="55"/>
  <c r="E227" i="55" s="1"/>
  <c r="H209" i="55"/>
  <c r="H208" i="55"/>
  <c r="L205" i="55"/>
  <c r="H211" i="55"/>
  <c r="I205" i="55"/>
  <c r="I204" i="55"/>
  <c r="I203" i="55"/>
  <c r="E201" i="55"/>
  <c r="M203" i="55"/>
  <c r="M208" i="55"/>
  <c r="M206" i="55"/>
  <c r="E206" i="55"/>
  <c r="M204" i="55"/>
  <c r="I201" i="55"/>
  <c r="M200" i="55"/>
  <c r="I208" i="55"/>
  <c r="L83" i="55"/>
  <c r="E76" i="55"/>
  <c r="O75" i="55"/>
  <c r="O74" i="55"/>
  <c r="G74" i="55"/>
  <c r="G68" i="55"/>
  <c r="D208" i="55"/>
  <c r="J211" i="55"/>
  <c r="N209" i="55"/>
  <c r="N208" i="55"/>
  <c r="N203" i="55"/>
  <c r="P16" i="55"/>
  <c r="I199" i="55"/>
  <c r="I70" i="55"/>
  <c r="E77" i="55"/>
  <c r="F211" i="55"/>
  <c r="F209" i="55"/>
  <c r="F203" i="55"/>
  <c r="M76" i="55"/>
  <c r="O211" i="55"/>
  <c r="K211" i="55"/>
  <c r="G209" i="55"/>
  <c r="O204" i="55"/>
  <c r="G204" i="55"/>
  <c r="O201" i="55"/>
  <c r="O68" i="55"/>
  <c r="H76" i="55"/>
  <c r="D76" i="55"/>
  <c r="D108" i="55" s="1"/>
  <c r="L74" i="55"/>
  <c r="H74" i="55"/>
  <c r="D74" i="55"/>
  <c r="D106" i="55" s="1"/>
  <c r="D120" i="55" s="1"/>
  <c r="D186" i="55" s="1"/>
  <c r="L69" i="55"/>
  <c r="H69" i="55"/>
  <c r="D69" i="55"/>
  <c r="D102" i="55" s="1"/>
  <c r="D116" i="55" s="1"/>
  <c r="D68" i="55"/>
  <c r="D101" i="55" s="1"/>
  <c r="N211" i="55"/>
  <c r="J209" i="55"/>
  <c r="F206" i="55"/>
  <c r="O78" i="55"/>
  <c r="G78" i="55"/>
  <c r="G192" i="55"/>
  <c r="G227" i="55" s="1"/>
  <c r="O73" i="55"/>
  <c r="O72" i="55"/>
  <c r="K70" i="55"/>
  <c r="J206" i="55"/>
  <c r="N73" i="55"/>
  <c r="F73" i="55"/>
  <c r="K75" i="55"/>
  <c r="K107" i="55" s="1"/>
  <c r="K121" i="55" s="1"/>
  <c r="K250" i="55" s="1"/>
  <c r="G75" i="55"/>
  <c r="K74" i="55"/>
  <c r="O200" i="55"/>
  <c r="O83" i="55"/>
  <c r="G83" i="55"/>
  <c r="I200" i="55"/>
  <c r="G211" i="55"/>
  <c r="K209" i="55"/>
  <c r="K78" i="55"/>
  <c r="K111" i="55" s="1"/>
  <c r="K125" i="55" s="1"/>
  <c r="K252" i="55" s="1"/>
  <c r="K72" i="55"/>
  <c r="O70" i="55"/>
  <c r="G70" i="55"/>
  <c r="K77" i="55"/>
  <c r="K109" i="55" s="1"/>
  <c r="K123" i="55" s="1"/>
  <c r="K154" i="55" s="1"/>
  <c r="G77" i="55"/>
  <c r="N206" i="55"/>
  <c r="J205" i="55"/>
  <c r="J203" i="55"/>
  <c r="J73" i="55"/>
  <c r="F83" i="55"/>
  <c r="F101" i="55" s="1"/>
  <c r="F115" i="55" s="1"/>
  <c r="N76" i="55"/>
  <c r="L204" i="55"/>
  <c r="L203" i="55"/>
  <c r="J192" i="55"/>
  <c r="J227" i="55" s="1"/>
  <c r="J75" i="55"/>
  <c r="P50" i="55"/>
  <c r="I206" i="55"/>
  <c r="M205" i="55"/>
  <c r="E205" i="55"/>
  <c r="E204" i="55"/>
  <c r="M201" i="55"/>
  <c r="E200" i="55"/>
  <c r="E203" i="55"/>
  <c r="P37" i="55"/>
  <c r="P137" i="55"/>
  <c r="E72" i="55"/>
  <c r="M77" i="55"/>
  <c r="J76" i="55"/>
  <c r="J69" i="55"/>
  <c r="J67" i="55"/>
  <c r="L211" i="55"/>
  <c r="L208" i="55"/>
  <c r="D110" i="55"/>
  <c r="D124" i="55" s="1"/>
  <c r="D155" i="55" s="1"/>
  <c r="D206" i="55"/>
  <c r="M192" i="55"/>
  <c r="M227" i="55" s="1"/>
  <c r="N67" i="55"/>
  <c r="N72" i="55"/>
  <c r="J72" i="55"/>
  <c r="N71" i="55"/>
  <c r="O76" i="55"/>
  <c r="K76" i="55"/>
  <c r="K201" i="55"/>
  <c r="G69" i="55"/>
  <c r="K68" i="55"/>
  <c r="K101" i="55" s="1"/>
  <c r="K115" i="55" s="1"/>
  <c r="K240" i="55" s="1"/>
  <c r="G200" i="55"/>
  <c r="O199" i="55"/>
  <c r="K199" i="55"/>
  <c r="G199" i="55"/>
  <c r="L67" i="55"/>
  <c r="H67" i="55"/>
  <c r="L72" i="55"/>
  <c r="H72" i="55"/>
  <c r="D72" i="55"/>
  <c r="D104" i="55" s="1"/>
  <c r="L71" i="55"/>
  <c r="I68" i="55"/>
  <c r="M67" i="55"/>
  <c r="I67" i="55"/>
  <c r="D220" i="55"/>
  <c r="G72" i="55"/>
  <c r="P24" i="55"/>
  <c r="G131" i="55"/>
  <c r="G33" i="55"/>
  <c r="P20" i="55"/>
  <c r="G134" i="55"/>
  <c r="N192" i="55"/>
  <c r="N227" i="55" s="1"/>
  <c r="P27" i="55"/>
  <c r="O140" i="55"/>
  <c r="O244" i="55"/>
  <c r="P53" i="55"/>
  <c r="H77" i="55"/>
  <c r="H200" i="55"/>
  <c r="P132" i="55"/>
  <c r="P58" i="55"/>
  <c r="J71" i="55"/>
  <c r="J208" i="55"/>
  <c r="F71" i="55"/>
  <c r="F208" i="55"/>
  <c r="P61" i="55"/>
  <c r="M78" i="55"/>
  <c r="I78" i="55"/>
  <c r="I140" i="55"/>
  <c r="G128" i="55"/>
  <c r="G180" i="55" s="1"/>
  <c r="G32" i="55"/>
  <c r="G201" i="55"/>
  <c r="H83" i="55"/>
  <c r="H105" i="55" s="1"/>
  <c r="H119" i="55" s="1"/>
  <c r="H248" i="55" s="1"/>
  <c r="P42" i="55"/>
  <c r="P8" i="55"/>
  <c r="P210" i="55"/>
  <c r="N205" i="55"/>
  <c r="F205" i="55"/>
  <c r="N204" i="55"/>
  <c r="J204" i="55"/>
  <c r="F204" i="55"/>
  <c r="D103" i="55"/>
  <c r="D117" i="55" s="1"/>
  <c r="D245" i="55" s="1"/>
  <c r="O71" i="55"/>
  <c r="O103" i="55" s="1"/>
  <c r="O117" i="55" s="1"/>
  <c r="K71" i="55"/>
  <c r="K103" i="55" s="1"/>
  <c r="K117" i="55" s="1"/>
  <c r="K245" i="55" s="1"/>
  <c r="P45" i="55"/>
  <c r="K73" i="55"/>
  <c r="K105" i="55" s="1"/>
  <c r="K119" i="55" s="1"/>
  <c r="K248" i="55" s="1"/>
  <c r="G73" i="55"/>
  <c r="L70" i="55"/>
  <c r="H70" i="55"/>
  <c r="L77" i="55"/>
  <c r="D77" i="55"/>
  <c r="D109" i="55" s="1"/>
  <c r="I76" i="55"/>
  <c r="M75" i="55"/>
  <c r="I75" i="55"/>
  <c r="M74" i="55"/>
  <c r="I74" i="55"/>
  <c r="P11" i="55"/>
  <c r="L75" i="55"/>
  <c r="H75" i="55"/>
  <c r="D75" i="55"/>
  <c r="D107" i="55" s="1"/>
  <c r="M69" i="55"/>
  <c r="I69" i="55"/>
  <c r="L78" i="55"/>
  <c r="H78" i="55"/>
  <c r="D78" i="55"/>
  <c r="D111" i="55" s="1"/>
  <c r="D125" i="55" s="1"/>
  <c r="D252" i="55" s="1"/>
  <c r="O69" i="55"/>
  <c r="K69" i="55"/>
  <c r="K102" i="55" s="1"/>
  <c r="K116" i="55" s="1"/>
  <c r="L68" i="55"/>
  <c r="H68" i="55"/>
  <c r="L192" i="55"/>
  <c r="L227" i="55" s="1"/>
  <c r="H192" i="55"/>
  <c r="H227" i="55" s="1"/>
  <c r="D192" i="55"/>
  <c r="D227" i="55" s="1"/>
  <c r="N83" i="55"/>
  <c r="N107" i="55" s="1"/>
  <c r="N121" i="55" s="1"/>
  <c r="J83" i="55"/>
  <c r="O106" i="55"/>
  <c r="O120" i="55" s="1"/>
  <c r="O249" i="55" s="1"/>
  <c r="N78" i="55"/>
  <c r="J78" i="55"/>
  <c r="O208" i="55"/>
  <c r="K208" i="55"/>
  <c r="G208" i="55"/>
  <c r="O64" i="55"/>
  <c r="K203" i="55"/>
  <c r="G203" i="55"/>
  <c r="O33" i="55"/>
  <c r="M71" i="55"/>
  <c r="O67" i="55"/>
  <c r="G67" i="55"/>
  <c r="P202" i="55"/>
  <c r="P31" i="55"/>
  <c r="P133" i="55"/>
  <c r="P15" i="55"/>
  <c r="E75" i="55"/>
  <c r="P14" i="55"/>
  <c r="E74" i="55"/>
  <c r="E78" i="55"/>
  <c r="P63" i="55"/>
  <c r="F78" i="55"/>
  <c r="N70" i="55"/>
  <c r="N201" i="55"/>
  <c r="J70" i="55"/>
  <c r="J201" i="55"/>
  <c r="F70" i="55"/>
  <c r="F201" i="55"/>
  <c r="N77" i="55"/>
  <c r="N64" i="55"/>
  <c r="P47" i="55"/>
  <c r="F77" i="55"/>
  <c r="F64" i="55"/>
  <c r="D32" i="55"/>
  <c r="N33" i="55"/>
  <c r="N131" i="55"/>
  <c r="J131" i="55"/>
  <c r="J244" i="55" s="1"/>
  <c r="J33" i="55"/>
  <c r="F33" i="55"/>
  <c r="F131" i="55"/>
  <c r="F244" i="55" s="1"/>
  <c r="P21" i="55"/>
  <c r="F135" i="55"/>
  <c r="P135" i="55" s="1"/>
  <c r="O77" i="55"/>
  <c r="O32" i="55"/>
  <c r="L76" i="55"/>
  <c r="L32" i="55"/>
  <c r="O242" i="55"/>
  <c r="P207" i="55"/>
  <c r="J140" i="55"/>
  <c r="L140" i="55"/>
  <c r="L189" i="55"/>
  <c r="L224" i="55" s="1"/>
  <c r="P30" i="55"/>
  <c r="E139" i="55"/>
  <c r="P19" i="55"/>
  <c r="O247" i="55"/>
  <c r="O243" i="55"/>
  <c r="N212" i="55"/>
  <c r="J212" i="55"/>
  <c r="F212" i="55"/>
  <c r="O203" i="55"/>
  <c r="N200" i="55"/>
  <c r="J200" i="55"/>
  <c r="F200" i="55"/>
  <c r="P138" i="55"/>
  <c r="H140" i="55"/>
  <c r="H189" i="55"/>
  <c r="H224" i="55" s="1"/>
  <c r="K140" i="55"/>
  <c r="M180" i="55"/>
  <c r="M140" i="55"/>
  <c r="E180" i="55"/>
  <c r="P130" i="55"/>
  <c r="P129" i="55"/>
  <c r="P81" i="55"/>
  <c r="P136" i="55"/>
  <c r="D140" i="55"/>
  <c r="P82" i="55"/>
  <c r="P62" i="55"/>
  <c r="P57" i="55"/>
  <c r="P56" i="55"/>
  <c r="P46" i="55"/>
  <c r="G76" i="55"/>
  <c r="E69" i="55"/>
  <c r="P41" i="55"/>
  <c r="M64" i="55"/>
  <c r="M68" i="55"/>
  <c r="I64" i="55"/>
  <c r="P40" i="55"/>
  <c r="E64" i="55"/>
  <c r="E68" i="55"/>
  <c r="G71" i="55"/>
  <c r="P54" i="55"/>
  <c r="P49" i="55"/>
  <c r="P48" i="55"/>
  <c r="K64" i="55"/>
  <c r="G64" i="55"/>
  <c r="P38" i="55"/>
  <c r="L64" i="55"/>
  <c r="H64" i="55"/>
  <c r="D64" i="55"/>
  <c r="D67" i="55"/>
  <c r="P28" i="55"/>
  <c r="P23" i="55"/>
  <c r="M33" i="55"/>
  <c r="I33" i="55"/>
  <c r="P22" i="55"/>
  <c r="E33" i="55"/>
  <c r="P12" i="55"/>
  <c r="P55" i="55"/>
  <c r="F72" i="55"/>
  <c r="J64" i="55"/>
  <c r="P39" i="55"/>
  <c r="P29" i="55"/>
  <c r="K33" i="55"/>
  <c r="P13" i="55"/>
  <c r="K67" i="55"/>
  <c r="K32" i="55"/>
  <c r="H32" i="55"/>
  <c r="M83" i="55"/>
  <c r="I83" i="55"/>
  <c r="E83" i="55"/>
  <c r="E103" i="55" s="1"/>
  <c r="E117" i="55" s="1"/>
  <c r="E245" i="55" s="1"/>
  <c r="P59" i="55"/>
  <c r="P51" i="55"/>
  <c r="P43" i="55"/>
  <c r="P25" i="55"/>
  <c r="L33" i="55"/>
  <c r="H33" i="55"/>
  <c r="D33" i="55"/>
  <c r="P17" i="55"/>
  <c r="N32" i="55"/>
  <c r="J32" i="55"/>
  <c r="P9" i="55"/>
  <c r="F32" i="55"/>
  <c r="P60" i="55"/>
  <c r="P52" i="55"/>
  <c r="P44" i="55"/>
  <c r="P36" i="55"/>
  <c r="M73" i="55"/>
  <c r="I73" i="55"/>
  <c r="P26" i="55"/>
  <c r="E73" i="55"/>
  <c r="P18" i="55"/>
  <c r="M32" i="55"/>
  <c r="I32" i="55"/>
  <c r="E32" i="55"/>
  <c r="P10" i="55"/>
  <c r="K241" i="55" l="1"/>
  <c r="K100" i="55"/>
  <c r="K114" i="55" s="1"/>
  <c r="K239" i="55" s="1"/>
  <c r="K110" i="55"/>
  <c r="K124" i="55" s="1"/>
  <c r="K155" i="55" s="1"/>
  <c r="K108" i="55"/>
  <c r="K122" i="55" s="1"/>
  <c r="K251" i="55" s="1"/>
  <c r="K104" i="55"/>
  <c r="K118" i="55" s="1"/>
  <c r="K246" i="55" s="1"/>
  <c r="K106" i="55"/>
  <c r="K120" i="55" s="1"/>
  <c r="K249" i="55" s="1"/>
  <c r="G105" i="55"/>
  <c r="G119" i="55" s="1"/>
  <c r="G248" i="55" s="1"/>
  <c r="L103" i="55"/>
  <c r="L117" i="55" s="1"/>
  <c r="L245" i="55" s="1"/>
  <c r="L110" i="55"/>
  <c r="L124" i="55" s="1"/>
  <c r="L155" i="55" s="1"/>
  <c r="L106" i="55"/>
  <c r="L120" i="55" s="1"/>
  <c r="L249" i="55" s="1"/>
  <c r="L111" i="55"/>
  <c r="L125" i="55" s="1"/>
  <c r="L252" i="55" s="1"/>
  <c r="D213" i="55"/>
  <c r="P220" i="55"/>
  <c r="I107" i="55"/>
  <c r="I121" i="55" s="1"/>
  <c r="I250" i="55" s="1"/>
  <c r="P128" i="55"/>
  <c r="L102" i="55"/>
  <c r="L116" i="55" s="1"/>
  <c r="O100" i="55"/>
  <c r="O114" i="55" s="1"/>
  <c r="O239" i="55" s="1"/>
  <c r="D241" i="55"/>
  <c r="F103" i="55"/>
  <c r="F117" i="55" s="1"/>
  <c r="F245" i="55" s="1"/>
  <c r="F111" i="55"/>
  <c r="F125" i="55" s="1"/>
  <c r="F252" i="55" s="1"/>
  <c r="H213" i="55"/>
  <c r="L105" i="55"/>
  <c r="L119" i="55" s="1"/>
  <c r="L248" i="55" s="1"/>
  <c r="N102" i="55"/>
  <c r="N116" i="55" s="1"/>
  <c r="P184" i="55"/>
  <c r="P209" i="55"/>
  <c r="D147" i="55"/>
  <c r="D164" i="55" s="1"/>
  <c r="J105" i="55"/>
  <c r="J119" i="55" s="1"/>
  <c r="J248" i="55" s="1"/>
  <c r="O107" i="55"/>
  <c r="O121" i="55" s="1"/>
  <c r="O152" i="55" s="1"/>
  <c r="O168" i="55" s="1"/>
  <c r="N140" i="55"/>
  <c r="N244" i="55"/>
  <c r="N152" i="55"/>
  <c r="N168" i="55" s="1"/>
  <c r="N250" i="55"/>
  <c r="G189" i="55"/>
  <c r="G224" i="55" s="1"/>
  <c r="G244" i="55"/>
  <c r="F146" i="55"/>
  <c r="D151" i="55"/>
  <c r="D167" i="55" s="1"/>
  <c r="D249" i="55"/>
  <c r="O110" i="55"/>
  <c r="O124" i="55" s="1"/>
  <c r="O155" i="55" s="1"/>
  <c r="F105" i="55"/>
  <c r="F119" i="55" s="1"/>
  <c r="F248" i="55" s="1"/>
  <c r="O104" i="55"/>
  <c r="O118" i="55" s="1"/>
  <c r="O191" i="55" s="1"/>
  <c r="O226" i="55" s="1"/>
  <c r="L183" i="55"/>
  <c r="L219" i="55" s="1"/>
  <c r="L186" i="55"/>
  <c r="L221" i="55" s="1"/>
  <c r="L107" i="55"/>
  <c r="L121" i="55" s="1"/>
  <c r="L250" i="55" s="1"/>
  <c r="L100" i="55"/>
  <c r="L114" i="55" s="1"/>
  <c r="L239" i="55" s="1"/>
  <c r="M111" i="55"/>
  <c r="M125" i="55" s="1"/>
  <c r="M252" i="55" s="1"/>
  <c r="L109" i="55"/>
  <c r="L123" i="55" s="1"/>
  <c r="L154" i="55" s="1"/>
  <c r="O108" i="55"/>
  <c r="O122" i="55" s="1"/>
  <c r="O153" i="55" s="1"/>
  <c r="O169" i="55" s="1"/>
  <c r="E213" i="55"/>
  <c r="O105" i="55"/>
  <c r="O119" i="55" s="1"/>
  <c r="O193" i="55" s="1"/>
  <c r="O228" i="55" s="1"/>
  <c r="L108" i="55"/>
  <c r="L122" i="55" s="1"/>
  <c r="L101" i="55"/>
  <c r="L115" i="55" s="1"/>
  <c r="L104" i="55"/>
  <c r="L118" i="55" s="1"/>
  <c r="L246" i="55" s="1"/>
  <c r="H104" i="55"/>
  <c r="H118" i="55" s="1"/>
  <c r="H246" i="55" s="1"/>
  <c r="H111" i="55"/>
  <c r="H125" i="55" s="1"/>
  <c r="H110" i="55"/>
  <c r="H124" i="55" s="1"/>
  <c r="H155" i="55" s="1"/>
  <c r="I213" i="55"/>
  <c r="I214" i="55" s="1"/>
  <c r="G109" i="55"/>
  <c r="G123" i="55" s="1"/>
  <c r="G154" i="55" s="1"/>
  <c r="G106" i="55"/>
  <c r="G120" i="55" s="1"/>
  <c r="G186" i="55" s="1"/>
  <c r="G221" i="55" s="1"/>
  <c r="G110" i="55"/>
  <c r="G124" i="55" s="1"/>
  <c r="G155" i="55" s="1"/>
  <c r="J107" i="55"/>
  <c r="J121" i="55" s="1"/>
  <c r="F100" i="55"/>
  <c r="F114" i="55" s="1"/>
  <c r="G213" i="55"/>
  <c r="G214" i="55" s="1"/>
  <c r="H103" i="55"/>
  <c r="H117" i="55" s="1"/>
  <c r="G107" i="55"/>
  <c r="G121" i="55" s="1"/>
  <c r="F106" i="55"/>
  <c r="F120" i="55" s="1"/>
  <c r="F109" i="55"/>
  <c r="F123" i="55" s="1"/>
  <c r="F154" i="55" s="1"/>
  <c r="G111" i="55"/>
  <c r="G125" i="55" s="1"/>
  <c r="G252" i="55" s="1"/>
  <c r="L193" i="55"/>
  <c r="L228" i="55" s="1"/>
  <c r="O102" i="55"/>
  <c r="O116" i="55" s="1"/>
  <c r="O147" i="55" s="1"/>
  <c r="P204" i="55"/>
  <c r="P205" i="55"/>
  <c r="K213" i="55"/>
  <c r="K214" i="55" s="1"/>
  <c r="G102" i="55"/>
  <c r="G116" i="55" s="1"/>
  <c r="N103" i="55"/>
  <c r="N117" i="55" s="1"/>
  <c r="N245" i="55" s="1"/>
  <c r="N100" i="55"/>
  <c r="N114" i="55" s="1"/>
  <c r="L213" i="55"/>
  <c r="L214" i="55" s="1"/>
  <c r="M213" i="55"/>
  <c r="M214" i="55" s="1"/>
  <c r="D183" i="55"/>
  <c r="D219" i="55" s="1"/>
  <c r="P75" i="55"/>
  <c r="F102" i="55"/>
  <c r="F116" i="55" s="1"/>
  <c r="E214" i="55"/>
  <c r="G108" i="55"/>
  <c r="G122" i="55" s="1"/>
  <c r="G153" i="55" s="1"/>
  <c r="G169" i="55" s="1"/>
  <c r="N213" i="55"/>
  <c r="N214" i="55" s="1"/>
  <c r="H107" i="55"/>
  <c r="H121" i="55" s="1"/>
  <c r="F104" i="55"/>
  <c r="F118" i="55" s="1"/>
  <c r="O101" i="55"/>
  <c r="O115" i="55" s="1"/>
  <c r="O146" i="55" s="1"/>
  <c r="F108" i="55"/>
  <c r="F122" i="55" s="1"/>
  <c r="G101" i="55"/>
  <c r="G115" i="55" s="1"/>
  <c r="F107" i="55"/>
  <c r="F121" i="55" s="1"/>
  <c r="F152" i="55" s="1"/>
  <c r="F168" i="55" s="1"/>
  <c r="O109" i="55"/>
  <c r="O123" i="55" s="1"/>
  <c r="O154" i="55" s="1"/>
  <c r="F110" i="55"/>
  <c r="F124" i="55" s="1"/>
  <c r="F155" i="55" s="1"/>
  <c r="N110" i="55"/>
  <c r="N124" i="55" s="1"/>
  <c r="N155" i="55" s="1"/>
  <c r="G100" i="55"/>
  <c r="G114" i="55" s="1"/>
  <c r="J103" i="55"/>
  <c r="J117" i="55" s="1"/>
  <c r="J245" i="55" s="1"/>
  <c r="G104" i="55"/>
  <c r="G118" i="55" s="1"/>
  <c r="G149" i="55" s="1"/>
  <c r="G172" i="55" s="1"/>
  <c r="P211" i="55"/>
  <c r="J108" i="55"/>
  <c r="J122" i="55" s="1"/>
  <c r="J188" i="55" s="1"/>
  <c r="J223" i="55" s="1"/>
  <c r="O111" i="55"/>
  <c r="O125" i="55" s="1"/>
  <c r="I111" i="55"/>
  <c r="I125" i="55" s="1"/>
  <c r="P78" i="55"/>
  <c r="H102" i="55"/>
  <c r="H116" i="55" s="1"/>
  <c r="P206" i="55"/>
  <c r="I105" i="55"/>
  <c r="I119" i="55" s="1"/>
  <c r="I150" i="55" s="1"/>
  <c r="I174" i="55" s="1"/>
  <c r="P199" i="55"/>
  <c r="P203" i="55"/>
  <c r="L148" i="55"/>
  <c r="L171" i="55" s="1"/>
  <c r="L190" i="55"/>
  <c r="L225" i="55" s="1"/>
  <c r="M105" i="55"/>
  <c r="M119" i="55" s="1"/>
  <c r="M248" i="55" s="1"/>
  <c r="P33" i="55"/>
  <c r="P227" i="55"/>
  <c r="M106" i="55"/>
  <c r="M120" i="55" s="1"/>
  <c r="P70" i="55"/>
  <c r="P134" i="55"/>
  <c r="P212" i="55"/>
  <c r="P131" i="55"/>
  <c r="P192" i="55"/>
  <c r="W21" i="85" s="1"/>
  <c r="X21" i="85" s="1"/>
  <c r="H101" i="55"/>
  <c r="H115" i="55" s="1"/>
  <c r="P208" i="55"/>
  <c r="H109" i="55"/>
  <c r="H123" i="55" s="1"/>
  <c r="H154" i="55" s="1"/>
  <c r="H106" i="55"/>
  <c r="H120" i="55" s="1"/>
  <c r="H249" i="55" s="1"/>
  <c r="H150" i="55"/>
  <c r="H174" i="55" s="1"/>
  <c r="H193" i="55"/>
  <c r="H228" i="55" s="1"/>
  <c r="J102" i="55"/>
  <c r="J116" i="55" s="1"/>
  <c r="J100" i="55"/>
  <c r="J114" i="55" s="1"/>
  <c r="J104" i="55"/>
  <c r="J118" i="55" s="1"/>
  <c r="J109" i="55"/>
  <c r="J123" i="55" s="1"/>
  <c r="J154" i="55" s="1"/>
  <c r="J111" i="55"/>
  <c r="J125" i="55" s="1"/>
  <c r="J252" i="55" s="1"/>
  <c r="E102" i="55"/>
  <c r="E116" i="55" s="1"/>
  <c r="I103" i="55"/>
  <c r="I117" i="55" s="1"/>
  <c r="J101" i="55"/>
  <c r="J115" i="55" s="1"/>
  <c r="J146" i="55" s="1"/>
  <c r="G140" i="55"/>
  <c r="P200" i="55"/>
  <c r="P242" i="55"/>
  <c r="F140" i="55"/>
  <c r="N111" i="55"/>
  <c r="N125" i="55" s="1"/>
  <c r="N252" i="55" s="1"/>
  <c r="J106" i="55"/>
  <c r="J120" i="55" s="1"/>
  <c r="J249" i="55" s="1"/>
  <c r="N187" i="55"/>
  <c r="N222" i="55" s="1"/>
  <c r="L194" i="55"/>
  <c r="L229" i="55" s="1"/>
  <c r="L156" i="55"/>
  <c r="L175" i="55" s="1"/>
  <c r="N101" i="55"/>
  <c r="N115" i="55" s="1"/>
  <c r="N105" i="55"/>
  <c r="N119" i="55" s="1"/>
  <c r="P247" i="55"/>
  <c r="N108" i="55"/>
  <c r="N122" i="55" s="1"/>
  <c r="M103" i="55"/>
  <c r="M117" i="55" s="1"/>
  <c r="H214" i="55"/>
  <c r="N106" i="55"/>
  <c r="N120" i="55" s="1"/>
  <c r="N249" i="55" s="1"/>
  <c r="M101" i="55"/>
  <c r="M115" i="55" s="1"/>
  <c r="I102" i="55"/>
  <c r="I116" i="55" s="1"/>
  <c r="I110" i="55"/>
  <c r="I124" i="55" s="1"/>
  <c r="I155" i="55" s="1"/>
  <c r="M100" i="55"/>
  <c r="M114" i="55" s="1"/>
  <c r="M239" i="55" s="1"/>
  <c r="P83" i="55"/>
  <c r="N104" i="55"/>
  <c r="N118" i="55" s="1"/>
  <c r="N246" i="55" s="1"/>
  <c r="J213" i="55"/>
  <c r="J214" i="55" s="1"/>
  <c r="N109" i="55"/>
  <c r="N123" i="55" s="1"/>
  <c r="N154" i="55" s="1"/>
  <c r="J110" i="55"/>
  <c r="J124" i="55" s="1"/>
  <c r="J155" i="55" s="1"/>
  <c r="O186" i="55"/>
  <c r="O221" i="55" s="1"/>
  <c r="O151" i="55"/>
  <c r="O167" i="55" s="1"/>
  <c r="D194" i="55"/>
  <c r="D229" i="55" s="1"/>
  <c r="D156" i="55"/>
  <c r="D175" i="55" s="1"/>
  <c r="H100" i="55"/>
  <c r="H114" i="55" s="1"/>
  <c r="H239" i="55" s="1"/>
  <c r="H108" i="55"/>
  <c r="H122" i="55" s="1"/>
  <c r="H251" i="55" s="1"/>
  <c r="G103" i="55"/>
  <c r="G117" i="55" s="1"/>
  <c r="G245" i="55" s="1"/>
  <c r="P71" i="55"/>
  <c r="K152" i="55"/>
  <c r="K168" i="55" s="1"/>
  <c r="K187" i="55"/>
  <c r="K222" i="55" s="1"/>
  <c r="P32" i="55"/>
  <c r="K186" i="55"/>
  <c r="K221" i="55" s="1"/>
  <c r="K151" i="55"/>
  <c r="K167" i="55" s="1"/>
  <c r="E107" i="55"/>
  <c r="E121" i="55" s="1"/>
  <c r="E250" i="55" s="1"/>
  <c r="D214" i="55"/>
  <c r="E148" i="55"/>
  <c r="E171" i="55" s="1"/>
  <c r="E190" i="55"/>
  <c r="E225" i="55" s="1"/>
  <c r="D123" i="55"/>
  <c r="E100" i="55"/>
  <c r="E114" i="55" s="1"/>
  <c r="E239" i="55" s="1"/>
  <c r="E109" i="55"/>
  <c r="E123" i="55" s="1"/>
  <c r="E154" i="55" s="1"/>
  <c r="E110" i="55"/>
  <c r="E108" i="55"/>
  <c r="E122" i="55" s="1"/>
  <c r="E251" i="55" s="1"/>
  <c r="E104" i="55"/>
  <c r="E118" i="55" s="1"/>
  <c r="E246" i="55" s="1"/>
  <c r="O148" i="55"/>
  <c r="O171" i="55" s="1"/>
  <c r="O190" i="55"/>
  <c r="O225" i="55" s="1"/>
  <c r="O245" i="55"/>
  <c r="G150" i="55"/>
  <c r="G174" i="55" s="1"/>
  <c r="G193" i="55"/>
  <c r="G228" i="55" s="1"/>
  <c r="I109" i="55"/>
  <c r="I123" i="55" s="1"/>
  <c r="I154" i="55" s="1"/>
  <c r="I100" i="55"/>
  <c r="I114" i="55" s="1"/>
  <c r="I239" i="55" s="1"/>
  <c r="I104" i="55"/>
  <c r="I118" i="55" s="1"/>
  <c r="I246" i="55" s="1"/>
  <c r="K145" i="55"/>
  <c r="K126" i="55"/>
  <c r="K142" i="55" s="1"/>
  <c r="K253" i="55" s="1"/>
  <c r="K181" i="55"/>
  <c r="D118" i="55"/>
  <c r="D246" i="55" s="1"/>
  <c r="D115" i="55"/>
  <c r="D119" i="55"/>
  <c r="D248" i="55" s="1"/>
  <c r="K183" i="55"/>
  <c r="K219" i="55" s="1"/>
  <c r="K147" i="55"/>
  <c r="K164" i="55" s="1"/>
  <c r="D100" i="55"/>
  <c r="P67" i="55"/>
  <c r="M108" i="55"/>
  <c r="M122" i="55" s="1"/>
  <c r="M251" i="55" s="1"/>
  <c r="D121" i="55"/>
  <c r="D250" i="55" s="1"/>
  <c r="I108" i="55"/>
  <c r="I122" i="55" s="1"/>
  <c r="I251" i="55" s="1"/>
  <c r="I101" i="55"/>
  <c r="I115" i="55" s="1"/>
  <c r="O213" i="55"/>
  <c r="O214" i="55" s="1"/>
  <c r="P76" i="55"/>
  <c r="J189" i="55"/>
  <c r="J224" i="55" s="1"/>
  <c r="K148" i="55"/>
  <c r="K171" i="55" s="1"/>
  <c r="K190" i="55"/>
  <c r="K225" i="55" s="1"/>
  <c r="P74" i="55"/>
  <c r="E106" i="55"/>
  <c r="E105" i="55"/>
  <c r="E119" i="55" s="1"/>
  <c r="E248" i="55" s="1"/>
  <c r="P73" i="55"/>
  <c r="K156" i="55"/>
  <c r="K175" i="55" s="1"/>
  <c r="K194" i="55"/>
  <c r="K229" i="55" s="1"/>
  <c r="P72" i="55"/>
  <c r="J148" i="55"/>
  <c r="J171" i="55" s="1"/>
  <c r="J190" i="55"/>
  <c r="J225" i="55" s="1"/>
  <c r="N147" i="55"/>
  <c r="P68" i="55"/>
  <c r="E101" i="55"/>
  <c r="E115" i="55" s="1"/>
  <c r="D148" i="55"/>
  <c r="D190" i="55"/>
  <c r="P180" i="55"/>
  <c r="W12" i="85" s="1"/>
  <c r="X12" i="85" s="1"/>
  <c r="I152" i="55"/>
  <c r="I168" i="55" s="1"/>
  <c r="I187" i="55"/>
  <c r="I222" i="55" s="1"/>
  <c r="D221" i="55"/>
  <c r="M102" i="55"/>
  <c r="M116" i="55" s="1"/>
  <c r="M109" i="55"/>
  <c r="M123" i="55" s="1"/>
  <c r="M154" i="55" s="1"/>
  <c r="M110" i="55"/>
  <c r="M124" i="55" s="1"/>
  <c r="M155" i="55" s="1"/>
  <c r="O181" i="55"/>
  <c r="K182" i="55"/>
  <c r="K218" i="55" s="1"/>
  <c r="K146" i="55"/>
  <c r="K163" i="55" s="1"/>
  <c r="P64" i="55"/>
  <c r="K150" i="55"/>
  <c r="K174" i="55" s="1"/>
  <c r="K193" i="55"/>
  <c r="K228" i="55" s="1"/>
  <c r="K191" i="55"/>
  <c r="K226" i="55" s="1"/>
  <c r="K149" i="55"/>
  <c r="K172" i="55" s="1"/>
  <c r="M104" i="55"/>
  <c r="M118" i="55" s="1"/>
  <c r="M246" i="55" s="1"/>
  <c r="P77" i="55"/>
  <c r="P69" i="55"/>
  <c r="F213" i="55"/>
  <c r="F214" i="55" s="1"/>
  <c r="P243" i="55"/>
  <c r="E140" i="55"/>
  <c r="P139" i="55"/>
  <c r="K153" i="55"/>
  <c r="K169" i="55" s="1"/>
  <c r="K188" i="55"/>
  <c r="K223" i="55" s="1"/>
  <c r="D122" i="55"/>
  <c r="D251" i="55" s="1"/>
  <c r="F189" i="55"/>
  <c r="N189" i="55"/>
  <c r="N224" i="55" s="1"/>
  <c r="P201" i="55"/>
  <c r="E111" i="55"/>
  <c r="M107" i="55"/>
  <c r="M121" i="55" s="1"/>
  <c r="M250" i="55" s="1"/>
  <c r="I106" i="55"/>
  <c r="I120" i="55" s="1"/>
  <c r="I249" i="55" s="1"/>
  <c r="L241" i="55" l="1"/>
  <c r="L151" i="55"/>
  <c r="L167" i="55" s="1"/>
  <c r="L147" i="55"/>
  <c r="L164" i="55" s="1"/>
  <c r="M181" i="55"/>
  <c r="M217" i="55" s="1"/>
  <c r="F193" i="55"/>
  <c r="F228" i="55" s="1"/>
  <c r="J150" i="55"/>
  <c r="J174" i="55" s="1"/>
  <c r="L149" i="55"/>
  <c r="L172" i="55" s="1"/>
  <c r="L187" i="55"/>
  <c r="L222" i="55" s="1"/>
  <c r="L191" i="55"/>
  <c r="L226" i="55" s="1"/>
  <c r="L234" i="55" s="1"/>
  <c r="O187" i="55"/>
  <c r="O222" i="55" s="1"/>
  <c r="F194" i="55"/>
  <c r="F229" i="55" s="1"/>
  <c r="O250" i="55"/>
  <c r="F156" i="55"/>
  <c r="F175" i="55" s="1"/>
  <c r="O163" i="55"/>
  <c r="J193" i="55"/>
  <c r="J228" i="55" s="1"/>
  <c r="N190" i="55"/>
  <c r="N225" i="55" s="1"/>
  <c r="N191" i="55"/>
  <c r="N226" i="55" s="1"/>
  <c r="O246" i="55"/>
  <c r="F190" i="55"/>
  <c r="F225" i="55" s="1"/>
  <c r="O240" i="55"/>
  <c r="N148" i="55"/>
  <c r="N171" i="55" s="1"/>
  <c r="O182" i="55"/>
  <c r="O218" i="55" s="1"/>
  <c r="O251" i="55"/>
  <c r="F148" i="55"/>
  <c r="F171" i="55" s="1"/>
  <c r="O145" i="55"/>
  <c r="N183" i="55"/>
  <c r="N219" i="55" s="1"/>
  <c r="M193" i="55"/>
  <c r="M228" i="55" s="1"/>
  <c r="L240" i="55"/>
  <c r="L150" i="55"/>
  <c r="L174" i="55" s="1"/>
  <c r="J241" i="55"/>
  <c r="H241" i="55"/>
  <c r="J240" i="55"/>
  <c r="E240" i="55"/>
  <c r="I240" i="55"/>
  <c r="D240" i="55"/>
  <c r="F182" i="55"/>
  <c r="F218" i="55" s="1"/>
  <c r="L126" i="55"/>
  <c r="L142" i="55" s="1"/>
  <c r="L253" i="55" s="1"/>
  <c r="O164" i="55"/>
  <c r="L181" i="55"/>
  <c r="L217" i="55" s="1"/>
  <c r="O188" i="55"/>
  <c r="O223" i="55" s="1"/>
  <c r="O150" i="55"/>
  <c r="O174" i="55" s="1"/>
  <c r="L146" i="55"/>
  <c r="L163" i="55" s="1"/>
  <c r="L145" i="55"/>
  <c r="L162" i="55" s="1"/>
  <c r="J149" i="55"/>
  <c r="J172" i="55" s="1"/>
  <c r="J246" i="55"/>
  <c r="H146" i="55"/>
  <c r="H240" i="55"/>
  <c r="I156" i="55"/>
  <c r="I175" i="55" s="1"/>
  <c r="I252" i="55"/>
  <c r="G191" i="55"/>
  <c r="G226" i="55" s="1"/>
  <c r="G246" i="55"/>
  <c r="F188" i="55"/>
  <c r="F223" i="55" s="1"/>
  <c r="F251" i="55"/>
  <c r="N181" i="55"/>
  <c r="N239" i="55"/>
  <c r="F151" i="55"/>
  <c r="F167" i="55" s="1"/>
  <c r="F249" i="55"/>
  <c r="F145" i="55"/>
  <c r="F162" i="55" s="1"/>
  <c r="F239" i="55"/>
  <c r="J187" i="55"/>
  <c r="J222" i="55" s="1"/>
  <c r="J250" i="55"/>
  <c r="N145" i="55"/>
  <c r="F150" i="55"/>
  <c r="F174" i="55" s="1"/>
  <c r="I194" i="55"/>
  <c r="I229" i="55" s="1"/>
  <c r="M194" i="55"/>
  <c r="M229" i="55" s="1"/>
  <c r="N193" i="55"/>
  <c r="N228" i="55" s="1"/>
  <c r="N248" i="55"/>
  <c r="I190" i="55"/>
  <c r="I225" i="55" s="1"/>
  <c r="I245" i="55"/>
  <c r="J145" i="55"/>
  <c r="J239" i="55"/>
  <c r="G188" i="55"/>
  <c r="G223" i="55" s="1"/>
  <c r="G251" i="55"/>
  <c r="G152" i="55"/>
  <c r="G168" i="55" s="1"/>
  <c r="G250" i="55"/>
  <c r="M151" i="55"/>
  <c r="M167" i="55" s="1"/>
  <c r="M249" i="55"/>
  <c r="I193" i="55"/>
  <c r="I228" i="55" s="1"/>
  <c r="I248" i="55"/>
  <c r="J153" i="55"/>
  <c r="J169" i="55" s="1"/>
  <c r="J251" i="55"/>
  <c r="G181" i="55"/>
  <c r="G217" i="55" s="1"/>
  <c r="G239" i="55"/>
  <c r="F187" i="55"/>
  <c r="F222" i="55" s="1"/>
  <c r="F250" i="55"/>
  <c r="F149" i="55"/>
  <c r="F172" i="55" s="1"/>
  <c r="F246" i="55"/>
  <c r="G147" i="55"/>
  <c r="G164" i="55" s="1"/>
  <c r="G241" i="55"/>
  <c r="F163" i="55"/>
  <c r="H148" i="55"/>
  <c r="H171" i="55" s="1"/>
  <c r="H245" i="55"/>
  <c r="O248" i="55"/>
  <c r="M156" i="55"/>
  <c r="M175" i="55" s="1"/>
  <c r="I147" i="55"/>
  <c r="I164" i="55" s="1"/>
  <c r="I241" i="55"/>
  <c r="M148" i="55"/>
  <c r="M171" i="55" s="1"/>
  <c r="M245" i="55"/>
  <c r="N146" i="55"/>
  <c r="N163" i="55" s="1"/>
  <c r="N240" i="55"/>
  <c r="H149" i="55"/>
  <c r="H172" i="55" s="1"/>
  <c r="E147" i="55"/>
  <c r="M241" i="55"/>
  <c r="J152" i="55"/>
  <c r="J168" i="55" s="1"/>
  <c r="M146" i="55"/>
  <c r="M163" i="55" s="1"/>
  <c r="M240" i="55"/>
  <c r="N188" i="55"/>
  <c r="N223" i="55" s="1"/>
  <c r="N251" i="55"/>
  <c r="H191" i="55"/>
  <c r="H226" i="55" s="1"/>
  <c r="H147" i="55"/>
  <c r="H164" i="55" s="1"/>
  <c r="G146" i="55"/>
  <c r="G163" i="55" s="1"/>
  <c r="G240" i="55"/>
  <c r="H152" i="55"/>
  <c r="H168" i="55" s="1"/>
  <c r="H250" i="55"/>
  <c r="F147" i="55"/>
  <c r="F164" i="55" s="1"/>
  <c r="F241" i="55"/>
  <c r="G151" i="55"/>
  <c r="G167" i="55" s="1"/>
  <c r="G249" i="55"/>
  <c r="H156" i="55"/>
  <c r="H175" i="55" s="1"/>
  <c r="H252" i="55"/>
  <c r="L153" i="55"/>
  <c r="L169" i="55" s="1"/>
  <c r="L251" i="55"/>
  <c r="F240" i="55"/>
  <c r="N241" i="55"/>
  <c r="M186" i="55"/>
  <c r="M221" i="55" s="1"/>
  <c r="N186" i="55"/>
  <c r="N221" i="55" s="1"/>
  <c r="H183" i="55"/>
  <c r="H219" i="55" s="1"/>
  <c r="O149" i="55"/>
  <c r="O172" i="55" s="1"/>
  <c r="L188" i="55"/>
  <c r="L223" i="55" s="1"/>
  <c r="L182" i="55"/>
  <c r="L218" i="55" s="1"/>
  <c r="L152" i="55"/>
  <c r="L168" i="55" s="1"/>
  <c r="G187" i="55"/>
  <c r="G222" i="55" s="1"/>
  <c r="F153" i="55"/>
  <c r="F169" i="55" s="1"/>
  <c r="N149" i="55"/>
  <c r="N172" i="55" s="1"/>
  <c r="H190" i="55"/>
  <c r="H225" i="55" s="1"/>
  <c r="O241" i="55"/>
  <c r="O183" i="55"/>
  <c r="O219" i="55" s="1"/>
  <c r="I148" i="55"/>
  <c r="I171" i="55" s="1"/>
  <c r="F191" i="55"/>
  <c r="F226" i="55" s="1"/>
  <c r="N153" i="55"/>
  <c r="N169" i="55" s="1"/>
  <c r="G183" i="55"/>
  <c r="G219" i="55" s="1"/>
  <c r="G145" i="55"/>
  <c r="G162" i="55" s="1"/>
  <c r="H194" i="55"/>
  <c r="H229" i="55" s="1"/>
  <c r="M190" i="55"/>
  <c r="M225" i="55" s="1"/>
  <c r="P140" i="55"/>
  <c r="G182" i="55"/>
  <c r="G218" i="55" s="1"/>
  <c r="H182" i="55"/>
  <c r="H218" i="55" s="1"/>
  <c r="P213" i="55"/>
  <c r="P214" i="55" s="1"/>
  <c r="N182" i="55"/>
  <c r="N218" i="55" s="1"/>
  <c r="M150" i="55"/>
  <c r="M174" i="55" s="1"/>
  <c r="F181" i="55"/>
  <c r="F217" i="55" s="1"/>
  <c r="F126" i="55"/>
  <c r="F142" i="55" s="1"/>
  <c r="F253" i="55" s="1"/>
  <c r="F186" i="55"/>
  <c r="F221" i="55" s="1"/>
  <c r="F183" i="55"/>
  <c r="F219" i="55" s="1"/>
  <c r="H187" i="55"/>
  <c r="H222" i="55" s="1"/>
  <c r="H163" i="55"/>
  <c r="O252" i="55"/>
  <c r="O156" i="55"/>
  <c r="O175" i="55" s="1"/>
  <c r="O194" i="55"/>
  <c r="O229" i="55" s="1"/>
  <c r="O234" i="55" s="1"/>
  <c r="N150" i="55"/>
  <c r="N174" i="55" s="1"/>
  <c r="O126" i="55"/>
  <c r="O142" i="55" s="1"/>
  <c r="O253" i="55" s="1"/>
  <c r="N164" i="55"/>
  <c r="G126" i="55"/>
  <c r="G142" i="55" s="1"/>
  <c r="G253" i="55" s="1"/>
  <c r="G194" i="55"/>
  <c r="G229" i="55" s="1"/>
  <c r="G156" i="55"/>
  <c r="G175" i="55" s="1"/>
  <c r="M145" i="55"/>
  <c r="M162" i="55" s="1"/>
  <c r="J191" i="55"/>
  <c r="J226" i="55" s="1"/>
  <c r="J126" i="55"/>
  <c r="J142" i="55" s="1"/>
  <c r="J253" i="55" s="1"/>
  <c r="H151" i="55"/>
  <c r="H167" i="55" s="1"/>
  <c r="H186" i="55"/>
  <c r="H221" i="55" s="1"/>
  <c r="J183" i="55"/>
  <c r="J219" i="55" s="1"/>
  <c r="P244" i="55"/>
  <c r="N126" i="55"/>
  <c r="N142" i="55" s="1"/>
  <c r="N253" i="55" s="1"/>
  <c r="N156" i="55"/>
  <c r="N175" i="55" s="1"/>
  <c r="N194" i="55"/>
  <c r="N229" i="55" s="1"/>
  <c r="J182" i="55"/>
  <c r="J218" i="55" s="1"/>
  <c r="J163" i="55"/>
  <c r="P103" i="55"/>
  <c r="P117" i="55" s="1"/>
  <c r="J181" i="55"/>
  <c r="J217" i="55" s="1"/>
  <c r="P105" i="55"/>
  <c r="I183" i="55"/>
  <c r="I219" i="55" s="1"/>
  <c r="J147" i="55"/>
  <c r="J164" i="55" s="1"/>
  <c r="H153" i="55"/>
  <c r="H169" i="55" s="1"/>
  <c r="H188" i="55"/>
  <c r="H223" i="55" s="1"/>
  <c r="M182" i="55"/>
  <c r="M218" i="55" s="1"/>
  <c r="N151" i="55"/>
  <c r="N167" i="55" s="1"/>
  <c r="J186" i="55"/>
  <c r="J221" i="55" s="1"/>
  <c r="J151" i="55"/>
  <c r="J167" i="55" s="1"/>
  <c r="H145" i="55"/>
  <c r="H181" i="55"/>
  <c r="H126" i="55"/>
  <c r="H142" i="55" s="1"/>
  <c r="H253" i="55" s="1"/>
  <c r="J194" i="55"/>
  <c r="J229" i="55" s="1"/>
  <c r="J156" i="55"/>
  <c r="J175" i="55" s="1"/>
  <c r="P122" i="55"/>
  <c r="D153" i="55"/>
  <c r="D188" i="55"/>
  <c r="M149" i="55"/>
  <c r="M172" i="55" s="1"/>
  <c r="M191" i="55"/>
  <c r="M226" i="55" s="1"/>
  <c r="M147" i="55"/>
  <c r="M164" i="55" s="1"/>
  <c r="M183" i="55"/>
  <c r="M219" i="55" s="1"/>
  <c r="P106" i="55"/>
  <c r="E120" i="55"/>
  <c r="E249" i="55" s="1"/>
  <c r="P107" i="55"/>
  <c r="P100" i="55"/>
  <c r="D114" i="55"/>
  <c r="D239" i="55" s="1"/>
  <c r="P104" i="55"/>
  <c r="P118" i="55" s="1"/>
  <c r="K162" i="55"/>
  <c r="K176" i="55" s="1"/>
  <c r="K157" i="55"/>
  <c r="P123" i="55"/>
  <c r="D154" i="55"/>
  <c r="P154" i="55" s="1"/>
  <c r="K234" i="55"/>
  <c r="M153" i="55"/>
  <c r="M169" i="55" s="1"/>
  <c r="M188" i="55"/>
  <c r="M223" i="55" s="1"/>
  <c r="P101" i="55"/>
  <c r="K217" i="55"/>
  <c r="K195" i="55"/>
  <c r="K196" i="55" s="1"/>
  <c r="I191" i="55"/>
  <c r="I226" i="55" s="1"/>
  <c r="I149" i="55"/>
  <c r="I172" i="55" s="1"/>
  <c r="E149" i="55"/>
  <c r="E172" i="55" s="1"/>
  <c r="E191" i="55"/>
  <c r="E226" i="55" s="1"/>
  <c r="E181" i="55"/>
  <c r="E145" i="55"/>
  <c r="P109" i="55"/>
  <c r="E152" i="55"/>
  <c r="E168" i="55" s="1"/>
  <c r="E187" i="55"/>
  <c r="E222" i="55" s="1"/>
  <c r="I151" i="55"/>
  <c r="I167" i="55" s="1"/>
  <c r="I186" i="55"/>
  <c r="I221" i="55" s="1"/>
  <c r="E146" i="55"/>
  <c r="E163" i="55" s="1"/>
  <c r="E182" i="55"/>
  <c r="E218" i="55" s="1"/>
  <c r="I188" i="55"/>
  <c r="I223" i="55" s="1"/>
  <c r="I153" i="55"/>
  <c r="I169" i="55" s="1"/>
  <c r="D152" i="55"/>
  <c r="P121" i="55"/>
  <c r="D187" i="55"/>
  <c r="P119" i="55"/>
  <c r="D150" i="55"/>
  <c r="D193" i="55"/>
  <c r="D191" i="55"/>
  <c r="D149" i="55"/>
  <c r="P110" i="55"/>
  <c r="E124" i="55"/>
  <c r="E241" i="55" s="1"/>
  <c r="P102" i="55"/>
  <c r="P116" i="55"/>
  <c r="M152" i="55"/>
  <c r="M168" i="55" s="1"/>
  <c r="M187" i="55"/>
  <c r="M222" i="55" s="1"/>
  <c r="P108" i="55"/>
  <c r="N162" i="55"/>
  <c r="I146" i="55"/>
  <c r="I163" i="55" s="1"/>
  <c r="I182" i="55"/>
  <c r="I218" i="55" s="1"/>
  <c r="E125" i="55"/>
  <c r="E252" i="55" s="1"/>
  <c r="P111" i="55"/>
  <c r="O217" i="55"/>
  <c r="D225" i="55"/>
  <c r="P189" i="55"/>
  <c r="W18" i="85" s="1"/>
  <c r="X18" i="85" s="1"/>
  <c r="F224" i="55"/>
  <c r="O162" i="55"/>
  <c r="N217" i="55"/>
  <c r="D171" i="55"/>
  <c r="M126" i="55"/>
  <c r="M142" i="55" s="1"/>
  <c r="M253" i="55" s="1"/>
  <c r="E150" i="55"/>
  <c r="E174" i="55" s="1"/>
  <c r="E193" i="55"/>
  <c r="E228" i="55" s="1"/>
  <c r="J162" i="55"/>
  <c r="D146" i="55"/>
  <c r="P115" i="55"/>
  <c r="D182" i="55"/>
  <c r="I126" i="55"/>
  <c r="I142" i="55" s="1"/>
  <c r="I253" i="55" s="1"/>
  <c r="I181" i="55"/>
  <c r="I145" i="55"/>
  <c r="E188" i="55"/>
  <c r="E223" i="55" s="1"/>
  <c r="E153" i="55"/>
  <c r="E169" i="55" s="1"/>
  <c r="G148" i="55"/>
  <c r="G190" i="55"/>
  <c r="G225" i="55" s="1"/>
  <c r="P249" i="55" l="1"/>
  <c r="N234" i="55"/>
  <c r="P250" i="55"/>
  <c r="P246" i="55"/>
  <c r="P240" i="55"/>
  <c r="H234" i="55"/>
  <c r="P248" i="55"/>
  <c r="P245" i="55"/>
  <c r="L157" i="55"/>
  <c r="L176" i="55"/>
  <c r="F176" i="55"/>
  <c r="F157" i="55"/>
  <c r="I234" i="55"/>
  <c r="P239" i="55"/>
  <c r="L230" i="55"/>
  <c r="P147" i="55"/>
  <c r="P148" i="55"/>
  <c r="L195" i="55"/>
  <c r="L196" i="55" s="1"/>
  <c r="O195" i="55"/>
  <c r="O196" i="55" s="1"/>
  <c r="L233" i="55"/>
  <c r="L235" i="55" s="1"/>
  <c r="P241" i="55"/>
  <c r="F195" i="55"/>
  <c r="F196" i="55" s="1"/>
  <c r="O176" i="55"/>
  <c r="P251" i="55"/>
  <c r="O157" i="55"/>
  <c r="O158" i="55" s="1"/>
  <c r="P252" i="55"/>
  <c r="J234" i="55"/>
  <c r="M234" i="55"/>
  <c r="G234" i="55"/>
  <c r="N157" i="55"/>
  <c r="N158" i="55" s="1"/>
  <c r="E126" i="55"/>
  <c r="E142" i="55" s="1"/>
  <c r="E253" i="55" s="1"/>
  <c r="J157" i="55"/>
  <c r="J158" i="55" s="1"/>
  <c r="N176" i="55"/>
  <c r="J195" i="55"/>
  <c r="J196" i="55" s="1"/>
  <c r="N195" i="55"/>
  <c r="N196" i="55" s="1"/>
  <c r="M230" i="55"/>
  <c r="H217" i="55"/>
  <c r="H233" i="55" s="1"/>
  <c r="H195" i="55"/>
  <c r="H196" i="55" s="1"/>
  <c r="J176" i="55"/>
  <c r="M195" i="55"/>
  <c r="M196" i="55" s="1"/>
  <c r="H162" i="55"/>
  <c r="H176" i="55" s="1"/>
  <c r="H157" i="55"/>
  <c r="P182" i="55"/>
  <c r="W13" i="85" s="1"/>
  <c r="X13" i="85" s="1"/>
  <c r="X26" i="85" s="1"/>
  <c r="E11" i="59" s="1"/>
  <c r="D218" i="55"/>
  <c r="P218" i="55" s="1"/>
  <c r="F234" i="55"/>
  <c r="P224" i="55"/>
  <c r="I157" i="55"/>
  <c r="I162" i="55"/>
  <c r="I176" i="55" s="1"/>
  <c r="N230" i="55"/>
  <c r="N233" i="55"/>
  <c r="N235" i="55" s="1"/>
  <c r="P190" i="55"/>
  <c r="W19" i="85" s="1"/>
  <c r="X19" i="85" s="1"/>
  <c r="D172" i="55"/>
  <c r="P172" i="55" s="1"/>
  <c r="P149" i="55"/>
  <c r="P114" i="55"/>
  <c r="D126" i="55"/>
  <c r="D181" i="55"/>
  <c r="D145" i="55"/>
  <c r="M233" i="55"/>
  <c r="I195" i="55"/>
  <c r="I196" i="55" s="1"/>
  <c r="I217" i="55"/>
  <c r="M157" i="55"/>
  <c r="E151" i="55"/>
  <c r="E186" i="55"/>
  <c r="P120" i="55"/>
  <c r="P188" i="55"/>
  <c r="W17" i="85" s="1"/>
  <c r="X17" i="85" s="1"/>
  <c r="D223" i="55"/>
  <c r="P223" i="55" s="1"/>
  <c r="P225" i="55"/>
  <c r="D174" i="55"/>
  <c r="P174" i="55" s="1"/>
  <c r="P150" i="55"/>
  <c r="P152" i="55"/>
  <c r="D168" i="55"/>
  <c r="P168" i="55" s="1"/>
  <c r="E217" i="55"/>
  <c r="K230" i="55"/>
  <c r="K231" i="55" s="1"/>
  <c r="K233" i="55"/>
  <c r="K235" i="55" s="1"/>
  <c r="K177" i="55"/>
  <c r="K158" i="55"/>
  <c r="G171" i="55"/>
  <c r="G176" i="55" s="1"/>
  <c r="G157" i="55"/>
  <c r="P146" i="55"/>
  <c r="D163" i="55"/>
  <c r="P163" i="55" s="1"/>
  <c r="G195" i="55"/>
  <c r="G196" i="55" s="1"/>
  <c r="D226" i="55"/>
  <c r="P226" i="55" s="1"/>
  <c r="P191" i="55"/>
  <c r="W20" i="85" s="1"/>
  <c r="X20" i="85" s="1"/>
  <c r="D222" i="55"/>
  <c r="P222" i="55" s="1"/>
  <c r="P187" i="55"/>
  <c r="W16" i="85" s="1"/>
  <c r="X16" i="85" s="1"/>
  <c r="L158" i="55"/>
  <c r="L177" i="55"/>
  <c r="M176" i="55"/>
  <c r="O233" i="55"/>
  <c r="O235" i="55" s="1"/>
  <c r="O230" i="55"/>
  <c r="P125" i="55"/>
  <c r="E156" i="55"/>
  <c r="E194" i="55"/>
  <c r="G233" i="55"/>
  <c r="G230" i="55"/>
  <c r="P124" i="55"/>
  <c r="E155" i="55"/>
  <c r="E183" i="55"/>
  <c r="P193" i="55"/>
  <c r="W22" i="85" s="1"/>
  <c r="X22" i="85" s="1"/>
  <c r="D228" i="55"/>
  <c r="P228" i="55" s="1"/>
  <c r="E162" i="55"/>
  <c r="J230" i="55"/>
  <c r="J233" i="55"/>
  <c r="F233" i="55"/>
  <c r="F230" i="55"/>
  <c r="D169" i="55"/>
  <c r="P169" i="55" s="1"/>
  <c r="P153" i="55"/>
  <c r="F177" i="55" l="1"/>
  <c r="E13" i="59"/>
  <c r="H235" i="55"/>
  <c r="F231" i="55"/>
  <c r="J177" i="55"/>
  <c r="M235" i="55"/>
  <c r="M236" i="55" s="1"/>
  <c r="O177" i="55"/>
  <c r="L231" i="55"/>
  <c r="F158" i="55"/>
  <c r="L236" i="55"/>
  <c r="O231" i="55"/>
  <c r="J235" i="55"/>
  <c r="J236" i="55" s="1"/>
  <c r="G235" i="55"/>
  <c r="G236" i="55" s="1"/>
  <c r="P171" i="55"/>
  <c r="K236" i="55"/>
  <c r="N177" i="55"/>
  <c r="J231" i="55"/>
  <c r="D234" i="55"/>
  <c r="H177" i="55"/>
  <c r="H158" i="55"/>
  <c r="H230" i="55"/>
  <c r="H231" i="55" s="1"/>
  <c r="E157" i="55"/>
  <c r="E158" i="55" s="1"/>
  <c r="M231" i="55"/>
  <c r="N231" i="55"/>
  <c r="P126" i="55"/>
  <c r="P142" i="55" s="1"/>
  <c r="D142" i="55"/>
  <c r="D253" i="55" s="1"/>
  <c r="P253" i="55" s="1"/>
  <c r="E167" i="55"/>
  <c r="P167" i="55" s="1"/>
  <c r="P151" i="55"/>
  <c r="M158" i="55"/>
  <c r="M177" i="55"/>
  <c r="D157" i="55"/>
  <c r="D162" i="55"/>
  <c r="P145" i="55"/>
  <c r="I158" i="55"/>
  <c r="I177" i="55"/>
  <c r="E219" i="55"/>
  <c r="P219" i="55" s="1"/>
  <c r="P183" i="55"/>
  <c r="W14" i="85" s="1"/>
  <c r="X14" i="85" s="1"/>
  <c r="X27" i="85" s="1"/>
  <c r="F11" i="59" s="1"/>
  <c r="E175" i="55"/>
  <c r="P175" i="55" s="1"/>
  <c r="P156" i="55"/>
  <c r="E221" i="55"/>
  <c r="P221" i="55" s="1"/>
  <c r="P186" i="55"/>
  <c r="W15" i="85" s="1"/>
  <c r="X15" i="85" s="1"/>
  <c r="F235" i="55"/>
  <c r="F236" i="55" s="1"/>
  <c r="P155" i="55"/>
  <c r="E164" i="55"/>
  <c r="P164" i="55" s="1"/>
  <c r="G158" i="55"/>
  <c r="G177" i="55"/>
  <c r="G231" i="55"/>
  <c r="E229" i="55"/>
  <c r="P194" i="55"/>
  <c r="W23" i="85" s="1"/>
  <c r="X23" i="85" s="1"/>
  <c r="O236" i="55"/>
  <c r="E195" i="55"/>
  <c r="E196" i="55" s="1"/>
  <c r="I233" i="55"/>
  <c r="I235" i="55" s="1"/>
  <c r="I230" i="55"/>
  <c r="I231" i="55" s="1"/>
  <c r="P181" i="55"/>
  <c r="W11" i="85" s="1"/>
  <c r="X11" i="85" s="1"/>
  <c r="X25" i="85" s="1"/>
  <c r="D11" i="59" s="1"/>
  <c r="D195" i="55"/>
  <c r="D217" i="55"/>
  <c r="N236" i="55"/>
  <c r="F13" i="59" l="1"/>
  <c r="D13" i="59"/>
  <c r="H236" i="55"/>
  <c r="I236" i="55"/>
  <c r="E176" i="55"/>
  <c r="E177" i="55" s="1"/>
  <c r="P229" i="55"/>
  <c r="E234" i="55"/>
  <c r="P234" i="55" s="1"/>
  <c r="P195" i="55"/>
  <c r="P196" i="55" s="1"/>
  <c r="E230" i="55"/>
  <c r="E231" i="55" s="1"/>
  <c r="P217" i="55"/>
  <c r="D230" i="55"/>
  <c r="D231" i="55" s="1"/>
  <c r="D233" i="55"/>
  <c r="D196" i="55"/>
  <c r="D176" i="55"/>
  <c r="D177" i="55" s="1"/>
  <c r="P162" i="55"/>
  <c r="P176" i="55" s="1"/>
  <c r="E233" i="55"/>
  <c r="P157" i="55"/>
  <c r="D158" i="55"/>
  <c r="P230" i="55" l="1"/>
  <c r="P231" i="55" s="1"/>
  <c r="E235" i="55"/>
  <c r="E236" i="55" s="1"/>
  <c r="P177" i="55"/>
  <c r="P158" i="55"/>
  <c r="D235" i="55"/>
  <c r="D236" i="55" s="1"/>
  <c r="P233" i="55"/>
  <c r="P235" i="55" s="1"/>
  <c r="P236" i="55" l="1"/>
  <c r="N10" i="42" l="1"/>
  <c r="N14" i="42" s="1"/>
  <c r="M10" i="42"/>
  <c r="M14" i="42" s="1"/>
  <c r="L10" i="42"/>
  <c r="L14" i="42" s="1"/>
  <c r="K10" i="42"/>
  <c r="K14" i="42" s="1"/>
  <c r="J10" i="42"/>
  <c r="J14" i="42" s="1"/>
  <c r="I10" i="42"/>
  <c r="I14" i="42" s="1"/>
  <c r="H10" i="42"/>
  <c r="H14" i="42" s="1"/>
  <c r="G10" i="42"/>
  <c r="G14" i="42" s="1"/>
  <c r="F10" i="42"/>
  <c r="F14" i="42" s="1"/>
  <c r="E10" i="42"/>
  <c r="E14" i="42" s="1"/>
  <c r="D10" i="42"/>
  <c r="D14" i="42" s="1"/>
  <c r="C10" i="42"/>
  <c r="C14" i="42" s="1"/>
  <c r="N10" i="41"/>
  <c r="N14" i="41" s="1"/>
  <c r="M10" i="41"/>
  <c r="M14" i="41" s="1"/>
  <c r="L10" i="41"/>
  <c r="L14" i="41" s="1"/>
  <c r="K10" i="41"/>
  <c r="K14" i="41" s="1"/>
  <c r="J10" i="41"/>
  <c r="J14" i="41" s="1"/>
  <c r="I10" i="41"/>
  <c r="I14" i="41" s="1"/>
  <c r="H10" i="41"/>
  <c r="H14" i="41" s="1"/>
  <c r="G10" i="41"/>
  <c r="G14" i="41" s="1"/>
  <c r="F10" i="41"/>
  <c r="F14" i="41" s="1"/>
  <c r="E10" i="41"/>
  <c r="E14" i="41" s="1"/>
  <c r="D10" i="41"/>
  <c r="D14" i="41" s="1"/>
  <c r="C10" i="41"/>
  <c r="C14" i="41" s="1"/>
  <c r="L14" i="40"/>
  <c r="N10" i="40"/>
  <c r="M10" i="40"/>
  <c r="L10" i="40"/>
  <c r="K10" i="40"/>
  <c r="J10" i="40"/>
  <c r="I10" i="40"/>
  <c r="H10" i="40"/>
  <c r="G10" i="40"/>
  <c r="F10" i="40"/>
  <c r="E10" i="40"/>
  <c r="D10" i="40"/>
  <c r="C10" i="40"/>
  <c r="BX115" i="23" l="1"/>
  <c r="BY115" i="23"/>
  <c r="BZ115" i="23"/>
  <c r="CA115" i="23"/>
  <c r="CB115" i="23"/>
  <c r="CC115" i="23"/>
  <c r="CD115" i="23"/>
  <c r="CE115" i="23"/>
  <c r="CF115" i="23"/>
  <c r="CG115" i="23"/>
  <c r="CH115" i="23"/>
  <c r="CI115" i="23"/>
  <c r="BX106" i="23"/>
  <c r="BY106" i="23"/>
  <c r="BZ106" i="23"/>
  <c r="CA106" i="23"/>
  <c r="CB106" i="23"/>
  <c r="CC106" i="23"/>
  <c r="CD106" i="23"/>
  <c r="CE106" i="23"/>
  <c r="CF106" i="23"/>
  <c r="CG106" i="23"/>
  <c r="CH106" i="23"/>
  <c r="CI106" i="23"/>
  <c r="BX97" i="23"/>
  <c r="BY97" i="23"/>
  <c r="BZ97" i="23"/>
  <c r="CA97" i="23"/>
  <c r="CB97" i="23"/>
  <c r="CC97" i="23"/>
  <c r="CD97" i="23"/>
  <c r="CE97" i="23"/>
  <c r="CF97" i="23"/>
  <c r="CG97" i="23"/>
  <c r="CH97" i="23"/>
  <c r="CI97" i="23"/>
  <c r="CV97" i="23"/>
  <c r="BX85" i="23"/>
  <c r="BY85" i="23"/>
  <c r="BZ85" i="23"/>
  <c r="CA85" i="23"/>
  <c r="CB85" i="23"/>
  <c r="CC85" i="23"/>
  <c r="CD85" i="23"/>
  <c r="CE85" i="23"/>
  <c r="CF85" i="23"/>
  <c r="CG85" i="23"/>
  <c r="CH85" i="23"/>
  <c r="CI85" i="23"/>
  <c r="BX75" i="23"/>
  <c r="BY75" i="23"/>
  <c r="BZ75" i="23"/>
  <c r="CA75" i="23"/>
  <c r="CB75" i="23"/>
  <c r="CC75" i="23"/>
  <c r="CD75" i="23"/>
  <c r="CE75" i="23"/>
  <c r="CF75" i="23"/>
  <c r="CG75" i="23"/>
  <c r="CH75" i="23"/>
  <c r="CI75" i="23"/>
  <c r="BX67" i="23"/>
  <c r="BY67" i="23"/>
  <c r="BZ67" i="23"/>
  <c r="CA67" i="23"/>
  <c r="CB67" i="23"/>
  <c r="CC67" i="23"/>
  <c r="CD67" i="23"/>
  <c r="CE67" i="23"/>
  <c r="CF67" i="23"/>
  <c r="CG67" i="23"/>
  <c r="CH67" i="23"/>
  <c r="CI67" i="23"/>
  <c r="BX59" i="23"/>
  <c r="BY59" i="23"/>
  <c r="BZ59" i="23"/>
  <c r="CA59" i="23"/>
  <c r="CB59" i="23"/>
  <c r="CC59" i="23"/>
  <c r="CD59" i="23"/>
  <c r="CE59" i="23"/>
  <c r="CF59" i="23"/>
  <c r="CG59" i="23"/>
  <c r="CH59" i="23"/>
  <c r="CI59" i="23"/>
  <c r="CV59" i="23"/>
  <c r="BX48" i="23"/>
  <c r="BY48" i="23"/>
  <c r="BZ48" i="23"/>
  <c r="CA48" i="23"/>
  <c r="CB48" i="23"/>
  <c r="CC48" i="23"/>
  <c r="CD48" i="23"/>
  <c r="CE48" i="23"/>
  <c r="CF48" i="23"/>
  <c r="CG48" i="23"/>
  <c r="CH48" i="23"/>
  <c r="CI48" i="23"/>
  <c r="BX39" i="23"/>
  <c r="BY39" i="23"/>
  <c r="BZ39" i="23"/>
  <c r="CA39" i="23"/>
  <c r="CB39" i="23"/>
  <c r="CC39" i="23"/>
  <c r="CD39" i="23"/>
  <c r="CE39" i="23"/>
  <c r="CF39" i="23"/>
  <c r="CG39" i="23"/>
  <c r="CH39" i="23"/>
  <c r="CI39" i="23"/>
  <c r="BX31" i="23"/>
  <c r="BY31" i="23"/>
  <c r="BZ31" i="23"/>
  <c r="CA31" i="23"/>
  <c r="CB31" i="23"/>
  <c r="CC31" i="23"/>
  <c r="CD31" i="23"/>
  <c r="CE31" i="23"/>
  <c r="CF31" i="23"/>
  <c r="CG31" i="23"/>
  <c r="CH31" i="23"/>
  <c r="CI31" i="23"/>
  <c r="BX23" i="23"/>
  <c r="BY23" i="23"/>
  <c r="BZ23" i="23"/>
  <c r="CA23" i="23"/>
  <c r="CB23" i="23"/>
  <c r="CC23" i="23"/>
  <c r="CD23" i="23"/>
  <c r="CE23" i="23"/>
  <c r="CF23" i="23"/>
  <c r="CG23" i="23"/>
  <c r="CH23" i="23"/>
  <c r="CI23" i="23"/>
  <c r="CV23" i="23"/>
  <c r="BX14" i="23"/>
  <c r="BY14" i="23"/>
  <c r="BZ14" i="23"/>
  <c r="CA14" i="23"/>
  <c r="CB14" i="23"/>
  <c r="CC14" i="23"/>
  <c r="CD14" i="23"/>
  <c r="CE14" i="23"/>
  <c r="CF14" i="23"/>
  <c r="CG14" i="23"/>
  <c r="CH14" i="23"/>
  <c r="CI14" i="23"/>
  <c r="CF120" i="23" l="1"/>
  <c r="CI120" i="23"/>
  <c r="CE120" i="23"/>
  <c r="CA120" i="23"/>
  <c r="CB120" i="23"/>
  <c r="CH120" i="23"/>
  <c r="CG120" i="23"/>
  <c r="CC120" i="23"/>
  <c r="BY120" i="23"/>
  <c r="CD120" i="23"/>
  <c r="BZ120" i="23"/>
  <c r="BX120" i="23"/>
  <c r="Q8" i="42" l="1"/>
  <c r="D13" i="18" s="1"/>
  <c r="D11" i="18"/>
  <c r="Q8" i="41"/>
  <c r="D12" i="18" s="1"/>
  <c r="BL115" i="23" l="1"/>
  <c r="BM115" i="23"/>
  <c r="BN115" i="23"/>
  <c r="BO115" i="23"/>
  <c r="BP115" i="23"/>
  <c r="BQ115" i="23"/>
  <c r="BR115" i="23"/>
  <c r="BS115" i="23"/>
  <c r="BT115" i="23"/>
  <c r="BU115" i="23"/>
  <c r="BV115" i="23"/>
  <c r="BW115" i="23"/>
  <c r="BL106" i="23"/>
  <c r="BM106" i="23"/>
  <c r="BN106" i="23"/>
  <c r="BO106" i="23"/>
  <c r="BP106" i="23"/>
  <c r="BQ106" i="23"/>
  <c r="BR106" i="23"/>
  <c r="BS106" i="23"/>
  <c r="BT106" i="23"/>
  <c r="BU106" i="23"/>
  <c r="BV106" i="23"/>
  <c r="BW106" i="23"/>
  <c r="BL97" i="23"/>
  <c r="BM97" i="23"/>
  <c r="BN97" i="23"/>
  <c r="BO97" i="23"/>
  <c r="BP97" i="23"/>
  <c r="BQ97" i="23"/>
  <c r="BR97" i="23"/>
  <c r="BS97" i="23"/>
  <c r="BT97" i="23"/>
  <c r="BU97" i="23"/>
  <c r="BV97" i="23"/>
  <c r="BW97" i="23"/>
  <c r="BL85" i="23"/>
  <c r="BM85" i="23"/>
  <c r="BN85" i="23"/>
  <c r="BO85" i="23"/>
  <c r="BP85" i="23"/>
  <c r="BQ85" i="23"/>
  <c r="BR85" i="23"/>
  <c r="BS85" i="23"/>
  <c r="BT85" i="23"/>
  <c r="BU85" i="23"/>
  <c r="BV85" i="23"/>
  <c r="BW85" i="23"/>
  <c r="BL75" i="23"/>
  <c r="BM75" i="23"/>
  <c r="BN75" i="23"/>
  <c r="BO75" i="23"/>
  <c r="BP75" i="23"/>
  <c r="BQ75" i="23"/>
  <c r="BR75" i="23"/>
  <c r="BS75" i="23"/>
  <c r="BT75" i="23"/>
  <c r="BU75" i="23"/>
  <c r="BV75" i="23"/>
  <c r="BW75" i="23"/>
  <c r="BL67" i="23"/>
  <c r="BM67" i="23"/>
  <c r="BN67" i="23"/>
  <c r="BO67" i="23"/>
  <c r="BP67" i="23"/>
  <c r="BQ67" i="23"/>
  <c r="BR67" i="23"/>
  <c r="BS67" i="23"/>
  <c r="BT67" i="23"/>
  <c r="BU67" i="23"/>
  <c r="BV67" i="23"/>
  <c r="BW67" i="23"/>
  <c r="BL59" i="23"/>
  <c r="BM59" i="23"/>
  <c r="BN59" i="23"/>
  <c r="BO59" i="23"/>
  <c r="BP59" i="23"/>
  <c r="BQ59" i="23"/>
  <c r="BR59" i="23"/>
  <c r="BS59" i="23"/>
  <c r="BT59" i="23"/>
  <c r="BU59" i="23"/>
  <c r="BV59" i="23"/>
  <c r="BW59" i="23"/>
  <c r="BL48" i="23"/>
  <c r="BM48" i="23"/>
  <c r="BN48" i="23"/>
  <c r="BO48" i="23"/>
  <c r="BP48" i="23"/>
  <c r="BQ48" i="23"/>
  <c r="BR48" i="23"/>
  <c r="BS48" i="23"/>
  <c r="BT48" i="23"/>
  <c r="BU48" i="23"/>
  <c r="BV48" i="23"/>
  <c r="BW48" i="23"/>
  <c r="BL39" i="23"/>
  <c r="BM39" i="23"/>
  <c r="BN39" i="23"/>
  <c r="BO39" i="23"/>
  <c r="BP39" i="23"/>
  <c r="BQ39" i="23"/>
  <c r="BR39" i="23"/>
  <c r="BS39" i="23"/>
  <c r="BT39" i="23"/>
  <c r="BU39" i="23"/>
  <c r="BV39" i="23"/>
  <c r="BW39" i="23"/>
  <c r="BL31" i="23"/>
  <c r="BM31" i="23"/>
  <c r="BN31" i="23"/>
  <c r="BO31" i="23"/>
  <c r="BP31" i="23"/>
  <c r="BQ31" i="23"/>
  <c r="BR31" i="23"/>
  <c r="BS31" i="23"/>
  <c r="BT31" i="23"/>
  <c r="BU31" i="23"/>
  <c r="BV31" i="23"/>
  <c r="BW31" i="23"/>
  <c r="BL23" i="23"/>
  <c r="BM23" i="23"/>
  <c r="BN23" i="23"/>
  <c r="BO23" i="23"/>
  <c r="BP23" i="23"/>
  <c r="BQ23" i="23"/>
  <c r="BR23" i="23"/>
  <c r="BS23" i="23"/>
  <c r="BT23" i="23"/>
  <c r="BU23" i="23"/>
  <c r="BV23" i="23"/>
  <c r="BW23" i="23"/>
  <c r="BL14" i="23"/>
  <c r="BM14" i="23"/>
  <c r="BN14" i="23"/>
  <c r="BO14" i="23"/>
  <c r="BP14" i="23"/>
  <c r="BQ14" i="23"/>
  <c r="BR14" i="23"/>
  <c r="BS14" i="23"/>
  <c r="BT14" i="23"/>
  <c r="BU14" i="23"/>
  <c r="BV14" i="23"/>
  <c r="BW14" i="23"/>
  <c r="BS120" i="23" l="1"/>
  <c r="BV120" i="23"/>
  <c r="BR120" i="23"/>
  <c r="BN120" i="23"/>
  <c r="BO120" i="23"/>
  <c r="BU120" i="23"/>
  <c r="BQ120" i="23"/>
  <c r="BM120" i="23"/>
  <c r="BW120" i="23"/>
  <c r="BT120" i="23"/>
  <c r="BP120" i="23"/>
  <c r="BL120" i="23"/>
  <c r="A2" i="18"/>
  <c r="C6" i="42"/>
  <c r="C6" i="41"/>
  <c r="E46" i="21" l="1"/>
  <c r="I46" i="21"/>
  <c r="M46" i="21"/>
  <c r="B46" i="21"/>
  <c r="C47" i="21"/>
  <c r="F46" i="21"/>
  <c r="G47" i="21"/>
  <c r="J46" i="21"/>
  <c r="K47" i="21"/>
  <c r="N46" i="21"/>
  <c r="O47" i="21"/>
  <c r="C46" i="21"/>
  <c r="D47" i="21"/>
  <c r="G46" i="21"/>
  <c r="H47" i="21"/>
  <c r="K46" i="21"/>
  <c r="L47" i="21"/>
  <c r="O46" i="21"/>
  <c r="D46" i="21"/>
  <c r="E47" i="21"/>
  <c r="H46" i="21"/>
  <c r="I47" i="21"/>
  <c r="L46" i="21"/>
  <c r="M47" i="21"/>
  <c r="P8" i="21" l="1"/>
  <c r="D48" i="21"/>
  <c r="F48" i="21"/>
  <c r="B48" i="21"/>
  <c r="M48" i="21"/>
  <c r="E48" i="21"/>
  <c r="H48" i="21"/>
  <c r="N47" i="21"/>
  <c r="F47" i="21"/>
  <c r="I48" i="21"/>
  <c r="J48" i="21"/>
  <c r="J47" i="21"/>
  <c r="L48" i="21"/>
  <c r="O48" i="21"/>
  <c r="K48" i="21"/>
  <c r="G48" i="21"/>
  <c r="C48" i="21"/>
  <c r="N48" i="21"/>
  <c r="B47" i="21"/>
  <c r="A4" i="18" l="1"/>
  <c r="A4" i="21"/>
  <c r="E15" i="59" l="1"/>
  <c r="D15" i="59"/>
  <c r="F15" i="59" l="1"/>
  <c r="D16" i="26"/>
  <c r="D18" i="26" s="1"/>
  <c r="C20" i="41" l="1"/>
  <c r="C20" i="42"/>
  <c r="C32" i="40"/>
  <c r="D18" i="61"/>
  <c r="D13" i="62"/>
  <c r="D19" i="26"/>
  <c r="D21" i="26" s="1"/>
  <c r="D32" i="40" l="1"/>
  <c r="C22" i="42"/>
  <c r="C24" i="42"/>
  <c r="D20" i="42"/>
  <c r="C22" i="41"/>
  <c r="C24" i="41"/>
  <c r="D20" i="41"/>
  <c r="D31" i="62"/>
  <c r="E13" i="62"/>
  <c r="E22" i="62"/>
  <c r="E31" i="62"/>
  <c r="D22" i="62"/>
  <c r="E18" i="61"/>
  <c r="F18" i="61"/>
  <c r="D119" i="23"/>
  <c r="D24" i="42" l="1"/>
  <c r="E20" i="42"/>
  <c r="D22" i="42"/>
  <c r="E32" i="40"/>
  <c r="E20" i="41"/>
  <c r="D22" i="41"/>
  <c r="D24" i="41"/>
  <c r="BD19" i="23"/>
  <c r="F20" i="41" l="1"/>
  <c r="E24" i="41"/>
  <c r="E22" i="41"/>
  <c r="F32" i="40"/>
  <c r="E24" i="42"/>
  <c r="F20" i="42"/>
  <c r="E22" i="42"/>
  <c r="CV114" i="23"/>
  <c r="CV115" i="23" s="1"/>
  <c r="CW114" i="23"/>
  <c r="CW115" i="23" s="1"/>
  <c r="CX114" i="23"/>
  <c r="CX115" i="23" s="1"/>
  <c r="CY114" i="23"/>
  <c r="CY115" i="23" s="1"/>
  <c r="CZ114" i="23"/>
  <c r="CZ115" i="23" s="1"/>
  <c r="DA114" i="23"/>
  <c r="DA115" i="23" s="1"/>
  <c r="DB114" i="23"/>
  <c r="DB115" i="23" s="1"/>
  <c r="DC114" i="23"/>
  <c r="DC115" i="23" s="1"/>
  <c r="DD114" i="23"/>
  <c r="DD115" i="23" s="1"/>
  <c r="DE114" i="23"/>
  <c r="DE115" i="23" s="1"/>
  <c r="DF114" i="23"/>
  <c r="DF115" i="23" s="1"/>
  <c r="BJ115" i="23"/>
  <c r="BI115" i="23"/>
  <c r="BH115" i="23"/>
  <c r="BG115" i="23"/>
  <c r="BF115" i="23"/>
  <c r="BE115" i="23"/>
  <c r="BD115" i="23"/>
  <c r="BC115" i="23"/>
  <c r="BB115" i="23"/>
  <c r="BA115" i="23"/>
  <c r="AZ115" i="23"/>
  <c r="AY115" i="23"/>
  <c r="AX115" i="23"/>
  <c r="AW115" i="23"/>
  <c r="AV115" i="23"/>
  <c r="AU115" i="23"/>
  <c r="AT115" i="23"/>
  <c r="AS115" i="23"/>
  <c r="AR115" i="23"/>
  <c r="AQ115" i="23"/>
  <c r="AP115" i="23"/>
  <c r="AO115" i="23"/>
  <c r="AN115" i="23"/>
  <c r="AM115" i="23"/>
  <c r="AL115" i="23"/>
  <c r="AK115" i="23"/>
  <c r="AJ115" i="23"/>
  <c r="AI115" i="23"/>
  <c r="AH115" i="23"/>
  <c r="AG115" i="23"/>
  <c r="AF115" i="23"/>
  <c r="AE115" i="23"/>
  <c r="AD115" i="23"/>
  <c r="AC115" i="23"/>
  <c r="AB115" i="23"/>
  <c r="AA115" i="23"/>
  <c r="Z115" i="23"/>
  <c r="Y115" i="23"/>
  <c r="X115" i="23"/>
  <c r="W115" i="23"/>
  <c r="V115" i="23"/>
  <c r="U115" i="23"/>
  <c r="T115" i="23"/>
  <c r="S115" i="23"/>
  <c r="R115" i="23"/>
  <c r="Q115" i="23"/>
  <c r="P115" i="23"/>
  <c r="O115" i="23"/>
  <c r="N115" i="23"/>
  <c r="M115" i="23"/>
  <c r="L115" i="23"/>
  <c r="K115" i="23"/>
  <c r="J115" i="23"/>
  <c r="I115" i="23"/>
  <c r="H115" i="23"/>
  <c r="G115" i="23"/>
  <c r="F115" i="23"/>
  <c r="E115" i="23"/>
  <c r="D115" i="23"/>
  <c r="D116" i="23" s="1"/>
  <c r="E110" i="23" s="1"/>
  <c r="BK115" i="23"/>
  <c r="CV105" i="23"/>
  <c r="CV106" i="23" s="1"/>
  <c r="CW105" i="23"/>
  <c r="CW106" i="23" s="1"/>
  <c r="CX105" i="23"/>
  <c r="CX106" i="23" s="1"/>
  <c r="CY105" i="23"/>
  <c r="CY106" i="23" s="1"/>
  <c r="CZ105" i="23"/>
  <c r="CZ106" i="23" s="1"/>
  <c r="DA105" i="23"/>
  <c r="DA106" i="23" s="1"/>
  <c r="DB105" i="23"/>
  <c r="DB106" i="23" s="1"/>
  <c r="DC105" i="23"/>
  <c r="DC106" i="23" s="1"/>
  <c r="DD105" i="23"/>
  <c r="DD106" i="23" s="1"/>
  <c r="DE105" i="23"/>
  <c r="DE106" i="23" s="1"/>
  <c r="DF105" i="23"/>
  <c r="DF106" i="23" s="1"/>
  <c r="BJ106" i="23"/>
  <c r="BI106" i="23"/>
  <c r="BH106" i="23"/>
  <c r="BG106" i="23"/>
  <c r="BF106" i="23"/>
  <c r="BE106" i="23"/>
  <c r="BD106" i="23"/>
  <c r="BC106" i="23"/>
  <c r="BB106" i="23"/>
  <c r="BA106" i="23"/>
  <c r="AZ106" i="23"/>
  <c r="AY106" i="23"/>
  <c r="AX106" i="23"/>
  <c r="AW106" i="23"/>
  <c r="AV106" i="23"/>
  <c r="AU106" i="23"/>
  <c r="AT106" i="23"/>
  <c r="AS106" i="23"/>
  <c r="AR106" i="23"/>
  <c r="AQ106" i="23"/>
  <c r="AP106" i="23"/>
  <c r="AO106" i="23"/>
  <c r="AN106" i="23"/>
  <c r="AM106" i="23"/>
  <c r="AL106" i="23"/>
  <c r="AK106" i="23"/>
  <c r="AJ106" i="23"/>
  <c r="AI106" i="23"/>
  <c r="AH106" i="23"/>
  <c r="AG106" i="23"/>
  <c r="AF106" i="23"/>
  <c r="AE106" i="23"/>
  <c r="AD106" i="23"/>
  <c r="AC106" i="23"/>
  <c r="AB106" i="23"/>
  <c r="AA106" i="23"/>
  <c r="Z106" i="23"/>
  <c r="Y106" i="23"/>
  <c r="X106" i="23"/>
  <c r="W106" i="23"/>
  <c r="V106" i="23"/>
  <c r="U106" i="23"/>
  <c r="T106" i="23"/>
  <c r="S106" i="23"/>
  <c r="R106" i="23"/>
  <c r="Q106" i="23"/>
  <c r="P106" i="23"/>
  <c r="O106" i="23"/>
  <c r="N106" i="23"/>
  <c r="M106" i="23"/>
  <c r="L106" i="23"/>
  <c r="K106" i="23"/>
  <c r="J106" i="23"/>
  <c r="I106" i="23"/>
  <c r="H106" i="23"/>
  <c r="G106" i="23"/>
  <c r="F106" i="23"/>
  <c r="E106" i="23"/>
  <c r="D106" i="23"/>
  <c r="D107" i="23" s="1"/>
  <c r="E101" i="23" s="1"/>
  <c r="BK106" i="23"/>
  <c r="CZ97" i="23"/>
  <c r="DA97" i="23"/>
  <c r="DB97" i="23"/>
  <c r="DC97" i="23"/>
  <c r="DD97" i="23"/>
  <c r="DE97" i="23"/>
  <c r="DF97" i="23"/>
  <c r="DG97" i="23"/>
  <c r="DH97" i="23"/>
  <c r="DI97" i="23"/>
  <c r="DJ97" i="23"/>
  <c r="DK97" i="23"/>
  <c r="CY97" i="23"/>
  <c r="CX97" i="23"/>
  <c r="CW97" i="23"/>
  <c r="AY97" i="23"/>
  <c r="AX97" i="23"/>
  <c r="AW97" i="23"/>
  <c r="AV97" i="23"/>
  <c r="AU97" i="23"/>
  <c r="AT97" i="23"/>
  <c r="AS97" i="23"/>
  <c r="AR97" i="23"/>
  <c r="AQ97" i="23"/>
  <c r="AP97" i="23"/>
  <c r="AO97" i="23"/>
  <c r="AN97" i="23"/>
  <c r="AM97" i="23"/>
  <c r="AL97" i="23"/>
  <c r="AK97" i="23"/>
  <c r="AJ97" i="23"/>
  <c r="AI97" i="23"/>
  <c r="AH97" i="23"/>
  <c r="AG97" i="23"/>
  <c r="AF97" i="23"/>
  <c r="AE97" i="23"/>
  <c r="AD97" i="23"/>
  <c r="AC97" i="23"/>
  <c r="AB97" i="23"/>
  <c r="AA97" i="23"/>
  <c r="Z97" i="23"/>
  <c r="Y97" i="23"/>
  <c r="X97" i="23"/>
  <c r="W97" i="23"/>
  <c r="V97" i="23"/>
  <c r="U97" i="23"/>
  <c r="T97" i="23"/>
  <c r="S97" i="23"/>
  <c r="R97" i="23"/>
  <c r="Q97" i="23"/>
  <c r="P97" i="23"/>
  <c r="O97" i="23"/>
  <c r="N97" i="23"/>
  <c r="M97" i="23"/>
  <c r="L97" i="23"/>
  <c r="K97" i="23"/>
  <c r="J97" i="23"/>
  <c r="I97" i="23"/>
  <c r="H97" i="23"/>
  <c r="G97" i="23"/>
  <c r="F97" i="23"/>
  <c r="E97" i="23"/>
  <c r="D97" i="23"/>
  <c r="D98" i="23" s="1"/>
  <c r="E89" i="23" s="1"/>
  <c r="BK97" i="23"/>
  <c r="BJ97" i="23"/>
  <c r="BI97" i="23"/>
  <c r="BH97" i="23"/>
  <c r="BG97" i="23"/>
  <c r="BF97" i="23"/>
  <c r="BE97" i="23"/>
  <c r="BD97" i="23"/>
  <c r="BC97" i="23"/>
  <c r="BB97" i="23"/>
  <c r="BA97" i="23"/>
  <c r="AZ97" i="23"/>
  <c r="CV84" i="23"/>
  <c r="CV85" i="23" s="1"/>
  <c r="CW84" i="23"/>
  <c r="CW85" i="23" s="1"/>
  <c r="CX84" i="23"/>
  <c r="CX85" i="23" s="1"/>
  <c r="CY84" i="23"/>
  <c r="CY85" i="23" s="1"/>
  <c r="CZ84" i="23"/>
  <c r="CZ85" i="23" s="1"/>
  <c r="DA84" i="23"/>
  <c r="DA85" i="23" s="1"/>
  <c r="DB84" i="23"/>
  <c r="DB85" i="23" s="1"/>
  <c r="DC84" i="23"/>
  <c r="DC85" i="23" s="1"/>
  <c r="DD84" i="23"/>
  <c r="DD85" i="23" s="1"/>
  <c r="DE84" i="23"/>
  <c r="DE85" i="23" s="1"/>
  <c r="DF84" i="23"/>
  <c r="DF85" i="23" s="1"/>
  <c r="DJ85" i="23"/>
  <c r="AY85" i="23"/>
  <c r="AX85" i="23"/>
  <c r="AW85" i="23"/>
  <c r="AV85" i="23"/>
  <c r="AU85" i="23"/>
  <c r="AT85" i="23"/>
  <c r="AS85" i="23"/>
  <c r="AR85" i="23"/>
  <c r="AQ85" i="23"/>
  <c r="AP85" i="23"/>
  <c r="AO85" i="23"/>
  <c r="AN85" i="23"/>
  <c r="AM85" i="23"/>
  <c r="AL85" i="23"/>
  <c r="AK85" i="23"/>
  <c r="AJ85" i="23"/>
  <c r="AI85" i="23"/>
  <c r="AH85" i="23"/>
  <c r="AG85" i="23"/>
  <c r="AF85" i="23"/>
  <c r="AE85" i="23"/>
  <c r="AD85" i="23"/>
  <c r="AC85" i="23"/>
  <c r="AB85" i="23"/>
  <c r="AA85" i="23"/>
  <c r="Z85" i="23"/>
  <c r="Y85" i="23"/>
  <c r="X85" i="23"/>
  <c r="W85" i="23"/>
  <c r="V85" i="23"/>
  <c r="U85" i="23"/>
  <c r="T85" i="23"/>
  <c r="S85" i="23"/>
  <c r="R85" i="23"/>
  <c r="Q85" i="23"/>
  <c r="P85" i="23"/>
  <c r="O85" i="23"/>
  <c r="N85" i="23"/>
  <c r="M85" i="23"/>
  <c r="L85" i="23"/>
  <c r="K85" i="23"/>
  <c r="J85" i="23"/>
  <c r="I85" i="23"/>
  <c r="H85" i="23"/>
  <c r="G85" i="23"/>
  <c r="F85" i="23"/>
  <c r="E85" i="23"/>
  <c r="D85" i="23"/>
  <c r="D86" i="23" s="1"/>
  <c r="E79" i="23" s="1"/>
  <c r="BK85" i="23"/>
  <c r="BJ85" i="23"/>
  <c r="BI85" i="23"/>
  <c r="BH85" i="23"/>
  <c r="BG85" i="23"/>
  <c r="BF85" i="23"/>
  <c r="BE85" i="23"/>
  <c r="BC85" i="23"/>
  <c r="BB85" i="23"/>
  <c r="BA85" i="23"/>
  <c r="AZ85" i="23"/>
  <c r="BD85" i="23"/>
  <c r="DG84" i="23"/>
  <c r="DI85" i="23"/>
  <c r="DK85" i="23"/>
  <c r="J48" i="23"/>
  <c r="BJ67" i="23"/>
  <c r="BI67" i="23"/>
  <c r="BH67" i="23"/>
  <c r="BG67" i="23"/>
  <c r="BF67" i="23"/>
  <c r="BE67" i="23"/>
  <c r="BD67" i="23"/>
  <c r="BC67" i="23"/>
  <c r="BB67" i="23"/>
  <c r="BA67" i="23"/>
  <c r="AZ67" i="23"/>
  <c r="AY67" i="23"/>
  <c r="AX67" i="23"/>
  <c r="AW67" i="23"/>
  <c r="AV67" i="23"/>
  <c r="AU67" i="23"/>
  <c r="AT67" i="23"/>
  <c r="AS67" i="23"/>
  <c r="AR67" i="23"/>
  <c r="AQ67" i="23"/>
  <c r="AP67" i="23"/>
  <c r="AO67" i="23"/>
  <c r="AN67" i="23"/>
  <c r="AM67" i="23"/>
  <c r="AL67" i="23"/>
  <c r="AK67" i="23"/>
  <c r="AJ67" i="23"/>
  <c r="AI67" i="23"/>
  <c r="AH67" i="23"/>
  <c r="AG67" i="23"/>
  <c r="AF67" i="23"/>
  <c r="AE67" i="23"/>
  <c r="AD67" i="23"/>
  <c r="AC67" i="23"/>
  <c r="AB67" i="23"/>
  <c r="AA67" i="23"/>
  <c r="Z67" i="23"/>
  <c r="Y67" i="23"/>
  <c r="X67" i="23"/>
  <c r="W67" i="23"/>
  <c r="V67" i="23"/>
  <c r="U67" i="23"/>
  <c r="T67" i="23"/>
  <c r="S67" i="23"/>
  <c r="R67" i="23"/>
  <c r="Q67" i="23"/>
  <c r="P67" i="23"/>
  <c r="O67" i="23"/>
  <c r="N67" i="23"/>
  <c r="M67" i="23"/>
  <c r="L67" i="23"/>
  <c r="K67" i="23"/>
  <c r="J67" i="23"/>
  <c r="I67" i="23"/>
  <c r="H67" i="23"/>
  <c r="G67" i="23"/>
  <c r="F67" i="23"/>
  <c r="E67" i="23"/>
  <c r="D67" i="23"/>
  <c r="D68" i="23" s="1"/>
  <c r="E63" i="23" s="1"/>
  <c r="BK67" i="23"/>
  <c r="CX59" i="23"/>
  <c r="CY59" i="23"/>
  <c r="CZ59" i="23"/>
  <c r="DA59" i="23"/>
  <c r="DB59" i="23"/>
  <c r="DC59" i="23"/>
  <c r="DD59" i="23"/>
  <c r="DE59" i="23"/>
  <c r="DF59" i="23"/>
  <c r="DG59" i="23"/>
  <c r="DH59" i="23"/>
  <c r="DI59" i="23"/>
  <c r="DJ59" i="23"/>
  <c r="DK59" i="23"/>
  <c r="CW59" i="23"/>
  <c r="AY59" i="23"/>
  <c r="AX59" i="23"/>
  <c r="AW59" i="23"/>
  <c r="AV59" i="23"/>
  <c r="AU59" i="23"/>
  <c r="AT59" i="23"/>
  <c r="AS59" i="23"/>
  <c r="AR59" i="23"/>
  <c r="AQ59" i="23"/>
  <c r="AP59" i="23"/>
  <c r="AO59" i="23"/>
  <c r="AN59" i="23"/>
  <c r="AM59" i="23"/>
  <c r="AL59" i="23"/>
  <c r="AK59" i="23"/>
  <c r="AJ59" i="23"/>
  <c r="AI59" i="23"/>
  <c r="AH59" i="23"/>
  <c r="AG59" i="23"/>
  <c r="AF59" i="23"/>
  <c r="AE59" i="23"/>
  <c r="AD59" i="23"/>
  <c r="AC59" i="23"/>
  <c r="AB59" i="23"/>
  <c r="AA59" i="23"/>
  <c r="Z59" i="23"/>
  <c r="Y59" i="23"/>
  <c r="X59" i="23"/>
  <c r="W59" i="23"/>
  <c r="V59" i="23"/>
  <c r="U59" i="23"/>
  <c r="T59" i="23"/>
  <c r="S59" i="23"/>
  <c r="R59" i="23"/>
  <c r="Q59" i="23"/>
  <c r="P59" i="23"/>
  <c r="O59" i="23"/>
  <c r="N59" i="23"/>
  <c r="M59" i="23"/>
  <c r="L59" i="23"/>
  <c r="K59" i="23"/>
  <c r="J59" i="23"/>
  <c r="I59" i="23"/>
  <c r="H59" i="23"/>
  <c r="G59" i="23"/>
  <c r="F59" i="23"/>
  <c r="E59" i="23"/>
  <c r="D59" i="23"/>
  <c r="D60" i="23" s="1"/>
  <c r="E52" i="23" s="1"/>
  <c r="BK59" i="23"/>
  <c r="BJ59" i="23"/>
  <c r="BI59" i="23"/>
  <c r="BH59" i="23"/>
  <c r="BG59" i="23"/>
  <c r="BF59" i="23"/>
  <c r="BE59" i="23"/>
  <c r="BD59" i="23"/>
  <c r="BC59" i="23"/>
  <c r="BB59" i="23"/>
  <c r="BA59" i="23"/>
  <c r="AZ59" i="23"/>
  <c r="CX23" i="23"/>
  <c r="CY23" i="23"/>
  <c r="CZ23" i="23"/>
  <c r="DA23" i="23"/>
  <c r="DB23" i="23"/>
  <c r="DC23" i="23"/>
  <c r="DD23" i="23"/>
  <c r="DE23" i="23"/>
  <c r="DF23" i="23"/>
  <c r="DG23" i="23"/>
  <c r="DH23" i="23"/>
  <c r="DI23" i="23"/>
  <c r="DJ23" i="23"/>
  <c r="DK23" i="23"/>
  <c r="G20" i="42" l="1"/>
  <c r="F22" i="42"/>
  <c r="F24" i="42"/>
  <c r="G32" i="40"/>
  <c r="G20" i="41"/>
  <c r="F24" i="41"/>
  <c r="F22" i="41"/>
  <c r="E68" i="23"/>
  <c r="F63" i="23" s="1"/>
  <c r="E107" i="23"/>
  <c r="F101" i="23" s="1"/>
  <c r="F107" i="23" s="1"/>
  <c r="G101" i="23" s="1"/>
  <c r="G107" i="23" s="1"/>
  <c r="H101" i="23" s="1"/>
  <c r="H107" i="23" s="1"/>
  <c r="I101" i="23" s="1"/>
  <c r="I107" i="23" s="1"/>
  <c r="J101" i="23" s="1"/>
  <c r="J107" i="23" s="1"/>
  <c r="K101" i="23" s="1"/>
  <c r="K107" i="23" s="1"/>
  <c r="L101" i="23" s="1"/>
  <c r="L107" i="23" s="1"/>
  <c r="M101" i="23" s="1"/>
  <c r="M107" i="23" s="1"/>
  <c r="N101" i="23" s="1"/>
  <c r="N107" i="23" s="1"/>
  <c r="O101" i="23" s="1"/>
  <c r="O107" i="23" s="1"/>
  <c r="P101" i="23" s="1"/>
  <c r="P107" i="23" s="1"/>
  <c r="Q101" i="23" s="1"/>
  <c r="Q107" i="23" s="1"/>
  <c r="R101" i="23" s="1"/>
  <c r="R107" i="23" s="1"/>
  <c r="S101" i="23" s="1"/>
  <c r="S107" i="23" s="1"/>
  <c r="T101" i="23" s="1"/>
  <c r="T107" i="23" s="1"/>
  <c r="U101" i="23" s="1"/>
  <c r="U107" i="23" s="1"/>
  <c r="V101" i="23" s="1"/>
  <c r="V107" i="23" s="1"/>
  <c r="W101" i="23" s="1"/>
  <c r="W107" i="23" s="1"/>
  <c r="X101" i="23" s="1"/>
  <c r="X107" i="23" s="1"/>
  <c r="Y101" i="23" s="1"/>
  <c r="Y107" i="23" s="1"/>
  <c r="Z101" i="23" s="1"/>
  <c r="Z107" i="23" s="1"/>
  <c r="AA101" i="23" s="1"/>
  <c r="AA107" i="23" s="1"/>
  <c r="AB101" i="23" s="1"/>
  <c r="AB107" i="23" s="1"/>
  <c r="AC101" i="23" s="1"/>
  <c r="AC107" i="23" s="1"/>
  <c r="AD101" i="23" s="1"/>
  <c r="AD107" i="23" s="1"/>
  <c r="AE101" i="23" s="1"/>
  <c r="AE107" i="23" s="1"/>
  <c r="AF101" i="23" s="1"/>
  <c r="AF107" i="23" s="1"/>
  <c r="AG101" i="23" s="1"/>
  <c r="AG107" i="23" s="1"/>
  <c r="AH101" i="23" s="1"/>
  <c r="AH107" i="23" s="1"/>
  <c r="AI101" i="23" s="1"/>
  <c r="AI107" i="23" s="1"/>
  <c r="AJ101" i="23" s="1"/>
  <c r="AJ107" i="23" s="1"/>
  <c r="AK101" i="23" s="1"/>
  <c r="AK107" i="23" s="1"/>
  <c r="AL101" i="23" s="1"/>
  <c r="AL107" i="23" s="1"/>
  <c r="AM101" i="23" s="1"/>
  <c r="AM107" i="23" s="1"/>
  <c r="AN101" i="23" s="1"/>
  <c r="AN107" i="23" s="1"/>
  <c r="AO101" i="23" s="1"/>
  <c r="AO107" i="23" s="1"/>
  <c r="AP101" i="23" s="1"/>
  <c r="AP107" i="23" s="1"/>
  <c r="AQ101" i="23" s="1"/>
  <c r="AQ107" i="23" s="1"/>
  <c r="AR101" i="23" s="1"/>
  <c r="AR107" i="23" s="1"/>
  <c r="AS101" i="23" s="1"/>
  <c r="AS107" i="23" s="1"/>
  <c r="AT101" i="23" s="1"/>
  <c r="AT107" i="23" s="1"/>
  <c r="AU101" i="23" s="1"/>
  <c r="AU107" i="23" s="1"/>
  <c r="AV101" i="23" s="1"/>
  <c r="AV107" i="23" s="1"/>
  <c r="AW101" i="23" s="1"/>
  <c r="AW107" i="23" s="1"/>
  <c r="AX101" i="23" s="1"/>
  <c r="AX107" i="23" s="1"/>
  <c r="AY101" i="23" s="1"/>
  <c r="AY107" i="23" s="1"/>
  <c r="AZ101" i="23" s="1"/>
  <c r="AZ107" i="23" s="1"/>
  <c r="BA101" i="23" s="1"/>
  <c r="BA107" i="23" s="1"/>
  <c r="BB101" i="23" s="1"/>
  <c r="BB107" i="23" s="1"/>
  <c r="BC101" i="23" s="1"/>
  <c r="BC107" i="23" s="1"/>
  <c r="BD101" i="23" s="1"/>
  <c r="BD107" i="23" s="1"/>
  <c r="BE101" i="23" s="1"/>
  <c r="BE107" i="23" s="1"/>
  <c r="BF101" i="23" s="1"/>
  <c r="BF107" i="23" s="1"/>
  <c r="BG101" i="23" s="1"/>
  <c r="BG107" i="23" s="1"/>
  <c r="BH101" i="23" s="1"/>
  <c r="BH107" i="23" s="1"/>
  <c r="BI101" i="23" s="1"/>
  <c r="BI107" i="23" s="1"/>
  <c r="BJ101" i="23" s="1"/>
  <c r="BJ107" i="23" s="1"/>
  <c r="BK101" i="23" s="1"/>
  <c r="BK107" i="23" s="1"/>
  <c r="E98" i="23"/>
  <c r="F89" i="23" s="1"/>
  <c r="F98" i="23" s="1"/>
  <c r="G89" i="23" s="1"/>
  <c r="G98" i="23" s="1"/>
  <c r="H89" i="23" s="1"/>
  <c r="H98" i="23" s="1"/>
  <c r="I89" i="23" s="1"/>
  <c r="I98" i="23" s="1"/>
  <c r="J89" i="23" s="1"/>
  <c r="J98" i="23" s="1"/>
  <c r="K89" i="23" s="1"/>
  <c r="K98" i="23" s="1"/>
  <c r="L89" i="23" s="1"/>
  <c r="L98" i="23" s="1"/>
  <c r="M89" i="23" s="1"/>
  <c r="M98" i="23" s="1"/>
  <c r="N89" i="23" s="1"/>
  <c r="N98" i="23" s="1"/>
  <c r="O89" i="23" s="1"/>
  <c r="O98" i="23" s="1"/>
  <c r="P89" i="23" s="1"/>
  <c r="P98" i="23" s="1"/>
  <c r="Q89" i="23" s="1"/>
  <c r="Q98" i="23" s="1"/>
  <c r="R89" i="23" s="1"/>
  <c r="R98" i="23" s="1"/>
  <c r="S89" i="23" s="1"/>
  <c r="S98" i="23" s="1"/>
  <c r="T89" i="23" s="1"/>
  <c r="T98" i="23" s="1"/>
  <c r="U89" i="23" s="1"/>
  <c r="U98" i="23" s="1"/>
  <c r="V89" i="23" s="1"/>
  <c r="V98" i="23" s="1"/>
  <c r="W89" i="23" s="1"/>
  <c r="W98" i="23" s="1"/>
  <c r="X89" i="23" s="1"/>
  <c r="X98" i="23" s="1"/>
  <c r="Y89" i="23" s="1"/>
  <c r="Y98" i="23" s="1"/>
  <c r="Z89" i="23" s="1"/>
  <c r="Z98" i="23" s="1"/>
  <c r="AA89" i="23" s="1"/>
  <c r="AA98" i="23" s="1"/>
  <c r="AB89" i="23" s="1"/>
  <c r="AB98" i="23" s="1"/>
  <c r="AC89" i="23" s="1"/>
  <c r="AC98" i="23" s="1"/>
  <c r="AD89" i="23" s="1"/>
  <c r="AD98" i="23" s="1"/>
  <c r="AE89" i="23" s="1"/>
  <c r="AE98" i="23" s="1"/>
  <c r="AF89" i="23" s="1"/>
  <c r="AF98" i="23" s="1"/>
  <c r="AG89" i="23" s="1"/>
  <c r="AG98" i="23" s="1"/>
  <c r="AH89" i="23" s="1"/>
  <c r="AH98" i="23" s="1"/>
  <c r="AI89" i="23" s="1"/>
  <c r="AI98" i="23" s="1"/>
  <c r="AJ89" i="23" s="1"/>
  <c r="AJ98" i="23" s="1"/>
  <c r="AK89" i="23" s="1"/>
  <c r="AK98" i="23" s="1"/>
  <c r="AL89" i="23" s="1"/>
  <c r="AL98" i="23" s="1"/>
  <c r="AM89" i="23" s="1"/>
  <c r="AM98" i="23" s="1"/>
  <c r="AN89" i="23" s="1"/>
  <c r="AN98" i="23" s="1"/>
  <c r="AO89" i="23" s="1"/>
  <c r="AO98" i="23" s="1"/>
  <c r="AP89" i="23" s="1"/>
  <c r="AP98" i="23" s="1"/>
  <c r="AQ89" i="23" s="1"/>
  <c r="AQ98" i="23" s="1"/>
  <c r="AR89" i="23" s="1"/>
  <c r="AR98" i="23" s="1"/>
  <c r="AS89" i="23" s="1"/>
  <c r="AS98" i="23" s="1"/>
  <c r="AT89" i="23" s="1"/>
  <c r="AT98" i="23" s="1"/>
  <c r="AU89" i="23" s="1"/>
  <c r="AU98" i="23" s="1"/>
  <c r="AV89" i="23" s="1"/>
  <c r="AV98" i="23" s="1"/>
  <c r="AW89" i="23" s="1"/>
  <c r="AW98" i="23" s="1"/>
  <c r="AX89" i="23" s="1"/>
  <c r="AX98" i="23" s="1"/>
  <c r="AY89" i="23" s="1"/>
  <c r="AY98" i="23" s="1"/>
  <c r="AZ89" i="23" s="1"/>
  <c r="AZ98" i="23" s="1"/>
  <c r="BA89" i="23" s="1"/>
  <c r="BA98" i="23" s="1"/>
  <c r="BB89" i="23" s="1"/>
  <c r="BB98" i="23" s="1"/>
  <c r="BC89" i="23" s="1"/>
  <c r="BC98" i="23" s="1"/>
  <c r="BD89" i="23" s="1"/>
  <c r="BD98" i="23" s="1"/>
  <c r="BE89" i="23" s="1"/>
  <c r="BE98" i="23" s="1"/>
  <c r="BF89" i="23" s="1"/>
  <c r="BF98" i="23" s="1"/>
  <c r="BG89" i="23" s="1"/>
  <c r="BG98" i="23" s="1"/>
  <c r="BH89" i="23" s="1"/>
  <c r="BH98" i="23" s="1"/>
  <c r="BI89" i="23" s="1"/>
  <c r="BI98" i="23" s="1"/>
  <c r="BJ89" i="23" s="1"/>
  <c r="BJ98" i="23" s="1"/>
  <c r="BK89" i="23" s="1"/>
  <c r="BK98" i="23" s="1"/>
  <c r="BL89" i="23" s="1"/>
  <c r="BL98" i="23" s="1"/>
  <c r="BM89" i="23" s="1"/>
  <c r="BM98" i="23" s="1"/>
  <c r="BN89" i="23" s="1"/>
  <c r="BN98" i="23" s="1"/>
  <c r="BO89" i="23" s="1"/>
  <c r="BO98" i="23" s="1"/>
  <c r="BP89" i="23" s="1"/>
  <c r="BP98" i="23" s="1"/>
  <c r="BQ89" i="23" s="1"/>
  <c r="BQ98" i="23" s="1"/>
  <c r="BR89" i="23" s="1"/>
  <c r="BR98" i="23" s="1"/>
  <c r="BS89" i="23" s="1"/>
  <c r="BS98" i="23" s="1"/>
  <c r="BT89" i="23" s="1"/>
  <c r="BT98" i="23" s="1"/>
  <c r="BU89" i="23" s="1"/>
  <c r="BU98" i="23" s="1"/>
  <c r="BV89" i="23" s="1"/>
  <c r="BV98" i="23" s="1"/>
  <c r="BW89" i="23" s="1"/>
  <c r="BW98" i="23" s="1"/>
  <c r="BX89" i="23" s="1"/>
  <c r="BX98" i="23" s="1"/>
  <c r="BY89" i="23" s="1"/>
  <c r="BY98" i="23" s="1"/>
  <c r="BZ89" i="23" s="1"/>
  <c r="BZ98" i="23" s="1"/>
  <c r="CA89" i="23" s="1"/>
  <c r="CA98" i="23" s="1"/>
  <c r="CB89" i="23" s="1"/>
  <c r="CB98" i="23" s="1"/>
  <c r="CC89" i="23" s="1"/>
  <c r="CC98" i="23" s="1"/>
  <c r="CD89" i="23" s="1"/>
  <c r="CD98" i="23" s="1"/>
  <c r="CE89" i="23" s="1"/>
  <c r="CE98" i="23" s="1"/>
  <c r="CF89" i="23" s="1"/>
  <c r="CF98" i="23" s="1"/>
  <c r="CG89" i="23" s="1"/>
  <c r="CG98" i="23" s="1"/>
  <c r="CH89" i="23" s="1"/>
  <c r="CH98" i="23" s="1"/>
  <c r="CI89" i="23" s="1"/>
  <c r="CI98" i="23" s="1"/>
  <c r="E116" i="23"/>
  <c r="F110" i="23" s="1"/>
  <c r="F116" i="23" s="1"/>
  <c r="G110" i="23" s="1"/>
  <c r="G116" i="23" s="1"/>
  <c r="H110" i="23" s="1"/>
  <c r="H116" i="23" s="1"/>
  <c r="I110" i="23" s="1"/>
  <c r="I116" i="23" s="1"/>
  <c r="J110" i="23" s="1"/>
  <c r="J116" i="23" s="1"/>
  <c r="K110" i="23" s="1"/>
  <c r="K116" i="23" s="1"/>
  <c r="L110" i="23" s="1"/>
  <c r="L116" i="23" s="1"/>
  <c r="M110" i="23" s="1"/>
  <c r="M116" i="23" s="1"/>
  <c r="N110" i="23" s="1"/>
  <c r="N116" i="23" s="1"/>
  <c r="O110" i="23" s="1"/>
  <c r="O116" i="23" s="1"/>
  <c r="P110" i="23" s="1"/>
  <c r="P116" i="23" s="1"/>
  <c r="Q110" i="23" s="1"/>
  <c r="Q116" i="23" s="1"/>
  <c r="R110" i="23" s="1"/>
  <c r="R116" i="23" s="1"/>
  <c r="S110" i="23" s="1"/>
  <c r="S116" i="23" s="1"/>
  <c r="T110" i="23" s="1"/>
  <c r="T116" i="23" s="1"/>
  <c r="U110" i="23" s="1"/>
  <c r="U116" i="23" s="1"/>
  <c r="V110" i="23" s="1"/>
  <c r="V116" i="23" s="1"/>
  <c r="W110" i="23" s="1"/>
  <c r="W116" i="23" s="1"/>
  <c r="X110" i="23" s="1"/>
  <c r="X116" i="23" s="1"/>
  <c r="Y110" i="23" s="1"/>
  <c r="Y116" i="23" s="1"/>
  <c r="Z110" i="23" s="1"/>
  <c r="Z116" i="23" s="1"/>
  <c r="AA110" i="23" s="1"/>
  <c r="AA116" i="23" s="1"/>
  <c r="AB110" i="23" s="1"/>
  <c r="AB116" i="23" s="1"/>
  <c r="AC110" i="23" s="1"/>
  <c r="AC116" i="23" s="1"/>
  <c r="AD110" i="23" s="1"/>
  <c r="AD116" i="23" s="1"/>
  <c r="AE110" i="23" s="1"/>
  <c r="AE116" i="23" s="1"/>
  <c r="AF110" i="23" s="1"/>
  <c r="AF116" i="23" s="1"/>
  <c r="AG110" i="23" s="1"/>
  <c r="AG116" i="23" s="1"/>
  <c r="AH110" i="23" s="1"/>
  <c r="AH116" i="23" s="1"/>
  <c r="AI110" i="23" s="1"/>
  <c r="AI116" i="23" s="1"/>
  <c r="AJ110" i="23" s="1"/>
  <c r="AJ116" i="23" s="1"/>
  <c r="AK110" i="23" s="1"/>
  <c r="AK116" i="23" s="1"/>
  <c r="AL110" i="23" s="1"/>
  <c r="AL116" i="23" s="1"/>
  <c r="AM110" i="23" s="1"/>
  <c r="AM116" i="23" s="1"/>
  <c r="AN110" i="23" s="1"/>
  <c r="AN116" i="23" s="1"/>
  <c r="AO110" i="23" s="1"/>
  <c r="AO116" i="23" s="1"/>
  <c r="AP110" i="23" s="1"/>
  <c r="AP116" i="23" s="1"/>
  <c r="AQ110" i="23" s="1"/>
  <c r="AQ116" i="23" s="1"/>
  <c r="AR110" i="23" s="1"/>
  <c r="AR116" i="23" s="1"/>
  <c r="AS110" i="23" s="1"/>
  <c r="AS116" i="23" s="1"/>
  <c r="AT110" i="23" s="1"/>
  <c r="AT116" i="23" s="1"/>
  <c r="AU110" i="23" s="1"/>
  <c r="AU116" i="23" s="1"/>
  <c r="AV110" i="23" s="1"/>
  <c r="AV116" i="23" s="1"/>
  <c r="AW110" i="23" s="1"/>
  <c r="AW116" i="23" s="1"/>
  <c r="AX110" i="23" s="1"/>
  <c r="AX116" i="23" s="1"/>
  <c r="AY110" i="23" s="1"/>
  <c r="AY116" i="23" s="1"/>
  <c r="AZ110" i="23" s="1"/>
  <c r="AZ116" i="23" s="1"/>
  <c r="BA110" i="23" s="1"/>
  <c r="BA116" i="23" s="1"/>
  <c r="BB110" i="23" s="1"/>
  <c r="BB116" i="23" s="1"/>
  <c r="BC110" i="23" s="1"/>
  <c r="BC116" i="23" s="1"/>
  <c r="BD110" i="23" s="1"/>
  <c r="BD116" i="23" s="1"/>
  <c r="BE110" i="23" s="1"/>
  <c r="BE116" i="23" s="1"/>
  <c r="BF110" i="23" s="1"/>
  <c r="BF116" i="23" s="1"/>
  <c r="BG110" i="23" s="1"/>
  <c r="BG116" i="23" s="1"/>
  <c r="BH110" i="23" s="1"/>
  <c r="BH116" i="23" s="1"/>
  <c r="BI110" i="23" s="1"/>
  <c r="BI116" i="23" s="1"/>
  <c r="BJ110" i="23" s="1"/>
  <c r="BJ116" i="23" s="1"/>
  <c r="BK110" i="23" s="1"/>
  <c r="BK116" i="23" s="1"/>
  <c r="E60" i="23"/>
  <c r="F52" i="23" s="1"/>
  <c r="DG85" i="23"/>
  <c r="DH85" i="23"/>
  <c r="E86" i="23"/>
  <c r="F79" i="23" s="1"/>
  <c r="F86" i="23" s="1"/>
  <c r="G79" i="23" s="1"/>
  <c r="G86" i="23" s="1"/>
  <c r="H79" i="23" s="1"/>
  <c r="H86" i="23" s="1"/>
  <c r="I79" i="23" s="1"/>
  <c r="I86" i="23" s="1"/>
  <c r="J79" i="23" s="1"/>
  <c r="J86" i="23" s="1"/>
  <c r="K79" i="23" s="1"/>
  <c r="K86" i="23" s="1"/>
  <c r="L79" i="23" s="1"/>
  <c r="L86" i="23" s="1"/>
  <c r="M79" i="23" s="1"/>
  <c r="M86" i="23" s="1"/>
  <c r="N79" i="23" s="1"/>
  <c r="N86" i="23" s="1"/>
  <c r="O79" i="23" s="1"/>
  <c r="O86" i="23" s="1"/>
  <c r="P79" i="23" s="1"/>
  <c r="P86" i="23" s="1"/>
  <c r="Q79" i="23" s="1"/>
  <c r="Q86" i="23" s="1"/>
  <c r="R79" i="23" s="1"/>
  <c r="R86" i="23" s="1"/>
  <c r="S79" i="23" s="1"/>
  <c r="S86" i="23" s="1"/>
  <c r="T79" i="23" s="1"/>
  <c r="T86" i="23" s="1"/>
  <c r="U79" i="23" s="1"/>
  <c r="U86" i="23" s="1"/>
  <c r="V79" i="23" s="1"/>
  <c r="V86" i="23" s="1"/>
  <c r="W79" i="23" s="1"/>
  <c r="W86" i="23" s="1"/>
  <c r="X79" i="23" s="1"/>
  <c r="X86" i="23" s="1"/>
  <c r="Y79" i="23" s="1"/>
  <c r="Y86" i="23" s="1"/>
  <c r="Z79" i="23" s="1"/>
  <c r="Z86" i="23" s="1"/>
  <c r="AA79" i="23" s="1"/>
  <c r="AA86" i="23" s="1"/>
  <c r="AB79" i="23" s="1"/>
  <c r="AB86" i="23" s="1"/>
  <c r="AC79" i="23" s="1"/>
  <c r="AC86" i="23" s="1"/>
  <c r="AD79" i="23" s="1"/>
  <c r="AD86" i="23" s="1"/>
  <c r="AE79" i="23" s="1"/>
  <c r="AE86" i="23" s="1"/>
  <c r="AF79" i="23" s="1"/>
  <c r="AF86" i="23" s="1"/>
  <c r="AG79" i="23" s="1"/>
  <c r="AG86" i="23" s="1"/>
  <c r="AH79" i="23" s="1"/>
  <c r="AH86" i="23" s="1"/>
  <c r="AI79" i="23" s="1"/>
  <c r="AI86" i="23" s="1"/>
  <c r="AJ79" i="23" s="1"/>
  <c r="AJ86" i="23" s="1"/>
  <c r="AK79" i="23" s="1"/>
  <c r="AK86" i="23" s="1"/>
  <c r="AL79" i="23" s="1"/>
  <c r="AL86" i="23" s="1"/>
  <c r="AM79" i="23" s="1"/>
  <c r="AM86" i="23" s="1"/>
  <c r="AN79" i="23" s="1"/>
  <c r="AN86" i="23" s="1"/>
  <c r="AO79" i="23" s="1"/>
  <c r="AO86" i="23" s="1"/>
  <c r="AP79" i="23" s="1"/>
  <c r="AP86" i="23" s="1"/>
  <c r="AQ79" i="23" s="1"/>
  <c r="AQ86" i="23" s="1"/>
  <c r="AR79" i="23" s="1"/>
  <c r="AR86" i="23" s="1"/>
  <c r="AS79" i="23" s="1"/>
  <c r="AS86" i="23" s="1"/>
  <c r="AT79" i="23" s="1"/>
  <c r="AT86" i="23" s="1"/>
  <c r="AU79" i="23" s="1"/>
  <c r="AU86" i="23" s="1"/>
  <c r="AV79" i="23" s="1"/>
  <c r="AV86" i="23" s="1"/>
  <c r="AW79" i="23" s="1"/>
  <c r="AW86" i="23" s="1"/>
  <c r="AX79" i="23" s="1"/>
  <c r="AX86" i="23" s="1"/>
  <c r="AY79" i="23" s="1"/>
  <c r="AY86" i="23" s="1"/>
  <c r="AZ79" i="23" s="1"/>
  <c r="AZ86" i="23" s="1"/>
  <c r="BA79" i="23" s="1"/>
  <c r="BA86" i="23" s="1"/>
  <c r="BB79" i="23" s="1"/>
  <c r="BB86" i="23" s="1"/>
  <c r="BC79" i="23" s="1"/>
  <c r="BC86" i="23" s="1"/>
  <c r="BD79" i="23" s="1"/>
  <c r="BD86" i="23" s="1"/>
  <c r="BE79" i="23" s="1"/>
  <c r="BE86" i="23" s="1"/>
  <c r="BF79" i="23" s="1"/>
  <c r="BF86" i="23" s="1"/>
  <c r="BG79" i="23" s="1"/>
  <c r="BG86" i="23" s="1"/>
  <c r="BH79" i="23" s="1"/>
  <c r="BH86" i="23" s="1"/>
  <c r="BI79" i="23" s="1"/>
  <c r="BI86" i="23" s="1"/>
  <c r="BJ79" i="23" s="1"/>
  <c r="BJ86" i="23" s="1"/>
  <c r="BK79" i="23" s="1"/>
  <c r="BK86" i="23" s="1"/>
  <c r="F68" i="23"/>
  <c r="G63" i="23" s="1"/>
  <c r="G68" i="23" s="1"/>
  <c r="H63" i="23" s="1"/>
  <c r="H68" i="23" s="1"/>
  <c r="I63" i="23" s="1"/>
  <c r="I68" i="23" s="1"/>
  <c r="J63" i="23" s="1"/>
  <c r="J68" i="23" s="1"/>
  <c r="K63" i="23" s="1"/>
  <c r="K68" i="23" s="1"/>
  <c r="L63" i="23" s="1"/>
  <c r="L68" i="23" s="1"/>
  <c r="M63" i="23" s="1"/>
  <c r="M68" i="23" s="1"/>
  <c r="N63" i="23" s="1"/>
  <c r="N68" i="23" s="1"/>
  <c r="O63" i="23" s="1"/>
  <c r="O68" i="23" s="1"/>
  <c r="P63" i="23" s="1"/>
  <c r="P68" i="23" s="1"/>
  <c r="Q63" i="23" s="1"/>
  <c r="Q68" i="23" s="1"/>
  <c r="R63" i="23" s="1"/>
  <c r="R68" i="23" s="1"/>
  <c r="S63" i="23" s="1"/>
  <c r="S68" i="23" s="1"/>
  <c r="T63" i="23" s="1"/>
  <c r="T68" i="23" s="1"/>
  <c r="U63" i="23" s="1"/>
  <c r="U68" i="23" s="1"/>
  <c r="V63" i="23" s="1"/>
  <c r="V68" i="23" s="1"/>
  <c r="W63" i="23" s="1"/>
  <c r="W68" i="23" s="1"/>
  <c r="X63" i="23" s="1"/>
  <c r="X68" i="23" s="1"/>
  <c r="Y63" i="23" s="1"/>
  <c r="Y68" i="23" s="1"/>
  <c r="Z63" i="23" s="1"/>
  <c r="Z68" i="23" s="1"/>
  <c r="AA63" i="23" s="1"/>
  <c r="AA68" i="23" s="1"/>
  <c r="AB63" i="23" s="1"/>
  <c r="AB68" i="23" s="1"/>
  <c r="AC63" i="23" s="1"/>
  <c r="AC68" i="23" s="1"/>
  <c r="AD63" i="23" s="1"/>
  <c r="AD68" i="23" s="1"/>
  <c r="AE63" i="23" s="1"/>
  <c r="AE68" i="23" s="1"/>
  <c r="AF63" i="23" s="1"/>
  <c r="AF68" i="23" s="1"/>
  <c r="AG63" i="23" s="1"/>
  <c r="AG68" i="23" s="1"/>
  <c r="AH63" i="23" s="1"/>
  <c r="AH68" i="23" s="1"/>
  <c r="AI63" i="23" s="1"/>
  <c r="AI68" i="23" s="1"/>
  <c r="AJ63" i="23" s="1"/>
  <c r="AJ68" i="23" s="1"/>
  <c r="AK63" i="23" s="1"/>
  <c r="AK68" i="23" s="1"/>
  <c r="AL63" i="23" s="1"/>
  <c r="AL68" i="23" s="1"/>
  <c r="AM63" i="23" s="1"/>
  <c r="AM68" i="23" s="1"/>
  <c r="AN63" i="23" s="1"/>
  <c r="AN68" i="23" s="1"/>
  <c r="AO63" i="23" s="1"/>
  <c r="AO68" i="23" s="1"/>
  <c r="AP63" i="23" s="1"/>
  <c r="AP68" i="23" s="1"/>
  <c r="AQ63" i="23" s="1"/>
  <c r="AQ68" i="23" s="1"/>
  <c r="AR63" i="23" s="1"/>
  <c r="AR68" i="23" s="1"/>
  <c r="AS63" i="23" s="1"/>
  <c r="AS68" i="23" s="1"/>
  <c r="AT63" i="23" s="1"/>
  <c r="AT68" i="23" s="1"/>
  <c r="AU63" i="23" s="1"/>
  <c r="AU68" i="23" s="1"/>
  <c r="AV63" i="23" s="1"/>
  <c r="AV68" i="23" s="1"/>
  <c r="AW63" i="23" s="1"/>
  <c r="AW68" i="23" s="1"/>
  <c r="AX63" i="23" s="1"/>
  <c r="AX68" i="23" s="1"/>
  <c r="AY63" i="23" s="1"/>
  <c r="AY68" i="23" s="1"/>
  <c r="AZ63" i="23" s="1"/>
  <c r="AZ68" i="23" s="1"/>
  <c r="BA63" i="23" s="1"/>
  <c r="BA68" i="23" s="1"/>
  <c r="BB63" i="23" s="1"/>
  <c r="BB68" i="23" s="1"/>
  <c r="BC63" i="23" s="1"/>
  <c r="BC68" i="23" s="1"/>
  <c r="BD63" i="23" s="1"/>
  <c r="BD68" i="23" s="1"/>
  <c r="BE63" i="23" s="1"/>
  <c r="BE68" i="23" s="1"/>
  <c r="BF63" i="23" s="1"/>
  <c r="BF68" i="23" s="1"/>
  <c r="BG63" i="23" s="1"/>
  <c r="BG68" i="23" s="1"/>
  <c r="BH63" i="23" s="1"/>
  <c r="BH68" i="23" s="1"/>
  <c r="BI63" i="23" s="1"/>
  <c r="BI68" i="23" s="1"/>
  <c r="BJ63" i="23" s="1"/>
  <c r="BJ68" i="23" s="1"/>
  <c r="BK63" i="23" s="1"/>
  <c r="BK68" i="23" s="1"/>
  <c r="BL63" i="23" s="1"/>
  <c r="BL68" i="23" s="1"/>
  <c r="BM63" i="23" s="1"/>
  <c r="BM68" i="23" s="1"/>
  <c r="BN63" i="23" s="1"/>
  <c r="BN68" i="23" s="1"/>
  <c r="BO63" i="23" s="1"/>
  <c r="BO68" i="23" s="1"/>
  <c r="BP63" i="23" s="1"/>
  <c r="BP68" i="23" s="1"/>
  <c r="BQ63" i="23" s="1"/>
  <c r="BQ68" i="23" s="1"/>
  <c r="BR63" i="23" s="1"/>
  <c r="BR68" i="23" s="1"/>
  <c r="BS63" i="23" s="1"/>
  <c r="BS68" i="23" s="1"/>
  <c r="BT63" i="23" s="1"/>
  <c r="BT68" i="23" s="1"/>
  <c r="BU63" i="23" s="1"/>
  <c r="BU68" i="23" s="1"/>
  <c r="BV63" i="23" s="1"/>
  <c r="BV68" i="23" s="1"/>
  <c r="BW63" i="23" s="1"/>
  <c r="BW68" i="23" s="1"/>
  <c r="BX63" i="23" s="1"/>
  <c r="BX68" i="23" s="1"/>
  <c r="BY63" i="23" s="1"/>
  <c r="BY68" i="23" s="1"/>
  <c r="BZ63" i="23" s="1"/>
  <c r="BZ68" i="23" s="1"/>
  <c r="CA63" i="23" s="1"/>
  <c r="CA68" i="23" s="1"/>
  <c r="CB63" i="23" s="1"/>
  <c r="CB68" i="23" s="1"/>
  <c r="CC63" i="23" s="1"/>
  <c r="CC68" i="23" s="1"/>
  <c r="CD63" i="23" s="1"/>
  <c r="CD68" i="23" s="1"/>
  <c r="CE63" i="23" s="1"/>
  <c r="CE68" i="23" s="1"/>
  <c r="CF63" i="23" s="1"/>
  <c r="CF68" i="23" s="1"/>
  <c r="CG63" i="23" s="1"/>
  <c r="CG68" i="23" s="1"/>
  <c r="CH63" i="23" s="1"/>
  <c r="CH68" i="23" s="1"/>
  <c r="CI63" i="23" s="1"/>
  <c r="CI68" i="23" s="1"/>
  <c r="H32" i="40" l="1"/>
  <c r="H20" i="41"/>
  <c r="G24" i="41"/>
  <c r="G22" i="41"/>
  <c r="H20" i="42"/>
  <c r="G22" i="42"/>
  <c r="G24" i="42"/>
  <c r="CV98" i="23"/>
  <c r="CW89" i="23" s="1"/>
  <c r="CW98" i="23" s="1"/>
  <c r="CJ89" i="23"/>
  <c r="CJ98" i="23" s="1"/>
  <c r="CK89" i="23" s="1"/>
  <c r="CK98" i="23" s="1"/>
  <c r="CL89" i="23" s="1"/>
  <c r="CL98" i="23" s="1"/>
  <c r="CM89" i="23" s="1"/>
  <c r="CM98" i="23" s="1"/>
  <c r="CN89" i="23" s="1"/>
  <c r="CN98" i="23" s="1"/>
  <c r="CO89" i="23" s="1"/>
  <c r="CO98" i="23" s="1"/>
  <c r="CP89" i="23" s="1"/>
  <c r="CP98" i="23" s="1"/>
  <c r="CQ89" i="23" s="1"/>
  <c r="CQ98" i="23" s="1"/>
  <c r="CR89" i="23" s="1"/>
  <c r="CR98" i="23" s="1"/>
  <c r="CS89" i="23" s="1"/>
  <c r="CS98" i="23" s="1"/>
  <c r="CT89" i="23" s="1"/>
  <c r="CT98" i="23" s="1"/>
  <c r="CU89" i="23" s="1"/>
  <c r="CU98" i="23" s="1"/>
  <c r="CJ63" i="23"/>
  <c r="CJ68" i="23" s="1"/>
  <c r="CK63" i="23" s="1"/>
  <c r="CK68" i="23" s="1"/>
  <c r="CL63" i="23" s="1"/>
  <c r="CL68" i="23" s="1"/>
  <c r="CM63" i="23" s="1"/>
  <c r="CM68" i="23" s="1"/>
  <c r="CN63" i="23" s="1"/>
  <c r="CN68" i="23" s="1"/>
  <c r="CO63" i="23" s="1"/>
  <c r="CO68" i="23" s="1"/>
  <c r="CP63" i="23" s="1"/>
  <c r="CP68" i="23" s="1"/>
  <c r="CQ63" i="23" s="1"/>
  <c r="CQ68" i="23" s="1"/>
  <c r="CR63" i="23" s="1"/>
  <c r="CR68" i="23" s="1"/>
  <c r="CS63" i="23" s="1"/>
  <c r="CS68" i="23" s="1"/>
  <c r="CT63" i="23" s="1"/>
  <c r="CT68" i="23" s="1"/>
  <c r="CU63" i="23" s="1"/>
  <c r="CU68" i="23" s="1"/>
  <c r="BL79" i="23"/>
  <c r="BL86" i="23" s="1"/>
  <c r="BM79" i="23" s="1"/>
  <c r="BM86" i="23" s="1"/>
  <c r="BN79" i="23" s="1"/>
  <c r="BN86" i="23" s="1"/>
  <c r="BO79" i="23" s="1"/>
  <c r="BO86" i="23" s="1"/>
  <c r="BP79" i="23" s="1"/>
  <c r="BP86" i="23" s="1"/>
  <c r="BQ79" i="23" s="1"/>
  <c r="BQ86" i="23" s="1"/>
  <c r="BR79" i="23" s="1"/>
  <c r="BR86" i="23" s="1"/>
  <c r="BS79" i="23" s="1"/>
  <c r="BS86" i="23" s="1"/>
  <c r="BT79" i="23" s="1"/>
  <c r="BT86" i="23" s="1"/>
  <c r="BU79" i="23" s="1"/>
  <c r="BU86" i="23" s="1"/>
  <c r="BV79" i="23" s="1"/>
  <c r="BV86" i="23" s="1"/>
  <c r="BW79" i="23" s="1"/>
  <c r="BW86" i="23" s="1"/>
  <c r="BL110" i="23"/>
  <c r="BL116" i="23" s="1"/>
  <c r="BM110" i="23" s="1"/>
  <c r="BM116" i="23" s="1"/>
  <c r="BN110" i="23" s="1"/>
  <c r="BN116" i="23" s="1"/>
  <c r="BO110" i="23" s="1"/>
  <c r="BO116" i="23" s="1"/>
  <c r="BP110" i="23" s="1"/>
  <c r="BP116" i="23" s="1"/>
  <c r="BQ110" i="23" s="1"/>
  <c r="BQ116" i="23" s="1"/>
  <c r="BR110" i="23" s="1"/>
  <c r="BR116" i="23" s="1"/>
  <c r="BS110" i="23" s="1"/>
  <c r="BS116" i="23" s="1"/>
  <c r="BT110" i="23" s="1"/>
  <c r="BT116" i="23" s="1"/>
  <c r="BU110" i="23" s="1"/>
  <c r="BU116" i="23" s="1"/>
  <c r="BV110" i="23" s="1"/>
  <c r="BV116" i="23" s="1"/>
  <c r="BW110" i="23" s="1"/>
  <c r="BW116" i="23" s="1"/>
  <c r="BL101" i="23"/>
  <c r="BL107" i="23" s="1"/>
  <c r="BM101" i="23" s="1"/>
  <c r="BM107" i="23" s="1"/>
  <c r="BN101" i="23" s="1"/>
  <c r="BN107" i="23" s="1"/>
  <c r="BO101" i="23" s="1"/>
  <c r="BO107" i="23" s="1"/>
  <c r="BP101" i="23" s="1"/>
  <c r="BP107" i="23" s="1"/>
  <c r="BQ101" i="23" s="1"/>
  <c r="BQ107" i="23" s="1"/>
  <c r="BR101" i="23" s="1"/>
  <c r="BR107" i="23" s="1"/>
  <c r="BS101" i="23" s="1"/>
  <c r="BS107" i="23" s="1"/>
  <c r="BT101" i="23" s="1"/>
  <c r="BT107" i="23" s="1"/>
  <c r="BU101" i="23" s="1"/>
  <c r="BU107" i="23" s="1"/>
  <c r="BV101" i="23" s="1"/>
  <c r="BV107" i="23" s="1"/>
  <c r="BW101" i="23" s="1"/>
  <c r="BW107" i="23" s="1"/>
  <c r="F60" i="23"/>
  <c r="G52" i="23" s="1"/>
  <c r="I20" i="42" l="1"/>
  <c r="H22" i="42"/>
  <c r="H24" i="42"/>
  <c r="I20" i="41"/>
  <c r="H24" i="41"/>
  <c r="H22" i="41"/>
  <c r="I32" i="40"/>
  <c r="BX110" i="23"/>
  <c r="BX116" i="23" s="1"/>
  <c r="BY110" i="23" s="1"/>
  <c r="BY116" i="23" s="1"/>
  <c r="BZ110" i="23" s="1"/>
  <c r="BZ116" i="23" s="1"/>
  <c r="CA110" i="23" s="1"/>
  <c r="CA116" i="23" s="1"/>
  <c r="CB110" i="23" s="1"/>
  <c r="CB116" i="23" s="1"/>
  <c r="CC110" i="23" s="1"/>
  <c r="CC116" i="23" s="1"/>
  <c r="CD110" i="23" s="1"/>
  <c r="CD116" i="23" s="1"/>
  <c r="CE110" i="23" s="1"/>
  <c r="CE116" i="23" s="1"/>
  <c r="CF110" i="23" s="1"/>
  <c r="CF116" i="23" s="1"/>
  <c r="CG110" i="23" s="1"/>
  <c r="CG116" i="23" s="1"/>
  <c r="CH110" i="23" s="1"/>
  <c r="CH116" i="23" s="1"/>
  <c r="CI110" i="23" s="1"/>
  <c r="CI116" i="23" s="1"/>
  <c r="BX101" i="23"/>
  <c r="BX107" i="23" s="1"/>
  <c r="BY101" i="23" s="1"/>
  <c r="BY107" i="23" s="1"/>
  <c r="BZ101" i="23" s="1"/>
  <c r="BZ107" i="23" s="1"/>
  <c r="CA101" i="23" s="1"/>
  <c r="CA107" i="23" s="1"/>
  <c r="CB101" i="23" s="1"/>
  <c r="CB107" i="23" s="1"/>
  <c r="CC101" i="23" s="1"/>
  <c r="CC107" i="23" s="1"/>
  <c r="CD101" i="23" s="1"/>
  <c r="CD107" i="23" s="1"/>
  <c r="CE101" i="23" s="1"/>
  <c r="CE107" i="23" s="1"/>
  <c r="CF101" i="23" s="1"/>
  <c r="CF107" i="23" s="1"/>
  <c r="CG101" i="23" s="1"/>
  <c r="CG107" i="23" s="1"/>
  <c r="CH101" i="23" s="1"/>
  <c r="CH107" i="23" s="1"/>
  <c r="CI101" i="23" s="1"/>
  <c r="CI107" i="23" s="1"/>
  <c r="BX79" i="23"/>
  <c r="BX86" i="23" s="1"/>
  <c r="BY79" i="23" s="1"/>
  <c r="BY86" i="23" s="1"/>
  <c r="BZ79" i="23" s="1"/>
  <c r="BZ86" i="23" s="1"/>
  <c r="CA79" i="23" s="1"/>
  <c r="CA86" i="23" s="1"/>
  <c r="CB79" i="23" s="1"/>
  <c r="CB86" i="23" s="1"/>
  <c r="CC79" i="23" s="1"/>
  <c r="CC86" i="23" s="1"/>
  <c r="CD79" i="23" s="1"/>
  <c r="CD86" i="23" s="1"/>
  <c r="CE79" i="23" s="1"/>
  <c r="CE86" i="23" s="1"/>
  <c r="CF79" i="23" s="1"/>
  <c r="CF86" i="23" s="1"/>
  <c r="CG79" i="23" s="1"/>
  <c r="CG86" i="23" s="1"/>
  <c r="CH79" i="23" s="1"/>
  <c r="CH86" i="23" s="1"/>
  <c r="CI79" i="23" s="1"/>
  <c r="CI86" i="23" s="1"/>
  <c r="CX89" i="23"/>
  <c r="CX98" i="23" s="1"/>
  <c r="G60" i="23"/>
  <c r="H52" i="23" s="1"/>
  <c r="J32" i="40" l="1"/>
  <c r="J20" i="41"/>
  <c r="I22" i="41"/>
  <c r="I24" i="41"/>
  <c r="J20" i="42"/>
  <c r="I22" i="42"/>
  <c r="I24" i="42"/>
  <c r="CV86" i="23"/>
  <c r="CW79" i="23" s="1"/>
  <c r="CW86" i="23" s="1"/>
  <c r="CX79" i="23" s="1"/>
  <c r="CX86" i="23" s="1"/>
  <c r="CY79" i="23" s="1"/>
  <c r="CY86" i="23" s="1"/>
  <c r="CZ79" i="23" s="1"/>
  <c r="CZ86" i="23" s="1"/>
  <c r="DA79" i="23" s="1"/>
  <c r="DA86" i="23" s="1"/>
  <c r="DB79" i="23" s="1"/>
  <c r="DB86" i="23" s="1"/>
  <c r="DC79" i="23" s="1"/>
  <c r="DC86" i="23" s="1"/>
  <c r="DD79" i="23" s="1"/>
  <c r="DD86" i="23" s="1"/>
  <c r="DE79" i="23" s="1"/>
  <c r="DE86" i="23" s="1"/>
  <c r="DF79" i="23" s="1"/>
  <c r="DF86" i="23" s="1"/>
  <c r="DG79" i="23" s="1"/>
  <c r="CJ79" i="23"/>
  <c r="CJ86" i="23" s="1"/>
  <c r="CK79" i="23" s="1"/>
  <c r="CK86" i="23" s="1"/>
  <c r="CL79" i="23" s="1"/>
  <c r="CL86" i="23" s="1"/>
  <c r="CM79" i="23" s="1"/>
  <c r="CM86" i="23" s="1"/>
  <c r="CN79" i="23" s="1"/>
  <c r="CN86" i="23" s="1"/>
  <c r="CO79" i="23" s="1"/>
  <c r="CO86" i="23" s="1"/>
  <c r="CP79" i="23" s="1"/>
  <c r="CP86" i="23" s="1"/>
  <c r="CQ79" i="23" s="1"/>
  <c r="CQ86" i="23" s="1"/>
  <c r="CR79" i="23" s="1"/>
  <c r="CR86" i="23" s="1"/>
  <c r="CS79" i="23" s="1"/>
  <c r="CS86" i="23" s="1"/>
  <c r="CT79" i="23" s="1"/>
  <c r="CT86" i="23" s="1"/>
  <c r="CU79" i="23" s="1"/>
  <c r="CU86" i="23" s="1"/>
  <c r="CV107" i="23"/>
  <c r="CW101" i="23" s="1"/>
  <c r="CW107" i="23" s="1"/>
  <c r="CX101" i="23" s="1"/>
  <c r="CX107" i="23" s="1"/>
  <c r="CY101" i="23" s="1"/>
  <c r="CY107" i="23" s="1"/>
  <c r="CZ101" i="23" s="1"/>
  <c r="CZ107" i="23" s="1"/>
  <c r="DA101" i="23" s="1"/>
  <c r="DA107" i="23" s="1"/>
  <c r="DB101" i="23" s="1"/>
  <c r="DB107" i="23" s="1"/>
  <c r="DC101" i="23" s="1"/>
  <c r="DC107" i="23" s="1"/>
  <c r="DD101" i="23" s="1"/>
  <c r="DD107" i="23" s="1"/>
  <c r="DE101" i="23" s="1"/>
  <c r="DE107" i="23" s="1"/>
  <c r="DF101" i="23" s="1"/>
  <c r="DF107" i="23" s="1"/>
  <c r="DG101" i="23" s="1"/>
  <c r="CJ101" i="23"/>
  <c r="CJ107" i="23" s="1"/>
  <c r="CK101" i="23" s="1"/>
  <c r="CK107" i="23" s="1"/>
  <c r="CL101" i="23" s="1"/>
  <c r="CL107" i="23" s="1"/>
  <c r="CM101" i="23" s="1"/>
  <c r="CM107" i="23" s="1"/>
  <c r="CN101" i="23" s="1"/>
  <c r="CN107" i="23" s="1"/>
  <c r="CO101" i="23" s="1"/>
  <c r="CO107" i="23" s="1"/>
  <c r="CP101" i="23" s="1"/>
  <c r="CP107" i="23" s="1"/>
  <c r="CQ101" i="23" s="1"/>
  <c r="CQ107" i="23" s="1"/>
  <c r="CR101" i="23" s="1"/>
  <c r="CR107" i="23" s="1"/>
  <c r="CS101" i="23" s="1"/>
  <c r="CS107" i="23" s="1"/>
  <c r="CT101" i="23" s="1"/>
  <c r="CT107" i="23" s="1"/>
  <c r="CU101" i="23" s="1"/>
  <c r="CU107" i="23" s="1"/>
  <c r="CV116" i="23"/>
  <c r="CW110" i="23" s="1"/>
  <c r="CW116" i="23" s="1"/>
  <c r="CX110" i="23" s="1"/>
  <c r="CX116" i="23" s="1"/>
  <c r="CY110" i="23" s="1"/>
  <c r="CY116" i="23" s="1"/>
  <c r="CZ110" i="23" s="1"/>
  <c r="CZ116" i="23" s="1"/>
  <c r="DA110" i="23" s="1"/>
  <c r="DA116" i="23" s="1"/>
  <c r="DB110" i="23" s="1"/>
  <c r="DB116" i="23" s="1"/>
  <c r="DC110" i="23" s="1"/>
  <c r="DC116" i="23" s="1"/>
  <c r="DD110" i="23" s="1"/>
  <c r="DD116" i="23" s="1"/>
  <c r="DE110" i="23" s="1"/>
  <c r="DE116" i="23" s="1"/>
  <c r="DF110" i="23" s="1"/>
  <c r="DF116" i="23" s="1"/>
  <c r="DG110" i="23" s="1"/>
  <c r="CJ110" i="23"/>
  <c r="CJ116" i="23" s="1"/>
  <c r="CK110" i="23" s="1"/>
  <c r="CK116" i="23" s="1"/>
  <c r="CL110" i="23" s="1"/>
  <c r="CL116" i="23" s="1"/>
  <c r="CM110" i="23" s="1"/>
  <c r="CM116" i="23" s="1"/>
  <c r="CN110" i="23" s="1"/>
  <c r="CN116" i="23" s="1"/>
  <c r="CO110" i="23" s="1"/>
  <c r="CO116" i="23" s="1"/>
  <c r="CP110" i="23" s="1"/>
  <c r="CP116" i="23" s="1"/>
  <c r="CQ110" i="23" s="1"/>
  <c r="CQ116" i="23" s="1"/>
  <c r="CR110" i="23" s="1"/>
  <c r="CR116" i="23" s="1"/>
  <c r="CS110" i="23" s="1"/>
  <c r="CS116" i="23" s="1"/>
  <c r="CT110" i="23" s="1"/>
  <c r="CT116" i="23" s="1"/>
  <c r="CU110" i="23" s="1"/>
  <c r="CU116" i="23" s="1"/>
  <c r="CY89" i="23"/>
  <c r="CY98" i="23" s="1"/>
  <c r="CZ89" i="23" s="1"/>
  <c r="CZ98" i="23" s="1"/>
  <c r="DA89" i="23" s="1"/>
  <c r="DA98" i="23" s="1"/>
  <c r="DB89" i="23" s="1"/>
  <c r="DB98" i="23" s="1"/>
  <c r="DC89" i="23" s="1"/>
  <c r="DC98" i="23" s="1"/>
  <c r="DD89" i="23" s="1"/>
  <c r="DD98" i="23" s="1"/>
  <c r="DE89" i="23" s="1"/>
  <c r="DE98" i="23" s="1"/>
  <c r="DF89" i="23" s="1"/>
  <c r="DF98" i="23" s="1"/>
  <c r="DG89" i="23" s="1"/>
  <c r="DG98" i="23" s="1"/>
  <c r="DH89" i="23" s="1"/>
  <c r="DH98" i="23" s="1"/>
  <c r="DI89" i="23" s="1"/>
  <c r="DI98" i="23" s="1"/>
  <c r="DJ89" i="23" s="1"/>
  <c r="DJ98" i="23" s="1"/>
  <c r="DK89" i="23" s="1"/>
  <c r="DK98" i="23" s="1"/>
  <c r="H60" i="23"/>
  <c r="I52" i="23" s="1"/>
  <c r="K20" i="41" l="1"/>
  <c r="J22" i="41"/>
  <c r="J24" i="41"/>
  <c r="K20" i="42"/>
  <c r="J22" i="42"/>
  <c r="J24" i="42"/>
  <c r="K32" i="40"/>
  <c r="I60" i="23"/>
  <c r="J52" i="23" s="1"/>
  <c r="L32" i="40" l="1"/>
  <c r="L20" i="42"/>
  <c r="K22" i="42"/>
  <c r="K24" i="42"/>
  <c r="L20" i="41"/>
  <c r="K22" i="41"/>
  <c r="K24" i="41"/>
  <c r="J60" i="23"/>
  <c r="K52" i="23" s="1"/>
  <c r="M20" i="42" l="1"/>
  <c r="L24" i="42"/>
  <c r="L22" i="42"/>
  <c r="M20" i="41"/>
  <c r="L22" i="41"/>
  <c r="L24" i="41"/>
  <c r="M32" i="40"/>
  <c r="K60" i="23"/>
  <c r="L52" i="23" s="1"/>
  <c r="N32" i="40" l="1"/>
  <c r="N20" i="41"/>
  <c r="M22" i="41"/>
  <c r="M24" i="41"/>
  <c r="N20" i="42"/>
  <c r="M24" i="42"/>
  <c r="M22" i="42"/>
  <c r="L60" i="23"/>
  <c r="M52" i="23" s="1"/>
  <c r="O20" i="41" l="1"/>
  <c r="N24" i="41"/>
  <c r="N22" i="41"/>
  <c r="O20" i="42"/>
  <c r="N22" i="42"/>
  <c r="N24" i="42"/>
  <c r="O32" i="40"/>
  <c r="M60" i="23"/>
  <c r="N52" i="23" s="1"/>
  <c r="P20" i="42" l="1"/>
  <c r="O22" i="42"/>
  <c r="DH74" i="23" s="1"/>
  <c r="O24" i="42"/>
  <c r="DH38" i="23" s="1"/>
  <c r="P32" i="40"/>
  <c r="O34" i="40"/>
  <c r="DH47" i="23" s="1"/>
  <c r="O36" i="40"/>
  <c r="DH13" i="23" s="1"/>
  <c r="P20" i="41"/>
  <c r="O24" i="41"/>
  <c r="DH30" i="23" s="1"/>
  <c r="O22" i="41"/>
  <c r="DH66" i="23" s="1"/>
  <c r="N60" i="23"/>
  <c r="O52" i="23" s="1"/>
  <c r="P22" i="41" l="1"/>
  <c r="DI66" i="23" s="1"/>
  <c r="P24" i="41"/>
  <c r="DI30" i="23" s="1"/>
  <c r="P34" i="40"/>
  <c r="DI47" i="23" s="1"/>
  <c r="P36" i="40"/>
  <c r="DI13" i="23" s="1"/>
  <c r="P22" i="42"/>
  <c r="DI74" i="23" s="1"/>
  <c r="P24" i="42"/>
  <c r="DI38" i="23" s="1"/>
  <c r="O60" i="23"/>
  <c r="P52" i="23" s="1"/>
  <c r="P60" i="23" l="1"/>
  <c r="Q52" i="23" s="1"/>
  <c r="Q60" i="23" l="1"/>
  <c r="R52" i="23" s="1"/>
  <c r="R60" i="23" l="1"/>
  <c r="S52" i="23" s="1"/>
  <c r="S60" i="23" l="1"/>
  <c r="T52" i="23" s="1"/>
  <c r="T60" i="23" l="1"/>
  <c r="U52" i="23" s="1"/>
  <c r="U60" i="23" l="1"/>
  <c r="V52" i="23" s="1"/>
  <c r="V60" i="23" l="1"/>
  <c r="W52" i="23" s="1"/>
  <c r="W60" i="23" l="1"/>
  <c r="X52" i="23" s="1"/>
  <c r="X60" i="23" l="1"/>
  <c r="Y52" i="23" s="1"/>
  <c r="Y60" i="23" l="1"/>
  <c r="Z52" i="23" s="1"/>
  <c r="Z60" i="23" l="1"/>
  <c r="AA52" i="23" s="1"/>
  <c r="AA60" i="23" l="1"/>
  <c r="AB52" i="23" s="1"/>
  <c r="AB60" i="23" l="1"/>
  <c r="AC52" i="23" s="1"/>
  <c r="AC60" i="23" l="1"/>
  <c r="AD52" i="23" s="1"/>
  <c r="AD60" i="23" l="1"/>
  <c r="AE52" i="23" s="1"/>
  <c r="AE60" i="23" l="1"/>
  <c r="AF52" i="23" s="1"/>
  <c r="AF60" i="23" l="1"/>
  <c r="AG52" i="23" s="1"/>
  <c r="AG60" i="23" l="1"/>
  <c r="AH52" i="23" s="1"/>
  <c r="AH60" i="23" l="1"/>
  <c r="AI52" i="23" s="1"/>
  <c r="AI60" i="23" l="1"/>
  <c r="AJ52" i="23" s="1"/>
  <c r="AJ60" i="23" l="1"/>
  <c r="AK52" i="23" s="1"/>
  <c r="AK60" i="23" l="1"/>
  <c r="AL52" i="23" s="1"/>
  <c r="AL60" i="23" l="1"/>
  <c r="AM52" i="23" s="1"/>
  <c r="AM60" i="23" l="1"/>
  <c r="AN52" i="23" s="1"/>
  <c r="AN60" i="23" l="1"/>
  <c r="AO52" i="23" s="1"/>
  <c r="AO60" i="23" l="1"/>
  <c r="AP52" i="23" s="1"/>
  <c r="AP60" i="23" l="1"/>
  <c r="AQ52" i="23" s="1"/>
  <c r="AQ60" i="23" l="1"/>
  <c r="AR52" i="23" s="1"/>
  <c r="AR60" i="23" l="1"/>
  <c r="AS52" i="23" s="1"/>
  <c r="AS60" i="23" l="1"/>
  <c r="AT52" i="23" s="1"/>
  <c r="AT60" i="23" l="1"/>
  <c r="AU52" i="23" s="1"/>
  <c r="AU60" i="23" l="1"/>
  <c r="AV52" i="23" s="1"/>
  <c r="AV60" i="23" l="1"/>
  <c r="AW52" i="23" s="1"/>
  <c r="AW60" i="23" l="1"/>
  <c r="AX52" i="23" s="1"/>
  <c r="AX60" i="23" l="1"/>
  <c r="AY52" i="23" s="1"/>
  <c r="AY60" i="23" l="1"/>
  <c r="AZ52" i="23" s="1"/>
  <c r="AZ60" i="23" l="1"/>
  <c r="BA52" i="23" s="1"/>
  <c r="BA60" i="23" l="1"/>
  <c r="BB52" i="23" s="1"/>
  <c r="BB60" i="23" l="1"/>
  <c r="BC52" i="23" s="1"/>
  <c r="BC60" i="23" l="1"/>
  <c r="BD52" i="23" s="1"/>
  <c r="BD60" i="23" l="1"/>
  <c r="BE52" i="23" l="1"/>
  <c r="BE60" i="23" s="1"/>
  <c r="BF52" i="23" l="1"/>
  <c r="BF60" i="23" s="1"/>
  <c r="BG52" i="23" l="1"/>
  <c r="BG60" i="23" s="1"/>
  <c r="BH52" i="23" l="1"/>
  <c r="BH60" i="23" s="1"/>
  <c r="BI52" i="23" l="1"/>
  <c r="BI60" i="23" s="1"/>
  <c r="BJ52" i="23" l="1"/>
  <c r="BJ60" i="23" s="1"/>
  <c r="BK52" i="23" l="1"/>
  <c r="BK60" i="23" l="1"/>
  <c r="BL52" i="23" s="1"/>
  <c r="BL60" i="23" s="1"/>
  <c r="BM52" i="23" s="1"/>
  <c r="BM60" i="23" s="1"/>
  <c r="BN52" i="23" s="1"/>
  <c r="BN60" i="23" s="1"/>
  <c r="BO52" i="23" s="1"/>
  <c r="BO60" i="23" s="1"/>
  <c r="BP52" i="23" s="1"/>
  <c r="BP60" i="23" s="1"/>
  <c r="BQ52" i="23" s="1"/>
  <c r="BQ60" i="23" s="1"/>
  <c r="BR52" i="23" s="1"/>
  <c r="BR60" i="23" s="1"/>
  <c r="BS52" i="23" s="1"/>
  <c r="BS60" i="23" s="1"/>
  <c r="BT52" i="23" s="1"/>
  <c r="BT60" i="23" s="1"/>
  <c r="BU52" i="23" s="1"/>
  <c r="BU60" i="23" s="1"/>
  <c r="BV52" i="23" s="1"/>
  <c r="BV60" i="23" s="1"/>
  <c r="BW52" i="23" s="1"/>
  <c r="BW60" i="23" s="1"/>
  <c r="BX52" i="23" s="1"/>
  <c r="BX60" i="23" s="1"/>
  <c r="BY52" i="23" s="1"/>
  <c r="BY60" i="23" s="1"/>
  <c r="BZ52" i="23" s="1"/>
  <c r="BZ60" i="23" s="1"/>
  <c r="CA52" i="23" s="1"/>
  <c r="CA60" i="23" s="1"/>
  <c r="CB52" i="23" s="1"/>
  <c r="CB60" i="23" s="1"/>
  <c r="CC52" i="23" s="1"/>
  <c r="CC60" i="23" s="1"/>
  <c r="CD52" i="23" s="1"/>
  <c r="CD60" i="23" s="1"/>
  <c r="CE52" i="23" s="1"/>
  <c r="CE60" i="23" s="1"/>
  <c r="CF52" i="23" s="1"/>
  <c r="CF60" i="23" s="1"/>
  <c r="CG52" i="23" s="1"/>
  <c r="CG60" i="23" s="1"/>
  <c r="CH52" i="23" s="1"/>
  <c r="CH60" i="23" s="1"/>
  <c r="CI52" i="23" s="1"/>
  <c r="CI60" i="23" s="1"/>
  <c r="CV60" i="23" l="1"/>
  <c r="CJ52" i="23"/>
  <c r="CJ60" i="23" s="1"/>
  <c r="CK52" i="23" s="1"/>
  <c r="CK60" i="23" s="1"/>
  <c r="CL52" i="23" s="1"/>
  <c r="CL60" i="23" s="1"/>
  <c r="CM52" i="23" s="1"/>
  <c r="CM60" i="23" s="1"/>
  <c r="CN52" i="23" s="1"/>
  <c r="CN60" i="23" s="1"/>
  <c r="CO52" i="23" s="1"/>
  <c r="CO60" i="23" s="1"/>
  <c r="CP52" i="23" s="1"/>
  <c r="CP60" i="23" s="1"/>
  <c r="CQ52" i="23" s="1"/>
  <c r="CQ60" i="23" s="1"/>
  <c r="CR52" i="23" s="1"/>
  <c r="CR60" i="23" s="1"/>
  <c r="CS52" i="23" s="1"/>
  <c r="CS60" i="23" s="1"/>
  <c r="CT52" i="23" s="1"/>
  <c r="CT60" i="23" s="1"/>
  <c r="CU52" i="23" s="1"/>
  <c r="CU60" i="23" s="1"/>
  <c r="CW52" i="23"/>
  <c r="CW60" i="23" l="1"/>
  <c r="CX52" i="23" l="1"/>
  <c r="CX60" i="23" l="1"/>
  <c r="CY52" i="23" l="1"/>
  <c r="CY60" i="23" l="1"/>
  <c r="CZ52" i="23" l="1"/>
  <c r="CZ60" i="23" l="1"/>
  <c r="DA52" i="23" l="1"/>
  <c r="DA60" i="23" l="1"/>
  <c r="DB52" i="23" l="1"/>
  <c r="DB60" i="23" l="1"/>
  <c r="DC52" i="23" l="1"/>
  <c r="DC60" i="23" l="1"/>
  <c r="DD52" i="23" l="1"/>
  <c r="DD60" i="23" l="1"/>
  <c r="DE52" i="23" l="1"/>
  <c r="DE60" i="23" l="1"/>
  <c r="DF52" i="23" l="1"/>
  <c r="DF60" i="23" l="1"/>
  <c r="DG52" i="23" l="1"/>
  <c r="DG60" i="23" l="1"/>
  <c r="DH52" i="23" l="1"/>
  <c r="DH60" i="23" l="1"/>
  <c r="DI52" i="23" l="1"/>
  <c r="DI60" i="23" l="1"/>
  <c r="DJ52" i="23" l="1"/>
  <c r="DJ60" i="23" l="1"/>
  <c r="DK52" i="23" l="1"/>
  <c r="DK60" i="23" l="1"/>
  <c r="BJ75" i="23" l="1"/>
  <c r="BI75" i="23"/>
  <c r="BH75" i="23"/>
  <c r="BG75" i="23"/>
  <c r="BF75" i="23"/>
  <c r="BE75" i="23"/>
  <c r="BD75" i="23"/>
  <c r="BC75" i="23"/>
  <c r="BB75" i="23"/>
  <c r="BA75" i="23"/>
  <c r="AZ75" i="23"/>
  <c r="AY75" i="23"/>
  <c r="AX75" i="23"/>
  <c r="AW75" i="23"/>
  <c r="AV75" i="23"/>
  <c r="AU75" i="23"/>
  <c r="AT75" i="23"/>
  <c r="AS75" i="23"/>
  <c r="AR75" i="23"/>
  <c r="AQ75" i="23"/>
  <c r="AP75" i="23"/>
  <c r="AO75" i="23"/>
  <c r="AN75" i="23"/>
  <c r="AM75" i="23"/>
  <c r="AL75" i="23"/>
  <c r="AK75" i="23"/>
  <c r="AJ75" i="23"/>
  <c r="AI75" i="23"/>
  <c r="AH75" i="23"/>
  <c r="AG75" i="23"/>
  <c r="AF75" i="23"/>
  <c r="AE75" i="23"/>
  <c r="AD75" i="23"/>
  <c r="AC75" i="23"/>
  <c r="AB75" i="23"/>
  <c r="AA75" i="23"/>
  <c r="Z75" i="23"/>
  <c r="Y75" i="23"/>
  <c r="X75" i="23"/>
  <c r="W75" i="23"/>
  <c r="V75" i="23"/>
  <c r="U75" i="23"/>
  <c r="T75" i="23"/>
  <c r="S75" i="23"/>
  <c r="R75" i="23"/>
  <c r="Q75" i="23"/>
  <c r="P75" i="23"/>
  <c r="O75" i="23"/>
  <c r="N75" i="23"/>
  <c r="M75" i="23"/>
  <c r="L75" i="23"/>
  <c r="K75" i="23"/>
  <c r="J75" i="23"/>
  <c r="I75" i="23"/>
  <c r="H75" i="23"/>
  <c r="G75" i="23"/>
  <c r="F75" i="23"/>
  <c r="E75" i="23"/>
  <c r="D75" i="23"/>
  <c r="D76" i="23" s="1"/>
  <c r="E71" i="23" s="1"/>
  <c r="BK75" i="23"/>
  <c r="BK48" i="23"/>
  <c r="BJ48" i="23"/>
  <c r="BI48" i="23"/>
  <c r="BH48" i="23"/>
  <c r="BG48" i="23"/>
  <c r="BF48" i="23"/>
  <c r="BE48" i="23"/>
  <c r="BD48" i="23"/>
  <c r="BC48" i="23"/>
  <c r="BB48" i="23"/>
  <c r="BA48" i="23"/>
  <c r="AZ48" i="23"/>
  <c r="AY48" i="23"/>
  <c r="AX48" i="23"/>
  <c r="AW48" i="23"/>
  <c r="AV48" i="23"/>
  <c r="AU48" i="23"/>
  <c r="AT48" i="23"/>
  <c r="AS48" i="23"/>
  <c r="AR48" i="23"/>
  <c r="AQ48" i="23"/>
  <c r="AP48" i="23"/>
  <c r="AO48" i="23"/>
  <c r="AN48" i="23"/>
  <c r="AM48" i="23"/>
  <c r="AL48" i="23"/>
  <c r="AK48" i="23"/>
  <c r="AJ48" i="23"/>
  <c r="AI48" i="23"/>
  <c r="AH48" i="23"/>
  <c r="AG48" i="23"/>
  <c r="AF48" i="23"/>
  <c r="AE48" i="23"/>
  <c r="AD48" i="23"/>
  <c r="AC48" i="23"/>
  <c r="AB48" i="23"/>
  <c r="AA48" i="23"/>
  <c r="Z48" i="23"/>
  <c r="Y48" i="23"/>
  <c r="X48" i="23"/>
  <c r="W48" i="23"/>
  <c r="V48" i="23"/>
  <c r="U48" i="23"/>
  <c r="T48" i="23"/>
  <c r="S48" i="23"/>
  <c r="R48" i="23"/>
  <c r="Q48" i="23"/>
  <c r="P48" i="23"/>
  <c r="O48" i="23"/>
  <c r="N48" i="23"/>
  <c r="M48" i="23"/>
  <c r="L48" i="23"/>
  <c r="K48" i="23"/>
  <c r="I48" i="23"/>
  <c r="H48" i="23"/>
  <c r="G48" i="23"/>
  <c r="F48" i="23"/>
  <c r="E48" i="23"/>
  <c r="D48" i="23"/>
  <c r="D49" i="23" s="1"/>
  <c r="E43" i="23" s="1"/>
  <c r="BJ39" i="23"/>
  <c r="BI39" i="23"/>
  <c r="BH39" i="23"/>
  <c r="BG39" i="23"/>
  <c r="BF39" i="23"/>
  <c r="BE39" i="23"/>
  <c r="BD39" i="23"/>
  <c r="BC39" i="23"/>
  <c r="BB39" i="23"/>
  <c r="BA39" i="23"/>
  <c r="AZ39" i="23"/>
  <c r="AY39" i="23"/>
  <c r="AX39" i="23"/>
  <c r="AW39" i="23"/>
  <c r="AV39" i="23"/>
  <c r="AU39" i="23"/>
  <c r="AT39" i="23"/>
  <c r="AS39" i="23"/>
  <c r="AR39" i="23"/>
  <c r="AQ39" i="23"/>
  <c r="AP39" i="23"/>
  <c r="AO39" i="23"/>
  <c r="AN39" i="23"/>
  <c r="AM39" i="23"/>
  <c r="AL39" i="23"/>
  <c r="AK39" i="23"/>
  <c r="AJ39" i="23"/>
  <c r="AI39" i="23"/>
  <c r="AH39" i="23"/>
  <c r="AG39" i="23"/>
  <c r="AF39" i="23"/>
  <c r="AE39" i="23"/>
  <c r="AD39" i="23"/>
  <c r="AC39" i="23"/>
  <c r="AB39" i="23"/>
  <c r="AA39" i="23"/>
  <c r="Z39" i="23"/>
  <c r="Y39" i="23"/>
  <c r="X39" i="23"/>
  <c r="W39" i="23"/>
  <c r="V39" i="23"/>
  <c r="U39" i="23"/>
  <c r="T39" i="23"/>
  <c r="S39" i="23"/>
  <c r="R39" i="23"/>
  <c r="Q39" i="23"/>
  <c r="P39" i="23"/>
  <c r="O39" i="23"/>
  <c r="N39" i="23"/>
  <c r="M39" i="23"/>
  <c r="L39" i="23"/>
  <c r="K39" i="23"/>
  <c r="J39" i="23"/>
  <c r="I39" i="23"/>
  <c r="H39" i="23"/>
  <c r="G39" i="23"/>
  <c r="F39" i="23"/>
  <c r="E39" i="23"/>
  <c r="D39" i="23"/>
  <c r="D40" i="23" s="1"/>
  <c r="E35" i="23" s="1"/>
  <c r="BK39" i="23"/>
  <c r="BJ31" i="23"/>
  <c r="BI31" i="23"/>
  <c r="BH31" i="23"/>
  <c r="BG31" i="23"/>
  <c r="BF31" i="23"/>
  <c r="BE31" i="23"/>
  <c r="BD31" i="23"/>
  <c r="BC31" i="23"/>
  <c r="BB31" i="23"/>
  <c r="BA31" i="23"/>
  <c r="AZ31" i="23"/>
  <c r="AY31" i="23"/>
  <c r="AX31" i="23"/>
  <c r="AW31" i="23"/>
  <c r="AV31" i="23"/>
  <c r="AU31" i="23"/>
  <c r="AT31" i="23"/>
  <c r="AS31" i="23"/>
  <c r="AR31" i="23"/>
  <c r="AQ31" i="23"/>
  <c r="AP31" i="23"/>
  <c r="AO31" i="23"/>
  <c r="AN31" i="23"/>
  <c r="AM31" i="23"/>
  <c r="AL31" i="23"/>
  <c r="AK31" i="23"/>
  <c r="AJ31" i="23"/>
  <c r="AI31" i="23"/>
  <c r="AH31" i="23"/>
  <c r="AG31" i="23"/>
  <c r="AF31" i="23"/>
  <c r="AE31" i="23"/>
  <c r="AD31" i="23"/>
  <c r="AC31" i="23"/>
  <c r="AB31" i="23"/>
  <c r="AA31" i="23"/>
  <c r="Z31" i="23"/>
  <c r="Y31" i="23"/>
  <c r="X31" i="23"/>
  <c r="W31" i="23"/>
  <c r="V31" i="23"/>
  <c r="U31" i="23"/>
  <c r="T31" i="23"/>
  <c r="S31" i="23"/>
  <c r="R31" i="23"/>
  <c r="Q31" i="23"/>
  <c r="P31" i="23"/>
  <c r="O31" i="23"/>
  <c r="N31" i="23"/>
  <c r="M31" i="23"/>
  <c r="L31" i="23"/>
  <c r="K31" i="23"/>
  <c r="J31" i="23"/>
  <c r="I31" i="23"/>
  <c r="H31" i="23"/>
  <c r="G31" i="23"/>
  <c r="F31" i="23"/>
  <c r="E31" i="23"/>
  <c r="D31" i="23"/>
  <c r="D32" i="23" s="1"/>
  <c r="E27" i="23" s="1"/>
  <c r="BK31" i="23"/>
  <c r="CW23" i="23"/>
  <c r="AY23" i="23"/>
  <c r="AX23" i="23"/>
  <c r="AW23" i="23"/>
  <c r="AV23" i="23"/>
  <c r="AU23" i="23"/>
  <c r="AT23" i="23"/>
  <c r="AS23" i="23"/>
  <c r="AR23" i="23"/>
  <c r="AQ23" i="23"/>
  <c r="AP23" i="23"/>
  <c r="AO23" i="23"/>
  <c r="AN23" i="23"/>
  <c r="AM23" i="23"/>
  <c r="AL23" i="23"/>
  <c r="AK23" i="23"/>
  <c r="AJ23" i="23"/>
  <c r="AI23" i="23"/>
  <c r="AH23" i="23"/>
  <c r="AG23" i="23"/>
  <c r="AF23" i="23"/>
  <c r="AE23" i="23"/>
  <c r="AD23" i="23"/>
  <c r="AC23" i="23"/>
  <c r="AB23" i="23"/>
  <c r="AA23" i="23"/>
  <c r="Z23" i="23"/>
  <c r="Y23" i="23"/>
  <c r="X23" i="23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J23" i="23"/>
  <c r="I23" i="23"/>
  <c r="H23" i="23"/>
  <c r="G23" i="23"/>
  <c r="F23" i="23"/>
  <c r="E23" i="23"/>
  <c r="D23" i="23"/>
  <c r="D24" i="23" s="1"/>
  <c r="E18" i="23" s="1"/>
  <c r="BK23" i="23"/>
  <c r="BJ23" i="23"/>
  <c r="BI23" i="23"/>
  <c r="BH23" i="23"/>
  <c r="BG23" i="23"/>
  <c r="BF23" i="23"/>
  <c r="BE23" i="23"/>
  <c r="BC23" i="23"/>
  <c r="BB23" i="23"/>
  <c r="BA23" i="23"/>
  <c r="AZ23" i="23"/>
  <c r="AY14" i="23"/>
  <c r="AX14" i="23"/>
  <c r="AW14" i="23"/>
  <c r="AV14" i="23"/>
  <c r="AU14" i="23"/>
  <c r="AT14" i="23"/>
  <c r="AS14" i="23"/>
  <c r="AR14" i="23"/>
  <c r="AQ14" i="23"/>
  <c r="AP14" i="23"/>
  <c r="AO14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AA14" i="23"/>
  <c r="Z14" i="23"/>
  <c r="Y14" i="23"/>
  <c r="X14" i="23"/>
  <c r="W14" i="23"/>
  <c r="V14" i="23"/>
  <c r="U14" i="23"/>
  <c r="T14" i="23"/>
  <c r="S14" i="23"/>
  <c r="R14" i="23"/>
  <c r="Q14" i="23"/>
  <c r="P14" i="23"/>
  <c r="O14" i="23"/>
  <c r="N14" i="23"/>
  <c r="M14" i="23"/>
  <c r="L14" i="23"/>
  <c r="K14" i="23"/>
  <c r="J14" i="23"/>
  <c r="I14" i="23"/>
  <c r="H14" i="23"/>
  <c r="G14" i="23"/>
  <c r="F14" i="23"/>
  <c r="E14" i="23"/>
  <c r="D14" i="23"/>
  <c r="BK14" i="23"/>
  <c r="BJ14" i="23"/>
  <c r="BI14" i="23"/>
  <c r="BH14" i="23"/>
  <c r="BG14" i="23"/>
  <c r="BF14" i="23"/>
  <c r="BE14" i="23"/>
  <c r="BC14" i="23"/>
  <c r="BB14" i="23"/>
  <c r="BA14" i="23"/>
  <c r="AZ14" i="23"/>
  <c r="BB120" i="23" l="1"/>
  <c r="BK120" i="23"/>
  <c r="K120" i="23"/>
  <c r="S120" i="23"/>
  <c r="AA120" i="23"/>
  <c r="AE120" i="23"/>
  <c r="AM120" i="23"/>
  <c r="AY120" i="23"/>
  <c r="BG120" i="23"/>
  <c r="G120" i="23"/>
  <c r="O120" i="23"/>
  <c r="W120" i="23"/>
  <c r="AI120" i="23"/>
  <c r="AQ120" i="23"/>
  <c r="AU120" i="23"/>
  <c r="BC120" i="23"/>
  <c r="P120" i="23"/>
  <c r="AB120" i="23"/>
  <c r="AR120" i="23"/>
  <c r="H120" i="23"/>
  <c r="X120" i="23"/>
  <c r="AJ120" i="23"/>
  <c r="AZ120" i="23"/>
  <c r="BI120" i="23"/>
  <c r="M120" i="23"/>
  <c r="Y120" i="23"/>
  <c r="AC120" i="23"/>
  <c r="AG120" i="23"/>
  <c r="AK120" i="23"/>
  <c r="AO120" i="23"/>
  <c r="AS120" i="23"/>
  <c r="AW120" i="23"/>
  <c r="BH120" i="23"/>
  <c r="L120" i="23"/>
  <c r="T120" i="23"/>
  <c r="AF120" i="23"/>
  <c r="AN120" i="23"/>
  <c r="AV120" i="23"/>
  <c r="BE120" i="23"/>
  <c r="E120" i="23"/>
  <c r="I120" i="23"/>
  <c r="Q120" i="23"/>
  <c r="U120" i="23"/>
  <c r="BA120" i="23"/>
  <c r="BF120" i="23"/>
  <c r="BJ120" i="23"/>
  <c r="F120" i="23"/>
  <c r="J120" i="23"/>
  <c r="N120" i="23"/>
  <c r="R120" i="23"/>
  <c r="V120" i="23"/>
  <c r="Z120" i="23"/>
  <c r="AD120" i="23"/>
  <c r="AH120" i="23"/>
  <c r="AL120" i="23"/>
  <c r="AP120" i="23"/>
  <c r="AT120" i="23"/>
  <c r="AX120" i="23"/>
  <c r="D120" i="23"/>
  <c r="E40" i="23"/>
  <c r="F35" i="23" s="1"/>
  <c r="F40" i="23" s="1"/>
  <c r="G35" i="23" s="1"/>
  <c r="G40" i="23" s="1"/>
  <c r="H35" i="23" s="1"/>
  <c r="H40" i="23" s="1"/>
  <c r="I35" i="23" s="1"/>
  <c r="I40" i="23" s="1"/>
  <c r="J35" i="23" s="1"/>
  <c r="J40" i="23" s="1"/>
  <c r="K35" i="23" s="1"/>
  <c r="K40" i="23" s="1"/>
  <c r="L35" i="23" s="1"/>
  <c r="L40" i="23" s="1"/>
  <c r="M35" i="23" s="1"/>
  <c r="M40" i="23" s="1"/>
  <c r="N35" i="23" s="1"/>
  <c r="N40" i="23" s="1"/>
  <c r="O35" i="23" s="1"/>
  <c r="O40" i="23" s="1"/>
  <c r="P35" i="23" s="1"/>
  <c r="P40" i="23" s="1"/>
  <c r="Q35" i="23" s="1"/>
  <c r="Q40" i="23" s="1"/>
  <c r="R35" i="23" s="1"/>
  <c r="R40" i="23" s="1"/>
  <c r="S35" i="23" s="1"/>
  <c r="S40" i="23" s="1"/>
  <c r="T35" i="23" s="1"/>
  <c r="T40" i="23" s="1"/>
  <c r="U35" i="23" s="1"/>
  <c r="U40" i="23" s="1"/>
  <c r="V35" i="23" s="1"/>
  <c r="V40" i="23" s="1"/>
  <c r="W35" i="23" s="1"/>
  <c r="W40" i="23" s="1"/>
  <c r="X35" i="23" s="1"/>
  <c r="X40" i="23" s="1"/>
  <c r="Y35" i="23" s="1"/>
  <c r="Y40" i="23" s="1"/>
  <c r="Z35" i="23" s="1"/>
  <c r="Z40" i="23" s="1"/>
  <c r="AA35" i="23" s="1"/>
  <c r="AA40" i="23" s="1"/>
  <c r="AB35" i="23" s="1"/>
  <c r="AB40" i="23" s="1"/>
  <c r="AC35" i="23" s="1"/>
  <c r="AC40" i="23" s="1"/>
  <c r="AD35" i="23" s="1"/>
  <c r="AD40" i="23" s="1"/>
  <c r="AE35" i="23" s="1"/>
  <c r="AE40" i="23" s="1"/>
  <c r="AF35" i="23" s="1"/>
  <c r="AF40" i="23" s="1"/>
  <c r="AG35" i="23" s="1"/>
  <c r="AG40" i="23" s="1"/>
  <c r="AH35" i="23" s="1"/>
  <c r="AH40" i="23" s="1"/>
  <c r="AI35" i="23" s="1"/>
  <c r="AI40" i="23" s="1"/>
  <c r="AJ35" i="23" s="1"/>
  <c r="AJ40" i="23" s="1"/>
  <c r="AK35" i="23" s="1"/>
  <c r="AK40" i="23" s="1"/>
  <c r="AL35" i="23" s="1"/>
  <c r="AL40" i="23" s="1"/>
  <c r="AM35" i="23" s="1"/>
  <c r="AM40" i="23" s="1"/>
  <c r="AN35" i="23" s="1"/>
  <c r="AN40" i="23" s="1"/>
  <c r="AO35" i="23" s="1"/>
  <c r="AO40" i="23" s="1"/>
  <c r="AP35" i="23" s="1"/>
  <c r="AP40" i="23" s="1"/>
  <c r="AQ35" i="23" s="1"/>
  <c r="AQ40" i="23" s="1"/>
  <c r="AR35" i="23" s="1"/>
  <c r="AR40" i="23" s="1"/>
  <c r="AS35" i="23" s="1"/>
  <c r="AS40" i="23" s="1"/>
  <c r="AT35" i="23" s="1"/>
  <c r="AT40" i="23" s="1"/>
  <c r="AU35" i="23" s="1"/>
  <c r="AU40" i="23" s="1"/>
  <c r="AV35" i="23" s="1"/>
  <c r="AV40" i="23" s="1"/>
  <c r="AW35" i="23" s="1"/>
  <c r="AW40" i="23" s="1"/>
  <c r="AX35" i="23" s="1"/>
  <c r="AX40" i="23" s="1"/>
  <c r="AY35" i="23" s="1"/>
  <c r="AY40" i="23" s="1"/>
  <c r="AZ35" i="23" s="1"/>
  <c r="AZ40" i="23" s="1"/>
  <c r="BA35" i="23" s="1"/>
  <c r="BA40" i="23" s="1"/>
  <c r="BB35" i="23" s="1"/>
  <c r="BB40" i="23" s="1"/>
  <c r="BC35" i="23" s="1"/>
  <c r="BC40" i="23" s="1"/>
  <c r="BD35" i="23" s="1"/>
  <c r="BD40" i="23" s="1"/>
  <c r="BE35" i="23" s="1"/>
  <c r="BE40" i="23" s="1"/>
  <c r="BF35" i="23" s="1"/>
  <c r="BF40" i="23" s="1"/>
  <c r="BG35" i="23" s="1"/>
  <c r="BG40" i="23" s="1"/>
  <c r="BH35" i="23" s="1"/>
  <c r="BH40" i="23" s="1"/>
  <c r="BI35" i="23" s="1"/>
  <c r="BI40" i="23" s="1"/>
  <c r="BJ35" i="23" s="1"/>
  <c r="BJ40" i="23" s="1"/>
  <c r="BK35" i="23" s="1"/>
  <c r="BK40" i="23" s="1"/>
  <c r="BL35" i="23" s="1"/>
  <c r="BL40" i="23" s="1"/>
  <c r="BM35" i="23" s="1"/>
  <c r="BM40" i="23" s="1"/>
  <c r="BN35" i="23" s="1"/>
  <c r="BN40" i="23" s="1"/>
  <c r="BO35" i="23" s="1"/>
  <c r="BO40" i="23" s="1"/>
  <c r="BP35" i="23" s="1"/>
  <c r="BP40" i="23" s="1"/>
  <c r="BQ35" i="23" s="1"/>
  <c r="BQ40" i="23" s="1"/>
  <c r="BR35" i="23" s="1"/>
  <c r="BR40" i="23" s="1"/>
  <c r="BS35" i="23" s="1"/>
  <c r="BS40" i="23" s="1"/>
  <c r="BT35" i="23" s="1"/>
  <c r="BT40" i="23" s="1"/>
  <c r="BU35" i="23" s="1"/>
  <c r="BU40" i="23" s="1"/>
  <c r="BV35" i="23" s="1"/>
  <c r="BV40" i="23" s="1"/>
  <c r="BW35" i="23" s="1"/>
  <c r="BW40" i="23" s="1"/>
  <c r="BX35" i="23" s="1"/>
  <c r="BX40" i="23" s="1"/>
  <c r="BY35" i="23" s="1"/>
  <c r="BY40" i="23" s="1"/>
  <c r="BZ35" i="23" s="1"/>
  <c r="BZ40" i="23" s="1"/>
  <c r="CA35" i="23" s="1"/>
  <c r="CA40" i="23" s="1"/>
  <c r="CB35" i="23" s="1"/>
  <c r="CB40" i="23" s="1"/>
  <c r="CC35" i="23" s="1"/>
  <c r="CC40" i="23" s="1"/>
  <c r="CD35" i="23" s="1"/>
  <c r="CD40" i="23" s="1"/>
  <c r="CE35" i="23" s="1"/>
  <c r="CE40" i="23" s="1"/>
  <c r="CF35" i="23" s="1"/>
  <c r="CF40" i="23" s="1"/>
  <c r="CG35" i="23" s="1"/>
  <c r="CG40" i="23" s="1"/>
  <c r="CH35" i="23" s="1"/>
  <c r="CH40" i="23" s="1"/>
  <c r="CI35" i="23" s="1"/>
  <c r="CI40" i="23" s="1"/>
  <c r="E49" i="23"/>
  <c r="F43" i="23" s="1"/>
  <c r="F49" i="23" s="1"/>
  <c r="G43" i="23" s="1"/>
  <c r="G49" i="23" s="1"/>
  <c r="H43" i="23" s="1"/>
  <c r="H49" i="23" s="1"/>
  <c r="I43" i="23" s="1"/>
  <c r="I49" i="23" s="1"/>
  <c r="J43" i="23" s="1"/>
  <c r="J49" i="23" s="1"/>
  <c r="K43" i="23" s="1"/>
  <c r="K49" i="23" s="1"/>
  <c r="L43" i="23" s="1"/>
  <c r="L49" i="23" s="1"/>
  <c r="M43" i="23" s="1"/>
  <c r="M49" i="23" s="1"/>
  <c r="N43" i="23" s="1"/>
  <c r="N49" i="23" s="1"/>
  <c r="O43" i="23" s="1"/>
  <c r="O49" i="23" s="1"/>
  <c r="P43" i="23" s="1"/>
  <c r="P49" i="23" s="1"/>
  <c r="Q43" i="23" s="1"/>
  <c r="Q49" i="23" s="1"/>
  <c r="R43" i="23" s="1"/>
  <c r="E32" i="23"/>
  <c r="F27" i="23" s="1"/>
  <c r="F32" i="23" s="1"/>
  <c r="G27" i="23" s="1"/>
  <c r="G32" i="23" s="1"/>
  <c r="H27" i="23" s="1"/>
  <c r="H32" i="23" s="1"/>
  <c r="I27" i="23" s="1"/>
  <c r="I32" i="23" s="1"/>
  <c r="J27" i="23" s="1"/>
  <c r="J32" i="23" s="1"/>
  <c r="K27" i="23" s="1"/>
  <c r="K32" i="23" s="1"/>
  <c r="L27" i="23" s="1"/>
  <c r="L32" i="23" s="1"/>
  <c r="M27" i="23" s="1"/>
  <c r="M32" i="23" s="1"/>
  <c r="N27" i="23" s="1"/>
  <c r="N32" i="23" s="1"/>
  <c r="O27" i="23" s="1"/>
  <c r="O32" i="23" s="1"/>
  <c r="P27" i="23" s="1"/>
  <c r="P32" i="23" s="1"/>
  <c r="Q27" i="23" s="1"/>
  <c r="Q32" i="23" s="1"/>
  <c r="R27" i="23" s="1"/>
  <c r="R32" i="23" s="1"/>
  <c r="S27" i="23" s="1"/>
  <c r="S32" i="23" s="1"/>
  <c r="T27" i="23" s="1"/>
  <c r="T32" i="23" s="1"/>
  <c r="U27" i="23" s="1"/>
  <c r="U32" i="23" s="1"/>
  <c r="V27" i="23" s="1"/>
  <c r="V32" i="23" s="1"/>
  <c r="W27" i="23" s="1"/>
  <c r="W32" i="23" s="1"/>
  <c r="X27" i="23" s="1"/>
  <c r="X32" i="23" s="1"/>
  <c r="Y27" i="23" s="1"/>
  <c r="Y32" i="23" s="1"/>
  <c r="Z27" i="23" s="1"/>
  <c r="Z32" i="23" s="1"/>
  <c r="AA27" i="23" s="1"/>
  <c r="AA32" i="23" s="1"/>
  <c r="AB27" i="23" s="1"/>
  <c r="AB32" i="23" s="1"/>
  <c r="AC27" i="23" s="1"/>
  <c r="AC32" i="23" s="1"/>
  <c r="AD27" i="23" s="1"/>
  <c r="AD32" i="23" s="1"/>
  <c r="AE27" i="23" s="1"/>
  <c r="AE32" i="23" s="1"/>
  <c r="AF27" i="23" s="1"/>
  <c r="AF32" i="23" s="1"/>
  <c r="AG27" i="23" s="1"/>
  <c r="AG32" i="23" s="1"/>
  <c r="AH27" i="23" s="1"/>
  <c r="AH32" i="23" s="1"/>
  <c r="AI27" i="23" s="1"/>
  <c r="AI32" i="23" s="1"/>
  <c r="AJ27" i="23" s="1"/>
  <c r="AJ32" i="23" s="1"/>
  <c r="AK27" i="23" s="1"/>
  <c r="AK32" i="23" s="1"/>
  <c r="AL27" i="23" s="1"/>
  <c r="AL32" i="23" s="1"/>
  <c r="AM27" i="23" s="1"/>
  <c r="AM32" i="23" s="1"/>
  <c r="AN27" i="23" s="1"/>
  <c r="AN32" i="23" s="1"/>
  <c r="AO27" i="23" s="1"/>
  <c r="AO32" i="23" s="1"/>
  <c r="AP27" i="23" s="1"/>
  <c r="AP32" i="23" s="1"/>
  <c r="AQ27" i="23" s="1"/>
  <c r="AQ32" i="23" s="1"/>
  <c r="AR27" i="23" s="1"/>
  <c r="AR32" i="23" s="1"/>
  <c r="AS27" i="23" s="1"/>
  <c r="AS32" i="23" s="1"/>
  <c r="AT27" i="23" s="1"/>
  <c r="AT32" i="23" s="1"/>
  <c r="AU27" i="23" s="1"/>
  <c r="AU32" i="23" s="1"/>
  <c r="AV27" i="23" s="1"/>
  <c r="AV32" i="23" s="1"/>
  <c r="AW27" i="23" s="1"/>
  <c r="AW32" i="23" s="1"/>
  <c r="AX27" i="23" s="1"/>
  <c r="AX32" i="23" s="1"/>
  <c r="AY27" i="23" s="1"/>
  <c r="AY32" i="23" s="1"/>
  <c r="AZ27" i="23" s="1"/>
  <c r="AZ32" i="23" s="1"/>
  <c r="BA27" i="23" s="1"/>
  <c r="BA32" i="23" s="1"/>
  <c r="BB27" i="23" s="1"/>
  <c r="BB32" i="23" s="1"/>
  <c r="BC27" i="23" s="1"/>
  <c r="BC32" i="23" s="1"/>
  <c r="BD27" i="23" s="1"/>
  <c r="BD32" i="23" s="1"/>
  <c r="BE27" i="23" s="1"/>
  <c r="BE32" i="23" s="1"/>
  <c r="BF27" i="23" s="1"/>
  <c r="BF32" i="23" s="1"/>
  <c r="BG27" i="23" s="1"/>
  <c r="BG32" i="23" s="1"/>
  <c r="BH27" i="23" s="1"/>
  <c r="BH32" i="23" s="1"/>
  <c r="BI27" i="23" s="1"/>
  <c r="BI32" i="23" s="1"/>
  <c r="BJ27" i="23" s="1"/>
  <c r="BJ32" i="23" s="1"/>
  <c r="BK27" i="23" s="1"/>
  <c r="BK32" i="23" s="1"/>
  <c r="BL27" i="23" s="1"/>
  <c r="BL32" i="23" s="1"/>
  <c r="BM27" i="23" s="1"/>
  <c r="BM32" i="23" s="1"/>
  <c r="BN27" i="23" s="1"/>
  <c r="BN32" i="23" s="1"/>
  <c r="BO27" i="23" s="1"/>
  <c r="BO32" i="23" s="1"/>
  <c r="BP27" i="23" s="1"/>
  <c r="BP32" i="23" s="1"/>
  <c r="BQ27" i="23" s="1"/>
  <c r="BQ32" i="23" s="1"/>
  <c r="BR27" i="23" s="1"/>
  <c r="BR32" i="23" s="1"/>
  <c r="BS27" i="23" s="1"/>
  <c r="BS32" i="23" s="1"/>
  <c r="BT27" i="23" s="1"/>
  <c r="BT32" i="23" s="1"/>
  <c r="BU27" i="23" s="1"/>
  <c r="BU32" i="23" s="1"/>
  <c r="BV27" i="23" s="1"/>
  <c r="BV32" i="23" s="1"/>
  <c r="BW27" i="23" s="1"/>
  <c r="BW32" i="23" s="1"/>
  <c r="BX27" i="23" s="1"/>
  <c r="BX32" i="23" s="1"/>
  <c r="BY27" i="23" s="1"/>
  <c r="BY32" i="23" s="1"/>
  <c r="BZ27" i="23" s="1"/>
  <c r="BZ32" i="23" s="1"/>
  <c r="CA27" i="23" s="1"/>
  <c r="CA32" i="23" s="1"/>
  <c r="CB27" i="23" s="1"/>
  <c r="CB32" i="23" s="1"/>
  <c r="CC27" i="23" s="1"/>
  <c r="CC32" i="23" s="1"/>
  <c r="CD27" i="23" s="1"/>
  <c r="CD32" i="23" s="1"/>
  <c r="CE27" i="23" s="1"/>
  <c r="CE32" i="23" s="1"/>
  <c r="CF27" i="23" s="1"/>
  <c r="CF32" i="23" s="1"/>
  <c r="CG27" i="23" s="1"/>
  <c r="CG32" i="23" s="1"/>
  <c r="CH27" i="23" s="1"/>
  <c r="CH32" i="23" s="1"/>
  <c r="CI27" i="23" s="1"/>
  <c r="CI32" i="23" s="1"/>
  <c r="E24" i="23"/>
  <c r="F18" i="23" s="1"/>
  <c r="F24" i="23" s="1"/>
  <c r="G18" i="23" s="1"/>
  <c r="G24" i="23" s="1"/>
  <c r="H18" i="23" s="1"/>
  <c r="H24" i="23" s="1"/>
  <c r="I18" i="23" s="1"/>
  <c r="I24" i="23" s="1"/>
  <c r="J18" i="23" s="1"/>
  <c r="J24" i="23" s="1"/>
  <c r="K18" i="23" s="1"/>
  <c r="K24" i="23" s="1"/>
  <c r="L18" i="23" s="1"/>
  <c r="L24" i="23" s="1"/>
  <c r="M18" i="23" s="1"/>
  <c r="M24" i="23" s="1"/>
  <c r="N18" i="23" s="1"/>
  <c r="N24" i="23" s="1"/>
  <c r="O18" i="23" s="1"/>
  <c r="O24" i="23" s="1"/>
  <c r="P18" i="23" s="1"/>
  <c r="P24" i="23" s="1"/>
  <c r="Q18" i="23" s="1"/>
  <c r="Q24" i="23" s="1"/>
  <c r="R18" i="23" s="1"/>
  <c r="R24" i="23" s="1"/>
  <c r="S18" i="23" s="1"/>
  <c r="S24" i="23" s="1"/>
  <c r="T18" i="23" s="1"/>
  <c r="T24" i="23" s="1"/>
  <c r="U18" i="23" s="1"/>
  <c r="U24" i="23" s="1"/>
  <c r="V18" i="23" s="1"/>
  <c r="V24" i="23" s="1"/>
  <c r="W18" i="23" s="1"/>
  <c r="W24" i="23" s="1"/>
  <c r="X18" i="23" s="1"/>
  <c r="X24" i="23" s="1"/>
  <c r="Y18" i="23" s="1"/>
  <c r="Y24" i="23" s="1"/>
  <c r="Z18" i="23" s="1"/>
  <c r="Z24" i="23" s="1"/>
  <c r="AA18" i="23" s="1"/>
  <c r="AA24" i="23" s="1"/>
  <c r="AB18" i="23" s="1"/>
  <c r="AB24" i="23" s="1"/>
  <c r="AC18" i="23" s="1"/>
  <c r="AC24" i="23" s="1"/>
  <c r="AD18" i="23" s="1"/>
  <c r="AD24" i="23" s="1"/>
  <c r="AE18" i="23" s="1"/>
  <c r="AE24" i="23" s="1"/>
  <c r="AF18" i="23" s="1"/>
  <c r="AF24" i="23" s="1"/>
  <c r="AG18" i="23" s="1"/>
  <c r="AG24" i="23" s="1"/>
  <c r="AH18" i="23" s="1"/>
  <c r="AH24" i="23" s="1"/>
  <c r="AI18" i="23" s="1"/>
  <c r="AI24" i="23" s="1"/>
  <c r="AJ18" i="23" s="1"/>
  <c r="AJ24" i="23" s="1"/>
  <c r="AK18" i="23" s="1"/>
  <c r="AK24" i="23" s="1"/>
  <c r="AL18" i="23" s="1"/>
  <c r="AL24" i="23" s="1"/>
  <c r="AM18" i="23" s="1"/>
  <c r="AM24" i="23" s="1"/>
  <c r="AN18" i="23" s="1"/>
  <c r="AN24" i="23" s="1"/>
  <c r="AO18" i="23" s="1"/>
  <c r="AO24" i="23" s="1"/>
  <c r="AP18" i="23" s="1"/>
  <c r="AP24" i="23" s="1"/>
  <c r="AQ18" i="23" s="1"/>
  <c r="AQ24" i="23" s="1"/>
  <c r="AR18" i="23" s="1"/>
  <c r="AR24" i="23" s="1"/>
  <c r="AS18" i="23" s="1"/>
  <c r="AS24" i="23" s="1"/>
  <c r="AT18" i="23" s="1"/>
  <c r="AT24" i="23" s="1"/>
  <c r="AU18" i="23" s="1"/>
  <c r="AU24" i="23" s="1"/>
  <c r="AV18" i="23" s="1"/>
  <c r="AV24" i="23" s="1"/>
  <c r="AW18" i="23" s="1"/>
  <c r="AW24" i="23" s="1"/>
  <c r="AX18" i="23" s="1"/>
  <c r="AX24" i="23" s="1"/>
  <c r="AY18" i="23" s="1"/>
  <c r="AY24" i="23" s="1"/>
  <c r="AZ18" i="23" s="1"/>
  <c r="AZ24" i="23" s="1"/>
  <c r="E76" i="23"/>
  <c r="F71" i="23" s="1"/>
  <c r="F76" i="23" s="1"/>
  <c r="G71" i="23" s="1"/>
  <c r="G76" i="23" s="1"/>
  <c r="H71" i="23" s="1"/>
  <c r="H76" i="23" s="1"/>
  <c r="I71" i="23" s="1"/>
  <c r="I76" i="23" s="1"/>
  <c r="J71" i="23" s="1"/>
  <c r="J76" i="23" s="1"/>
  <c r="K71" i="23" s="1"/>
  <c r="K76" i="23" s="1"/>
  <c r="L71" i="23" s="1"/>
  <c r="L76" i="23" s="1"/>
  <c r="M71" i="23" s="1"/>
  <c r="M76" i="23" s="1"/>
  <c r="N71" i="23" s="1"/>
  <c r="N76" i="23" s="1"/>
  <c r="O71" i="23" s="1"/>
  <c r="O76" i="23" s="1"/>
  <c r="P71" i="23" s="1"/>
  <c r="P76" i="23" s="1"/>
  <c r="Q71" i="23" s="1"/>
  <c r="Q76" i="23" s="1"/>
  <c r="R71" i="23" s="1"/>
  <c r="R76" i="23" s="1"/>
  <c r="S71" i="23" s="1"/>
  <c r="S76" i="23" s="1"/>
  <c r="T71" i="23" s="1"/>
  <c r="T76" i="23" s="1"/>
  <c r="U71" i="23" s="1"/>
  <c r="U76" i="23" s="1"/>
  <c r="V71" i="23" s="1"/>
  <c r="V76" i="23" s="1"/>
  <c r="W71" i="23" s="1"/>
  <c r="W76" i="23" s="1"/>
  <c r="X71" i="23" s="1"/>
  <c r="X76" i="23" s="1"/>
  <c r="Y71" i="23" s="1"/>
  <c r="Y76" i="23" s="1"/>
  <c r="Z71" i="23" s="1"/>
  <c r="Z76" i="23" s="1"/>
  <c r="AA71" i="23" s="1"/>
  <c r="AA76" i="23" s="1"/>
  <c r="AB71" i="23" s="1"/>
  <c r="AB76" i="23" s="1"/>
  <c r="AC71" i="23" s="1"/>
  <c r="AC76" i="23" s="1"/>
  <c r="AD71" i="23" s="1"/>
  <c r="AD76" i="23" s="1"/>
  <c r="AE71" i="23" s="1"/>
  <c r="AE76" i="23" s="1"/>
  <c r="AF71" i="23" s="1"/>
  <c r="AF76" i="23" s="1"/>
  <c r="AG71" i="23" s="1"/>
  <c r="AG76" i="23" s="1"/>
  <c r="AH71" i="23" s="1"/>
  <c r="AH76" i="23" s="1"/>
  <c r="AI71" i="23" s="1"/>
  <c r="AI76" i="23" s="1"/>
  <c r="AJ71" i="23" s="1"/>
  <c r="AJ76" i="23" s="1"/>
  <c r="AK71" i="23" s="1"/>
  <c r="AK76" i="23" s="1"/>
  <c r="AL71" i="23" s="1"/>
  <c r="AL76" i="23" s="1"/>
  <c r="AM71" i="23" s="1"/>
  <c r="AM76" i="23" s="1"/>
  <c r="AN71" i="23" s="1"/>
  <c r="AN76" i="23" s="1"/>
  <c r="AO71" i="23" s="1"/>
  <c r="AO76" i="23" s="1"/>
  <c r="AP71" i="23" s="1"/>
  <c r="AP76" i="23" s="1"/>
  <c r="AQ71" i="23" s="1"/>
  <c r="AQ76" i="23" s="1"/>
  <c r="AR71" i="23" s="1"/>
  <c r="AR76" i="23" s="1"/>
  <c r="AS71" i="23" s="1"/>
  <c r="AS76" i="23" s="1"/>
  <c r="AT71" i="23" s="1"/>
  <c r="AT76" i="23" s="1"/>
  <c r="AU71" i="23" s="1"/>
  <c r="AU76" i="23" s="1"/>
  <c r="AV71" i="23" s="1"/>
  <c r="AV76" i="23" s="1"/>
  <c r="AW71" i="23" s="1"/>
  <c r="AW76" i="23" s="1"/>
  <c r="AX71" i="23" s="1"/>
  <c r="AX76" i="23" s="1"/>
  <c r="AY71" i="23" s="1"/>
  <c r="AY76" i="23" s="1"/>
  <c r="AZ71" i="23" s="1"/>
  <c r="AZ76" i="23" s="1"/>
  <c r="BA71" i="23" s="1"/>
  <c r="BA76" i="23" s="1"/>
  <c r="BB71" i="23" s="1"/>
  <c r="BB76" i="23" s="1"/>
  <c r="BC71" i="23" s="1"/>
  <c r="BC76" i="23" s="1"/>
  <c r="BD71" i="23" s="1"/>
  <c r="BD76" i="23" s="1"/>
  <c r="BE71" i="23" s="1"/>
  <c r="BE76" i="23" s="1"/>
  <c r="BF71" i="23" s="1"/>
  <c r="BF76" i="23" s="1"/>
  <c r="BG71" i="23" s="1"/>
  <c r="BG76" i="23" s="1"/>
  <c r="BH71" i="23" s="1"/>
  <c r="BH76" i="23" s="1"/>
  <c r="BI71" i="23" s="1"/>
  <c r="BI76" i="23" s="1"/>
  <c r="BJ71" i="23" s="1"/>
  <c r="BJ76" i="23" s="1"/>
  <c r="BK71" i="23" s="1"/>
  <c r="BK76" i="23" s="1"/>
  <c r="BL71" i="23" s="1"/>
  <c r="BL76" i="23" s="1"/>
  <c r="BM71" i="23" s="1"/>
  <c r="BM76" i="23" s="1"/>
  <c r="BN71" i="23" s="1"/>
  <c r="BN76" i="23" s="1"/>
  <c r="BO71" i="23" s="1"/>
  <c r="BO76" i="23" s="1"/>
  <c r="BP71" i="23" s="1"/>
  <c r="BP76" i="23" s="1"/>
  <c r="BQ71" i="23" s="1"/>
  <c r="BQ76" i="23" s="1"/>
  <c r="BR71" i="23" s="1"/>
  <c r="BR76" i="23" s="1"/>
  <c r="BS71" i="23" s="1"/>
  <c r="BS76" i="23" s="1"/>
  <c r="BT71" i="23" s="1"/>
  <c r="BT76" i="23" s="1"/>
  <c r="BU71" i="23" s="1"/>
  <c r="BU76" i="23" s="1"/>
  <c r="BV71" i="23" s="1"/>
  <c r="BV76" i="23" s="1"/>
  <c r="BW71" i="23" s="1"/>
  <c r="BW76" i="23" s="1"/>
  <c r="BX71" i="23" s="1"/>
  <c r="BX76" i="23" s="1"/>
  <c r="BY71" i="23" s="1"/>
  <c r="BY76" i="23" s="1"/>
  <c r="BZ71" i="23" s="1"/>
  <c r="BZ76" i="23" s="1"/>
  <c r="CA71" i="23" s="1"/>
  <c r="CA76" i="23" s="1"/>
  <c r="CB71" i="23" s="1"/>
  <c r="CB76" i="23" s="1"/>
  <c r="CC71" i="23" s="1"/>
  <c r="CC76" i="23" s="1"/>
  <c r="CD71" i="23" s="1"/>
  <c r="CD76" i="23" s="1"/>
  <c r="CE71" i="23" s="1"/>
  <c r="CE76" i="23" s="1"/>
  <c r="CF71" i="23" s="1"/>
  <c r="CF76" i="23" s="1"/>
  <c r="CG71" i="23" s="1"/>
  <c r="CG76" i="23" s="1"/>
  <c r="CH71" i="23" s="1"/>
  <c r="CH76" i="23" s="1"/>
  <c r="CI71" i="23" s="1"/>
  <c r="CI76" i="23" s="1"/>
  <c r="BD23" i="23"/>
  <c r="BD14" i="23"/>
  <c r="BD120" i="23" s="1"/>
  <c r="D15" i="23"/>
  <c r="CJ71" i="23" l="1"/>
  <c r="CJ76" i="23" s="1"/>
  <c r="CK71" i="23" s="1"/>
  <c r="CK76" i="23" s="1"/>
  <c r="CL71" i="23" s="1"/>
  <c r="CL76" i="23" s="1"/>
  <c r="CM71" i="23" s="1"/>
  <c r="CM76" i="23" s="1"/>
  <c r="CN71" i="23" s="1"/>
  <c r="CN76" i="23" s="1"/>
  <c r="CO71" i="23" s="1"/>
  <c r="CO76" i="23" s="1"/>
  <c r="CP71" i="23" s="1"/>
  <c r="CP76" i="23" s="1"/>
  <c r="CQ71" i="23" s="1"/>
  <c r="CQ76" i="23" s="1"/>
  <c r="CR71" i="23" s="1"/>
  <c r="CR76" i="23" s="1"/>
  <c r="CS71" i="23" s="1"/>
  <c r="CS76" i="23" s="1"/>
  <c r="CT71" i="23" s="1"/>
  <c r="CT76" i="23" s="1"/>
  <c r="CU71" i="23" s="1"/>
  <c r="CU76" i="23" s="1"/>
  <c r="CJ27" i="23"/>
  <c r="CJ32" i="23" s="1"/>
  <c r="CK27" i="23" s="1"/>
  <c r="CK32" i="23" s="1"/>
  <c r="CL27" i="23" s="1"/>
  <c r="CL32" i="23" s="1"/>
  <c r="CM27" i="23" s="1"/>
  <c r="CM32" i="23" s="1"/>
  <c r="CN27" i="23" s="1"/>
  <c r="CN32" i="23" s="1"/>
  <c r="CO27" i="23" s="1"/>
  <c r="CO32" i="23" s="1"/>
  <c r="CP27" i="23" s="1"/>
  <c r="CP32" i="23" s="1"/>
  <c r="CQ27" i="23" s="1"/>
  <c r="CQ32" i="23" s="1"/>
  <c r="CR27" i="23" s="1"/>
  <c r="CR32" i="23" s="1"/>
  <c r="CS27" i="23" s="1"/>
  <c r="CS32" i="23" s="1"/>
  <c r="CT27" i="23" s="1"/>
  <c r="CT32" i="23" s="1"/>
  <c r="CU27" i="23" s="1"/>
  <c r="CU32" i="23" s="1"/>
  <c r="CJ35" i="23"/>
  <c r="CJ40" i="23" s="1"/>
  <c r="CK35" i="23" s="1"/>
  <c r="CK40" i="23" s="1"/>
  <c r="CL35" i="23" s="1"/>
  <c r="CL40" i="23" s="1"/>
  <c r="CM35" i="23" s="1"/>
  <c r="CM40" i="23" s="1"/>
  <c r="CN35" i="23" s="1"/>
  <c r="CN40" i="23" s="1"/>
  <c r="CO35" i="23" s="1"/>
  <c r="CO40" i="23" s="1"/>
  <c r="CP35" i="23" s="1"/>
  <c r="CP40" i="23" s="1"/>
  <c r="CQ35" i="23" s="1"/>
  <c r="CQ40" i="23" s="1"/>
  <c r="CR35" i="23" s="1"/>
  <c r="CR40" i="23" s="1"/>
  <c r="CS35" i="23" s="1"/>
  <c r="CS40" i="23" s="1"/>
  <c r="CT35" i="23" s="1"/>
  <c r="CT40" i="23" s="1"/>
  <c r="CU35" i="23" s="1"/>
  <c r="CU40" i="23" s="1"/>
  <c r="D122" i="23"/>
  <c r="D121" i="23"/>
  <c r="BA18" i="23"/>
  <c r="E9" i="23"/>
  <c r="E119" i="23" s="1"/>
  <c r="R49" i="23"/>
  <c r="S43" i="23" s="1"/>
  <c r="D123" i="23" l="1"/>
  <c r="BA24" i="23"/>
  <c r="E15" i="23"/>
  <c r="S49" i="23"/>
  <c r="T43" i="23" s="1"/>
  <c r="E121" i="23" l="1"/>
  <c r="E122" i="23"/>
  <c r="BB18" i="23"/>
  <c r="F9" i="23"/>
  <c r="F119" i="23" s="1"/>
  <c r="T49" i="23"/>
  <c r="U43" i="23" s="1"/>
  <c r="E123" i="23" l="1"/>
  <c r="BB24" i="23"/>
  <c r="F15" i="23"/>
  <c r="U49" i="23"/>
  <c r="V43" i="23" s="1"/>
  <c r="F122" i="23" l="1"/>
  <c r="F121" i="23"/>
  <c r="BC18" i="23"/>
  <c r="G9" i="23"/>
  <c r="G119" i="23" s="1"/>
  <c r="V49" i="23"/>
  <c r="W43" i="23" s="1"/>
  <c r="F123" i="23" l="1"/>
  <c r="BC24" i="23"/>
  <c r="G15" i="23"/>
  <c r="W49" i="23"/>
  <c r="X43" i="23" s="1"/>
  <c r="G122" i="23" l="1"/>
  <c r="G121" i="23"/>
  <c r="BD18" i="23"/>
  <c r="H9" i="23"/>
  <c r="H119" i="23" s="1"/>
  <c r="X49" i="23"/>
  <c r="Y43" i="23" s="1"/>
  <c r="G123" i="23" l="1"/>
  <c r="BD24" i="23"/>
  <c r="H15" i="23"/>
  <c r="Y49" i="23"/>
  <c r="Z43" i="23" s="1"/>
  <c r="H121" i="23" l="1"/>
  <c r="H122" i="23"/>
  <c r="BE18" i="23"/>
  <c r="I9" i="23"/>
  <c r="I119" i="23" s="1"/>
  <c r="Z49" i="23"/>
  <c r="AA43" i="23" s="1"/>
  <c r="DG114" i="23"/>
  <c r="DG105" i="23"/>
  <c r="H123" i="23" l="1"/>
  <c r="BE24" i="23"/>
  <c r="I15" i="23"/>
  <c r="AA49" i="23"/>
  <c r="AB43" i="23" s="1"/>
  <c r="I121" i="23" l="1"/>
  <c r="I122" i="23"/>
  <c r="BF18" i="23"/>
  <c r="J9" i="23"/>
  <c r="J119" i="23" s="1"/>
  <c r="AB49" i="23"/>
  <c r="AC43" i="23" s="1"/>
  <c r="I123" i="23" l="1"/>
  <c r="BF24" i="23"/>
  <c r="J15" i="23"/>
  <c r="AC49" i="23"/>
  <c r="AD43" i="23" s="1"/>
  <c r="D14" i="22"/>
  <c r="J122" i="23" l="1"/>
  <c r="J121" i="23"/>
  <c r="BG18" i="23"/>
  <c r="K9" i="23"/>
  <c r="K119" i="23" s="1"/>
  <c r="AD49" i="23"/>
  <c r="AE43" i="23" s="1"/>
  <c r="J123" i="23" l="1"/>
  <c r="BG24" i="23"/>
  <c r="K15" i="23"/>
  <c r="AE49" i="23"/>
  <c r="AF43" i="23" s="1"/>
  <c r="K121" i="23" l="1"/>
  <c r="K122" i="23"/>
  <c r="BH18" i="23"/>
  <c r="L9" i="23"/>
  <c r="L119" i="23" s="1"/>
  <c r="AF49" i="23"/>
  <c r="AG43" i="23" s="1"/>
  <c r="K123" i="23" l="1"/>
  <c r="BH24" i="23"/>
  <c r="L15" i="23"/>
  <c r="AG49" i="23"/>
  <c r="AH43" i="23" s="1"/>
  <c r="L121" i="23" l="1"/>
  <c r="L122" i="23"/>
  <c r="BI18" i="23"/>
  <c r="M9" i="23"/>
  <c r="M119" i="23" s="1"/>
  <c r="AH49" i="23"/>
  <c r="AI43" i="23" s="1"/>
  <c r="DE38" i="23"/>
  <c r="DE39" i="23" s="1"/>
  <c r="A9" i="42"/>
  <c r="A10" i="42" s="1"/>
  <c r="A11" i="42" s="1"/>
  <c r="A12" i="42" s="1"/>
  <c r="A13" i="42" s="1"/>
  <c r="A14" i="42" s="1"/>
  <c r="A15" i="42" s="1"/>
  <c r="A16" i="42" s="1"/>
  <c r="A17" i="42" s="1"/>
  <c r="A18" i="42" s="1"/>
  <c r="A19" i="42" s="1"/>
  <c r="A20" i="42" s="1"/>
  <c r="A21" i="42" s="1"/>
  <c r="A22" i="42" s="1"/>
  <c r="A23" i="42" s="1"/>
  <c r="A24" i="42" s="1"/>
  <c r="D6" i="42"/>
  <c r="E6" i="42" s="1"/>
  <c r="F6" i="42" s="1"/>
  <c r="G6" i="42" s="1"/>
  <c r="H6" i="42" s="1"/>
  <c r="I6" i="42" s="1"/>
  <c r="J6" i="42" s="1"/>
  <c r="K6" i="42" s="1"/>
  <c r="L6" i="42" s="1"/>
  <c r="M6" i="42" s="1"/>
  <c r="N6" i="42" s="1"/>
  <c r="O6" i="42" s="1"/>
  <c r="P6" i="42" s="1"/>
  <c r="DE30" i="23"/>
  <c r="DE31" i="23" s="1"/>
  <c r="DE66" i="23"/>
  <c r="DE67" i="23" s="1"/>
  <c r="A9" i="41"/>
  <c r="A10" i="41" s="1"/>
  <c r="A11" i="41" s="1"/>
  <c r="A12" i="41" s="1"/>
  <c r="A13" i="41" s="1"/>
  <c r="A14" i="41" s="1"/>
  <c r="A15" i="41" s="1"/>
  <c r="A16" i="41" s="1"/>
  <c r="A17" i="41" s="1"/>
  <c r="A18" i="41" s="1"/>
  <c r="A19" i="41" s="1"/>
  <c r="A20" i="41" s="1"/>
  <c r="A21" i="41" s="1"/>
  <c r="A22" i="41" s="1"/>
  <c r="A23" i="41" s="1"/>
  <c r="A24" i="41" s="1"/>
  <c r="D6" i="41"/>
  <c r="E6" i="41" s="1"/>
  <c r="F6" i="41" s="1"/>
  <c r="G6" i="41" s="1"/>
  <c r="H6" i="41" s="1"/>
  <c r="I6" i="41" s="1"/>
  <c r="J6" i="41" s="1"/>
  <c r="K6" i="41" s="1"/>
  <c r="L6" i="41" s="1"/>
  <c r="M6" i="41" s="1"/>
  <c r="N6" i="41" s="1"/>
  <c r="O6" i="41" s="1"/>
  <c r="P6" i="41" s="1"/>
  <c r="A9" i="40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33" i="40" s="1"/>
  <c r="A34" i="40" s="1"/>
  <c r="A35" i="40" s="1"/>
  <c r="A36" i="40" s="1"/>
  <c r="D6" i="40"/>
  <c r="E6" i="40" s="1"/>
  <c r="F6" i="40" s="1"/>
  <c r="G6" i="40" s="1"/>
  <c r="H6" i="40" s="1"/>
  <c r="I6" i="40" s="1"/>
  <c r="J6" i="40" s="1"/>
  <c r="K6" i="40" s="1"/>
  <c r="L6" i="40" s="1"/>
  <c r="M6" i="40" s="1"/>
  <c r="N6" i="40" s="1"/>
  <c r="O6" i="40" s="1"/>
  <c r="P6" i="40" s="1"/>
  <c r="L123" i="23" l="1"/>
  <c r="BI24" i="23"/>
  <c r="M15" i="23"/>
  <c r="AI49" i="23"/>
  <c r="AJ43" i="23" s="1"/>
  <c r="D22" i="18"/>
  <c r="F11" i="15" s="1"/>
  <c r="DE74" i="23"/>
  <c r="DE75" i="23" s="1"/>
  <c r="M121" i="23" l="1"/>
  <c r="M122" i="23"/>
  <c r="BJ18" i="23"/>
  <c r="N9" i="23"/>
  <c r="N119" i="23" s="1"/>
  <c r="AJ49" i="23"/>
  <c r="AK43" i="23" s="1"/>
  <c r="M123" i="23" l="1"/>
  <c r="BJ24" i="23"/>
  <c r="N15" i="23"/>
  <c r="AK49" i="23"/>
  <c r="AL43" i="23" s="1"/>
  <c r="N122" i="23" l="1"/>
  <c r="N121" i="23"/>
  <c r="N123" i="23" s="1"/>
  <c r="BK18" i="23"/>
  <c r="O9" i="23"/>
  <c r="O119" i="23" s="1"/>
  <c r="AL49" i="23"/>
  <c r="AM43" i="23" s="1"/>
  <c r="BK24" i="23" l="1"/>
  <c r="BL18" i="23" s="1"/>
  <c r="BL24" i="23" s="1"/>
  <c r="BM18" i="23" s="1"/>
  <c r="BM24" i="23" s="1"/>
  <c r="BN18" i="23" s="1"/>
  <c r="BN24" i="23" s="1"/>
  <c r="BO18" i="23" s="1"/>
  <c r="BO24" i="23" s="1"/>
  <c r="BP18" i="23" s="1"/>
  <c r="BP24" i="23" s="1"/>
  <c r="BQ18" i="23" s="1"/>
  <c r="BQ24" i="23" s="1"/>
  <c r="BR18" i="23" s="1"/>
  <c r="BR24" i="23" s="1"/>
  <c r="BS18" i="23" s="1"/>
  <c r="BS24" i="23" s="1"/>
  <c r="BT18" i="23" s="1"/>
  <c r="BT24" i="23" s="1"/>
  <c r="BU18" i="23" s="1"/>
  <c r="BU24" i="23" s="1"/>
  <c r="BV18" i="23" s="1"/>
  <c r="BV24" i="23" s="1"/>
  <c r="BW18" i="23" s="1"/>
  <c r="BW24" i="23" s="1"/>
  <c r="O15" i="23"/>
  <c r="AM49" i="23"/>
  <c r="AN43" i="23" s="1"/>
  <c r="BX18" i="23" l="1"/>
  <c r="BX24" i="23" s="1"/>
  <c r="BY18" i="23" s="1"/>
  <c r="BY24" i="23" s="1"/>
  <c r="BZ18" i="23" s="1"/>
  <c r="BZ24" i="23" s="1"/>
  <c r="CA18" i="23" s="1"/>
  <c r="CA24" i="23" s="1"/>
  <c r="CB18" i="23" s="1"/>
  <c r="CB24" i="23" s="1"/>
  <c r="CC18" i="23" s="1"/>
  <c r="CC24" i="23" s="1"/>
  <c r="CD18" i="23" s="1"/>
  <c r="CD24" i="23" s="1"/>
  <c r="CE18" i="23" s="1"/>
  <c r="CE24" i="23" s="1"/>
  <c r="CF18" i="23" s="1"/>
  <c r="CF24" i="23" s="1"/>
  <c r="CG18" i="23" s="1"/>
  <c r="CG24" i="23" s="1"/>
  <c r="CH18" i="23" s="1"/>
  <c r="CH24" i="23" s="1"/>
  <c r="CI18" i="23" s="1"/>
  <c r="CI24" i="23" s="1"/>
  <c r="O121" i="23"/>
  <c r="O122" i="23"/>
  <c r="P9" i="23"/>
  <c r="P119" i="23" s="1"/>
  <c r="AN49" i="23"/>
  <c r="AO43" i="23" s="1"/>
  <c r="CV24" i="23" l="1"/>
  <c r="CW18" i="23" s="1"/>
  <c r="CJ18" i="23"/>
  <c r="CJ24" i="23" s="1"/>
  <c r="CK18" i="23" s="1"/>
  <c r="CK24" i="23" s="1"/>
  <c r="CL18" i="23" s="1"/>
  <c r="CL24" i="23" s="1"/>
  <c r="CM18" i="23" s="1"/>
  <c r="CM24" i="23" s="1"/>
  <c r="CN18" i="23" s="1"/>
  <c r="CN24" i="23" s="1"/>
  <c r="CO18" i="23" s="1"/>
  <c r="CO24" i="23" s="1"/>
  <c r="CP18" i="23" s="1"/>
  <c r="CP24" i="23" s="1"/>
  <c r="CQ18" i="23" s="1"/>
  <c r="CQ24" i="23" s="1"/>
  <c r="CR18" i="23" s="1"/>
  <c r="CR24" i="23" s="1"/>
  <c r="CS18" i="23" s="1"/>
  <c r="CS24" i="23" s="1"/>
  <c r="CT18" i="23" s="1"/>
  <c r="CT24" i="23" s="1"/>
  <c r="CU18" i="23" s="1"/>
  <c r="CU24" i="23" s="1"/>
  <c r="O123" i="23"/>
  <c r="P15" i="23"/>
  <c r="AO49" i="23"/>
  <c r="AP43" i="23" s="1"/>
  <c r="P121" i="23" l="1"/>
  <c r="P122" i="23"/>
  <c r="Q9" i="23"/>
  <c r="Q119" i="23" s="1"/>
  <c r="AP49" i="23"/>
  <c r="AQ43" i="23" s="1"/>
  <c r="P123" i="23" l="1"/>
  <c r="CW24" i="23"/>
  <c r="CX18" i="23" s="1"/>
  <c r="Q15" i="23"/>
  <c r="AQ49" i="23"/>
  <c r="AR43" i="23" s="1"/>
  <c r="Q121" i="23" l="1"/>
  <c r="Q122" i="23"/>
  <c r="R9" i="23"/>
  <c r="R119" i="23" s="1"/>
  <c r="P29" i="21"/>
  <c r="Q123" i="23" l="1"/>
  <c r="CX24" i="23"/>
  <c r="CY18" i="23" s="1"/>
  <c r="R15" i="23"/>
  <c r="AR49" i="23"/>
  <c r="AS43" i="23" s="1"/>
  <c r="R122" i="23" l="1"/>
  <c r="R121" i="23"/>
  <c r="R123" i="23" s="1"/>
  <c r="S9" i="23"/>
  <c r="S119" i="23" s="1"/>
  <c r="AS49" i="23"/>
  <c r="AT43" i="23" s="1"/>
  <c r="CY24" i="23" l="1"/>
  <c r="CZ18" i="23" s="1"/>
  <c r="S15" i="23"/>
  <c r="AT49" i="23"/>
  <c r="AU43" i="23" s="1"/>
  <c r="S121" i="23" l="1"/>
  <c r="S122" i="23"/>
  <c r="T9" i="23"/>
  <c r="T119" i="23" s="1"/>
  <c r="AU49" i="23"/>
  <c r="AV43" i="23" s="1"/>
  <c r="S123" i="23" l="1"/>
  <c r="CZ24" i="23"/>
  <c r="DA18" i="23" s="1"/>
  <c r="T15" i="23"/>
  <c r="AV49" i="23"/>
  <c r="AW43" i="23" s="1"/>
  <c r="T121" i="23" l="1"/>
  <c r="T122" i="23"/>
  <c r="U9" i="23"/>
  <c r="U119" i="23" s="1"/>
  <c r="AW49" i="23"/>
  <c r="AX43" i="23" s="1"/>
  <c r="T123" i="23" l="1"/>
  <c r="DA24" i="23"/>
  <c r="DB18" i="23" s="1"/>
  <c r="U15" i="23"/>
  <c r="AX49" i="23"/>
  <c r="AY43" i="23" s="1"/>
  <c r="U121" i="23" l="1"/>
  <c r="U122" i="23"/>
  <c r="V9" i="23"/>
  <c r="V119" i="23" s="1"/>
  <c r="AY49" i="23"/>
  <c r="AZ43" i="23" s="1"/>
  <c r="U123" i="23" l="1"/>
  <c r="DB24" i="23"/>
  <c r="DC18" i="23" s="1"/>
  <c r="V15" i="23"/>
  <c r="AZ49" i="23"/>
  <c r="BA43" i="23" s="1"/>
  <c r="V122" i="23" l="1"/>
  <c r="V121" i="23"/>
  <c r="V123" i="23" s="1"/>
  <c r="W9" i="23"/>
  <c r="W119" i="23" s="1"/>
  <c r="BA49" i="23"/>
  <c r="BB43" i="23" s="1"/>
  <c r="DC24" i="23" l="1"/>
  <c r="DD18" i="23" s="1"/>
  <c r="W15" i="23"/>
  <c r="BB49" i="23"/>
  <c r="BC43" i="23" s="1"/>
  <c r="W122" i="23" l="1"/>
  <c r="W121" i="23"/>
  <c r="W123" i="23" s="1"/>
  <c r="X9" i="23"/>
  <c r="X119" i="23" s="1"/>
  <c r="BC49" i="23"/>
  <c r="BD43" i="23" s="1"/>
  <c r="DD24" i="23" l="1"/>
  <c r="DE18" i="23" s="1"/>
  <c r="X15" i="23"/>
  <c r="BD49" i="23"/>
  <c r="BE43" i="23" s="1"/>
  <c r="X121" i="23" l="1"/>
  <c r="X122" i="23"/>
  <c r="Y9" i="23"/>
  <c r="Y119" i="23" s="1"/>
  <c r="BE49" i="23"/>
  <c r="BF43" i="23" s="1"/>
  <c r="X123" i="23" l="1"/>
  <c r="DE24" i="23"/>
  <c r="DF18" i="23" s="1"/>
  <c r="Y15" i="23"/>
  <c r="BF49" i="23"/>
  <c r="BG43" i="23" s="1"/>
  <c r="Y121" i="23" l="1"/>
  <c r="Y122" i="23"/>
  <c r="Z9" i="23"/>
  <c r="Z119" i="23" s="1"/>
  <c r="BG49" i="23"/>
  <c r="BH43" i="23" s="1"/>
  <c r="Y123" i="23" l="1"/>
  <c r="DF24" i="23"/>
  <c r="DG18" i="23" s="1"/>
  <c r="Z15" i="23"/>
  <c r="BH49" i="23"/>
  <c r="BI43" i="23" s="1"/>
  <c r="Z122" i="23" l="1"/>
  <c r="Z121" i="23"/>
  <c r="AA9" i="23"/>
  <c r="AA119" i="23" s="1"/>
  <c r="BI49" i="23"/>
  <c r="BJ43" i="23" s="1"/>
  <c r="Z123" i="23" l="1"/>
  <c r="DG24" i="23"/>
  <c r="DH18" i="23" s="1"/>
  <c r="AA15" i="23"/>
  <c r="BJ49" i="23"/>
  <c r="BK43" i="23" s="1"/>
  <c r="AA121" i="23" l="1"/>
  <c r="AA122" i="23"/>
  <c r="DH24" i="23"/>
  <c r="DI18" i="23" s="1"/>
  <c r="AB9" i="23"/>
  <c r="AB119" i="23" s="1"/>
  <c r="BK49" i="23"/>
  <c r="BL43" i="23" s="1"/>
  <c r="BL49" i="23" s="1"/>
  <c r="BM43" i="23" s="1"/>
  <c r="BM49" i="23" s="1"/>
  <c r="BN43" i="23" s="1"/>
  <c r="BN49" i="23" s="1"/>
  <c r="BO43" i="23" s="1"/>
  <c r="BO49" i="23" s="1"/>
  <c r="BP43" i="23" s="1"/>
  <c r="BP49" i="23" s="1"/>
  <c r="BQ43" i="23" s="1"/>
  <c r="BQ49" i="23" s="1"/>
  <c r="BR43" i="23" s="1"/>
  <c r="BR49" i="23" s="1"/>
  <c r="BS43" i="23" s="1"/>
  <c r="BS49" i="23" s="1"/>
  <c r="BT43" i="23" s="1"/>
  <c r="BT49" i="23" s="1"/>
  <c r="BU43" i="23" s="1"/>
  <c r="BU49" i="23" s="1"/>
  <c r="BV43" i="23" s="1"/>
  <c r="BV49" i="23" s="1"/>
  <c r="BW43" i="23" s="1"/>
  <c r="BW49" i="23" s="1"/>
  <c r="BX43" i="23" s="1"/>
  <c r="DG86" i="23"/>
  <c r="DH79" i="23" l="1"/>
  <c r="D14" i="61"/>
  <c r="D24" i="61" s="1"/>
  <c r="D16" i="56" s="1"/>
  <c r="C17" i="64" s="1"/>
  <c r="BX49" i="23"/>
  <c r="AA123" i="23"/>
  <c r="DI24" i="23"/>
  <c r="DJ18" i="23" s="1"/>
  <c r="AB15" i="23"/>
  <c r="C29" i="64" l="1"/>
  <c r="C43" i="64"/>
  <c r="BY43" i="23"/>
  <c r="AB122" i="23"/>
  <c r="AB121" i="23"/>
  <c r="DJ24" i="23"/>
  <c r="AC9" i="23"/>
  <c r="AC119" i="23" s="1"/>
  <c r="BY49" i="23" l="1"/>
  <c r="DK18" i="23"/>
  <c r="DK24" i="23" s="1"/>
  <c r="AB123" i="23"/>
  <c r="AC15" i="23"/>
  <c r="BZ43" i="23" l="1"/>
  <c r="AC121" i="23"/>
  <c r="AC122" i="23"/>
  <c r="AD9" i="23"/>
  <c r="AD119" i="23" s="1"/>
  <c r="BZ49" i="23" l="1"/>
  <c r="AC123" i="23"/>
  <c r="AD15" i="23"/>
  <c r="CA43" i="23" l="1"/>
  <c r="AD122" i="23"/>
  <c r="AD121" i="23"/>
  <c r="AD123" i="23" s="1"/>
  <c r="AE9" i="23"/>
  <c r="AE119" i="23" s="1"/>
  <c r="CA49" i="23" l="1"/>
  <c r="AE15" i="23"/>
  <c r="CB43" i="23" l="1"/>
  <c r="AE121" i="23"/>
  <c r="AE122" i="23"/>
  <c r="AF9" i="23"/>
  <c r="AF119" i="23" s="1"/>
  <c r="CB49" i="23" l="1"/>
  <c r="AE123" i="23"/>
  <c r="AF15" i="23"/>
  <c r="CC43" i="23" l="1"/>
  <c r="AF121" i="23"/>
  <c r="AF122" i="23"/>
  <c r="AG9" i="23"/>
  <c r="AG119" i="23" s="1"/>
  <c r="CC49" i="23" l="1"/>
  <c r="AF123" i="23"/>
  <c r="AG15" i="23"/>
  <c r="CD43" i="23" l="1"/>
  <c r="AG121" i="23"/>
  <c r="AG122" i="23"/>
  <c r="AH9" i="23"/>
  <c r="AH119" i="23" s="1"/>
  <c r="CD49" i="23" l="1"/>
  <c r="AG123" i="23"/>
  <c r="AH15" i="23"/>
  <c r="CE43" i="23" l="1"/>
  <c r="AH122" i="23"/>
  <c r="AH121" i="23"/>
  <c r="AH123" i="23" s="1"/>
  <c r="AI9" i="23"/>
  <c r="AI119" i="23" s="1"/>
  <c r="CE49" i="23" l="1"/>
  <c r="AI15" i="23"/>
  <c r="CF43" i="23" l="1"/>
  <c r="AI121" i="23"/>
  <c r="AI122" i="23"/>
  <c r="AJ9" i="23"/>
  <c r="AJ119" i="23" s="1"/>
  <c r="A2" i="21"/>
  <c r="A4" i="23"/>
  <c r="A2" i="23"/>
  <c r="A4" i="15"/>
  <c r="A2" i="15"/>
  <c r="CF49" i="23" l="1"/>
  <c r="AI123" i="23"/>
  <c r="AJ15" i="23"/>
  <c r="CG43" i="23" l="1"/>
  <c r="AJ121" i="23"/>
  <c r="AJ122" i="23"/>
  <c r="AK9" i="23"/>
  <c r="AK119" i="23" s="1"/>
  <c r="CG49" i="23" l="1"/>
  <c r="AJ123" i="23"/>
  <c r="AK15" i="23"/>
  <c r="CH43" i="23" l="1"/>
  <c r="AK121" i="23"/>
  <c r="AK122" i="23"/>
  <c r="AL9" i="23"/>
  <c r="AL119" i="23" s="1"/>
  <c r="CH49" i="23" l="1"/>
  <c r="AK123" i="23"/>
  <c r="AL15" i="23"/>
  <c r="CI43" i="23" l="1"/>
  <c r="AL122" i="23"/>
  <c r="AL121" i="23"/>
  <c r="AM9" i="23"/>
  <c r="AM119" i="23" s="1"/>
  <c r="DK75" i="23"/>
  <c r="DI75" i="23"/>
  <c r="DJ75" i="23"/>
  <c r="DK67" i="23"/>
  <c r="DI67" i="23"/>
  <c r="DJ67" i="23"/>
  <c r="DI48" i="23"/>
  <c r="DH48" i="23"/>
  <c r="DK48" i="23"/>
  <c r="DJ48" i="23"/>
  <c r="DI39" i="23"/>
  <c r="DI31" i="23"/>
  <c r="DH14" i="23"/>
  <c r="DI14" i="23"/>
  <c r="CI49" i="23" l="1"/>
  <c r="CJ43" i="23" s="1"/>
  <c r="CJ49" i="23" s="1"/>
  <c r="CK43" i="23" s="1"/>
  <c r="CK49" i="23" s="1"/>
  <c r="CL43" i="23" s="1"/>
  <c r="CL49" i="23" s="1"/>
  <c r="CM43" i="23" s="1"/>
  <c r="CM49" i="23" s="1"/>
  <c r="CN43" i="23" s="1"/>
  <c r="CN49" i="23" s="1"/>
  <c r="CO43" i="23" s="1"/>
  <c r="CO49" i="23" s="1"/>
  <c r="CP43" i="23" s="1"/>
  <c r="CP49" i="23" s="1"/>
  <c r="CQ43" i="23" s="1"/>
  <c r="CQ49" i="23" s="1"/>
  <c r="CR43" i="23" s="1"/>
  <c r="CR49" i="23" s="1"/>
  <c r="CS43" i="23" s="1"/>
  <c r="CS49" i="23" s="1"/>
  <c r="CT43" i="23" s="1"/>
  <c r="CT49" i="23" s="1"/>
  <c r="CU43" i="23" s="1"/>
  <c r="CU49" i="23" s="1"/>
  <c r="AL123" i="23"/>
  <c r="AM15" i="23"/>
  <c r="DH75" i="23"/>
  <c r="DH39" i="23"/>
  <c r="AM121" i="23" l="1"/>
  <c r="AM122" i="23"/>
  <c r="AN9" i="23"/>
  <c r="AN119" i="23" s="1"/>
  <c r="DH31" i="23"/>
  <c r="DH67" i="23"/>
  <c r="AM123" i="23" l="1"/>
  <c r="AN15" i="23"/>
  <c r="AN121" i="23" l="1"/>
  <c r="AN122" i="23"/>
  <c r="AO9" i="23"/>
  <c r="AO119" i="23" s="1"/>
  <c r="AN123" i="23" l="1"/>
  <c r="AO15" i="23"/>
  <c r="AO121" i="23" l="1"/>
  <c r="AO122" i="23"/>
  <c r="AP9" i="23"/>
  <c r="AP119" i="23" s="1"/>
  <c r="DG106" i="23"/>
  <c r="AO123" i="23" l="1"/>
  <c r="DG107" i="23"/>
  <c r="E14" i="61" s="1"/>
  <c r="E24" i="61" s="1"/>
  <c r="E16" i="56" s="1"/>
  <c r="D17" i="64" s="1"/>
  <c r="AP15" i="23"/>
  <c r="DH106" i="23"/>
  <c r="D29" i="64" l="1"/>
  <c r="D43" i="64"/>
  <c r="AP122" i="23"/>
  <c r="AP121" i="23"/>
  <c r="AP123" i="23" s="1"/>
  <c r="DH101" i="23"/>
  <c r="AQ9" i="23"/>
  <c r="AQ119" i="23" s="1"/>
  <c r="DI106" i="23"/>
  <c r="DH115" i="23"/>
  <c r="DH120" i="23" s="1"/>
  <c r="DG115" i="23"/>
  <c r="DG116" i="23" l="1"/>
  <c r="F14" i="61" s="1"/>
  <c r="F24" i="61" s="1"/>
  <c r="F16" i="56" s="1"/>
  <c r="E17" i="64" s="1"/>
  <c r="DH107" i="23"/>
  <c r="AQ15" i="23"/>
  <c r="DK106" i="23"/>
  <c r="DI115" i="23"/>
  <c r="DI120" i="23" s="1"/>
  <c r="E29" i="64" l="1"/>
  <c r="E43" i="64"/>
  <c r="AQ121" i="23"/>
  <c r="AQ122" i="23"/>
  <c r="DH110" i="23"/>
  <c r="DI101" i="23"/>
  <c r="AR9" i="23"/>
  <c r="AR119" i="23" s="1"/>
  <c r="DH86" i="23"/>
  <c r="DJ106" i="23"/>
  <c r="DK115" i="23"/>
  <c r="DJ115" i="23"/>
  <c r="AQ123" i="23" l="1"/>
  <c r="DI107" i="23"/>
  <c r="DH116" i="23"/>
  <c r="AR15" i="23"/>
  <c r="AR122" i="23" l="1"/>
  <c r="AR121" i="23"/>
  <c r="AR123" i="23" s="1"/>
  <c r="DJ101" i="23"/>
  <c r="DI110" i="23"/>
  <c r="AS9" i="23"/>
  <c r="AS119" i="23" s="1"/>
  <c r="DI79" i="23"/>
  <c r="DI86" i="23" s="1"/>
  <c r="DI116" i="23" l="1"/>
  <c r="DJ107" i="23"/>
  <c r="DK101" i="23" s="1"/>
  <c r="DK107" i="23" s="1"/>
  <c r="AS15" i="23"/>
  <c r="AS121" i="23" l="1"/>
  <c r="AS122" i="23"/>
  <c r="DJ110" i="23"/>
  <c r="AT9" i="23"/>
  <c r="AT119" i="23" s="1"/>
  <c r="DJ79" i="23"/>
  <c r="DJ86" i="23" s="1"/>
  <c r="AS123" i="23" l="1"/>
  <c r="DJ116" i="23"/>
  <c r="DK110" i="23" s="1"/>
  <c r="DK116" i="23" s="1"/>
  <c r="AT15" i="23"/>
  <c r="AT122" i="23" l="1"/>
  <c r="AT121" i="23"/>
  <c r="AU9" i="23"/>
  <c r="AU119" i="23" s="1"/>
  <c r="DK79" i="23"/>
  <c r="AT123" i="23" l="1"/>
  <c r="AU15" i="23"/>
  <c r="DK86" i="23"/>
  <c r="AU121" i="23" l="1"/>
  <c r="AU122" i="23"/>
  <c r="AV9" i="23"/>
  <c r="AV119" i="23" s="1"/>
  <c r="A11" i="22"/>
  <c r="A12" i="22" s="1"/>
  <c r="F14" i="22"/>
  <c r="E14" i="22"/>
  <c r="AU123" i="23" l="1"/>
  <c r="AV15" i="23"/>
  <c r="A13" i="22"/>
  <c r="A14" i="22" s="1"/>
  <c r="C14" i="22"/>
  <c r="AV121" i="23" l="1"/>
  <c r="AV122" i="23"/>
  <c r="AW9" i="23"/>
  <c r="AW119" i="23" s="1"/>
  <c r="C24" i="21"/>
  <c r="D24" i="21"/>
  <c r="E24" i="21"/>
  <c r="F24" i="21"/>
  <c r="G24" i="21"/>
  <c r="H24" i="21"/>
  <c r="I24" i="21"/>
  <c r="J24" i="21"/>
  <c r="K24" i="21"/>
  <c r="L24" i="21"/>
  <c r="M24" i="21"/>
  <c r="N24" i="21"/>
  <c r="O24" i="21"/>
  <c r="C25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C26" i="21"/>
  <c r="D26" i="21"/>
  <c r="E26" i="21"/>
  <c r="F26" i="21"/>
  <c r="G26" i="21"/>
  <c r="H26" i="21"/>
  <c r="I26" i="21"/>
  <c r="J26" i="21"/>
  <c r="K26" i="21"/>
  <c r="L26" i="21"/>
  <c r="M26" i="21"/>
  <c r="N26" i="21"/>
  <c r="O26" i="21"/>
  <c r="B26" i="21"/>
  <c r="B25" i="21"/>
  <c r="P44" i="21"/>
  <c r="P43" i="21"/>
  <c r="P42" i="21"/>
  <c r="P41" i="21"/>
  <c r="P40" i="21"/>
  <c r="P39" i="21"/>
  <c r="P38" i="21"/>
  <c r="P37" i="21"/>
  <c r="P36" i="21"/>
  <c r="P35" i="21"/>
  <c r="P34" i="21"/>
  <c r="P33" i="21"/>
  <c r="P32" i="21"/>
  <c r="P31" i="21"/>
  <c r="B30" i="21"/>
  <c r="B24" i="21"/>
  <c r="O22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B22" i="21"/>
  <c r="P21" i="21"/>
  <c r="P20" i="21"/>
  <c r="P19" i="21"/>
  <c r="P18" i="21"/>
  <c r="P17" i="21"/>
  <c r="P16" i="21"/>
  <c r="P15" i="21"/>
  <c r="P14" i="21"/>
  <c r="P13" i="21"/>
  <c r="P12" i="21"/>
  <c r="P11" i="21"/>
  <c r="P10" i="21"/>
  <c r="P9" i="21"/>
  <c r="C7" i="21"/>
  <c r="C30" i="21" s="1"/>
  <c r="D9" i="62" l="1"/>
  <c r="D11" i="62" s="1"/>
  <c r="D15" i="62" s="1"/>
  <c r="DJ13" i="23" s="1"/>
  <c r="DJ14" i="23" s="1"/>
  <c r="E9" i="62"/>
  <c r="E11" i="62" s="1"/>
  <c r="E15" i="62" s="1"/>
  <c r="DK13" i="23" s="1"/>
  <c r="DK14" i="23" s="1"/>
  <c r="D27" i="62"/>
  <c r="D29" i="62" s="1"/>
  <c r="D33" i="62" s="1"/>
  <c r="DJ38" i="23" s="1"/>
  <c r="DJ39" i="23" s="1"/>
  <c r="E27" i="62"/>
  <c r="E29" i="62" s="1"/>
  <c r="E33" i="62" s="1"/>
  <c r="DK38" i="23" s="1"/>
  <c r="DK39" i="23" s="1"/>
  <c r="D18" i="62"/>
  <c r="D20" i="62" s="1"/>
  <c r="D24" i="62" s="1"/>
  <c r="DJ30" i="23" s="1"/>
  <c r="DJ31" i="23" s="1"/>
  <c r="E18" i="62"/>
  <c r="E20" i="62" s="1"/>
  <c r="E24" i="62" s="1"/>
  <c r="DK30" i="23" s="1"/>
  <c r="DK31" i="23" s="1"/>
  <c r="AV123" i="23"/>
  <c r="AW15" i="23"/>
  <c r="P22" i="21"/>
  <c r="P25" i="21"/>
  <c r="E22" i="56" s="1"/>
  <c r="E34" i="56" s="1"/>
  <c r="P48" i="21"/>
  <c r="P47" i="21"/>
  <c r="P26" i="21"/>
  <c r="F22" i="56" s="1"/>
  <c r="F34" i="56" s="1"/>
  <c r="P24" i="21"/>
  <c r="D22" i="56" s="1"/>
  <c r="P46" i="21"/>
  <c r="D7" i="21"/>
  <c r="DK120" i="23" l="1"/>
  <c r="DJ120" i="23"/>
  <c r="AW121" i="23"/>
  <c r="AW122" i="23"/>
  <c r="AX9" i="23"/>
  <c r="AX119" i="23" s="1"/>
  <c r="D30" i="21"/>
  <c r="E7" i="21"/>
  <c r="AW123" i="23" l="1"/>
  <c r="AX15" i="23"/>
  <c r="F7" i="21"/>
  <c r="E30" i="21"/>
  <c r="AX122" i="23" l="1"/>
  <c r="AX121" i="23"/>
  <c r="AY9" i="23"/>
  <c r="AY119" i="23" s="1"/>
  <c r="G7" i="21"/>
  <c r="F30" i="21"/>
  <c r="AX123" i="23" l="1"/>
  <c r="AY15" i="23"/>
  <c r="H7" i="21"/>
  <c r="G30" i="21"/>
  <c r="AY121" i="23" l="1"/>
  <c r="AY122" i="23"/>
  <c r="AZ9" i="23"/>
  <c r="AZ119" i="23" s="1"/>
  <c r="H30" i="21"/>
  <c r="I7" i="21"/>
  <c r="AY123" i="23" l="1"/>
  <c r="AZ15" i="23"/>
  <c r="J7" i="21"/>
  <c r="I30" i="21"/>
  <c r="AZ121" i="23" l="1"/>
  <c r="AZ122" i="23"/>
  <c r="BA9" i="23"/>
  <c r="BA119" i="23" s="1"/>
  <c r="J30" i="21"/>
  <c r="K7" i="21"/>
  <c r="AZ123" i="23" l="1"/>
  <c r="BA15" i="23"/>
  <c r="K30" i="21"/>
  <c r="L7" i="21"/>
  <c r="BA121" i="23" l="1"/>
  <c r="BA122" i="23"/>
  <c r="BB9" i="23"/>
  <c r="BB119" i="23" s="1"/>
  <c r="L30" i="21"/>
  <c r="M7" i="21"/>
  <c r="BA123" i="23" l="1"/>
  <c r="BB15" i="23"/>
  <c r="N7" i="21"/>
  <c r="M30" i="21"/>
  <c r="BB122" i="23" l="1"/>
  <c r="BB121" i="23"/>
  <c r="BB123" i="23" s="1"/>
  <c r="BC9" i="23"/>
  <c r="BC119" i="23" s="1"/>
  <c r="O7" i="21"/>
  <c r="O30" i="21" s="1"/>
  <c r="N30" i="21"/>
  <c r="BC15" i="23" l="1"/>
  <c r="A11" i="15"/>
  <c r="A12" i="15" s="1"/>
  <c r="A13" i="15" s="1"/>
  <c r="A14" i="15" s="1"/>
  <c r="A15" i="15" s="1"/>
  <c r="A16" i="15" s="1"/>
  <c r="A17" i="15" s="1"/>
  <c r="BC121" i="23" l="1"/>
  <c r="BC122" i="23"/>
  <c r="BD9" i="23"/>
  <c r="BD119" i="23" s="1"/>
  <c r="BC123" i="23" l="1"/>
  <c r="BD15" i="23"/>
  <c r="BD121" i="23" l="1"/>
  <c r="BD122" i="23"/>
  <c r="BE9" i="23"/>
  <c r="BE119" i="23" s="1"/>
  <c r="BD123" i="23" l="1"/>
  <c r="BE15" i="23"/>
  <c r="D23" i="18"/>
  <c r="G11" i="15" s="1"/>
  <c r="D21" i="18"/>
  <c r="E11" i="15" s="1"/>
  <c r="D11" i="15" l="1"/>
  <c r="E13" i="15" s="1"/>
  <c r="BE121" i="23"/>
  <c r="BE122" i="23"/>
  <c r="BF9" i="23"/>
  <c r="BF119" i="23" s="1"/>
  <c r="BE123" i="23" l="1"/>
  <c r="BF15" i="23"/>
  <c r="G13" i="15"/>
  <c r="G17" i="15" s="1"/>
  <c r="F18" i="56" s="1"/>
  <c r="E15" i="64" s="1"/>
  <c r="E17" i="15"/>
  <c r="D18" i="56" s="1"/>
  <c r="C15" i="64" s="1"/>
  <c r="F13" i="15"/>
  <c r="F17" i="15" s="1"/>
  <c r="E18" i="56" s="1"/>
  <c r="D15" i="64" s="1"/>
  <c r="D27" i="64" l="1"/>
  <c r="D39" i="64"/>
  <c r="C27" i="64"/>
  <c r="C39" i="64"/>
  <c r="E27" i="64"/>
  <c r="E39" i="64"/>
  <c r="D17" i="15"/>
  <c r="D13" i="15"/>
  <c r="BF122" i="23"/>
  <c r="BF121" i="23"/>
  <c r="BF123" i="23" s="1"/>
  <c r="BG9" i="23"/>
  <c r="BG119" i="23" s="1"/>
  <c r="BG15" i="23" l="1"/>
  <c r="BG121" i="23" l="1"/>
  <c r="BG122" i="23"/>
  <c r="BH9" i="23"/>
  <c r="BH119" i="23" s="1"/>
  <c r="BG123" i="23" l="1"/>
  <c r="BH15" i="23"/>
  <c r="BH121" i="23" l="1"/>
  <c r="BH122" i="23"/>
  <c r="BI9" i="23"/>
  <c r="BI119" i="23" s="1"/>
  <c r="BH123" i="23" l="1"/>
  <c r="BI15" i="23"/>
  <c r="BI121" i="23" l="1"/>
  <c r="BI122" i="23"/>
  <c r="BJ9" i="23"/>
  <c r="BJ119" i="23" s="1"/>
  <c r="BI123" i="23" l="1"/>
  <c r="BJ15" i="23"/>
  <c r="BJ122" i="23" l="1"/>
  <c r="BJ121" i="23"/>
  <c r="BJ123" i="23" s="1"/>
  <c r="BK9" i="23"/>
  <c r="BK119" i="23" s="1"/>
  <c r="BK15" i="23" l="1"/>
  <c r="BL9" i="23" s="1"/>
  <c r="BL119" i="23" l="1"/>
  <c r="BL15" i="23"/>
  <c r="BK121" i="23"/>
  <c r="BK122" i="23"/>
  <c r="BM9" i="23" l="1"/>
  <c r="BL122" i="23"/>
  <c r="BL121" i="23"/>
  <c r="BL123" i="23" s="1"/>
  <c r="BK123" i="23"/>
  <c r="BM15" i="23" l="1"/>
  <c r="BM119" i="23"/>
  <c r="BN9" i="23" l="1"/>
  <c r="BM122" i="23"/>
  <c r="BM121" i="23"/>
  <c r="BM123" i="23" s="1"/>
  <c r="BN15" i="23" l="1"/>
  <c r="BN119" i="23"/>
  <c r="BO9" i="23" l="1"/>
  <c r="BN122" i="23"/>
  <c r="BN121" i="23"/>
  <c r="BN123" i="23" s="1"/>
  <c r="BO15" i="23" l="1"/>
  <c r="BO119" i="23"/>
  <c r="BP9" i="23" l="1"/>
  <c r="BO122" i="23"/>
  <c r="BO121" i="23"/>
  <c r="BO123" i="23" s="1"/>
  <c r="BP15" i="23" l="1"/>
  <c r="BP119" i="23"/>
  <c r="BQ9" i="23" l="1"/>
  <c r="BP122" i="23"/>
  <c r="BP121" i="23"/>
  <c r="BP123" i="23" s="1"/>
  <c r="BQ15" i="23" l="1"/>
  <c r="BQ119" i="23"/>
  <c r="BR9" i="23" l="1"/>
  <c r="BQ122" i="23"/>
  <c r="BQ121" i="23"/>
  <c r="BQ123" i="23" s="1"/>
  <c r="BR15" i="23" l="1"/>
  <c r="BR119" i="23"/>
  <c r="BS9" i="23" l="1"/>
  <c r="BR122" i="23"/>
  <c r="BR121" i="23"/>
  <c r="BR123" i="23" s="1"/>
  <c r="BS15" i="23" l="1"/>
  <c r="BS119" i="23"/>
  <c r="BT9" i="23" l="1"/>
  <c r="BS122" i="23"/>
  <c r="BS121" i="23"/>
  <c r="BS123" i="23" s="1"/>
  <c r="BT15" i="23" l="1"/>
  <c r="BT119" i="23"/>
  <c r="BU9" i="23" l="1"/>
  <c r="BT122" i="23"/>
  <c r="BT121" i="23"/>
  <c r="BT123" i="23" s="1"/>
  <c r="BU15" i="23" l="1"/>
  <c r="BU119" i="23"/>
  <c r="BV9" i="23" l="1"/>
  <c r="BU122" i="23"/>
  <c r="BU121" i="23"/>
  <c r="BU123" i="23" s="1"/>
  <c r="BV15" i="23" l="1"/>
  <c r="BV119" i="23"/>
  <c r="BW9" i="23" l="1"/>
  <c r="BV122" i="23"/>
  <c r="BV121" i="23"/>
  <c r="BV123" i="23" s="1"/>
  <c r="BW15" i="23" l="1"/>
  <c r="BX9" i="23" s="1"/>
  <c r="BW119" i="23"/>
  <c r="BX15" i="23" l="1"/>
  <c r="BX119" i="23"/>
  <c r="BW122" i="23"/>
  <c r="BW121" i="23"/>
  <c r="BY9" i="23" l="1"/>
  <c r="BX122" i="23"/>
  <c r="BX121" i="23"/>
  <c r="BX123" i="23" s="1"/>
  <c r="BW123" i="23"/>
  <c r="BY15" i="23" l="1"/>
  <c r="BY119" i="23"/>
  <c r="G14" i="40"/>
  <c r="N14" i="40"/>
  <c r="I14" i="40"/>
  <c r="J14" i="40"/>
  <c r="M14" i="40"/>
  <c r="K14" i="40"/>
  <c r="E14" i="40"/>
  <c r="H14" i="40"/>
  <c r="F14" i="40"/>
  <c r="D14" i="40"/>
  <c r="C14" i="40"/>
  <c r="H18" i="40"/>
  <c r="F18" i="40"/>
  <c r="F20" i="40" s="1"/>
  <c r="F22" i="40" s="1"/>
  <c r="F34" i="40" s="1"/>
  <c r="E18" i="40"/>
  <c r="M18" i="40"/>
  <c r="I18" i="40"/>
  <c r="D18" i="40"/>
  <c r="G18" i="40"/>
  <c r="G20" i="40" s="1"/>
  <c r="G22" i="40" s="1"/>
  <c r="G34" i="40" s="1"/>
  <c r="L18" i="40"/>
  <c r="L20" i="40" s="1"/>
  <c r="L22" i="40" s="1"/>
  <c r="K18" i="40"/>
  <c r="N18" i="40"/>
  <c r="N20" i="40" s="1"/>
  <c r="N22" i="40" s="1"/>
  <c r="N34" i="40" s="1"/>
  <c r="C18" i="40"/>
  <c r="C20" i="40" s="1"/>
  <c r="C22" i="40" s="1"/>
  <c r="C34" i="40" s="1"/>
  <c r="J18" i="40"/>
  <c r="DE47" i="23" l="1"/>
  <c r="DE48" i="23" s="1"/>
  <c r="L34" i="40"/>
  <c r="I20" i="40"/>
  <c r="I22" i="40" s="1"/>
  <c r="I34" i="40" s="1"/>
  <c r="DB47" i="23" s="1"/>
  <c r="DB48" i="23" s="1"/>
  <c r="J20" i="40"/>
  <c r="J22" i="40" s="1"/>
  <c r="J34" i="40" s="1"/>
  <c r="BZ9" i="23"/>
  <c r="BY122" i="23"/>
  <c r="BY121" i="23"/>
  <c r="BY123" i="23" s="1"/>
  <c r="K20" i="40"/>
  <c r="K22" i="40" s="1"/>
  <c r="K34" i="40" s="1"/>
  <c r="DD47" i="23" s="1"/>
  <c r="DD48" i="23" s="1"/>
  <c r="D20" i="40"/>
  <c r="D22" i="40" s="1"/>
  <c r="D34" i="40" s="1"/>
  <c r="CW47" i="23" s="1"/>
  <c r="CW48" i="23" s="1"/>
  <c r="H20" i="40"/>
  <c r="H22" i="40" s="1"/>
  <c r="M20" i="40"/>
  <c r="M22" i="40" s="1"/>
  <c r="E20" i="40"/>
  <c r="E22" i="40" s="1"/>
  <c r="DG47" i="23"/>
  <c r="DG48" i="23" s="1"/>
  <c r="CY47" i="23"/>
  <c r="CY48" i="23" s="1"/>
  <c r="CZ47" i="23"/>
  <c r="CZ48" i="23" s="1"/>
  <c r="DC47" i="23"/>
  <c r="DC48" i="23" s="1"/>
  <c r="CV47" i="23"/>
  <c r="CV48" i="23" s="1"/>
  <c r="CV49" i="23" s="1"/>
  <c r="CW43" i="23" s="1"/>
  <c r="M34" i="40" l="1"/>
  <c r="DF47" i="23" s="1"/>
  <c r="DF48" i="23" s="1"/>
  <c r="E34" i="40"/>
  <c r="CX47" i="23" s="1"/>
  <c r="CX48" i="23" s="1"/>
  <c r="H34" i="40"/>
  <c r="DA47" i="23" s="1"/>
  <c r="DA48" i="23" s="1"/>
  <c r="BZ15" i="23"/>
  <c r="BZ119" i="23"/>
  <c r="CW49" i="23"/>
  <c r="CX43" i="23" s="1"/>
  <c r="CX49" i="23" l="1"/>
  <c r="CY43" i="23" s="1"/>
  <c r="CY49" i="23" s="1"/>
  <c r="CZ43" i="23" s="1"/>
  <c r="CZ49" i="23" s="1"/>
  <c r="DA43" i="23" s="1"/>
  <c r="DA49" i="23" s="1"/>
  <c r="DB43" i="23" s="1"/>
  <c r="DB49" i="23" s="1"/>
  <c r="DC43" i="23" s="1"/>
  <c r="DC49" i="23" s="1"/>
  <c r="DD43" i="23" s="1"/>
  <c r="DD49" i="23" s="1"/>
  <c r="DE43" i="23" s="1"/>
  <c r="DE49" i="23" s="1"/>
  <c r="DF43" i="23" s="1"/>
  <c r="DF49" i="23" s="1"/>
  <c r="DG43" i="23" s="1"/>
  <c r="DG49" i="23" s="1"/>
  <c r="D12" i="61" s="1"/>
  <c r="D22" i="61" s="1"/>
  <c r="D14" i="56" s="1"/>
  <c r="CA9" i="23"/>
  <c r="BZ122" i="23"/>
  <c r="BZ121" i="23"/>
  <c r="BZ123" i="23" s="1"/>
  <c r="DH43" i="23" l="1"/>
  <c r="DH49" i="23" s="1"/>
  <c r="DI43" i="23" s="1"/>
  <c r="DI49" i="23" s="1"/>
  <c r="DJ43" i="23" s="1"/>
  <c r="DJ49" i="23" s="1"/>
  <c r="DK43" i="23" s="1"/>
  <c r="DK49" i="23" s="1"/>
  <c r="CA15" i="23"/>
  <c r="CA119" i="23"/>
  <c r="L30" i="40"/>
  <c r="M30" i="40"/>
  <c r="D30" i="40"/>
  <c r="D36" i="40" s="1"/>
  <c r="G30" i="40"/>
  <c r="F30" i="40"/>
  <c r="E30" i="40"/>
  <c r="J30" i="40"/>
  <c r="I30" i="40"/>
  <c r="K30" i="40"/>
  <c r="N30" i="40"/>
  <c r="H30" i="40"/>
  <c r="C30" i="40"/>
  <c r="M36" i="40" l="1"/>
  <c r="DF13" i="23" s="1"/>
  <c r="DF14" i="23" s="1"/>
  <c r="L36" i="40"/>
  <c r="DE13" i="23" s="1"/>
  <c r="DE14" i="23" s="1"/>
  <c r="DE120" i="23" s="1"/>
  <c r="N36" i="40"/>
  <c r="DG13" i="23" s="1"/>
  <c r="DG14" i="23" s="1"/>
  <c r="C36" i="40"/>
  <c r="CV13" i="23" s="1"/>
  <c r="CV14" i="23" s="1"/>
  <c r="K36" i="40"/>
  <c r="DD13" i="23" s="1"/>
  <c r="DD14" i="23" s="1"/>
  <c r="F36" i="40"/>
  <c r="CY13" i="23" s="1"/>
  <c r="CY14" i="23" s="1"/>
  <c r="G36" i="40"/>
  <c r="CZ13" i="23" s="1"/>
  <c r="CZ14" i="23" s="1"/>
  <c r="I36" i="40"/>
  <c r="DB13" i="23" s="1"/>
  <c r="DB14" i="23" s="1"/>
  <c r="J36" i="40"/>
  <c r="DC13" i="23" s="1"/>
  <c r="DC14" i="23" s="1"/>
  <c r="H36" i="40"/>
  <c r="DA13" i="23" s="1"/>
  <c r="DA14" i="23" s="1"/>
  <c r="E36" i="40"/>
  <c r="CX13" i="23" s="1"/>
  <c r="CX14" i="23" s="1"/>
  <c r="CB9" i="23"/>
  <c r="CA122" i="23"/>
  <c r="CA121" i="23"/>
  <c r="CA123" i="23" s="1"/>
  <c r="CW13" i="23"/>
  <c r="CW14" i="23" s="1"/>
  <c r="CB15" i="23" l="1"/>
  <c r="CB119" i="23"/>
  <c r="CC9" i="23" l="1"/>
  <c r="CB122" i="23"/>
  <c r="CB121" i="23"/>
  <c r="CB123" i="23" s="1"/>
  <c r="CC15" i="23" l="1"/>
  <c r="CC119" i="23"/>
  <c r="CD9" i="23" l="1"/>
  <c r="CC122" i="23"/>
  <c r="CC121" i="23"/>
  <c r="CC123" i="23" s="1"/>
  <c r="CD15" i="23" l="1"/>
  <c r="CD119" i="23"/>
  <c r="CE9" i="23" l="1"/>
  <c r="CD122" i="23"/>
  <c r="CD121" i="23"/>
  <c r="CD123" i="23" s="1"/>
  <c r="CE15" i="23" l="1"/>
  <c r="CE119" i="23"/>
  <c r="CF9" i="23" l="1"/>
  <c r="CE122" i="23"/>
  <c r="CE121" i="23"/>
  <c r="CE123" i="23" s="1"/>
  <c r="CF15" i="23" l="1"/>
  <c r="CF119" i="23"/>
  <c r="CG9" i="23" l="1"/>
  <c r="CF122" i="23"/>
  <c r="CF121" i="23"/>
  <c r="CF123" i="23" s="1"/>
  <c r="CG15" i="23" l="1"/>
  <c r="CG119" i="23"/>
  <c r="CH9" i="23" l="1"/>
  <c r="CG122" i="23"/>
  <c r="CG121" i="23"/>
  <c r="CG123" i="23" s="1"/>
  <c r="CH15" i="23" l="1"/>
  <c r="CH119" i="23"/>
  <c r="CI9" i="23" l="1"/>
  <c r="CH122" i="23"/>
  <c r="CH121" i="23"/>
  <c r="CH123" i="23" s="1"/>
  <c r="CI15" i="23" l="1"/>
  <c r="CJ9" i="23" s="1"/>
  <c r="CI119" i="23"/>
  <c r="CJ15" i="23" l="1"/>
  <c r="CJ119" i="23"/>
  <c r="CI122" i="23"/>
  <c r="CI121" i="23"/>
  <c r="CI123" i="23" l="1"/>
  <c r="CK9" i="23"/>
  <c r="CJ122" i="23"/>
  <c r="CJ121" i="23"/>
  <c r="CJ123" i="23" s="1"/>
  <c r="CV119" i="23"/>
  <c r="CV15" i="23"/>
  <c r="CW9" i="23" s="1"/>
  <c r="CW15" i="23" s="1"/>
  <c r="CX9" i="23" s="1"/>
  <c r="CX15" i="23" s="1"/>
  <c r="CY9" i="23" s="1"/>
  <c r="CY15" i="23" s="1"/>
  <c r="CZ9" i="23" s="1"/>
  <c r="CZ15" i="23" s="1"/>
  <c r="DA9" i="23" s="1"/>
  <c r="DA15" i="23" s="1"/>
  <c r="DB9" i="23" s="1"/>
  <c r="DB15" i="23" s="1"/>
  <c r="DC9" i="23" s="1"/>
  <c r="DC15" i="23" s="1"/>
  <c r="DD9" i="23" s="1"/>
  <c r="DD15" i="23" s="1"/>
  <c r="DE9" i="23" s="1"/>
  <c r="CK15" i="23" l="1"/>
  <c r="CK119" i="23"/>
  <c r="DE15" i="23"/>
  <c r="CK121" i="23" l="1"/>
  <c r="CL9" i="23"/>
  <c r="CK122" i="23"/>
  <c r="DF9" i="23"/>
  <c r="CL15" i="23" l="1"/>
  <c r="CL119" i="23"/>
  <c r="CK123" i="23"/>
  <c r="DF15" i="23"/>
  <c r="CL121" i="23" l="1"/>
  <c r="CM9" i="23"/>
  <c r="CL122" i="23"/>
  <c r="DG9" i="23"/>
  <c r="CM119" i="23" l="1"/>
  <c r="CM15" i="23"/>
  <c r="CL123" i="23"/>
  <c r="DG15" i="23"/>
  <c r="CM121" i="23" l="1"/>
  <c r="CN9" i="23"/>
  <c r="CM122" i="23"/>
  <c r="DH9" i="23"/>
  <c r="CN119" i="23" l="1"/>
  <c r="CN15" i="23"/>
  <c r="CM123" i="23"/>
  <c r="DH15" i="23"/>
  <c r="CN121" i="23" l="1"/>
  <c r="CN122" i="23"/>
  <c r="CO9" i="23"/>
  <c r="DI9" i="23"/>
  <c r="CO119" i="23" l="1"/>
  <c r="CO15" i="23"/>
  <c r="CN123" i="23"/>
  <c r="DI15" i="23"/>
  <c r="CO121" i="23" l="1"/>
  <c r="CO122" i="23"/>
  <c r="CP9" i="23"/>
  <c r="DJ9" i="23"/>
  <c r="CP119" i="23" l="1"/>
  <c r="CP15" i="23"/>
  <c r="CO123" i="23"/>
  <c r="DJ15" i="23"/>
  <c r="CP122" i="23" l="1"/>
  <c r="CP121" i="23"/>
  <c r="CQ9" i="23"/>
  <c r="DK9" i="23"/>
  <c r="CP123" i="23" l="1"/>
  <c r="CQ15" i="23"/>
  <c r="CQ119" i="23"/>
  <c r="DK15" i="23"/>
  <c r="D10" i="61" s="1"/>
  <c r="CR9" i="23" l="1"/>
  <c r="CQ122" i="23"/>
  <c r="CQ121" i="23"/>
  <c r="CQ123" i="23" s="1"/>
  <c r="D20" i="61"/>
  <c r="D26" i="61" s="1"/>
  <c r="D16" i="61"/>
  <c r="CR15" i="23" l="1"/>
  <c r="CR119" i="23"/>
  <c r="D12" i="56"/>
  <c r="D20" i="56" l="1"/>
  <c r="D24" i="56" s="1"/>
  <c r="D19" i="59" s="1"/>
  <c r="D21" i="59" s="1"/>
  <c r="D23" i="59" s="1"/>
  <c r="D25" i="59" s="1"/>
  <c r="D27" i="59" s="1"/>
  <c r="D29" i="59" s="1"/>
  <c r="D26" i="56" s="1"/>
  <c r="C35" i="64"/>
  <c r="CS9" i="23"/>
  <c r="CR122" i="23"/>
  <c r="CR121" i="23"/>
  <c r="CR123" i="23" s="1"/>
  <c r="CS15" i="23" l="1"/>
  <c r="CS119" i="23"/>
  <c r="D28" i="56"/>
  <c r="E14" i="57"/>
  <c r="E11" i="57"/>
  <c r="F10" i="87" l="1"/>
  <c r="D30" i="56"/>
  <c r="D32" i="56" s="1"/>
  <c r="C13" i="64"/>
  <c r="CT9" i="23"/>
  <c r="CS122" i="23"/>
  <c r="CS121" i="23"/>
  <c r="CS123" i="23" s="1"/>
  <c r="H10" i="87" l="1"/>
  <c r="G21" i="86"/>
  <c r="G23" i="86" s="1"/>
  <c r="C19" i="64"/>
  <c r="C37" i="64"/>
  <c r="C25" i="64"/>
  <c r="C31" i="64" s="1"/>
  <c r="CT15" i="23"/>
  <c r="CT119" i="23"/>
  <c r="G36" i="86" l="1"/>
  <c r="H23" i="86"/>
  <c r="H30" i="86" s="1"/>
  <c r="H32" i="86" s="1"/>
  <c r="H33" i="86" s="1"/>
  <c r="H34" i="86" s="1"/>
  <c r="G30" i="86"/>
  <c r="I10" i="87"/>
  <c r="C45" i="64"/>
  <c r="C41" i="64"/>
  <c r="C47" i="64" s="1"/>
  <c r="CU9" i="23"/>
  <c r="CT121" i="23"/>
  <c r="CT122" i="23"/>
  <c r="S11" i="85" l="1"/>
  <c r="J10" i="87"/>
  <c r="CT123" i="23"/>
  <c r="CU119" i="23"/>
  <c r="CU15" i="23"/>
  <c r="DF66" i="23"/>
  <c r="DF67" i="23" s="1"/>
  <c r="CX66" i="23"/>
  <c r="CX67" i="23" s="1"/>
  <c r="CZ66" i="23"/>
  <c r="CZ67" i="23" s="1"/>
  <c r="DG66" i="23"/>
  <c r="DG67" i="23" s="1"/>
  <c r="DG30" i="23"/>
  <c r="DG31" i="23" s="1"/>
  <c r="DC30" i="23"/>
  <c r="DC31" i="23" s="1"/>
  <c r="DA66" i="23"/>
  <c r="DA67" i="23" s="1"/>
  <c r="CW66" i="23"/>
  <c r="CW67" i="23" s="1"/>
  <c r="DD66" i="23"/>
  <c r="DD67" i="23" s="1"/>
  <c r="CY30" i="23"/>
  <c r="CY31" i="23" s="1"/>
  <c r="CX30" i="23"/>
  <c r="CX31" i="23" s="1"/>
  <c r="CW30" i="23"/>
  <c r="CW31" i="23" s="1"/>
  <c r="DB30" i="23"/>
  <c r="DB31" i="23" s="1"/>
  <c r="DB66" i="23"/>
  <c r="DB67" i="23" s="1"/>
  <c r="CZ30" i="23"/>
  <c r="CZ31" i="23" s="1"/>
  <c r="DD30" i="23"/>
  <c r="DD31" i="23" s="1"/>
  <c r="CY66" i="23"/>
  <c r="CY67" i="23" s="1"/>
  <c r="DF30" i="23"/>
  <c r="DF31" i="23" s="1"/>
  <c r="CV66" i="23"/>
  <c r="CV67" i="23" s="1"/>
  <c r="CV68" i="23" s="1"/>
  <c r="CW63" i="23" s="1"/>
  <c r="CW68" i="23" s="1"/>
  <c r="CX63" i="23" s="1"/>
  <c r="DC66" i="23"/>
  <c r="DC67" i="23" s="1"/>
  <c r="DA30" i="23"/>
  <c r="DA31" i="23" s="1"/>
  <c r="CV30" i="23"/>
  <c r="CV31" i="23" s="1"/>
  <c r="S27" i="85" l="1"/>
  <c r="T11" i="85"/>
  <c r="CU121" i="23"/>
  <c r="CU122" i="23"/>
  <c r="CX68" i="23"/>
  <c r="CY63" i="23" s="1"/>
  <c r="CY68" i="23" s="1"/>
  <c r="CZ63" i="23" s="1"/>
  <c r="CZ68" i="23" s="1"/>
  <c r="DA63" i="23" s="1"/>
  <c r="DA68" i="23" s="1"/>
  <c r="DB63" i="23" s="1"/>
  <c r="DB68" i="23" s="1"/>
  <c r="DC63" i="23" s="1"/>
  <c r="DC68" i="23" s="1"/>
  <c r="DD63" i="23" s="1"/>
  <c r="DD68" i="23" s="1"/>
  <c r="DE63" i="23" s="1"/>
  <c r="DE68" i="23" s="1"/>
  <c r="DF63" i="23" s="1"/>
  <c r="DF68" i="23" s="1"/>
  <c r="DG63" i="23" s="1"/>
  <c r="DG68" i="23" s="1"/>
  <c r="E12" i="61" s="1"/>
  <c r="E22" i="61" s="1"/>
  <c r="E14" i="56" s="1"/>
  <c r="CV32" i="23"/>
  <c r="T27" i="85" l="1"/>
  <c r="CU123" i="23"/>
  <c r="DH63" i="23"/>
  <c r="DH68" i="23" s="1"/>
  <c r="DI63" i="23" s="1"/>
  <c r="DI68" i="23" s="1"/>
  <c r="DJ63" i="23" s="1"/>
  <c r="DJ68" i="23" s="1"/>
  <c r="DK63" i="23" s="1"/>
  <c r="DK68" i="23" s="1"/>
  <c r="CW27" i="23"/>
  <c r="CW32" i="23" l="1"/>
  <c r="CX27" i="23" l="1"/>
  <c r="CX32" i="23" l="1"/>
  <c r="CY27" i="23" l="1"/>
  <c r="CY32" i="23" l="1"/>
  <c r="CZ27" i="23" l="1"/>
  <c r="CZ32" i="23" l="1"/>
  <c r="DA27" i="23" l="1"/>
  <c r="DA32" i="23" l="1"/>
  <c r="DB27" i="23" l="1"/>
  <c r="DB32" i="23" l="1"/>
  <c r="DC27" i="23" l="1"/>
  <c r="DC32" i="23" l="1"/>
  <c r="DD27" i="23" l="1"/>
  <c r="DD32" i="23" l="1"/>
  <c r="DE27" i="23" l="1"/>
  <c r="DE32" i="23" l="1"/>
  <c r="DF27" i="23" l="1"/>
  <c r="DF32" i="23" l="1"/>
  <c r="DG27" i="23" l="1"/>
  <c r="DG32" i="23" l="1"/>
  <c r="DH27" i="23" l="1"/>
  <c r="DH32" i="23" l="1"/>
  <c r="DI27" i="23" l="1"/>
  <c r="DI32" i="23" l="1"/>
  <c r="DJ27" i="23" l="1"/>
  <c r="DJ32" i="23" l="1"/>
  <c r="DK27" i="23" l="1"/>
  <c r="DK32" i="23" l="1"/>
  <c r="E10" i="61" s="1"/>
  <c r="E20" i="61" l="1"/>
  <c r="E26" i="61" s="1"/>
  <c r="E16" i="61"/>
  <c r="E12" i="56" l="1"/>
  <c r="E20" i="56" l="1"/>
  <c r="E24" i="56" s="1"/>
  <c r="E19" i="59" s="1"/>
  <c r="E21" i="59" s="1"/>
  <c r="E23" i="59" s="1"/>
  <c r="E25" i="59" s="1"/>
  <c r="E27" i="59" s="1"/>
  <c r="E29" i="59" s="1"/>
  <c r="E26" i="56" s="1"/>
  <c r="E28" i="56" s="1"/>
  <c r="D11" i="64"/>
  <c r="D35" i="64" s="1"/>
  <c r="E30" i="56" l="1"/>
  <c r="D13" i="64"/>
  <c r="E32" i="56"/>
  <c r="E36" i="56"/>
  <c r="G12" i="58" s="1"/>
  <c r="D19" i="64" l="1"/>
  <c r="D37" i="64"/>
  <c r="D25" i="64"/>
  <c r="D31" i="64" s="1"/>
  <c r="G17" i="58"/>
  <c r="I17" i="58" s="1"/>
  <c r="K17" i="58" s="1"/>
  <c r="G14" i="58"/>
  <c r="I14" i="58" s="1"/>
  <c r="K14" i="58" s="1"/>
  <c r="E19" i="57" s="1"/>
  <c r="I12" i="58"/>
  <c r="K12" i="58" s="1"/>
  <c r="E17" i="57" s="1"/>
  <c r="F14" i="87" l="1"/>
  <c r="H14" i="87" s="1"/>
  <c r="I14" i="87" s="1"/>
  <c r="J14" i="87" s="1"/>
  <c r="F13" i="87"/>
  <c r="H13" i="87" s="1"/>
  <c r="D45" i="64"/>
  <c r="D41" i="64"/>
  <c r="E22" i="57"/>
  <c r="H15" i="87" l="1"/>
  <c r="I13" i="87"/>
  <c r="F18" i="87"/>
  <c r="H18" i="87" s="1"/>
  <c r="I18" i="87" s="1"/>
  <c r="D47" i="64"/>
  <c r="J18" i="87" l="1"/>
  <c r="S18" i="85"/>
  <c r="T18" i="85" s="1"/>
  <c r="J13" i="87"/>
  <c r="I15" i="87"/>
  <c r="CX74" i="23"/>
  <c r="CX75" i="23" s="1"/>
  <c r="DB74" i="23"/>
  <c r="DB75" i="23" s="1"/>
  <c r="CY74" i="23"/>
  <c r="CY75" i="23" s="1"/>
  <c r="DA74" i="23"/>
  <c r="DA75" i="23" s="1"/>
  <c r="CW74" i="23"/>
  <c r="CW75" i="23" s="1"/>
  <c r="DG74" i="23"/>
  <c r="DG75" i="23" s="1"/>
  <c r="CZ74" i="23"/>
  <c r="CZ75" i="23" s="1"/>
  <c r="CX38" i="23"/>
  <c r="CX39" i="23" s="1"/>
  <c r="DD74" i="23"/>
  <c r="DD75" i="23" s="1"/>
  <c r="DD38" i="23"/>
  <c r="DD39" i="23" s="1"/>
  <c r="CZ38" i="23"/>
  <c r="CZ39" i="23" s="1"/>
  <c r="CY38" i="23"/>
  <c r="CY39" i="23" s="1"/>
  <c r="DC38" i="23"/>
  <c r="DC39" i="23" s="1"/>
  <c r="DC74" i="23"/>
  <c r="DC75" i="23" s="1"/>
  <c r="CW38" i="23"/>
  <c r="CW39" i="23" s="1"/>
  <c r="DG38" i="23"/>
  <c r="DG39" i="23" s="1"/>
  <c r="DF38" i="23"/>
  <c r="DF39" i="23" s="1"/>
  <c r="DB38" i="23"/>
  <c r="DB39" i="23" s="1"/>
  <c r="DA38" i="23"/>
  <c r="DA39" i="23" s="1"/>
  <c r="DF74" i="23"/>
  <c r="DF75" i="23" s="1"/>
  <c r="CV38" i="23"/>
  <c r="CV39" i="23" s="1"/>
  <c r="CV74" i="23"/>
  <c r="CV75" i="23" s="1"/>
  <c r="CV76" i="23" s="1"/>
  <c r="CW71" i="23" s="1"/>
  <c r="J15" i="87" l="1"/>
  <c r="S13" i="85"/>
  <c r="CW120" i="23"/>
  <c r="CW76" i="23"/>
  <c r="CX71" i="23" s="1"/>
  <c r="CX76" i="23" s="1"/>
  <c r="CY71" i="23" s="1"/>
  <c r="CY76" i="23" s="1"/>
  <c r="CZ71" i="23" s="1"/>
  <c r="CZ76" i="23" s="1"/>
  <c r="DA71" i="23" s="1"/>
  <c r="DA76" i="23" s="1"/>
  <c r="DB71" i="23" s="1"/>
  <c r="DB76" i="23" s="1"/>
  <c r="DC71" i="23" s="1"/>
  <c r="DC76" i="23" s="1"/>
  <c r="DD71" i="23" s="1"/>
  <c r="DD76" i="23" s="1"/>
  <c r="DE71" i="23" s="1"/>
  <c r="DE76" i="23" s="1"/>
  <c r="DF71" i="23" s="1"/>
  <c r="DF76" i="23" s="1"/>
  <c r="DG71" i="23" s="1"/>
  <c r="DG76" i="23" s="1"/>
  <c r="F12" i="61" s="1"/>
  <c r="F22" i="61" s="1"/>
  <c r="F14" i="56" s="1"/>
  <c r="CY120" i="23"/>
  <c r="DB120" i="23"/>
  <c r="DG120" i="23"/>
  <c r="DA120" i="23"/>
  <c r="DD120" i="23"/>
  <c r="CV40" i="23"/>
  <c r="CV120" i="23"/>
  <c r="DF120" i="23"/>
  <c r="DC120" i="23"/>
  <c r="CZ120" i="23"/>
  <c r="CX120" i="23"/>
  <c r="T13" i="85" l="1"/>
  <c r="S28" i="85"/>
  <c r="DH71" i="23"/>
  <c r="DH76" i="23" s="1"/>
  <c r="DI71" i="23" s="1"/>
  <c r="DI76" i="23" s="1"/>
  <c r="DJ71" i="23" s="1"/>
  <c r="DJ76" i="23" s="1"/>
  <c r="DK71" i="23" s="1"/>
  <c r="DK76" i="23" s="1"/>
  <c r="CV122" i="23"/>
  <c r="CV121" i="23"/>
  <c r="CV123" i="23" s="1"/>
  <c r="CW35" i="23"/>
  <c r="T28" i="85" l="1"/>
  <c r="CW119" i="23"/>
  <c r="CW40" i="23"/>
  <c r="CW121" i="23" l="1"/>
  <c r="CX35" i="23"/>
  <c r="CW122" i="23"/>
  <c r="CW123" i="23" l="1"/>
  <c r="CX40" i="23"/>
  <c r="CX119" i="23"/>
  <c r="CX122" i="23" l="1"/>
  <c r="CX121" i="23"/>
  <c r="CY35" i="23"/>
  <c r="CY119" i="23" l="1"/>
  <c r="CY40" i="23"/>
  <c r="CX123" i="23"/>
  <c r="CY122" i="23" l="1"/>
  <c r="CY121" i="23"/>
  <c r="CZ35" i="23"/>
  <c r="CY123" i="23" l="1"/>
  <c r="CZ119" i="23"/>
  <c r="CZ40" i="23"/>
  <c r="CZ122" i="23" l="1"/>
  <c r="CZ121" i="23"/>
  <c r="DA35" i="23"/>
  <c r="DA119" i="23" l="1"/>
  <c r="DA40" i="23"/>
  <c r="CZ123" i="23"/>
  <c r="DB35" i="23" l="1"/>
  <c r="DA121" i="23"/>
  <c r="DA122" i="23"/>
  <c r="DB119" i="23" l="1"/>
  <c r="DB40" i="23"/>
  <c r="DA123" i="23"/>
  <c r="DC35" i="23" l="1"/>
  <c r="DB122" i="23"/>
  <c r="DB121" i="23"/>
  <c r="DB123" i="23" s="1"/>
  <c r="DC119" i="23" l="1"/>
  <c r="DC40" i="23"/>
  <c r="DD35" i="23" l="1"/>
  <c r="DC122" i="23"/>
  <c r="DC121" i="23"/>
  <c r="DC123" i="23" s="1"/>
  <c r="DD40" i="23" l="1"/>
  <c r="DD119" i="23"/>
  <c r="DE35" i="23" l="1"/>
  <c r="DD122" i="23"/>
  <c r="DD121" i="23"/>
  <c r="DD123" i="23" s="1"/>
  <c r="DE119" i="23" l="1"/>
  <c r="DE40" i="23"/>
  <c r="DF35" i="23" l="1"/>
  <c r="DE122" i="23"/>
  <c r="DE121" i="23"/>
  <c r="DE123" i="23" s="1"/>
  <c r="DF40" i="23" l="1"/>
  <c r="DF119" i="23"/>
  <c r="DF121" i="23" l="1"/>
  <c r="DF122" i="23"/>
  <c r="DG35" i="23"/>
  <c r="DG119" i="23" l="1"/>
  <c r="DG40" i="23"/>
  <c r="DF123" i="23"/>
  <c r="DG121" i="23" l="1"/>
  <c r="DH35" i="23"/>
  <c r="DG122" i="23"/>
  <c r="DH40" i="23" l="1"/>
  <c r="DH119" i="23"/>
  <c r="DG123" i="23"/>
  <c r="DH122" i="23" l="1"/>
  <c r="DH121" i="23"/>
  <c r="DI35" i="23"/>
  <c r="DH123" i="23" l="1"/>
  <c r="DI119" i="23"/>
  <c r="DI40" i="23"/>
  <c r="DI122" i="23" l="1"/>
  <c r="DJ35" i="23"/>
  <c r="DI121" i="23"/>
  <c r="DI123" i="23" l="1"/>
  <c r="DJ119" i="23"/>
  <c r="DJ40" i="23"/>
  <c r="DJ121" i="23" l="1"/>
  <c r="DK35" i="23"/>
  <c r="DJ122" i="23"/>
  <c r="DJ123" i="23" l="1"/>
  <c r="DK119" i="23"/>
  <c r="DK40" i="23"/>
  <c r="F10" i="61" s="1"/>
  <c r="F16" i="61" l="1"/>
  <c r="F20" i="61"/>
  <c r="F26" i="61" s="1"/>
  <c r="DK122" i="23"/>
  <c r="DK121" i="23"/>
  <c r="DK123" i="23" l="1"/>
  <c r="F12" i="56"/>
  <c r="F20" i="56" l="1"/>
  <c r="F24" i="56" s="1"/>
  <c r="F19" i="59" s="1"/>
  <c r="F21" i="59" s="1"/>
  <c r="F23" i="59" s="1"/>
  <c r="F25" i="59" s="1"/>
  <c r="F27" i="59" s="1"/>
  <c r="F29" i="59" s="1"/>
  <c r="E11" i="64"/>
  <c r="E35" i="64" s="1"/>
  <c r="F26" i="56" l="1"/>
  <c r="F28" i="56" s="1"/>
  <c r="F30" i="56" l="1"/>
  <c r="F36" i="56" s="1"/>
  <c r="G20" i="58" s="1"/>
  <c r="E13" i="64"/>
  <c r="F32" i="56" l="1"/>
  <c r="E19" i="64"/>
  <c r="E37" i="64"/>
  <c r="E25" i="64"/>
  <c r="E31" i="64" s="1"/>
  <c r="G23" i="58"/>
  <c r="I23" i="58" s="1"/>
  <c r="K23" i="58" s="1"/>
  <c r="E28" i="57" s="1"/>
  <c r="G50" i="58"/>
  <c r="I50" i="58" s="1"/>
  <c r="K50" i="58" s="1"/>
  <c r="E55" i="57" s="1"/>
  <c r="G30" i="58"/>
  <c r="I30" i="58" s="1"/>
  <c r="K30" i="58" s="1"/>
  <c r="E35" i="57" s="1"/>
  <c r="G47" i="58"/>
  <c r="I47" i="58" s="1"/>
  <c r="K47" i="58" s="1"/>
  <c r="E52" i="57" s="1"/>
  <c r="G51" i="58"/>
  <c r="I51" i="58" s="1"/>
  <c r="K51" i="58" s="1"/>
  <c r="E56" i="57" s="1"/>
  <c r="G24" i="58"/>
  <c r="I24" i="58" s="1"/>
  <c r="K24" i="58" s="1"/>
  <c r="E29" i="57" s="1"/>
  <c r="G27" i="58"/>
  <c r="I27" i="58" s="1"/>
  <c r="K27" i="58" s="1"/>
  <c r="E32" i="57" s="1"/>
  <c r="G33" i="58"/>
  <c r="I33" i="58" s="1"/>
  <c r="K33" i="58" s="1"/>
  <c r="E38" i="57" s="1"/>
  <c r="G35" i="58"/>
  <c r="I35" i="58" s="1"/>
  <c r="K35" i="58" s="1"/>
  <c r="E40" i="57" s="1"/>
  <c r="G41" i="58"/>
  <c r="I41" i="58" s="1"/>
  <c r="K41" i="58" s="1"/>
  <c r="E46" i="57" s="1"/>
  <c r="G44" i="58"/>
  <c r="I44" i="58" s="1"/>
  <c r="K44" i="58" s="1"/>
  <c r="E49" i="57" s="1"/>
  <c r="G25" i="58"/>
  <c r="I25" i="58" s="1"/>
  <c r="K25" i="58" s="1"/>
  <c r="E30" i="57" s="1"/>
  <c r="G34" i="58"/>
  <c r="I34" i="58" s="1"/>
  <c r="K34" i="58" s="1"/>
  <c r="E39" i="57" s="1"/>
  <c r="G38" i="58"/>
  <c r="I38" i="58" s="1"/>
  <c r="K38" i="58" s="1"/>
  <c r="E43" i="57" s="1"/>
  <c r="G42" i="58"/>
  <c r="I42" i="58" s="1"/>
  <c r="K42" i="58" s="1"/>
  <c r="E47" i="57" s="1"/>
  <c r="I20" i="58"/>
  <c r="K20" i="58" s="1"/>
  <c r="E25" i="57" s="1"/>
  <c r="F46" i="87" l="1"/>
  <c r="H46" i="87" s="1"/>
  <c r="F48" i="87"/>
  <c r="H48" i="87" s="1"/>
  <c r="I48" i="87" s="1"/>
  <c r="J48" i="87" s="1"/>
  <c r="F30" i="87"/>
  <c r="H30" i="87" s="1"/>
  <c r="F34" i="87"/>
  <c r="H34" i="87" s="1"/>
  <c r="I34" i="87" s="1"/>
  <c r="J34" i="87" s="1"/>
  <c r="F24" i="87"/>
  <c r="H24" i="87" s="1"/>
  <c r="I24" i="87" s="1"/>
  <c r="F32" i="87"/>
  <c r="H32" i="87" s="1"/>
  <c r="I32" i="87" s="1"/>
  <c r="F39" i="87"/>
  <c r="H39" i="87" s="1"/>
  <c r="I39" i="87" s="1"/>
  <c r="J39" i="87" s="1"/>
  <c r="F21" i="87"/>
  <c r="H21" i="87" s="1"/>
  <c r="F42" i="87"/>
  <c r="H42" i="87" s="1"/>
  <c r="I42" i="87" s="1"/>
  <c r="J42" i="87" s="1"/>
  <c r="F22" i="87"/>
  <c r="H22" i="87" s="1"/>
  <c r="I22" i="87" s="1"/>
  <c r="J22" i="87" s="1"/>
  <c r="F38" i="87"/>
  <c r="H38" i="87" s="1"/>
  <c r="F26" i="87"/>
  <c r="H26" i="87" s="1"/>
  <c r="I26" i="87" s="1"/>
  <c r="J26" i="87" s="1"/>
  <c r="F41" i="87"/>
  <c r="H41" i="87" s="1"/>
  <c r="I41" i="87" s="1"/>
  <c r="J41" i="87" s="1"/>
  <c r="F25" i="87"/>
  <c r="H25" i="87" s="1"/>
  <c r="I25" i="87" s="1"/>
  <c r="J25" i="87" s="1"/>
  <c r="F33" i="87"/>
  <c r="H33" i="87" s="1"/>
  <c r="I33" i="87" s="1"/>
  <c r="J33" i="87" s="1"/>
  <c r="F49" i="87"/>
  <c r="H49" i="87" s="1"/>
  <c r="I49" i="87" s="1"/>
  <c r="J49" i="87" s="1"/>
  <c r="E45" i="64"/>
  <c r="E41" i="64"/>
  <c r="E47" i="64" s="1"/>
  <c r="H27" i="87" l="1"/>
  <c r="I21" i="87"/>
  <c r="H43" i="87"/>
  <c r="I38" i="87"/>
  <c r="H35" i="87"/>
  <c r="I30" i="87"/>
  <c r="H50" i="87"/>
  <c r="I46" i="87"/>
  <c r="H52" i="87" l="1"/>
  <c r="J46" i="87"/>
  <c r="I50" i="87"/>
  <c r="J38" i="87"/>
  <c r="I43" i="87"/>
  <c r="I35" i="87"/>
  <c r="J30" i="87"/>
  <c r="J21" i="87"/>
  <c r="I27" i="87"/>
  <c r="J35" i="87" l="1"/>
  <c r="S19" i="85"/>
  <c r="T19" i="85" s="1"/>
  <c r="J43" i="87"/>
  <c r="S16" i="85"/>
  <c r="J50" i="87"/>
  <c r="S21" i="85"/>
  <c r="T21" i="85" s="1"/>
  <c r="S14" i="85"/>
  <c r="J27" i="87"/>
  <c r="I52" i="87"/>
  <c r="J52" i="87" s="1"/>
  <c r="T16" i="85" l="1"/>
  <c r="S31" i="85"/>
  <c r="T31" i="85" s="1"/>
  <c r="T14" i="85"/>
  <c r="S29" i="85"/>
  <c r="S24" i="85"/>
  <c r="T24" i="85" s="1"/>
  <c r="T29" i="85" l="1"/>
  <c r="S34" i="85"/>
  <c r="T34" i="85" s="1"/>
</calcChain>
</file>

<file path=xl/comments1.xml><?xml version="1.0" encoding="utf-8"?>
<comments xmlns="http://schemas.openxmlformats.org/spreadsheetml/2006/main">
  <authors>
    <author>Paul Schmidt</author>
  </authors>
  <commentList>
    <comment ref="AD84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E84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F84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G84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H84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D96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E96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F96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G96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H96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</commentList>
</comments>
</file>

<file path=xl/comments2.xml><?xml version="1.0" encoding="utf-8"?>
<comments xmlns="http://schemas.openxmlformats.org/spreadsheetml/2006/main">
  <authors>
    <author>Kelly Xu</author>
  </authors>
  <commentList>
    <comment ref="B8" authorId="0" shapeId="0">
      <text>
        <r>
          <rPr>
            <b/>
            <sz val="10"/>
            <color indexed="81"/>
            <rFont val="Tahoma"/>
            <family val="2"/>
          </rPr>
          <t>Kelly Xu:</t>
        </r>
        <r>
          <rPr>
            <sz val="10"/>
            <color indexed="81"/>
            <rFont val="Tahoma"/>
            <family val="2"/>
          </rPr>
          <t xml:space="preserve">
Therms from the UBR report</t>
        </r>
      </text>
    </comment>
  </commentList>
</comments>
</file>

<file path=xl/sharedStrings.xml><?xml version="1.0" encoding="utf-8"?>
<sst xmlns="http://schemas.openxmlformats.org/spreadsheetml/2006/main" count="1830" uniqueCount="601">
  <si>
    <t>Puget Sound Energy</t>
  </si>
  <si>
    <t>Gas Decoupling Mechanism</t>
  </si>
  <si>
    <t>Line</t>
  </si>
  <si>
    <t>Schedules</t>
  </si>
  <si>
    <t>No.</t>
  </si>
  <si>
    <t>Source</t>
  </si>
  <si>
    <t>23 &amp; 53</t>
  </si>
  <si>
    <t>31 &amp; 31T</t>
  </si>
  <si>
    <t>41, 41T, 86 &amp; 86T</t>
  </si>
  <si>
    <t>(a)</t>
  </si>
  <si>
    <t>(b)</t>
  </si>
  <si>
    <t>(c)</t>
  </si>
  <si>
    <t>(d)</t>
  </si>
  <si>
    <t>(e)</t>
  </si>
  <si>
    <t>Work Paper</t>
  </si>
  <si>
    <t>Total Balance to Amortize</t>
  </si>
  <si>
    <t>Forecasted Rate Year Base Sales (therms)</t>
  </si>
  <si>
    <t>Rate Year Amortization Rate ($/therm)</t>
  </si>
  <si>
    <t>Post-Rate Test Amortization Rate ($/therm)</t>
  </si>
  <si>
    <t>Post-Rate Test Deferred Balance to Recover/(Refund)</t>
  </si>
  <si>
    <t>Calculation</t>
  </si>
  <si>
    <t xml:space="preserve">Post-Rate Test Total Balance for Amortization </t>
  </si>
  <si>
    <t>Post-Rate Test Deferred Balance not Amortized</t>
  </si>
  <si>
    <t>Rate Year Decoupled Revenue</t>
  </si>
  <si>
    <t>Average Rate ($/therm)</t>
  </si>
  <si>
    <t>Current Schedule 142 Delivery Margin Amortization Rate ($/therm)</t>
  </si>
  <si>
    <t>Proposed Schedule 142 Delivery Margin Amortization Rate ($/therm)</t>
  </si>
  <si>
    <t>Incremental Change in Volumetric Delivery Revenue per Unit ($/therm)</t>
  </si>
  <si>
    <t>% Change to Revenues</t>
  </si>
  <si>
    <t>% above Rate Test Maximum</t>
  </si>
  <si>
    <t>Adjust Schedule 142 Delivery Margin Amortization Rate ($/therm)</t>
  </si>
  <si>
    <t>Post-Rate Test Schedule 142 Delivery Margin Amortization Rate ($/therm)</t>
  </si>
  <si>
    <t>Sched 142</t>
  </si>
  <si>
    <t>Rate</t>
  </si>
  <si>
    <t>Volume</t>
  </si>
  <si>
    <t>Decoupling</t>
  </si>
  <si>
    <t>Rate Class</t>
  </si>
  <si>
    <t>Schedule</t>
  </si>
  <si>
    <t>$/Therm</t>
  </si>
  <si>
    <t>Revenue</t>
  </si>
  <si>
    <t>A</t>
  </si>
  <si>
    <t>B</t>
  </si>
  <si>
    <t>C</t>
  </si>
  <si>
    <t>D</t>
  </si>
  <si>
    <t>E=D/C</t>
  </si>
  <si>
    <t xml:space="preserve">F </t>
  </si>
  <si>
    <t xml:space="preserve">G=E*F </t>
  </si>
  <si>
    <t>H</t>
  </si>
  <si>
    <t>I</t>
  </si>
  <si>
    <t>J</t>
  </si>
  <si>
    <t>K</t>
  </si>
  <si>
    <t>L</t>
  </si>
  <si>
    <t>M</t>
  </si>
  <si>
    <t>N</t>
  </si>
  <si>
    <t>O</t>
  </si>
  <si>
    <t>Residential</t>
  </si>
  <si>
    <t>23,53</t>
  </si>
  <si>
    <t>Commercial &amp; Industrial</t>
  </si>
  <si>
    <t>Commercial &amp; Industrial Transportation</t>
  </si>
  <si>
    <t>31T</t>
  </si>
  <si>
    <t>Total</t>
  </si>
  <si>
    <t>Large Volume</t>
  </si>
  <si>
    <t>Large Volume Transportation</t>
  </si>
  <si>
    <t>41T</t>
  </si>
  <si>
    <t>Limited Interruptible</t>
  </si>
  <si>
    <t>Limited Interruptible Transportation</t>
  </si>
  <si>
    <t>86T</t>
  </si>
  <si>
    <t>Line No.</t>
  </si>
  <si>
    <t>Actual Customers</t>
  </si>
  <si>
    <t xml:space="preserve">  Schedules 23 &amp; 53</t>
  </si>
  <si>
    <t>Total Delivery Margin Revenue</t>
  </si>
  <si>
    <t xml:space="preserve">Delivery Margin Revenue </t>
  </si>
  <si>
    <t>Allocation Factor</t>
  </si>
  <si>
    <t>% of (2c)</t>
  </si>
  <si>
    <t xml:space="preserve">Total Earnings Sharing </t>
  </si>
  <si>
    <t>Allocation of Earnings Sharing</t>
  </si>
  <si>
    <t>(6c) x (4)</t>
  </si>
  <si>
    <t>Schedule 142</t>
  </si>
  <si>
    <t xml:space="preserve">Proposed Rates </t>
  </si>
  <si>
    <t>Proposed 142</t>
  </si>
  <si>
    <t>Units</t>
  </si>
  <si>
    <t>Rates</t>
  </si>
  <si>
    <t>w/ Sch 142 Rates</t>
  </si>
  <si>
    <t>Adjusting Rates</t>
  </si>
  <si>
    <t>(e) = (c) x (d)</t>
  </si>
  <si>
    <t>(f) = (e) - (c)</t>
  </si>
  <si>
    <t>Schedule 31 Commercial &amp; Industrial - Sales</t>
  </si>
  <si>
    <t>Delivery Charge</t>
  </si>
  <si>
    <t>Procurement Charge</t>
  </si>
  <si>
    <t>Schedule 31 Commercial &amp; Industrial - Transportation</t>
  </si>
  <si>
    <t>Schedule 41 Large Volume High Load Factor - Sales</t>
  </si>
  <si>
    <t>Demand Charge</t>
  </si>
  <si>
    <t>Delivery Charge:</t>
  </si>
  <si>
    <t>Schedule 41 Large Volume High Load Factor - Transportation</t>
  </si>
  <si>
    <t>Schedule 86 Limited Interruptible - Sales</t>
  </si>
  <si>
    <t>First 1,000 therms</t>
  </si>
  <si>
    <t>All over 1,000 therms</t>
  </si>
  <si>
    <t>Schedule 86 Limited Interruptible - Transportation</t>
  </si>
  <si>
    <t xml:space="preserve">Total Proposed  </t>
  </si>
  <si>
    <t xml:space="preserve">Schedule 142 </t>
  </si>
  <si>
    <t>Amortization Rates</t>
  </si>
  <si>
    <t>Schedule 23 Residential</t>
  </si>
  <si>
    <t>Schedule 53 Residential Propane</t>
  </si>
  <si>
    <t>Forecasted</t>
  </si>
  <si>
    <t>Volume (Therms)</t>
  </si>
  <si>
    <t>Residential Gas Lights</t>
  </si>
  <si>
    <t>Interruptible</t>
  </si>
  <si>
    <t>Non-exclusive Interruptible</t>
  </si>
  <si>
    <t>Interruptible Transportation</t>
  </si>
  <si>
    <t>85T</t>
  </si>
  <si>
    <t>Non-exclusive Interruptible Transportation</t>
  </si>
  <si>
    <t>87T</t>
  </si>
  <si>
    <t>Contracts</t>
  </si>
  <si>
    <t>Subtotal</t>
  </si>
  <si>
    <t>Sch 142</t>
  </si>
  <si>
    <t>Percent</t>
  </si>
  <si>
    <t>Change</t>
  </si>
  <si>
    <t>Current Rates</t>
  </si>
  <si>
    <t>23/53</t>
  </si>
  <si>
    <t>Commercial &amp; industrial</t>
  </si>
  <si>
    <t>Large volume</t>
  </si>
  <si>
    <t>901 to 5,000 therms</t>
  </si>
  <si>
    <t>Over 5,000 therms</t>
  </si>
  <si>
    <t>Large volume - Trans.</t>
  </si>
  <si>
    <t>Over 1,000 therms</t>
  </si>
  <si>
    <t>Limited Interruptible - Trans.</t>
  </si>
  <si>
    <t>Charges</t>
  </si>
  <si>
    <t>Volume (therms)</t>
  </si>
  <si>
    <t>Customer charge ($/month)</t>
  </si>
  <si>
    <t>Volumetric charges ($/therm)</t>
  </si>
  <si>
    <t>Total volumetric charges</t>
  </si>
  <si>
    <t>Total monthly bill</t>
  </si>
  <si>
    <t>Change from bill under current rates</t>
  </si>
  <si>
    <t>Percent change from bill under current rates</t>
  </si>
  <si>
    <t>Total volumetric rates less gas costs</t>
  </si>
  <si>
    <t>Conversion Factor</t>
  </si>
  <si>
    <t>Development of Delivery Margin Amortization Rate</t>
  </si>
  <si>
    <t>Forecast Delivered Sales Volumes and Customer Counts</t>
  </si>
  <si>
    <t>Projected Delivered Sales Volume by Month (Therms)</t>
  </si>
  <si>
    <t>Rate Schedule</t>
  </si>
  <si>
    <t>Contract</t>
  </si>
  <si>
    <t xml:space="preserve">Projected Customers by Month </t>
  </si>
  <si>
    <t>Average</t>
  </si>
  <si>
    <t>Schedules 23 &amp; 53</t>
  </si>
  <si>
    <t>Schedules 31 &amp; 31T</t>
  </si>
  <si>
    <t>Schedules 41, 41T, 86 &amp; 86T</t>
  </si>
  <si>
    <t>Development of Delivery Revenue Per Unit Rates ($/therm)</t>
  </si>
  <si>
    <t>31 &amp; 31T*</t>
  </si>
  <si>
    <t>41, 41T, 86 &amp; 86T*</t>
  </si>
  <si>
    <t>Test Year Delivery Revenue</t>
  </si>
  <si>
    <t>Test Year Base Sales (therms)</t>
  </si>
  <si>
    <t>Volumetric Delivery Revenue Per Unit ($/therm)</t>
  </si>
  <si>
    <t>* Actual delivery revenue will be calculated using actual delivery rates.</t>
  </si>
  <si>
    <t>Acct No.</t>
  </si>
  <si>
    <t xml:space="preserve">Sch. 23 &amp; 53 Decoupling Refund/Surcharge Amortization </t>
  </si>
  <si>
    <t>Beginning</t>
  </si>
  <si>
    <t>Transfer Deferral Amounts to Surcharge/Refund Account</t>
  </si>
  <si>
    <t>Surcharge/Refund Amortization</t>
  </si>
  <si>
    <t>Total Month</t>
  </si>
  <si>
    <t>Ending</t>
  </si>
  <si>
    <t xml:space="preserve">Sch. 31 &amp; 31T Decoupling Refund/Surcharge Amortization </t>
  </si>
  <si>
    <t>Allocation of Non-Residential Amortization Amounts</t>
  </si>
  <si>
    <t xml:space="preserve">Sch. 41, 41T, 86 &amp; 86T Decoupling Refund/Surcharge Amortization </t>
  </si>
  <si>
    <t>Current Sch. 23 &amp; 53 Decoupling Deferral</t>
  </si>
  <si>
    <t>PSE Deferral</t>
  </si>
  <si>
    <t>Current Sch. 31 &amp; 31T Decoupling Deferral</t>
  </si>
  <si>
    <t>Allocation of Non-Residential Deferral Amounts</t>
  </si>
  <si>
    <t>Current Sch. 41, 41T, 86 &amp; 86T Decoupling Deferral</t>
  </si>
  <si>
    <t>Interest on Sch. 23 &amp; 53 Decoupling Deferral</t>
  </si>
  <si>
    <t xml:space="preserve">Activity </t>
  </si>
  <si>
    <t>Interest on Sch. 31 &amp; 31T Decoupling Deferral</t>
  </si>
  <si>
    <t>Allocation of Non-Residential Interest Amounts</t>
  </si>
  <si>
    <t>Interest on 41, 41T, 86 &amp; 86T Decoupling Deferral</t>
  </si>
  <si>
    <t xml:space="preserve">Total </t>
  </si>
  <si>
    <t>Less:  Acct. being Amortized</t>
  </si>
  <si>
    <t>Current Period Under/(Over) Recovered</t>
  </si>
  <si>
    <t>Check</t>
  </si>
  <si>
    <t>Actual</t>
  </si>
  <si>
    <t>Recovery of Deferral Balance by Rate Group</t>
  </si>
  <si>
    <t>Exhibit 9</t>
  </si>
  <si>
    <t xml:space="preserve">Total Balance   </t>
  </si>
  <si>
    <t>(2) + (4) + (6)</t>
  </si>
  <si>
    <t>Amortization Balance including Revenue Senstive Items</t>
  </si>
  <si>
    <t>(2) / (10)</t>
  </si>
  <si>
    <t>Estimated Deferral Balance including Revenue Sensitive Items</t>
  </si>
  <si>
    <t>(4) / (10)</t>
  </si>
  <si>
    <t>Interest Balance including Revenue Sensitive Items</t>
  </si>
  <si>
    <t>(6) / (10)</t>
  </si>
  <si>
    <t>Total Balance including Revenue Sensitive Items</t>
  </si>
  <si>
    <t>(12) + (14) + (16)</t>
  </si>
  <si>
    <t>CONVERSION FACTOR</t>
  </si>
  <si>
    <t>LINE</t>
  </si>
  <si>
    <t>NO.</t>
  </si>
  <si>
    <t>DESCRIPTION</t>
  </si>
  <si>
    <t>RATE</t>
  </si>
  <si>
    <t>AMOUNT</t>
  </si>
  <si>
    <t>BAD DEBTS</t>
  </si>
  <si>
    <t>ANNUAL FILING FEE</t>
  </si>
  <si>
    <t>SUM OF TAXES OTHER</t>
  </si>
  <si>
    <t>CONVERSION FACTOR EXCLUDING FEDERAL INCOME TAX ( 1 - LINE 5)</t>
  </si>
  <si>
    <t>FEDERAL INCOME TAX ( LINE 7 * 35%)</t>
  </si>
  <si>
    <t>Projected</t>
  </si>
  <si>
    <t>Therms</t>
  </si>
  <si>
    <t>Deferral Amortization Rate ($/Therm)</t>
  </si>
  <si>
    <t>Deferral Amortization</t>
  </si>
  <si>
    <t>Remove Rev Sensitive Items (Conversion Factor)</t>
  </si>
  <si>
    <t>Deferral Amortization Net of Rev Sensitive Items</t>
  </si>
  <si>
    <t>Deferral Amortization Rate ($/Therm)*</t>
  </si>
  <si>
    <t>*Represents a blended rate not the tariffed rates</t>
  </si>
  <si>
    <t xml:space="preserve">Schedule 23 &amp; 53 Refund/Surcharge Amortization </t>
  </si>
  <si>
    <t xml:space="preserve">Schedule 31 &amp; 31T Refund/Surcharge Amortization </t>
  </si>
  <si>
    <t xml:space="preserve">Schedule 41, 41T, 86 &amp; 86T Refund/Surcharge Amortization </t>
  </si>
  <si>
    <t>Annual Rate Test (Limit 5%)</t>
  </si>
  <si>
    <t>Rate Sch.</t>
  </si>
  <si>
    <t>Calendarized Volume According to Unbilled Report (Therms)</t>
  </si>
  <si>
    <t>Residential lamps</t>
  </si>
  <si>
    <t>Propane</t>
  </si>
  <si>
    <t>General service - commercial</t>
  </si>
  <si>
    <t>Large volume - commercial</t>
  </si>
  <si>
    <t>Emergency Compressed Nature Gas Service</t>
  </si>
  <si>
    <t>Interruptible with firm option - com</t>
  </si>
  <si>
    <t>Limited interrupt w/ firm option - com</t>
  </si>
  <si>
    <t>Non-exclus interrupt/firm option - com</t>
  </si>
  <si>
    <t>General service - industrial</t>
  </si>
  <si>
    <t>Large volume - industrial</t>
  </si>
  <si>
    <t>Interruptible with firm option - ind</t>
  </si>
  <si>
    <t>Limited interrupt w/ firm option - ind</t>
  </si>
  <si>
    <t>Non-excl interrupt w/ firm option - ind</t>
  </si>
  <si>
    <t>Trans.  - commercial</t>
  </si>
  <si>
    <t>Trans. large volume - commercial</t>
  </si>
  <si>
    <t>Trans. interrupt with firm option - com</t>
  </si>
  <si>
    <t>Trans. non-exclus inter w/ firm option - com</t>
  </si>
  <si>
    <t>Trans. large volume - industrial</t>
  </si>
  <si>
    <t>Trans. interrupt with firm option - ind</t>
  </si>
  <si>
    <t>Trans. limited interrupt w/ firm option - ind</t>
  </si>
  <si>
    <t>Trans. non-exclus inter w/ firm option - ind</t>
  </si>
  <si>
    <t>Special contracts - ind</t>
  </si>
  <si>
    <t>SC</t>
  </si>
  <si>
    <t>Total sales &amp; transportation volume</t>
  </si>
  <si>
    <t>Subtotal transportation</t>
  </si>
  <si>
    <t>Customer Counts</t>
  </si>
  <si>
    <t>Standby &amp; auxiliary heating - res</t>
  </si>
  <si>
    <t xml:space="preserve">General service - commercial </t>
  </si>
  <si>
    <t xml:space="preserve">Large volume - commercial </t>
  </si>
  <si>
    <t>Standby &amp; auxiliary heating - com</t>
  </si>
  <si>
    <t>Non-excl interrupt w/ firm option - com</t>
  </si>
  <si>
    <t>Standby &amp; auxiliary heating - ind</t>
  </si>
  <si>
    <t>Usage Per Customer (Therms)</t>
  </si>
  <si>
    <t>Weather Data</t>
  </si>
  <si>
    <t>Actual heating degree days (HDD)</t>
  </si>
  <si>
    <t>Normal heating degree days (HDD)</t>
  </si>
  <si>
    <t>Difference (actual - normal HDD)</t>
  </si>
  <si>
    <t>Weather Normalization Coefficients</t>
  </si>
  <si>
    <t>Weather Normalized Usage per Customer (Therms)</t>
  </si>
  <si>
    <t>Weather Normalized Volume - Rate Class Analysis (Therms)</t>
  </si>
  <si>
    <t>Total weather normalized portion of volume</t>
  </si>
  <si>
    <t>Weather Adjustment to Volume - Rate Class Analysis (Therms)</t>
  </si>
  <si>
    <t>Total adjustment</t>
  </si>
  <si>
    <t>Percent change</t>
  </si>
  <si>
    <t>Residential lights</t>
  </si>
  <si>
    <t>Trans. - commercial</t>
  </si>
  <si>
    <t>Total other volume</t>
  </si>
  <si>
    <t>Total weather normalized volume</t>
  </si>
  <si>
    <t>Weather Adjustment by Rate Class (Therms)</t>
  </si>
  <si>
    <t>Residential (16)</t>
  </si>
  <si>
    <t>Residential (23,53)</t>
  </si>
  <si>
    <t>Commercial &amp; industrial (31)</t>
  </si>
  <si>
    <t>Large volume (41)</t>
  </si>
  <si>
    <t>Compressed natural gas (50)</t>
  </si>
  <si>
    <t>Standby &amp; auxiliary heating (61)</t>
  </si>
  <si>
    <t>Interruptible (85)</t>
  </si>
  <si>
    <t>Limited interruptible (86)</t>
  </si>
  <si>
    <t>Non exclusive interruptible (87)</t>
  </si>
  <si>
    <t>Trans. General services (31T)</t>
  </si>
  <si>
    <t>Trans. large volume (41T)</t>
  </si>
  <si>
    <t>Trans. interrupt with firm option (85T)</t>
  </si>
  <si>
    <t>Trans. limited interrupt w/ firm option - ind (86T)</t>
  </si>
  <si>
    <t>Trans. non-exclus inter w/firm option (87T)</t>
  </si>
  <si>
    <t>Summary of Weather Normalized Volume by Rate Class (Therms)</t>
  </si>
  <si>
    <t>Trans. limited interrupt w/ firm option (86T)</t>
  </si>
  <si>
    <t>Total sales and transport volume</t>
  </si>
  <si>
    <t>Summary of Customer Counts by Rate Groups</t>
  </si>
  <si>
    <t xml:space="preserve">Residential (16,23,53) </t>
  </si>
  <si>
    <t>Standby service (61)</t>
  </si>
  <si>
    <t>Total customer counts</t>
  </si>
  <si>
    <t>Summary of Weather Normalized Volume by Rate Groups (Therms)</t>
  </si>
  <si>
    <t>Total sales volume</t>
  </si>
  <si>
    <t>Total transportation volume</t>
  </si>
  <si>
    <t>Weather Normalized Usage Per Customer (Therms)</t>
  </si>
  <si>
    <t>Residential &amp; residential propane</t>
  </si>
  <si>
    <t>General service - commercial &amp; industrial</t>
  </si>
  <si>
    <t xml:space="preserve">Large volume </t>
  </si>
  <si>
    <t xml:space="preserve">Interruptible with firm option </t>
  </si>
  <si>
    <t xml:space="preserve">Limited interrupt w/ firm option </t>
  </si>
  <si>
    <t xml:space="preserve">Non-exclus interrupt/firm option </t>
  </si>
  <si>
    <t>Development of Margin Revenue</t>
  </si>
  <si>
    <t>Description</t>
  </si>
  <si>
    <t>Summary of Proposed Rates</t>
  </si>
  <si>
    <t>Actual Therms (New Rate)</t>
  </si>
  <si>
    <t>Total Actual Volumetric Delivery Revenue</t>
  </si>
  <si>
    <t>Deferral</t>
  </si>
  <si>
    <t>Deferral Amortization Rate ($/Therm) (New Rate)</t>
  </si>
  <si>
    <t>Delivery Revenue Deferral and Amortization Calculations</t>
  </si>
  <si>
    <t>Allowed Delivery Revenue</t>
  </si>
  <si>
    <t>Actual Delivery Revenue</t>
  </si>
  <si>
    <t>Interest</t>
  </si>
  <si>
    <t>Deferral Amortization Rate ($/Therm) Old Rate)</t>
  </si>
  <si>
    <t>Deferral for Journal Entry</t>
  </si>
  <si>
    <t>Deferral Amorization for Journal Entry</t>
  </si>
  <si>
    <t>Amounts highlighted in green must be updated with actuals each month using customer count and volume reports from SAP Business Objects</t>
  </si>
  <si>
    <t xml:space="preserve">Amounts highlighted in orange will be updated each May when rates change by the Cost of Service Department. </t>
  </si>
  <si>
    <t>The conversion factor should be updated as necessary when rates change and can be obtained from the Revenue Requirement Department.</t>
  </si>
  <si>
    <t>Amounts highlighted in green must be updated with actuals each month using customer count reports from SAP Business Objects</t>
  </si>
  <si>
    <t>Decoupling Account Balance</t>
  </si>
  <si>
    <t>Rate Change Impacts by Rate Schedule</t>
  </si>
  <si>
    <t>Total Forecasted</t>
  </si>
  <si>
    <t>Typical Residential Bill Impacts</t>
  </si>
  <si>
    <t>Customer Class</t>
  </si>
  <si>
    <t>Revenue Change</t>
  </si>
  <si>
    <t>Commercial &amp; industrial - Trans.</t>
  </si>
  <si>
    <t>Note: Rates above are current schedule 142 amortization rates</t>
  </si>
  <si>
    <t>Trans. limited interrupt w/ firm option - com</t>
  </si>
  <si>
    <t>Trans.  - industrial</t>
  </si>
  <si>
    <t xml:space="preserve">  Schedules 31, 31T</t>
  </si>
  <si>
    <t xml:space="preserve">  Schedules 41, 41T, 86 &amp; 86T</t>
  </si>
  <si>
    <t xml:space="preserve">Source </t>
  </si>
  <si>
    <t>Workpapers</t>
  </si>
  <si>
    <t xml:space="preserve">Non-Residential Decoupling Refund/Surcharge Amortization </t>
  </si>
  <si>
    <t>Current Non-Residential Decoupling Deferral</t>
  </si>
  <si>
    <t>Adjustment to Remove Amortization from Actual Revenue</t>
  </si>
  <si>
    <t>Allocate Deferral Amounts to Sch. 85, 85T, 87, 87T</t>
  </si>
  <si>
    <t>Interest on Non-Residential Decoupling Deferral</t>
  </si>
  <si>
    <t>Interest Adjustment (2016)</t>
  </si>
  <si>
    <t>Allocate Interest Amounts to Sch. 85, 85T, 87, 87T</t>
  </si>
  <si>
    <t>Activity (19100022)</t>
  </si>
  <si>
    <t xml:space="preserve">Deferral Adjustment </t>
  </si>
  <si>
    <t>Activity (19100012)</t>
  </si>
  <si>
    <t>P</t>
  </si>
  <si>
    <t>Demand</t>
  </si>
  <si>
    <t>Trans. limited interrupt w/ firm option - Com</t>
  </si>
  <si>
    <r>
      <t>Rates</t>
    </r>
    <r>
      <rPr>
        <vertAlign val="superscript"/>
        <sz val="8"/>
        <rFont val="Arial"/>
        <family val="2"/>
      </rPr>
      <t xml:space="preserve"> (1)</t>
    </r>
  </si>
  <si>
    <t>0 to 900 therms</t>
  </si>
  <si>
    <t xml:space="preserve">Average Customer counts </t>
  </si>
  <si>
    <t>Normalizing Adjustments to Remove</t>
  </si>
  <si>
    <t>Temp Normalization</t>
  </si>
  <si>
    <t>Rate Case Expense</t>
  </si>
  <si>
    <t>Bad Debt</t>
  </si>
  <si>
    <t>Injuries &amp; Damages</t>
  </si>
  <si>
    <r>
      <rPr>
        <sz val="8"/>
        <color rgb="FF0000FF"/>
        <rFont val="Arial"/>
        <family val="2"/>
      </rPr>
      <t>CY 2020</t>
    </r>
    <r>
      <rPr>
        <sz val="8"/>
        <color theme="1"/>
        <rFont val="Arial"/>
        <family val="2"/>
      </rPr>
      <t xml:space="preserve"> Normalized Revenues </t>
    </r>
  </si>
  <si>
    <r>
      <rPr>
        <sz val="8"/>
        <color rgb="FF0000FF"/>
        <rFont val="Arial"/>
        <family val="2"/>
      </rPr>
      <t xml:space="preserve">CY 2020 </t>
    </r>
    <r>
      <rPr>
        <sz val="8"/>
        <color theme="1"/>
        <rFont val="Arial"/>
        <family val="2"/>
      </rPr>
      <t>Normalized Sales (therm)</t>
    </r>
  </si>
  <si>
    <t>2020 Filing</t>
  </si>
  <si>
    <t>Transfer Balance to new Surcharge/Refund Account - Per 2019 GRC</t>
  </si>
  <si>
    <t>Actual Average Customers</t>
  </si>
  <si>
    <t>Weather Normalization of Volume</t>
  </si>
  <si>
    <t>PUGET SOUND ENERGY-GAS</t>
  </si>
  <si>
    <t>FOR THE TWELVE MONTHS ENDED DECEMBER 31, 2018</t>
  </si>
  <si>
    <t>2019 GENERAL RATE CASE</t>
  </si>
  <si>
    <t>STATE UTILITY TAX - NET OF BAD DEBTS ( 3.852% - ( LINE 1 * 3.852%) )</t>
  </si>
  <si>
    <t xml:space="preserve">Account Write off </t>
  </si>
  <si>
    <t>2019 GRC: Exh. JAP-13 Page 1/Page 2</t>
  </si>
  <si>
    <r>
      <t xml:space="preserve">Remove Rev Sensitive Items </t>
    </r>
    <r>
      <rPr>
        <sz val="8"/>
        <color rgb="FF0000FF"/>
        <rFont val="Arial"/>
        <family val="2"/>
      </rPr>
      <t>(2019 GRC Conversion Factor)</t>
    </r>
  </si>
  <si>
    <t xml:space="preserve">Tariff Sheet No. 1142-D </t>
  </si>
  <si>
    <t>Tariff Sheet No. 1142-E</t>
  </si>
  <si>
    <t>Development of Schedule 142 Rates for Rate Schedules 31, 31T, 41, 41T, 86 &amp; 86T</t>
  </si>
  <si>
    <t>Calculation of Amortization Interest Ratio:</t>
  </si>
  <si>
    <t>Balances to Transfer to Amortization Accounts:</t>
  </si>
  <si>
    <t>Balances Set Into Rates (including revenue sensitive items):</t>
  </si>
  <si>
    <t>Gas Decoupling</t>
  </si>
  <si>
    <t>2019 Gas General Rate Case (GRC), Compliance Filing, Docket No. UG-190530 - Updated for PLR filing</t>
  </si>
  <si>
    <t>Gas Decoupling Mechanism (Schedule 142)</t>
  </si>
  <si>
    <t>Development of Decoupled Delivery Revenue by Decoupling Group</t>
  </si>
  <si>
    <t>Proposed Effective October 1, 2021</t>
  </si>
  <si>
    <t>Schedule 23</t>
  </si>
  <si>
    <t>Schedule 53</t>
  </si>
  <si>
    <t>Schedule 31</t>
  </si>
  <si>
    <t>Schedule 31T</t>
  </si>
  <si>
    <t>Schedule 41</t>
  </si>
  <si>
    <t>Schedule 41T</t>
  </si>
  <si>
    <t>Schedule 86</t>
  </si>
  <si>
    <t>Schedule 86T</t>
  </si>
  <si>
    <t>(c) = Σ (f &amp; g)</t>
  </si>
  <si>
    <t>(d) = Σ (h &amp; i)</t>
  </si>
  <si>
    <t>(e) = Σ (j thru m)</t>
  </si>
  <si>
    <t>(f)</t>
  </si>
  <si>
    <t>(g)</t>
  </si>
  <si>
    <t>(h)</t>
  </si>
  <si>
    <t>(i)</t>
  </si>
  <si>
    <t>(j)</t>
  </si>
  <si>
    <t>(k)</t>
  </si>
  <si>
    <t>(l)</t>
  </si>
  <si>
    <t>(m)</t>
  </si>
  <si>
    <t>Current:</t>
  </si>
  <si>
    <t>Total Revenue</t>
  </si>
  <si>
    <t>Exhibit JDT-07</t>
  </si>
  <si>
    <t xml:space="preserve">   Basic Charge Revenue</t>
  </si>
  <si>
    <t xml:space="preserve">   Minimum Charge Revenue</t>
  </si>
  <si>
    <t>Total Basic &amp; Minimum Charge Revenue</t>
  </si>
  <si>
    <t>Net Delivery Revenue</t>
  </si>
  <si>
    <t>Proposed:</t>
  </si>
  <si>
    <t>Change in Net Delivery Revenue</t>
  </si>
  <si>
    <t>Development of Allowed Delivery Revenue Per Customer</t>
  </si>
  <si>
    <t>JAP-13 Page 1</t>
  </si>
  <si>
    <t>Test Year Customers</t>
  </si>
  <si>
    <t>Annual Allowed Delivery Revenue Per Customer</t>
  </si>
  <si>
    <t>Change in Annual Allowed Delivery Revenue Per Customer</t>
  </si>
  <si>
    <t>Summary of Delivery Revenue Per Unit Rates ($/therm)</t>
  </si>
  <si>
    <t>Delivery Revenue</t>
  </si>
  <si>
    <t>Per Unit Rates</t>
  </si>
  <si>
    <t>Tariff</t>
  </si>
  <si>
    <t>Sheet No. 1142-A</t>
  </si>
  <si>
    <t>All over 5,000 therms</t>
  </si>
  <si>
    <t>Development of Monthly Allowed Delivery Revenue Per Customer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</si>
  <si>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</si>
  <si>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</si>
  <si>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</si>
  <si>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</si>
  <si>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</si>
  <si>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</si>
  <si>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</si>
  <si>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</si>
  <si>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</si>
  <si>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</si>
  <si>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</si>
  <si>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</si>
  <si>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</si>
  <si>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(n)</t>
  </si>
  <si>
    <t>(o)</t>
  </si>
  <si>
    <t>(p)</t>
  </si>
  <si>
    <t>Sales</t>
  </si>
  <si>
    <t xml:space="preserve">Weather-Normalized Therm Sales </t>
  </si>
  <si>
    <t>Exhibit JAP-04 Work Paper</t>
  </si>
  <si>
    <t>% of Annual Total</t>
  </si>
  <si>
    <t>% of (C(o):R(2))</t>
  </si>
  <si>
    <t>% of (C(o):R(6))</t>
  </si>
  <si>
    <t>% of (C(o):R(10))</t>
  </si>
  <si>
    <t>Monthly Allowed Delivery Revenue Per Customer</t>
  </si>
  <si>
    <t>Allowed Delivery Revenue Per Customer</t>
  </si>
  <si>
    <t>JAP-13 Page 2</t>
  </si>
  <si>
    <t>Shet No. 1142-B</t>
  </si>
  <si>
    <t>Shet No. 1142-C</t>
  </si>
  <si>
    <t>2022 Gas Decoupling Filing</t>
  </si>
  <si>
    <t>Proposed Effective May 1, 2022</t>
  </si>
  <si>
    <t>CY 2021</t>
  </si>
  <si>
    <t>12ME Apr 2023</t>
  </si>
  <si>
    <t>2019 Gas General Rate Case (GRC)</t>
  </si>
  <si>
    <t>Proposed Effective October 1, 2020</t>
  </si>
  <si>
    <t>2018 Gas Expedited Rate Filing (ERF)</t>
  </si>
  <si>
    <t>Exhibit JAP-6 Page 2-6</t>
  </si>
  <si>
    <t>***</t>
  </si>
  <si>
    <t>2021 Gas Decoupling Filing</t>
  </si>
  <si>
    <t>Proposed Effective May 1, 2021</t>
  </si>
  <si>
    <r>
      <rPr>
        <b/>
        <sz val="8"/>
        <rFont val="Arial"/>
        <family val="2"/>
      </rPr>
      <t>Estimated Amortization through</t>
    </r>
    <r>
      <rPr>
        <b/>
        <sz val="8"/>
        <color rgb="FF0000FF"/>
        <rFont val="Arial"/>
        <family val="2"/>
      </rPr>
      <t xml:space="preserve"> April 2022</t>
    </r>
  </si>
  <si>
    <r>
      <t xml:space="preserve">Earnings Test Allocation to </t>
    </r>
    <r>
      <rPr>
        <b/>
        <sz val="8"/>
        <color rgb="FF0000FF"/>
        <rFont val="Arial"/>
        <family val="2"/>
      </rPr>
      <t>CY2021</t>
    </r>
    <r>
      <rPr>
        <b/>
        <sz val="8"/>
        <rFont val="Arial"/>
        <family val="2"/>
      </rPr>
      <t xml:space="preserve"> Decoupling Groups</t>
    </r>
  </si>
  <si>
    <t>2021 Filing</t>
  </si>
  <si>
    <t>Effective 10/1/2021</t>
  </si>
  <si>
    <t>Gas Earnings Sharing Test (Excludes Normalizing Adjustments per UE-170033 / UG-170034)</t>
  </si>
  <si>
    <t>Commission Basis Report</t>
  </si>
  <si>
    <t>Rate Base Adjustments</t>
  </si>
  <si>
    <t>Commission basis report pg 3-A thru 3-B</t>
  </si>
  <si>
    <t xml:space="preserve">Restated Rate Base </t>
  </si>
  <si>
    <t>Commission basis report pg 1.01 line b</t>
  </si>
  <si>
    <t>Maximum Net Operating Income</t>
  </si>
  <si>
    <t>Line 2 x Line 3</t>
  </si>
  <si>
    <t>Normalizing Adjustments</t>
  </si>
  <si>
    <t>Restated Net Operating Income (Cumulative)</t>
  </si>
  <si>
    <t>Previous Column + Line 5</t>
  </si>
  <si>
    <t>Difference</t>
  </si>
  <si>
    <t>Line 4 - Line 6</t>
  </si>
  <si>
    <t>Excess Earnings (Cumulative)</t>
  </si>
  <si>
    <t>Greater of zero or line 7</t>
  </si>
  <si>
    <t>Earnings Sharing %</t>
  </si>
  <si>
    <t>UE-121697</t>
  </si>
  <si>
    <t>After-Tax Earnings Sharing (Cumulative)</t>
  </si>
  <si>
    <t>Line 8 x Line 9</t>
  </si>
  <si>
    <t>Line 10 ÷ Line11, &amp; for adj:  (Line 10 - Previous Line 10) ÷ Line11</t>
  </si>
  <si>
    <t xml:space="preserve">   Earnings Sharing for Calendar Year 2021</t>
  </si>
  <si>
    <t xml:space="preserve">   Interest Balance at End of Calendar Year 2021</t>
  </si>
  <si>
    <t xml:space="preserve">   Total Balance Transferred to Amortization Account</t>
  </si>
  <si>
    <t xml:space="preserve">   Estimated Amortization Balance as of April 30, 2022</t>
  </si>
  <si>
    <t xml:space="preserve">   Total Residual Amortization, Deferral and Earnings Sharing</t>
  </si>
  <si>
    <t xml:space="preserve">   Total Amortization Balance</t>
  </si>
  <si>
    <t>Amortization Interest Ratio</t>
  </si>
  <si>
    <t>December 31, 2021 Balances to Transfer to Amortization Accounts</t>
  </si>
  <si>
    <t xml:space="preserve"> Effective May 1, 2022</t>
  </si>
  <si>
    <t xml:space="preserve">   Total Residual Amortization, Deferral, Earnings Sharing &amp; Interest Balance</t>
  </si>
  <si>
    <t>UG-190530</t>
  </si>
  <si>
    <t>Sch. 142</t>
  </si>
  <si>
    <t>2019 GRC - 2021 PLR Update Filing: Exh. JAP-13 Page 1</t>
  </si>
  <si>
    <t>2019 GRC - 2021 PLR Update Filing: Exh. JAP-13 Page 4</t>
  </si>
  <si>
    <t xml:space="preserve">2019 GRC (2021 PLR Update) Rates </t>
  </si>
  <si>
    <t>2022 Gas Schedule 142 Decoupling Filing</t>
  </si>
  <si>
    <t>Proposed Rates Effective May 1, 2022</t>
  </si>
  <si>
    <t>Base Sch.</t>
  </si>
  <si>
    <t>12ME Apr. 2023</t>
  </si>
  <si>
    <t>Base Schedule</t>
  </si>
  <si>
    <t>May 2022 -</t>
  </si>
  <si>
    <t>Sch. 101</t>
  </si>
  <si>
    <t>Sch. 106</t>
  </si>
  <si>
    <t>Sch. 120</t>
  </si>
  <si>
    <t>Sch. 129</t>
  </si>
  <si>
    <t>Sch. 140</t>
  </si>
  <si>
    <t>Sch. 141X</t>
  </si>
  <si>
    <t>Sch. 141Z</t>
  </si>
  <si>
    <t>Sch. 149</t>
  </si>
  <si>
    <r>
      <t>(Therms)</t>
    </r>
    <r>
      <rPr>
        <vertAlign val="superscript"/>
        <sz val="8"/>
        <color theme="1"/>
        <rFont val="Arial"/>
        <family val="2"/>
      </rPr>
      <t xml:space="preserve"> (1)</t>
    </r>
  </si>
  <si>
    <r>
      <t>Revenue</t>
    </r>
    <r>
      <rPr>
        <vertAlign val="superscript"/>
        <sz val="8"/>
        <color theme="1"/>
        <rFont val="Arial"/>
        <family val="2"/>
      </rPr>
      <t xml:space="preserve"> (1)</t>
    </r>
  </si>
  <si>
    <t>Apr. 2023</t>
  </si>
  <si>
    <r>
      <t>Revenue</t>
    </r>
    <r>
      <rPr>
        <vertAlign val="superscript"/>
        <sz val="8"/>
        <color theme="1"/>
        <rFont val="Arial"/>
        <family val="2"/>
      </rPr>
      <t xml:space="preserve"> (2)</t>
    </r>
  </si>
  <si>
    <r>
      <t xml:space="preserve">Avg. Rate per @ rates effective </t>
    </r>
    <r>
      <rPr>
        <b/>
        <sz val="8"/>
        <color rgb="FF0000FF"/>
        <rFont val="Arial"/>
        <family val="2"/>
      </rPr>
      <t>11/1/2021</t>
    </r>
  </si>
  <si>
    <r>
      <rPr>
        <b/>
        <sz val="8"/>
        <color rgb="FF0000FF"/>
        <rFont val="Arial"/>
        <family val="2"/>
      </rPr>
      <t xml:space="preserve">CY 2021
</t>
    </r>
    <r>
      <rPr>
        <b/>
        <sz val="8"/>
        <rFont val="Arial"/>
        <family val="2"/>
      </rPr>
      <t>Normalized Volumes</t>
    </r>
  </si>
  <si>
    <r>
      <rPr>
        <b/>
        <sz val="8"/>
        <color rgb="FF0000FF"/>
        <rFont val="Arial"/>
        <family val="2"/>
      </rPr>
      <t xml:space="preserve">CY 2021
</t>
    </r>
    <r>
      <rPr>
        <b/>
        <sz val="8"/>
        <rFont val="Arial"/>
        <family val="2"/>
      </rPr>
      <t xml:space="preserve">Normalized Revenues </t>
    </r>
  </si>
  <si>
    <t>Q = sum(G:P)</t>
  </si>
  <si>
    <t xml:space="preserve">R </t>
  </si>
  <si>
    <t>S= R/Q</t>
  </si>
  <si>
    <t>By Customer Class:</t>
  </si>
  <si>
    <t>16,23,53</t>
  </si>
  <si>
    <t>31,31T</t>
  </si>
  <si>
    <t>41,41T</t>
  </si>
  <si>
    <t>85,85T</t>
  </si>
  <si>
    <t>Limited interruptible</t>
  </si>
  <si>
    <t>86,86T</t>
  </si>
  <si>
    <t>Non-exclusive interruptible</t>
  </si>
  <si>
    <t>87,87T</t>
  </si>
  <si>
    <r>
      <rPr>
        <vertAlign val="superscript"/>
        <sz val="8"/>
        <color theme="1"/>
        <rFont val="Arial"/>
        <family val="2"/>
      </rPr>
      <t xml:space="preserve">(1) </t>
    </r>
    <r>
      <rPr>
        <sz val="8"/>
        <color theme="1"/>
        <rFont val="Arial"/>
        <family val="2"/>
      </rPr>
      <t>Weather normalized volume and base schedule margin for 12 months ending December 2018, at approved rates from UG-190530 GRC IRS PLR compliance filing.</t>
    </r>
  </si>
  <si>
    <r>
      <rPr>
        <vertAlign val="superscript"/>
        <sz val="8"/>
        <color theme="1"/>
        <rFont val="Arial"/>
        <family val="2"/>
      </rPr>
      <t xml:space="preserve">(2) </t>
    </r>
    <r>
      <rPr>
        <sz val="8"/>
        <color theme="1"/>
        <rFont val="Arial"/>
        <family val="2"/>
      </rPr>
      <t>Forecasted revenues at current rates effective November 1, 2021.</t>
    </r>
  </si>
  <si>
    <t>Schedule 142 Decoupling</t>
  </si>
  <si>
    <t>Rate Change</t>
  </si>
  <si>
    <t>Basic charge (Sch. 23)</t>
  </si>
  <si>
    <t>Delivery charge (Sch. 23)</t>
  </si>
  <si>
    <t>Low income charge (Sch. 129)</t>
  </si>
  <si>
    <t>Property tax charge (Sch. 140)</t>
  </si>
  <si>
    <t>EDIT adjusting charge (Sch. 141X)</t>
  </si>
  <si>
    <t>UP EDIT adjusting charge (Sch. 141Z)</t>
  </si>
  <si>
    <t>Decoupling charge (Sch. 142)</t>
  </si>
  <si>
    <t>CRM Charge (Sch. 149)</t>
  </si>
  <si>
    <t>Conservation charge (Sch. 120)</t>
  </si>
  <si>
    <t>Gas cost charge (Sch. 101)</t>
  </si>
  <si>
    <t>Gas cost amort. charge (Sch. 106)</t>
  </si>
  <si>
    <r>
      <rPr>
        <vertAlign val="superscript"/>
        <sz val="8"/>
        <rFont val="Arial"/>
        <family val="2"/>
      </rPr>
      <t xml:space="preserve">(1) </t>
    </r>
    <r>
      <rPr>
        <sz val="8"/>
        <rFont val="Arial"/>
        <family val="2"/>
      </rPr>
      <t>Rates for Schedule 23 customers in effect November 1, 2021</t>
    </r>
  </si>
  <si>
    <t>Gas Schedule 142</t>
  </si>
  <si>
    <t>Revenue Decoupling Adjustment Mechanism - Decoupling Rates</t>
  </si>
  <si>
    <t>Current</t>
  </si>
  <si>
    <t>Proposed</t>
  </si>
  <si>
    <t>Proposed Rates</t>
  </si>
  <si>
    <t>Source: F2022 PSE Load forecast (2-25-2022)</t>
  </si>
  <si>
    <t>Notes:</t>
  </si>
  <si>
    <t>(1)</t>
  </si>
  <si>
    <r>
      <t>Actual Therms (Old Rate)</t>
    </r>
    <r>
      <rPr>
        <vertAlign val="superscript"/>
        <sz val="8"/>
        <color theme="1"/>
        <rFont val="Arial"/>
        <family val="2"/>
      </rPr>
      <t>(1)</t>
    </r>
  </si>
  <si>
    <r>
      <t>Delivery Revenue Per Unit ($/Therm)</t>
    </r>
    <r>
      <rPr>
        <vertAlign val="superscript"/>
        <sz val="8"/>
        <color theme="1"/>
        <rFont val="Arial"/>
        <family val="2"/>
      </rPr>
      <t>(2)</t>
    </r>
  </si>
  <si>
    <r>
      <t>Delivery Revenue Per Unit ($/Therm)</t>
    </r>
    <r>
      <rPr>
        <vertAlign val="superscript"/>
        <sz val="8"/>
        <color theme="1"/>
        <rFont val="Arial"/>
        <family val="2"/>
      </rPr>
      <t>(3)</t>
    </r>
  </si>
  <si>
    <r>
      <t>Monthly Allowed Delivery RPC</t>
    </r>
    <r>
      <rPr>
        <vertAlign val="superscript"/>
        <sz val="8"/>
        <color theme="1"/>
        <rFont val="Arial"/>
        <family val="2"/>
      </rPr>
      <t>(3)</t>
    </r>
  </si>
  <si>
    <r>
      <t>Conversion Factor (2019 GRC)</t>
    </r>
    <r>
      <rPr>
        <vertAlign val="superscript"/>
        <sz val="8"/>
        <color theme="1"/>
        <rFont val="Arial"/>
        <family val="2"/>
      </rPr>
      <t>(2)</t>
    </r>
  </si>
  <si>
    <r>
      <t>Total Actual Volumetric Delivery Revenue</t>
    </r>
    <r>
      <rPr>
        <vertAlign val="superscript"/>
        <sz val="8"/>
        <color theme="1"/>
        <rFont val="Arial"/>
        <family val="2"/>
      </rPr>
      <t>(3)</t>
    </r>
  </si>
  <si>
    <r>
      <t>Deferral Amortization</t>
    </r>
    <r>
      <rPr>
        <vertAlign val="superscript"/>
        <sz val="8"/>
        <color theme="1"/>
        <rFont val="Arial"/>
        <family val="2"/>
      </rPr>
      <t>(3)</t>
    </r>
  </si>
  <si>
    <t>12 Months Ended December 31, 2021</t>
  </si>
  <si>
    <r>
      <t xml:space="preserve">   Deferral Balance at End of Calendar Year </t>
    </r>
    <r>
      <rPr>
        <sz val="8"/>
        <color rgb="FF0000FF"/>
        <rFont val="Arial"/>
        <family val="2"/>
      </rPr>
      <t>2021</t>
    </r>
    <r>
      <rPr>
        <sz val="8"/>
        <color theme="1"/>
        <rFont val="Arial"/>
        <family val="2"/>
      </rPr>
      <t xml:space="preserve"> (Post 5% Test)</t>
    </r>
  </si>
  <si>
    <r>
      <rPr>
        <vertAlign val="superscript"/>
        <sz val="8"/>
        <color theme="1"/>
        <rFont val="Arial"/>
        <family val="2"/>
      </rPr>
      <t>(1)</t>
    </r>
    <r>
      <rPr>
        <sz val="8"/>
        <color theme="1"/>
        <rFont val="Arial"/>
        <family val="2"/>
      </rPr>
      <t xml:space="preserve"> Includes Basic &amp; Minimum Charge Revenues</t>
    </r>
  </si>
  <si>
    <r>
      <t>Allowed Delivery Revenue Per Customer</t>
    </r>
    <r>
      <rPr>
        <u/>
        <vertAlign val="superscript"/>
        <sz val="8"/>
        <color theme="1"/>
        <rFont val="Arial"/>
        <family val="2"/>
      </rPr>
      <t>(1)</t>
    </r>
  </si>
  <si>
    <r>
      <rPr>
        <vertAlign val="superscript"/>
        <sz val="8"/>
        <color theme="1"/>
        <rFont val="Arial"/>
        <family val="2"/>
      </rPr>
      <t>(1)</t>
    </r>
    <r>
      <rPr>
        <sz val="8"/>
        <color theme="1"/>
        <rFont val="Arial"/>
        <family val="2"/>
      </rPr>
      <t xml:space="preserve"> Time Slice is only done for 3 months following the rate change due to materiality impacts.</t>
    </r>
  </si>
  <si>
    <r>
      <rPr>
        <vertAlign val="superscript"/>
        <sz val="8"/>
        <color theme="1"/>
        <rFont val="Arial"/>
        <family val="2"/>
      </rPr>
      <t>(2)</t>
    </r>
    <r>
      <rPr>
        <sz val="8"/>
        <color theme="1"/>
        <rFont val="Arial"/>
        <family val="2"/>
      </rPr>
      <t xml:space="preserve"> 2019 GRC (UG-190530) Gas rates went into effect October 1, 2020.</t>
    </r>
  </si>
  <si>
    <r>
      <rPr>
        <vertAlign val="superscript"/>
        <sz val="8"/>
        <color theme="1"/>
        <rFont val="Arial"/>
        <family val="2"/>
      </rPr>
      <t>(3)</t>
    </r>
    <r>
      <rPr>
        <sz val="8"/>
        <color theme="1"/>
        <rFont val="Arial"/>
        <family val="2"/>
      </rPr>
      <t xml:space="preserve"> 2019 GRC PLR Update (UG-190530) Gas rates went into effect October 1, 2021.</t>
    </r>
  </si>
  <si>
    <r>
      <t xml:space="preserve">Estimated Amortization Balance as of </t>
    </r>
    <r>
      <rPr>
        <sz val="8"/>
        <color rgb="FF0000FF"/>
        <rFont val="Arial"/>
        <family val="2"/>
      </rPr>
      <t>April 30, 2022</t>
    </r>
  </si>
  <si>
    <r>
      <t xml:space="preserve">Deferral Balance at End of </t>
    </r>
    <r>
      <rPr>
        <sz val="8"/>
        <color rgb="FF0000FF"/>
        <rFont val="Arial"/>
        <family val="2"/>
      </rPr>
      <t>CY 2021</t>
    </r>
  </si>
  <si>
    <r>
      <t xml:space="preserve">Interest Balance at End of </t>
    </r>
    <r>
      <rPr>
        <sz val="8"/>
        <color rgb="FF0000FF"/>
        <rFont val="Arial"/>
        <family val="2"/>
      </rPr>
      <t>CY 2021</t>
    </r>
  </si>
  <si>
    <r>
      <rPr>
        <sz val="8"/>
        <color rgb="FF0000FF"/>
        <rFont val="Arial"/>
        <family val="2"/>
      </rPr>
      <t>CY 2021</t>
    </r>
    <r>
      <rPr>
        <sz val="8"/>
        <color theme="1"/>
        <rFont val="Arial"/>
        <family val="2"/>
      </rPr>
      <t xml:space="preserve"> Normalized Revenues </t>
    </r>
  </si>
  <si>
    <r>
      <rPr>
        <sz val="8"/>
        <color rgb="FF0000FF"/>
        <rFont val="Arial"/>
        <family val="2"/>
      </rPr>
      <t xml:space="preserve">CY 2021 </t>
    </r>
    <r>
      <rPr>
        <sz val="8"/>
        <color theme="1"/>
        <rFont val="Arial"/>
        <family val="2"/>
      </rPr>
      <t>Normalized Sales (therm)</t>
    </r>
  </si>
  <si>
    <r>
      <t>Change from Rate Year Decoupled Revenue</t>
    </r>
    <r>
      <rPr>
        <vertAlign val="superscript"/>
        <sz val="8"/>
        <color theme="1"/>
        <rFont val="Arial"/>
        <family val="2"/>
      </rPr>
      <t>(1)</t>
    </r>
  </si>
  <si>
    <r>
      <rPr>
        <vertAlign val="superscript"/>
        <sz val="8"/>
        <color theme="1"/>
        <rFont val="Arial"/>
        <family val="2"/>
      </rPr>
      <t>(1)</t>
    </r>
    <r>
      <rPr>
        <sz val="8"/>
        <color theme="1"/>
        <rFont val="Arial"/>
        <family val="2"/>
      </rPr>
      <t xml:space="preserve"> Used to develop amortization rates for these decoupling groups</t>
    </r>
  </si>
  <si>
    <r>
      <t xml:space="preserve">Deferred Balance at End of </t>
    </r>
    <r>
      <rPr>
        <sz val="8"/>
        <color rgb="FF0000FF"/>
        <rFont val="Arial"/>
        <family val="2"/>
      </rPr>
      <t>CY 2021</t>
    </r>
  </si>
  <si>
    <r>
      <rPr>
        <sz val="8"/>
        <color rgb="FF0000FF"/>
        <rFont val="Arial"/>
        <family val="2"/>
      </rPr>
      <t>CY 2021</t>
    </r>
    <r>
      <rPr>
        <sz val="8"/>
        <color theme="1"/>
        <rFont val="Arial"/>
        <family val="2"/>
      </rPr>
      <t xml:space="preserve"> Earnings Test Adjustment</t>
    </r>
  </si>
  <si>
    <t>Adder %</t>
  </si>
  <si>
    <t>2021 CBR as Filed</t>
  </si>
  <si>
    <t>2021 Adjusted CBR Earnings Test</t>
  </si>
  <si>
    <t>12 Months 2019 GRC</t>
  </si>
  <si>
    <t>(Source:  UG-190530)</t>
  </si>
  <si>
    <t>(Source: UG-190530)</t>
  </si>
  <si>
    <t>Incremental Earnings Sharing for CY 2021 for Cost of Svc</t>
  </si>
  <si>
    <t>check</t>
  </si>
  <si>
    <t>COC and RSI - From COC History</t>
  </si>
  <si>
    <t>19GRC Final Order</t>
  </si>
  <si>
    <t>UE-190529 &amp; UG-190530</t>
  </si>
  <si>
    <t>Rates Effective</t>
  </si>
  <si>
    <t>Test Year Ended</t>
  </si>
  <si>
    <t>Rate Year Beginning</t>
  </si>
  <si>
    <t>Capital %</t>
  </si>
  <si>
    <t>Cost %</t>
  </si>
  <si>
    <t>WACC</t>
  </si>
  <si>
    <t>Short Term Debt (Prior to 17GRC, separated)</t>
  </si>
  <si>
    <t>Short and Long Term Debt</t>
  </si>
  <si>
    <t>PREFERRED</t>
  </si>
  <si>
    <t>EQUITY</t>
  </si>
  <si>
    <t>AFTER TAX SHORT TERM DEBT ( (LINE 1)* 65%)</t>
  </si>
  <si>
    <t>AFTER TAX LONG TERM DEBT ( (LINE 2)* 65%)</t>
  </si>
  <si>
    <t>TOTAL AFTER TAX COST OF CAPITAL</t>
  </si>
  <si>
    <t>Electric  - Conversion Factor (for revenue sensitive items)</t>
  </si>
  <si>
    <t>STATE UTILITY TAX ( 0% - ( LINE 1 * 0% )  )</t>
  </si>
  <si>
    <t>CONVERSION FACTOR EXCLUDING FEDERAL INCOME TAX</t>
  </si>
  <si>
    <t>FEDERAL INCOME TAX</t>
  </si>
  <si>
    <t xml:space="preserve">CONVERSION FACTOR INCL FEDERAL INCOME TAX </t>
  </si>
  <si>
    <t>PUGET SOUND ENERGY - GAS</t>
  </si>
  <si>
    <t>FOR THE TWELVE MONTHS ENDED DECEMBER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</si>
</sst>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_);_(&quot;$&quot;* \(#,##0.00000\);_(&quot;$&quot;* &quot;-&quot;??_);_(@_)"/>
    <numFmt numFmtId="166" formatCode="_(* #,##0_);_(* \(#,##0\);_(* &quot;-&quot;??_);_(@_)"/>
    <numFmt numFmtId="167" formatCode="0.0%"/>
    <numFmt numFmtId="168" formatCode="&quot;$&quot;#,##0\ ;\(&quot;$&quot;#,##0\)"/>
    <numFmt numFmtId="169" formatCode="&quot;$&quot;#,##0.00000"/>
    <numFmt numFmtId="170" formatCode="&quot;$&quot;#,##0.00\ ;\(&quot;$&quot;#,##0.00\)"/>
    <numFmt numFmtId="171" formatCode="0.000%"/>
    <numFmt numFmtId="172" formatCode="&quot;$&quot;#,##0.00000_);\(&quot;$&quot;#,##0.00000\)"/>
    <numFmt numFmtId="173" formatCode="&quot;$&quot;#,##0.00000\ ;\(&quot;$&quot;#,##0.00000\)"/>
    <numFmt numFmtId="174" formatCode="_(&quot;$&quot;* #,##0.00000_);_(&quot;$&quot;* \(#,##0.00000\);_(&quot;$&quot;* &quot;-&quot;?????_);_(@_)"/>
    <numFmt numFmtId="175" formatCode="_(&quot;$&quot;* #,##0.00_);_(&quot;$&quot;* \(#,##0.00\);_(&quot;$&quot;* &quot;-&quot;?????_);_(@_)"/>
    <numFmt numFmtId="176" formatCode="_(&quot;$&quot;* #,##0.00_);_(&quot;$&quot;* \(#,##0.00\);_(&quot;$&quot;* &quot;-&quot;_);_(@_)"/>
    <numFmt numFmtId="177" formatCode="#,##0.000_);\(#,##0.000\)"/>
    <numFmt numFmtId="178" formatCode="_(&quot;$&quot;* #,##0.0_);_(&quot;$&quot;* \(#,##0.0\);_(&quot;$&quot;* &quot;-&quot;??_);_(@_)"/>
    <numFmt numFmtId="179" formatCode="0.000000"/>
    <numFmt numFmtId="180" formatCode="_(* #,##0.000000_);_(* \(#,##0.000000\);_(* &quot;-&quot;?????_);_(@_)"/>
    <numFmt numFmtId="181" formatCode="[$-409]mmm\-yy;@"/>
    <numFmt numFmtId="182" formatCode="0.0000"/>
    <numFmt numFmtId="183" formatCode="0.00000"/>
    <numFmt numFmtId="184" formatCode="#,##0;&quot;-&quot;#,##0"/>
    <numFmt numFmtId="185" formatCode="_(* #,##0.000000_);_(* \(#,##0.000000\);_(* &quot;-&quot;??????_);_(@_)"/>
    <numFmt numFmtId="186" formatCode="_(&quot;$&quot;* #,##0.000000_);_(&quot;$&quot;* \(#,##0.000000\);_(&quot;$&quot;* &quot;-&quot;??_);_(@_)"/>
    <numFmt numFmtId="187" formatCode="_(&quot;$&quot;* #,##0.00_);_(&quot;$&quot;* \(#,##0.00\);_(&quot;$&quot;* &quot;-&quot;???????_);_(@_)"/>
    <numFmt numFmtId="188" formatCode="#,##0.000000"/>
    <numFmt numFmtId="189" formatCode="_(&quot;$&quot;* #,##0_);_(&quot;$&quot;* \(#,##0\);_(&quot;$&quot;* &quot;-&quot;???????_);_(@_)"/>
    <numFmt numFmtId="190" formatCode="0.0000%"/>
    <numFmt numFmtId="191" formatCode="0.0000000"/>
  </numFmts>
  <fonts count="33" x14ac:knownFonts="1">
    <font>
      <sz val="11"/>
      <color theme="1"/>
      <name val="Calibri"/>
      <family val="2"/>
      <scheme val="minor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8"/>
      <color rgb="FFFF0000"/>
      <name val="Arial"/>
      <family val="2"/>
    </font>
    <font>
      <sz val="8"/>
      <color rgb="FF0000FF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8"/>
      <color rgb="FF008080"/>
      <name val="Arial"/>
      <family val="2"/>
    </font>
    <font>
      <b/>
      <sz val="8"/>
      <color theme="1"/>
      <name val="Arial"/>
      <family val="2"/>
    </font>
    <font>
      <u/>
      <sz val="8"/>
      <color theme="1"/>
      <name val="Arial"/>
      <family val="2"/>
    </font>
    <font>
      <u/>
      <sz val="8"/>
      <name val="Arial"/>
      <family val="2"/>
    </font>
    <font>
      <sz val="8"/>
      <color theme="1"/>
      <name val="Arial"/>
      <family val="2"/>
    </font>
    <font>
      <sz val="8"/>
      <color indexed="12"/>
      <name val="Arial"/>
      <family val="2"/>
    </font>
    <font>
      <sz val="8"/>
      <color rgb="FF008080"/>
      <name val="Arial"/>
      <family val="2"/>
    </font>
    <font>
      <sz val="8"/>
      <color indexed="17"/>
      <name val="Arial"/>
      <family val="2"/>
    </font>
    <font>
      <sz val="8"/>
      <color theme="1"/>
      <name val="Calibri"/>
      <family val="2"/>
    </font>
    <font>
      <b/>
      <sz val="8"/>
      <color rgb="FF0000FF"/>
      <name val="Arial"/>
      <family val="2"/>
    </font>
    <font>
      <b/>
      <i/>
      <u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u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vertAlign val="superscript"/>
      <sz val="8"/>
      <name val="Arial"/>
      <family val="2"/>
    </font>
    <font>
      <b/>
      <u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i/>
      <sz val="8"/>
      <color rgb="FF0000FF"/>
      <name val="Arial"/>
      <family val="2"/>
    </font>
    <font>
      <u/>
      <vertAlign val="superscript"/>
      <sz val="8"/>
      <color theme="1"/>
      <name val="Arial"/>
      <family val="2"/>
    </font>
    <font>
      <sz val="8"/>
      <name val="Helv"/>
    </font>
    <font>
      <b/>
      <sz val="8"/>
      <name val="Helv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3FD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79" fontId="31" fillId="0" borderId="0">
      <alignment horizontal="left" wrapText="1"/>
    </xf>
  </cellStyleXfs>
  <cellXfs count="514">
    <xf numFmtId="0" fontId="0" fillId="0" borderId="0" xfId="0"/>
    <xf numFmtId="0" fontId="6" fillId="0" borderId="0" xfId="0" applyFont="1"/>
    <xf numFmtId="0" fontId="6" fillId="0" borderId="0" xfId="0" applyFont="1" applyFill="1" applyAlignment="1"/>
    <xf numFmtId="0" fontId="7" fillId="0" borderId="0" xfId="0" applyFont="1" applyFill="1" applyAlignment="1"/>
    <xf numFmtId="0" fontId="5" fillId="0" borderId="0" xfId="0" applyFont="1"/>
    <xf numFmtId="0" fontId="5" fillId="0" borderId="0" xfId="0" applyFont="1" applyFill="1"/>
    <xf numFmtId="0" fontId="8" fillId="0" borderId="0" xfId="0" applyFont="1" applyFill="1" applyAlignment="1"/>
    <xf numFmtId="0" fontId="9" fillId="0" borderId="0" xfId="0" applyFont="1" applyFill="1" applyAlignment="1"/>
    <xf numFmtId="0" fontId="3" fillId="0" borderId="0" xfId="0" applyFont="1" applyFill="1"/>
    <xf numFmtId="0" fontId="10" fillId="0" borderId="0" xfId="0" applyFont="1" applyFill="1" applyAlignment="1">
      <alignment horizontal="center"/>
    </xf>
    <xf numFmtId="17" fontId="11" fillId="0" borderId="0" xfId="0" applyNumberFormat="1" applyFont="1" applyFill="1" applyAlignment="1">
      <alignment horizontal="center" wrapText="1"/>
    </xf>
    <xf numFmtId="0" fontId="6" fillId="0" borderId="0" xfId="0" applyFont="1" applyAlignment="1"/>
    <xf numFmtId="0" fontId="12" fillId="0" borderId="0" xfId="0" applyFont="1" applyFill="1" applyAlignment="1">
      <alignment horizontal="left"/>
    </xf>
    <xf numFmtId="44" fontId="4" fillId="0" borderId="0" xfId="0" applyNumberFormat="1" applyFont="1" applyFill="1"/>
    <xf numFmtId="44" fontId="5" fillId="0" borderId="0" xfId="0" applyNumberFormat="1" applyFont="1" applyFill="1"/>
    <xf numFmtId="0" fontId="4" fillId="0" borderId="0" xfId="0" applyFont="1"/>
    <xf numFmtId="0" fontId="3" fillId="0" borderId="0" xfId="0" applyFont="1" applyFill="1" applyAlignment="1">
      <alignment horizontal="left"/>
    </xf>
    <xf numFmtId="43" fontId="12" fillId="0" borderId="0" xfId="0" applyNumberFormat="1" applyFont="1" applyFill="1"/>
    <xf numFmtId="0" fontId="13" fillId="0" borderId="0" xfId="0" applyFont="1"/>
    <xf numFmtId="43" fontId="14" fillId="0" borderId="0" xfId="0" applyNumberFormat="1" applyFont="1" applyFill="1"/>
    <xf numFmtId="43" fontId="4" fillId="0" borderId="0" xfId="0" applyNumberFormat="1" applyFont="1" applyFill="1"/>
    <xf numFmtId="43" fontId="5" fillId="0" borderId="5" xfId="0" applyNumberFormat="1" applyFont="1" applyFill="1" applyBorder="1"/>
    <xf numFmtId="0" fontId="15" fillId="0" borderId="0" xfId="0" applyFont="1"/>
    <xf numFmtId="0" fontId="3" fillId="0" borderId="0" xfId="0" applyFont="1"/>
    <xf numFmtId="44" fontId="5" fillId="0" borderId="0" xfId="0" applyNumberFormat="1" applyFont="1" applyFill="1" applyBorder="1"/>
    <xf numFmtId="43" fontId="5" fillId="0" borderId="1" xfId="0" applyNumberFormat="1" applyFont="1" applyFill="1" applyBorder="1"/>
    <xf numFmtId="44" fontId="5" fillId="0" borderId="2" xfId="0" applyNumberFormat="1" applyFont="1" applyFill="1" applyBorder="1"/>
    <xf numFmtId="43" fontId="5" fillId="0" borderId="0" xfId="0" applyNumberFormat="1" applyFont="1" applyFill="1"/>
    <xf numFmtId="44" fontId="5" fillId="0" borderId="3" xfId="0" applyNumberFormat="1" applyFont="1" applyFill="1" applyBorder="1"/>
    <xf numFmtId="44" fontId="5" fillId="0" borderId="0" xfId="0" applyNumberFormat="1" applyFont="1"/>
    <xf numFmtId="164" fontId="5" fillId="0" borderId="0" xfId="0" applyNumberFormat="1" applyFont="1"/>
    <xf numFmtId="178" fontId="5" fillId="0" borderId="0" xfId="0" applyNumberFormat="1" applyFont="1"/>
    <xf numFmtId="0" fontId="4" fillId="0" borderId="0" xfId="0" applyFont="1" applyFill="1" applyAlignment="1">
      <alignment horizontal="center"/>
    </xf>
    <xf numFmtId="0" fontId="16" fillId="0" borderId="0" xfId="0" applyFont="1" applyFill="1"/>
    <xf numFmtId="0" fontId="6" fillId="0" borderId="0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12" fillId="0" borderId="1" xfId="0" applyFont="1" applyFill="1" applyBorder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164" fontId="12" fillId="0" borderId="0" xfId="0" applyNumberFormat="1" applyFont="1" applyFill="1" applyBorder="1"/>
    <xf numFmtId="164" fontId="14" fillId="0" borderId="0" xfId="0" applyNumberFormat="1" applyFont="1" applyFill="1" applyBorder="1"/>
    <xf numFmtId="164" fontId="14" fillId="0" borderId="1" xfId="0" applyNumberFormat="1" applyFont="1" applyFill="1" applyBorder="1"/>
    <xf numFmtId="3" fontId="14" fillId="0" borderId="1" xfId="0" applyNumberFormat="1" applyFont="1" applyFill="1" applyBorder="1"/>
    <xf numFmtId="165" fontId="12" fillId="0" borderId="2" xfId="0" applyNumberFormat="1" applyFont="1" applyFill="1" applyBorder="1"/>
    <xf numFmtId="165" fontId="12" fillId="0" borderId="0" xfId="0" applyNumberFormat="1" applyFont="1" applyFill="1"/>
    <xf numFmtId="164" fontId="12" fillId="0" borderId="0" xfId="0" applyNumberFormat="1" applyFont="1" applyFill="1"/>
    <xf numFmtId="10" fontId="12" fillId="0" borderId="0" xfId="0" applyNumberFormat="1" applyFont="1" applyFill="1"/>
    <xf numFmtId="0" fontId="6" fillId="0" borderId="0" xfId="0" applyFont="1" applyAlignment="1">
      <alignment horizontal="centerContinuous"/>
    </xf>
    <xf numFmtId="41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quotePrefix="1" applyFont="1" applyFill="1" applyBorder="1" applyAlignment="1">
      <alignment horizontal="center"/>
    </xf>
    <xf numFmtId="9" fontId="14" fillId="0" borderId="0" xfId="0" applyNumberFormat="1" applyFont="1" applyFill="1" applyBorder="1"/>
    <xf numFmtId="9" fontId="5" fillId="0" borderId="0" xfId="0" applyNumberFormat="1" applyFont="1" applyFill="1" applyBorder="1"/>
    <xf numFmtId="0" fontId="6" fillId="0" borderId="0" xfId="0" applyFont="1" applyFill="1" applyBorder="1" applyProtection="1">
      <protection locked="0"/>
    </xf>
    <xf numFmtId="0" fontId="14" fillId="0" borderId="0" xfId="0" applyFont="1" applyFill="1" applyBorder="1"/>
    <xf numFmtId="0" fontId="5" fillId="0" borderId="0" xfId="0" applyFont="1" applyFill="1" applyBorder="1"/>
    <xf numFmtId="173" fontId="14" fillId="0" borderId="0" xfId="0" applyNumberFormat="1" applyFont="1" applyFill="1" applyBorder="1"/>
    <xf numFmtId="173" fontId="5" fillId="0" borderId="0" xfId="0" applyNumberFormat="1" applyFont="1" applyFill="1" applyBorder="1"/>
    <xf numFmtId="170" fontId="5" fillId="0" borderId="0" xfId="0" applyNumberFormat="1" applyFont="1" applyFill="1" applyBorder="1"/>
    <xf numFmtId="0" fontId="5" fillId="0" borderId="0" xfId="0" applyFont="1" applyFill="1" applyBorder="1" applyProtection="1">
      <protection locked="0"/>
    </xf>
    <xf numFmtId="3" fontId="5" fillId="0" borderId="0" xfId="0" applyNumberFormat="1" applyFont="1" applyFill="1" applyBorder="1"/>
    <xf numFmtId="0" fontId="12" fillId="0" borderId="0" xfId="0" applyFont="1"/>
    <xf numFmtId="0" fontId="5" fillId="0" borderId="0" xfId="0" applyFont="1" applyFill="1" applyAlignment="1"/>
    <xf numFmtId="0" fontId="6" fillId="0" borderId="0" xfId="0" applyFont="1" applyFill="1"/>
    <xf numFmtId="0" fontId="6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172" fontId="14" fillId="0" borderId="0" xfId="0" applyNumberFormat="1" applyFont="1" applyFill="1" applyAlignment="1"/>
    <xf numFmtId="0" fontId="19" fillId="0" borderId="0" xfId="0" applyFont="1" applyFill="1"/>
    <xf numFmtId="0" fontId="12" fillId="0" borderId="1" xfId="0" applyFont="1" applyFill="1" applyBorder="1" applyAlignment="1"/>
    <xf numFmtId="164" fontId="14" fillId="0" borderId="0" xfId="0" applyNumberFormat="1" applyFont="1" applyFill="1"/>
    <xf numFmtId="0" fontId="14" fillId="0" borderId="0" xfId="0" applyFont="1" applyFill="1"/>
    <xf numFmtId="165" fontId="14" fillId="0" borderId="0" xfId="0" applyNumberFormat="1" applyFont="1" applyFill="1"/>
    <xf numFmtId="10" fontId="12" fillId="0" borderId="0" xfId="0" applyNumberFormat="1" applyFont="1" applyFill="1" applyBorder="1"/>
    <xf numFmtId="165" fontId="12" fillId="0" borderId="0" xfId="0" applyNumberFormat="1" applyFont="1" applyFill="1" applyBorder="1"/>
    <xf numFmtId="165" fontId="16" fillId="0" borderId="0" xfId="0" applyNumberFormat="1" applyFont="1" applyFill="1"/>
    <xf numFmtId="0" fontId="5" fillId="0" borderId="0" xfId="0" applyNumberFormat="1" applyFont="1" applyFill="1" applyAlignment="1"/>
    <xf numFmtId="0" fontId="12" fillId="0" borderId="1" xfId="0" applyNumberFormat="1" applyFont="1" applyFill="1" applyBorder="1" applyAlignment="1"/>
    <xf numFmtId="0" fontId="12" fillId="0" borderId="0" xfId="0" quotePrefix="1" applyFont="1" applyFill="1" applyAlignment="1">
      <alignment horizontal="center"/>
    </xf>
    <xf numFmtId="164" fontId="12" fillId="0" borderId="0" xfId="0" quotePrefix="1" applyNumberFormat="1" applyFont="1" applyFill="1" applyAlignment="1">
      <alignment horizontal="center"/>
    </xf>
    <xf numFmtId="9" fontId="12" fillId="0" borderId="0" xfId="0" quotePrefix="1" applyNumberFormat="1" applyFont="1" applyFill="1" applyAlignment="1">
      <alignment horizontal="right"/>
    </xf>
    <xf numFmtId="167" fontId="12" fillId="0" borderId="0" xfId="0" applyNumberFormat="1" applyFont="1" applyFill="1" applyBorder="1"/>
    <xf numFmtId="164" fontId="14" fillId="0" borderId="0" xfId="0" quotePrefix="1" applyNumberFormat="1" applyFont="1" applyFill="1" applyAlignment="1">
      <alignment horizontal="center"/>
    </xf>
    <xf numFmtId="41" fontId="6" fillId="0" borderId="1" xfId="0" applyNumberFormat="1" applyFont="1" applyFill="1" applyBorder="1" applyAlignment="1">
      <alignment horizontal="center" vertical="center"/>
    </xf>
    <xf numFmtId="179" fontId="14" fillId="0" borderId="0" xfId="0" applyNumberFormat="1" applyFont="1" applyFill="1" applyBorder="1"/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/>
    </xf>
    <xf numFmtId="3" fontId="4" fillId="0" borderId="0" xfId="0" applyNumberFormat="1" applyFont="1" applyFill="1"/>
    <xf numFmtId="37" fontId="5" fillId="0" borderId="0" xfId="0" applyNumberFormat="1" applyFont="1" applyFill="1"/>
    <xf numFmtId="0" fontId="5" fillId="0" borderId="0" xfId="0" applyFont="1" applyAlignment="1">
      <alignment horizontal="left"/>
    </xf>
    <xf numFmtId="3" fontId="5" fillId="0" borderId="0" xfId="0" applyNumberFormat="1" applyFont="1" applyBorder="1"/>
    <xf numFmtId="0" fontId="6" fillId="0" borderId="0" xfId="0" applyFont="1" applyAlignment="1">
      <alignment horizontal="left"/>
    </xf>
    <xf numFmtId="166" fontId="5" fillId="0" borderId="0" xfId="0" applyNumberFormat="1" applyFont="1" applyFill="1"/>
    <xf numFmtId="0" fontId="5" fillId="0" borderId="0" xfId="0" applyFont="1" applyFill="1" applyBorder="1" applyAlignment="1">
      <alignment horizontal="left"/>
    </xf>
    <xf numFmtId="166" fontId="5" fillId="0" borderId="4" xfId="0" applyNumberFormat="1" applyFont="1" applyFill="1" applyBorder="1"/>
    <xf numFmtId="0" fontId="12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"/>
    </xf>
    <xf numFmtId="17" fontId="5" fillId="0" borderId="1" xfId="0" applyNumberFormat="1" applyFont="1" applyFill="1" applyBorder="1" applyAlignment="1">
      <alignment horizontal="center"/>
    </xf>
    <xf numFmtId="166" fontId="13" fillId="0" borderId="0" xfId="0" applyNumberFormat="1" applyFont="1" applyFill="1" applyBorder="1"/>
    <xf numFmtId="166" fontId="5" fillId="0" borderId="0" xfId="0" applyNumberFormat="1" applyFont="1" applyFill="1" applyBorder="1"/>
    <xf numFmtId="43" fontId="5" fillId="0" borderId="0" xfId="0" applyNumberFormat="1" applyFont="1" applyFill="1" applyBorder="1"/>
    <xf numFmtId="0" fontId="5" fillId="0" borderId="0" xfId="0" applyFont="1" applyFill="1" applyAlignment="1">
      <alignment horizontal="left"/>
    </xf>
    <xf numFmtId="37" fontId="5" fillId="0" borderId="0" xfId="0" applyNumberFormat="1" applyFont="1" applyFill="1" applyBorder="1"/>
    <xf numFmtId="166" fontId="5" fillId="0" borderId="0" xfId="0" applyNumberFormat="1" applyFont="1" applyFill="1" applyAlignment="1">
      <alignment horizontal="left"/>
    </xf>
    <xf numFmtId="166" fontId="5" fillId="0" borderId="1" xfId="0" applyNumberFormat="1" applyFont="1" applyFill="1" applyBorder="1" applyAlignment="1">
      <alignment horizontal="center"/>
    </xf>
    <xf numFmtId="17" fontId="5" fillId="0" borderId="0" xfId="0" applyNumberFormat="1" applyFont="1" applyFill="1" applyBorder="1"/>
    <xf numFmtId="166" fontId="21" fillId="0" borderId="0" xfId="0" applyNumberFormat="1" applyFont="1" applyFill="1" applyBorder="1"/>
    <xf numFmtId="37" fontId="13" fillId="0" borderId="0" xfId="0" applyNumberFormat="1" applyFont="1" applyFill="1" applyBorder="1"/>
    <xf numFmtId="39" fontId="5" fillId="0" borderId="0" xfId="0" applyNumberFormat="1" applyFont="1" applyFill="1"/>
    <xf numFmtId="2" fontId="5" fillId="0" borderId="0" xfId="0" applyNumberFormat="1" applyFont="1" applyFill="1"/>
    <xf numFmtId="177" fontId="5" fillId="0" borderId="0" xfId="0" applyNumberFormat="1" applyFont="1" applyFill="1"/>
    <xf numFmtId="177" fontId="5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right"/>
    </xf>
    <xf numFmtId="4" fontId="5" fillId="0" borderId="0" xfId="0" applyNumberFormat="1" applyFont="1"/>
    <xf numFmtId="0" fontId="5" fillId="0" borderId="0" xfId="0" applyFont="1" applyFill="1" applyAlignment="1">
      <alignment horizontal="right"/>
    </xf>
    <xf numFmtId="3" fontId="5" fillId="0" borderId="0" xfId="0" applyNumberFormat="1" applyFont="1" applyFill="1"/>
    <xf numFmtId="9" fontId="5" fillId="0" borderId="0" xfId="0" applyNumberFormat="1" applyFont="1" applyFill="1"/>
    <xf numFmtId="167" fontId="5" fillId="0" borderId="0" xfId="0" applyNumberFormat="1" applyFont="1" applyFill="1"/>
    <xf numFmtId="0" fontId="5" fillId="0" borderId="0" xfId="0" applyFont="1" applyAlignment="1">
      <alignment horizontal="right"/>
    </xf>
    <xf numFmtId="3" fontId="5" fillId="0" borderId="1" xfId="0" applyNumberFormat="1" applyFont="1" applyFill="1" applyBorder="1"/>
    <xf numFmtId="3" fontId="5" fillId="0" borderId="4" xfId="0" applyNumberFormat="1" applyFont="1" applyFill="1" applyBorder="1"/>
    <xf numFmtId="3" fontId="5" fillId="0" borderId="0" xfId="0" applyNumberFormat="1" applyFont="1"/>
    <xf numFmtId="179" fontId="13" fillId="0" borderId="0" xfId="0" applyNumberFormat="1" applyFont="1" applyFill="1"/>
    <xf numFmtId="182" fontId="13" fillId="0" borderId="0" xfId="0" applyNumberFormat="1" applyFont="1" applyFill="1"/>
    <xf numFmtId="183" fontId="13" fillId="0" borderId="0" xfId="0" applyNumberFormat="1" applyFont="1" applyFill="1" applyBorder="1"/>
    <xf numFmtId="179" fontId="13" fillId="0" borderId="0" xfId="0" applyNumberFormat="1" applyFont="1" applyFill="1" applyBorder="1"/>
    <xf numFmtId="3" fontId="5" fillId="0" borderId="4" xfId="0" applyNumberFormat="1" applyFont="1" applyBorder="1"/>
    <xf numFmtId="167" fontId="5" fillId="0" borderId="0" xfId="0" applyNumberFormat="1" applyFont="1" applyFill="1" applyBorder="1"/>
    <xf numFmtId="0" fontId="5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3" fontId="3" fillId="0" borderId="0" xfId="0" applyNumberFormat="1" applyFont="1" applyBorder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/>
    <xf numFmtId="3" fontId="5" fillId="0" borderId="0" xfId="0" applyNumberFormat="1" applyFont="1" applyFill="1" applyAlignment="1"/>
    <xf numFmtId="4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181" fontId="9" fillId="0" borderId="1" xfId="0" applyNumberFormat="1" applyFont="1" applyFill="1" applyBorder="1" applyAlignment="1">
      <alignment horizontal="center" vertical="center"/>
    </xf>
    <xf numFmtId="0" fontId="12" fillId="2" borderId="0" xfId="0" applyFont="1" applyFill="1"/>
    <xf numFmtId="165" fontId="4" fillId="0" borderId="0" xfId="0" applyNumberFormat="1" applyFont="1" applyFill="1"/>
    <xf numFmtId="165" fontId="5" fillId="0" borderId="0" xfId="0" applyNumberFormat="1" applyFont="1" applyFill="1"/>
    <xf numFmtId="0" fontId="12" fillId="3" borderId="0" xfId="0" applyFont="1" applyFill="1"/>
    <xf numFmtId="0" fontId="12" fillId="4" borderId="0" xfId="0" applyFont="1" applyFill="1"/>
    <xf numFmtId="164" fontId="12" fillId="0" borderId="12" xfId="0" applyNumberFormat="1" applyFont="1" applyFill="1" applyBorder="1"/>
    <xf numFmtId="166" fontId="12" fillId="0" borderId="0" xfId="0" applyNumberFormat="1" applyFont="1" applyFill="1" applyAlignment="1">
      <alignment horizontal="center"/>
    </xf>
    <xf numFmtId="0" fontId="12" fillId="0" borderId="0" xfId="0" applyFont="1" applyFill="1" applyBorder="1"/>
    <xf numFmtId="0" fontId="10" fillId="0" borderId="0" xfId="0" applyFont="1" applyFill="1" applyBorder="1"/>
    <xf numFmtId="3" fontId="14" fillId="0" borderId="0" xfId="0" applyNumberFormat="1" applyFont="1" applyFill="1"/>
    <xf numFmtId="0" fontId="10" fillId="0" borderId="0" xfId="0" applyFont="1" applyFill="1"/>
    <xf numFmtId="41" fontId="6" fillId="0" borderId="0" xfId="0" applyNumberFormat="1" applyFont="1" applyFill="1" applyBorder="1" applyAlignment="1">
      <alignment horizontal="center" wrapText="1"/>
    </xf>
    <xf numFmtId="41" fontId="6" fillId="0" borderId="1" xfId="0" applyNumberFormat="1" applyFont="1" applyFill="1" applyBorder="1" applyAlignment="1">
      <alignment horizontal="center" wrapText="1"/>
    </xf>
    <xf numFmtId="41" fontId="6" fillId="0" borderId="1" xfId="0" applyNumberFormat="1" applyFont="1" applyFill="1" applyBorder="1" applyAlignment="1">
      <alignment horizontal="center"/>
    </xf>
    <xf numFmtId="166" fontId="14" fillId="0" borderId="0" xfId="0" applyNumberFormat="1" applyFont="1" applyFill="1" applyBorder="1"/>
    <xf numFmtId="166" fontId="12" fillId="0" borderId="0" xfId="0" applyNumberFormat="1" applyFont="1" applyFill="1" applyBorder="1"/>
    <xf numFmtId="165" fontId="12" fillId="0" borderId="5" xfId="0" applyNumberFormat="1" applyFont="1" applyFill="1" applyBorder="1"/>
    <xf numFmtId="37" fontId="14" fillId="0" borderId="1" xfId="0" applyNumberFormat="1" applyFont="1" applyFill="1" applyBorder="1"/>
    <xf numFmtId="0" fontId="13" fillId="0" borderId="0" xfId="0" applyFont="1" applyFill="1"/>
    <xf numFmtId="0" fontId="15" fillId="0" borderId="0" xfId="0" applyFont="1" applyFill="1"/>
    <xf numFmtId="0" fontId="4" fillId="0" borderId="0" xfId="0" applyFont="1" applyFill="1"/>
    <xf numFmtId="0" fontId="23" fillId="0" borderId="0" xfId="0" applyFont="1" applyFill="1" applyAlignment="1">
      <alignment horizontal="center"/>
    </xf>
    <xf numFmtId="166" fontId="23" fillId="0" borderId="0" xfId="0" applyNumberFormat="1" applyFont="1" applyFill="1"/>
    <xf numFmtId="43" fontId="13" fillId="0" borderId="0" xfId="0" applyNumberFormat="1" applyFont="1" applyFill="1"/>
    <xf numFmtId="44" fontId="4" fillId="0" borderId="0" xfId="0" applyNumberFormat="1" applyFont="1" applyFill="1"/>
    <xf numFmtId="0" fontId="23" fillId="0" borderId="0" xfId="0" applyFont="1" applyFill="1"/>
    <xf numFmtId="0" fontId="9" fillId="6" borderId="0" xfId="0" applyFont="1" applyFill="1" applyAlignment="1">
      <alignment horizontal="center"/>
    </xf>
    <xf numFmtId="173" fontId="5" fillId="0" borderId="0" xfId="0" applyNumberFormat="1" applyFont="1" applyFill="1"/>
    <xf numFmtId="173" fontId="5" fillId="0" borderId="0" xfId="0" applyNumberFormat="1" applyFont="1" applyFill="1" applyBorder="1" applyAlignment="1">
      <alignment horizontal="left"/>
    </xf>
    <xf numFmtId="7" fontId="14" fillId="0" borderId="0" xfId="0" applyNumberFormat="1" applyFont="1" applyFill="1" applyAlignment="1"/>
    <xf numFmtId="170" fontId="5" fillId="0" borderId="0" xfId="0" applyNumberFormat="1" applyFont="1" applyFill="1"/>
    <xf numFmtId="180" fontId="5" fillId="0" borderId="0" xfId="0" applyNumberFormat="1" applyFont="1" applyFill="1" applyAlignment="1"/>
    <xf numFmtId="0" fontId="5" fillId="0" borderId="0" xfId="0" applyNumberFormat="1" applyFont="1" applyFill="1" applyAlignment="1"/>
    <xf numFmtId="0" fontId="5" fillId="0" borderId="0" xfId="0" applyFont="1" applyFill="1" applyAlignment="1"/>
    <xf numFmtId="180" fontId="5" fillId="0" borderId="0" xfId="0" applyNumberFormat="1" applyFont="1" applyFill="1" applyBorder="1" applyAlignment="1"/>
    <xf numFmtId="180" fontId="5" fillId="0" borderId="4" xfId="0" applyNumberFormat="1" applyFont="1" applyFill="1" applyBorder="1" applyAlignment="1"/>
    <xf numFmtId="0" fontId="6" fillId="0" borderId="0" xfId="0" applyNumberFormat="1" applyFont="1" applyFill="1" applyAlignment="1"/>
    <xf numFmtId="0" fontId="6" fillId="0" borderId="0" xfId="0" applyNumberFormat="1" applyFont="1" applyFill="1" applyAlignment="1">
      <alignment horizontal="center"/>
    </xf>
    <xf numFmtId="0" fontId="6" fillId="0" borderId="1" xfId="0" applyNumberFormat="1" applyFont="1" applyFill="1" applyBorder="1" applyAlignment="1" applyProtection="1">
      <protection locked="0"/>
    </xf>
    <xf numFmtId="0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left"/>
    </xf>
    <xf numFmtId="179" fontId="5" fillId="0" borderId="0" xfId="0" applyNumberFormat="1" applyFont="1" applyFill="1" applyAlignment="1"/>
    <xf numFmtId="0" fontId="5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centerContinuous"/>
    </xf>
    <xf numFmtId="181" fontId="8" fillId="0" borderId="1" xfId="0" applyNumberFormat="1" applyFont="1" applyFill="1" applyBorder="1" applyAlignment="1">
      <alignment horizontal="center" vertical="center"/>
    </xf>
    <xf numFmtId="181" fontId="17" fillId="0" borderId="1" xfId="0" applyNumberFormat="1" applyFont="1" applyFill="1" applyBorder="1" applyAlignment="1">
      <alignment horizontal="center" vertical="center"/>
    </xf>
    <xf numFmtId="186" fontId="12" fillId="4" borderId="0" xfId="0" applyNumberFormat="1" applyFont="1" applyFill="1"/>
    <xf numFmtId="164" fontId="4" fillId="0" borderId="0" xfId="0" applyNumberFormat="1" applyFont="1" applyFill="1"/>
    <xf numFmtId="164" fontId="5" fillId="0" borderId="0" xfId="0" applyNumberFormat="1" applyFont="1" applyFill="1"/>
    <xf numFmtId="181" fontId="6" fillId="0" borderId="1" xfId="0" applyNumberFormat="1" applyFont="1" applyFill="1" applyBorder="1" applyAlignment="1">
      <alignment horizontal="center"/>
    </xf>
    <xf numFmtId="0" fontId="8" fillId="0" borderId="0" xfId="0" applyFont="1"/>
    <xf numFmtId="174" fontId="12" fillId="0" borderId="0" xfId="0" applyNumberFormat="1" applyFont="1"/>
    <xf numFmtId="0" fontId="12" fillId="0" borderId="0" xfId="0" quotePrefix="1" applyFont="1" applyFill="1" applyAlignment="1">
      <alignment vertical="top"/>
    </xf>
    <xf numFmtId="0" fontId="12" fillId="0" borderId="0" xfId="0" applyFont="1" applyFill="1" applyAlignment="1">
      <alignment wrapText="1"/>
    </xf>
    <xf numFmtId="0" fontId="7" fillId="0" borderId="0" xfId="0" quotePrefix="1" applyNumberFormat="1" applyFont="1" applyFill="1" applyBorder="1" applyAlignment="1">
      <alignment horizontal="right"/>
    </xf>
    <xf numFmtId="0" fontId="6" fillId="0" borderId="0" xfId="0" applyNumberFormat="1" applyFont="1" applyFill="1" applyAlignment="1">
      <alignment horizontal="centerContinuous"/>
    </xf>
    <xf numFmtId="0" fontId="17" fillId="0" borderId="0" xfId="0" applyNumberFormat="1" applyFont="1" applyFill="1" applyAlignment="1">
      <alignment horizontal="centerContinuous"/>
    </xf>
    <xf numFmtId="0" fontId="7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>
      <alignment horizontal="centerContinuous"/>
    </xf>
    <xf numFmtId="0" fontId="6" fillId="0" borderId="0" xfId="0" applyNumberFormat="1" applyFont="1" applyFill="1" applyAlignment="1" applyProtection="1">
      <alignment horizontal="centerContinuous"/>
      <protection locked="0"/>
    </xf>
    <xf numFmtId="44" fontId="12" fillId="0" borderId="0" xfId="0" applyNumberFormat="1" applyFont="1" applyFill="1"/>
    <xf numFmtId="0" fontId="12" fillId="0" borderId="0" xfId="0" applyFont="1" applyFill="1" applyBorder="1" applyAlignment="1">
      <alignment horizontal="right"/>
    </xf>
    <xf numFmtId="3" fontId="13" fillId="0" borderId="0" xfId="0" applyNumberFormat="1" applyFont="1" applyFill="1" applyBorder="1"/>
    <xf numFmtId="0" fontId="12" fillId="0" borderId="0" xfId="0" applyFont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9" fontId="5" fillId="0" borderId="0" xfId="0" applyNumberFormat="1" applyFont="1" applyFill="1" applyBorder="1"/>
    <xf numFmtId="176" fontId="5" fillId="0" borderId="0" xfId="0" applyNumberFormat="1" applyFont="1"/>
    <xf numFmtId="174" fontId="5" fillId="0" borderId="0" xfId="0" applyNumberFormat="1" applyFont="1"/>
    <xf numFmtId="174" fontId="5" fillId="0" borderId="4" xfId="0" applyNumberFormat="1" applyFont="1" applyBorder="1"/>
    <xf numFmtId="174" fontId="12" fillId="0" borderId="0" xfId="0" applyNumberFormat="1" applyFont="1" applyFill="1"/>
    <xf numFmtId="176" fontId="5" fillId="0" borderId="4" xfId="0" applyNumberFormat="1" applyFont="1" applyBorder="1"/>
    <xf numFmtId="167" fontId="5" fillId="0" borderId="0" xfId="0" applyNumberFormat="1" applyFont="1"/>
    <xf numFmtId="10" fontId="5" fillId="0" borderId="0" xfId="0" applyNumberFormat="1" applyFont="1"/>
    <xf numFmtId="0" fontId="6" fillId="6" borderId="0" xfId="0" applyFont="1" applyFill="1" applyAlignment="1">
      <alignment horizontal="center" wrapText="1"/>
    </xf>
    <xf numFmtId="0" fontId="12" fillId="6" borderId="0" xfId="0" applyFont="1" applyFill="1"/>
    <xf numFmtId="3" fontId="14" fillId="6" borderId="0" xfId="0" applyNumberFormat="1" applyFont="1" applyFill="1"/>
    <xf numFmtId="0" fontId="5" fillId="0" borderId="0" xfId="0" applyFont="1" applyFill="1" applyBorder="1" applyAlignment="1">
      <alignment horizontal="left" vertical="center" textRotation="180"/>
    </xf>
    <xf numFmtId="164" fontId="5" fillId="0" borderId="4" xfId="0" applyNumberFormat="1" applyFont="1" applyFill="1" applyBorder="1"/>
    <xf numFmtId="0" fontId="6" fillId="0" borderId="1" xfId="0" applyFont="1" applyFill="1" applyBorder="1"/>
    <xf numFmtId="0" fontId="22" fillId="6" borderId="16" xfId="0" applyFont="1" applyFill="1" applyBorder="1" applyAlignment="1">
      <alignment horizontal="center" wrapText="1"/>
    </xf>
    <xf numFmtId="0" fontId="12" fillId="6" borderId="17" xfId="0" applyFont="1" applyFill="1" applyBorder="1"/>
    <xf numFmtId="0" fontId="14" fillId="0" borderId="0" xfId="0" applyFont="1" applyFill="1" applyAlignment="1"/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2" fillId="9" borderId="0" xfId="0" applyFont="1" applyFill="1"/>
    <xf numFmtId="0" fontId="6" fillId="9" borderId="0" xfId="0" applyFont="1" applyFill="1" applyAlignment="1">
      <alignment horizontal="center" wrapText="1"/>
    </xf>
    <xf numFmtId="44" fontId="3" fillId="0" borderId="0" xfId="0" applyNumberFormat="1" applyFont="1" applyFill="1"/>
    <xf numFmtId="0" fontId="6" fillId="0" borderId="0" xfId="0" applyFont="1" applyFill="1" applyAlignment="1">
      <alignment horizontal="center"/>
    </xf>
    <xf numFmtId="166" fontId="14" fillId="0" borderId="0" xfId="0" applyNumberFormat="1" applyFont="1" applyFill="1"/>
    <xf numFmtId="181" fontId="5" fillId="0" borderId="1" xfId="0" applyNumberFormat="1" applyFont="1" applyFill="1" applyBorder="1" applyAlignment="1">
      <alignment horizontal="center" wrapText="1"/>
    </xf>
    <xf numFmtId="14" fontId="5" fillId="0" borderId="0" xfId="0" applyNumberFormat="1" applyFont="1" applyFill="1"/>
    <xf numFmtId="3" fontId="5" fillId="0" borderId="1" xfId="0" applyNumberFormat="1" applyFont="1" applyBorder="1"/>
    <xf numFmtId="180" fontId="5" fillId="9" borderId="0" xfId="0" applyNumberFormat="1" applyFont="1" applyFill="1" applyAlignment="1"/>
    <xf numFmtId="166" fontId="4" fillId="10" borderId="0" xfId="0" applyNumberFormat="1" applyFont="1" applyFill="1"/>
    <xf numFmtId="171" fontId="5" fillId="0" borderId="0" xfId="0" applyNumberFormat="1" applyFont="1" applyFill="1" applyBorder="1"/>
    <xf numFmtId="172" fontId="5" fillId="0" borderId="0" xfId="0" applyNumberFormat="1" applyFont="1" applyFill="1" applyAlignment="1"/>
    <xf numFmtId="171" fontId="5" fillId="0" borderId="0" xfId="0" applyNumberFormat="1" applyFont="1" applyFill="1" applyBorder="1" applyAlignment="1">
      <alignment horizontal="left"/>
    </xf>
    <xf numFmtId="10" fontId="5" fillId="0" borderId="0" xfId="0" applyNumberFormat="1" applyFont="1" applyFill="1" applyBorder="1"/>
    <xf numFmtId="173" fontId="5" fillId="0" borderId="0" xfId="0" applyNumberFormat="1" applyFont="1" applyFill="1" applyAlignment="1"/>
    <xf numFmtId="170" fontId="5" fillId="0" borderId="0" xfId="0" applyNumberFormat="1" applyFont="1" applyFill="1" applyAlignment="1"/>
    <xf numFmtId="173" fontId="4" fillId="0" borderId="0" xfId="0" applyNumberFormat="1" applyFont="1" applyFill="1" applyBorder="1"/>
    <xf numFmtId="10" fontId="14" fillId="0" borderId="0" xfId="0" applyNumberFormat="1" applyFont="1" applyFill="1" applyBorder="1"/>
    <xf numFmtId="167" fontId="5" fillId="0" borderId="0" xfId="0" applyNumberFormat="1" applyFont="1" applyFill="1" applyBorder="1" applyAlignment="1">
      <alignment horizontal="left"/>
    </xf>
    <xf numFmtId="9" fontId="5" fillId="0" borderId="0" xfId="0" applyNumberFormat="1" applyFont="1" applyFill="1" applyBorder="1" applyAlignment="1">
      <alignment horizontal="center"/>
    </xf>
    <xf numFmtId="17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171" fontId="5" fillId="0" borderId="0" xfId="0" applyNumberFormat="1" applyFont="1" applyFill="1" applyBorder="1" applyAlignment="1"/>
    <xf numFmtId="9" fontId="6" fillId="0" borderId="0" xfId="0" applyNumberFormat="1" applyFont="1" applyFill="1" applyBorder="1" applyAlignment="1">
      <alignment horizontal="center"/>
    </xf>
    <xf numFmtId="9" fontId="6" fillId="0" borderId="1" xfId="0" applyNumberFormat="1" applyFont="1" applyFill="1" applyBorder="1" applyAlignment="1">
      <alignment horizontal="center"/>
    </xf>
    <xf numFmtId="171" fontId="6" fillId="0" borderId="0" xfId="0" applyNumberFormat="1" applyFont="1" applyFill="1" applyBorder="1" applyAlignment="1"/>
    <xf numFmtId="170" fontId="6" fillId="0" borderId="0" xfId="0" applyNumberFormat="1" applyFont="1" applyFill="1" applyBorder="1" applyAlignment="1"/>
    <xf numFmtId="169" fontId="6" fillId="0" borderId="0" xfId="0" applyNumberFormat="1" applyFont="1" applyFill="1" applyAlignment="1"/>
    <xf numFmtId="168" fontId="6" fillId="0" borderId="0" xfId="0" applyNumberFormat="1" applyFont="1" applyFill="1" applyAlignment="1">
      <alignment horizontal="centerContinuous"/>
    </xf>
    <xf numFmtId="169" fontId="5" fillId="0" borderId="0" xfId="0" applyNumberFormat="1" applyFont="1" applyFill="1" applyAlignment="1"/>
    <xf numFmtId="168" fontId="5" fillId="0" borderId="0" xfId="0" applyNumberFormat="1" applyFont="1" applyFill="1" applyAlignment="1">
      <alignment horizontal="centerContinuous"/>
    </xf>
    <xf numFmtId="0" fontId="9" fillId="0" borderId="0" xfId="0" applyFont="1" applyFill="1"/>
    <xf numFmtId="10" fontId="5" fillId="0" borderId="0" xfId="0" applyNumberFormat="1" applyFont="1" applyFill="1"/>
    <xf numFmtId="3" fontId="12" fillId="0" borderId="0" xfId="0" applyNumberFormat="1" applyFont="1" applyFill="1"/>
    <xf numFmtId="0" fontId="6" fillId="11" borderId="0" xfId="0" applyFont="1" applyFill="1" applyAlignment="1">
      <alignment horizontal="center" wrapText="1"/>
    </xf>
    <xf numFmtId="0" fontId="12" fillId="11" borderId="0" xfId="0" applyFont="1" applyFill="1"/>
    <xf numFmtId="187" fontId="12" fillId="11" borderId="0" xfId="0" applyNumberFormat="1" applyFont="1" applyFill="1"/>
    <xf numFmtId="174" fontId="4" fillId="0" borderId="0" xfId="0" applyNumberFormat="1" applyFont="1" applyFill="1"/>
    <xf numFmtId="164" fontId="12" fillId="0" borderId="5" xfId="0" applyNumberFormat="1" applyFont="1" applyFill="1" applyBorder="1"/>
    <xf numFmtId="0" fontId="20" fillId="0" borderId="0" xfId="0" applyFont="1" applyFill="1"/>
    <xf numFmtId="181" fontId="17" fillId="0" borderId="1" xfId="0" applyNumberFormat="1" applyFont="1" applyFill="1" applyBorder="1" applyAlignment="1">
      <alignment horizontal="center"/>
    </xf>
    <xf numFmtId="17" fontId="17" fillId="0" borderId="1" xfId="0" applyNumberFormat="1" applyFont="1" applyFill="1" applyBorder="1" applyAlignment="1">
      <alignment horizontal="center" vertical="center" wrapText="1"/>
    </xf>
    <xf numFmtId="0" fontId="5" fillId="11" borderId="0" xfId="0" applyFont="1" applyFill="1" applyAlignment="1"/>
    <xf numFmtId="0" fontId="6" fillId="0" borderId="0" xfId="0" applyFont="1" applyFill="1" applyAlignment="1">
      <alignment horizontal="center"/>
    </xf>
    <xf numFmtId="0" fontId="16" fillId="0" borderId="0" xfId="0" applyFont="1"/>
    <xf numFmtId="10" fontId="12" fillId="0" borderId="0" xfId="0" quotePrefix="1" applyNumberFormat="1" applyFont="1" applyFill="1" applyBorder="1" applyAlignment="1">
      <alignment horizontal="right"/>
    </xf>
    <xf numFmtId="164" fontId="14" fillId="0" borderId="0" xfId="0" quotePrefix="1" applyNumberFormat="1" applyFont="1" applyFill="1" applyBorder="1" applyAlignment="1">
      <alignment horizontal="center"/>
    </xf>
    <xf numFmtId="44" fontId="12" fillId="0" borderId="5" xfId="0" quotePrefix="1" applyNumberFormat="1" applyFont="1" applyFill="1" applyBorder="1" applyAlignment="1">
      <alignment horizontal="center"/>
    </xf>
    <xf numFmtId="44" fontId="14" fillId="0" borderId="0" xfId="0" quotePrefix="1" applyNumberFormat="1" applyFont="1" applyFill="1" applyBorder="1" applyAlignment="1">
      <alignment horizontal="center"/>
    </xf>
    <xf numFmtId="44" fontId="12" fillId="0" borderId="0" xfId="0" quotePrefix="1" applyNumberFormat="1" applyFont="1" applyFill="1" applyBorder="1" applyAlignment="1">
      <alignment horizontal="center"/>
    </xf>
    <xf numFmtId="164" fontId="12" fillId="0" borderId="0" xfId="0" quotePrefix="1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44" fontId="14" fillId="0" borderId="0" xfId="0" quotePrefix="1" applyNumberFormat="1" applyFont="1" applyFill="1" applyAlignment="1">
      <alignment horizontal="center"/>
    </xf>
    <xf numFmtId="44" fontId="12" fillId="0" borderId="0" xfId="0" quotePrefix="1" applyNumberFormat="1" applyFont="1" applyFill="1" applyAlignment="1">
      <alignment horizontal="center"/>
    </xf>
    <xf numFmtId="186" fontId="5" fillId="0" borderId="0" xfId="0" quotePrefix="1" applyNumberFormat="1" applyFont="1" applyFill="1" applyAlignment="1">
      <alignment horizontal="center"/>
    </xf>
    <xf numFmtId="44" fontId="14" fillId="0" borderId="0" xfId="0" applyNumberFormat="1" applyFont="1" applyFill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0" fontId="12" fillId="0" borderId="19" xfId="0" applyFont="1" applyFill="1" applyBorder="1"/>
    <xf numFmtId="41" fontId="6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2" fillId="0" borderId="19" xfId="0" applyNumberFormat="1" applyFont="1" applyFill="1" applyBorder="1" applyAlignment="1"/>
    <xf numFmtId="164" fontId="4" fillId="0" borderId="0" xfId="0" applyNumberFormat="1" applyFont="1" applyFill="1" applyBorder="1"/>
    <xf numFmtId="164" fontId="12" fillId="0" borderId="3" xfId="0" applyNumberFormat="1" applyFont="1" applyFill="1" applyBorder="1"/>
    <xf numFmtId="164" fontId="12" fillId="0" borderId="0" xfId="0" applyNumberFormat="1" applyFont="1"/>
    <xf numFmtId="44" fontId="12" fillId="0" borderId="3" xfId="0" applyNumberFormat="1" applyFont="1" applyFill="1" applyBorder="1"/>
    <xf numFmtId="0" fontId="6" fillId="0" borderId="19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6" fillId="0" borderId="19" xfId="0" applyFont="1" applyFill="1" applyBorder="1"/>
    <xf numFmtId="0" fontId="6" fillId="0" borderId="0" xfId="0" applyFont="1" applyBorder="1" applyProtection="1">
      <protection locked="0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right"/>
      <protection locked="0"/>
    </xf>
    <xf numFmtId="183" fontId="4" fillId="0" borderId="0" xfId="0" applyNumberFormat="1" applyFont="1" applyFill="1" applyAlignment="1">
      <alignment horizontal="right"/>
    </xf>
    <xf numFmtId="181" fontId="6" fillId="0" borderId="19" xfId="0" applyNumberFormat="1" applyFont="1" applyFill="1" applyBorder="1" applyAlignment="1">
      <alignment horizontal="center" vertical="center" wrapText="1"/>
    </xf>
    <xf numFmtId="0" fontId="27" fillId="0" borderId="0" xfId="0" applyFont="1" applyFill="1"/>
    <xf numFmtId="0" fontId="5" fillId="0" borderId="0" xfId="0" quotePrefix="1" applyFont="1" applyFill="1" applyAlignment="1">
      <alignment horizontal="center"/>
    </xf>
    <xf numFmtId="44" fontId="12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166" fontId="4" fillId="0" borderId="0" xfId="0" applyNumberFormat="1" applyFont="1" applyFill="1" applyBorder="1"/>
    <xf numFmtId="172" fontId="4" fillId="0" borderId="0" xfId="0" applyNumberFormat="1" applyFont="1" applyFill="1" applyAlignment="1"/>
    <xf numFmtId="7" fontId="4" fillId="0" borderId="0" xfId="0" applyNumberFormat="1" applyFont="1" applyFill="1" applyAlignment="1"/>
    <xf numFmtId="181" fontId="17" fillId="0" borderId="1" xfId="0" applyNumberFormat="1" applyFont="1" applyFill="1" applyBorder="1" applyAlignment="1">
      <alignment horizontal="center" wrapText="1"/>
    </xf>
    <xf numFmtId="17" fontId="17" fillId="0" borderId="1" xfId="0" applyNumberFormat="1" applyFont="1" applyFill="1" applyBorder="1" applyAlignment="1">
      <alignment horizontal="center"/>
    </xf>
    <xf numFmtId="165" fontId="5" fillId="3" borderId="0" xfId="0" applyNumberFormat="1" applyFont="1" applyFill="1"/>
    <xf numFmtId="186" fontId="5" fillId="4" borderId="0" xfId="0" applyNumberFormat="1" applyFont="1" applyFill="1"/>
    <xf numFmtId="0" fontId="12" fillId="0" borderId="19" xfId="0" applyFont="1" applyFill="1" applyBorder="1" applyAlignment="1"/>
    <xf numFmtId="37" fontId="4" fillId="0" borderId="19" xfId="0" applyNumberFormat="1" applyFont="1" applyFill="1" applyBorder="1"/>
    <xf numFmtId="165" fontId="4" fillId="0" borderId="0" xfId="0" applyNumberFormat="1" applyFont="1" applyFill="1" applyBorder="1"/>
    <xf numFmtId="0" fontId="17" fillId="0" borderId="0" xfId="0" applyFont="1" applyFill="1" applyBorder="1" applyAlignment="1">
      <alignment horizontal="centerContinuous"/>
    </xf>
    <xf numFmtId="0" fontId="17" fillId="0" borderId="19" xfId="0" applyFont="1" applyFill="1" applyBorder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4" fillId="0" borderId="19" xfId="0" quotePrefix="1" applyFont="1" applyFill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42" fontId="12" fillId="0" borderId="0" xfId="0" applyNumberFormat="1" applyFont="1" applyBorder="1" applyAlignment="1">
      <alignment horizontal="center"/>
    </xf>
    <xf numFmtId="3" fontId="4" fillId="0" borderId="0" xfId="0" applyNumberFormat="1" applyFont="1"/>
    <xf numFmtId="42" fontId="4" fillId="0" borderId="0" xfId="0" applyNumberFormat="1" applyFont="1"/>
    <xf numFmtId="165" fontId="12" fillId="0" borderId="0" xfId="0" applyNumberFormat="1" applyFont="1"/>
    <xf numFmtId="42" fontId="12" fillId="0" borderId="0" xfId="0" applyNumberFormat="1" applyFont="1"/>
    <xf numFmtId="42" fontId="14" fillId="0" borderId="0" xfId="0" applyNumberFormat="1" applyFont="1"/>
    <xf numFmtId="42" fontId="5" fillId="0" borderId="0" xfId="0" applyNumberFormat="1" applyFont="1"/>
    <xf numFmtId="10" fontId="12" fillId="0" borderId="0" xfId="0" applyNumberFormat="1" applyFont="1"/>
    <xf numFmtId="165" fontId="12" fillId="9" borderId="0" xfId="0" applyNumberFormat="1" applyFont="1" applyFill="1"/>
    <xf numFmtId="165" fontId="12" fillId="0" borderId="19" xfId="0" applyNumberFormat="1" applyFont="1" applyBorder="1"/>
    <xf numFmtId="3" fontId="12" fillId="0" borderId="4" xfId="0" applyNumberFormat="1" applyFont="1" applyBorder="1"/>
    <xf numFmtId="42" fontId="12" fillId="0" borderId="4" xfId="0" applyNumberFormat="1" applyFont="1" applyBorder="1"/>
    <xf numFmtId="42" fontId="5" fillId="0" borderId="4" xfId="0" applyNumberFormat="1" applyFont="1" applyBorder="1"/>
    <xf numFmtId="10" fontId="12" fillId="0" borderId="4" xfId="0" applyNumberFormat="1" applyFont="1" applyBorder="1"/>
    <xf numFmtId="3" fontId="12" fillId="0" borderId="0" xfId="0" applyNumberFormat="1" applyFont="1"/>
    <xf numFmtId="0" fontId="11" fillId="0" borderId="0" xfId="0" applyFont="1" applyBorder="1" applyAlignment="1">
      <alignment horizontal="left"/>
    </xf>
    <xf numFmtId="42" fontId="5" fillId="0" borderId="0" xfId="0" applyNumberFormat="1" applyFont="1" applyBorder="1"/>
    <xf numFmtId="0" fontId="5" fillId="0" borderId="0" xfId="0" applyFont="1" applyAlignment="1">
      <alignment horizontal="center"/>
    </xf>
    <xf numFmtId="166" fontId="5" fillId="0" borderId="0" xfId="0" applyNumberFormat="1" applyFont="1" applyFill="1"/>
    <xf numFmtId="165" fontId="12" fillId="0" borderId="4" xfId="0" applyNumberFormat="1" applyFont="1" applyBorder="1"/>
    <xf numFmtId="166" fontId="5" fillId="0" borderId="4" xfId="0" applyNumberFormat="1" applyFont="1" applyFill="1" applyBorder="1"/>
    <xf numFmtId="0" fontId="5" fillId="0" borderId="0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Border="1"/>
    <xf numFmtId="44" fontId="4" fillId="0" borderId="0" xfId="0" applyNumberFormat="1" applyFont="1"/>
    <xf numFmtId="44" fontId="13" fillId="0" borderId="0" xfId="0" applyNumberFormat="1" applyFont="1" applyBorder="1"/>
    <xf numFmtId="44" fontId="5" fillId="0" borderId="4" xfId="0" applyNumberFormat="1" applyFont="1" applyBorder="1"/>
    <xf numFmtId="44" fontId="13" fillId="0" borderId="0" xfId="0" applyNumberFormat="1" applyFont="1"/>
    <xf numFmtId="174" fontId="4" fillId="0" borderId="0" xfId="0" applyNumberFormat="1" applyFont="1"/>
    <xf numFmtId="174" fontId="13" fillId="0" borderId="0" xfId="0" applyNumberFormat="1" applyFont="1" applyBorder="1"/>
    <xf numFmtId="174" fontId="14" fillId="0" borderId="0" xfId="0" applyNumberFormat="1" applyFont="1"/>
    <xf numFmtId="174" fontId="5" fillId="0" borderId="0" xfId="0" applyNumberFormat="1" applyFont="1" applyBorder="1"/>
    <xf numFmtId="44" fontId="5" fillId="0" borderId="0" xfId="0" applyNumberFormat="1" applyFont="1" applyBorder="1"/>
    <xf numFmtId="167" fontId="5" fillId="0" borderId="0" xfId="0" applyNumberFormat="1" applyFont="1" applyBorder="1"/>
    <xf numFmtId="0" fontId="5" fillId="0" borderId="0" xfId="0" applyFont="1" applyAlignment="1"/>
    <xf numFmtId="0" fontId="12" fillId="0" borderId="0" xfId="0" applyFont="1" applyAlignment="1"/>
    <xf numFmtId="0" fontId="12" fillId="0" borderId="19" xfId="0" applyFont="1" applyBorder="1" applyAlignment="1"/>
    <xf numFmtId="0" fontId="4" fillId="0" borderId="19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0" xfId="0" applyFont="1" applyBorder="1"/>
    <xf numFmtId="167" fontId="12" fillId="0" borderId="0" xfId="0" applyNumberFormat="1" applyFont="1"/>
    <xf numFmtId="164" fontId="12" fillId="0" borderId="4" xfId="0" applyNumberFormat="1" applyFont="1" applyBorder="1"/>
    <xf numFmtId="167" fontId="12" fillId="0" borderId="4" xfId="0" applyNumberFormat="1" applyFont="1" applyBorder="1"/>
    <xf numFmtId="175" fontId="4" fillId="0" borderId="0" xfId="0" applyNumberFormat="1" applyFont="1"/>
    <xf numFmtId="164" fontId="12" fillId="0" borderId="0" xfId="0" applyNumberFormat="1" applyFont="1" applyBorder="1"/>
    <xf numFmtId="3" fontId="14" fillId="0" borderId="0" xfId="0" applyNumberFormat="1" applyFont="1"/>
    <xf numFmtId="0" fontId="14" fillId="0" borderId="0" xfId="0" applyFont="1"/>
    <xf numFmtId="3" fontId="4" fillId="0" borderId="0" xfId="0" applyNumberFormat="1" applyFont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wrapText="1"/>
    </xf>
    <xf numFmtId="164" fontId="12" fillId="0" borderId="0" xfId="0" applyNumberFormat="1" applyFont="1" applyAlignment="1">
      <alignment wrapText="1"/>
    </xf>
    <xf numFmtId="174" fontId="8" fillId="0" borderId="0" xfId="0" applyNumberFormat="1" applyFont="1"/>
    <xf numFmtId="0" fontId="9" fillId="0" borderId="0" xfId="0" applyFont="1"/>
    <xf numFmtId="189" fontId="9" fillId="0" borderId="0" xfId="0" applyNumberFormat="1" applyFont="1"/>
    <xf numFmtId="189" fontId="6" fillId="0" borderId="0" xfId="0" applyNumberFormat="1" applyFont="1"/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8" fillId="0" borderId="0" xfId="0" quotePrefix="1" applyFont="1" applyFill="1" applyAlignment="1">
      <alignment horizontal="center"/>
    </xf>
    <xf numFmtId="44" fontId="4" fillId="0" borderId="0" xfId="0" applyNumberFormat="1" applyFont="1" applyFill="1" applyAlignment="1">
      <alignment horizontal="center"/>
    </xf>
    <xf numFmtId="175" fontId="14" fillId="0" borderId="0" xfId="0" applyNumberFormat="1" applyFont="1"/>
    <xf numFmtId="0" fontId="14" fillId="0" borderId="0" xfId="0" applyFont="1" applyAlignment="1">
      <alignment wrapText="1"/>
    </xf>
    <xf numFmtId="0" fontId="5" fillId="0" borderId="0" xfId="0" applyFont="1" applyFill="1" applyAlignment="1">
      <alignment horizontal="centerContinuous"/>
    </xf>
    <xf numFmtId="44" fontId="14" fillId="9" borderId="0" xfId="0" quotePrefix="1" applyNumberFormat="1" applyFont="1" applyFill="1" applyAlignment="1">
      <alignment horizontal="center"/>
    </xf>
    <xf numFmtId="186" fontId="14" fillId="0" borderId="0" xfId="0" quotePrefix="1" applyNumberFormat="1" applyFont="1" applyFill="1" applyAlignment="1">
      <alignment horizontal="center"/>
    </xf>
    <xf numFmtId="180" fontId="29" fillId="0" borderId="0" xfId="0" applyNumberFormat="1" applyFont="1" applyFill="1" applyAlignment="1"/>
    <xf numFmtId="180" fontId="29" fillId="0" borderId="2" xfId="0" applyNumberFormat="1" applyFont="1" applyFill="1" applyBorder="1" applyAlignment="1" applyProtection="1">
      <protection locked="0"/>
    </xf>
    <xf numFmtId="44" fontId="14" fillId="0" borderId="0" xfId="0" applyNumberFormat="1" applyFont="1" applyFill="1"/>
    <xf numFmtId="166" fontId="4" fillId="0" borderId="0" xfId="0" applyNumberFormat="1" applyFont="1" applyFill="1"/>
    <xf numFmtId="166" fontId="4" fillId="2" borderId="0" xfId="0" applyNumberFormat="1" applyFont="1" applyFill="1"/>
    <xf numFmtId="184" fontId="21" fillId="6" borderId="18" xfId="0" applyNumberFormat="1" applyFont="1" applyFill="1" applyBorder="1"/>
    <xf numFmtId="186" fontId="14" fillId="4" borderId="0" xfId="0" applyNumberFormat="1" applyFont="1" applyFill="1"/>
    <xf numFmtId="165" fontId="4" fillId="3" borderId="0" xfId="0" applyNumberFormat="1" applyFont="1" applyFill="1"/>
    <xf numFmtId="0" fontId="4" fillId="6" borderId="0" xfId="0" applyFont="1" applyFill="1" applyAlignment="1">
      <alignment horizontal="center"/>
    </xf>
    <xf numFmtId="9" fontId="5" fillId="0" borderId="0" xfId="0" applyNumberFormat="1" applyFont="1"/>
    <xf numFmtId="165" fontId="14" fillId="0" borderId="0" xfId="0" applyNumberFormat="1" applyFont="1" applyFill="1" applyBorder="1"/>
    <xf numFmtId="170" fontId="14" fillId="0" borderId="0" xfId="0" applyNumberFormat="1" applyFont="1" applyFill="1" applyBorder="1"/>
    <xf numFmtId="0" fontId="4" fillId="0" borderId="8" xfId="1" applyNumberFormat="1" applyFont="1" applyBorder="1" applyAlignment="1"/>
    <xf numFmtId="0" fontId="4" fillId="0" borderId="9" xfId="1" applyNumberFormat="1" applyFont="1" applyBorder="1" applyAlignment="1"/>
    <xf numFmtId="10" fontId="4" fillId="12" borderId="9" xfId="1" applyNumberFormat="1" applyFont="1" applyFill="1" applyBorder="1" applyAlignment="1"/>
    <xf numFmtId="10" fontId="4" fillId="0" borderId="9" xfId="1" applyNumberFormat="1" applyFont="1" applyBorder="1" applyAlignment="1"/>
    <xf numFmtId="0" fontId="3" fillId="0" borderId="0" xfId="1" applyNumberFormat="1" applyFont="1" applyAlignment="1">
      <alignment horizontal="center"/>
    </xf>
    <xf numFmtId="42" fontId="3" fillId="0" borderId="0" xfId="1" applyNumberFormat="1" applyFont="1" applyAlignment="1">
      <alignment horizontal="center"/>
    </xf>
    <xf numFmtId="9" fontId="4" fillId="0" borderId="9" xfId="1" applyNumberFormat="1" applyFont="1" applyFill="1" applyBorder="1" applyAlignment="1"/>
    <xf numFmtId="179" fontId="4" fillId="12" borderId="9" xfId="1" applyNumberFormat="1" applyFont="1" applyFill="1" applyBorder="1" applyAlignment="1"/>
    <xf numFmtId="179" fontId="4" fillId="0" borderId="9" xfId="1" applyNumberFormat="1" applyFont="1" applyFill="1" applyBorder="1" applyAlignment="1"/>
    <xf numFmtId="0" fontId="4" fillId="0" borderId="10" xfId="1" applyNumberFormat="1" applyFont="1" applyBorder="1" applyAlignment="1"/>
    <xf numFmtId="0" fontId="32" fillId="12" borderId="21" xfId="1" applyNumberFormat="1" applyFont="1" applyFill="1" applyBorder="1" applyAlignment="1"/>
    <xf numFmtId="0" fontId="5" fillId="0" borderId="0" xfId="1" applyNumberFormat="1" applyFont="1" applyAlignment="1"/>
    <xf numFmtId="0" fontId="6" fillId="0" borderId="20" xfId="1" applyNumberFormat="1" applyFont="1" applyBorder="1" applyAlignment="1">
      <alignment horizontal="right"/>
    </xf>
    <xf numFmtId="0" fontId="6" fillId="0" borderId="0" xfId="1" applyNumberFormat="1" applyFont="1" applyAlignment="1">
      <alignment horizontal="centerContinuous"/>
    </xf>
    <xf numFmtId="0" fontId="5" fillId="0" borderId="0" xfId="1" applyNumberFormat="1" applyFont="1" applyAlignment="1">
      <alignment horizontal="centerContinuous"/>
    </xf>
    <xf numFmtId="0" fontId="6" fillId="0" borderId="0" xfId="1" applyNumberFormat="1" applyFont="1" applyAlignment="1"/>
    <xf numFmtId="0" fontId="5" fillId="5" borderId="7" xfId="1" applyNumberFormat="1" applyFont="1" applyFill="1" applyBorder="1" applyAlignment="1">
      <alignment horizontal="centerContinuous"/>
    </xf>
    <xf numFmtId="0" fontId="5" fillId="5" borderId="5" xfId="1" applyNumberFormat="1" applyFont="1" applyFill="1" applyBorder="1" applyAlignment="1">
      <alignment horizontal="centerContinuous"/>
    </xf>
    <xf numFmtId="0" fontId="5" fillId="5" borderId="6" xfId="1" applyNumberFormat="1" applyFont="1" applyFill="1" applyBorder="1" applyAlignment="1">
      <alignment horizontal="centerContinuous"/>
    </xf>
    <xf numFmtId="0" fontId="5" fillId="0" borderId="0" xfId="1" applyNumberFormat="1" applyFont="1" applyFill="1" applyAlignment="1"/>
    <xf numFmtId="0" fontId="5" fillId="0" borderId="8" xfId="1" applyNumberFormat="1" applyFont="1" applyBorder="1" applyAlignment="1">
      <alignment horizontal="center" vertical="center" wrapText="1"/>
    </xf>
    <xf numFmtId="0" fontId="5" fillId="0" borderId="8" xfId="1" applyNumberFormat="1" applyFont="1" applyBorder="1" applyAlignment="1">
      <alignment horizontal="center" vertical="center"/>
    </xf>
    <xf numFmtId="0" fontId="5" fillId="0" borderId="8" xfId="1" applyNumberFormat="1" applyFont="1" applyBorder="1" applyAlignment="1">
      <alignment horizontal="centerContinuous" vertical="center"/>
    </xf>
    <xf numFmtId="0" fontId="6" fillId="0" borderId="13" xfId="1" applyNumberFormat="1" applyFont="1" applyBorder="1" applyAlignment="1">
      <alignment horizontal="center" vertical="center" wrapText="1"/>
    </xf>
    <xf numFmtId="0" fontId="5" fillId="5" borderId="14" xfId="1" applyNumberFormat="1" applyFont="1" applyFill="1" applyBorder="1" applyAlignment="1">
      <alignment horizontal="center" vertical="center" wrapText="1"/>
    </xf>
    <xf numFmtId="0" fontId="5" fillId="5" borderId="13" xfId="1" applyNumberFormat="1" applyFont="1" applyFill="1" applyBorder="1" applyAlignment="1">
      <alignment horizontal="center" vertical="center" wrapText="1"/>
    </xf>
    <xf numFmtId="0" fontId="6" fillId="8" borderId="13" xfId="1" applyNumberFormat="1" applyFont="1" applyFill="1" applyBorder="1" applyAlignment="1">
      <alignment horizontal="center" vertical="center" wrapText="1"/>
    </xf>
    <xf numFmtId="0" fontId="5" fillId="0" borderId="8" xfId="1" applyNumberFormat="1" applyFont="1" applyBorder="1" applyAlignment="1">
      <alignment horizontal="center"/>
    </xf>
    <xf numFmtId="0" fontId="5" fillId="0" borderId="8" xfId="1" applyNumberFormat="1" applyFont="1" applyBorder="1" applyAlignment="1">
      <alignment horizontal="left"/>
    </xf>
    <xf numFmtId="0" fontId="5" fillId="0" borderId="9" xfId="1" applyNumberFormat="1" applyFont="1" applyBorder="1" applyAlignment="1"/>
    <xf numFmtId="42" fontId="5" fillId="0" borderId="15" xfId="1" applyNumberFormat="1" applyFont="1" applyFill="1" applyBorder="1" applyAlignment="1"/>
    <xf numFmtId="0" fontId="5" fillId="0" borderId="9" xfId="1" applyNumberFormat="1" applyFont="1" applyBorder="1" applyAlignment="1">
      <alignment horizontal="center"/>
    </xf>
    <xf numFmtId="0" fontId="5" fillId="0" borderId="9" xfId="1" applyNumberFormat="1" applyFont="1" applyBorder="1" applyAlignment="1">
      <alignment horizontal="left"/>
    </xf>
    <xf numFmtId="42" fontId="5" fillId="0" borderId="9" xfId="1" applyNumberFormat="1" applyFont="1" applyBorder="1" applyAlignment="1"/>
    <xf numFmtId="42" fontId="5" fillId="0" borderId="9" xfId="1" applyNumberFormat="1" applyFont="1" applyFill="1" applyBorder="1" applyAlignment="1"/>
    <xf numFmtId="42" fontId="5" fillId="0" borderId="0" xfId="1" applyNumberFormat="1" applyFont="1" applyAlignment="1"/>
    <xf numFmtId="42" fontId="5" fillId="0" borderId="8" xfId="1" applyNumberFormat="1" applyFont="1" applyBorder="1" applyAlignment="1"/>
    <xf numFmtId="42" fontId="5" fillId="0" borderId="8" xfId="1" applyNumberFormat="1" applyFont="1" applyFill="1" applyBorder="1" applyAlignment="1"/>
    <xf numFmtId="3" fontId="5" fillId="0" borderId="8" xfId="1" applyNumberFormat="1" applyFont="1" applyBorder="1" applyAlignment="1"/>
    <xf numFmtId="3" fontId="5" fillId="0" borderId="8" xfId="1" applyNumberFormat="1" applyFont="1" applyFill="1" applyBorder="1" applyAlignment="1"/>
    <xf numFmtId="0" fontId="5" fillId="0" borderId="10" xfId="1" applyNumberFormat="1" applyFont="1" applyBorder="1" applyAlignment="1">
      <alignment horizontal="center"/>
    </xf>
    <xf numFmtId="0" fontId="5" fillId="13" borderId="10" xfId="1" applyNumberFormat="1" applyFont="1" applyFill="1" applyBorder="1" applyAlignment="1">
      <alignment horizontal="left"/>
    </xf>
    <xf numFmtId="42" fontId="5" fillId="0" borderId="11" xfId="1" applyNumberFormat="1" applyFont="1" applyBorder="1" applyAlignment="1"/>
    <xf numFmtId="42" fontId="5" fillId="0" borderId="11" xfId="1" applyNumberFormat="1" applyFont="1" applyFill="1" applyBorder="1" applyAlignment="1"/>
    <xf numFmtId="42" fontId="5" fillId="8" borderId="11" xfId="1" applyNumberFormat="1" applyFont="1" applyFill="1" applyBorder="1" applyAlignment="1"/>
    <xf numFmtId="10" fontId="5" fillId="0" borderId="0" xfId="1" applyNumberFormat="1" applyFont="1" applyAlignment="1"/>
    <xf numFmtId="0" fontId="3" fillId="0" borderId="0" xfId="1" applyNumberFormat="1" applyFont="1" applyAlignment="1">
      <alignment horizontal="right"/>
    </xf>
    <xf numFmtId="10" fontId="3" fillId="0" borderId="0" xfId="1" applyNumberFormat="1" applyFont="1" applyAlignment="1"/>
    <xf numFmtId="179" fontId="20" fillId="12" borderId="4" xfId="1" applyFont="1" applyFill="1" applyBorder="1" applyAlignment="1">
      <alignment horizontal="center" wrapText="1"/>
    </xf>
    <xf numFmtId="179" fontId="20" fillId="12" borderId="22" xfId="1" applyFont="1" applyFill="1" applyBorder="1" applyAlignment="1">
      <alignment horizontal="center" wrapText="1"/>
    </xf>
    <xf numFmtId="0" fontId="31" fillId="12" borderId="23" xfId="1" applyNumberFormat="1" applyFont="1" applyFill="1" applyBorder="1" applyAlignment="1"/>
    <xf numFmtId="179" fontId="5" fillId="12" borderId="0" xfId="1" applyFont="1" applyFill="1" applyBorder="1" applyAlignment="1">
      <alignment horizontal="center" wrapText="1"/>
    </xf>
    <xf numFmtId="179" fontId="5" fillId="12" borderId="24" xfId="1" applyFont="1" applyFill="1" applyBorder="1" applyAlignment="1">
      <alignment horizontal="center" wrapText="1"/>
    </xf>
    <xf numFmtId="179" fontId="12" fillId="12" borderId="23" xfId="1" applyFont="1" applyFill="1" applyBorder="1" applyAlignment="1"/>
    <xf numFmtId="14" fontId="6" fillId="12" borderId="0" xfId="1" applyNumberFormat="1" applyFont="1" applyFill="1" applyBorder="1" applyAlignment="1">
      <alignment horizontal="center"/>
    </xf>
    <xf numFmtId="14" fontId="6" fillId="12" borderId="24" xfId="1" applyNumberFormat="1" applyFont="1" applyFill="1" applyBorder="1" applyAlignment="1">
      <alignment horizontal="center"/>
    </xf>
    <xf numFmtId="179" fontId="12" fillId="12" borderId="23" xfId="1" applyFont="1" applyFill="1" applyBorder="1" applyAlignment="1">
      <alignment horizontal="left"/>
    </xf>
    <xf numFmtId="14" fontId="12" fillId="12" borderId="0" xfId="1" applyNumberFormat="1" applyFont="1" applyFill="1" applyBorder="1" applyAlignment="1">
      <alignment horizontal="center"/>
    </xf>
    <xf numFmtId="14" fontId="12" fillId="12" borderId="24" xfId="1" applyNumberFormat="1" applyFont="1" applyFill="1" applyBorder="1" applyAlignment="1">
      <alignment horizontal="center"/>
    </xf>
    <xf numFmtId="179" fontId="12" fillId="12" borderId="25" xfId="1" applyFont="1" applyFill="1" applyBorder="1" applyAlignment="1">
      <alignment horizontal="left"/>
    </xf>
    <xf numFmtId="179" fontId="12" fillId="12" borderId="26" xfId="1" applyFont="1" applyFill="1" applyBorder="1" applyAlignment="1">
      <alignment horizontal="center"/>
    </xf>
    <xf numFmtId="179" fontId="12" fillId="12" borderId="27" xfId="1" applyFont="1" applyFill="1" applyBorder="1" applyAlignment="1">
      <alignment horizontal="center"/>
    </xf>
    <xf numFmtId="179" fontId="12" fillId="12" borderId="28" xfId="1" applyFont="1" applyFill="1" applyBorder="1" applyAlignment="1">
      <alignment horizontal="center"/>
    </xf>
    <xf numFmtId="0" fontId="5" fillId="12" borderId="23" xfId="1" applyNumberFormat="1" applyFont="1" applyFill="1" applyBorder="1" applyAlignment="1"/>
    <xf numFmtId="10" fontId="5" fillId="12" borderId="29" xfId="1" applyNumberFormat="1" applyFont="1" applyFill="1" applyBorder="1" applyAlignment="1"/>
    <xf numFmtId="10" fontId="5" fillId="12" borderId="0" xfId="1" applyNumberFormat="1" applyFont="1" applyFill="1" applyBorder="1" applyAlignment="1"/>
    <xf numFmtId="10" fontId="5" fillId="12" borderId="24" xfId="1" applyNumberFormat="1" applyFont="1" applyFill="1" applyBorder="1" applyAlignment="1"/>
    <xf numFmtId="10" fontId="5" fillId="12" borderId="30" xfId="1" applyNumberFormat="1" applyFont="1" applyFill="1" applyBorder="1" applyAlignment="1"/>
    <xf numFmtId="10" fontId="6" fillId="12" borderId="19" xfId="1" applyNumberFormat="1" applyFont="1" applyFill="1" applyBorder="1" applyAlignment="1"/>
    <xf numFmtId="10" fontId="5" fillId="12" borderId="31" xfId="1" applyNumberFormat="1" applyFont="1" applyFill="1" applyBorder="1" applyAlignment="1"/>
    <xf numFmtId="10" fontId="5" fillId="7" borderId="24" xfId="1" applyNumberFormat="1" applyFont="1" applyFill="1" applyBorder="1" applyAlignment="1"/>
    <xf numFmtId="179" fontId="12" fillId="12" borderId="29" xfId="1" applyFont="1" applyFill="1" applyBorder="1" applyAlignment="1"/>
    <xf numFmtId="179" fontId="12" fillId="12" borderId="0" xfId="1" applyFont="1" applyFill="1" applyBorder="1" applyAlignment="1"/>
    <xf numFmtId="179" fontId="12" fillId="12" borderId="24" xfId="1" applyFont="1" applyFill="1" applyBorder="1" applyAlignment="1"/>
    <xf numFmtId="10" fontId="5" fillId="12" borderId="19" xfId="1" applyNumberFormat="1" applyFont="1" applyFill="1" applyBorder="1" applyAlignment="1"/>
    <xf numFmtId="10" fontId="5" fillId="12" borderId="32" xfId="1" applyNumberFormat="1" applyFont="1" applyFill="1" applyBorder="1" applyAlignment="1"/>
    <xf numFmtId="10" fontId="5" fillId="12" borderId="33" xfId="1" applyNumberFormat="1" applyFont="1" applyFill="1" applyBorder="1" applyAlignment="1"/>
    <xf numFmtId="10" fontId="5" fillId="12" borderId="14" xfId="1" applyNumberFormat="1" applyFont="1" applyFill="1" applyBorder="1" applyAlignment="1"/>
    <xf numFmtId="179" fontId="7" fillId="12" borderId="23" xfId="1" applyFont="1" applyFill="1" applyBorder="1" applyAlignment="1"/>
    <xf numFmtId="0" fontId="5" fillId="12" borderId="23" xfId="1" applyNumberFormat="1" applyFont="1" applyFill="1" applyBorder="1" applyAlignment="1">
      <alignment horizontal="left"/>
    </xf>
    <xf numFmtId="0" fontId="5" fillId="12" borderId="0" xfId="1" applyNumberFormat="1" applyFont="1" applyFill="1" applyBorder="1" applyAlignment="1"/>
    <xf numFmtId="179" fontId="5" fillId="12" borderId="24" xfId="1" applyNumberFormat="1" applyFont="1" applyFill="1" applyBorder="1" applyAlignment="1"/>
    <xf numFmtId="190" fontId="5" fillId="12" borderId="0" xfId="1" applyNumberFormat="1" applyFont="1" applyFill="1" applyBorder="1" applyAlignment="1"/>
    <xf numFmtId="179" fontId="5" fillId="12" borderId="31" xfId="1" applyNumberFormat="1" applyFont="1" applyFill="1" applyBorder="1" applyAlignment="1"/>
    <xf numFmtId="191" fontId="12" fillId="12" borderId="0" xfId="1" applyNumberFormat="1" applyFont="1" applyFill="1" applyBorder="1" applyAlignment="1"/>
    <xf numFmtId="191" fontId="5" fillId="12" borderId="0" xfId="1" applyNumberFormat="1" applyFont="1" applyFill="1" applyBorder="1" applyAlignment="1"/>
    <xf numFmtId="191" fontId="6" fillId="12" borderId="24" xfId="1" applyNumberFormat="1" applyFont="1" applyFill="1" applyBorder="1" applyAlignment="1"/>
    <xf numFmtId="9" fontId="5" fillId="12" borderId="0" xfId="1" applyNumberFormat="1" applyFont="1" applyFill="1" applyBorder="1" applyAlignment="1"/>
    <xf numFmtId="0" fontId="5" fillId="12" borderId="25" xfId="1" applyNumberFormat="1" applyFont="1" applyFill="1" applyBorder="1" applyAlignment="1">
      <alignment horizontal="left"/>
    </xf>
    <xf numFmtId="179" fontId="12" fillId="12" borderId="19" xfId="1" applyFont="1" applyFill="1" applyBorder="1" applyAlignment="1"/>
    <xf numFmtId="0" fontId="5" fillId="12" borderId="19" xfId="1" applyNumberFormat="1" applyFont="1" applyFill="1" applyBorder="1" applyAlignment="1"/>
    <xf numFmtId="179" fontId="6" fillId="7" borderId="11" xfId="1" applyNumberFormat="1" applyFont="1" applyFill="1" applyBorder="1" applyAlignment="1" applyProtection="1">
      <protection locked="0"/>
    </xf>
    <xf numFmtId="180" fontId="4" fillId="0" borderId="0" xfId="0" applyNumberFormat="1" applyFont="1" applyFill="1" applyAlignment="1"/>
    <xf numFmtId="185" fontId="4" fillId="0" borderId="1" xfId="0" applyNumberFormat="1" applyFont="1" applyFill="1" applyBorder="1" applyAlignment="1"/>
    <xf numFmtId="171" fontId="4" fillId="0" borderId="0" xfId="0" applyNumberFormat="1" applyFont="1" applyFill="1" applyAlignment="1"/>
    <xf numFmtId="9" fontId="29" fillId="0" borderId="0" xfId="0" applyNumberFormat="1" applyFont="1" applyFill="1" applyBorder="1" applyAlignment="1">
      <alignment horizontal="right" wrapText="1"/>
    </xf>
    <xf numFmtId="188" fontId="4" fillId="0" borderId="0" xfId="0" applyNumberFormat="1" applyFont="1" applyFill="1"/>
    <xf numFmtId="0" fontId="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8" fillId="0" borderId="0" xfId="0" quotePrefix="1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8" fillId="0" borderId="0" xfId="0" quotePrefix="1" applyFont="1" applyFill="1" applyAlignment="1">
      <alignment horizontal="center"/>
    </xf>
    <xf numFmtId="0" fontId="0" fillId="0" borderId="0" xfId="0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  <color rgb="FF008080"/>
      <color rgb="FFFDEA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5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3.xml"/><Relationship Id="rId40" Type="http://schemas.openxmlformats.org/officeDocument/2006/relationships/externalLink" Target="externalLinks/externalLink6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49" Type="http://schemas.openxmlformats.org/officeDocument/2006/relationships/customXml" Target="../customXml/item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43" Type="http://schemas.openxmlformats.org/officeDocument/2006/relationships/sharedStrings" Target="sharedStrings.xml"/><Relationship Id="rId48" Type="http://schemas.openxmlformats.org/officeDocument/2006/relationships/customXml" Target="../customXml/item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4.xml"/><Relationship Id="rId46" Type="http://schemas.openxmlformats.org/officeDocument/2006/relationships/customXml" Target="../customXml/item2.xml"/><Relationship Id="rId20" Type="http://schemas.openxmlformats.org/officeDocument/2006/relationships/worksheet" Target="worksheets/sheet20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1%20Bgt\Units\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S5M2I7E6\1&amp;2%20Section%203%202011%20AOP\Section%203\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sources\Coal\WEC%20Pricing%20Analysis\2012\Colstrip%201&amp;2%202012%20AOP%20Final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F39"/>
  <sheetViews>
    <sheetView zoomScaleNormal="100" workbookViewId="0">
      <selection activeCell="A7" sqref="A7"/>
    </sheetView>
  </sheetViews>
  <sheetFormatPr defaultColWidth="56.54296875" defaultRowHeight="10.5" x14ac:dyDescent="0.25"/>
  <cols>
    <col min="1" max="1" width="4.90625" style="33" bestFit="1" customWidth="1"/>
    <col min="2" max="2" width="39.1796875" style="33" customWidth="1"/>
    <col min="3" max="3" width="15.7265625" style="33" customWidth="1"/>
    <col min="4" max="4" width="15.26953125" style="33" customWidth="1"/>
    <col min="5" max="5" width="14.453125" style="33" customWidth="1"/>
    <col min="6" max="6" width="15.7265625" style="33" customWidth="1"/>
    <col min="7" max="16384" width="56.54296875" style="33"/>
  </cols>
  <sheetData>
    <row r="1" spans="1:6" x14ac:dyDescent="0.25">
      <c r="A1" s="503" t="s">
        <v>0</v>
      </c>
      <c r="B1" s="503"/>
      <c r="C1" s="503"/>
      <c r="D1" s="503"/>
      <c r="E1" s="503"/>
      <c r="F1" s="503"/>
    </row>
    <row r="2" spans="1:6" x14ac:dyDescent="0.25">
      <c r="A2" s="504" t="s">
        <v>440</v>
      </c>
      <c r="B2" s="504"/>
      <c r="C2" s="504"/>
      <c r="D2" s="504"/>
      <c r="E2" s="504"/>
      <c r="F2" s="504"/>
    </row>
    <row r="3" spans="1:6" x14ac:dyDescent="0.25">
      <c r="A3" s="503" t="s">
        <v>136</v>
      </c>
      <c r="B3" s="503"/>
      <c r="C3" s="503"/>
      <c r="D3" s="503"/>
      <c r="E3" s="503"/>
      <c r="F3" s="503"/>
    </row>
    <row r="4" spans="1:6" x14ac:dyDescent="0.25">
      <c r="A4" s="504" t="s">
        <v>441</v>
      </c>
      <c r="B4" s="504"/>
      <c r="C4" s="504"/>
      <c r="D4" s="504"/>
      <c r="E4" s="504"/>
      <c r="F4" s="504"/>
    </row>
    <row r="6" spans="1:6" x14ac:dyDescent="0.25">
      <c r="E6" s="228"/>
      <c r="F6" s="228"/>
    </row>
    <row r="7" spans="1:6" x14ac:dyDescent="0.25">
      <c r="A7" s="34" t="s">
        <v>2</v>
      </c>
      <c r="D7" s="34" t="s">
        <v>3</v>
      </c>
      <c r="E7" s="34" t="s">
        <v>3</v>
      </c>
      <c r="F7" s="34" t="s">
        <v>3</v>
      </c>
    </row>
    <row r="8" spans="1:6" x14ac:dyDescent="0.25">
      <c r="A8" s="35" t="s">
        <v>4</v>
      </c>
      <c r="B8" s="36"/>
      <c r="C8" s="35" t="s">
        <v>5</v>
      </c>
      <c r="D8" s="35" t="s">
        <v>6</v>
      </c>
      <c r="E8" s="35" t="s">
        <v>7</v>
      </c>
      <c r="F8" s="35" t="s">
        <v>8</v>
      </c>
    </row>
    <row r="9" spans="1:6" x14ac:dyDescent="0.25">
      <c r="A9" s="37"/>
      <c r="B9" s="38" t="s">
        <v>9</v>
      </c>
      <c r="C9" s="38" t="s">
        <v>10</v>
      </c>
      <c r="D9" s="38" t="s">
        <v>11</v>
      </c>
      <c r="E9" s="38" t="s">
        <v>12</v>
      </c>
      <c r="F9" s="38" t="s">
        <v>13</v>
      </c>
    </row>
    <row r="10" spans="1:6" x14ac:dyDescent="0.25">
      <c r="A10" s="38"/>
      <c r="B10" s="39"/>
      <c r="C10" s="38"/>
      <c r="D10" s="38"/>
      <c r="E10" s="38"/>
      <c r="F10" s="38"/>
    </row>
    <row r="11" spans="1:6" x14ac:dyDescent="0.25">
      <c r="A11" s="38">
        <v>1</v>
      </c>
      <c r="B11" s="37"/>
      <c r="C11" s="38"/>
      <c r="D11" s="40"/>
      <c r="E11" s="40"/>
      <c r="F11" s="40"/>
    </row>
    <row r="12" spans="1:6" x14ac:dyDescent="0.25">
      <c r="A12" s="38">
        <f t="shared" ref="A12:A36" si="0">A11+1</f>
        <v>2</v>
      </c>
      <c r="B12" s="37" t="s">
        <v>561</v>
      </c>
      <c r="C12" s="38" t="s">
        <v>14</v>
      </c>
      <c r="D12" s="41">
        <f>'Deferral Balance'!D20</f>
        <v>392482.44460004626</v>
      </c>
      <c r="E12" s="41">
        <f>'Deferral Balance'!E20</f>
        <v>-15937.309637187054</v>
      </c>
      <c r="F12" s="41">
        <f>'Deferral Balance'!F20</f>
        <v>-1455.4460695593036</v>
      </c>
    </row>
    <row r="13" spans="1:6" x14ac:dyDescent="0.25">
      <c r="A13" s="38">
        <f t="shared" si="0"/>
        <v>3</v>
      </c>
      <c r="B13" s="37"/>
      <c r="C13" s="38"/>
      <c r="D13" s="40"/>
      <c r="E13" s="40"/>
      <c r="F13" s="40"/>
    </row>
    <row r="14" spans="1:6" x14ac:dyDescent="0.25">
      <c r="A14" s="38">
        <f t="shared" si="0"/>
        <v>4</v>
      </c>
      <c r="B14" s="37" t="s">
        <v>568</v>
      </c>
      <c r="C14" s="38" t="s">
        <v>14</v>
      </c>
      <c r="D14" s="41">
        <f>'Deferral Balance'!D22</f>
        <v>8971806.1228658836</v>
      </c>
      <c r="E14" s="41">
        <f>'Deferral Balance'!E22</f>
        <v>3521453.9056500793</v>
      </c>
      <c r="F14" s="41">
        <f>'Deferral Balance'!F22</f>
        <v>-1751422.9592280365</v>
      </c>
    </row>
    <row r="15" spans="1:6" x14ac:dyDescent="0.25">
      <c r="A15" s="38">
        <f t="shared" si="0"/>
        <v>5</v>
      </c>
      <c r="B15" s="37"/>
      <c r="C15" s="38"/>
      <c r="D15" s="41"/>
      <c r="E15" s="41"/>
      <c r="F15" s="41"/>
    </row>
    <row r="16" spans="1:6" x14ac:dyDescent="0.25">
      <c r="A16" s="38">
        <f t="shared" si="0"/>
        <v>6</v>
      </c>
      <c r="B16" s="37" t="s">
        <v>563</v>
      </c>
      <c r="C16" s="38" t="s">
        <v>14</v>
      </c>
      <c r="D16" s="41">
        <f>'Deferral Balance'!D24</f>
        <v>556053.59786203608</v>
      </c>
      <c r="E16" s="41">
        <f>'Deferral Balance'!E24</f>
        <v>282041.37433961238</v>
      </c>
      <c r="F16" s="41">
        <f>'Deferral Balance'!F24</f>
        <v>-76871.729490138299</v>
      </c>
    </row>
    <row r="17" spans="1:6" x14ac:dyDescent="0.25">
      <c r="A17" s="38">
        <f t="shared" si="0"/>
        <v>7</v>
      </c>
      <c r="B17" s="37"/>
      <c r="C17" s="38"/>
      <c r="D17" s="41"/>
      <c r="E17" s="41"/>
      <c r="F17" s="41"/>
    </row>
    <row r="18" spans="1:6" x14ac:dyDescent="0.25">
      <c r="A18" s="38">
        <f t="shared" si="0"/>
        <v>8</v>
      </c>
      <c r="B18" s="37" t="s">
        <v>569</v>
      </c>
      <c r="C18" s="38" t="s">
        <v>14</v>
      </c>
      <c r="D18" s="42">
        <f>-'Earnings Test Alloc'!E17</f>
        <v>0</v>
      </c>
      <c r="E18" s="42">
        <f>-'Earnings Test Alloc'!F17</f>
        <v>0</v>
      </c>
      <c r="F18" s="42">
        <f>-'Earnings Test Alloc'!G17</f>
        <v>0</v>
      </c>
    </row>
    <row r="19" spans="1:6" x14ac:dyDescent="0.25">
      <c r="A19" s="38">
        <f t="shared" si="0"/>
        <v>9</v>
      </c>
      <c r="B19" s="37"/>
      <c r="C19" s="38"/>
      <c r="D19" s="40"/>
      <c r="E19" s="40"/>
      <c r="F19" s="40"/>
    </row>
    <row r="20" spans="1:6" x14ac:dyDescent="0.25">
      <c r="A20" s="38">
        <f t="shared" si="0"/>
        <v>10</v>
      </c>
      <c r="B20" s="37" t="s">
        <v>15</v>
      </c>
      <c r="C20" s="38" t="str">
        <f>"("&amp;A12&amp;")+("&amp;A14&amp;")+("&amp;A16&amp;")+("&amp;A18&amp;")"</f>
        <v>(2)+(4)+(6)+(8)</v>
      </c>
      <c r="D20" s="40">
        <f>D12+D14+D16+D18</f>
        <v>9920342.1653279662</v>
      </c>
      <c r="E20" s="40">
        <f>E12+E14+E16+E18</f>
        <v>3787557.9703525044</v>
      </c>
      <c r="F20" s="40">
        <f>F12+F14+F16+F18</f>
        <v>-1829750.1347877341</v>
      </c>
    </row>
    <row r="21" spans="1:6" x14ac:dyDescent="0.25">
      <c r="A21" s="38">
        <f t="shared" si="0"/>
        <v>11</v>
      </c>
      <c r="B21" s="37"/>
      <c r="C21" s="38"/>
      <c r="D21" s="40"/>
      <c r="E21" s="40"/>
      <c r="F21" s="40"/>
    </row>
    <row r="22" spans="1:6" x14ac:dyDescent="0.25">
      <c r="A22" s="38">
        <f t="shared" si="0"/>
        <v>12</v>
      </c>
      <c r="B22" s="37" t="s">
        <v>16</v>
      </c>
      <c r="C22" s="38" t="s">
        <v>14</v>
      </c>
      <c r="D22" s="43">
        <f>'F2022 Forecast'!$P$24</f>
        <v>595130910</v>
      </c>
      <c r="E22" s="43">
        <f>'F2022 Forecast'!$P$25</f>
        <v>238228754</v>
      </c>
      <c r="F22" s="43">
        <f>'F2022 Forecast'!$P$26</f>
        <v>94911172</v>
      </c>
    </row>
    <row r="23" spans="1:6" x14ac:dyDescent="0.25">
      <c r="A23" s="38">
        <f t="shared" si="0"/>
        <v>13</v>
      </c>
    </row>
    <row r="24" spans="1:6" ht="11" thickBot="1" x14ac:dyDescent="0.3">
      <c r="A24" s="38">
        <f t="shared" si="0"/>
        <v>14</v>
      </c>
      <c r="B24" s="37" t="s">
        <v>17</v>
      </c>
      <c r="C24" s="38" t="str">
        <f>"("&amp;A20&amp;") / ("&amp;A22&amp;")"</f>
        <v>(10) / (12)</v>
      </c>
      <c r="D24" s="44">
        <f>ROUND(D20/D22,5)</f>
        <v>1.6670000000000001E-2</v>
      </c>
      <c r="E24" s="44">
        <f>ROUND(E20/E22,5)</f>
        <v>1.5900000000000001E-2</v>
      </c>
      <c r="F24" s="44">
        <f>ROUND(F20/F22,5)</f>
        <v>-1.9279999999999999E-2</v>
      </c>
    </row>
    <row r="25" spans="1:6" ht="11" thickTop="1" x14ac:dyDescent="0.25">
      <c r="A25" s="38">
        <f t="shared" si="0"/>
        <v>15</v>
      </c>
    </row>
    <row r="26" spans="1:6" x14ac:dyDescent="0.25">
      <c r="A26" s="38">
        <f t="shared" si="0"/>
        <v>16</v>
      </c>
      <c r="B26" s="37" t="s">
        <v>18</v>
      </c>
      <c r="C26" s="38" t="s">
        <v>14</v>
      </c>
      <c r="D26" s="75">
        <f>'Rate Test'!D29</f>
        <v>1.6670000000000001E-2</v>
      </c>
      <c r="E26" s="75">
        <f>'Rate Test'!E29</f>
        <v>1.5900000000000001E-2</v>
      </c>
      <c r="F26" s="75">
        <f>'Rate Test'!F29</f>
        <v>-1.9279999999999999E-2</v>
      </c>
    </row>
    <row r="27" spans="1:6" x14ac:dyDescent="0.25">
      <c r="A27" s="38">
        <f t="shared" si="0"/>
        <v>17</v>
      </c>
      <c r="B27" s="37"/>
      <c r="C27" s="38"/>
    </row>
    <row r="28" spans="1:6" x14ac:dyDescent="0.25">
      <c r="A28" s="38">
        <f t="shared" si="0"/>
        <v>18</v>
      </c>
      <c r="B28" s="37" t="s">
        <v>19</v>
      </c>
      <c r="C28" s="38" t="s">
        <v>20</v>
      </c>
      <c r="D28" s="40">
        <f>IF(D24=D26,D14,(D14-((D24-D26)*D22)))</f>
        <v>8971806.1228658836</v>
      </c>
      <c r="E28" s="40">
        <f>IF(E24=E26,E14,(E14-((E24-E26)*E22)))</f>
        <v>3521453.9056500793</v>
      </c>
      <c r="F28" s="40">
        <f>IF(F24=F26,F14,(F14-((F24-F26)*F22)))</f>
        <v>-1751422.9592280365</v>
      </c>
    </row>
    <row r="29" spans="1:6" x14ac:dyDescent="0.25">
      <c r="A29" s="38">
        <f t="shared" si="0"/>
        <v>19</v>
      </c>
      <c r="D29" s="40"/>
      <c r="E29" s="46"/>
      <c r="F29" s="46"/>
    </row>
    <row r="30" spans="1:6" x14ac:dyDescent="0.25">
      <c r="A30" s="38">
        <f t="shared" si="0"/>
        <v>20</v>
      </c>
      <c r="B30" s="37" t="s">
        <v>21</v>
      </c>
      <c r="C30" s="38" t="str">
        <f>"("&amp;A12&amp;")+("&amp;A16&amp;")+("&amp;A18&amp;")+("&amp;A28&amp;")"</f>
        <v>(2)+(6)+(8)+(18)</v>
      </c>
      <c r="D30" s="40">
        <f>D28+D12+D16+D18</f>
        <v>9920342.1653279662</v>
      </c>
      <c r="E30" s="46">
        <f>E28+E12+E16+E18</f>
        <v>3787557.9703525044</v>
      </c>
      <c r="F30" s="46">
        <f>F28+F12+F16+F18</f>
        <v>-1829750.1347877341</v>
      </c>
    </row>
    <row r="31" spans="1:6" x14ac:dyDescent="0.25">
      <c r="A31" s="38">
        <f t="shared" si="0"/>
        <v>21</v>
      </c>
      <c r="D31" s="37"/>
      <c r="E31" s="37"/>
      <c r="F31" s="37"/>
    </row>
    <row r="32" spans="1:6" x14ac:dyDescent="0.25">
      <c r="A32" s="38">
        <f t="shared" si="0"/>
        <v>22</v>
      </c>
      <c r="B32" s="37" t="s">
        <v>22</v>
      </c>
      <c r="C32" s="38" t="str">
        <f>"("&amp;A$30&amp;") - ("&amp;A20&amp;")"</f>
        <v>(20) - (10)</v>
      </c>
      <c r="D32" s="46">
        <f>D30-D20</f>
        <v>0</v>
      </c>
      <c r="E32" s="46">
        <f>E30-E20</f>
        <v>0</v>
      </c>
      <c r="F32" s="46">
        <f>F30-F20</f>
        <v>0</v>
      </c>
    </row>
    <row r="33" spans="1:6" x14ac:dyDescent="0.25">
      <c r="A33" s="38">
        <f t="shared" si="0"/>
        <v>23</v>
      </c>
      <c r="B33" s="37"/>
    </row>
    <row r="34" spans="1:6" x14ac:dyDescent="0.25">
      <c r="A34" s="38">
        <f t="shared" si="0"/>
        <v>24</v>
      </c>
      <c r="B34" s="37" t="s">
        <v>23</v>
      </c>
      <c r="C34" s="38" t="s">
        <v>20</v>
      </c>
      <c r="D34" s="41"/>
      <c r="E34" s="41">
        <f>'2021 PLR Volumetric DeliveryRev'!E14*'Delivery Rate Change Calc'!E22</f>
        <v>93688222.085580006</v>
      </c>
      <c r="F34" s="41">
        <f>'2021 PLR Volumetric DeliveryRev'!F14*'Delivery Rate Change Calc'!F22</f>
        <v>17957193.742400002</v>
      </c>
    </row>
    <row r="35" spans="1:6" x14ac:dyDescent="0.25">
      <c r="A35" s="38">
        <f t="shared" si="0"/>
        <v>25</v>
      </c>
    </row>
    <row r="36" spans="1:6" ht="12.5" x14ac:dyDescent="0.25">
      <c r="A36" s="38">
        <f t="shared" si="0"/>
        <v>26</v>
      </c>
      <c r="B36" s="37" t="s">
        <v>566</v>
      </c>
      <c r="C36" s="38" t="str">
        <f>"("&amp;A$30&amp;") / ("&amp;A34&amp;")"</f>
        <v>(20) / (24)</v>
      </c>
      <c r="D36" s="46"/>
      <c r="E36" s="47">
        <f>E30/E34</f>
        <v>4.0427258475379535E-2</v>
      </c>
      <c r="F36" s="47">
        <f>F30/F34</f>
        <v>-0.10189510460464551</v>
      </c>
    </row>
    <row r="37" spans="1:6" x14ac:dyDescent="0.25">
      <c r="A37" s="38"/>
    </row>
    <row r="38" spans="1:6" x14ac:dyDescent="0.25">
      <c r="A38" s="38"/>
      <c r="B38" s="12" t="s">
        <v>545</v>
      </c>
    </row>
    <row r="39" spans="1:6" ht="12.5" x14ac:dyDescent="0.25">
      <c r="A39" s="38"/>
      <c r="B39" s="37" t="s">
        <v>567</v>
      </c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9"/>
  </sheetPr>
  <dimension ref="A1"/>
  <sheetViews>
    <sheetView workbookViewId="0">
      <selection activeCell="E30" sqref="E30"/>
    </sheetView>
  </sheetViews>
  <sheetFormatPr defaultRowHeight="14.5" x14ac:dyDescent="0.35"/>
  <sheetData/>
  <pageMargins left="0.7" right="0.7" top="0.75" bottom="0.75" header="0.3" footer="0.3"/>
  <customProperties>
    <customPr name="_pios_id" r:id="rId1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M31"/>
  <sheetViews>
    <sheetView zoomScaleNormal="100" workbookViewId="0">
      <selection activeCell="A6" sqref="A6"/>
    </sheetView>
  </sheetViews>
  <sheetFormatPr defaultColWidth="9.1796875" defaultRowHeight="10" x14ac:dyDescent="0.2"/>
  <cols>
    <col min="1" max="1" width="5.36328125" style="37" bestFit="1" customWidth="1"/>
    <col min="2" max="2" width="44.90625" style="37" bestFit="1" customWidth="1"/>
    <col min="3" max="3" width="11.54296875" style="37" bestFit="1" customWidth="1"/>
    <col min="4" max="5" width="10.26953125" style="37" bestFit="1" customWidth="1"/>
    <col min="6" max="6" width="15.7265625" style="37" bestFit="1" customWidth="1"/>
    <col min="7" max="16384" width="9.1796875" style="37"/>
  </cols>
  <sheetData>
    <row r="1" spans="1:13" ht="10.5" x14ac:dyDescent="0.25">
      <c r="A1" s="503" t="s">
        <v>0</v>
      </c>
      <c r="B1" s="503"/>
      <c r="C1" s="503"/>
      <c r="D1" s="503"/>
      <c r="E1" s="503"/>
      <c r="F1" s="503"/>
      <c r="G1" s="2"/>
      <c r="H1" s="2"/>
      <c r="I1" s="2"/>
      <c r="J1" s="2"/>
      <c r="K1" s="2"/>
      <c r="L1" s="2"/>
      <c r="M1" s="2"/>
    </row>
    <row r="2" spans="1:13" ht="10.5" x14ac:dyDescent="0.25">
      <c r="A2" s="505" t="str">
        <f>'Delivery Rate Change Calc'!A2:F2</f>
        <v>2022 Gas Decoupling Filing</v>
      </c>
      <c r="B2" s="505"/>
      <c r="C2" s="505"/>
      <c r="D2" s="505"/>
      <c r="E2" s="505"/>
      <c r="F2" s="505"/>
      <c r="G2" s="2"/>
      <c r="H2" s="2"/>
      <c r="I2" s="2"/>
      <c r="J2" s="2"/>
      <c r="K2" s="2"/>
      <c r="L2" s="2"/>
      <c r="M2" s="2"/>
    </row>
    <row r="3" spans="1:13" ht="10.5" x14ac:dyDescent="0.25">
      <c r="A3" s="506" t="s">
        <v>178</v>
      </c>
      <c r="B3" s="506"/>
      <c r="C3" s="506"/>
      <c r="D3" s="506"/>
      <c r="E3" s="506"/>
      <c r="F3" s="506"/>
      <c r="G3" s="2"/>
      <c r="H3" s="2"/>
      <c r="I3" s="2"/>
      <c r="J3" s="2"/>
      <c r="K3" s="2"/>
      <c r="L3" s="2"/>
      <c r="M3" s="2"/>
    </row>
    <row r="4" spans="1:13" ht="10.5" x14ac:dyDescent="0.25">
      <c r="A4" s="512" t="str">
        <f>'Delivery Rate Change Calc'!A4:F4</f>
        <v>Proposed Effective May 1, 2022</v>
      </c>
      <c r="B4" s="512"/>
      <c r="C4" s="512"/>
      <c r="D4" s="512"/>
      <c r="E4" s="512"/>
      <c r="F4" s="512"/>
      <c r="G4" s="2"/>
      <c r="H4" s="2"/>
      <c r="I4" s="2"/>
      <c r="J4" s="2"/>
      <c r="K4" s="2"/>
      <c r="L4" s="2"/>
      <c r="M4" s="2"/>
    </row>
    <row r="6" spans="1:13" ht="10.5" x14ac:dyDescent="0.25">
      <c r="A6" s="228" t="s">
        <v>2</v>
      </c>
      <c r="D6" s="34" t="s">
        <v>3</v>
      </c>
      <c r="E6" s="34" t="s">
        <v>3</v>
      </c>
      <c r="F6" s="34" t="s">
        <v>3</v>
      </c>
    </row>
    <row r="7" spans="1:13" ht="10.5" x14ac:dyDescent="0.25">
      <c r="A7" s="86" t="s">
        <v>4</v>
      </c>
      <c r="B7" s="36"/>
      <c r="C7" s="86" t="s">
        <v>5</v>
      </c>
      <c r="D7" s="35" t="s">
        <v>6</v>
      </c>
      <c r="E7" s="35" t="s">
        <v>7</v>
      </c>
      <c r="F7" s="35" t="s">
        <v>8</v>
      </c>
    </row>
    <row r="8" spans="1:13" x14ac:dyDescent="0.2">
      <c r="B8" s="38" t="s">
        <v>9</v>
      </c>
      <c r="C8" s="38" t="s">
        <v>10</v>
      </c>
      <c r="D8" s="38" t="s">
        <v>11</v>
      </c>
      <c r="E8" s="38" t="s">
        <v>12</v>
      </c>
      <c r="F8" s="38" t="s">
        <v>13</v>
      </c>
    </row>
    <row r="9" spans="1:13" x14ac:dyDescent="0.2">
      <c r="A9" s="38">
        <v>1</v>
      </c>
      <c r="B9" s="39"/>
      <c r="C9" s="38"/>
      <c r="D9" s="38"/>
      <c r="E9" s="38"/>
    </row>
    <row r="10" spans="1:13" x14ac:dyDescent="0.2">
      <c r="A10" s="38">
        <f t="shared" ref="A10:A26" si="0">A9+1</f>
        <v>2</v>
      </c>
      <c r="B10" s="37" t="s">
        <v>561</v>
      </c>
      <c r="C10" s="81" t="s">
        <v>179</v>
      </c>
      <c r="D10" s="73">
        <f>'Historic Account Balances'!DK15</f>
        <v>374645.29494030797</v>
      </c>
      <c r="E10" s="73">
        <f>'Historic Account Balances'!DK32</f>
        <v>-15213.006726105814</v>
      </c>
      <c r="F10" s="73">
        <f>'Historic Account Balances'!DK40</f>
        <v>-1389.300412036042</v>
      </c>
    </row>
    <row r="11" spans="1:13" x14ac:dyDescent="0.2">
      <c r="A11" s="38">
        <f t="shared" si="0"/>
        <v>3</v>
      </c>
    </row>
    <row r="12" spans="1:13" x14ac:dyDescent="0.2">
      <c r="A12" s="38">
        <f t="shared" si="0"/>
        <v>4</v>
      </c>
      <c r="B12" s="37" t="s">
        <v>562</v>
      </c>
      <c r="C12" s="81" t="s">
        <v>179</v>
      </c>
      <c r="D12" s="73">
        <f>'Historic Account Balances'!DG49</f>
        <v>8564064.4499999974</v>
      </c>
      <c r="E12" s="73">
        <f>'Historic Account Balances'!DG68</f>
        <v>3361414.39</v>
      </c>
      <c r="F12" s="73">
        <f>'Historic Account Balances'!DG76</f>
        <v>-1671826.0399999998</v>
      </c>
    </row>
    <row r="13" spans="1:13" x14ac:dyDescent="0.2">
      <c r="A13" s="38">
        <f t="shared" si="0"/>
        <v>5</v>
      </c>
      <c r="C13" s="38"/>
      <c r="D13" s="74"/>
      <c r="E13" s="74"/>
    </row>
    <row r="14" spans="1:13" x14ac:dyDescent="0.2">
      <c r="A14" s="38">
        <f t="shared" si="0"/>
        <v>6</v>
      </c>
      <c r="B14" s="37" t="s">
        <v>563</v>
      </c>
      <c r="C14" s="81" t="s">
        <v>179</v>
      </c>
      <c r="D14" s="73">
        <f>'Historic Account Balances'!DG86</f>
        <v>530782.63000000012</v>
      </c>
      <c r="E14" s="73">
        <f>'Historic Account Balances'!DG107</f>
        <v>269223.44</v>
      </c>
      <c r="F14" s="73">
        <f>'Historic Account Balances'!DG116</f>
        <v>-73378.139999999985</v>
      </c>
    </row>
    <row r="15" spans="1:13" x14ac:dyDescent="0.2">
      <c r="A15" s="38">
        <f t="shared" si="0"/>
        <v>7</v>
      </c>
      <c r="C15" s="38"/>
      <c r="D15" s="74"/>
      <c r="E15" s="74"/>
    </row>
    <row r="16" spans="1:13" x14ac:dyDescent="0.2">
      <c r="A16" s="38">
        <f t="shared" si="0"/>
        <v>8</v>
      </c>
      <c r="B16" s="37" t="s">
        <v>180</v>
      </c>
      <c r="C16" s="38" t="s">
        <v>181</v>
      </c>
      <c r="D16" s="46">
        <f>D12+D14+D10</f>
        <v>9469492.3749403059</v>
      </c>
      <c r="E16" s="46">
        <f>E12+E14+E10</f>
        <v>3615424.8232738944</v>
      </c>
      <c r="F16" s="46">
        <f>F12+F14+F10</f>
        <v>-1746593.4804120357</v>
      </c>
    </row>
    <row r="17" spans="1:6" x14ac:dyDescent="0.2">
      <c r="A17" s="38">
        <f t="shared" si="0"/>
        <v>9</v>
      </c>
      <c r="C17" s="38"/>
      <c r="D17" s="74"/>
      <c r="E17" s="74"/>
    </row>
    <row r="18" spans="1:6" x14ac:dyDescent="0.2">
      <c r="A18" s="38">
        <f t="shared" si="0"/>
        <v>10</v>
      </c>
      <c r="B18" s="37" t="s">
        <v>135</v>
      </c>
      <c r="C18" s="81" t="s">
        <v>14</v>
      </c>
      <c r="D18" s="87">
        <f>'2019 GRC Conversion Factor'!$D$18</f>
        <v>0.95455299999999998</v>
      </c>
      <c r="E18" s="209">
        <f>D18</f>
        <v>0.95455299999999998</v>
      </c>
      <c r="F18" s="209">
        <f>D18</f>
        <v>0.95455299999999998</v>
      </c>
    </row>
    <row r="19" spans="1:6" x14ac:dyDescent="0.2">
      <c r="A19" s="38">
        <f t="shared" si="0"/>
        <v>11</v>
      </c>
      <c r="C19" s="81"/>
      <c r="D19" s="46"/>
      <c r="E19" s="46"/>
    </row>
    <row r="20" spans="1:6" x14ac:dyDescent="0.2">
      <c r="A20" s="38">
        <f t="shared" si="0"/>
        <v>12</v>
      </c>
      <c r="B20" s="37" t="s">
        <v>182</v>
      </c>
      <c r="C20" s="38" t="s">
        <v>183</v>
      </c>
      <c r="D20" s="46">
        <f>D10/D$18</f>
        <v>392482.44460004626</v>
      </c>
      <c r="E20" s="46">
        <f>E10/E$18</f>
        <v>-15937.309637187054</v>
      </c>
      <c r="F20" s="46">
        <f>F10/F$18</f>
        <v>-1455.4460695593036</v>
      </c>
    </row>
    <row r="21" spans="1:6" x14ac:dyDescent="0.2">
      <c r="A21" s="38">
        <f t="shared" si="0"/>
        <v>13</v>
      </c>
    </row>
    <row r="22" spans="1:6" x14ac:dyDescent="0.2">
      <c r="A22" s="38">
        <f t="shared" si="0"/>
        <v>14</v>
      </c>
      <c r="B22" s="37" t="s">
        <v>184</v>
      </c>
      <c r="C22" s="38" t="s">
        <v>185</v>
      </c>
      <c r="D22" s="46">
        <f>D12/D$18</f>
        <v>8971806.1228658836</v>
      </c>
      <c r="E22" s="46">
        <f>E12/E$18</f>
        <v>3521453.9056500793</v>
      </c>
      <c r="F22" s="46">
        <f>F12/F$18</f>
        <v>-1751422.9592280365</v>
      </c>
    </row>
    <row r="23" spans="1:6" x14ac:dyDescent="0.2">
      <c r="A23" s="38">
        <f t="shared" si="0"/>
        <v>15</v>
      </c>
      <c r="C23" s="81"/>
    </row>
    <row r="24" spans="1:6" x14ac:dyDescent="0.2">
      <c r="A24" s="38">
        <f t="shared" si="0"/>
        <v>16</v>
      </c>
      <c r="B24" s="37" t="s">
        <v>186</v>
      </c>
      <c r="C24" s="38" t="s">
        <v>187</v>
      </c>
      <c r="D24" s="46">
        <f>D14/D$18</f>
        <v>556053.59786203608</v>
      </c>
      <c r="E24" s="46">
        <f>E14/E$18</f>
        <v>282041.37433961238</v>
      </c>
      <c r="F24" s="46">
        <f>F14/F$18</f>
        <v>-76871.729490138299</v>
      </c>
    </row>
    <row r="25" spans="1:6" x14ac:dyDescent="0.2">
      <c r="A25" s="38">
        <f t="shared" si="0"/>
        <v>17</v>
      </c>
      <c r="C25" s="81"/>
    </row>
    <row r="26" spans="1:6" x14ac:dyDescent="0.2">
      <c r="A26" s="38">
        <f t="shared" si="0"/>
        <v>18</v>
      </c>
      <c r="B26" s="37" t="s">
        <v>188</v>
      </c>
      <c r="C26" s="38" t="s">
        <v>189</v>
      </c>
      <c r="D26" s="46">
        <f>D22+D24+D20</f>
        <v>9920342.1653279662</v>
      </c>
      <c r="E26" s="46">
        <f>E22+E24+E20</f>
        <v>3787557.9703525044</v>
      </c>
      <c r="F26" s="46">
        <f>F22+F24+F20</f>
        <v>-1829750.1347877341</v>
      </c>
    </row>
    <row r="27" spans="1:6" x14ac:dyDescent="0.2">
      <c r="A27" s="38"/>
      <c r="C27" s="81"/>
    </row>
    <row r="28" spans="1:6" x14ac:dyDescent="0.2">
      <c r="A28" s="38"/>
      <c r="D28" s="46"/>
      <c r="E28" s="46"/>
    </row>
    <row r="29" spans="1:6" x14ac:dyDescent="0.2">
      <c r="A29" s="38"/>
      <c r="D29" s="46"/>
      <c r="E29" s="46"/>
    </row>
    <row r="31" spans="1:6" x14ac:dyDescent="0.2">
      <c r="D31" s="46"/>
      <c r="E31" s="46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theme="6" tint="0.59999389629810485"/>
    <pageSetUpPr fitToPage="1"/>
  </sheetPr>
  <dimension ref="A1:DL139"/>
  <sheetViews>
    <sheetView zoomScaleNormal="100" workbookViewId="0">
      <pane xSplit="3" ySplit="6" topLeftCell="D7" activePane="bottomRight" state="frozen"/>
      <selection activeCell="B35" sqref="B35"/>
      <selection pane="topRight" activeCell="B35" sqref="B35"/>
      <selection pane="bottomLeft" activeCell="B35" sqref="B35"/>
      <selection pane="bottomRight" activeCell="A7" sqref="A7"/>
    </sheetView>
  </sheetViews>
  <sheetFormatPr defaultRowHeight="10.5" x14ac:dyDescent="0.25"/>
  <cols>
    <col min="1" max="1" width="6.6328125" style="4" customWidth="1"/>
    <col min="2" max="2" width="49.90625" style="4" bestFit="1" customWidth="1"/>
    <col min="3" max="3" width="8.26953125" style="8" bestFit="1" customWidth="1"/>
    <col min="4" max="4" width="5.81640625" style="5" hidden="1" customWidth="1"/>
    <col min="5" max="5" width="6" style="5" hidden="1" customWidth="1"/>
    <col min="6" max="6" width="5.81640625" style="168" hidden="1" customWidth="1"/>
    <col min="7" max="7" width="5.7265625" style="5" hidden="1" customWidth="1"/>
    <col min="8" max="8" width="6.1796875" style="5" hidden="1" customWidth="1"/>
    <col min="9" max="9" width="5.81640625" style="5" hidden="1" customWidth="1"/>
    <col min="10" max="10" width="11" style="5" hidden="1" customWidth="1"/>
    <col min="11" max="12" width="11.7265625" style="5" hidden="1" customWidth="1"/>
    <col min="13" max="14" width="12.1796875" style="5" hidden="1" customWidth="1"/>
    <col min="15" max="15" width="12.54296875" style="5" hidden="1" customWidth="1"/>
    <col min="16" max="21" width="12.81640625" style="5" hidden="1" customWidth="1"/>
    <col min="22" max="26" width="13" style="5" hidden="1" customWidth="1"/>
    <col min="27" max="48" width="13.26953125" style="5" hidden="1" customWidth="1"/>
    <col min="49" max="51" width="14" style="5" hidden="1" customWidth="1"/>
    <col min="52" max="52" width="13.54296875" style="5" hidden="1" customWidth="1"/>
    <col min="53" max="55" width="13.26953125" style="5" hidden="1" customWidth="1"/>
    <col min="56" max="56" width="13.453125" style="5" hidden="1" customWidth="1"/>
    <col min="57" max="69" width="13.26953125" style="5" hidden="1" customWidth="1"/>
    <col min="70" max="70" width="12.81640625" style="5" hidden="1" customWidth="1"/>
    <col min="71" max="71" width="13" style="5" hidden="1" customWidth="1"/>
    <col min="72" max="75" width="13.26953125" style="5" hidden="1" customWidth="1"/>
    <col min="76" max="78" width="13" style="5" hidden="1" customWidth="1"/>
    <col min="79" max="79" width="12.81640625" style="5" hidden="1" customWidth="1"/>
    <col min="80" max="81" width="13" style="5" hidden="1" customWidth="1"/>
    <col min="82" max="82" width="12.6328125" style="5" hidden="1" customWidth="1"/>
    <col min="83" max="83" width="12.54296875" style="5" hidden="1" customWidth="1"/>
    <col min="84" max="85" width="12.6328125" style="5" hidden="1" customWidth="1"/>
    <col min="86" max="86" width="12.54296875" style="5" hidden="1" customWidth="1"/>
    <col min="87" max="87" width="12.36328125" style="5" hidden="1" customWidth="1"/>
    <col min="88" max="89" width="13" style="5" hidden="1" customWidth="1"/>
    <col min="90" max="95" width="12.54296875" style="5" hidden="1" customWidth="1"/>
    <col min="96" max="97" width="12.6328125" style="5" hidden="1" customWidth="1"/>
    <col min="98" max="98" width="13" style="5" hidden="1" customWidth="1"/>
    <col min="99" max="108" width="13" style="5" bestFit="1" customWidth="1"/>
    <col min="109" max="110" width="13.26953125" style="5" bestFit="1" customWidth="1"/>
    <col min="111" max="111" width="13.26953125" style="4" bestFit="1" customWidth="1"/>
    <col min="112" max="113" width="13" style="5" bestFit="1" customWidth="1"/>
    <col min="114" max="114" width="13" style="4" bestFit="1" customWidth="1"/>
    <col min="115" max="115" width="12.6328125" style="4" bestFit="1" customWidth="1"/>
    <col min="116" max="116" width="11.26953125" style="4" bestFit="1" customWidth="1"/>
    <col min="117" max="295" width="9.1796875" style="4"/>
    <col min="296" max="296" width="5.7265625" style="4" customWidth="1"/>
    <col min="297" max="297" width="58.7265625" style="4" bestFit="1" customWidth="1"/>
    <col min="298" max="298" width="11.54296875" style="4" bestFit="1" customWidth="1"/>
    <col min="299" max="299" width="18.26953125" style="4" bestFit="1" customWidth="1"/>
    <col min="300" max="300" width="9.1796875" style="4"/>
    <col min="301" max="302" width="0" style="4" hidden="1" customWidth="1"/>
    <col min="303" max="551" width="9.1796875" style="4"/>
    <col min="552" max="552" width="5.7265625" style="4" customWidth="1"/>
    <col min="553" max="553" width="58.7265625" style="4" bestFit="1" customWidth="1"/>
    <col min="554" max="554" width="11.54296875" style="4" bestFit="1" customWidth="1"/>
    <col min="555" max="555" width="18.26953125" style="4" bestFit="1" customWidth="1"/>
    <col min="556" max="556" width="9.1796875" style="4"/>
    <col min="557" max="558" width="0" style="4" hidden="1" customWidth="1"/>
    <col min="559" max="807" width="9.1796875" style="4"/>
    <col min="808" max="808" width="5.7265625" style="4" customWidth="1"/>
    <col min="809" max="809" width="58.7265625" style="4" bestFit="1" customWidth="1"/>
    <col min="810" max="810" width="11.54296875" style="4" bestFit="1" customWidth="1"/>
    <col min="811" max="811" width="18.26953125" style="4" bestFit="1" customWidth="1"/>
    <col min="812" max="812" width="9.1796875" style="4"/>
    <col min="813" max="814" width="0" style="4" hidden="1" customWidth="1"/>
    <col min="815" max="1063" width="9.1796875" style="4"/>
    <col min="1064" max="1064" width="5.7265625" style="4" customWidth="1"/>
    <col min="1065" max="1065" width="58.7265625" style="4" bestFit="1" customWidth="1"/>
    <col min="1066" max="1066" width="11.54296875" style="4" bestFit="1" customWidth="1"/>
    <col min="1067" max="1067" width="18.26953125" style="4" bestFit="1" customWidth="1"/>
    <col min="1068" max="1068" width="9.1796875" style="4"/>
    <col min="1069" max="1070" width="0" style="4" hidden="1" customWidth="1"/>
    <col min="1071" max="1319" width="9.1796875" style="4"/>
    <col min="1320" max="1320" width="5.7265625" style="4" customWidth="1"/>
    <col min="1321" max="1321" width="58.7265625" style="4" bestFit="1" customWidth="1"/>
    <col min="1322" max="1322" width="11.54296875" style="4" bestFit="1" customWidth="1"/>
    <col min="1323" max="1323" width="18.26953125" style="4" bestFit="1" customWidth="1"/>
    <col min="1324" max="1324" width="9.1796875" style="4"/>
    <col min="1325" max="1326" width="0" style="4" hidden="1" customWidth="1"/>
    <col min="1327" max="1575" width="9.1796875" style="4"/>
    <col min="1576" max="1576" width="5.7265625" style="4" customWidth="1"/>
    <col min="1577" max="1577" width="58.7265625" style="4" bestFit="1" customWidth="1"/>
    <col min="1578" max="1578" width="11.54296875" style="4" bestFit="1" customWidth="1"/>
    <col min="1579" max="1579" width="18.26953125" style="4" bestFit="1" customWidth="1"/>
    <col min="1580" max="1580" width="9.1796875" style="4"/>
    <col min="1581" max="1582" width="0" style="4" hidden="1" customWidth="1"/>
    <col min="1583" max="1831" width="9.1796875" style="4"/>
    <col min="1832" max="1832" width="5.7265625" style="4" customWidth="1"/>
    <col min="1833" max="1833" width="58.7265625" style="4" bestFit="1" customWidth="1"/>
    <col min="1834" max="1834" width="11.54296875" style="4" bestFit="1" customWidth="1"/>
    <col min="1835" max="1835" width="18.26953125" style="4" bestFit="1" customWidth="1"/>
    <col min="1836" max="1836" width="9.1796875" style="4"/>
    <col min="1837" max="1838" width="0" style="4" hidden="1" customWidth="1"/>
    <col min="1839" max="2087" width="9.1796875" style="4"/>
    <col min="2088" max="2088" width="5.7265625" style="4" customWidth="1"/>
    <col min="2089" max="2089" width="58.7265625" style="4" bestFit="1" customWidth="1"/>
    <col min="2090" max="2090" width="11.54296875" style="4" bestFit="1" customWidth="1"/>
    <col min="2091" max="2091" width="18.26953125" style="4" bestFit="1" customWidth="1"/>
    <col min="2092" max="2092" width="9.1796875" style="4"/>
    <col min="2093" max="2094" width="0" style="4" hidden="1" customWidth="1"/>
    <col min="2095" max="2343" width="9.1796875" style="4"/>
    <col min="2344" max="2344" width="5.7265625" style="4" customWidth="1"/>
    <col min="2345" max="2345" width="58.7265625" style="4" bestFit="1" customWidth="1"/>
    <col min="2346" max="2346" width="11.54296875" style="4" bestFit="1" customWidth="1"/>
    <col min="2347" max="2347" width="18.26953125" style="4" bestFit="1" customWidth="1"/>
    <col min="2348" max="2348" width="9.1796875" style="4"/>
    <col min="2349" max="2350" width="0" style="4" hidden="1" customWidth="1"/>
    <col min="2351" max="2599" width="9.1796875" style="4"/>
    <col min="2600" max="2600" width="5.7265625" style="4" customWidth="1"/>
    <col min="2601" max="2601" width="58.7265625" style="4" bestFit="1" customWidth="1"/>
    <col min="2602" max="2602" width="11.54296875" style="4" bestFit="1" customWidth="1"/>
    <col min="2603" max="2603" width="18.26953125" style="4" bestFit="1" customWidth="1"/>
    <col min="2604" max="2604" width="9.1796875" style="4"/>
    <col min="2605" max="2606" width="0" style="4" hidden="1" customWidth="1"/>
    <col min="2607" max="2855" width="9.1796875" style="4"/>
    <col min="2856" max="2856" width="5.7265625" style="4" customWidth="1"/>
    <col min="2857" max="2857" width="58.7265625" style="4" bestFit="1" customWidth="1"/>
    <col min="2858" max="2858" width="11.54296875" style="4" bestFit="1" customWidth="1"/>
    <col min="2859" max="2859" width="18.26953125" style="4" bestFit="1" customWidth="1"/>
    <col min="2860" max="2860" width="9.1796875" style="4"/>
    <col min="2861" max="2862" width="0" style="4" hidden="1" customWidth="1"/>
    <col min="2863" max="3111" width="9.1796875" style="4"/>
    <col min="3112" max="3112" width="5.7265625" style="4" customWidth="1"/>
    <col min="3113" max="3113" width="58.7265625" style="4" bestFit="1" customWidth="1"/>
    <col min="3114" max="3114" width="11.54296875" style="4" bestFit="1" customWidth="1"/>
    <col min="3115" max="3115" width="18.26953125" style="4" bestFit="1" customWidth="1"/>
    <col min="3116" max="3116" width="9.1796875" style="4"/>
    <col min="3117" max="3118" width="0" style="4" hidden="1" customWidth="1"/>
    <col min="3119" max="3367" width="9.1796875" style="4"/>
    <col min="3368" max="3368" width="5.7265625" style="4" customWidth="1"/>
    <col min="3369" max="3369" width="58.7265625" style="4" bestFit="1" customWidth="1"/>
    <col min="3370" max="3370" width="11.54296875" style="4" bestFit="1" customWidth="1"/>
    <col min="3371" max="3371" width="18.26953125" style="4" bestFit="1" customWidth="1"/>
    <col min="3372" max="3372" width="9.1796875" style="4"/>
    <col min="3373" max="3374" width="0" style="4" hidden="1" customWidth="1"/>
    <col min="3375" max="3623" width="9.1796875" style="4"/>
    <col min="3624" max="3624" width="5.7265625" style="4" customWidth="1"/>
    <col min="3625" max="3625" width="58.7265625" style="4" bestFit="1" customWidth="1"/>
    <col min="3626" max="3626" width="11.54296875" style="4" bestFit="1" customWidth="1"/>
    <col min="3627" max="3627" width="18.26953125" style="4" bestFit="1" customWidth="1"/>
    <col min="3628" max="3628" width="9.1796875" style="4"/>
    <col min="3629" max="3630" width="0" style="4" hidden="1" customWidth="1"/>
    <col min="3631" max="3879" width="9.1796875" style="4"/>
    <col min="3880" max="3880" width="5.7265625" style="4" customWidth="1"/>
    <col min="3881" max="3881" width="58.7265625" style="4" bestFit="1" customWidth="1"/>
    <col min="3882" max="3882" width="11.54296875" style="4" bestFit="1" customWidth="1"/>
    <col min="3883" max="3883" width="18.26953125" style="4" bestFit="1" customWidth="1"/>
    <col min="3884" max="3884" width="9.1796875" style="4"/>
    <col min="3885" max="3886" width="0" style="4" hidden="1" customWidth="1"/>
    <col min="3887" max="4135" width="9.1796875" style="4"/>
    <col min="4136" max="4136" width="5.7265625" style="4" customWidth="1"/>
    <col min="4137" max="4137" width="58.7265625" style="4" bestFit="1" customWidth="1"/>
    <col min="4138" max="4138" width="11.54296875" style="4" bestFit="1" customWidth="1"/>
    <col min="4139" max="4139" width="18.26953125" style="4" bestFit="1" customWidth="1"/>
    <col min="4140" max="4140" width="9.1796875" style="4"/>
    <col min="4141" max="4142" width="0" style="4" hidden="1" customWidth="1"/>
    <col min="4143" max="4391" width="9.1796875" style="4"/>
    <col min="4392" max="4392" width="5.7265625" style="4" customWidth="1"/>
    <col min="4393" max="4393" width="58.7265625" style="4" bestFit="1" customWidth="1"/>
    <col min="4394" max="4394" width="11.54296875" style="4" bestFit="1" customWidth="1"/>
    <col min="4395" max="4395" width="18.26953125" style="4" bestFit="1" customWidth="1"/>
    <col min="4396" max="4396" width="9.1796875" style="4"/>
    <col min="4397" max="4398" width="0" style="4" hidden="1" customWidth="1"/>
    <col min="4399" max="4647" width="9.1796875" style="4"/>
    <col min="4648" max="4648" width="5.7265625" style="4" customWidth="1"/>
    <col min="4649" max="4649" width="58.7265625" style="4" bestFit="1" customWidth="1"/>
    <col min="4650" max="4650" width="11.54296875" style="4" bestFit="1" customWidth="1"/>
    <col min="4651" max="4651" width="18.26953125" style="4" bestFit="1" customWidth="1"/>
    <col min="4652" max="4652" width="9.1796875" style="4"/>
    <col min="4653" max="4654" width="0" style="4" hidden="1" customWidth="1"/>
    <col min="4655" max="4903" width="9.1796875" style="4"/>
    <col min="4904" max="4904" width="5.7265625" style="4" customWidth="1"/>
    <col min="4905" max="4905" width="58.7265625" style="4" bestFit="1" customWidth="1"/>
    <col min="4906" max="4906" width="11.54296875" style="4" bestFit="1" customWidth="1"/>
    <col min="4907" max="4907" width="18.26953125" style="4" bestFit="1" customWidth="1"/>
    <col min="4908" max="4908" width="9.1796875" style="4"/>
    <col min="4909" max="4910" width="0" style="4" hidden="1" customWidth="1"/>
    <col min="4911" max="5159" width="9.1796875" style="4"/>
    <col min="5160" max="5160" width="5.7265625" style="4" customWidth="1"/>
    <col min="5161" max="5161" width="58.7265625" style="4" bestFit="1" customWidth="1"/>
    <col min="5162" max="5162" width="11.54296875" style="4" bestFit="1" customWidth="1"/>
    <col min="5163" max="5163" width="18.26953125" style="4" bestFit="1" customWidth="1"/>
    <col min="5164" max="5164" width="9.1796875" style="4"/>
    <col min="5165" max="5166" width="0" style="4" hidden="1" customWidth="1"/>
    <col min="5167" max="5415" width="9.1796875" style="4"/>
    <col min="5416" max="5416" width="5.7265625" style="4" customWidth="1"/>
    <col min="5417" max="5417" width="58.7265625" style="4" bestFit="1" customWidth="1"/>
    <col min="5418" max="5418" width="11.54296875" style="4" bestFit="1" customWidth="1"/>
    <col min="5419" max="5419" width="18.26953125" style="4" bestFit="1" customWidth="1"/>
    <col min="5420" max="5420" width="9.1796875" style="4"/>
    <col min="5421" max="5422" width="0" style="4" hidden="1" customWidth="1"/>
    <col min="5423" max="5671" width="9.1796875" style="4"/>
    <col min="5672" max="5672" width="5.7265625" style="4" customWidth="1"/>
    <col min="5673" max="5673" width="58.7265625" style="4" bestFit="1" customWidth="1"/>
    <col min="5674" max="5674" width="11.54296875" style="4" bestFit="1" customWidth="1"/>
    <col min="5675" max="5675" width="18.26953125" style="4" bestFit="1" customWidth="1"/>
    <col min="5676" max="5676" width="9.1796875" style="4"/>
    <col min="5677" max="5678" width="0" style="4" hidden="1" customWidth="1"/>
    <col min="5679" max="5927" width="9.1796875" style="4"/>
    <col min="5928" max="5928" width="5.7265625" style="4" customWidth="1"/>
    <col min="5929" max="5929" width="58.7265625" style="4" bestFit="1" customWidth="1"/>
    <col min="5930" max="5930" width="11.54296875" style="4" bestFit="1" customWidth="1"/>
    <col min="5931" max="5931" width="18.26953125" style="4" bestFit="1" customWidth="1"/>
    <col min="5932" max="5932" width="9.1796875" style="4"/>
    <col min="5933" max="5934" width="0" style="4" hidden="1" customWidth="1"/>
    <col min="5935" max="6183" width="9.1796875" style="4"/>
    <col min="6184" max="6184" width="5.7265625" style="4" customWidth="1"/>
    <col min="6185" max="6185" width="58.7265625" style="4" bestFit="1" customWidth="1"/>
    <col min="6186" max="6186" width="11.54296875" style="4" bestFit="1" customWidth="1"/>
    <col min="6187" max="6187" width="18.26953125" style="4" bestFit="1" customWidth="1"/>
    <col min="6188" max="6188" width="9.1796875" style="4"/>
    <col min="6189" max="6190" width="0" style="4" hidden="1" customWidth="1"/>
    <col min="6191" max="6439" width="9.1796875" style="4"/>
    <col min="6440" max="6440" width="5.7265625" style="4" customWidth="1"/>
    <col min="6441" max="6441" width="58.7265625" style="4" bestFit="1" customWidth="1"/>
    <col min="6442" max="6442" width="11.54296875" style="4" bestFit="1" customWidth="1"/>
    <col min="6443" max="6443" width="18.26953125" style="4" bestFit="1" customWidth="1"/>
    <col min="6444" max="6444" width="9.1796875" style="4"/>
    <col min="6445" max="6446" width="0" style="4" hidden="1" customWidth="1"/>
    <col min="6447" max="6695" width="9.1796875" style="4"/>
    <col min="6696" max="6696" width="5.7265625" style="4" customWidth="1"/>
    <col min="6697" max="6697" width="58.7265625" style="4" bestFit="1" customWidth="1"/>
    <col min="6698" max="6698" width="11.54296875" style="4" bestFit="1" customWidth="1"/>
    <col min="6699" max="6699" width="18.26953125" style="4" bestFit="1" customWidth="1"/>
    <col min="6700" max="6700" width="9.1796875" style="4"/>
    <col min="6701" max="6702" width="0" style="4" hidden="1" customWidth="1"/>
    <col min="6703" max="6951" width="9.1796875" style="4"/>
    <col min="6952" max="6952" width="5.7265625" style="4" customWidth="1"/>
    <col min="6953" max="6953" width="58.7265625" style="4" bestFit="1" customWidth="1"/>
    <col min="6954" max="6954" width="11.54296875" style="4" bestFit="1" customWidth="1"/>
    <col min="6955" max="6955" width="18.26953125" style="4" bestFit="1" customWidth="1"/>
    <col min="6956" max="6956" width="9.1796875" style="4"/>
    <col min="6957" max="6958" width="0" style="4" hidden="1" customWidth="1"/>
    <col min="6959" max="7207" width="9.1796875" style="4"/>
    <col min="7208" max="7208" width="5.7265625" style="4" customWidth="1"/>
    <col min="7209" max="7209" width="58.7265625" style="4" bestFit="1" customWidth="1"/>
    <col min="7210" max="7210" width="11.54296875" style="4" bestFit="1" customWidth="1"/>
    <col min="7211" max="7211" width="18.26953125" style="4" bestFit="1" customWidth="1"/>
    <col min="7212" max="7212" width="9.1796875" style="4"/>
    <col min="7213" max="7214" width="0" style="4" hidden="1" customWidth="1"/>
    <col min="7215" max="7463" width="9.1796875" style="4"/>
    <col min="7464" max="7464" width="5.7265625" style="4" customWidth="1"/>
    <col min="7465" max="7465" width="58.7265625" style="4" bestFit="1" customWidth="1"/>
    <col min="7466" max="7466" width="11.54296875" style="4" bestFit="1" customWidth="1"/>
    <col min="7467" max="7467" width="18.26953125" style="4" bestFit="1" customWidth="1"/>
    <col min="7468" max="7468" width="9.1796875" style="4"/>
    <col min="7469" max="7470" width="0" style="4" hidden="1" customWidth="1"/>
    <col min="7471" max="7719" width="9.1796875" style="4"/>
    <col min="7720" max="7720" width="5.7265625" style="4" customWidth="1"/>
    <col min="7721" max="7721" width="58.7265625" style="4" bestFit="1" customWidth="1"/>
    <col min="7722" max="7722" width="11.54296875" style="4" bestFit="1" customWidth="1"/>
    <col min="7723" max="7723" width="18.26953125" style="4" bestFit="1" customWidth="1"/>
    <col min="7724" max="7724" width="9.1796875" style="4"/>
    <col min="7725" max="7726" width="0" style="4" hidden="1" customWidth="1"/>
    <col min="7727" max="7975" width="9.1796875" style="4"/>
    <col min="7976" max="7976" width="5.7265625" style="4" customWidth="1"/>
    <col min="7977" max="7977" width="58.7265625" style="4" bestFit="1" customWidth="1"/>
    <col min="7978" max="7978" width="11.54296875" style="4" bestFit="1" customWidth="1"/>
    <col min="7979" max="7979" width="18.26953125" style="4" bestFit="1" customWidth="1"/>
    <col min="7980" max="7980" width="9.1796875" style="4"/>
    <col min="7981" max="7982" width="0" style="4" hidden="1" customWidth="1"/>
    <col min="7983" max="8231" width="9.1796875" style="4"/>
    <col min="8232" max="8232" width="5.7265625" style="4" customWidth="1"/>
    <col min="8233" max="8233" width="58.7265625" style="4" bestFit="1" customWidth="1"/>
    <col min="8234" max="8234" width="11.54296875" style="4" bestFit="1" customWidth="1"/>
    <col min="8235" max="8235" width="18.26953125" style="4" bestFit="1" customWidth="1"/>
    <col min="8236" max="8236" width="9.1796875" style="4"/>
    <col min="8237" max="8238" width="0" style="4" hidden="1" customWidth="1"/>
    <col min="8239" max="8487" width="9.1796875" style="4"/>
    <col min="8488" max="8488" width="5.7265625" style="4" customWidth="1"/>
    <col min="8489" max="8489" width="58.7265625" style="4" bestFit="1" customWidth="1"/>
    <col min="8490" max="8490" width="11.54296875" style="4" bestFit="1" customWidth="1"/>
    <col min="8491" max="8491" width="18.26953125" style="4" bestFit="1" customWidth="1"/>
    <col min="8492" max="8492" width="9.1796875" style="4"/>
    <col min="8493" max="8494" width="0" style="4" hidden="1" customWidth="1"/>
    <col min="8495" max="8743" width="9.1796875" style="4"/>
    <col min="8744" max="8744" width="5.7265625" style="4" customWidth="1"/>
    <col min="8745" max="8745" width="58.7265625" style="4" bestFit="1" customWidth="1"/>
    <col min="8746" max="8746" width="11.54296875" style="4" bestFit="1" customWidth="1"/>
    <col min="8747" max="8747" width="18.26953125" style="4" bestFit="1" customWidth="1"/>
    <col min="8748" max="8748" width="9.1796875" style="4"/>
    <col min="8749" max="8750" width="0" style="4" hidden="1" customWidth="1"/>
    <col min="8751" max="8999" width="9.1796875" style="4"/>
    <col min="9000" max="9000" width="5.7265625" style="4" customWidth="1"/>
    <col min="9001" max="9001" width="58.7265625" style="4" bestFit="1" customWidth="1"/>
    <col min="9002" max="9002" width="11.54296875" style="4" bestFit="1" customWidth="1"/>
    <col min="9003" max="9003" width="18.26953125" style="4" bestFit="1" customWidth="1"/>
    <col min="9004" max="9004" width="9.1796875" style="4"/>
    <col min="9005" max="9006" width="0" style="4" hidden="1" customWidth="1"/>
    <col min="9007" max="9255" width="9.1796875" style="4"/>
    <col min="9256" max="9256" width="5.7265625" style="4" customWidth="1"/>
    <col min="9257" max="9257" width="58.7265625" style="4" bestFit="1" customWidth="1"/>
    <col min="9258" max="9258" width="11.54296875" style="4" bestFit="1" customWidth="1"/>
    <col min="9259" max="9259" width="18.26953125" style="4" bestFit="1" customWidth="1"/>
    <col min="9260" max="9260" width="9.1796875" style="4"/>
    <col min="9261" max="9262" width="0" style="4" hidden="1" customWidth="1"/>
    <col min="9263" max="9511" width="9.1796875" style="4"/>
    <col min="9512" max="9512" width="5.7265625" style="4" customWidth="1"/>
    <col min="9513" max="9513" width="58.7265625" style="4" bestFit="1" customWidth="1"/>
    <col min="9514" max="9514" width="11.54296875" style="4" bestFit="1" customWidth="1"/>
    <col min="9515" max="9515" width="18.26953125" style="4" bestFit="1" customWidth="1"/>
    <col min="9516" max="9516" width="9.1796875" style="4"/>
    <col min="9517" max="9518" width="0" style="4" hidden="1" customWidth="1"/>
    <col min="9519" max="9767" width="9.1796875" style="4"/>
    <col min="9768" max="9768" width="5.7265625" style="4" customWidth="1"/>
    <col min="9769" max="9769" width="58.7265625" style="4" bestFit="1" customWidth="1"/>
    <col min="9770" max="9770" width="11.54296875" style="4" bestFit="1" customWidth="1"/>
    <col min="9771" max="9771" width="18.26953125" style="4" bestFit="1" customWidth="1"/>
    <col min="9772" max="9772" width="9.1796875" style="4"/>
    <col min="9773" max="9774" width="0" style="4" hidden="1" customWidth="1"/>
    <col min="9775" max="10023" width="9.1796875" style="4"/>
    <col min="10024" max="10024" width="5.7265625" style="4" customWidth="1"/>
    <col min="10025" max="10025" width="58.7265625" style="4" bestFit="1" customWidth="1"/>
    <col min="10026" max="10026" width="11.54296875" style="4" bestFit="1" customWidth="1"/>
    <col min="10027" max="10027" width="18.26953125" style="4" bestFit="1" customWidth="1"/>
    <col min="10028" max="10028" width="9.1796875" style="4"/>
    <col min="10029" max="10030" width="0" style="4" hidden="1" customWidth="1"/>
    <col min="10031" max="10279" width="9.1796875" style="4"/>
    <col min="10280" max="10280" width="5.7265625" style="4" customWidth="1"/>
    <col min="10281" max="10281" width="58.7265625" style="4" bestFit="1" customWidth="1"/>
    <col min="10282" max="10282" width="11.54296875" style="4" bestFit="1" customWidth="1"/>
    <col min="10283" max="10283" width="18.26953125" style="4" bestFit="1" customWidth="1"/>
    <col min="10284" max="10284" width="9.1796875" style="4"/>
    <col min="10285" max="10286" width="0" style="4" hidden="1" customWidth="1"/>
    <col min="10287" max="10535" width="9.1796875" style="4"/>
    <col min="10536" max="10536" width="5.7265625" style="4" customWidth="1"/>
    <col min="10537" max="10537" width="58.7265625" style="4" bestFit="1" customWidth="1"/>
    <col min="10538" max="10538" width="11.54296875" style="4" bestFit="1" customWidth="1"/>
    <col min="10539" max="10539" width="18.26953125" style="4" bestFit="1" customWidth="1"/>
    <col min="10540" max="10540" width="9.1796875" style="4"/>
    <col min="10541" max="10542" width="0" style="4" hidden="1" customWidth="1"/>
    <col min="10543" max="10791" width="9.1796875" style="4"/>
    <col min="10792" max="10792" width="5.7265625" style="4" customWidth="1"/>
    <col min="10793" max="10793" width="58.7265625" style="4" bestFit="1" customWidth="1"/>
    <col min="10794" max="10794" width="11.54296875" style="4" bestFit="1" customWidth="1"/>
    <col min="10795" max="10795" width="18.26953125" style="4" bestFit="1" customWidth="1"/>
    <col min="10796" max="10796" width="9.1796875" style="4"/>
    <col min="10797" max="10798" width="0" style="4" hidden="1" customWidth="1"/>
    <col min="10799" max="11047" width="9.1796875" style="4"/>
    <col min="11048" max="11048" width="5.7265625" style="4" customWidth="1"/>
    <col min="11049" max="11049" width="58.7265625" style="4" bestFit="1" customWidth="1"/>
    <col min="11050" max="11050" width="11.54296875" style="4" bestFit="1" customWidth="1"/>
    <col min="11051" max="11051" width="18.26953125" style="4" bestFit="1" customWidth="1"/>
    <col min="11052" max="11052" width="9.1796875" style="4"/>
    <col min="11053" max="11054" width="0" style="4" hidden="1" customWidth="1"/>
    <col min="11055" max="11303" width="9.1796875" style="4"/>
    <col min="11304" max="11304" width="5.7265625" style="4" customWidth="1"/>
    <col min="11305" max="11305" width="58.7265625" style="4" bestFit="1" customWidth="1"/>
    <col min="11306" max="11306" width="11.54296875" style="4" bestFit="1" customWidth="1"/>
    <col min="11307" max="11307" width="18.26953125" style="4" bestFit="1" customWidth="1"/>
    <col min="11308" max="11308" width="9.1796875" style="4"/>
    <col min="11309" max="11310" width="0" style="4" hidden="1" customWidth="1"/>
    <col min="11311" max="11559" width="9.1796875" style="4"/>
    <col min="11560" max="11560" width="5.7265625" style="4" customWidth="1"/>
    <col min="11561" max="11561" width="58.7265625" style="4" bestFit="1" customWidth="1"/>
    <col min="11562" max="11562" width="11.54296875" style="4" bestFit="1" customWidth="1"/>
    <col min="11563" max="11563" width="18.26953125" style="4" bestFit="1" customWidth="1"/>
    <col min="11564" max="11564" width="9.1796875" style="4"/>
    <col min="11565" max="11566" width="0" style="4" hidden="1" customWidth="1"/>
    <col min="11567" max="11815" width="9.1796875" style="4"/>
    <col min="11816" max="11816" width="5.7265625" style="4" customWidth="1"/>
    <col min="11817" max="11817" width="58.7265625" style="4" bestFit="1" customWidth="1"/>
    <col min="11818" max="11818" width="11.54296875" style="4" bestFit="1" customWidth="1"/>
    <col min="11819" max="11819" width="18.26953125" style="4" bestFit="1" customWidth="1"/>
    <col min="11820" max="11820" width="9.1796875" style="4"/>
    <col min="11821" max="11822" width="0" style="4" hidden="1" customWidth="1"/>
    <col min="11823" max="12071" width="9.1796875" style="4"/>
    <col min="12072" max="12072" width="5.7265625" style="4" customWidth="1"/>
    <col min="12073" max="12073" width="58.7265625" style="4" bestFit="1" customWidth="1"/>
    <col min="12074" max="12074" width="11.54296875" style="4" bestFit="1" customWidth="1"/>
    <col min="12075" max="12075" width="18.26953125" style="4" bestFit="1" customWidth="1"/>
    <col min="12076" max="12076" width="9.1796875" style="4"/>
    <col min="12077" max="12078" width="0" style="4" hidden="1" customWidth="1"/>
    <col min="12079" max="12327" width="9.1796875" style="4"/>
    <col min="12328" max="12328" width="5.7265625" style="4" customWidth="1"/>
    <col min="12329" max="12329" width="58.7265625" style="4" bestFit="1" customWidth="1"/>
    <col min="12330" max="12330" width="11.54296875" style="4" bestFit="1" customWidth="1"/>
    <col min="12331" max="12331" width="18.26953125" style="4" bestFit="1" customWidth="1"/>
    <col min="12332" max="12332" width="9.1796875" style="4"/>
    <col min="12333" max="12334" width="0" style="4" hidden="1" customWidth="1"/>
    <col min="12335" max="12583" width="9.1796875" style="4"/>
    <col min="12584" max="12584" width="5.7265625" style="4" customWidth="1"/>
    <col min="12585" max="12585" width="58.7265625" style="4" bestFit="1" customWidth="1"/>
    <col min="12586" max="12586" width="11.54296875" style="4" bestFit="1" customWidth="1"/>
    <col min="12587" max="12587" width="18.26953125" style="4" bestFit="1" customWidth="1"/>
    <col min="12588" max="12588" width="9.1796875" style="4"/>
    <col min="12589" max="12590" width="0" style="4" hidden="1" customWidth="1"/>
    <col min="12591" max="12839" width="9.1796875" style="4"/>
    <col min="12840" max="12840" width="5.7265625" style="4" customWidth="1"/>
    <col min="12841" max="12841" width="58.7265625" style="4" bestFit="1" customWidth="1"/>
    <col min="12842" max="12842" width="11.54296875" style="4" bestFit="1" customWidth="1"/>
    <col min="12843" max="12843" width="18.26953125" style="4" bestFit="1" customWidth="1"/>
    <col min="12844" max="12844" width="9.1796875" style="4"/>
    <col min="12845" max="12846" width="0" style="4" hidden="1" customWidth="1"/>
    <col min="12847" max="13095" width="9.1796875" style="4"/>
    <col min="13096" max="13096" width="5.7265625" style="4" customWidth="1"/>
    <col min="13097" max="13097" width="58.7265625" style="4" bestFit="1" customWidth="1"/>
    <col min="13098" max="13098" width="11.54296875" style="4" bestFit="1" customWidth="1"/>
    <col min="13099" max="13099" width="18.26953125" style="4" bestFit="1" customWidth="1"/>
    <col min="13100" max="13100" width="9.1796875" style="4"/>
    <col min="13101" max="13102" width="0" style="4" hidden="1" customWidth="1"/>
    <col min="13103" max="13351" width="9.1796875" style="4"/>
    <col min="13352" max="13352" width="5.7265625" style="4" customWidth="1"/>
    <col min="13353" max="13353" width="58.7265625" style="4" bestFit="1" customWidth="1"/>
    <col min="13354" max="13354" width="11.54296875" style="4" bestFit="1" customWidth="1"/>
    <col min="13355" max="13355" width="18.26953125" style="4" bestFit="1" customWidth="1"/>
    <col min="13356" max="13356" width="9.1796875" style="4"/>
    <col min="13357" max="13358" width="0" style="4" hidden="1" customWidth="1"/>
    <col min="13359" max="13607" width="9.1796875" style="4"/>
    <col min="13608" max="13608" width="5.7265625" style="4" customWidth="1"/>
    <col min="13609" max="13609" width="58.7265625" style="4" bestFit="1" customWidth="1"/>
    <col min="13610" max="13610" width="11.54296875" style="4" bestFit="1" customWidth="1"/>
    <col min="13611" max="13611" width="18.26953125" style="4" bestFit="1" customWidth="1"/>
    <col min="13612" max="13612" width="9.1796875" style="4"/>
    <col min="13613" max="13614" width="0" style="4" hidden="1" customWidth="1"/>
    <col min="13615" max="13863" width="9.1796875" style="4"/>
    <col min="13864" max="13864" width="5.7265625" style="4" customWidth="1"/>
    <col min="13865" max="13865" width="58.7265625" style="4" bestFit="1" customWidth="1"/>
    <col min="13866" max="13866" width="11.54296875" style="4" bestFit="1" customWidth="1"/>
    <col min="13867" max="13867" width="18.26953125" style="4" bestFit="1" customWidth="1"/>
    <col min="13868" max="13868" width="9.1796875" style="4"/>
    <col min="13869" max="13870" width="0" style="4" hidden="1" customWidth="1"/>
    <col min="13871" max="14119" width="9.1796875" style="4"/>
    <col min="14120" max="14120" width="5.7265625" style="4" customWidth="1"/>
    <col min="14121" max="14121" width="58.7265625" style="4" bestFit="1" customWidth="1"/>
    <col min="14122" max="14122" width="11.54296875" style="4" bestFit="1" customWidth="1"/>
    <col min="14123" max="14123" width="18.26953125" style="4" bestFit="1" customWidth="1"/>
    <col min="14124" max="14124" width="9.1796875" style="4"/>
    <col min="14125" max="14126" width="0" style="4" hidden="1" customWidth="1"/>
    <col min="14127" max="14375" width="9.1796875" style="4"/>
    <col min="14376" max="14376" width="5.7265625" style="4" customWidth="1"/>
    <col min="14377" max="14377" width="58.7265625" style="4" bestFit="1" customWidth="1"/>
    <col min="14378" max="14378" width="11.54296875" style="4" bestFit="1" customWidth="1"/>
    <col min="14379" max="14379" width="18.26953125" style="4" bestFit="1" customWidth="1"/>
    <col min="14380" max="14380" width="9.1796875" style="4"/>
    <col min="14381" max="14382" width="0" style="4" hidden="1" customWidth="1"/>
    <col min="14383" max="14631" width="9.1796875" style="4"/>
    <col min="14632" max="14632" width="5.7265625" style="4" customWidth="1"/>
    <col min="14633" max="14633" width="58.7265625" style="4" bestFit="1" customWidth="1"/>
    <col min="14634" max="14634" width="11.54296875" style="4" bestFit="1" customWidth="1"/>
    <col min="14635" max="14635" width="18.26953125" style="4" bestFit="1" customWidth="1"/>
    <col min="14636" max="14636" width="9.1796875" style="4"/>
    <col min="14637" max="14638" width="0" style="4" hidden="1" customWidth="1"/>
    <col min="14639" max="14887" width="9.1796875" style="4"/>
    <col min="14888" max="14888" width="5.7265625" style="4" customWidth="1"/>
    <col min="14889" max="14889" width="58.7265625" style="4" bestFit="1" customWidth="1"/>
    <col min="14890" max="14890" width="11.54296875" style="4" bestFit="1" customWidth="1"/>
    <col min="14891" max="14891" width="18.26953125" style="4" bestFit="1" customWidth="1"/>
    <col min="14892" max="14892" width="9.1796875" style="4"/>
    <col min="14893" max="14894" width="0" style="4" hidden="1" customWidth="1"/>
    <col min="14895" max="15143" width="9.1796875" style="4"/>
    <col min="15144" max="15144" width="5.7265625" style="4" customWidth="1"/>
    <col min="15145" max="15145" width="58.7265625" style="4" bestFit="1" customWidth="1"/>
    <col min="15146" max="15146" width="11.54296875" style="4" bestFit="1" customWidth="1"/>
    <col min="15147" max="15147" width="18.26953125" style="4" bestFit="1" customWidth="1"/>
    <col min="15148" max="15148" width="9.1796875" style="4"/>
    <col min="15149" max="15150" width="0" style="4" hidden="1" customWidth="1"/>
    <col min="15151" max="15399" width="9.1796875" style="4"/>
    <col min="15400" max="15400" width="5.7265625" style="4" customWidth="1"/>
    <col min="15401" max="15401" width="58.7265625" style="4" bestFit="1" customWidth="1"/>
    <col min="15402" max="15402" width="11.54296875" style="4" bestFit="1" customWidth="1"/>
    <col min="15403" max="15403" width="18.26953125" style="4" bestFit="1" customWidth="1"/>
    <col min="15404" max="15404" width="9.1796875" style="4"/>
    <col min="15405" max="15406" width="0" style="4" hidden="1" customWidth="1"/>
    <col min="15407" max="15655" width="9.1796875" style="4"/>
    <col min="15656" max="15656" width="5.7265625" style="4" customWidth="1"/>
    <col min="15657" max="15657" width="58.7265625" style="4" bestFit="1" customWidth="1"/>
    <col min="15658" max="15658" width="11.54296875" style="4" bestFit="1" customWidth="1"/>
    <col min="15659" max="15659" width="18.26953125" style="4" bestFit="1" customWidth="1"/>
    <col min="15660" max="15660" width="9.1796875" style="4"/>
    <col min="15661" max="15662" width="0" style="4" hidden="1" customWidth="1"/>
    <col min="15663" max="15911" width="9.1796875" style="4"/>
    <col min="15912" max="15912" width="5.7265625" style="4" customWidth="1"/>
    <col min="15913" max="15913" width="58.7265625" style="4" bestFit="1" customWidth="1"/>
    <col min="15914" max="15914" width="11.54296875" style="4" bestFit="1" customWidth="1"/>
    <col min="15915" max="15915" width="18.26953125" style="4" bestFit="1" customWidth="1"/>
    <col min="15916" max="15916" width="9.1796875" style="4"/>
    <col min="15917" max="15918" width="0" style="4" hidden="1" customWidth="1"/>
    <col min="15919" max="16167" width="9.1796875" style="4"/>
    <col min="16168" max="16168" width="5.7265625" style="4" customWidth="1"/>
    <col min="16169" max="16169" width="58.7265625" style="4" bestFit="1" customWidth="1"/>
    <col min="16170" max="16170" width="11.54296875" style="4" bestFit="1" customWidth="1"/>
    <col min="16171" max="16171" width="18.26953125" style="4" bestFit="1" customWidth="1"/>
    <col min="16172" max="16172" width="9.1796875" style="4"/>
    <col min="16173" max="16174" width="0" style="4" hidden="1" customWidth="1"/>
    <col min="16175" max="16383" width="9.1796875" style="4"/>
    <col min="16384" max="16384" width="9.1796875" style="4" customWidth="1"/>
  </cols>
  <sheetData>
    <row r="1" spans="1:115" x14ac:dyDescent="0.25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15" x14ac:dyDescent="0.25">
      <c r="A2" s="193" t="str">
        <f>'Delivery Rate Change Calc'!A2:F2</f>
        <v>2022 Gas Decoupling Filing</v>
      </c>
      <c r="B2" s="6"/>
      <c r="C2" s="3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DG2" s="5"/>
      <c r="DJ2" s="5"/>
      <c r="DK2" s="5"/>
    </row>
    <row r="3" spans="1:115" x14ac:dyDescent="0.25">
      <c r="A3" s="1" t="s">
        <v>313</v>
      </c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BD3" s="27"/>
    </row>
    <row r="4" spans="1:115" x14ac:dyDescent="0.25">
      <c r="A4" s="6" t="str">
        <f>'Delivery Rate Change Calc'!A4:F4</f>
        <v>Proposed Effective May 1, 2022</v>
      </c>
      <c r="B4" s="6"/>
      <c r="C4" s="3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15" ht="10" x14ac:dyDescent="0.2">
      <c r="D5" s="32" t="s">
        <v>177</v>
      </c>
      <c r="E5" s="32" t="s">
        <v>177</v>
      </c>
      <c r="F5" s="32" t="s">
        <v>177</v>
      </c>
      <c r="G5" s="32" t="s">
        <v>177</v>
      </c>
      <c r="H5" s="32" t="s">
        <v>177</v>
      </c>
      <c r="I5" s="32" t="s">
        <v>177</v>
      </c>
      <c r="J5" s="32" t="s">
        <v>177</v>
      </c>
      <c r="K5" s="32" t="s">
        <v>177</v>
      </c>
      <c r="L5" s="32" t="s">
        <v>177</v>
      </c>
      <c r="M5" s="32" t="s">
        <v>177</v>
      </c>
      <c r="N5" s="32" t="s">
        <v>177</v>
      </c>
      <c r="O5" s="32" t="s">
        <v>177</v>
      </c>
      <c r="P5" s="32" t="s">
        <v>177</v>
      </c>
      <c r="Q5" s="32" t="s">
        <v>177</v>
      </c>
      <c r="R5" s="32" t="s">
        <v>177</v>
      </c>
      <c r="S5" s="32" t="s">
        <v>177</v>
      </c>
      <c r="T5" s="32" t="s">
        <v>177</v>
      </c>
      <c r="U5" s="32" t="s">
        <v>177</v>
      </c>
      <c r="V5" s="32" t="s">
        <v>177</v>
      </c>
      <c r="W5" s="32" t="s">
        <v>177</v>
      </c>
      <c r="X5" s="32" t="s">
        <v>177</v>
      </c>
      <c r="Y5" s="32" t="s">
        <v>177</v>
      </c>
      <c r="Z5" s="32" t="s">
        <v>177</v>
      </c>
      <c r="AA5" s="32" t="s">
        <v>177</v>
      </c>
      <c r="AB5" s="32" t="s">
        <v>177</v>
      </c>
      <c r="AC5" s="32" t="s">
        <v>177</v>
      </c>
      <c r="AD5" s="32" t="s">
        <v>177</v>
      </c>
      <c r="AE5" s="32" t="s">
        <v>177</v>
      </c>
      <c r="AF5" s="32" t="s">
        <v>177</v>
      </c>
      <c r="AG5" s="32" t="s">
        <v>177</v>
      </c>
      <c r="AH5" s="32" t="s">
        <v>177</v>
      </c>
      <c r="AI5" s="32" t="s">
        <v>177</v>
      </c>
      <c r="AJ5" s="32" t="s">
        <v>177</v>
      </c>
      <c r="AK5" s="32" t="s">
        <v>177</v>
      </c>
      <c r="AL5" s="32" t="s">
        <v>177</v>
      </c>
      <c r="AM5" s="32" t="s">
        <v>177</v>
      </c>
      <c r="AN5" s="32" t="s">
        <v>177</v>
      </c>
      <c r="AO5" s="32" t="s">
        <v>177</v>
      </c>
      <c r="AP5" s="32" t="s">
        <v>177</v>
      </c>
      <c r="AQ5" s="32" t="s">
        <v>177</v>
      </c>
      <c r="AR5" s="32" t="s">
        <v>177</v>
      </c>
      <c r="AS5" s="32" t="s">
        <v>177</v>
      </c>
      <c r="AT5" s="32" t="s">
        <v>177</v>
      </c>
      <c r="AU5" s="32" t="s">
        <v>177</v>
      </c>
      <c r="AV5" s="32" t="s">
        <v>177</v>
      </c>
      <c r="AW5" s="32" t="s">
        <v>177</v>
      </c>
      <c r="AX5" s="32" t="s">
        <v>177</v>
      </c>
      <c r="AY5" s="32" t="s">
        <v>177</v>
      </c>
      <c r="AZ5" s="32" t="s">
        <v>177</v>
      </c>
      <c r="BA5" s="32" t="s">
        <v>177</v>
      </c>
      <c r="BB5" s="32" t="s">
        <v>177</v>
      </c>
      <c r="BC5" s="32" t="s">
        <v>177</v>
      </c>
      <c r="BD5" s="32" t="s">
        <v>177</v>
      </c>
      <c r="BE5" s="32" t="s">
        <v>177</v>
      </c>
      <c r="BF5" s="32" t="s">
        <v>177</v>
      </c>
      <c r="BG5" s="32" t="s">
        <v>177</v>
      </c>
      <c r="BH5" s="32" t="s">
        <v>177</v>
      </c>
      <c r="BI5" s="32" t="s">
        <v>177</v>
      </c>
      <c r="BJ5" s="32" t="s">
        <v>177</v>
      </c>
      <c r="BK5" s="32" t="s">
        <v>177</v>
      </c>
      <c r="BL5" s="32" t="s">
        <v>177</v>
      </c>
      <c r="BM5" s="32" t="s">
        <v>177</v>
      </c>
      <c r="BN5" s="32" t="s">
        <v>177</v>
      </c>
      <c r="BO5" s="32" t="s">
        <v>177</v>
      </c>
      <c r="BP5" s="32" t="s">
        <v>177</v>
      </c>
      <c r="BQ5" s="32" t="s">
        <v>177</v>
      </c>
      <c r="BR5" s="32" t="s">
        <v>177</v>
      </c>
      <c r="BS5" s="32" t="s">
        <v>177</v>
      </c>
      <c r="BT5" s="32" t="s">
        <v>177</v>
      </c>
      <c r="BU5" s="32" t="s">
        <v>177</v>
      </c>
      <c r="BV5" s="32" t="s">
        <v>177</v>
      </c>
      <c r="BW5" s="32" t="s">
        <v>177</v>
      </c>
      <c r="BX5" s="32" t="s">
        <v>177</v>
      </c>
      <c r="BY5" s="32" t="s">
        <v>177</v>
      </c>
      <c r="BZ5" s="32" t="s">
        <v>177</v>
      </c>
      <c r="CA5" s="32" t="s">
        <v>177</v>
      </c>
      <c r="CB5" s="32" t="s">
        <v>177</v>
      </c>
      <c r="CC5" s="32" t="s">
        <v>177</v>
      </c>
      <c r="CD5" s="32" t="s">
        <v>177</v>
      </c>
      <c r="CE5" s="32" t="s">
        <v>177</v>
      </c>
      <c r="CF5" s="32" t="s">
        <v>177</v>
      </c>
      <c r="CG5" s="32" t="s">
        <v>177</v>
      </c>
      <c r="CH5" s="32" t="s">
        <v>177</v>
      </c>
      <c r="CI5" s="32" t="s">
        <v>177</v>
      </c>
      <c r="CJ5" s="32" t="s">
        <v>177</v>
      </c>
      <c r="CK5" s="32" t="s">
        <v>177</v>
      </c>
      <c r="CL5" s="32" t="s">
        <v>177</v>
      </c>
      <c r="CM5" s="32" t="s">
        <v>177</v>
      </c>
      <c r="CN5" s="32" t="s">
        <v>177</v>
      </c>
      <c r="CO5" s="32" t="s">
        <v>177</v>
      </c>
      <c r="CP5" s="32" t="s">
        <v>177</v>
      </c>
      <c r="CQ5" s="32" t="s">
        <v>177</v>
      </c>
      <c r="CR5" s="32" t="s">
        <v>177</v>
      </c>
      <c r="CS5" s="32" t="s">
        <v>177</v>
      </c>
      <c r="CT5" s="32" t="s">
        <v>177</v>
      </c>
      <c r="CU5" s="32" t="s">
        <v>177</v>
      </c>
      <c r="CV5" s="32" t="s">
        <v>177</v>
      </c>
      <c r="CW5" s="32" t="s">
        <v>177</v>
      </c>
      <c r="CX5" s="32" t="s">
        <v>177</v>
      </c>
      <c r="CY5" s="32" t="s">
        <v>177</v>
      </c>
      <c r="CZ5" s="32" t="s">
        <v>177</v>
      </c>
      <c r="DA5" s="32" t="s">
        <v>177</v>
      </c>
      <c r="DB5" s="32" t="s">
        <v>177</v>
      </c>
      <c r="DC5" s="32" t="s">
        <v>177</v>
      </c>
      <c r="DD5" s="32" t="s">
        <v>177</v>
      </c>
      <c r="DE5" s="32" t="s">
        <v>177</v>
      </c>
      <c r="DF5" s="32" t="s">
        <v>177</v>
      </c>
      <c r="DG5" s="32" t="s">
        <v>177</v>
      </c>
      <c r="DH5" s="32" t="s">
        <v>177</v>
      </c>
      <c r="DI5" s="32" t="s">
        <v>177</v>
      </c>
      <c r="DJ5" s="402" t="s">
        <v>201</v>
      </c>
      <c r="DK5" s="402" t="s">
        <v>201</v>
      </c>
    </row>
    <row r="6" spans="1:115" ht="10" x14ac:dyDescent="0.2">
      <c r="C6" s="9" t="s">
        <v>153</v>
      </c>
      <c r="D6" s="10">
        <v>41275</v>
      </c>
      <c r="E6" s="10">
        <v>41306</v>
      </c>
      <c r="F6" s="10">
        <v>41334</v>
      </c>
      <c r="G6" s="10">
        <v>41365</v>
      </c>
      <c r="H6" s="10">
        <v>41395</v>
      </c>
      <c r="I6" s="10">
        <v>41426</v>
      </c>
      <c r="J6" s="10">
        <v>41456</v>
      </c>
      <c r="K6" s="10">
        <v>41487</v>
      </c>
      <c r="L6" s="10">
        <v>41518</v>
      </c>
      <c r="M6" s="10">
        <v>41548</v>
      </c>
      <c r="N6" s="10">
        <v>41579</v>
      </c>
      <c r="O6" s="10">
        <v>41609</v>
      </c>
      <c r="P6" s="10">
        <v>41640</v>
      </c>
      <c r="Q6" s="10">
        <v>41671</v>
      </c>
      <c r="R6" s="10">
        <v>41699</v>
      </c>
      <c r="S6" s="10">
        <v>41730</v>
      </c>
      <c r="T6" s="10">
        <v>41760</v>
      </c>
      <c r="U6" s="10">
        <v>41791</v>
      </c>
      <c r="V6" s="10">
        <v>41821</v>
      </c>
      <c r="W6" s="10">
        <v>41852</v>
      </c>
      <c r="X6" s="10">
        <v>41883</v>
      </c>
      <c r="Y6" s="10">
        <v>41913</v>
      </c>
      <c r="Z6" s="10">
        <v>41944</v>
      </c>
      <c r="AA6" s="10">
        <v>41974</v>
      </c>
      <c r="AB6" s="10">
        <v>42005</v>
      </c>
      <c r="AC6" s="10">
        <v>42036</v>
      </c>
      <c r="AD6" s="10">
        <v>42064</v>
      </c>
      <c r="AE6" s="10">
        <v>42095</v>
      </c>
      <c r="AF6" s="10">
        <v>42125</v>
      </c>
      <c r="AG6" s="10">
        <v>42156</v>
      </c>
      <c r="AH6" s="10">
        <v>42186</v>
      </c>
      <c r="AI6" s="10">
        <v>42217</v>
      </c>
      <c r="AJ6" s="10">
        <v>42248</v>
      </c>
      <c r="AK6" s="10">
        <v>42278</v>
      </c>
      <c r="AL6" s="10">
        <v>42309</v>
      </c>
      <c r="AM6" s="10">
        <v>42339</v>
      </c>
      <c r="AN6" s="10">
        <v>42370</v>
      </c>
      <c r="AO6" s="10">
        <v>42401</v>
      </c>
      <c r="AP6" s="10">
        <v>42430</v>
      </c>
      <c r="AQ6" s="10">
        <v>42461</v>
      </c>
      <c r="AR6" s="10">
        <v>42491</v>
      </c>
      <c r="AS6" s="10">
        <v>42522</v>
      </c>
      <c r="AT6" s="10">
        <v>42552</v>
      </c>
      <c r="AU6" s="10">
        <v>42583</v>
      </c>
      <c r="AV6" s="10">
        <v>42614</v>
      </c>
      <c r="AW6" s="10">
        <v>42644</v>
      </c>
      <c r="AX6" s="10">
        <v>42675</v>
      </c>
      <c r="AY6" s="10">
        <v>42705</v>
      </c>
      <c r="AZ6" s="10">
        <v>42736</v>
      </c>
      <c r="BA6" s="10">
        <v>42767</v>
      </c>
      <c r="BB6" s="10">
        <v>42795</v>
      </c>
      <c r="BC6" s="10">
        <v>42826</v>
      </c>
      <c r="BD6" s="10">
        <v>42856</v>
      </c>
      <c r="BE6" s="10">
        <v>42887</v>
      </c>
      <c r="BF6" s="10">
        <v>42917</v>
      </c>
      <c r="BG6" s="10">
        <v>42948</v>
      </c>
      <c r="BH6" s="10">
        <v>42979</v>
      </c>
      <c r="BI6" s="10">
        <v>43009</v>
      </c>
      <c r="BJ6" s="10">
        <v>43040</v>
      </c>
      <c r="BK6" s="10">
        <v>43070</v>
      </c>
      <c r="BL6" s="10">
        <v>43101</v>
      </c>
      <c r="BM6" s="10">
        <v>43132</v>
      </c>
      <c r="BN6" s="10">
        <v>43160</v>
      </c>
      <c r="BO6" s="10">
        <v>43191</v>
      </c>
      <c r="BP6" s="10">
        <v>43221</v>
      </c>
      <c r="BQ6" s="10">
        <v>43252</v>
      </c>
      <c r="BR6" s="10">
        <v>43282</v>
      </c>
      <c r="BS6" s="10">
        <v>43313</v>
      </c>
      <c r="BT6" s="10">
        <v>43344</v>
      </c>
      <c r="BU6" s="10">
        <v>43374</v>
      </c>
      <c r="BV6" s="10">
        <v>43405</v>
      </c>
      <c r="BW6" s="10">
        <v>43435</v>
      </c>
      <c r="BX6" s="10">
        <v>43466</v>
      </c>
      <c r="BY6" s="10">
        <v>43497</v>
      </c>
      <c r="BZ6" s="10">
        <v>43525</v>
      </c>
      <c r="CA6" s="10">
        <v>43556</v>
      </c>
      <c r="CB6" s="10">
        <v>43586</v>
      </c>
      <c r="CC6" s="10">
        <v>43617</v>
      </c>
      <c r="CD6" s="10">
        <v>43647</v>
      </c>
      <c r="CE6" s="10">
        <v>43678</v>
      </c>
      <c r="CF6" s="10">
        <v>43709</v>
      </c>
      <c r="CG6" s="10">
        <v>43739</v>
      </c>
      <c r="CH6" s="10">
        <v>43770</v>
      </c>
      <c r="CI6" s="10">
        <v>43800</v>
      </c>
      <c r="CJ6" s="10">
        <v>43831</v>
      </c>
      <c r="CK6" s="10">
        <v>43862</v>
      </c>
      <c r="CL6" s="10">
        <v>43891</v>
      </c>
      <c r="CM6" s="10">
        <v>43922</v>
      </c>
      <c r="CN6" s="10">
        <v>43952</v>
      </c>
      <c r="CO6" s="10">
        <v>43983</v>
      </c>
      <c r="CP6" s="10">
        <v>44013</v>
      </c>
      <c r="CQ6" s="10">
        <v>44044</v>
      </c>
      <c r="CR6" s="10">
        <v>44075</v>
      </c>
      <c r="CS6" s="10">
        <v>44105</v>
      </c>
      <c r="CT6" s="10">
        <v>44136</v>
      </c>
      <c r="CU6" s="10">
        <v>44166</v>
      </c>
      <c r="CV6" s="10">
        <v>44197</v>
      </c>
      <c r="CW6" s="10">
        <v>44228</v>
      </c>
      <c r="CX6" s="10">
        <v>44256</v>
      </c>
      <c r="CY6" s="10">
        <v>44287</v>
      </c>
      <c r="CZ6" s="10">
        <v>44317</v>
      </c>
      <c r="DA6" s="10">
        <v>44348</v>
      </c>
      <c r="DB6" s="10">
        <v>44378</v>
      </c>
      <c r="DC6" s="10">
        <v>44409</v>
      </c>
      <c r="DD6" s="10">
        <v>44440</v>
      </c>
      <c r="DE6" s="10">
        <v>44470</v>
      </c>
      <c r="DF6" s="10">
        <v>44501</v>
      </c>
      <c r="DG6" s="10">
        <v>44531</v>
      </c>
      <c r="DH6" s="10">
        <v>44562</v>
      </c>
      <c r="DI6" s="10">
        <v>44593</v>
      </c>
      <c r="DJ6" s="10">
        <v>44621</v>
      </c>
      <c r="DK6" s="10">
        <v>44652</v>
      </c>
    </row>
    <row r="7" spans="1:115" x14ac:dyDescent="0.25">
      <c r="F7" s="164"/>
    </row>
    <row r="8" spans="1:115" x14ac:dyDescent="0.25">
      <c r="A8" s="11" t="s">
        <v>154</v>
      </c>
      <c r="C8" s="12">
        <v>18239082</v>
      </c>
      <c r="E8" s="14"/>
      <c r="F8" s="165"/>
    </row>
    <row r="9" spans="1:115" ht="10" x14ac:dyDescent="0.2">
      <c r="B9" s="4" t="s">
        <v>155</v>
      </c>
      <c r="C9" s="12">
        <v>25400412</v>
      </c>
      <c r="D9" s="14">
        <v>0</v>
      </c>
      <c r="E9" s="14">
        <f t="shared" ref="E9:M9" si="0">D15</f>
        <v>0</v>
      </c>
      <c r="F9" s="14">
        <f t="shared" si="0"/>
        <v>0</v>
      </c>
      <c r="G9" s="14">
        <f t="shared" si="0"/>
        <v>0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>M15</f>
        <v>0</v>
      </c>
      <c r="O9" s="14">
        <f>N15</f>
        <v>0</v>
      </c>
      <c r="P9" s="14">
        <f t="shared" ref="P9:CW9" si="1">O15</f>
        <v>0</v>
      </c>
      <c r="Q9" s="14">
        <f t="shared" si="1"/>
        <v>0</v>
      </c>
      <c r="R9" s="14">
        <f t="shared" si="1"/>
        <v>0</v>
      </c>
      <c r="S9" s="14">
        <f t="shared" si="1"/>
        <v>0</v>
      </c>
      <c r="T9" s="14">
        <f t="shared" si="1"/>
        <v>0</v>
      </c>
      <c r="U9" s="14">
        <f t="shared" si="1"/>
        <v>-5222526.7040983113</v>
      </c>
      <c r="V9" s="14">
        <f t="shared" si="1"/>
        <v>-5064939.8606615961</v>
      </c>
      <c r="W9" s="14">
        <f t="shared" si="1"/>
        <v>-4946106.7696486525</v>
      </c>
      <c r="X9" s="14">
        <f t="shared" si="1"/>
        <v>-4836352.1231295196</v>
      </c>
      <c r="Y9" s="14">
        <f t="shared" si="1"/>
        <v>-4701398.4451656453</v>
      </c>
      <c r="Z9" s="14">
        <f t="shared" si="1"/>
        <v>-4453407.2239690805</v>
      </c>
      <c r="AA9" s="14">
        <f t="shared" si="1"/>
        <v>-3824591.1652678656</v>
      </c>
      <c r="AB9" s="14">
        <f t="shared" si="1"/>
        <v>-3111835.317659677</v>
      </c>
      <c r="AC9" s="14">
        <f t="shared" si="1"/>
        <v>-2429085.1229123641</v>
      </c>
      <c r="AD9" s="14">
        <f t="shared" si="1"/>
        <v>-1922536.7854623632</v>
      </c>
      <c r="AE9" s="14">
        <f t="shared" si="1"/>
        <v>-1447617.5725841762</v>
      </c>
      <c r="AF9" s="14">
        <f t="shared" si="1"/>
        <v>-1048644.2981405864</v>
      </c>
      <c r="AG9" s="14">
        <f t="shared" si="1"/>
        <v>10957437.844701342</v>
      </c>
      <c r="AH9" s="14">
        <f t="shared" si="1"/>
        <v>10701971.866956672</v>
      </c>
      <c r="AI9" s="14">
        <f t="shared" si="1"/>
        <v>10487525.394495903</v>
      </c>
      <c r="AJ9" s="14">
        <f t="shared" si="1"/>
        <v>10257175.922051119</v>
      </c>
      <c r="AK9" s="14">
        <f t="shared" si="1"/>
        <v>9911407.402148664</v>
      </c>
      <c r="AL9" s="14">
        <f t="shared" si="1"/>
        <v>9358219.9825485852</v>
      </c>
      <c r="AM9" s="14">
        <f t="shared" si="1"/>
        <v>7991077.0738406461</v>
      </c>
      <c r="AN9" s="14">
        <f t="shared" si="1"/>
        <v>6351177.060204003</v>
      </c>
      <c r="AO9" s="14">
        <f t="shared" si="1"/>
        <v>4707283.1406416912</v>
      </c>
      <c r="AP9" s="14">
        <f t="shared" si="1"/>
        <v>3484712.6318692612</v>
      </c>
      <c r="AQ9" s="14">
        <f t="shared" si="1"/>
        <v>2314742.7941199057</v>
      </c>
      <c r="AR9" s="14">
        <f t="shared" si="1"/>
        <v>1705390.790814545</v>
      </c>
      <c r="AS9" s="14">
        <f t="shared" si="1"/>
        <v>22583186.061250929</v>
      </c>
      <c r="AT9" s="14">
        <f t="shared" si="1"/>
        <v>21965195.042341564</v>
      </c>
      <c r="AU9" s="14">
        <f t="shared" si="1"/>
        <v>21433779.068659481</v>
      </c>
      <c r="AV9" s="14">
        <f t="shared" si="1"/>
        <v>20977984.396871068</v>
      </c>
      <c r="AW9" s="14">
        <f t="shared" si="1"/>
        <v>20309269.94989638</v>
      </c>
      <c r="AX9" s="14">
        <f t="shared" si="1"/>
        <v>18939241.027016897</v>
      </c>
      <c r="AY9" s="14">
        <f t="shared" si="1"/>
        <v>17024348.727209497</v>
      </c>
      <c r="AZ9" s="14">
        <f t="shared" si="1"/>
        <v>13240555.566464433</v>
      </c>
      <c r="BA9" s="14">
        <f t="shared" si="1"/>
        <v>9126128.9464644343</v>
      </c>
      <c r="BB9" s="14">
        <f t="shared" si="1"/>
        <v>5922680.1764644347</v>
      </c>
      <c r="BC9" s="14">
        <f t="shared" si="1"/>
        <v>3165462.5864644349</v>
      </c>
      <c r="BD9" s="14">
        <f t="shared" si="1"/>
        <v>1301989.9964644348</v>
      </c>
      <c r="BE9" s="14">
        <f t="shared" si="1"/>
        <v>22817338.786464434</v>
      </c>
      <c r="BF9" s="14">
        <f t="shared" si="1"/>
        <v>22109910.816464435</v>
      </c>
      <c r="BG9" s="14">
        <f t="shared" si="1"/>
        <v>21576708.106464434</v>
      </c>
      <c r="BH9" s="14">
        <f t="shared" si="1"/>
        <v>21085745.736464433</v>
      </c>
      <c r="BI9" s="14">
        <f t="shared" si="1"/>
        <v>20425440.846464433</v>
      </c>
      <c r="BJ9" s="14">
        <f t="shared" si="1"/>
        <v>18686975.236464433</v>
      </c>
      <c r="BK9" s="14">
        <f t="shared" si="1"/>
        <v>15894968.716464434</v>
      </c>
      <c r="BL9" s="14">
        <f t="shared" ref="BL9" si="2">BK15</f>
        <v>12049034.546464434</v>
      </c>
      <c r="BM9" s="14">
        <f t="shared" ref="BM9" si="3">BL15</f>
        <v>8728972.4864644334</v>
      </c>
      <c r="BN9" s="14">
        <f t="shared" ref="BN9" si="4">BM15</f>
        <v>5269192.0564644337</v>
      </c>
      <c r="BO9" s="14">
        <f t="shared" ref="BO9" si="5">BN15</f>
        <v>2340214.0364644337</v>
      </c>
      <c r="BP9" s="14">
        <f t="shared" ref="BP9" si="6">BO15</f>
        <v>266403.79646443366</v>
      </c>
      <c r="BQ9" s="14">
        <f t="shared" ref="BQ9" si="7">BP15</f>
        <v>45565283.3791641</v>
      </c>
      <c r="BR9" s="14">
        <f t="shared" ref="BR9" si="8">BQ15</f>
        <v>44116788.609164096</v>
      </c>
      <c r="BS9" s="14">
        <f t="shared" ref="BS9" si="9">BR15</f>
        <v>43102177.819164097</v>
      </c>
      <c r="BT9" s="14">
        <f t="shared" ref="BT9" si="10">BS15</f>
        <v>42116154.179164097</v>
      </c>
      <c r="BU9" s="14">
        <f t="shared" ref="BU9" si="11">BT15</f>
        <v>40728027.549164094</v>
      </c>
      <c r="BV9" s="14">
        <f t="shared" ref="BV9" si="12">BU15</f>
        <v>37407785.509164095</v>
      </c>
      <c r="BW9" s="14">
        <f t="shared" ref="BW9" si="13">BV15</f>
        <v>32556567.519164093</v>
      </c>
      <c r="BX9" s="14">
        <f t="shared" ref="BX9" si="14">BW15</f>
        <v>25754332.809164092</v>
      </c>
      <c r="BY9" s="14">
        <f t="shared" ref="BY9" si="15">BX15</f>
        <v>19031417.969164092</v>
      </c>
      <c r="BZ9" s="14">
        <f t="shared" ref="BZ9" si="16">BY15</f>
        <v>10931919.669164091</v>
      </c>
      <c r="CA9" s="14">
        <f t="shared" ref="CA9" si="17">BZ15</f>
        <v>5204276.6291640913</v>
      </c>
      <c r="CB9" s="14">
        <f t="shared" ref="CB9" si="18">CA15</f>
        <v>1675719.0291640912</v>
      </c>
      <c r="CC9" s="14">
        <f t="shared" ref="CC9" si="19">CB15</f>
        <v>12094779.633998223</v>
      </c>
      <c r="CD9" s="14">
        <f t="shared" ref="CD9" si="20">CC15</f>
        <v>11752433.783998223</v>
      </c>
      <c r="CE9" s="14">
        <f t="shared" ref="CE9" si="21">CD15</f>
        <v>11490561.043998223</v>
      </c>
      <c r="CF9" s="14">
        <f t="shared" ref="CF9" si="22">CE15</f>
        <v>11249273.133998223</v>
      </c>
      <c r="CG9" s="14">
        <f t="shared" ref="CG9" si="23">CF15</f>
        <v>10907910.583998222</v>
      </c>
      <c r="CH9" s="14">
        <f t="shared" ref="CH9" si="24">CG15</f>
        <v>9913036.2239982225</v>
      </c>
      <c r="CI9" s="14">
        <f t="shared" ref="CI9" si="25">CH15</f>
        <v>8627936.6339982226</v>
      </c>
      <c r="CJ9" s="14">
        <f t="shared" ref="CJ9" si="26">CI15</f>
        <v>7015484.6139982231</v>
      </c>
      <c r="CK9" s="14">
        <f t="shared" ref="CK9" si="27">CJ15</f>
        <v>5377475.9039982231</v>
      </c>
      <c r="CL9" s="14">
        <f t="shared" ref="CL9" si="28">CK15</f>
        <v>3844872.4839982232</v>
      </c>
      <c r="CM9" s="14">
        <f t="shared" ref="CM9" si="29">CL15</f>
        <v>2351717.0539982235</v>
      </c>
      <c r="CN9" s="14">
        <f t="shared" ref="CN9" si="30">CM15</f>
        <v>1467330.5039982237</v>
      </c>
      <c r="CO9" s="14">
        <f t="shared" ref="CO9" si="31">CN15</f>
        <v>6784039.3339982228</v>
      </c>
      <c r="CP9" s="14">
        <f t="shared" ref="CP9" si="32">CO15</f>
        <v>6522276.9839982232</v>
      </c>
      <c r="CQ9" s="14">
        <f t="shared" ref="CQ9" si="33">CP15</f>
        <v>6336924.2739982232</v>
      </c>
      <c r="CR9" s="14">
        <f t="shared" ref="CR9" si="34">CQ15</f>
        <v>6173537.993998223</v>
      </c>
      <c r="CS9" s="14">
        <f t="shared" ref="CS9" si="35">CR15</f>
        <v>5983772.5639982233</v>
      </c>
      <c r="CT9" s="14">
        <f t="shared" ref="CT9" si="36">CS15</f>
        <v>5501358.3839982236</v>
      </c>
      <c r="CU9" s="14">
        <f t="shared" ref="CU9" si="37">CT15</f>
        <v>4655577.0639982233</v>
      </c>
      <c r="CV9" s="14">
        <f>CU15</f>
        <v>3637243.7939982233</v>
      </c>
      <c r="CW9" s="14">
        <f t="shared" si="1"/>
        <v>2599971.533998223</v>
      </c>
      <c r="CX9" s="14">
        <f t="shared" ref="CX9" si="38">CW15</f>
        <v>1541531.063998223</v>
      </c>
      <c r="CY9" s="14">
        <f t="shared" ref="CY9" si="39">CX15</f>
        <v>619080.133998223</v>
      </c>
      <c r="CZ9" s="14">
        <f t="shared" ref="CZ9" si="40">CY15</f>
        <v>89652.723998222966</v>
      </c>
      <c r="DA9" s="14">
        <f t="shared" ref="DA9" si="41">CZ15</f>
        <v>12906345.803998223</v>
      </c>
      <c r="DB9" s="14">
        <f t="shared" ref="DB9" si="42">DA15</f>
        <v>12526277.713998223</v>
      </c>
      <c r="DC9" s="14">
        <f t="shared" ref="DC9" si="43">DB15</f>
        <v>12254669.813998222</v>
      </c>
      <c r="DD9" s="14">
        <f t="shared" ref="DD9" si="44">DC15</f>
        <v>11968729.403998222</v>
      </c>
      <c r="DE9" s="14">
        <f t="shared" ref="DE9" si="45">DD15</f>
        <v>11556840.523998221</v>
      </c>
      <c r="DF9" s="14">
        <f t="shared" ref="DF9" si="46">DE15</f>
        <v>10545928.053998221</v>
      </c>
      <c r="DG9" s="14">
        <f t="shared" ref="DG9" si="47">DF15</f>
        <v>9146733.8939982206</v>
      </c>
      <c r="DH9" s="14">
        <f t="shared" ref="DH9:DK9" si="48">DG15</f>
        <v>6918543.623998221</v>
      </c>
      <c r="DI9" s="14">
        <f t="shared" si="48"/>
        <v>4786755.5239982214</v>
      </c>
      <c r="DJ9" s="14">
        <f t="shared" si="48"/>
        <v>3037362.1139982212</v>
      </c>
      <c r="DK9" s="14">
        <f t="shared" si="48"/>
        <v>1460133.9956276652</v>
      </c>
    </row>
    <row r="10" spans="1:115" ht="10" x14ac:dyDescent="0.2">
      <c r="B10" s="15" t="s">
        <v>156</v>
      </c>
      <c r="C10" s="16"/>
      <c r="D10" s="166">
        <v>0</v>
      </c>
      <c r="E10" s="166">
        <v>0</v>
      </c>
      <c r="F10" s="166">
        <v>0</v>
      </c>
      <c r="G10" s="166">
        <v>0</v>
      </c>
      <c r="H10" s="166">
        <v>0</v>
      </c>
      <c r="I10" s="166">
        <v>0</v>
      </c>
      <c r="J10" s="166">
        <v>0</v>
      </c>
      <c r="K10" s="166">
        <v>0</v>
      </c>
      <c r="L10" s="166">
        <v>0</v>
      </c>
      <c r="M10" s="166">
        <v>0</v>
      </c>
      <c r="N10" s="166">
        <v>0</v>
      </c>
      <c r="O10" s="166">
        <v>0</v>
      </c>
      <c r="P10" s="166">
        <v>0</v>
      </c>
      <c r="Q10" s="166">
        <v>0</v>
      </c>
      <c r="R10" s="166">
        <v>0</v>
      </c>
      <c r="S10" s="166">
        <v>0</v>
      </c>
      <c r="T10" s="166">
        <v>-5454930.8074556598</v>
      </c>
      <c r="U10" s="166">
        <v>0</v>
      </c>
      <c r="V10" s="166">
        <v>0</v>
      </c>
      <c r="W10" s="166">
        <v>0</v>
      </c>
      <c r="X10" s="166">
        <v>0</v>
      </c>
      <c r="Y10" s="166">
        <v>0</v>
      </c>
      <c r="Z10" s="166">
        <v>0</v>
      </c>
      <c r="AA10" s="166">
        <v>0</v>
      </c>
      <c r="AB10" s="166">
        <v>0</v>
      </c>
      <c r="AC10" s="166">
        <v>0</v>
      </c>
      <c r="AD10" s="166">
        <v>0</v>
      </c>
      <c r="AE10" s="166">
        <v>0</v>
      </c>
      <c r="AF10" s="13">
        <v>12484587.894814277</v>
      </c>
      <c r="AG10" s="166">
        <v>0</v>
      </c>
      <c r="AH10" s="166">
        <v>0</v>
      </c>
      <c r="AI10" s="166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0</v>
      </c>
      <c r="AR10" s="20">
        <v>21759954.130103283</v>
      </c>
      <c r="AS10" s="20">
        <v>0</v>
      </c>
      <c r="AT10" s="20">
        <v>0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0</v>
      </c>
      <c r="BA10" s="20">
        <v>0</v>
      </c>
      <c r="BB10" s="20">
        <v>0</v>
      </c>
      <c r="BC10" s="20">
        <v>0</v>
      </c>
      <c r="BD10" s="20">
        <v>22736596.59</v>
      </c>
      <c r="BE10" s="20">
        <v>0</v>
      </c>
      <c r="BF10" s="20">
        <v>0</v>
      </c>
      <c r="BG10" s="20">
        <v>0</v>
      </c>
      <c r="BH10" s="20">
        <v>0</v>
      </c>
      <c r="BI10" s="20">
        <v>0</v>
      </c>
      <c r="BJ10" s="20">
        <v>0</v>
      </c>
      <c r="BK10" s="20">
        <v>0</v>
      </c>
      <c r="BL10" s="20">
        <v>0</v>
      </c>
      <c r="BM10" s="20">
        <v>0</v>
      </c>
      <c r="BN10" s="20">
        <v>0</v>
      </c>
      <c r="BO10" s="20">
        <v>0</v>
      </c>
      <c r="BP10" s="20">
        <v>47064040.012699664</v>
      </c>
      <c r="BQ10" s="20">
        <v>0</v>
      </c>
      <c r="BR10" s="20">
        <v>0</v>
      </c>
      <c r="BS10" s="20">
        <v>0</v>
      </c>
      <c r="BT10" s="20">
        <v>0</v>
      </c>
      <c r="BU10" s="20">
        <v>0</v>
      </c>
      <c r="BV10" s="20">
        <v>0</v>
      </c>
      <c r="BW10" s="20">
        <v>0</v>
      </c>
      <c r="BX10" s="166">
        <v>0</v>
      </c>
      <c r="BY10" s="166">
        <v>0</v>
      </c>
      <c r="BZ10" s="166">
        <v>0</v>
      </c>
      <c r="CA10" s="166">
        <v>0</v>
      </c>
      <c r="CB10" s="20">
        <v>10735612.764834132</v>
      </c>
      <c r="CC10" s="166">
        <v>0</v>
      </c>
      <c r="CD10" s="166">
        <v>0</v>
      </c>
      <c r="CE10" s="166">
        <v>0</v>
      </c>
      <c r="CF10" s="166">
        <v>0</v>
      </c>
      <c r="CG10" s="166">
        <v>0</v>
      </c>
      <c r="CH10" s="166">
        <v>0</v>
      </c>
      <c r="CI10" s="166">
        <v>0</v>
      </c>
      <c r="CJ10" s="166">
        <v>0</v>
      </c>
      <c r="CK10" s="166">
        <v>0</v>
      </c>
      <c r="CL10" s="166">
        <v>0</v>
      </c>
      <c r="CM10" s="166">
        <v>0</v>
      </c>
      <c r="CN10" s="166">
        <v>5648586.4099999992</v>
      </c>
      <c r="CO10" s="166">
        <v>0</v>
      </c>
      <c r="CP10" s="166">
        <v>0</v>
      </c>
      <c r="CQ10" s="166">
        <v>0</v>
      </c>
      <c r="CR10" s="166">
        <v>0</v>
      </c>
      <c r="CS10" s="166">
        <v>0</v>
      </c>
      <c r="CT10" s="166">
        <v>0</v>
      </c>
      <c r="CU10" s="166">
        <v>0</v>
      </c>
      <c r="CV10" s="20">
        <v>0</v>
      </c>
      <c r="CW10" s="20">
        <v>0</v>
      </c>
      <c r="CX10" s="20">
        <v>0</v>
      </c>
      <c r="CY10" s="20">
        <v>0</v>
      </c>
      <c r="CZ10" s="20">
        <v>13474493.810000001</v>
      </c>
      <c r="DA10" s="17">
        <v>0</v>
      </c>
      <c r="DB10" s="17">
        <v>0</v>
      </c>
      <c r="DC10" s="17">
        <v>0</v>
      </c>
      <c r="DD10" s="17">
        <v>0</v>
      </c>
      <c r="DE10" s="17">
        <v>0</v>
      </c>
      <c r="DF10" s="17">
        <v>0</v>
      </c>
      <c r="DG10" s="17">
        <v>0</v>
      </c>
      <c r="DH10" s="17">
        <v>0</v>
      </c>
      <c r="DI10" s="17">
        <v>0</v>
      </c>
      <c r="DJ10" s="17">
        <v>0</v>
      </c>
      <c r="DK10" s="17">
        <v>0</v>
      </c>
    </row>
    <row r="11" spans="1:115" ht="10" x14ac:dyDescent="0.2">
      <c r="B11" s="18" t="s">
        <v>351</v>
      </c>
      <c r="C11" s="16"/>
      <c r="D11" s="166">
        <v>0</v>
      </c>
      <c r="E11" s="166">
        <v>0</v>
      </c>
      <c r="F11" s="166">
        <v>0</v>
      </c>
      <c r="G11" s="166">
        <v>0</v>
      </c>
      <c r="H11" s="166">
        <v>0</v>
      </c>
      <c r="I11" s="166">
        <v>0</v>
      </c>
      <c r="J11" s="166">
        <v>0</v>
      </c>
      <c r="K11" s="166">
        <v>0</v>
      </c>
      <c r="L11" s="166">
        <v>0</v>
      </c>
      <c r="M11" s="166">
        <v>0</v>
      </c>
      <c r="N11" s="166">
        <v>0</v>
      </c>
      <c r="O11" s="166">
        <v>0</v>
      </c>
      <c r="P11" s="166">
        <v>0</v>
      </c>
      <c r="Q11" s="166">
        <v>0</v>
      </c>
      <c r="R11" s="166">
        <v>0</v>
      </c>
      <c r="S11" s="166">
        <v>0</v>
      </c>
      <c r="T11" s="166">
        <v>0</v>
      </c>
      <c r="U11" s="166">
        <v>0</v>
      </c>
      <c r="V11" s="166">
        <v>0</v>
      </c>
      <c r="W11" s="166">
        <v>0</v>
      </c>
      <c r="X11" s="166">
        <v>0</v>
      </c>
      <c r="Y11" s="166">
        <v>0</v>
      </c>
      <c r="Z11" s="166">
        <v>0</v>
      </c>
      <c r="AA11" s="166">
        <v>0</v>
      </c>
      <c r="AB11" s="166">
        <v>0</v>
      </c>
      <c r="AC11" s="166">
        <v>0</v>
      </c>
      <c r="AD11" s="166">
        <v>0</v>
      </c>
      <c r="AE11" s="166">
        <v>0</v>
      </c>
      <c r="AF11" s="166">
        <v>0</v>
      </c>
      <c r="AG11" s="166">
        <v>0</v>
      </c>
      <c r="AH11" s="166">
        <v>0</v>
      </c>
      <c r="AI11" s="166">
        <v>0</v>
      </c>
      <c r="AJ11" s="166">
        <v>0</v>
      </c>
      <c r="AK11" s="166">
        <v>0</v>
      </c>
      <c r="AL11" s="166">
        <v>0</v>
      </c>
      <c r="AM11" s="166">
        <v>0</v>
      </c>
      <c r="AN11" s="166">
        <v>0</v>
      </c>
      <c r="AO11" s="166">
        <v>0</v>
      </c>
      <c r="AP11" s="166">
        <v>0</v>
      </c>
      <c r="AQ11" s="166">
        <v>0</v>
      </c>
      <c r="AR11" s="166">
        <v>0</v>
      </c>
      <c r="AS11" s="166">
        <v>0</v>
      </c>
      <c r="AT11" s="166">
        <v>0</v>
      </c>
      <c r="AU11" s="166">
        <v>0</v>
      </c>
      <c r="AV11" s="166">
        <v>0</v>
      </c>
      <c r="AW11" s="166">
        <v>0</v>
      </c>
      <c r="AX11" s="166">
        <v>0</v>
      </c>
      <c r="AY11" s="166">
        <v>0</v>
      </c>
      <c r="AZ11" s="166">
        <v>0</v>
      </c>
      <c r="BA11" s="166">
        <v>0</v>
      </c>
      <c r="BB11" s="166">
        <v>0</v>
      </c>
      <c r="BC11" s="166">
        <v>0</v>
      </c>
      <c r="BD11" s="166">
        <v>0</v>
      </c>
      <c r="BE11" s="166">
        <v>0</v>
      </c>
      <c r="BF11" s="166">
        <v>0</v>
      </c>
      <c r="BG11" s="166">
        <v>0</v>
      </c>
      <c r="BH11" s="166">
        <v>0</v>
      </c>
      <c r="BI11" s="166">
        <v>0</v>
      </c>
      <c r="BJ11" s="166">
        <v>0</v>
      </c>
      <c r="BK11" s="166">
        <v>0</v>
      </c>
      <c r="BL11" s="166">
        <v>0</v>
      </c>
      <c r="BM11" s="166">
        <v>0</v>
      </c>
      <c r="BN11" s="166">
        <v>0</v>
      </c>
      <c r="BO11" s="166">
        <v>0</v>
      </c>
      <c r="BP11" s="166">
        <v>0</v>
      </c>
      <c r="BQ11" s="166">
        <v>0</v>
      </c>
      <c r="BR11" s="166">
        <v>0</v>
      </c>
      <c r="BS11" s="166">
        <v>0</v>
      </c>
      <c r="BT11" s="166">
        <v>0</v>
      </c>
      <c r="BU11" s="166">
        <v>0</v>
      </c>
      <c r="BV11" s="166">
        <v>0</v>
      </c>
      <c r="BW11" s="166">
        <v>0</v>
      </c>
      <c r="BX11" s="166">
        <v>0</v>
      </c>
      <c r="BY11" s="166">
        <v>0</v>
      </c>
      <c r="BZ11" s="166">
        <v>0</v>
      </c>
      <c r="CA11" s="166">
        <v>0</v>
      </c>
      <c r="CB11" s="166">
        <v>0</v>
      </c>
      <c r="CC11" s="166">
        <v>0</v>
      </c>
      <c r="CD11" s="166">
        <v>0</v>
      </c>
      <c r="CE11" s="166">
        <v>0</v>
      </c>
      <c r="CF11" s="166">
        <v>0</v>
      </c>
      <c r="CG11" s="166">
        <v>0</v>
      </c>
      <c r="CH11" s="166">
        <v>0</v>
      </c>
      <c r="CI11" s="166">
        <v>0</v>
      </c>
      <c r="CJ11" s="166">
        <v>0</v>
      </c>
      <c r="CK11" s="166">
        <v>0</v>
      </c>
      <c r="CL11" s="166">
        <v>0</v>
      </c>
      <c r="CM11" s="166">
        <v>0</v>
      </c>
      <c r="CN11" s="166">
        <v>0</v>
      </c>
      <c r="CO11" s="166">
        <v>0</v>
      </c>
      <c r="CP11" s="166">
        <v>0</v>
      </c>
      <c r="CQ11" s="166">
        <v>0</v>
      </c>
      <c r="CR11" s="166">
        <v>0</v>
      </c>
      <c r="CS11" s="166">
        <v>0</v>
      </c>
      <c r="CT11" s="166">
        <v>0</v>
      </c>
      <c r="CU11" s="166">
        <v>0</v>
      </c>
      <c r="CV11" s="166">
        <v>0</v>
      </c>
      <c r="CW11" s="166">
        <v>0</v>
      </c>
      <c r="CX11" s="166">
        <v>0</v>
      </c>
      <c r="CY11" s="166">
        <v>0</v>
      </c>
      <c r="CZ11" s="166">
        <v>0</v>
      </c>
      <c r="DA11" s="166">
        <v>0</v>
      </c>
      <c r="DB11" s="166">
        <v>0</v>
      </c>
      <c r="DC11" s="166">
        <v>0</v>
      </c>
      <c r="DD11" s="166">
        <v>0</v>
      </c>
      <c r="DE11" s="166">
        <v>0</v>
      </c>
      <c r="DF11" s="166">
        <v>0</v>
      </c>
      <c r="DG11" s="166">
        <v>0</v>
      </c>
      <c r="DH11" s="166">
        <v>0</v>
      </c>
      <c r="DI11" s="166">
        <v>0</v>
      </c>
      <c r="DJ11" s="166">
        <v>0</v>
      </c>
      <c r="DK11" s="166">
        <v>0</v>
      </c>
    </row>
    <row r="12" spans="1:115" ht="10" x14ac:dyDescent="0.2">
      <c r="B12" s="18" t="s">
        <v>358</v>
      </c>
      <c r="C12" s="16"/>
      <c r="D12" s="166">
        <v>0</v>
      </c>
      <c r="E12" s="166">
        <v>0</v>
      </c>
      <c r="F12" s="166">
        <v>0</v>
      </c>
      <c r="G12" s="166">
        <v>0</v>
      </c>
      <c r="H12" s="166">
        <v>0</v>
      </c>
      <c r="I12" s="166">
        <v>0</v>
      </c>
      <c r="J12" s="166">
        <v>0</v>
      </c>
      <c r="K12" s="166">
        <v>0</v>
      </c>
      <c r="L12" s="166">
        <v>0</v>
      </c>
      <c r="M12" s="166">
        <v>0</v>
      </c>
      <c r="N12" s="166">
        <v>0</v>
      </c>
      <c r="O12" s="166">
        <v>0</v>
      </c>
      <c r="P12" s="166">
        <v>0</v>
      </c>
      <c r="Q12" s="166">
        <v>0</v>
      </c>
      <c r="R12" s="166">
        <v>0</v>
      </c>
      <c r="S12" s="166">
        <v>0</v>
      </c>
      <c r="T12" s="166">
        <v>0</v>
      </c>
      <c r="U12" s="166">
        <v>0</v>
      </c>
      <c r="V12" s="166">
        <v>0</v>
      </c>
      <c r="W12" s="166">
        <v>0</v>
      </c>
      <c r="X12" s="166">
        <v>0</v>
      </c>
      <c r="Y12" s="166">
        <v>0</v>
      </c>
      <c r="Z12" s="166">
        <v>0</v>
      </c>
      <c r="AA12" s="166">
        <v>0</v>
      </c>
      <c r="AB12" s="166">
        <v>0</v>
      </c>
      <c r="AC12" s="166">
        <v>0</v>
      </c>
      <c r="AD12" s="166">
        <v>0</v>
      </c>
      <c r="AE12" s="166">
        <v>0</v>
      </c>
      <c r="AF12" s="166">
        <v>0</v>
      </c>
      <c r="AG12" s="166">
        <v>0</v>
      </c>
      <c r="AH12" s="166">
        <v>0</v>
      </c>
      <c r="AI12" s="166">
        <v>0</v>
      </c>
      <c r="AJ12" s="166">
        <v>0</v>
      </c>
      <c r="AK12" s="166">
        <v>0</v>
      </c>
      <c r="AL12" s="166">
        <v>0</v>
      </c>
      <c r="AM12" s="166">
        <v>0</v>
      </c>
      <c r="AN12" s="166">
        <v>0</v>
      </c>
      <c r="AO12" s="166">
        <v>0</v>
      </c>
      <c r="AP12" s="166">
        <v>0</v>
      </c>
      <c r="AQ12" s="166">
        <v>0</v>
      </c>
      <c r="AR12" s="166">
        <v>0</v>
      </c>
      <c r="AS12" s="166">
        <v>0</v>
      </c>
      <c r="AT12" s="166">
        <v>0</v>
      </c>
      <c r="AU12" s="166">
        <v>0</v>
      </c>
      <c r="AV12" s="166">
        <v>0</v>
      </c>
      <c r="AW12" s="166">
        <v>0</v>
      </c>
      <c r="AX12" s="166">
        <v>0</v>
      </c>
      <c r="AY12" s="166">
        <v>0</v>
      </c>
      <c r="AZ12" s="166">
        <v>0</v>
      </c>
      <c r="BA12" s="166">
        <v>0</v>
      </c>
      <c r="BB12" s="166">
        <v>0</v>
      </c>
      <c r="BC12" s="166">
        <v>0</v>
      </c>
      <c r="BD12" s="166">
        <v>0</v>
      </c>
      <c r="BE12" s="166">
        <v>0</v>
      </c>
      <c r="BF12" s="166">
        <v>0</v>
      </c>
      <c r="BG12" s="166">
        <v>0</v>
      </c>
      <c r="BH12" s="166">
        <v>0</v>
      </c>
      <c r="BI12" s="166">
        <v>0</v>
      </c>
      <c r="BJ12" s="166">
        <v>0</v>
      </c>
      <c r="BK12" s="166">
        <v>0</v>
      </c>
      <c r="BL12" s="166">
        <v>0</v>
      </c>
      <c r="BM12" s="166">
        <v>0</v>
      </c>
      <c r="BN12" s="166">
        <v>0</v>
      </c>
      <c r="BO12" s="166">
        <v>0</v>
      </c>
      <c r="BP12" s="166">
        <v>0</v>
      </c>
      <c r="BQ12" s="166">
        <v>0</v>
      </c>
      <c r="BR12" s="166">
        <v>0</v>
      </c>
      <c r="BS12" s="166">
        <v>0</v>
      </c>
      <c r="BT12" s="166">
        <v>0</v>
      </c>
      <c r="BU12" s="166">
        <v>0</v>
      </c>
      <c r="BV12" s="166">
        <v>0</v>
      </c>
      <c r="BW12" s="166">
        <v>0</v>
      </c>
      <c r="BX12" s="166">
        <v>0</v>
      </c>
      <c r="BY12" s="166">
        <v>0</v>
      </c>
      <c r="BZ12" s="166">
        <v>0</v>
      </c>
      <c r="CA12" s="166">
        <v>0</v>
      </c>
      <c r="CB12" s="166">
        <v>0</v>
      </c>
      <c r="CC12" s="166">
        <v>0</v>
      </c>
      <c r="CD12" s="166">
        <v>0</v>
      </c>
      <c r="CE12" s="166">
        <v>0</v>
      </c>
      <c r="CF12" s="166">
        <v>0</v>
      </c>
      <c r="CG12" s="166">
        <v>0</v>
      </c>
      <c r="CH12" s="166">
        <v>0</v>
      </c>
      <c r="CI12" s="166">
        <v>0</v>
      </c>
      <c r="CJ12" s="166">
        <v>0</v>
      </c>
      <c r="CK12" s="166">
        <v>0</v>
      </c>
      <c r="CL12" s="166">
        <v>0</v>
      </c>
      <c r="CM12" s="166">
        <v>-1017.86</v>
      </c>
      <c r="CN12" s="166">
        <v>0</v>
      </c>
      <c r="CO12" s="166">
        <v>0</v>
      </c>
      <c r="CP12" s="166">
        <v>0</v>
      </c>
      <c r="CQ12" s="166">
        <v>0</v>
      </c>
      <c r="CR12" s="166">
        <v>0</v>
      </c>
      <c r="CS12" s="166">
        <v>0</v>
      </c>
      <c r="CT12" s="166">
        <v>0</v>
      </c>
      <c r="CU12" s="166">
        <v>0</v>
      </c>
      <c r="CV12" s="166">
        <v>0</v>
      </c>
      <c r="CW12" s="166">
        <v>0</v>
      </c>
      <c r="CX12" s="166">
        <v>0</v>
      </c>
      <c r="CY12" s="166">
        <v>0</v>
      </c>
      <c r="CZ12" s="166">
        <v>0</v>
      </c>
      <c r="DA12" s="166">
        <v>0</v>
      </c>
      <c r="DB12" s="166">
        <v>0</v>
      </c>
      <c r="DC12" s="166">
        <v>0</v>
      </c>
      <c r="DD12" s="166">
        <v>0</v>
      </c>
      <c r="DE12" s="166">
        <v>0</v>
      </c>
      <c r="DF12" s="166">
        <v>0</v>
      </c>
      <c r="DG12" s="166">
        <v>0</v>
      </c>
      <c r="DH12" s="166">
        <v>0</v>
      </c>
      <c r="DI12" s="166">
        <v>0</v>
      </c>
      <c r="DJ12" s="166">
        <v>0</v>
      </c>
      <c r="DK12" s="166">
        <v>0</v>
      </c>
    </row>
    <row r="13" spans="1:115" ht="10" x14ac:dyDescent="0.2">
      <c r="B13" s="18" t="s">
        <v>157</v>
      </c>
      <c r="D13" s="166">
        <v>0</v>
      </c>
      <c r="E13" s="166">
        <v>0</v>
      </c>
      <c r="F13" s="166">
        <v>0</v>
      </c>
      <c r="G13" s="166">
        <v>0</v>
      </c>
      <c r="H13" s="166">
        <v>0</v>
      </c>
      <c r="I13" s="166">
        <v>0</v>
      </c>
      <c r="J13" s="166">
        <v>0</v>
      </c>
      <c r="K13" s="166">
        <v>0</v>
      </c>
      <c r="L13" s="166">
        <v>0</v>
      </c>
      <c r="M13" s="166">
        <v>0</v>
      </c>
      <c r="N13" s="166">
        <v>0</v>
      </c>
      <c r="O13" s="166">
        <v>0</v>
      </c>
      <c r="P13" s="166">
        <v>0</v>
      </c>
      <c r="Q13" s="166">
        <v>0</v>
      </c>
      <c r="R13" s="166">
        <v>0</v>
      </c>
      <c r="S13" s="166">
        <v>0</v>
      </c>
      <c r="T13" s="20">
        <v>232404.10335734897</v>
      </c>
      <c r="U13" s="20">
        <v>157586.84343671499</v>
      </c>
      <c r="V13" s="20">
        <v>118833.09101294399</v>
      </c>
      <c r="W13" s="20">
        <v>109754.64651913299</v>
      </c>
      <c r="X13" s="20">
        <v>134953.67796387398</v>
      </c>
      <c r="Y13" s="20">
        <v>247991.22119656496</v>
      </c>
      <c r="Z13" s="20">
        <v>628816.05870121496</v>
      </c>
      <c r="AA13" s="20">
        <v>712755.84760818887</v>
      </c>
      <c r="AB13" s="20">
        <v>682750.19474731293</v>
      </c>
      <c r="AC13" s="20">
        <v>506548.33745000092</v>
      </c>
      <c r="AD13" s="20">
        <v>474919.21287818695</v>
      </c>
      <c r="AE13" s="20">
        <v>398973.27444358997</v>
      </c>
      <c r="AF13" s="20">
        <v>-478505.75197234703</v>
      </c>
      <c r="AG13" s="20">
        <v>-255465.97774466997</v>
      </c>
      <c r="AH13" s="20">
        <v>-214446.47246076999</v>
      </c>
      <c r="AI13" s="20">
        <v>-230349.47244478401</v>
      </c>
      <c r="AJ13" s="20">
        <v>-345768.51990245399</v>
      </c>
      <c r="AK13" s="20">
        <v>-553187.41960007907</v>
      </c>
      <c r="AL13" s="20">
        <v>-1367142.9087079391</v>
      </c>
      <c r="AM13" s="20">
        <v>-1639900.0136366431</v>
      </c>
      <c r="AN13" s="20">
        <v>-1643893.9195623118</v>
      </c>
      <c r="AO13" s="20">
        <v>-1222570.5087724302</v>
      </c>
      <c r="AP13" s="20">
        <v>-1169969.8377493555</v>
      </c>
      <c r="AQ13" s="20">
        <v>-609352.00330536067</v>
      </c>
      <c r="AR13" s="20">
        <v>-882158.85966690071</v>
      </c>
      <c r="AS13" s="20">
        <v>-617991.01890936634</v>
      </c>
      <c r="AT13" s="20">
        <v>-531415.97368208366</v>
      </c>
      <c r="AU13" s="20">
        <v>-455794.67178841273</v>
      </c>
      <c r="AV13" s="20">
        <v>-668714.44697468798</v>
      </c>
      <c r="AW13" s="20">
        <v>-1370028.9228794824</v>
      </c>
      <c r="AX13" s="20">
        <v>-1914892.2998073981</v>
      </c>
      <c r="AY13" s="20">
        <v>-3783793.1607450638</v>
      </c>
      <c r="AZ13" s="20">
        <v>-4114426.62</v>
      </c>
      <c r="BA13" s="20">
        <v>-3203448.77</v>
      </c>
      <c r="BB13" s="20">
        <v>-2757217.59</v>
      </c>
      <c r="BC13" s="20">
        <v>-1863472.59</v>
      </c>
      <c r="BD13" s="20">
        <v>-1221247.8</v>
      </c>
      <c r="BE13" s="20">
        <v>-707427.97</v>
      </c>
      <c r="BF13" s="20">
        <v>-533202.71</v>
      </c>
      <c r="BG13" s="20">
        <v>-490962.37</v>
      </c>
      <c r="BH13" s="20">
        <v>-660304.89</v>
      </c>
      <c r="BI13" s="20">
        <v>-1738465.61</v>
      </c>
      <c r="BJ13" s="20">
        <v>-2792006.52</v>
      </c>
      <c r="BK13" s="20">
        <v>-3845934.17</v>
      </c>
      <c r="BL13" s="20">
        <v>-3320062.06</v>
      </c>
      <c r="BM13" s="20">
        <v>-3459780.43</v>
      </c>
      <c r="BN13" s="20">
        <v>-2928978.02</v>
      </c>
      <c r="BO13" s="20">
        <v>-2073810.24</v>
      </c>
      <c r="BP13" s="20">
        <v>-1765160.43</v>
      </c>
      <c r="BQ13" s="20">
        <v>-1448494.77</v>
      </c>
      <c r="BR13" s="20">
        <v>-1014610.79</v>
      </c>
      <c r="BS13" s="20">
        <v>-986023.64</v>
      </c>
      <c r="BT13" s="20">
        <v>-1388126.63</v>
      </c>
      <c r="BU13" s="20">
        <v>-3320242.04</v>
      </c>
      <c r="BV13" s="20">
        <v>-4851217.99</v>
      </c>
      <c r="BW13" s="20">
        <v>-6802234.71</v>
      </c>
      <c r="BX13" s="20">
        <v>-6722914.8399999999</v>
      </c>
      <c r="BY13" s="20">
        <v>-8099498.2999999998</v>
      </c>
      <c r="BZ13" s="20">
        <v>-5727643.04</v>
      </c>
      <c r="CA13" s="20">
        <v>-3528557.6</v>
      </c>
      <c r="CB13" s="20">
        <v>-316552.15999999997</v>
      </c>
      <c r="CC13" s="20">
        <v>-342345.85</v>
      </c>
      <c r="CD13" s="20">
        <v>-261872.74</v>
      </c>
      <c r="CE13" s="20">
        <v>-241287.91</v>
      </c>
      <c r="CF13" s="20">
        <v>-341362.55</v>
      </c>
      <c r="CG13" s="20">
        <v>-994874.36</v>
      </c>
      <c r="CH13" s="20">
        <v>-1285099.5900000001</v>
      </c>
      <c r="CI13" s="20">
        <v>-1612452.02</v>
      </c>
      <c r="CJ13" s="20">
        <v>-1638008.71</v>
      </c>
      <c r="CK13" s="20">
        <v>-1532603.42</v>
      </c>
      <c r="CL13" s="20">
        <v>-1493155.43</v>
      </c>
      <c r="CM13" s="20">
        <v>-883368.69</v>
      </c>
      <c r="CN13" s="20">
        <v>-331877.58</v>
      </c>
      <c r="CO13" s="20">
        <v>-261762.35</v>
      </c>
      <c r="CP13" s="20">
        <v>-185352.71</v>
      </c>
      <c r="CQ13" s="20">
        <v>-163386.28</v>
      </c>
      <c r="CR13" s="20">
        <v>-189765.43</v>
      </c>
      <c r="CS13" s="20">
        <v>-482414.18</v>
      </c>
      <c r="CT13" s="20">
        <v>-845781.32</v>
      </c>
      <c r="CU13" s="20">
        <v>-1018333.27</v>
      </c>
      <c r="CV13" s="19">
        <f>-'Sch23&amp;53 Deferral Calc'!C36</f>
        <v>-1037272.26</v>
      </c>
      <c r="CW13" s="19">
        <f>-'Sch23&amp;53 Deferral Calc'!D36</f>
        <v>-1058440.47</v>
      </c>
      <c r="CX13" s="19">
        <f>-'Sch23&amp;53 Deferral Calc'!E36</f>
        <v>-922450.93</v>
      </c>
      <c r="CY13" s="19">
        <f>-'Sch23&amp;53 Deferral Calc'!F36</f>
        <v>-529427.41</v>
      </c>
      <c r="CZ13" s="19">
        <f>-'Sch23&amp;53 Deferral Calc'!G36</f>
        <v>-657800.73</v>
      </c>
      <c r="DA13" s="19">
        <f>-'Sch23&amp;53 Deferral Calc'!H36</f>
        <v>-380068.09</v>
      </c>
      <c r="DB13" s="19">
        <f>-'Sch23&amp;53 Deferral Calc'!I36</f>
        <v>-271607.90000000002</v>
      </c>
      <c r="DC13" s="19">
        <f>-'Sch23&amp;53 Deferral Calc'!J36</f>
        <v>-285940.40999999997</v>
      </c>
      <c r="DD13" s="19">
        <f>-'Sch23&amp;53 Deferral Calc'!K36</f>
        <v>-411888.88</v>
      </c>
      <c r="DE13" s="19">
        <f>-'Sch23&amp;53 Deferral Calc'!L36</f>
        <v>-1010912.47</v>
      </c>
      <c r="DF13" s="19">
        <f>-'Sch23&amp;53 Deferral Calc'!M36</f>
        <v>-1399194.16</v>
      </c>
      <c r="DG13" s="19">
        <f>-'Sch23&amp;53 Deferral Calc'!N36</f>
        <v>-2228190.27</v>
      </c>
      <c r="DH13" s="19">
        <f>-'Sch23&amp;53 Deferral Calc'!O36</f>
        <v>-2131788.1</v>
      </c>
      <c r="DI13" s="19">
        <f>-'Sch23&amp;53 Deferral Calc'!P36</f>
        <v>-1749393.41</v>
      </c>
      <c r="DJ13" s="19">
        <f>-'Amort Estimate'!D15</f>
        <v>-1577228.118370556</v>
      </c>
      <c r="DK13" s="19">
        <f>-'Amort Estimate'!E15</f>
        <v>-1085488.7006873572</v>
      </c>
    </row>
    <row r="14" spans="1:115" ht="10" x14ac:dyDescent="0.2">
      <c r="B14" s="4" t="s">
        <v>158</v>
      </c>
      <c r="D14" s="21">
        <f t="shared" ref="D14" si="49">SUM(D10:D13)</f>
        <v>0</v>
      </c>
      <c r="E14" s="21">
        <f t="shared" ref="E14:BK14" si="50">SUM(E10:E13)</f>
        <v>0</v>
      </c>
      <c r="F14" s="21">
        <f t="shared" si="50"/>
        <v>0</v>
      </c>
      <c r="G14" s="21">
        <f t="shared" si="50"/>
        <v>0</v>
      </c>
      <c r="H14" s="21">
        <f t="shared" si="50"/>
        <v>0</v>
      </c>
      <c r="I14" s="21">
        <f t="shared" si="50"/>
        <v>0</v>
      </c>
      <c r="J14" s="21">
        <f t="shared" si="50"/>
        <v>0</v>
      </c>
      <c r="K14" s="21">
        <f t="shared" si="50"/>
        <v>0</v>
      </c>
      <c r="L14" s="21">
        <f t="shared" si="50"/>
        <v>0</v>
      </c>
      <c r="M14" s="21">
        <f t="shared" si="50"/>
        <v>0</v>
      </c>
      <c r="N14" s="21">
        <f t="shared" si="50"/>
        <v>0</v>
      </c>
      <c r="O14" s="21">
        <f t="shared" si="50"/>
        <v>0</v>
      </c>
      <c r="P14" s="21">
        <f t="shared" si="50"/>
        <v>0</v>
      </c>
      <c r="Q14" s="21">
        <f t="shared" si="50"/>
        <v>0</v>
      </c>
      <c r="R14" s="21">
        <f t="shared" si="50"/>
        <v>0</v>
      </c>
      <c r="S14" s="21">
        <f t="shared" si="50"/>
        <v>0</v>
      </c>
      <c r="T14" s="21">
        <f t="shared" si="50"/>
        <v>-5222526.7040983113</v>
      </c>
      <c r="U14" s="21">
        <f t="shared" si="50"/>
        <v>157586.84343671499</v>
      </c>
      <c r="V14" s="21">
        <f t="shared" si="50"/>
        <v>118833.09101294399</v>
      </c>
      <c r="W14" s="21">
        <f t="shared" si="50"/>
        <v>109754.64651913299</v>
      </c>
      <c r="X14" s="21">
        <f t="shared" si="50"/>
        <v>134953.67796387398</v>
      </c>
      <c r="Y14" s="21">
        <f t="shared" si="50"/>
        <v>247991.22119656496</v>
      </c>
      <c r="Z14" s="21">
        <f t="shared" si="50"/>
        <v>628816.05870121496</v>
      </c>
      <c r="AA14" s="21">
        <f t="shared" si="50"/>
        <v>712755.84760818887</v>
      </c>
      <c r="AB14" s="21">
        <f t="shared" si="50"/>
        <v>682750.19474731293</v>
      </c>
      <c r="AC14" s="21">
        <f t="shared" si="50"/>
        <v>506548.33745000092</v>
      </c>
      <c r="AD14" s="21">
        <f t="shared" si="50"/>
        <v>474919.21287818695</v>
      </c>
      <c r="AE14" s="21">
        <f t="shared" si="50"/>
        <v>398973.27444358997</v>
      </c>
      <c r="AF14" s="21">
        <f t="shared" si="50"/>
        <v>12006082.14284193</v>
      </c>
      <c r="AG14" s="21">
        <f t="shared" si="50"/>
        <v>-255465.97774466997</v>
      </c>
      <c r="AH14" s="21">
        <f t="shared" si="50"/>
        <v>-214446.47246076999</v>
      </c>
      <c r="AI14" s="21">
        <f t="shared" si="50"/>
        <v>-230349.47244478401</v>
      </c>
      <c r="AJ14" s="21">
        <f t="shared" si="50"/>
        <v>-345768.51990245399</v>
      </c>
      <c r="AK14" s="21">
        <f t="shared" si="50"/>
        <v>-553187.41960007907</v>
      </c>
      <c r="AL14" s="21">
        <f t="shared" si="50"/>
        <v>-1367142.9087079391</v>
      </c>
      <c r="AM14" s="21">
        <f t="shared" si="50"/>
        <v>-1639900.0136366431</v>
      </c>
      <c r="AN14" s="21">
        <f t="shared" si="50"/>
        <v>-1643893.9195623118</v>
      </c>
      <c r="AO14" s="21">
        <f t="shared" si="50"/>
        <v>-1222570.5087724302</v>
      </c>
      <c r="AP14" s="21">
        <f t="shared" si="50"/>
        <v>-1169969.8377493555</v>
      </c>
      <c r="AQ14" s="21">
        <f t="shared" si="50"/>
        <v>-609352.00330536067</v>
      </c>
      <c r="AR14" s="21">
        <f t="shared" si="50"/>
        <v>20877795.270436384</v>
      </c>
      <c r="AS14" s="21">
        <f t="shared" si="50"/>
        <v>-617991.01890936634</v>
      </c>
      <c r="AT14" s="21">
        <f t="shared" si="50"/>
        <v>-531415.97368208366</v>
      </c>
      <c r="AU14" s="21">
        <f t="shared" si="50"/>
        <v>-455794.67178841273</v>
      </c>
      <c r="AV14" s="21">
        <f t="shared" si="50"/>
        <v>-668714.44697468798</v>
      </c>
      <c r="AW14" s="21">
        <f t="shared" si="50"/>
        <v>-1370028.9228794824</v>
      </c>
      <c r="AX14" s="21">
        <f t="shared" si="50"/>
        <v>-1914892.2998073981</v>
      </c>
      <c r="AY14" s="21">
        <f t="shared" si="50"/>
        <v>-3783793.1607450638</v>
      </c>
      <c r="AZ14" s="21">
        <f t="shared" si="50"/>
        <v>-4114426.62</v>
      </c>
      <c r="BA14" s="21">
        <f t="shared" si="50"/>
        <v>-3203448.77</v>
      </c>
      <c r="BB14" s="21">
        <f t="shared" si="50"/>
        <v>-2757217.59</v>
      </c>
      <c r="BC14" s="21">
        <f t="shared" si="50"/>
        <v>-1863472.59</v>
      </c>
      <c r="BD14" s="21">
        <f t="shared" si="50"/>
        <v>21515348.789999999</v>
      </c>
      <c r="BE14" s="21">
        <f t="shared" si="50"/>
        <v>-707427.97</v>
      </c>
      <c r="BF14" s="21">
        <f t="shared" si="50"/>
        <v>-533202.71</v>
      </c>
      <c r="BG14" s="21">
        <f t="shared" si="50"/>
        <v>-490962.37</v>
      </c>
      <c r="BH14" s="21">
        <f t="shared" si="50"/>
        <v>-660304.89</v>
      </c>
      <c r="BI14" s="21">
        <f t="shared" si="50"/>
        <v>-1738465.61</v>
      </c>
      <c r="BJ14" s="21">
        <f t="shared" si="50"/>
        <v>-2792006.52</v>
      </c>
      <c r="BK14" s="21">
        <f t="shared" si="50"/>
        <v>-3845934.17</v>
      </c>
      <c r="BL14" s="21">
        <f t="shared" ref="BL14:BW14" si="51">SUM(BL10:BL13)</f>
        <v>-3320062.06</v>
      </c>
      <c r="BM14" s="21">
        <f t="shared" si="51"/>
        <v>-3459780.43</v>
      </c>
      <c r="BN14" s="21">
        <f t="shared" si="51"/>
        <v>-2928978.02</v>
      </c>
      <c r="BO14" s="21">
        <f t="shared" si="51"/>
        <v>-2073810.24</v>
      </c>
      <c r="BP14" s="21">
        <f t="shared" si="51"/>
        <v>45298879.582699664</v>
      </c>
      <c r="BQ14" s="21">
        <f t="shared" si="51"/>
        <v>-1448494.77</v>
      </c>
      <c r="BR14" s="21">
        <f t="shared" si="51"/>
        <v>-1014610.79</v>
      </c>
      <c r="BS14" s="21">
        <f t="shared" si="51"/>
        <v>-986023.64</v>
      </c>
      <c r="BT14" s="21">
        <f t="shared" si="51"/>
        <v>-1388126.63</v>
      </c>
      <c r="BU14" s="21">
        <f t="shared" si="51"/>
        <v>-3320242.04</v>
      </c>
      <c r="BV14" s="21">
        <f t="shared" si="51"/>
        <v>-4851217.99</v>
      </c>
      <c r="BW14" s="21">
        <f t="shared" si="51"/>
        <v>-6802234.71</v>
      </c>
      <c r="BX14" s="21">
        <f t="shared" ref="BX14:CV14" si="52">SUM(BX10:BX13)</f>
        <v>-6722914.8399999999</v>
      </c>
      <c r="BY14" s="21">
        <f t="shared" si="52"/>
        <v>-8099498.2999999998</v>
      </c>
      <c r="BZ14" s="21">
        <f t="shared" si="52"/>
        <v>-5727643.04</v>
      </c>
      <c r="CA14" s="21">
        <f t="shared" si="52"/>
        <v>-3528557.6</v>
      </c>
      <c r="CB14" s="21">
        <f t="shared" si="52"/>
        <v>10419060.604834132</v>
      </c>
      <c r="CC14" s="21">
        <f t="shared" si="52"/>
        <v>-342345.85</v>
      </c>
      <c r="CD14" s="21">
        <f t="shared" si="52"/>
        <v>-261872.74</v>
      </c>
      <c r="CE14" s="21">
        <f t="shared" si="52"/>
        <v>-241287.91</v>
      </c>
      <c r="CF14" s="21">
        <f t="shared" si="52"/>
        <v>-341362.55</v>
      </c>
      <c r="CG14" s="21">
        <f t="shared" si="52"/>
        <v>-994874.36</v>
      </c>
      <c r="CH14" s="21">
        <f t="shared" si="52"/>
        <v>-1285099.5900000001</v>
      </c>
      <c r="CI14" s="21">
        <f t="shared" si="52"/>
        <v>-1612452.02</v>
      </c>
      <c r="CJ14" s="21">
        <f t="shared" ref="CJ14:CU14" si="53">SUM(CJ10:CJ13)</f>
        <v>-1638008.71</v>
      </c>
      <c r="CK14" s="21">
        <f t="shared" si="53"/>
        <v>-1532603.42</v>
      </c>
      <c r="CL14" s="21">
        <f t="shared" si="53"/>
        <v>-1493155.43</v>
      </c>
      <c r="CM14" s="21">
        <f t="shared" si="53"/>
        <v>-884386.54999999993</v>
      </c>
      <c r="CN14" s="21">
        <f t="shared" si="53"/>
        <v>5316708.8299999991</v>
      </c>
      <c r="CO14" s="21">
        <f t="shared" si="53"/>
        <v>-261762.35</v>
      </c>
      <c r="CP14" s="21">
        <f t="shared" si="53"/>
        <v>-185352.71</v>
      </c>
      <c r="CQ14" s="21">
        <f t="shared" si="53"/>
        <v>-163386.28</v>
      </c>
      <c r="CR14" s="21">
        <f t="shared" si="53"/>
        <v>-189765.43</v>
      </c>
      <c r="CS14" s="21">
        <f t="shared" si="53"/>
        <v>-482414.18</v>
      </c>
      <c r="CT14" s="21">
        <f t="shared" si="53"/>
        <v>-845781.32</v>
      </c>
      <c r="CU14" s="21">
        <f t="shared" si="53"/>
        <v>-1018333.27</v>
      </c>
      <c r="CV14" s="21">
        <f t="shared" si="52"/>
        <v>-1037272.26</v>
      </c>
      <c r="CW14" s="21">
        <f>SUM(CW10:CW13)</f>
        <v>-1058440.47</v>
      </c>
      <c r="CX14" s="21">
        <f t="shared" ref="CX14:DF14" si="54">SUM(CX10:CX13)</f>
        <v>-922450.93</v>
      </c>
      <c r="CY14" s="21">
        <f t="shared" si="54"/>
        <v>-529427.41</v>
      </c>
      <c r="CZ14" s="21">
        <f t="shared" si="54"/>
        <v>12816693.08</v>
      </c>
      <c r="DA14" s="21">
        <f t="shared" si="54"/>
        <v>-380068.09</v>
      </c>
      <c r="DB14" s="21">
        <f t="shared" si="54"/>
        <v>-271607.90000000002</v>
      </c>
      <c r="DC14" s="21">
        <f t="shared" si="54"/>
        <v>-285940.40999999997</v>
      </c>
      <c r="DD14" s="21">
        <f t="shared" si="54"/>
        <v>-411888.88</v>
      </c>
      <c r="DE14" s="21">
        <f t="shared" si="54"/>
        <v>-1010912.47</v>
      </c>
      <c r="DF14" s="21">
        <f t="shared" si="54"/>
        <v>-1399194.16</v>
      </c>
      <c r="DG14" s="21">
        <f t="shared" ref="DG14:DJ14" si="55">SUM(DG10:DG13)</f>
        <v>-2228190.27</v>
      </c>
      <c r="DH14" s="21">
        <f t="shared" si="55"/>
        <v>-2131788.1</v>
      </c>
      <c r="DI14" s="21">
        <f t="shared" si="55"/>
        <v>-1749393.41</v>
      </c>
      <c r="DJ14" s="21">
        <f t="shared" si="55"/>
        <v>-1577228.118370556</v>
      </c>
      <c r="DK14" s="21">
        <f t="shared" ref="DK14" si="56">SUM(DK10:DK13)</f>
        <v>-1085488.7006873572</v>
      </c>
    </row>
    <row r="15" spans="1:115" ht="10" x14ac:dyDescent="0.2">
      <c r="B15" s="4" t="s">
        <v>159</v>
      </c>
      <c r="D15" s="14">
        <f t="shared" ref="D15:BK15" si="57">D9+D14</f>
        <v>0</v>
      </c>
      <c r="E15" s="14">
        <f t="shared" si="57"/>
        <v>0</v>
      </c>
      <c r="F15" s="14">
        <f t="shared" si="57"/>
        <v>0</v>
      </c>
      <c r="G15" s="14">
        <f t="shared" si="57"/>
        <v>0</v>
      </c>
      <c r="H15" s="14">
        <f t="shared" si="57"/>
        <v>0</v>
      </c>
      <c r="I15" s="14">
        <f t="shared" si="57"/>
        <v>0</v>
      </c>
      <c r="J15" s="14">
        <f t="shared" si="57"/>
        <v>0</v>
      </c>
      <c r="K15" s="14">
        <f t="shared" si="57"/>
        <v>0</v>
      </c>
      <c r="L15" s="14">
        <f t="shared" si="57"/>
        <v>0</v>
      </c>
      <c r="M15" s="14">
        <f t="shared" si="57"/>
        <v>0</v>
      </c>
      <c r="N15" s="14">
        <f t="shared" si="57"/>
        <v>0</v>
      </c>
      <c r="O15" s="14">
        <f t="shared" si="57"/>
        <v>0</v>
      </c>
      <c r="P15" s="14">
        <f t="shared" si="57"/>
        <v>0</v>
      </c>
      <c r="Q15" s="14">
        <f t="shared" si="57"/>
        <v>0</v>
      </c>
      <c r="R15" s="14">
        <f t="shared" si="57"/>
        <v>0</v>
      </c>
      <c r="S15" s="14">
        <f t="shared" si="57"/>
        <v>0</v>
      </c>
      <c r="T15" s="14">
        <f t="shared" si="57"/>
        <v>-5222526.7040983113</v>
      </c>
      <c r="U15" s="14">
        <f t="shared" si="57"/>
        <v>-5064939.8606615961</v>
      </c>
      <c r="V15" s="14">
        <f t="shared" si="57"/>
        <v>-4946106.7696486525</v>
      </c>
      <c r="W15" s="14">
        <f t="shared" si="57"/>
        <v>-4836352.1231295196</v>
      </c>
      <c r="X15" s="14">
        <f t="shared" si="57"/>
        <v>-4701398.4451656453</v>
      </c>
      <c r="Y15" s="14">
        <f t="shared" si="57"/>
        <v>-4453407.2239690805</v>
      </c>
      <c r="Z15" s="14">
        <f t="shared" si="57"/>
        <v>-3824591.1652678656</v>
      </c>
      <c r="AA15" s="14">
        <f t="shared" si="57"/>
        <v>-3111835.317659677</v>
      </c>
      <c r="AB15" s="14">
        <f t="shared" si="57"/>
        <v>-2429085.1229123641</v>
      </c>
      <c r="AC15" s="14">
        <f t="shared" si="57"/>
        <v>-1922536.7854623632</v>
      </c>
      <c r="AD15" s="14">
        <f t="shared" si="57"/>
        <v>-1447617.5725841762</v>
      </c>
      <c r="AE15" s="14">
        <f t="shared" si="57"/>
        <v>-1048644.2981405864</v>
      </c>
      <c r="AF15" s="14">
        <f t="shared" si="57"/>
        <v>10957437.844701342</v>
      </c>
      <c r="AG15" s="14">
        <f t="shared" si="57"/>
        <v>10701971.866956672</v>
      </c>
      <c r="AH15" s="14">
        <f t="shared" si="57"/>
        <v>10487525.394495903</v>
      </c>
      <c r="AI15" s="14">
        <f t="shared" si="57"/>
        <v>10257175.922051119</v>
      </c>
      <c r="AJ15" s="14">
        <f t="shared" si="57"/>
        <v>9911407.402148664</v>
      </c>
      <c r="AK15" s="14">
        <f t="shared" si="57"/>
        <v>9358219.9825485852</v>
      </c>
      <c r="AL15" s="14">
        <f t="shared" si="57"/>
        <v>7991077.0738406461</v>
      </c>
      <c r="AM15" s="14">
        <f t="shared" si="57"/>
        <v>6351177.060204003</v>
      </c>
      <c r="AN15" s="14">
        <f t="shared" si="57"/>
        <v>4707283.1406416912</v>
      </c>
      <c r="AO15" s="14">
        <f t="shared" si="57"/>
        <v>3484712.6318692612</v>
      </c>
      <c r="AP15" s="14">
        <f t="shared" si="57"/>
        <v>2314742.7941199057</v>
      </c>
      <c r="AQ15" s="14">
        <f t="shared" si="57"/>
        <v>1705390.790814545</v>
      </c>
      <c r="AR15" s="14">
        <f t="shared" si="57"/>
        <v>22583186.061250929</v>
      </c>
      <c r="AS15" s="14">
        <f t="shared" si="57"/>
        <v>21965195.042341564</v>
      </c>
      <c r="AT15" s="14">
        <f t="shared" si="57"/>
        <v>21433779.068659481</v>
      </c>
      <c r="AU15" s="14">
        <f t="shared" si="57"/>
        <v>20977984.396871068</v>
      </c>
      <c r="AV15" s="14">
        <f t="shared" si="57"/>
        <v>20309269.94989638</v>
      </c>
      <c r="AW15" s="14">
        <f t="shared" si="57"/>
        <v>18939241.027016897</v>
      </c>
      <c r="AX15" s="14">
        <f t="shared" si="57"/>
        <v>17024348.727209497</v>
      </c>
      <c r="AY15" s="14">
        <f t="shared" si="57"/>
        <v>13240555.566464433</v>
      </c>
      <c r="AZ15" s="14">
        <f t="shared" si="57"/>
        <v>9126128.9464644343</v>
      </c>
      <c r="BA15" s="14">
        <f t="shared" si="57"/>
        <v>5922680.1764644347</v>
      </c>
      <c r="BB15" s="14">
        <f t="shared" si="57"/>
        <v>3165462.5864644349</v>
      </c>
      <c r="BC15" s="14">
        <f t="shared" si="57"/>
        <v>1301989.9964644348</v>
      </c>
      <c r="BD15" s="14">
        <f t="shared" si="57"/>
        <v>22817338.786464434</v>
      </c>
      <c r="BE15" s="14">
        <f t="shared" si="57"/>
        <v>22109910.816464435</v>
      </c>
      <c r="BF15" s="14">
        <f t="shared" si="57"/>
        <v>21576708.106464434</v>
      </c>
      <c r="BG15" s="14">
        <f t="shared" si="57"/>
        <v>21085745.736464433</v>
      </c>
      <c r="BH15" s="14">
        <f t="shared" si="57"/>
        <v>20425440.846464433</v>
      </c>
      <c r="BI15" s="14">
        <f t="shared" si="57"/>
        <v>18686975.236464433</v>
      </c>
      <c r="BJ15" s="14">
        <f t="shared" si="57"/>
        <v>15894968.716464434</v>
      </c>
      <c r="BK15" s="14">
        <f t="shared" si="57"/>
        <v>12049034.546464434</v>
      </c>
      <c r="BL15" s="14">
        <f t="shared" ref="BL15:BW15" si="58">BL9+BL14</f>
        <v>8728972.4864644334</v>
      </c>
      <c r="BM15" s="14">
        <f t="shared" si="58"/>
        <v>5269192.0564644337</v>
      </c>
      <c r="BN15" s="14">
        <f t="shared" si="58"/>
        <v>2340214.0364644337</v>
      </c>
      <c r="BO15" s="14">
        <f t="shared" si="58"/>
        <v>266403.79646443366</v>
      </c>
      <c r="BP15" s="14">
        <f t="shared" si="58"/>
        <v>45565283.3791641</v>
      </c>
      <c r="BQ15" s="14">
        <f t="shared" si="58"/>
        <v>44116788.609164096</v>
      </c>
      <c r="BR15" s="14">
        <f t="shared" si="58"/>
        <v>43102177.819164097</v>
      </c>
      <c r="BS15" s="14">
        <f t="shared" si="58"/>
        <v>42116154.179164097</v>
      </c>
      <c r="BT15" s="14">
        <f t="shared" si="58"/>
        <v>40728027.549164094</v>
      </c>
      <c r="BU15" s="14">
        <f t="shared" si="58"/>
        <v>37407785.509164095</v>
      </c>
      <c r="BV15" s="14">
        <f t="shared" si="58"/>
        <v>32556567.519164093</v>
      </c>
      <c r="BW15" s="14">
        <f t="shared" si="58"/>
        <v>25754332.809164092</v>
      </c>
      <c r="BX15" s="14">
        <f t="shared" ref="BX15:CV15" si="59">BX9+BX14</f>
        <v>19031417.969164092</v>
      </c>
      <c r="BY15" s="14">
        <f t="shared" si="59"/>
        <v>10931919.669164091</v>
      </c>
      <c r="BZ15" s="14">
        <f t="shared" si="59"/>
        <v>5204276.6291640913</v>
      </c>
      <c r="CA15" s="14">
        <f t="shared" si="59"/>
        <v>1675719.0291640912</v>
      </c>
      <c r="CB15" s="14">
        <f t="shared" si="59"/>
        <v>12094779.633998223</v>
      </c>
      <c r="CC15" s="14">
        <f t="shared" si="59"/>
        <v>11752433.783998223</v>
      </c>
      <c r="CD15" s="14">
        <f t="shared" si="59"/>
        <v>11490561.043998223</v>
      </c>
      <c r="CE15" s="14">
        <f t="shared" si="59"/>
        <v>11249273.133998223</v>
      </c>
      <c r="CF15" s="14">
        <f t="shared" si="59"/>
        <v>10907910.583998222</v>
      </c>
      <c r="CG15" s="14">
        <f t="shared" si="59"/>
        <v>9913036.2239982225</v>
      </c>
      <c r="CH15" s="14">
        <f t="shared" si="59"/>
        <v>8627936.6339982226</v>
      </c>
      <c r="CI15" s="14">
        <f t="shared" si="59"/>
        <v>7015484.6139982231</v>
      </c>
      <c r="CJ15" s="14">
        <f t="shared" ref="CJ15:CU15" si="60">CJ9+CJ14</f>
        <v>5377475.9039982231</v>
      </c>
      <c r="CK15" s="14">
        <f t="shared" si="60"/>
        <v>3844872.4839982232</v>
      </c>
      <c r="CL15" s="14">
        <f t="shared" si="60"/>
        <v>2351717.0539982235</v>
      </c>
      <c r="CM15" s="14">
        <f t="shared" si="60"/>
        <v>1467330.5039982237</v>
      </c>
      <c r="CN15" s="14">
        <f t="shared" si="60"/>
        <v>6784039.3339982228</v>
      </c>
      <c r="CO15" s="14">
        <f t="shared" si="60"/>
        <v>6522276.9839982232</v>
      </c>
      <c r="CP15" s="14">
        <f t="shared" si="60"/>
        <v>6336924.2739982232</v>
      </c>
      <c r="CQ15" s="14">
        <f t="shared" si="60"/>
        <v>6173537.993998223</v>
      </c>
      <c r="CR15" s="14">
        <f t="shared" si="60"/>
        <v>5983772.5639982233</v>
      </c>
      <c r="CS15" s="14">
        <f t="shared" si="60"/>
        <v>5501358.3839982236</v>
      </c>
      <c r="CT15" s="14">
        <f t="shared" si="60"/>
        <v>4655577.0639982233</v>
      </c>
      <c r="CU15" s="14">
        <f t="shared" si="60"/>
        <v>3637243.7939982233</v>
      </c>
      <c r="CV15" s="14">
        <f t="shared" si="59"/>
        <v>2599971.533998223</v>
      </c>
      <c r="CW15" s="14">
        <f>CW9+CW14</f>
        <v>1541531.063998223</v>
      </c>
      <c r="CX15" s="14">
        <f t="shared" ref="CX15:DF15" si="61">CX9+CX14</f>
        <v>619080.133998223</v>
      </c>
      <c r="CY15" s="14">
        <f t="shared" si="61"/>
        <v>89652.723998222966</v>
      </c>
      <c r="CZ15" s="14">
        <f t="shared" si="61"/>
        <v>12906345.803998223</v>
      </c>
      <c r="DA15" s="14">
        <f t="shared" si="61"/>
        <v>12526277.713998223</v>
      </c>
      <c r="DB15" s="14">
        <f t="shared" si="61"/>
        <v>12254669.813998222</v>
      </c>
      <c r="DC15" s="14">
        <f t="shared" si="61"/>
        <v>11968729.403998222</v>
      </c>
      <c r="DD15" s="14">
        <f t="shared" si="61"/>
        <v>11556840.523998221</v>
      </c>
      <c r="DE15" s="14">
        <f t="shared" si="61"/>
        <v>10545928.053998221</v>
      </c>
      <c r="DF15" s="14">
        <f t="shared" si="61"/>
        <v>9146733.8939982206</v>
      </c>
      <c r="DG15" s="14">
        <f t="shared" ref="DG15:DK15" si="62">DG9+DG14</f>
        <v>6918543.623998221</v>
      </c>
      <c r="DH15" s="14">
        <f t="shared" si="62"/>
        <v>4786755.5239982214</v>
      </c>
      <c r="DI15" s="14">
        <f t="shared" si="62"/>
        <v>3037362.1139982212</v>
      </c>
      <c r="DJ15" s="14">
        <f t="shared" si="62"/>
        <v>1460133.9956276652</v>
      </c>
      <c r="DK15" s="14">
        <f t="shared" si="62"/>
        <v>374645.29494030797</v>
      </c>
    </row>
    <row r="16" spans="1:115" ht="10" x14ac:dyDescent="0.2">
      <c r="C16" s="16"/>
      <c r="F16" s="5"/>
      <c r="DG16" s="5"/>
      <c r="DJ16" s="5"/>
      <c r="DK16" s="5"/>
    </row>
    <row r="17" spans="1:115" x14ac:dyDescent="0.25">
      <c r="A17" s="67" t="s">
        <v>327</v>
      </c>
      <c r="B17" s="5"/>
      <c r="C17" s="106">
        <v>18239092</v>
      </c>
      <c r="F17" s="5"/>
      <c r="DG17" s="5"/>
      <c r="DJ17" s="5"/>
      <c r="DK17" s="5"/>
    </row>
    <row r="18" spans="1:115" ht="10" x14ac:dyDescent="0.2">
      <c r="A18" s="5"/>
      <c r="B18" s="5" t="s">
        <v>155</v>
      </c>
      <c r="C18" s="106">
        <v>25400422</v>
      </c>
      <c r="D18" s="14">
        <v>0</v>
      </c>
      <c r="E18" s="14">
        <f t="shared" ref="E18:M18" si="63">D24</f>
        <v>0</v>
      </c>
      <c r="F18" s="14">
        <f t="shared" si="63"/>
        <v>0</v>
      </c>
      <c r="G18" s="14">
        <f t="shared" si="63"/>
        <v>0</v>
      </c>
      <c r="H18" s="14">
        <f t="shared" si="63"/>
        <v>0</v>
      </c>
      <c r="I18" s="14">
        <f t="shared" si="63"/>
        <v>0</v>
      </c>
      <c r="J18" s="14">
        <f t="shared" si="63"/>
        <v>0</v>
      </c>
      <c r="K18" s="14">
        <f t="shared" si="63"/>
        <v>0</v>
      </c>
      <c r="L18" s="14">
        <f t="shared" si="63"/>
        <v>0</v>
      </c>
      <c r="M18" s="14">
        <f t="shared" si="63"/>
        <v>0</v>
      </c>
      <c r="N18" s="14">
        <f>M24</f>
        <v>0</v>
      </c>
      <c r="O18" s="14">
        <f>N24</f>
        <v>0</v>
      </c>
      <c r="P18" s="14">
        <f t="shared" ref="P18:BK18" si="64">O24</f>
        <v>0</v>
      </c>
      <c r="Q18" s="14">
        <f t="shared" si="64"/>
        <v>0</v>
      </c>
      <c r="R18" s="14">
        <f t="shared" si="64"/>
        <v>0</v>
      </c>
      <c r="S18" s="14">
        <f t="shared" si="64"/>
        <v>0</v>
      </c>
      <c r="T18" s="14">
        <f t="shared" si="64"/>
        <v>0</v>
      </c>
      <c r="U18" s="14">
        <f t="shared" si="64"/>
        <v>238053.66538763192</v>
      </c>
      <c r="V18" s="14">
        <f t="shared" si="64"/>
        <v>230586.59001145011</v>
      </c>
      <c r="W18" s="14">
        <f t="shared" si="64"/>
        <v>222594.22567545201</v>
      </c>
      <c r="X18" s="14">
        <f t="shared" si="64"/>
        <v>214620.52339179895</v>
      </c>
      <c r="Y18" s="14">
        <f t="shared" si="64"/>
        <v>206422.93583268652</v>
      </c>
      <c r="Z18" s="14">
        <f t="shared" si="64"/>
        <v>195081.16111722233</v>
      </c>
      <c r="AA18" s="14">
        <f t="shared" si="64"/>
        <v>170451.44474055726</v>
      </c>
      <c r="AB18" s="14">
        <f t="shared" si="64"/>
        <v>143868.60101756486</v>
      </c>
      <c r="AC18" s="14">
        <f t="shared" si="64"/>
        <v>117611.04907977948</v>
      </c>
      <c r="AD18" s="14">
        <f t="shared" si="64"/>
        <v>97269.286514728214</v>
      </c>
      <c r="AE18" s="14">
        <f t="shared" si="64"/>
        <v>77361.507511680815</v>
      </c>
      <c r="AF18" s="14">
        <f t="shared" si="64"/>
        <v>60297.320111638226</v>
      </c>
      <c r="AG18" s="14">
        <f t="shared" si="64"/>
        <v>5307905.2028076006</v>
      </c>
      <c r="AH18" s="14">
        <f t="shared" si="64"/>
        <v>5117110.4040621184</v>
      </c>
      <c r="AI18" s="14">
        <f t="shared" si="64"/>
        <v>4940926.7655538982</v>
      </c>
      <c r="AJ18" s="14">
        <f t="shared" si="64"/>
        <v>4755725.955852516</v>
      </c>
      <c r="AK18" s="14">
        <f t="shared" si="64"/>
        <v>4546902.1142505612</v>
      </c>
      <c r="AL18" s="14">
        <f t="shared" si="64"/>
        <v>4269554.9245421542</v>
      </c>
      <c r="AM18" s="14">
        <f t="shared" si="64"/>
        <v>3770192.4435498933</v>
      </c>
      <c r="AN18" s="14">
        <f t="shared" si="64"/>
        <v>3068961.7450243598</v>
      </c>
      <c r="AO18" s="14">
        <f t="shared" si="64"/>
        <v>2485075.3406491471</v>
      </c>
      <c r="AP18" s="14">
        <f t="shared" si="64"/>
        <v>2004407.5904290127</v>
      </c>
      <c r="AQ18" s="14">
        <f t="shared" si="64"/>
        <v>1499604.3855144724</v>
      </c>
      <c r="AR18" s="14">
        <f t="shared" si="64"/>
        <v>1187438.2001181981</v>
      </c>
      <c r="AS18" s="14">
        <f t="shared" si="64"/>
        <v>10267200.248905197</v>
      </c>
      <c r="AT18" s="14">
        <f t="shared" si="64"/>
        <v>9875046.2130130194</v>
      </c>
      <c r="AU18" s="14">
        <f t="shared" si="64"/>
        <v>9505473.6261175033</v>
      </c>
      <c r="AV18" s="14">
        <f t="shared" si="64"/>
        <v>9192121.9587167483</v>
      </c>
      <c r="AW18" s="14">
        <f t="shared" si="64"/>
        <v>8798289.7943648119</v>
      </c>
      <c r="AX18" s="14">
        <f t="shared" si="64"/>
        <v>8279004.8960010437</v>
      </c>
      <c r="AY18" s="14">
        <f t="shared" si="64"/>
        <v>7598281.9778405596</v>
      </c>
      <c r="AZ18" s="14">
        <f t="shared" si="64"/>
        <v>6399552.0940645272</v>
      </c>
      <c r="BA18" s="14">
        <f t="shared" si="64"/>
        <v>5015708.894064527</v>
      </c>
      <c r="BB18" s="14">
        <f t="shared" si="64"/>
        <v>3908143.1540645268</v>
      </c>
      <c r="BC18" s="14">
        <f t="shared" si="64"/>
        <v>2892587.8140645269</v>
      </c>
      <c r="BD18" s="14">
        <f t="shared" si="64"/>
        <v>2159657.2640645271</v>
      </c>
      <c r="BE18" s="14">
        <f t="shared" si="64"/>
        <v>14126309.68406453</v>
      </c>
      <c r="BF18" s="14">
        <f t="shared" si="64"/>
        <v>13600234.33406453</v>
      </c>
      <c r="BG18" s="14">
        <f t="shared" si="64"/>
        <v>13111525.714064531</v>
      </c>
      <c r="BH18" s="14">
        <f t="shared" si="64"/>
        <v>12668002.644064531</v>
      </c>
      <c r="BI18" s="14">
        <f t="shared" si="64"/>
        <v>12177416.67406453</v>
      </c>
      <c r="BJ18" s="14">
        <f t="shared" si="64"/>
        <v>11374695.07406453</v>
      </c>
      <c r="BK18" s="14">
        <f t="shared" si="64"/>
        <v>10190758.43406453</v>
      </c>
      <c r="BL18" s="14">
        <f t="shared" ref="BL18" si="65">BK24</f>
        <v>9277912.6640645303</v>
      </c>
      <c r="BM18" s="14">
        <f t="shared" ref="BM18" si="66">BL24</f>
        <v>2.0340645294636488</v>
      </c>
      <c r="BN18" s="14">
        <f t="shared" ref="BN18" si="67">BM24</f>
        <v>2.0340645294636488</v>
      </c>
      <c r="BO18" s="14">
        <f t="shared" ref="BO18" si="68">BN24</f>
        <v>2.0340645294636488</v>
      </c>
      <c r="BP18" s="14">
        <f t="shared" ref="BP18" si="69">BO24</f>
        <v>2.0340645294636488</v>
      </c>
      <c r="BQ18" s="14">
        <f t="shared" ref="BQ18" si="70">BP24</f>
        <v>2.0340645294636488</v>
      </c>
      <c r="BR18" s="14">
        <f t="shared" ref="BR18" si="71">BQ24</f>
        <v>2.0340645294636488</v>
      </c>
      <c r="BS18" s="14">
        <f t="shared" ref="BS18" si="72">BR24</f>
        <v>2.0340645294636488</v>
      </c>
      <c r="BT18" s="14">
        <f t="shared" ref="BT18" si="73">BS24</f>
        <v>2.0340645294636488</v>
      </c>
      <c r="BU18" s="14">
        <f t="shared" ref="BU18" si="74">BT24</f>
        <v>2.0340645294636488</v>
      </c>
      <c r="BV18" s="14">
        <f t="shared" ref="BV18" si="75">BU24</f>
        <v>2.0340645294636488</v>
      </c>
      <c r="BW18" s="14">
        <f t="shared" ref="BW18" si="76">BV24</f>
        <v>2.0340645294636488</v>
      </c>
      <c r="BX18" s="14">
        <f t="shared" ref="BX18" si="77">BW24</f>
        <v>4.0645294636489915E-3</v>
      </c>
      <c r="BY18" s="14">
        <f t="shared" ref="BY18" si="78">BX24</f>
        <v>4.0645294636489915E-3</v>
      </c>
      <c r="BZ18" s="14">
        <f t="shared" ref="BZ18" si="79">BY24</f>
        <v>4.0645294636489915E-3</v>
      </c>
      <c r="CA18" s="14">
        <f t="shared" ref="CA18" si="80">BZ24</f>
        <v>4.0645294636489915E-3</v>
      </c>
      <c r="CB18" s="14">
        <f t="shared" ref="CB18" si="81">CA24</f>
        <v>4.0645294636489915E-3</v>
      </c>
      <c r="CC18" s="14">
        <f t="shared" ref="CC18" si="82">CB24</f>
        <v>4.0645294636489915E-3</v>
      </c>
      <c r="CD18" s="14">
        <f t="shared" ref="CD18" si="83">CC24</f>
        <v>4.0645294636489915E-3</v>
      </c>
      <c r="CE18" s="14">
        <f t="shared" ref="CE18" si="84">CD24</f>
        <v>4.0645294636489915E-3</v>
      </c>
      <c r="CF18" s="14">
        <f t="shared" ref="CF18" si="85">CE24</f>
        <v>4.0645294636489915E-3</v>
      </c>
      <c r="CG18" s="14">
        <f t="shared" ref="CG18" si="86">CF24</f>
        <v>4.0645294636489915E-3</v>
      </c>
      <c r="CH18" s="14">
        <f t="shared" ref="CH18" si="87">CG24</f>
        <v>4.0645294636489915E-3</v>
      </c>
      <c r="CI18" s="14">
        <f t="shared" ref="CI18" si="88">CH24</f>
        <v>4.0645294636489915E-3</v>
      </c>
      <c r="CJ18" s="14">
        <f t="shared" ref="CJ18" si="89">CI24</f>
        <v>4.0645294636489915E-3</v>
      </c>
      <c r="CK18" s="14">
        <f t="shared" ref="CK18" si="90">CJ24</f>
        <v>4.0645294636489915E-3</v>
      </c>
      <c r="CL18" s="14">
        <f t="shared" ref="CL18" si="91">CK24</f>
        <v>4.0645294636489915E-3</v>
      </c>
      <c r="CM18" s="14">
        <f t="shared" ref="CM18" si="92">CL24</f>
        <v>4.0645294636489915E-3</v>
      </c>
      <c r="CN18" s="14">
        <f t="shared" ref="CN18" si="93">CM24</f>
        <v>4.0645294636489915E-3</v>
      </c>
      <c r="CO18" s="14">
        <f t="shared" ref="CO18" si="94">CN24</f>
        <v>4.0645294636489915E-3</v>
      </c>
      <c r="CP18" s="14">
        <f t="shared" ref="CP18" si="95">CO24</f>
        <v>4.0645294636489915E-3</v>
      </c>
      <c r="CQ18" s="14">
        <f t="shared" ref="CQ18" si="96">CP24</f>
        <v>4.0645294636489915E-3</v>
      </c>
      <c r="CR18" s="14">
        <f t="shared" ref="CR18" si="97">CQ24</f>
        <v>4.0645294636489915E-3</v>
      </c>
      <c r="CS18" s="14">
        <f t="shared" ref="CS18" si="98">CR24</f>
        <v>4.0645294636489915E-3</v>
      </c>
      <c r="CT18" s="14">
        <f t="shared" ref="CT18" si="99">CS24</f>
        <v>4.0645294636489915E-3</v>
      </c>
      <c r="CU18" s="14">
        <f t="shared" ref="CU18" si="100">CT24</f>
        <v>4.0645294636489915E-3</v>
      </c>
      <c r="CV18" s="14">
        <f>CU24</f>
        <v>4.0645294636489915E-3</v>
      </c>
      <c r="CW18" s="14">
        <f t="shared" ref="CW18" si="101">CV24</f>
        <v>4.0645294636489915E-3</v>
      </c>
      <c r="CX18" s="14">
        <f t="shared" ref="CX18" si="102">CW24</f>
        <v>4.0645294636489915E-3</v>
      </c>
      <c r="CY18" s="14">
        <f t="shared" ref="CY18" si="103">CX24</f>
        <v>4.0645294636489915E-3</v>
      </c>
      <c r="CZ18" s="14">
        <f t="shared" ref="CZ18" si="104">CY24</f>
        <v>4.0645294636489915E-3</v>
      </c>
      <c r="DA18" s="14">
        <f t="shared" ref="DA18" si="105">CZ24</f>
        <v>4.0645294636489915E-3</v>
      </c>
      <c r="DB18" s="14">
        <f t="shared" ref="DB18" si="106">DA24</f>
        <v>4.0645294636489915E-3</v>
      </c>
      <c r="DC18" s="14">
        <f t="shared" ref="DC18" si="107">DB24</f>
        <v>4.0645294636489915E-3</v>
      </c>
      <c r="DD18" s="14">
        <f t="shared" ref="DD18" si="108">DC24</f>
        <v>4.0645294636489915E-3</v>
      </c>
      <c r="DE18" s="14">
        <f t="shared" ref="DE18" si="109">DD24</f>
        <v>4.0645294636489915E-3</v>
      </c>
      <c r="DF18" s="14">
        <f t="shared" ref="DF18" si="110">DE24</f>
        <v>4.0645294636489915E-3</v>
      </c>
      <c r="DG18" s="14">
        <f t="shared" ref="DG18" si="111">DF24</f>
        <v>4.0645294636489915E-3</v>
      </c>
      <c r="DH18" s="14">
        <f t="shared" ref="DH18" si="112">DG24</f>
        <v>4.0645294636489915E-3</v>
      </c>
      <c r="DI18" s="14">
        <f t="shared" ref="DI18" si="113">DH24</f>
        <v>4.0645294636489915E-3</v>
      </c>
      <c r="DJ18" s="14">
        <f t="shared" ref="DJ18" si="114">DI24</f>
        <v>4.0645294636489915E-3</v>
      </c>
      <c r="DK18" s="14">
        <f t="shared" ref="DK18" si="115">DJ24</f>
        <v>4.0645294636489915E-3</v>
      </c>
    </row>
    <row r="19" spans="1:115" ht="10" x14ac:dyDescent="0.2">
      <c r="A19" s="5"/>
      <c r="B19" s="161" t="s">
        <v>156</v>
      </c>
      <c r="C19" s="106"/>
      <c r="D19" s="166">
        <v>0</v>
      </c>
      <c r="E19" s="166">
        <v>0</v>
      </c>
      <c r="F19" s="166">
        <v>0</v>
      </c>
      <c r="G19" s="166">
        <v>0</v>
      </c>
      <c r="H19" s="166">
        <v>0</v>
      </c>
      <c r="I19" s="166">
        <v>0</v>
      </c>
      <c r="J19" s="166">
        <v>0</v>
      </c>
      <c r="K19" s="166">
        <v>0</v>
      </c>
      <c r="L19" s="166">
        <v>0</v>
      </c>
      <c r="M19" s="166">
        <v>0</v>
      </c>
      <c r="N19" s="166">
        <v>0</v>
      </c>
      <c r="O19" s="166">
        <v>0</v>
      </c>
      <c r="P19" s="166">
        <v>0</v>
      </c>
      <c r="Q19" s="166">
        <v>0</v>
      </c>
      <c r="R19" s="166">
        <v>0</v>
      </c>
      <c r="S19" s="166">
        <v>0</v>
      </c>
      <c r="T19" s="166">
        <v>250942.28976841201</v>
      </c>
      <c r="U19" s="166">
        <v>0</v>
      </c>
      <c r="V19" s="166">
        <v>0</v>
      </c>
      <c r="W19" s="166">
        <v>0</v>
      </c>
      <c r="X19" s="166">
        <v>0</v>
      </c>
      <c r="Y19" s="166">
        <v>0</v>
      </c>
      <c r="Z19" s="166">
        <v>0</v>
      </c>
      <c r="AA19" s="166">
        <v>0</v>
      </c>
      <c r="AB19" s="166">
        <v>0</v>
      </c>
      <c r="AC19" s="166">
        <v>0</v>
      </c>
      <c r="AD19" s="166">
        <v>0</v>
      </c>
      <c r="AE19" s="166">
        <v>0</v>
      </c>
      <c r="AF19" s="13">
        <v>5474838.4769011335</v>
      </c>
      <c r="AG19" s="166">
        <v>0</v>
      </c>
      <c r="AH19" s="166">
        <v>0</v>
      </c>
      <c r="AI19" s="166">
        <v>0</v>
      </c>
      <c r="AJ19" s="166">
        <v>0</v>
      </c>
      <c r="AK19" s="166">
        <v>0</v>
      </c>
      <c r="AL19" s="166">
        <v>0</v>
      </c>
      <c r="AM19" s="166">
        <v>0</v>
      </c>
      <c r="AN19" s="166">
        <v>0</v>
      </c>
      <c r="AO19" s="166">
        <v>0</v>
      </c>
      <c r="AP19" s="166">
        <v>0</v>
      </c>
      <c r="AQ19" s="166">
        <v>0</v>
      </c>
      <c r="AR19" s="166">
        <v>9473239.356902115</v>
      </c>
      <c r="AS19" s="166">
        <v>0</v>
      </c>
      <c r="AT19" s="166">
        <v>0</v>
      </c>
      <c r="AU19" s="166">
        <v>0</v>
      </c>
      <c r="AV19" s="166">
        <v>0</v>
      </c>
      <c r="AW19" s="166">
        <v>0</v>
      </c>
      <c r="AX19" s="166">
        <v>0</v>
      </c>
      <c r="AY19" s="166">
        <v>0</v>
      </c>
      <c r="AZ19" s="166">
        <v>0</v>
      </c>
      <c r="BA19" s="166">
        <v>0</v>
      </c>
      <c r="BB19" s="166">
        <v>0</v>
      </c>
      <c r="BC19" s="166">
        <v>0</v>
      </c>
      <c r="BD19" s="20">
        <f>(12574592.26-543810.78+625875.65)</f>
        <v>12656657.130000001</v>
      </c>
      <c r="BE19" s="166">
        <v>0</v>
      </c>
      <c r="BF19" s="166">
        <v>0</v>
      </c>
      <c r="BG19" s="166">
        <v>0</v>
      </c>
      <c r="BH19" s="166">
        <v>0</v>
      </c>
      <c r="BI19" s="166">
        <v>0</v>
      </c>
      <c r="BJ19" s="166">
        <v>0</v>
      </c>
      <c r="BK19" s="166">
        <v>0</v>
      </c>
      <c r="BL19" s="166">
        <v>0</v>
      </c>
      <c r="BM19" s="166">
        <v>0</v>
      </c>
      <c r="BN19" s="166">
        <v>0</v>
      </c>
      <c r="BO19" s="166">
        <v>0</v>
      </c>
      <c r="BP19" s="166">
        <v>0</v>
      </c>
      <c r="BQ19" s="166">
        <v>0</v>
      </c>
      <c r="BR19" s="166">
        <v>0</v>
      </c>
      <c r="BS19" s="166">
        <v>0</v>
      </c>
      <c r="BT19" s="166">
        <v>0</v>
      </c>
      <c r="BU19" s="166">
        <v>0</v>
      </c>
      <c r="BV19" s="166">
        <v>0</v>
      </c>
      <c r="BW19" s="166">
        <v>0</v>
      </c>
      <c r="BX19" s="166">
        <v>0</v>
      </c>
      <c r="BY19" s="166">
        <v>0</v>
      </c>
      <c r="BZ19" s="166">
        <v>0</v>
      </c>
      <c r="CA19" s="166">
        <v>0</v>
      </c>
      <c r="CB19" s="166">
        <v>0</v>
      </c>
      <c r="CC19" s="166">
        <v>0</v>
      </c>
      <c r="CD19" s="166">
        <v>0</v>
      </c>
      <c r="CE19" s="166">
        <v>0</v>
      </c>
      <c r="CF19" s="166">
        <v>0</v>
      </c>
      <c r="CG19" s="166">
        <v>0</v>
      </c>
      <c r="CH19" s="166">
        <v>0</v>
      </c>
      <c r="CI19" s="166">
        <v>0</v>
      </c>
      <c r="CJ19" s="166">
        <v>0</v>
      </c>
      <c r="CK19" s="166">
        <v>0</v>
      </c>
      <c r="CL19" s="166">
        <v>0</v>
      </c>
      <c r="CM19" s="166">
        <v>0</v>
      </c>
      <c r="CN19" s="166">
        <v>0</v>
      </c>
      <c r="CO19" s="166">
        <v>0</v>
      </c>
      <c r="CP19" s="166">
        <v>0</v>
      </c>
      <c r="CQ19" s="166">
        <v>0</v>
      </c>
      <c r="CR19" s="166">
        <v>0</v>
      </c>
      <c r="CS19" s="166">
        <v>0</v>
      </c>
      <c r="CT19" s="166">
        <v>0</v>
      </c>
      <c r="CU19" s="166">
        <v>0</v>
      </c>
      <c r="CV19" s="166">
        <v>0</v>
      </c>
      <c r="CW19" s="166">
        <v>0</v>
      </c>
      <c r="CX19" s="166">
        <v>0</v>
      </c>
      <c r="CY19" s="166">
        <v>0</v>
      </c>
      <c r="CZ19" s="166">
        <v>0</v>
      </c>
      <c r="DA19" s="166">
        <v>0</v>
      </c>
      <c r="DB19" s="166">
        <v>0</v>
      </c>
      <c r="DC19" s="166">
        <v>0</v>
      </c>
      <c r="DD19" s="166">
        <v>0</v>
      </c>
      <c r="DE19" s="166">
        <v>0</v>
      </c>
      <c r="DF19" s="166">
        <v>0</v>
      </c>
      <c r="DG19" s="166">
        <v>0</v>
      </c>
      <c r="DH19" s="166">
        <v>0</v>
      </c>
      <c r="DI19" s="166">
        <v>0</v>
      </c>
      <c r="DJ19" s="166">
        <v>0</v>
      </c>
      <c r="DK19" s="166">
        <v>0</v>
      </c>
    </row>
    <row r="20" spans="1:115" ht="10" x14ac:dyDescent="0.2">
      <c r="A20" s="5"/>
      <c r="B20" s="161" t="s">
        <v>161</v>
      </c>
      <c r="C20" s="16"/>
      <c r="D20" s="166">
        <v>0</v>
      </c>
      <c r="E20" s="166">
        <v>0</v>
      </c>
      <c r="F20" s="166">
        <v>0</v>
      </c>
      <c r="G20" s="166">
        <v>0</v>
      </c>
      <c r="H20" s="166">
        <v>0</v>
      </c>
      <c r="I20" s="166">
        <v>0</v>
      </c>
      <c r="J20" s="166">
        <v>0</v>
      </c>
      <c r="K20" s="166">
        <v>0</v>
      </c>
      <c r="L20" s="166">
        <v>0</v>
      </c>
      <c r="M20" s="166">
        <v>0</v>
      </c>
      <c r="N20" s="166">
        <v>0</v>
      </c>
      <c r="O20" s="166">
        <v>0</v>
      </c>
      <c r="P20" s="166">
        <v>0</v>
      </c>
      <c r="Q20" s="166">
        <v>0</v>
      </c>
      <c r="R20" s="166">
        <v>0</v>
      </c>
      <c r="S20" s="166">
        <v>0</v>
      </c>
      <c r="T20" s="166">
        <v>0</v>
      </c>
      <c r="U20" s="166">
        <v>0</v>
      </c>
      <c r="V20" s="166">
        <v>0</v>
      </c>
      <c r="W20" s="166">
        <v>0</v>
      </c>
      <c r="X20" s="166">
        <v>0</v>
      </c>
      <c r="Y20" s="166">
        <v>0</v>
      </c>
      <c r="Z20" s="166">
        <v>0</v>
      </c>
      <c r="AA20" s="166">
        <v>0</v>
      </c>
      <c r="AB20" s="166">
        <v>0</v>
      </c>
      <c r="AC20" s="166">
        <v>0</v>
      </c>
      <c r="AD20" s="166">
        <v>0</v>
      </c>
      <c r="AE20" s="166">
        <v>0</v>
      </c>
      <c r="AF20" s="166">
        <v>0</v>
      </c>
      <c r="AG20" s="166">
        <v>0</v>
      </c>
      <c r="AH20" s="166">
        <v>0</v>
      </c>
      <c r="AI20" s="166">
        <v>0</v>
      </c>
      <c r="AJ20" s="166">
        <v>0</v>
      </c>
      <c r="AK20" s="166">
        <v>0</v>
      </c>
      <c r="AL20" s="166">
        <v>0</v>
      </c>
      <c r="AM20" s="166">
        <v>0</v>
      </c>
      <c r="AN20" s="166">
        <v>0</v>
      </c>
      <c r="AO20" s="166">
        <v>0</v>
      </c>
      <c r="AP20" s="166">
        <v>0</v>
      </c>
      <c r="AQ20" s="166">
        <v>0</v>
      </c>
      <c r="AR20" s="166">
        <v>0</v>
      </c>
      <c r="AS20" s="166">
        <v>0</v>
      </c>
      <c r="AT20" s="166">
        <v>0</v>
      </c>
      <c r="AU20" s="166">
        <v>0</v>
      </c>
      <c r="AV20" s="166">
        <v>0</v>
      </c>
      <c r="AW20" s="166">
        <v>0</v>
      </c>
      <c r="AX20" s="166">
        <v>0</v>
      </c>
      <c r="AY20" s="166">
        <v>0</v>
      </c>
      <c r="AZ20" s="166">
        <v>0</v>
      </c>
      <c r="BA20" s="166">
        <v>0</v>
      </c>
      <c r="BB20" s="166">
        <v>0</v>
      </c>
      <c r="BC20" s="166">
        <v>0</v>
      </c>
      <c r="BD20" s="20">
        <v>0</v>
      </c>
      <c r="BE20" s="166">
        <v>0</v>
      </c>
      <c r="BF20" s="166">
        <v>0</v>
      </c>
      <c r="BG20" s="166">
        <v>0</v>
      </c>
      <c r="BH20" s="166">
        <v>0</v>
      </c>
      <c r="BI20" s="166">
        <v>0</v>
      </c>
      <c r="BJ20" s="166">
        <v>0</v>
      </c>
      <c r="BK20" s="166">
        <v>0</v>
      </c>
      <c r="BL20" s="166">
        <v>-9277910.6300000008</v>
      </c>
      <c r="BM20" s="166">
        <v>0</v>
      </c>
      <c r="BN20" s="166">
        <v>0</v>
      </c>
      <c r="BO20" s="166">
        <v>0</v>
      </c>
      <c r="BP20" s="166">
        <v>0</v>
      </c>
      <c r="BQ20" s="166">
        <v>0</v>
      </c>
      <c r="BR20" s="166">
        <v>0</v>
      </c>
      <c r="BS20" s="166">
        <v>0</v>
      </c>
      <c r="BT20" s="166">
        <v>0</v>
      </c>
      <c r="BU20" s="166">
        <v>0</v>
      </c>
      <c r="BV20" s="166">
        <v>0</v>
      </c>
      <c r="BW20" s="166">
        <v>-2.0299999999999998</v>
      </c>
      <c r="BX20" s="166">
        <v>0</v>
      </c>
      <c r="BY20" s="166">
        <v>0</v>
      </c>
      <c r="BZ20" s="166">
        <v>0</v>
      </c>
      <c r="CA20" s="166">
        <v>0</v>
      </c>
      <c r="CB20" s="166">
        <v>0</v>
      </c>
      <c r="CC20" s="166">
        <v>0</v>
      </c>
      <c r="CD20" s="166">
        <v>0</v>
      </c>
      <c r="CE20" s="166">
        <v>0</v>
      </c>
      <c r="CF20" s="166">
        <v>0</v>
      </c>
      <c r="CG20" s="166">
        <v>0</v>
      </c>
      <c r="CH20" s="166">
        <v>0</v>
      </c>
      <c r="CI20" s="166">
        <v>0</v>
      </c>
      <c r="CJ20" s="166">
        <v>0</v>
      </c>
      <c r="CK20" s="166">
        <v>0</v>
      </c>
      <c r="CL20" s="166">
        <v>0</v>
      </c>
      <c r="CM20" s="166">
        <v>0</v>
      </c>
      <c r="CN20" s="166">
        <v>0</v>
      </c>
      <c r="CO20" s="166">
        <v>0</v>
      </c>
      <c r="CP20" s="166">
        <v>0</v>
      </c>
      <c r="CQ20" s="166">
        <v>0</v>
      </c>
      <c r="CR20" s="166">
        <v>0</v>
      </c>
      <c r="CS20" s="166">
        <v>0</v>
      </c>
      <c r="CT20" s="166">
        <v>0</v>
      </c>
      <c r="CU20" s="166">
        <v>0</v>
      </c>
      <c r="CV20" s="166">
        <v>0</v>
      </c>
      <c r="CW20" s="166">
        <v>0</v>
      </c>
      <c r="CX20" s="166">
        <v>0</v>
      </c>
      <c r="CY20" s="166">
        <v>0</v>
      </c>
      <c r="CZ20" s="166">
        <v>0</v>
      </c>
      <c r="DA20" s="166">
        <v>0</v>
      </c>
      <c r="DB20" s="166">
        <v>0</v>
      </c>
      <c r="DC20" s="166">
        <v>0</v>
      </c>
      <c r="DD20" s="166">
        <v>0</v>
      </c>
      <c r="DE20" s="166">
        <v>0</v>
      </c>
      <c r="DF20" s="166">
        <v>0</v>
      </c>
      <c r="DG20" s="166">
        <v>0</v>
      </c>
      <c r="DH20" s="166">
        <v>0</v>
      </c>
      <c r="DI20" s="166">
        <v>0</v>
      </c>
      <c r="DJ20" s="166">
        <v>0</v>
      </c>
      <c r="DK20" s="166">
        <v>0</v>
      </c>
    </row>
    <row r="21" spans="1:115" ht="10" x14ac:dyDescent="0.2">
      <c r="A21" s="5"/>
      <c r="B21" s="18" t="s">
        <v>358</v>
      </c>
      <c r="C21" s="16"/>
      <c r="D21" s="166">
        <v>0</v>
      </c>
      <c r="E21" s="166">
        <v>0</v>
      </c>
      <c r="F21" s="166">
        <v>0</v>
      </c>
      <c r="G21" s="166">
        <v>0</v>
      </c>
      <c r="H21" s="166">
        <v>0</v>
      </c>
      <c r="I21" s="166">
        <v>0</v>
      </c>
      <c r="J21" s="166">
        <v>0</v>
      </c>
      <c r="K21" s="166">
        <v>0</v>
      </c>
      <c r="L21" s="166">
        <v>0</v>
      </c>
      <c r="M21" s="166">
        <v>0</v>
      </c>
      <c r="N21" s="166">
        <v>0</v>
      </c>
      <c r="O21" s="166">
        <v>0</v>
      </c>
      <c r="P21" s="166">
        <v>0</v>
      </c>
      <c r="Q21" s="166">
        <v>0</v>
      </c>
      <c r="R21" s="166">
        <v>0</v>
      </c>
      <c r="S21" s="166">
        <v>0</v>
      </c>
      <c r="T21" s="166">
        <v>0</v>
      </c>
      <c r="U21" s="166">
        <v>0</v>
      </c>
      <c r="V21" s="166">
        <v>0</v>
      </c>
      <c r="W21" s="166">
        <v>0</v>
      </c>
      <c r="X21" s="166">
        <v>0</v>
      </c>
      <c r="Y21" s="166">
        <v>0</v>
      </c>
      <c r="Z21" s="166">
        <v>0</v>
      </c>
      <c r="AA21" s="166">
        <v>0</v>
      </c>
      <c r="AB21" s="166">
        <v>0</v>
      </c>
      <c r="AC21" s="166">
        <v>0</v>
      </c>
      <c r="AD21" s="166">
        <v>0</v>
      </c>
      <c r="AE21" s="166">
        <v>0</v>
      </c>
      <c r="AF21" s="166">
        <v>0</v>
      </c>
      <c r="AG21" s="166">
        <v>0</v>
      </c>
      <c r="AH21" s="166">
        <v>0</v>
      </c>
      <c r="AI21" s="166">
        <v>0</v>
      </c>
      <c r="AJ21" s="166">
        <v>0</v>
      </c>
      <c r="AK21" s="166">
        <v>0</v>
      </c>
      <c r="AL21" s="166">
        <v>0</v>
      </c>
      <c r="AM21" s="166">
        <v>0</v>
      </c>
      <c r="AN21" s="166">
        <v>0</v>
      </c>
      <c r="AO21" s="166">
        <v>0</v>
      </c>
      <c r="AP21" s="166">
        <v>0</v>
      </c>
      <c r="AQ21" s="166">
        <v>0</v>
      </c>
      <c r="AR21" s="166">
        <v>0</v>
      </c>
      <c r="AS21" s="166">
        <v>0</v>
      </c>
      <c r="AT21" s="166">
        <v>0</v>
      </c>
      <c r="AU21" s="166">
        <v>0</v>
      </c>
      <c r="AV21" s="166">
        <v>0</v>
      </c>
      <c r="AW21" s="166">
        <v>0</v>
      </c>
      <c r="AX21" s="166">
        <v>0</v>
      </c>
      <c r="AY21" s="166">
        <v>0</v>
      </c>
      <c r="AZ21" s="166">
        <v>0</v>
      </c>
      <c r="BA21" s="166">
        <v>0</v>
      </c>
      <c r="BB21" s="166">
        <v>0</v>
      </c>
      <c r="BC21" s="166">
        <v>0</v>
      </c>
      <c r="BD21" s="166">
        <v>0</v>
      </c>
      <c r="BE21" s="166">
        <v>0</v>
      </c>
      <c r="BF21" s="166">
        <v>0</v>
      </c>
      <c r="BG21" s="166">
        <v>0</v>
      </c>
      <c r="BH21" s="166">
        <v>0</v>
      </c>
      <c r="BI21" s="166">
        <v>0</v>
      </c>
      <c r="BJ21" s="166">
        <v>0</v>
      </c>
      <c r="BK21" s="166">
        <v>0</v>
      </c>
      <c r="BL21" s="166">
        <v>0</v>
      </c>
      <c r="BM21" s="166">
        <v>0</v>
      </c>
      <c r="BN21" s="166">
        <v>0</v>
      </c>
      <c r="BO21" s="166">
        <v>0</v>
      </c>
      <c r="BP21" s="166">
        <v>0</v>
      </c>
      <c r="BQ21" s="166">
        <v>0</v>
      </c>
      <c r="BR21" s="166">
        <v>0</v>
      </c>
      <c r="BS21" s="166">
        <v>0</v>
      </c>
      <c r="BT21" s="166">
        <v>0</v>
      </c>
      <c r="BU21" s="166">
        <v>0</v>
      </c>
      <c r="BV21" s="166">
        <v>0</v>
      </c>
      <c r="BW21" s="166">
        <v>0</v>
      </c>
      <c r="BX21" s="166">
        <v>0</v>
      </c>
      <c r="BY21" s="166">
        <v>0</v>
      </c>
      <c r="BZ21" s="166">
        <v>0</v>
      </c>
      <c r="CA21" s="166">
        <v>0</v>
      </c>
      <c r="CB21" s="166">
        <v>0</v>
      </c>
      <c r="CC21" s="166">
        <v>0</v>
      </c>
      <c r="CD21" s="166">
        <v>0</v>
      </c>
      <c r="CE21" s="166">
        <v>0</v>
      </c>
      <c r="CF21" s="166">
        <v>0</v>
      </c>
      <c r="CG21" s="166">
        <v>0</v>
      </c>
      <c r="CH21" s="166">
        <v>0</v>
      </c>
      <c r="CI21" s="166">
        <v>0</v>
      </c>
      <c r="CJ21" s="166">
        <v>0</v>
      </c>
      <c r="CK21" s="166">
        <v>0</v>
      </c>
      <c r="CL21" s="166">
        <v>0</v>
      </c>
      <c r="CM21" s="166">
        <v>0</v>
      </c>
      <c r="CN21" s="166">
        <v>0</v>
      </c>
      <c r="CO21" s="166">
        <v>0</v>
      </c>
      <c r="CP21" s="166">
        <v>0</v>
      </c>
      <c r="CQ21" s="166">
        <v>0</v>
      </c>
      <c r="CR21" s="166">
        <v>0</v>
      </c>
      <c r="CS21" s="166">
        <v>0</v>
      </c>
      <c r="CT21" s="166">
        <v>0</v>
      </c>
      <c r="CU21" s="166">
        <v>0</v>
      </c>
      <c r="CV21" s="166">
        <v>0</v>
      </c>
      <c r="CW21" s="166">
        <v>0</v>
      </c>
      <c r="CX21" s="166">
        <v>0</v>
      </c>
      <c r="CY21" s="166">
        <v>0</v>
      </c>
      <c r="CZ21" s="166">
        <v>0</v>
      </c>
      <c r="DA21" s="166">
        <v>0</v>
      </c>
      <c r="DB21" s="166">
        <v>0</v>
      </c>
      <c r="DC21" s="166">
        <v>0</v>
      </c>
      <c r="DD21" s="166">
        <v>0</v>
      </c>
      <c r="DE21" s="166">
        <v>0</v>
      </c>
      <c r="DF21" s="166">
        <v>0</v>
      </c>
      <c r="DG21" s="166">
        <v>0</v>
      </c>
      <c r="DH21" s="166">
        <v>0</v>
      </c>
      <c r="DI21" s="166">
        <v>0</v>
      </c>
      <c r="DJ21" s="166">
        <v>0</v>
      </c>
      <c r="DK21" s="166">
        <v>0</v>
      </c>
    </row>
    <row r="22" spans="1:115" ht="10" x14ac:dyDescent="0.2">
      <c r="A22" s="5"/>
      <c r="B22" s="161" t="s">
        <v>157</v>
      </c>
      <c r="C22" s="5"/>
      <c r="D22" s="166">
        <v>0</v>
      </c>
      <c r="E22" s="166">
        <v>0</v>
      </c>
      <c r="F22" s="166">
        <v>0</v>
      </c>
      <c r="G22" s="166">
        <v>0</v>
      </c>
      <c r="H22" s="166">
        <v>0</v>
      </c>
      <c r="I22" s="166">
        <v>0</v>
      </c>
      <c r="J22" s="166">
        <v>0</v>
      </c>
      <c r="K22" s="166">
        <v>0</v>
      </c>
      <c r="L22" s="166">
        <v>0</v>
      </c>
      <c r="M22" s="166">
        <v>0</v>
      </c>
      <c r="N22" s="166">
        <v>0</v>
      </c>
      <c r="O22" s="166">
        <v>0</v>
      </c>
      <c r="P22" s="166">
        <v>0</v>
      </c>
      <c r="Q22" s="166">
        <v>0</v>
      </c>
      <c r="R22" s="166">
        <v>0</v>
      </c>
      <c r="S22" s="166">
        <v>0</v>
      </c>
      <c r="T22" s="20">
        <v>-12888.624380780098</v>
      </c>
      <c r="U22" s="20">
        <v>-7467.0753761818032</v>
      </c>
      <c r="V22" s="20">
        <v>-7992.364335998097</v>
      </c>
      <c r="W22" s="20">
        <v>-7973.7022836530414</v>
      </c>
      <c r="X22" s="20">
        <v>-8197.5875591124441</v>
      </c>
      <c r="Y22" s="20">
        <v>-11341.774715464175</v>
      </c>
      <c r="Z22" s="20">
        <v>-24629.716376665074</v>
      </c>
      <c r="AA22" s="20">
        <v>-26582.843722992413</v>
      </c>
      <c r="AB22" s="20">
        <v>-26257.551937785374</v>
      </c>
      <c r="AC22" s="20">
        <v>-20341.762565051264</v>
      </c>
      <c r="AD22" s="20">
        <v>-19907.779003047399</v>
      </c>
      <c r="AE22" s="20">
        <v>-17064.187400042585</v>
      </c>
      <c r="AF22" s="20">
        <v>-227230.59420517046</v>
      </c>
      <c r="AG22" s="20">
        <v>-190794.79874548214</v>
      </c>
      <c r="AH22" s="20">
        <v>-176183.63850822003</v>
      </c>
      <c r="AI22" s="20">
        <v>-185200.80970138207</v>
      </c>
      <c r="AJ22" s="20">
        <v>-208823.84160195506</v>
      </c>
      <c r="AK22" s="20">
        <v>-277347.18970840669</v>
      </c>
      <c r="AL22" s="20">
        <v>-499362.48099226074</v>
      </c>
      <c r="AM22" s="20">
        <v>-701230.69852553343</v>
      </c>
      <c r="AN22" s="20">
        <v>-583886.40437521273</v>
      </c>
      <c r="AO22" s="20">
        <v>-480667.75022013433</v>
      </c>
      <c r="AP22" s="20">
        <v>-504803.20491454034</v>
      </c>
      <c r="AQ22" s="20">
        <v>-312166.1853962742</v>
      </c>
      <c r="AR22" s="20">
        <v>-393477.3081151162</v>
      </c>
      <c r="AS22" s="20">
        <v>-392154.03589217796</v>
      </c>
      <c r="AT22" s="20">
        <v>-369572.58689551661</v>
      </c>
      <c r="AU22" s="20">
        <v>-313351.66740075476</v>
      </c>
      <c r="AV22" s="20">
        <v>-393832.16435193561</v>
      </c>
      <c r="AW22" s="20">
        <v>-519284.89836376801</v>
      </c>
      <c r="AX22" s="20">
        <v>-680722.91816048371</v>
      </c>
      <c r="AY22" s="20">
        <v>-1198729.8837760321</v>
      </c>
      <c r="AZ22" s="20">
        <v>-1383843.2</v>
      </c>
      <c r="BA22" s="20">
        <v>-1107565.74</v>
      </c>
      <c r="BB22" s="20">
        <v>-1015555.34</v>
      </c>
      <c r="BC22" s="20">
        <v>-732930.55</v>
      </c>
      <c r="BD22" s="20">
        <v>-690004.71</v>
      </c>
      <c r="BE22" s="20">
        <v>-526075.35</v>
      </c>
      <c r="BF22" s="20">
        <v>-488708.62</v>
      </c>
      <c r="BG22" s="20">
        <v>-443523.07</v>
      </c>
      <c r="BH22" s="20">
        <v>-490585.97</v>
      </c>
      <c r="BI22" s="20">
        <v>-802721.6</v>
      </c>
      <c r="BJ22" s="20">
        <v>-1183936.6399999999</v>
      </c>
      <c r="BK22" s="20">
        <v>-912845.77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  <c r="BQ22" s="20">
        <v>0</v>
      </c>
      <c r="BR22" s="20">
        <v>0</v>
      </c>
      <c r="BS22" s="20">
        <v>0</v>
      </c>
      <c r="BT22" s="20">
        <v>0</v>
      </c>
      <c r="BU22" s="20">
        <v>0</v>
      </c>
      <c r="BV22" s="20">
        <v>0</v>
      </c>
      <c r="BW22" s="20">
        <v>0</v>
      </c>
      <c r="BX22" s="20">
        <v>0</v>
      </c>
      <c r="BY22" s="20">
        <v>0</v>
      </c>
      <c r="BZ22" s="20">
        <v>0</v>
      </c>
      <c r="CA22" s="20">
        <v>0</v>
      </c>
      <c r="CB22" s="20">
        <v>0</v>
      </c>
      <c r="CC22" s="20">
        <v>0</v>
      </c>
      <c r="CD22" s="20">
        <v>0</v>
      </c>
      <c r="CE22" s="20">
        <v>0</v>
      </c>
      <c r="CF22" s="20">
        <v>0</v>
      </c>
      <c r="CG22" s="20">
        <v>0</v>
      </c>
      <c r="CH22" s="20">
        <v>0</v>
      </c>
      <c r="CI22" s="20">
        <v>0</v>
      </c>
      <c r="CJ22" s="20">
        <v>0</v>
      </c>
      <c r="CK22" s="20">
        <v>0</v>
      </c>
      <c r="CL22" s="20">
        <v>0</v>
      </c>
      <c r="CM22" s="20">
        <v>0</v>
      </c>
      <c r="CN22" s="20">
        <v>0</v>
      </c>
      <c r="CO22" s="20">
        <v>0</v>
      </c>
      <c r="CP22" s="20">
        <v>0</v>
      </c>
      <c r="CQ22" s="20">
        <v>0</v>
      </c>
      <c r="CR22" s="20">
        <v>0</v>
      </c>
      <c r="CS22" s="20">
        <v>0</v>
      </c>
      <c r="CT22" s="20">
        <v>0</v>
      </c>
      <c r="CU22" s="20">
        <v>0</v>
      </c>
      <c r="CV22" s="20">
        <v>0</v>
      </c>
      <c r="CW22" s="20">
        <v>0</v>
      </c>
      <c r="CX22" s="20">
        <v>0</v>
      </c>
      <c r="CY22" s="20">
        <v>0</v>
      </c>
      <c r="CZ22" s="20">
        <v>0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</row>
    <row r="23" spans="1:115" ht="10" x14ac:dyDescent="0.2">
      <c r="A23" s="5"/>
      <c r="B23" s="5" t="s">
        <v>158</v>
      </c>
      <c r="C23" s="5"/>
      <c r="D23" s="21">
        <f t="shared" ref="D23:I23" si="116">SUM(D19:D22)</f>
        <v>0</v>
      </c>
      <c r="E23" s="21">
        <f t="shared" si="116"/>
        <v>0</v>
      </c>
      <c r="F23" s="21">
        <f t="shared" si="116"/>
        <v>0</v>
      </c>
      <c r="G23" s="21">
        <f t="shared" si="116"/>
        <v>0</v>
      </c>
      <c r="H23" s="21">
        <f t="shared" si="116"/>
        <v>0</v>
      </c>
      <c r="I23" s="21">
        <f t="shared" si="116"/>
        <v>0</v>
      </c>
      <c r="J23" s="21">
        <f>SUM(J19:J22)</f>
        <v>0</v>
      </c>
      <c r="K23" s="21">
        <f t="shared" ref="K23:CW23" si="117">SUM(K19:K22)</f>
        <v>0</v>
      </c>
      <c r="L23" s="21">
        <f t="shared" si="117"/>
        <v>0</v>
      </c>
      <c r="M23" s="21">
        <f t="shared" si="117"/>
        <v>0</v>
      </c>
      <c r="N23" s="21">
        <f t="shared" si="117"/>
        <v>0</v>
      </c>
      <c r="O23" s="21">
        <f t="shared" si="117"/>
        <v>0</v>
      </c>
      <c r="P23" s="21">
        <f t="shared" si="117"/>
        <v>0</v>
      </c>
      <c r="Q23" s="21">
        <f t="shared" si="117"/>
        <v>0</v>
      </c>
      <c r="R23" s="21">
        <f t="shared" si="117"/>
        <v>0</v>
      </c>
      <c r="S23" s="21">
        <f t="shared" si="117"/>
        <v>0</v>
      </c>
      <c r="T23" s="21">
        <f t="shared" si="117"/>
        <v>238053.66538763192</v>
      </c>
      <c r="U23" s="21">
        <f t="shared" si="117"/>
        <v>-7467.0753761818032</v>
      </c>
      <c r="V23" s="21">
        <f t="shared" si="117"/>
        <v>-7992.364335998097</v>
      </c>
      <c r="W23" s="21">
        <f t="shared" si="117"/>
        <v>-7973.7022836530414</v>
      </c>
      <c r="X23" s="21">
        <f t="shared" si="117"/>
        <v>-8197.5875591124441</v>
      </c>
      <c r="Y23" s="21">
        <f t="shared" si="117"/>
        <v>-11341.774715464175</v>
      </c>
      <c r="Z23" s="21">
        <f t="shared" si="117"/>
        <v>-24629.716376665074</v>
      </c>
      <c r="AA23" s="21">
        <f t="shared" si="117"/>
        <v>-26582.843722992413</v>
      </c>
      <c r="AB23" s="21">
        <f t="shared" si="117"/>
        <v>-26257.551937785374</v>
      </c>
      <c r="AC23" s="21">
        <f t="shared" si="117"/>
        <v>-20341.762565051264</v>
      </c>
      <c r="AD23" s="21">
        <f t="shared" si="117"/>
        <v>-19907.779003047399</v>
      </c>
      <c r="AE23" s="21">
        <f t="shared" si="117"/>
        <v>-17064.187400042585</v>
      </c>
      <c r="AF23" s="21">
        <f t="shared" si="117"/>
        <v>5247607.8826959627</v>
      </c>
      <c r="AG23" s="21">
        <f t="shared" si="117"/>
        <v>-190794.79874548214</v>
      </c>
      <c r="AH23" s="21">
        <f t="shared" si="117"/>
        <v>-176183.63850822003</v>
      </c>
      <c r="AI23" s="21">
        <f t="shared" si="117"/>
        <v>-185200.80970138207</v>
      </c>
      <c r="AJ23" s="21">
        <f t="shared" si="117"/>
        <v>-208823.84160195506</v>
      </c>
      <c r="AK23" s="21">
        <f t="shared" si="117"/>
        <v>-277347.18970840669</v>
      </c>
      <c r="AL23" s="21">
        <f t="shared" si="117"/>
        <v>-499362.48099226074</v>
      </c>
      <c r="AM23" s="21">
        <f t="shared" si="117"/>
        <v>-701230.69852553343</v>
      </c>
      <c r="AN23" s="21">
        <f t="shared" si="117"/>
        <v>-583886.40437521273</v>
      </c>
      <c r="AO23" s="21">
        <f t="shared" si="117"/>
        <v>-480667.75022013433</v>
      </c>
      <c r="AP23" s="21">
        <f t="shared" si="117"/>
        <v>-504803.20491454034</v>
      </c>
      <c r="AQ23" s="21">
        <f t="shared" si="117"/>
        <v>-312166.1853962742</v>
      </c>
      <c r="AR23" s="21">
        <f t="shared" si="117"/>
        <v>9079762.0487869997</v>
      </c>
      <c r="AS23" s="21">
        <f t="shared" si="117"/>
        <v>-392154.03589217796</v>
      </c>
      <c r="AT23" s="21">
        <f t="shared" si="117"/>
        <v>-369572.58689551661</v>
      </c>
      <c r="AU23" s="21">
        <f t="shared" si="117"/>
        <v>-313351.66740075476</v>
      </c>
      <c r="AV23" s="21">
        <f t="shared" si="117"/>
        <v>-393832.16435193561</v>
      </c>
      <c r="AW23" s="21">
        <f t="shared" si="117"/>
        <v>-519284.89836376801</v>
      </c>
      <c r="AX23" s="21">
        <f t="shared" si="117"/>
        <v>-680722.91816048371</v>
      </c>
      <c r="AY23" s="21">
        <f t="shared" si="117"/>
        <v>-1198729.8837760321</v>
      </c>
      <c r="AZ23" s="21">
        <f t="shared" si="117"/>
        <v>-1383843.2</v>
      </c>
      <c r="BA23" s="21">
        <f t="shared" si="117"/>
        <v>-1107565.74</v>
      </c>
      <c r="BB23" s="21">
        <f t="shared" si="117"/>
        <v>-1015555.34</v>
      </c>
      <c r="BC23" s="21">
        <f t="shared" si="117"/>
        <v>-732930.55</v>
      </c>
      <c r="BD23" s="21">
        <f t="shared" si="117"/>
        <v>11966652.420000002</v>
      </c>
      <c r="BE23" s="21">
        <f t="shared" si="117"/>
        <v>-526075.35</v>
      </c>
      <c r="BF23" s="21">
        <f t="shared" si="117"/>
        <v>-488708.62</v>
      </c>
      <c r="BG23" s="21">
        <f t="shared" si="117"/>
        <v>-443523.07</v>
      </c>
      <c r="BH23" s="21">
        <f t="shared" si="117"/>
        <v>-490585.97</v>
      </c>
      <c r="BI23" s="21">
        <f t="shared" si="117"/>
        <v>-802721.6</v>
      </c>
      <c r="BJ23" s="21">
        <f t="shared" si="117"/>
        <v>-1183936.6399999999</v>
      </c>
      <c r="BK23" s="21">
        <f t="shared" si="117"/>
        <v>-912845.77</v>
      </c>
      <c r="BL23" s="21">
        <f t="shared" ref="BL23:BW23" si="118">SUM(BL19:BL22)</f>
        <v>-9277910.6300000008</v>
      </c>
      <c r="BM23" s="21">
        <f t="shared" si="118"/>
        <v>0</v>
      </c>
      <c r="BN23" s="21">
        <f t="shared" si="118"/>
        <v>0</v>
      </c>
      <c r="BO23" s="21">
        <f t="shared" si="118"/>
        <v>0</v>
      </c>
      <c r="BP23" s="21">
        <f t="shared" si="118"/>
        <v>0</v>
      </c>
      <c r="BQ23" s="21">
        <f t="shared" si="118"/>
        <v>0</v>
      </c>
      <c r="BR23" s="21">
        <f t="shared" si="118"/>
        <v>0</v>
      </c>
      <c r="BS23" s="21">
        <f t="shared" si="118"/>
        <v>0</v>
      </c>
      <c r="BT23" s="21">
        <f t="shared" si="118"/>
        <v>0</v>
      </c>
      <c r="BU23" s="21">
        <f t="shared" si="118"/>
        <v>0</v>
      </c>
      <c r="BV23" s="21">
        <f t="shared" si="118"/>
        <v>0</v>
      </c>
      <c r="BW23" s="21">
        <f t="shared" si="118"/>
        <v>-2.0299999999999998</v>
      </c>
      <c r="BX23" s="21">
        <f t="shared" ref="BX23:CV23" si="119">SUM(BX19:BX22)</f>
        <v>0</v>
      </c>
      <c r="BY23" s="21">
        <f t="shared" si="119"/>
        <v>0</v>
      </c>
      <c r="BZ23" s="21">
        <f t="shared" si="119"/>
        <v>0</v>
      </c>
      <c r="CA23" s="21">
        <f t="shared" si="119"/>
        <v>0</v>
      </c>
      <c r="CB23" s="21">
        <f t="shared" si="119"/>
        <v>0</v>
      </c>
      <c r="CC23" s="21">
        <f t="shared" si="119"/>
        <v>0</v>
      </c>
      <c r="CD23" s="21">
        <f t="shared" si="119"/>
        <v>0</v>
      </c>
      <c r="CE23" s="21">
        <f t="shared" si="119"/>
        <v>0</v>
      </c>
      <c r="CF23" s="21">
        <f t="shared" si="119"/>
        <v>0</v>
      </c>
      <c r="CG23" s="21">
        <f t="shared" si="119"/>
        <v>0</v>
      </c>
      <c r="CH23" s="21">
        <f t="shared" si="119"/>
        <v>0</v>
      </c>
      <c r="CI23" s="21">
        <f t="shared" si="119"/>
        <v>0</v>
      </c>
      <c r="CJ23" s="21">
        <f t="shared" ref="CJ23:CU23" si="120">SUM(CJ19:CJ22)</f>
        <v>0</v>
      </c>
      <c r="CK23" s="21">
        <f t="shared" si="120"/>
        <v>0</v>
      </c>
      <c r="CL23" s="21">
        <f t="shared" si="120"/>
        <v>0</v>
      </c>
      <c r="CM23" s="21">
        <f t="shared" si="120"/>
        <v>0</v>
      </c>
      <c r="CN23" s="21">
        <f t="shared" si="120"/>
        <v>0</v>
      </c>
      <c r="CO23" s="21">
        <f t="shared" si="120"/>
        <v>0</v>
      </c>
      <c r="CP23" s="21">
        <f t="shared" si="120"/>
        <v>0</v>
      </c>
      <c r="CQ23" s="21">
        <f t="shared" si="120"/>
        <v>0</v>
      </c>
      <c r="CR23" s="21">
        <f t="shared" si="120"/>
        <v>0</v>
      </c>
      <c r="CS23" s="21">
        <f t="shared" si="120"/>
        <v>0</v>
      </c>
      <c r="CT23" s="21">
        <f t="shared" si="120"/>
        <v>0</v>
      </c>
      <c r="CU23" s="21">
        <f t="shared" si="120"/>
        <v>0</v>
      </c>
      <c r="CV23" s="21">
        <f t="shared" si="119"/>
        <v>0</v>
      </c>
      <c r="CW23" s="21">
        <f t="shared" si="117"/>
        <v>0</v>
      </c>
      <c r="CX23" s="21">
        <f t="shared" ref="CX23:DK23" si="121">SUM(CX19:CX22)</f>
        <v>0</v>
      </c>
      <c r="CY23" s="21">
        <f t="shared" si="121"/>
        <v>0</v>
      </c>
      <c r="CZ23" s="21">
        <f t="shared" si="121"/>
        <v>0</v>
      </c>
      <c r="DA23" s="21">
        <f t="shared" si="121"/>
        <v>0</v>
      </c>
      <c r="DB23" s="21">
        <f t="shared" si="121"/>
        <v>0</v>
      </c>
      <c r="DC23" s="21">
        <f t="shared" si="121"/>
        <v>0</v>
      </c>
      <c r="DD23" s="21">
        <f t="shared" si="121"/>
        <v>0</v>
      </c>
      <c r="DE23" s="21">
        <f t="shared" si="121"/>
        <v>0</v>
      </c>
      <c r="DF23" s="21">
        <f t="shared" si="121"/>
        <v>0</v>
      </c>
      <c r="DG23" s="21">
        <f t="shared" si="121"/>
        <v>0</v>
      </c>
      <c r="DH23" s="21">
        <f t="shared" si="121"/>
        <v>0</v>
      </c>
      <c r="DI23" s="21">
        <f t="shared" si="121"/>
        <v>0</v>
      </c>
      <c r="DJ23" s="21">
        <f t="shared" si="121"/>
        <v>0</v>
      </c>
      <c r="DK23" s="21">
        <f t="shared" si="121"/>
        <v>0</v>
      </c>
    </row>
    <row r="24" spans="1:115" ht="10" x14ac:dyDescent="0.2">
      <c r="A24" s="5"/>
      <c r="B24" s="5" t="s">
        <v>159</v>
      </c>
      <c r="C24" s="5"/>
      <c r="D24" s="14">
        <f t="shared" ref="D24:CW24" si="122">D18+D23</f>
        <v>0</v>
      </c>
      <c r="E24" s="14">
        <f t="shared" si="122"/>
        <v>0</v>
      </c>
      <c r="F24" s="14">
        <f t="shared" si="122"/>
        <v>0</v>
      </c>
      <c r="G24" s="14">
        <f t="shared" si="122"/>
        <v>0</v>
      </c>
      <c r="H24" s="14">
        <f t="shared" si="122"/>
        <v>0</v>
      </c>
      <c r="I24" s="14">
        <f t="shared" si="122"/>
        <v>0</v>
      </c>
      <c r="J24" s="14">
        <f t="shared" si="122"/>
        <v>0</v>
      </c>
      <c r="K24" s="14">
        <f t="shared" si="122"/>
        <v>0</v>
      </c>
      <c r="L24" s="14">
        <f t="shared" si="122"/>
        <v>0</v>
      </c>
      <c r="M24" s="14">
        <f t="shared" si="122"/>
        <v>0</v>
      </c>
      <c r="N24" s="14">
        <f t="shared" si="122"/>
        <v>0</v>
      </c>
      <c r="O24" s="14">
        <f t="shared" si="122"/>
        <v>0</v>
      </c>
      <c r="P24" s="14">
        <f t="shared" si="122"/>
        <v>0</v>
      </c>
      <c r="Q24" s="14">
        <f t="shared" si="122"/>
        <v>0</v>
      </c>
      <c r="R24" s="14">
        <f t="shared" si="122"/>
        <v>0</v>
      </c>
      <c r="S24" s="14">
        <f t="shared" si="122"/>
        <v>0</v>
      </c>
      <c r="T24" s="14">
        <f t="shared" si="122"/>
        <v>238053.66538763192</v>
      </c>
      <c r="U24" s="14">
        <f t="shared" si="122"/>
        <v>230586.59001145011</v>
      </c>
      <c r="V24" s="14">
        <f t="shared" si="122"/>
        <v>222594.22567545201</v>
      </c>
      <c r="W24" s="14">
        <f t="shared" si="122"/>
        <v>214620.52339179895</v>
      </c>
      <c r="X24" s="14">
        <f t="shared" si="122"/>
        <v>206422.93583268652</v>
      </c>
      <c r="Y24" s="14">
        <f t="shared" si="122"/>
        <v>195081.16111722233</v>
      </c>
      <c r="Z24" s="14">
        <f t="shared" si="122"/>
        <v>170451.44474055726</v>
      </c>
      <c r="AA24" s="14">
        <f t="shared" si="122"/>
        <v>143868.60101756486</v>
      </c>
      <c r="AB24" s="14">
        <f t="shared" si="122"/>
        <v>117611.04907977948</v>
      </c>
      <c r="AC24" s="14">
        <f t="shared" si="122"/>
        <v>97269.286514728214</v>
      </c>
      <c r="AD24" s="14">
        <f t="shared" si="122"/>
        <v>77361.507511680815</v>
      </c>
      <c r="AE24" s="14">
        <f t="shared" si="122"/>
        <v>60297.320111638226</v>
      </c>
      <c r="AF24" s="14">
        <f t="shared" si="122"/>
        <v>5307905.2028076006</v>
      </c>
      <c r="AG24" s="14">
        <f t="shared" si="122"/>
        <v>5117110.4040621184</v>
      </c>
      <c r="AH24" s="14">
        <f t="shared" si="122"/>
        <v>4940926.7655538982</v>
      </c>
      <c r="AI24" s="14">
        <f t="shared" si="122"/>
        <v>4755725.955852516</v>
      </c>
      <c r="AJ24" s="14">
        <f t="shared" si="122"/>
        <v>4546902.1142505612</v>
      </c>
      <c r="AK24" s="14">
        <f t="shared" si="122"/>
        <v>4269554.9245421542</v>
      </c>
      <c r="AL24" s="14">
        <f t="shared" si="122"/>
        <v>3770192.4435498933</v>
      </c>
      <c r="AM24" s="14">
        <f t="shared" si="122"/>
        <v>3068961.7450243598</v>
      </c>
      <c r="AN24" s="14">
        <f t="shared" si="122"/>
        <v>2485075.3406491471</v>
      </c>
      <c r="AO24" s="14">
        <f t="shared" si="122"/>
        <v>2004407.5904290127</v>
      </c>
      <c r="AP24" s="14">
        <f t="shared" si="122"/>
        <v>1499604.3855144724</v>
      </c>
      <c r="AQ24" s="14">
        <f t="shared" si="122"/>
        <v>1187438.2001181981</v>
      </c>
      <c r="AR24" s="14">
        <f t="shared" si="122"/>
        <v>10267200.248905197</v>
      </c>
      <c r="AS24" s="14">
        <f t="shared" si="122"/>
        <v>9875046.2130130194</v>
      </c>
      <c r="AT24" s="14">
        <f t="shared" si="122"/>
        <v>9505473.6261175033</v>
      </c>
      <c r="AU24" s="14">
        <f t="shared" si="122"/>
        <v>9192121.9587167483</v>
      </c>
      <c r="AV24" s="14">
        <f t="shared" si="122"/>
        <v>8798289.7943648119</v>
      </c>
      <c r="AW24" s="14">
        <f t="shared" si="122"/>
        <v>8279004.8960010437</v>
      </c>
      <c r="AX24" s="14">
        <f t="shared" si="122"/>
        <v>7598281.9778405596</v>
      </c>
      <c r="AY24" s="14">
        <f t="shared" si="122"/>
        <v>6399552.0940645272</v>
      </c>
      <c r="AZ24" s="14">
        <f t="shared" si="122"/>
        <v>5015708.894064527</v>
      </c>
      <c r="BA24" s="14">
        <f t="shared" si="122"/>
        <v>3908143.1540645268</v>
      </c>
      <c r="BB24" s="14">
        <f t="shared" si="122"/>
        <v>2892587.8140645269</v>
      </c>
      <c r="BC24" s="14">
        <f t="shared" si="122"/>
        <v>2159657.2640645271</v>
      </c>
      <c r="BD24" s="14">
        <f t="shared" si="122"/>
        <v>14126309.68406453</v>
      </c>
      <c r="BE24" s="14">
        <f t="shared" si="122"/>
        <v>13600234.33406453</v>
      </c>
      <c r="BF24" s="14">
        <f t="shared" si="122"/>
        <v>13111525.714064531</v>
      </c>
      <c r="BG24" s="14">
        <f t="shared" si="122"/>
        <v>12668002.644064531</v>
      </c>
      <c r="BH24" s="14">
        <f t="shared" si="122"/>
        <v>12177416.67406453</v>
      </c>
      <c r="BI24" s="14">
        <f t="shared" si="122"/>
        <v>11374695.07406453</v>
      </c>
      <c r="BJ24" s="14">
        <f t="shared" si="122"/>
        <v>10190758.43406453</v>
      </c>
      <c r="BK24" s="14">
        <f t="shared" si="122"/>
        <v>9277912.6640645303</v>
      </c>
      <c r="BL24" s="14">
        <f t="shared" ref="BL24:BW24" si="123">BL18+BL23</f>
        <v>2.0340645294636488</v>
      </c>
      <c r="BM24" s="14">
        <f t="shared" si="123"/>
        <v>2.0340645294636488</v>
      </c>
      <c r="BN24" s="14">
        <f t="shared" si="123"/>
        <v>2.0340645294636488</v>
      </c>
      <c r="BO24" s="14">
        <f t="shared" si="123"/>
        <v>2.0340645294636488</v>
      </c>
      <c r="BP24" s="14">
        <f t="shared" si="123"/>
        <v>2.0340645294636488</v>
      </c>
      <c r="BQ24" s="14">
        <f t="shared" si="123"/>
        <v>2.0340645294636488</v>
      </c>
      <c r="BR24" s="14">
        <f t="shared" si="123"/>
        <v>2.0340645294636488</v>
      </c>
      <c r="BS24" s="14">
        <f t="shared" si="123"/>
        <v>2.0340645294636488</v>
      </c>
      <c r="BT24" s="14">
        <f t="shared" si="123"/>
        <v>2.0340645294636488</v>
      </c>
      <c r="BU24" s="14">
        <f t="shared" si="123"/>
        <v>2.0340645294636488</v>
      </c>
      <c r="BV24" s="14">
        <f t="shared" si="123"/>
        <v>2.0340645294636488</v>
      </c>
      <c r="BW24" s="14">
        <f t="shared" si="123"/>
        <v>4.0645294636489915E-3</v>
      </c>
      <c r="BX24" s="14">
        <f t="shared" ref="BX24:CV24" si="124">BX18+BX23</f>
        <v>4.0645294636489915E-3</v>
      </c>
      <c r="BY24" s="14">
        <f t="shared" si="124"/>
        <v>4.0645294636489915E-3</v>
      </c>
      <c r="BZ24" s="14">
        <f t="shared" si="124"/>
        <v>4.0645294636489915E-3</v>
      </c>
      <c r="CA24" s="14">
        <f t="shared" si="124"/>
        <v>4.0645294636489915E-3</v>
      </c>
      <c r="CB24" s="14">
        <f t="shared" si="124"/>
        <v>4.0645294636489915E-3</v>
      </c>
      <c r="CC24" s="14">
        <f t="shared" si="124"/>
        <v>4.0645294636489915E-3</v>
      </c>
      <c r="CD24" s="14">
        <f t="shared" si="124"/>
        <v>4.0645294636489915E-3</v>
      </c>
      <c r="CE24" s="14">
        <f t="shared" si="124"/>
        <v>4.0645294636489915E-3</v>
      </c>
      <c r="CF24" s="14">
        <f t="shared" si="124"/>
        <v>4.0645294636489915E-3</v>
      </c>
      <c r="CG24" s="14">
        <f t="shared" si="124"/>
        <v>4.0645294636489915E-3</v>
      </c>
      <c r="CH24" s="14">
        <f t="shared" si="124"/>
        <v>4.0645294636489915E-3</v>
      </c>
      <c r="CI24" s="14">
        <f t="shared" si="124"/>
        <v>4.0645294636489915E-3</v>
      </c>
      <c r="CJ24" s="14">
        <f t="shared" ref="CJ24:CU24" si="125">CJ18+CJ23</f>
        <v>4.0645294636489915E-3</v>
      </c>
      <c r="CK24" s="14">
        <f t="shared" si="125"/>
        <v>4.0645294636489915E-3</v>
      </c>
      <c r="CL24" s="14">
        <f t="shared" si="125"/>
        <v>4.0645294636489915E-3</v>
      </c>
      <c r="CM24" s="14">
        <f t="shared" si="125"/>
        <v>4.0645294636489915E-3</v>
      </c>
      <c r="CN24" s="14">
        <f t="shared" si="125"/>
        <v>4.0645294636489915E-3</v>
      </c>
      <c r="CO24" s="14">
        <f t="shared" si="125"/>
        <v>4.0645294636489915E-3</v>
      </c>
      <c r="CP24" s="14">
        <f t="shared" si="125"/>
        <v>4.0645294636489915E-3</v>
      </c>
      <c r="CQ24" s="14">
        <f t="shared" si="125"/>
        <v>4.0645294636489915E-3</v>
      </c>
      <c r="CR24" s="14">
        <f t="shared" si="125"/>
        <v>4.0645294636489915E-3</v>
      </c>
      <c r="CS24" s="14">
        <f t="shared" si="125"/>
        <v>4.0645294636489915E-3</v>
      </c>
      <c r="CT24" s="14">
        <f t="shared" si="125"/>
        <v>4.0645294636489915E-3</v>
      </c>
      <c r="CU24" s="14">
        <f t="shared" si="125"/>
        <v>4.0645294636489915E-3</v>
      </c>
      <c r="CV24" s="14">
        <f t="shared" si="124"/>
        <v>4.0645294636489915E-3</v>
      </c>
      <c r="CW24" s="14">
        <f t="shared" si="122"/>
        <v>4.0645294636489915E-3</v>
      </c>
      <c r="CX24" s="14">
        <f t="shared" ref="CX24:DK24" si="126">CX18+CX23</f>
        <v>4.0645294636489915E-3</v>
      </c>
      <c r="CY24" s="14">
        <f t="shared" si="126"/>
        <v>4.0645294636489915E-3</v>
      </c>
      <c r="CZ24" s="14">
        <f t="shared" si="126"/>
        <v>4.0645294636489915E-3</v>
      </c>
      <c r="DA24" s="14">
        <f t="shared" si="126"/>
        <v>4.0645294636489915E-3</v>
      </c>
      <c r="DB24" s="14">
        <f t="shared" si="126"/>
        <v>4.0645294636489915E-3</v>
      </c>
      <c r="DC24" s="14">
        <f t="shared" si="126"/>
        <v>4.0645294636489915E-3</v>
      </c>
      <c r="DD24" s="14">
        <f t="shared" si="126"/>
        <v>4.0645294636489915E-3</v>
      </c>
      <c r="DE24" s="14">
        <f t="shared" si="126"/>
        <v>4.0645294636489915E-3</v>
      </c>
      <c r="DF24" s="14">
        <f t="shared" si="126"/>
        <v>4.0645294636489915E-3</v>
      </c>
      <c r="DG24" s="14">
        <f t="shared" si="126"/>
        <v>4.0645294636489915E-3</v>
      </c>
      <c r="DH24" s="14">
        <f t="shared" si="126"/>
        <v>4.0645294636489915E-3</v>
      </c>
      <c r="DI24" s="14">
        <f t="shared" si="126"/>
        <v>4.0645294636489915E-3</v>
      </c>
      <c r="DJ24" s="14">
        <f t="shared" si="126"/>
        <v>4.0645294636489915E-3</v>
      </c>
      <c r="DK24" s="14">
        <f t="shared" si="126"/>
        <v>4.0645294636489915E-3</v>
      </c>
    </row>
    <row r="25" spans="1:115" ht="10" x14ac:dyDescent="0.2">
      <c r="C25" s="16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5"/>
      <c r="DJ25" s="5"/>
      <c r="DK25" s="5"/>
    </row>
    <row r="26" spans="1:115" x14ac:dyDescent="0.25">
      <c r="A26" s="11" t="s">
        <v>160</v>
      </c>
      <c r="C26" s="12">
        <v>18237502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5"/>
      <c r="DJ26" s="5"/>
      <c r="DK26" s="5"/>
    </row>
    <row r="27" spans="1:115" ht="10" x14ac:dyDescent="0.2">
      <c r="B27" s="4" t="s">
        <v>155</v>
      </c>
      <c r="C27" s="12">
        <v>25400902</v>
      </c>
      <c r="D27" s="14">
        <v>0</v>
      </c>
      <c r="E27" s="14">
        <f>D32</f>
        <v>0</v>
      </c>
      <c r="F27" s="14">
        <f t="shared" ref="F27:CW27" si="127">E32</f>
        <v>0</v>
      </c>
      <c r="G27" s="14">
        <f t="shared" si="127"/>
        <v>0</v>
      </c>
      <c r="H27" s="14">
        <f t="shared" si="127"/>
        <v>0</v>
      </c>
      <c r="I27" s="14">
        <f t="shared" si="127"/>
        <v>0</v>
      </c>
      <c r="J27" s="14">
        <f t="shared" si="127"/>
        <v>0</v>
      </c>
      <c r="K27" s="14">
        <f t="shared" si="127"/>
        <v>0</v>
      </c>
      <c r="L27" s="14">
        <f t="shared" si="127"/>
        <v>0</v>
      </c>
      <c r="M27" s="14">
        <f t="shared" si="127"/>
        <v>0</v>
      </c>
      <c r="N27" s="14">
        <f t="shared" si="127"/>
        <v>0</v>
      </c>
      <c r="O27" s="14">
        <f t="shared" si="127"/>
        <v>0</v>
      </c>
      <c r="P27" s="14">
        <f t="shared" si="127"/>
        <v>0</v>
      </c>
      <c r="Q27" s="14">
        <f t="shared" si="127"/>
        <v>0</v>
      </c>
      <c r="R27" s="14">
        <f t="shared" si="127"/>
        <v>0</v>
      </c>
      <c r="S27" s="14">
        <f t="shared" si="127"/>
        <v>0</v>
      </c>
      <c r="T27" s="14">
        <f t="shared" si="127"/>
        <v>0</v>
      </c>
      <c r="U27" s="14">
        <f t="shared" si="127"/>
        <v>0</v>
      </c>
      <c r="V27" s="14">
        <f t="shared" si="127"/>
        <v>0</v>
      </c>
      <c r="W27" s="14">
        <f t="shared" si="127"/>
        <v>0</v>
      </c>
      <c r="X27" s="14">
        <f t="shared" si="127"/>
        <v>0</v>
      </c>
      <c r="Y27" s="14">
        <f t="shared" si="127"/>
        <v>0</v>
      </c>
      <c r="Z27" s="14">
        <f t="shared" si="127"/>
        <v>0</v>
      </c>
      <c r="AA27" s="14">
        <f t="shared" si="127"/>
        <v>0</v>
      </c>
      <c r="AB27" s="14">
        <f t="shared" si="127"/>
        <v>0</v>
      </c>
      <c r="AC27" s="14">
        <f t="shared" si="127"/>
        <v>0</v>
      </c>
      <c r="AD27" s="14">
        <f t="shared" si="127"/>
        <v>0</v>
      </c>
      <c r="AE27" s="14">
        <f t="shared" si="127"/>
        <v>0</v>
      </c>
      <c r="AF27" s="14">
        <f t="shared" si="127"/>
        <v>0</v>
      </c>
      <c r="AG27" s="14">
        <f t="shared" si="127"/>
        <v>0</v>
      </c>
      <c r="AH27" s="14">
        <f t="shared" si="127"/>
        <v>0</v>
      </c>
      <c r="AI27" s="14">
        <f t="shared" si="127"/>
        <v>0</v>
      </c>
      <c r="AJ27" s="14">
        <f t="shared" si="127"/>
        <v>0</v>
      </c>
      <c r="AK27" s="14">
        <f t="shared" si="127"/>
        <v>0</v>
      </c>
      <c r="AL27" s="14">
        <f t="shared" si="127"/>
        <v>0</v>
      </c>
      <c r="AM27" s="14">
        <f t="shared" si="127"/>
        <v>0</v>
      </c>
      <c r="AN27" s="14">
        <f t="shared" si="127"/>
        <v>0</v>
      </c>
      <c r="AO27" s="14">
        <f t="shared" si="127"/>
        <v>0</v>
      </c>
      <c r="AP27" s="14">
        <f t="shared" si="127"/>
        <v>0</v>
      </c>
      <c r="AQ27" s="14">
        <f t="shared" si="127"/>
        <v>0</v>
      </c>
      <c r="AR27" s="14">
        <f t="shared" si="127"/>
        <v>0</v>
      </c>
      <c r="AS27" s="14">
        <f t="shared" si="127"/>
        <v>0</v>
      </c>
      <c r="AT27" s="14">
        <f t="shared" si="127"/>
        <v>0</v>
      </c>
      <c r="AU27" s="14">
        <f t="shared" si="127"/>
        <v>0</v>
      </c>
      <c r="AV27" s="14">
        <f t="shared" si="127"/>
        <v>0</v>
      </c>
      <c r="AW27" s="14">
        <f t="shared" si="127"/>
        <v>0</v>
      </c>
      <c r="AX27" s="14">
        <f t="shared" si="127"/>
        <v>0</v>
      </c>
      <c r="AY27" s="14">
        <f t="shared" si="127"/>
        <v>0</v>
      </c>
      <c r="AZ27" s="14">
        <f t="shared" si="127"/>
        <v>0</v>
      </c>
      <c r="BA27" s="14">
        <f t="shared" si="127"/>
        <v>0</v>
      </c>
      <c r="BB27" s="14">
        <f t="shared" si="127"/>
        <v>0</v>
      </c>
      <c r="BC27" s="14">
        <f t="shared" si="127"/>
        <v>0</v>
      </c>
      <c r="BD27" s="14">
        <f t="shared" si="127"/>
        <v>0</v>
      </c>
      <c r="BE27" s="14">
        <f t="shared" si="127"/>
        <v>0</v>
      </c>
      <c r="BF27" s="14">
        <f t="shared" si="127"/>
        <v>0</v>
      </c>
      <c r="BG27" s="14">
        <f t="shared" si="127"/>
        <v>0</v>
      </c>
      <c r="BH27" s="14">
        <f t="shared" si="127"/>
        <v>0</v>
      </c>
      <c r="BI27" s="14">
        <f t="shared" si="127"/>
        <v>0</v>
      </c>
      <c r="BJ27" s="14">
        <f t="shared" si="127"/>
        <v>0</v>
      </c>
      <c r="BK27" s="14">
        <f t="shared" si="127"/>
        <v>0</v>
      </c>
      <c r="BL27" s="14">
        <f t="shared" ref="BL27" si="128">BK32</f>
        <v>-567913.01</v>
      </c>
      <c r="BM27" s="14">
        <f t="shared" ref="BM27" si="129">BL32</f>
        <v>4734808.6528900005</v>
      </c>
      <c r="BN27" s="14">
        <f t="shared" ref="BN27" si="130">BM32</f>
        <v>3487510.0528900004</v>
      </c>
      <c r="BO27" s="14">
        <f t="shared" ref="BO27" si="131">BN32</f>
        <v>2363798.3128900006</v>
      </c>
      <c r="BP27" s="14">
        <f t="shared" ref="BP27" si="132">BO32</f>
        <v>1609188.6728900005</v>
      </c>
      <c r="BQ27" s="14">
        <f t="shared" ref="BQ27" si="133">BP32</f>
        <v>1385855.7428881619</v>
      </c>
      <c r="BR27" s="14">
        <f t="shared" ref="BR27" si="134">BQ32</f>
        <v>1307804.802888162</v>
      </c>
      <c r="BS27" s="14">
        <f t="shared" ref="BS27" si="135">BR32</f>
        <v>1254829.9628881619</v>
      </c>
      <c r="BT27" s="14">
        <f t="shared" ref="BT27" si="136">BS32</f>
        <v>1197700.812888162</v>
      </c>
      <c r="BU27" s="14">
        <f t="shared" ref="BU27" si="137">BT32</f>
        <v>1133788.2428881619</v>
      </c>
      <c r="BV27" s="14">
        <f t="shared" ref="BV27" si="138">BU32</f>
        <v>1022274.4328881619</v>
      </c>
      <c r="BW27" s="14">
        <f t="shared" ref="BW27" si="139">BV32</f>
        <v>868291.21288816188</v>
      </c>
      <c r="BX27" s="14">
        <f t="shared" ref="BX27" si="140">BW32</f>
        <v>639222.58288816188</v>
      </c>
      <c r="BY27" s="14">
        <f t="shared" ref="BY27" si="141">BX32</f>
        <v>440711.84288816189</v>
      </c>
      <c r="BZ27" s="14">
        <f t="shared" ref="BZ27" si="142">BY32</f>
        <v>191719.08288816188</v>
      </c>
      <c r="CA27" s="14">
        <f t="shared" ref="CA27" si="143">BZ32</f>
        <v>-714.47711183811771</v>
      </c>
      <c r="CB27" s="14">
        <f t="shared" ref="CB27" si="144">CA32</f>
        <v>-127426.15711183811</v>
      </c>
      <c r="CC27" s="14">
        <f t="shared" ref="CC27" si="145">CB32</f>
        <v>-2223845.8771118387</v>
      </c>
      <c r="CD27" s="14">
        <f t="shared" ref="CD27" si="146">CC32</f>
        <v>-2142368.9171118387</v>
      </c>
      <c r="CE27" s="14">
        <f t="shared" ref="CE27" si="147">CD32</f>
        <v>-2063192.7871118388</v>
      </c>
      <c r="CF27" s="14">
        <f t="shared" ref="CF27" si="148">CE32</f>
        <v>-1976534.0971118389</v>
      </c>
      <c r="CG27" s="14">
        <f t="shared" ref="CG27" si="149">CF32</f>
        <v>-1863635.6471118389</v>
      </c>
      <c r="CH27" s="14">
        <f t="shared" ref="CH27" si="150">CG32</f>
        <v>-1676922.967111839</v>
      </c>
      <c r="CI27" s="14">
        <f t="shared" ref="CI27" si="151">CH32</f>
        <v>-1464145.977111839</v>
      </c>
      <c r="CJ27" s="14">
        <f t="shared" ref="CJ27" si="152">CI32</f>
        <v>-1139841.767111839</v>
      </c>
      <c r="CK27" s="14">
        <f t="shared" ref="CK27" si="153">CJ32</f>
        <v>-816854.63711183902</v>
      </c>
      <c r="CL27" s="14">
        <f t="shared" ref="CL27" si="154">CK32</f>
        <v>-528988.17711183894</v>
      </c>
      <c r="CM27" s="14">
        <f t="shared" ref="CM27" si="155">CL32</f>
        <v>-258386.01711183897</v>
      </c>
      <c r="CN27" s="14">
        <f t="shared" ref="CN27" si="156">CM32</f>
        <v>-101788.89711183897</v>
      </c>
      <c r="CO27" s="14">
        <f t="shared" ref="CO27" si="157">CN32</f>
        <v>-1653585.4171118387</v>
      </c>
      <c r="CP27" s="14">
        <f t="shared" ref="CP27" si="158">CO32</f>
        <v>-1589128.4971118388</v>
      </c>
      <c r="CQ27" s="14">
        <f t="shared" ref="CQ27" si="159">CP32</f>
        <v>-1537956.8571118389</v>
      </c>
      <c r="CR27" s="14">
        <f t="shared" ref="CR27" si="160">CQ32</f>
        <v>-1492629.3171118388</v>
      </c>
      <c r="CS27" s="14">
        <f t="shared" ref="CS27" si="161">CR32</f>
        <v>-1439333.4671118387</v>
      </c>
      <c r="CT27" s="14">
        <f t="shared" ref="CT27" si="162">CS32</f>
        <v>-1340283.8571118386</v>
      </c>
      <c r="CU27" s="14">
        <f t="shared" ref="CU27" si="163">CT32</f>
        <v>-1168753.0471118386</v>
      </c>
      <c r="CV27" s="14">
        <f>CU32</f>
        <v>-957095.01711183856</v>
      </c>
      <c r="CW27" s="14">
        <f t="shared" si="127"/>
        <v>-755569.36711183854</v>
      </c>
      <c r="CX27" s="14">
        <f t="shared" ref="CX27" si="164">CW32</f>
        <v>-532211.10711183853</v>
      </c>
      <c r="CY27" s="14">
        <f t="shared" ref="CY27" si="165">CX32</f>
        <v>-325900.48711183853</v>
      </c>
      <c r="CZ27" s="14">
        <f t="shared" ref="CZ27" si="166">CY32</f>
        <v>-212961.14711183854</v>
      </c>
      <c r="DA27" s="14">
        <f t="shared" ref="DA27" si="167">CZ32</f>
        <v>6731599.7028881609</v>
      </c>
      <c r="DB27" s="14">
        <f t="shared" ref="DB27" si="168">DA32</f>
        <v>6461463.2328881612</v>
      </c>
      <c r="DC27" s="14">
        <f t="shared" ref="DC27" si="169">DB32</f>
        <v>6239204.9428881612</v>
      </c>
      <c r="DD27" s="14">
        <f t="shared" ref="DD27" si="170">DC32</f>
        <v>6005975.6828881614</v>
      </c>
      <c r="DE27" s="14">
        <f t="shared" ref="DE27" si="171">DD32</f>
        <v>5707556.7528881617</v>
      </c>
      <c r="DF27" s="14">
        <f t="shared" ref="DF27" si="172">DE32</f>
        <v>5178605.5428881617</v>
      </c>
      <c r="DG27" s="14">
        <f t="shared" ref="DG27" si="173">DF32</f>
        <v>4439956.8928881614</v>
      </c>
      <c r="DH27" s="14">
        <f t="shared" ref="DH27" si="174">DG32</f>
        <v>3324786.8728881613</v>
      </c>
      <c r="DI27" s="14">
        <f t="shared" ref="DI27" si="175">DH32</f>
        <v>2214948.2628881615</v>
      </c>
      <c r="DJ27" s="14">
        <f t="shared" ref="DJ27" si="176">DI32</f>
        <v>1280724.6828881614</v>
      </c>
      <c r="DK27" s="14">
        <f t="shared" ref="DK27" si="177">DJ32</f>
        <v>532616.07085626782</v>
      </c>
    </row>
    <row r="28" spans="1:115" ht="10" x14ac:dyDescent="0.2">
      <c r="B28" s="18" t="s">
        <v>156</v>
      </c>
      <c r="C28" s="16"/>
      <c r="D28" s="166">
        <v>0</v>
      </c>
      <c r="E28" s="166">
        <v>0</v>
      </c>
      <c r="F28" s="166">
        <v>0</v>
      </c>
      <c r="G28" s="166">
        <v>0</v>
      </c>
      <c r="H28" s="166">
        <v>0</v>
      </c>
      <c r="I28" s="166">
        <v>0</v>
      </c>
      <c r="J28" s="166">
        <v>0</v>
      </c>
      <c r="K28" s="166">
        <v>0</v>
      </c>
      <c r="L28" s="166">
        <v>0</v>
      </c>
      <c r="M28" s="166">
        <v>0</v>
      </c>
      <c r="N28" s="166">
        <v>0</v>
      </c>
      <c r="O28" s="166">
        <v>0</v>
      </c>
      <c r="P28" s="166">
        <v>0</v>
      </c>
      <c r="Q28" s="166">
        <v>0</v>
      </c>
      <c r="R28" s="166">
        <v>0</v>
      </c>
      <c r="S28" s="166">
        <v>0</v>
      </c>
      <c r="T28" s="166">
        <v>0</v>
      </c>
      <c r="U28" s="166">
        <v>0</v>
      </c>
      <c r="V28" s="166">
        <v>0</v>
      </c>
      <c r="W28" s="166">
        <v>0</v>
      </c>
      <c r="X28" s="166">
        <v>0</v>
      </c>
      <c r="Y28" s="166">
        <v>0</v>
      </c>
      <c r="Z28" s="166">
        <v>0</v>
      </c>
      <c r="AA28" s="166">
        <v>0</v>
      </c>
      <c r="AB28" s="166">
        <v>0</v>
      </c>
      <c r="AC28" s="166">
        <v>0</v>
      </c>
      <c r="AD28" s="166">
        <v>0</v>
      </c>
      <c r="AE28" s="166">
        <v>0</v>
      </c>
      <c r="AF28" s="166">
        <v>0</v>
      </c>
      <c r="AG28" s="166">
        <v>0</v>
      </c>
      <c r="AH28" s="166">
        <v>0</v>
      </c>
      <c r="AI28" s="166">
        <v>0</v>
      </c>
      <c r="AJ28" s="166">
        <v>0</v>
      </c>
      <c r="AK28" s="166">
        <v>0</v>
      </c>
      <c r="AL28" s="166">
        <v>0</v>
      </c>
      <c r="AM28" s="166">
        <v>0</v>
      </c>
      <c r="AN28" s="166">
        <v>0</v>
      </c>
      <c r="AO28" s="166">
        <v>0</v>
      </c>
      <c r="AP28" s="166">
        <v>0</v>
      </c>
      <c r="AQ28" s="166">
        <v>0</v>
      </c>
      <c r="AR28" s="166">
        <v>0</v>
      </c>
      <c r="AS28" s="166">
        <v>0</v>
      </c>
      <c r="AT28" s="166">
        <v>0</v>
      </c>
      <c r="AU28" s="166">
        <v>0</v>
      </c>
      <c r="AV28" s="166">
        <v>0</v>
      </c>
      <c r="AW28" s="166">
        <v>0</v>
      </c>
      <c r="AX28" s="166">
        <v>0</v>
      </c>
      <c r="AY28" s="166">
        <v>0</v>
      </c>
      <c r="AZ28" s="166">
        <v>0</v>
      </c>
      <c r="BA28" s="166">
        <v>0</v>
      </c>
      <c r="BB28" s="166">
        <v>0</v>
      </c>
      <c r="BC28" s="166">
        <v>0</v>
      </c>
      <c r="BD28" s="166">
        <v>0</v>
      </c>
      <c r="BE28" s="166">
        <v>0</v>
      </c>
      <c r="BF28" s="166">
        <v>0</v>
      </c>
      <c r="BG28" s="166">
        <v>0</v>
      </c>
      <c r="BH28" s="166">
        <v>0</v>
      </c>
      <c r="BI28" s="166">
        <v>0</v>
      </c>
      <c r="BJ28" s="166">
        <v>0</v>
      </c>
      <c r="BK28" s="166">
        <v>0</v>
      </c>
      <c r="BL28" s="166">
        <v>0</v>
      </c>
      <c r="BM28" s="166">
        <v>0</v>
      </c>
      <c r="BN28" s="166">
        <v>0</v>
      </c>
      <c r="BO28" s="166">
        <v>0</v>
      </c>
      <c r="BP28" s="166">
        <v>-106404.90000183869</v>
      </c>
      <c r="BQ28" s="166">
        <v>0</v>
      </c>
      <c r="BR28" s="166">
        <v>0</v>
      </c>
      <c r="BS28" s="166">
        <v>0</v>
      </c>
      <c r="BT28" s="166">
        <v>0</v>
      </c>
      <c r="BU28" s="166">
        <v>0</v>
      </c>
      <c r="BV28" s="166">
        <v>0</v>
      </c>
      <c r="BW28" s="166">
        <v>0</v>
      </c>
      <c r="BX28" s="166">
        <v>0</v>
      </c>
      <c r="BY28" s="166">
        <v>0</v>
      </c>
      <c r="BZ28" s="166">
        <v>0</v>
      </c>
      <c r="CA28" s="166">
        <v>0</v>
      </c>
      <c r="CB28" s="166">
        <v>-2240555.5600000005</v>
      </c>
      <c r="CC28" s="166">
        <v>0</v>
      </c>
      <c r="CD28" s="166">
        <v>0</v>
      </c>
      <c r="CE28" s="166">
        <v>0</v>
      </c>
      <c r="CF28" s="166">
        <v>0</v>
      </c>
      <c r="CG28" s="166">
        <v>0</v>
      </c>
      <c r="CH28" s="166">
        <v>0</v>
      </c>
      <c r="CI28" s="166">
        <v>0</v>
      </c>
      <c r="CJ28" s="166">
        <v>0</v>
      </c>
      <c r="CK28" s="166">
        <v>0</v>
      </c>
      <c r="CL28" s="166">
        <v>0</v>
      </c>
      <c r="CM28" s="166">
        <v>0</v>
      </c>
      <c r="CN28" s="166">
        <v>-1621596.3599999999</v>
      </c>
      <c r="CO28" s="166">
        <v>0</v>
      </c>
      <c r="CP28" s="166">
        <v>0</v>
      </c>
      <c r="CQ28" s="166">
        <v>0</v>
      </c>
      <c r="CR28" s="166">
        <v>0</v>
      </c>
      <c r="CS28" s="166">
        <v>0</v>
      </c>
      <c r="CT28" s="166">
        <v>0</v>
      </c>
      <c r="CU28" s="166">
        <v>0</v>
      </c>
      <c r="CV28" s="166">
        <v>0</v>
      </c>
      <c r="CW28" s="166">
        <v>0</v>
      </c>
      <c r="CX28" s="166">
        <v>0</v>
      </c>
      <c r="CY28" s="166">
        <v>0</v>
      </c>
      <c r="CZ28" s="20">
        <v>7375335.25</v>
      </c>
      <c r="DA28" s="20">
        <v>0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</row>
    <row r="29" spans="1:115" ht="10" x14ac:dyDescent="0.2">
      <c r="B29" s="18" t="s">
        <v>161</v>
      </c>
      <c r="C29" s="16"/>
      <c r="D29" s="166">
        <v>0</v>
      </c>
      <c r="E29" s="166">
        <v>0</v>
      </c>
      <c r="F29" s="166">
        <v>0</v>
      </c>
      <c r="G29" s="166">
        <v>0</v>
      </c>
      <c r="H29" s="166">
        <v>0</v>
      </c>
      <c r="I29" s="166">
        <v>0</v>
      </c>
      <c r="J29" s="166">
        <v>0</v>
      </c>
      <c r="K29" s="166">
        <v>0</v>
      </c>
      <c r="L29" s="166">
        <v>0</v>
      </c>
      <c r="M29" s="166">
        <v>0</v>
      </c>
      <c r="N29" s="166">
        <v>0</v>
      </c>
      <c r="O29" s="166">
        <v>0</v>
      </c>
      <c r="P29" s="166">
        <v>0</v>
      </c>
      <c r="Q29" s="166">
        <v>0</v>
      </c>
      <c r="R29" s="166">
        <v>0</v>
      </c>
      <c r="S29" s="166">
        <v>0</v>
      </c>
      <c r="T29" s="166">
        <v>0</v>
      </c>
      <c r="U29" s="166">
        <v>0</v>
      </c>
      <c r="V29" s="166">
        <v>0</v>
      </c>
      <c r="W29" s="166">
        <v>0</v>
      </c>
      <c r="X29" s="166">
        <v>0</v>
      </c>
      <c r="Y29" s="166">
        <v>0</v>
      </c>
      <c r="Z29" s="166">
        <v>0</v>
      </c>
      <c r="AA29" s="166">
        <v>0</v>
      </c>
      <c r="AB29" s="166">
        <v>0</v>
      </c>
      <c r="AC29" s="166">
        <v>0</v>
      </c>
      <c r="AD29" s="166">
        <v>0</v>
      </c>
      <c r="AE29" s="166">
        <v>0</v>
      </c>
      <c r="AF29" s="166">
        <v>0</v>
      </c>
      <c r="AG29" s="166">
        <v>0</v>
      </c>
      <c r="AH29" s="166">
        <v>0</v>
      </c>
      <c r="AI29" s="166">
        <v>0</v>
      </c>
      <c r="AJ29" s="166">
        <v>0</v>
      </c>
      <c r="AK29" s="166">
        <v>0</v>
      </c>
      <c r="AL29" s="166">
        <v>0</v>
      </c>
      <c r="AM29" s="166">
        <v>0</v>
      </c>
      <c r="AN29" s="166">
        <v>0</v>
      </c>
      <c r="AO29" s="166">
        <v>0</v>
      </c>
      <c r="AP29" s="166">
        <v>0</v>
      </c>
      <c r="AQ29" s="166">
        <v>0</v>
      </c>
      <c r="AR29" s="166">
        <v>0</v>
      </c>
      <c r="AS29" s="166">
        <v>0</v>
      </c>
      <c r="AT29" s="166">
        <v>0</v>
      </c>
      <c r="AU29" s="166">
        <v>0</v>
      </c>
      <c r="AV29" s="166">
        <v>0</v>
      </c>
      <c r="AW29" s="166">
        <v>0</v>
      </c>
      <c r="AX29" s="166">
        <v>0</v>
      </c>
      <c r="AY29" s="166">
        <v>0</v>
      </c>
      <c r="AZ29" s="166">
        <v>0</v>
      </c>
      <c r="BA29" s="166">
        <v>0</v>
      </c>
      <c r="BB29" s="166">
        <v>0</v>
      </c>
      <c r="BC29" s="166">
        <v>0</v>
      </c>
      <c r="BD29" s="166">
        <v>0</v>
      </c>
      <c r="BE29" s="166">
        <v>0</v>
      </c>
      <c r="BF29" s="166">
        <v>0</v>
      </c>
      <c r="BG29" s="166">
        <v>0</v>
      </c>
      <c r="BH29" s="166">
        <v>0</v>
      </c>
      <c r="BI29" s="166">
        <v>0</v>
      </c>
      <c r="BJ29" s="166">
        <v>0</v>
      </c>
      <c r="BK29" s="166">
        <v>0</v>
      </c>
      <c r="BL29" s="166">
        <v>6522371.17289</v>
      </c>
      <c r="BM29" s="166">
        <v>0</v>
      </c>
      <c r="BN29" s="166">
        <v>0</v>
      </c>
      <c r="BO29" s="166">
        <v>0</v>
      </c>
      <c r="BP29" s="166">
        <v>0</v>
      </c>
      <c r="BQ29" s="166">
        <v>0</v>
      </c>
      <c r="BR29" s="166">
        <v>0</v>
      </c>
      <c r="BS29" s="166">
        <v>0</v>
      </c>
      <c r="BT29" s="166">
        <v>0</v>
      </c>
      <c r="BU29" s="166">
        <v>0</v>
      </c>
      <c r="BV29" s="166">
        <v>0</v>
      </c>
      <c r="BW29" s="166">
        <v>0</v>
      </c>
      <c r="BX29" s="166">
        <v>0</v>
      </c>
      <c r="BY29" s="166">
        <v>0</v>
      </c>
      <c r="BZ29" s="166">
        <v>0</v>
      </c>
      <c r="CA29" s="166">
        <v>0</v>
      </c>
      <c r="CB29" s="166">
        <v>0</v>
      </c>
      <c r="CC29" s="166">
        <v>0</v>
      </c>
      <c r="CD29" s="166">
        <v>0</v>
      </c>
      <c r="CE29" s="166">
        <v>0</v>
      </c>
      <c r="CF29" s="166">
        <v>0</v>
      </c>
      <c r="CG29" s="166">
        <v>0</v>
      </c>
      <c r="CH29" s="166">
        <v>0</v>
      </c>
      <c r="CI29" s="166">
        <v>0</v>
      </c>
      <c r="CJ29" s="166">
        <v>0</v>
      </c>
      <c r="CK29" s="166">
        <v>0</v>
      </c>
      <c r="CL29" s="166">
        <v>0</v>
      </c>
      <c r="CM29" s="166">
        <v>0</v>
      </c>
      <c r="CN29" s="166">
        <v>0</v>
      </c>
      <c r="CO29" s="166">
        <v>0</v>
      </c>
      <c r="CP29" s="166">
        <v>0</v>
      </c>
      <c r="CQ29" s="166">
        <v>0</v>
      </c>
      <c r="CR29" s="166">
        <v>0</v>
      </c>
      <c r="CS29" s="166">
        <v>-0.02</v>
      </c>
      <c r="CT29" s="166">
        <v>0</v>
      </c>
      <c r="CU29" s="166">
        <v>0</v>
      </c>
      <c r="CV29" s="20">
        <v>0</v>
      </c>
      <c r="CW29" s="166">
        <v>0</v>
      </c>
      <c r="CX29" s="166">
        <v>0</v>
      </c>
      <c r="CY29" s="166">
        <v>0</v>
      </c>
      <c r="CZ29" s="166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</row>
    <row r="30" spans="1:115" ht="10" x14ac:dyDescent="0.2">
      <c r="B30" s="18" t="s">
        <v>157</v>
      </c>
      <c r="D30" s="166">
        <v>0</v>
      </c>
      <c r="E30" s="166">
        <v>0</v>
      </c>
      <c r="F30" s="166">
        <v>0</v>
      </c>
      <c r="G30" s="166">
        <v>0</v>
      </c>
      <c r="H30" s="166">
        <v>0</v>
      </c>
      <c r="I30" s="166">
        <v>0</v>
      </c>
      <c r="J30" s="166">
        <v>0</v>
      </c>
      <c r="K30" s="166">
        <v>0</v>
      </c>
      <c r="L30" s="166">
        <v>0</v>
      </c>
      <c r="M30" s="166">
        <v>0</v>
      </c>
      <c r="N30" s="166">
        <v>0</v>
      </c>
      <c r="O30" s="166">
        <v>0</v>
      </c>
      <c r="P30" s="166">
        <v>0</v>
      </c>
      <c r="Q30" s="166">
        <v>0</v>
      </c>
      <c r="R30" s="166">
        <v>0</v>
      </c>
      <c r="S30" s="166">
        <v>0</v>
      </c>
      <c r="T30" s="166">
        <v>0</v>
      </c>
      <c r="U30" s="166">
        <v>0</v>
      </c>
      <c r="V30" s="166">
        <v>0</v>
      </c>
      <c r="W30" s="166">
        <v>0</v>
      </c>
      <c r="X30" s="166">
        <v>0</v>
      </c>
      <c r="Y30" s="166">
        <v>0</v>
      </c>
      <c r="Z30" s="166">
        <v>0</v>
      </c>
      <c r="AA30" s="166">
        <v>0</v>
      </c>
      <c r="AB30" s="166">
        <v>0</v>
      </c>
      <c r="AC30" s="166">
        <v>0</v>
      </c>
      <c r="AD30" s="166">
        <v>0</v>
      </c>
      <c r="AE30" s="166">
        <v>0</v>
      </c>
      <c r="AF30" s="166">
        <v>0</v>
      </c>
      <c r="AG30" s="166">
        <v>0</v>
      </c>
      <c r="AH30" s="166">
        <v>0</v>
      </c>
      <c r="AI30" s="166">
        <v>0</v>
      </c>
      <c r="AJ30" s="166">
        <v>0</v>
      </c>
      <c r="AK30" s="166">
        <v>0</v>
      </c>
      <c r="AL30" s="166">
        <v>0</v>
      </c>
      <c r="AM30" s="166">
        <v>0</v>
      </c>
      <c r="AN30" s="166">
        <v>0</v>
      </c>
      <c r="AO30" s="166">
        <v>0</v>
      </c>
      <c r="AP30" s="166">
        <v>0</v>
      </c>
      <c r="AQ30" s="166">
        <v>0</v>
      </c>
      <c r="AR30" s="166">
        <v>0</v>
      </c>
      <c r="AS30" s="166">
        <v>0</v>
      </c>
      <c r="AT30" s="166">
        <v>0</v>
      </c>
      <c r="AU30" s="166">
        <v>0</v>
      </c>
      <c r="AV30" s="166">
        <v>0</v>
      </c>
      <c r="AW30" s="166">
        <v>0</v>
      </c>
      <c r="AX30" s="166">
        <v>0</v>
      </c>
      <c r="AY30" s="166">
        <v>0</v>
      </c>
      <c r="AZ30" s="166">
        <v>0</v>
      </c>
      <c r="BA30" s="166">
        <v>0</v>
      </c>
      <c r="BB30" s="166">
        <v>0</v>
      </c>
      <c r="BC30" s="166">
        <v>0</v>
      </c>
      <c r="BD30" s="166">
        <v>0</v>
      </c>
      <c r="BE30" s="166">
        <v>0</v>
      </c>
      <c r="BF30" s="166">
        <v>0</v>
      </c>
      <c r="BG30" s="166">
        <v>0</v>
      </c>
      <c r="BH30" s="166">
        <v>0</v>
      </c>
      <c r="BI30" s="166">
        <v>0</v>
      </c>
      <c r="BJ30" s="166">
        <v>0</v>
      </c>
      <c r="BK30" s="20">
        <v>-567913.01</v>
      </c>
      <c r="BL30" s="20">
        <v>-1219649.51</v>
      </c>
      <c r="BM30" s="20">
        <v>-1247298.6000000001</v>
      </c>
      <c r="BN30" s="20">
        <v>-1123711.74</v>
      </c>
      <c r="BO30" s="20">
        <v>-754609.64</v>
      </c>
      <c r="BP30" s="20">
        <v>-116928.03</v>
      </c>
      <c r="BQ30" s="20">
        <v>-78050.94</v>
      </c>
      <c r="BR30" s="20">
        <v>-52974.84</v>
      </c>
      <c r="BS30" s="20">
        <v>-57129.15</v>
      </c>
      <c r="BT30" s="20">
        <v>-63912.57</v>
      </c>
      <c r="BU30" s="20">
        <v>-111513.81</v>
      </c>
      <c r="BV30" s="20">
        <v>-153983.22</v>
      </c>
      <c r="BW30" s="20">
        <v>-229068.63</v>
      </c>
      <c r="BX30" s="20">
        <v>-198510.74</v>
      </c>
      <c r="BY30" s="20">
        <v>-248992.76</v>
      </c>
      <c r="BZ30" s="20">
        <v>-192433.56</v>
      </c>
      <c r="CA30" s="20">
        <v>-126711.67999999999</v>
      </c>
      <c r="CB30" s="20">
        <v>144135.84</v>
      </c>
      <c r="CC30" s="20">
        <v>81476.960000000006</v>
      </c>
      <c r="CD30" s="20">
        <v>79176.13</v>
      </c>
      <c r="CE30" s="20">
        <v>86658.69</v>
      </c>
      <c r="CF30" s="20">
        <v>112898.45</v>
      </c>
      <c r="CG30" s="20">
        <v>186712.68</v>
      </c>
      <c r="CH30" s="20">
        <v>212776.99</v>
      </c>
      <c r="CI30" s="20">
        <v>324304.21000000002</v>
      </c>
      <c r="CJ30" s="166">
        <v>322987.13</v>
      </c>
      <c r="CK30" s="166">
        <v>287866.46000000002</v>
      </c>
      <c r="CL30" s="166">
        <v>270602.15999999997</v>
      </c>
      <c r="CM30" s="166">
        <v>156597.12</v>
      </c>
      <c r="CN30" s="166">
        <v>69799.839999999997</v>
      </c>
      <c r="CO30" s="166">
        <v>64456.92</v>
      </c>
      <c r="CP30" s="166">
        <v>51171.64</v>
      </c>
      <c r="CQ30" s="166">
        <v>45327.54</v>
      </c>
      <c r="CR30" s="166">
        <v>53295.85</v>
      </c>
      <c r="CS30" s="166">
        <v>99049.63</v>
      </c>
      <c r="CT30" s="166">
        <v>171530.81</v>
      </c>
      <c r="CU30" s="166">
        <v>211658.03</v>
      </c>
      <c r="CV30" s="19">
        <f>-'Sch31&amp;31T Deferral Calc'!C24</f>
        <v>201525.65</v>
      </c>
      <c r="CW30" s="19">
        <f>-'Sch31&amp;31T Deferral Calc'!D24</f>
        <v>223358.26</v>
      </c>
      <c r="CX30" s="19">
        <f>-'Sch31&amp;31T Deferral Calc'!E24</f>
        <v>206310.62</v>
      </c>
      <c r="CY30" s="19">
        <f>-'Sch31&amp;31T Deferral Calc'!F24</f>
        <v>112939.34</v>
      </c>
      <c r="CZ30" s="19">
        <f>-'Sch31&amp;31T Deferral Calc'!G24</f>
        <v>-430774.4</v>
      </c>
      <c r="DA30" s="19">
        <f>-'Sch31&amp;31T Deferral Calc'!H24</f>
        <v>-270136.46999999997</v>
      </c>
      <c r="DB30" s="19">
        <f>-'Sch31&amp;31T Deferral Calc'!I24</f>
        <v>-222258.29</v>
      </c>
      <c r="DC30" s="19">
        <f>-'Sch31&amp;31T Deferral Calc'!J24</f>
        <v>-233229.26</v>
      </c>
      <c r="DD30" s="19">
        <f>-'Sch31&amp;31T Deferral Calc'!K24</f>
        <v>-298418.93</v>
      </c>
      <c r="DE30" s="19">
        <f>-'Sch31&amp;31T Deferral Calc'!L24</f>
        <v>-528951.21</v>
      </c>
      <c r="DF30" s="19">
        <f>-'Sch31&amp;31T Deferral Calc'!M24</f>
        <v>-738648.65</v>
      </c>
      <c r="DG30" s="19">
        <f>-'Sch31&amp;31T Deferral Calc'!N24</f>
        <v>-1115170.02</v>
      </c>
      <c r="DH30" s="19">
        <f>-'Sch31&amp;31T Deferral Calc'!O24</f>
        <v>-1109838.6100000001</v>
      </c>
      <c r="DI30" s="19">
        <f>-'Sch31&amp;31T Deferral Calc'!P24</f>
        <v>-934223.58</v>
      </c>
      <c r="DJ30" s="19">
        <f>-'Amort Estimate'!D24</f>
        <v>-748108.61203189357</v>
      </c>
      <c r="DK30" s="19">
        <f>-'Amort Estimate'!E24</f>
        <v>-547829.07758237363</v>
      </c>
    </row>
    <row r="31" spans="1:115" ht="10" x14ac:dyDescent="0.2">
      <c r="B31" s="4" t="s">
        <v>158</v>
      </c>
      <c r="D31" s="21">
        <f t="shared" ref="D31:BK31" si="178">SUM(D28:D30)</f>
        <v>0</v>
      </c>
      <c r="E31" s="21">
        <f t="shared" si="178"/>
        <v>0</v>
      </c>
      <c r="F31" s="21">
        <f t="shared" si="178"/>
        <v>0</v>
      </c>
      <c r="G31" s="21">
        <f t="shared" si="178"/>
        <v>0</v>
      </c>
      <c r="H31" s="21">
        <f t="shared" si="178"/>
        <v>0</v>
      </c>
      <c r="I31" s="21">
        <f t="shared" si="178"/>
        <v>0</v>
      </c>
      <c r="J31" s="21">
        <f t="shared" si="178"/>
        <v>0</v>
      </c>
      <c r="K31" s="21">
        <f t="shared" si="178"/>
        <v>0</v>
      </c>
      <c r="L31" s="21">
        <f t="shared" si="178"/>
        <v>0</v>
      </c>
      <c r="M31" s="21">
        <f t="shared" si="178"/>
        <v>0</v>
      </c>
      <c r="N31" s="21">
        <f t="shared" si="178"/>
        <v>0</v>
      </c>
      <c r="O31" s="21">
        <f t="shared" si="178"/>
        <v>0</v>
      </c>
      <c r="P31" s="21">
        <f t="shared" si="178"/>
        <v>0</v>
      </c>
      <c r="Q31" s="21">
        <f t="shared" si="178"/>
        <v>0</v>
      </c>
      <c r="R31" s="21">
        <f t="shared" si="178"/>
        <v>0</v>
      </c>
      <c r="S31" s="21">
        <f t="shared" si="178"/>
        <v>0</v>
      </c>
      <c r="T31" s="21">
        <f t="shared" si="178"/>
        <v>0</v>
      </c>
      <c r="U31" s="21">
        <f t="shared" si="178"/>
        <v>0</v>
      </c>
      <c r="V31" s="21">
        <f t="shared" si="178"/>
        <v>0</v>
      </c>
      <c r="W31" s="21">
        <f t="shared" si="178"/>
        <v>0</v>
      </c>
      <c r="X31" s="21">
        <f t="shared" si="178"/>
        <v>0</v>
      </c>
      <c r="Y31" s="21">
        <f t="shared" si="178"/>
        <v>0</v>
      </c>
      <c r="Z31" s="21">
        <f t="shared" si="178"/>
        <v>0</v>
      </c>
      <c r="AA31" s="21">
        <f t="shared" si="178"/>
        <v>0</v>
      </c>
      <c r="AB31" s="21">
        <f t="shared" si="178"/>
        <v>0</v>
      </c>
      <c r="AC31" s="21">
        <f t="shared" si="178"/>
        <v>0</v>
      </c>
      <c r="AD31" s="21">
        <f t="shared" si="178"/>
        <v>0</v>
      </c>
      <c r="AE31" s="21">
        <f t="shared" si="178"/>
        <v>0</v>
      </c>
      <c r="AF31" s="21">
        <f t="shared" si="178"/>
        <v>0</v>
      </c>
      <c r="AG31" s="21">
        <f t="shared" si="178"/>
        <v>0</v>
      </c>
      <c r="AH31" s="21">
        <f t="shared" si="178"/>
        <v>0</v>
      </c>
      <c r="AI31" s="21">
        <f t="shared" si="178"/>
        <v>0</v>
      </c>
      <c r="AJ31" s="21">
        <f t="shared" si="178"/>
        <v>0</v>
      </c>
      <c r="AK31" s="21">
        <f t="shared" si="178"/>
        <v>0</v>
      </c>
      <c r="AL31" s="21">
        <f t="shared" si="178"/>
        <v>0</v>
      </c>
      <c r="AM31" s="21">
        <f t="shared" si="178"/>
        <v>0</v>
      </c>
      <c r="AN31" s="21">
        <f t="shared" si="178"/>
        <v>0</v>
      </c>
      <c r="AO31" s="21">
        <f t="shared" si="178"/>
        <v>0</v>
      </c>
      <c r="AP31" s="21">
        <f t="shared" si="178"/>
        <v>0</v>
      </c>
      <c r="AQ31" s="21">
        <f t="shared" si="178"/>
        <v>0</v>
      </c>
      <c r="AR31" s="21">
        <f t="shared" si="178"/>
        <v>0</v>
      </c>
      <c r="AS31" s="21">
        <f t="shared" si="178"/>
        <v>0</v>
      </c>
      <c r="AT31" s="21">
        <f t="shared" si="178"/>
        <v>0</v>
      </c>
      <c r="AU31" s="21">
        <f t="shared" si="178"/>
        <v>0</v>
      </c>
      <c r="AV31" s="21">
        <f t="shared" si="178"/>
        <v>0</v>
      </c>
      <c r="AW31" s="21">
        <f t="shared" si="178"/>
        <v>0</v>
      </c>
      <c r="AX31" s="21">
        <f t="shared" si="178"/>
        <v>0</v>
      </c>
      <c r="AY31" s="21">
        <f t="shared" si="178"/>
        <v>0</v>
      </c>
      <c r="AZ31" s="21">
        <f t="shared" si="178"/>
        <v>0</v>
      </c>
      <c r="BA31" s="21">
        <f t="shared" si="178"/>
        <v>0</v>
      </c>
      <c r="BB31" s="21">
        <f t="shared" si="178"/>
        <v>0</v>
      </c>
      <c r="BC31" s="21">
        <f t="shared" si="178"/>
        <v>0</v>
      </c>
      <c r="BD31" s="21">
        <f t="shared" si="178"/>
        <v>0</v>
      </c>
      <c r="BE31" s="21">
        <f t="shared" si="178"/>
        <v>0</v>
      </c>
      <c r="BF31" s="21">
        <f t="shared" si="178"/>
        <v>0</v>
      </c>
      <c r="BG31" s="21">
        <f t="shared" si="178"/>
        <v>0</v>
      </c>
      <c r="BH31" s="21">
        <f t="shared" si="178"/>
        <v>0</v>
      </c>
      <c r="BI31" s="21">
        <f t="shared" si="178"/>
        <v>0</v>
      </c>
      <c r="BJ31" s="21">
        <f t="shared" si="178"/>
        <v>0</v>
      </c>
      <c r="BK31" s="21">
        <f t="shared" si="178"/>
        <v>-567913.01</v>
      </c>
      <c r="BL31" s="21">
        <f t="shared" ref="BL31:CX31" si="179">SUM(BL28:BL30)</f>
        <v>5302721.6628900003</v>
      </c>
      <c r="BM31" s="21">
        <f t="shared" si="179"/>
        <v>-1247298.6000000001</v>
      </c>
      <c r="BN31" s="21">
        <f t="shared" si="179"/>
        <v>-1123711.74</v>
      </c>
      <c r="BO31" s="21">
        <f t="shared" si="179"/>
        <v>-754609.64</v>
      </c>
      <c r="BP31" s="21">
        <f t="shared" si="179"/>
        <v>-223332.93000183869</v>
      </c>
      <c r="BQ31" s="21">
        <f t="shared" si="179"/>
        <v>-78050.94</v>
      </c>
      <c r="BR31" s="21">
        <f t="shared" si="179"/>
        <v>-52974.84</v>
      </c>
      <c r="BS31" s="21">
        <f t="shared" si="179"/>
        <v>-57129.15</v>
      </c>
      <c r="BT31" s="21">
        <f t="shared" si="179"/>
        <v>-63912.57</v>
      </c>
      <c r="BU31" s="21">
        <f t="shared" si="179"/>
        <v>-111513.81</v>
      </c>
      <c r="BV31" s="21">
        <f t="shared" si="179"/>
        <v>-153983.22</v>
      </c>
      <c r="BW31" s="21">
        <f t="shared" si="179"/>
        <v>-229068.63</v>
      </c>
      <c r="BX31" s="21">
        <f t="shared" ref="BX31:CV31" si="180">SUM(BX28:BX30)</f>
        <v>-198510.74</v>
      </c>
      <c r="BY31" s="21">
        <f t="shared" si="180"/>
        <v>-248992.76</v>
      </c>
      <c r="BZ31" s="21">
        <f t="shared" si="180"/>
        <v>-192433.56</v>
      </c>
      <c r="CA31" s="21">
        <f t="shared" si="180"/>
        <v>-126711.67999999999</v>
      </c>
      <c r="CB31" s="21">
        <f t="shared" si="180"/>
        <v>-2096419.7200000004</v>
      </c>
      <c r="CC31" s="21">
        <f t="shared" si="180"/>
        <v>81476.960000000006</v>
      </c>
      <c r="CD31" s="21">
        <f t="shared" si="180"/>
        <v>79176.13</v>
      </c>
      <c r="CE31" s="21">
        <f t="shared" si="180"/>
        <v>86658.69</v>
      </c>
      <c r="CF31" s="21">
        <f t="shared" si="180"/>
        <v>112898.45</v>
      </c>
      <c r="CG31" s="21">
        <f t="shared" si="180"/>
        <v>186712.68</v>
      </c>
      <c r="CH31" s="21">
        <f t="shared" si="180"/>
        <v>212776.99</v>
      </c>
      <c r="CI31" s="21">
        <f t="shared" si="180"/>
        <v>324304.21000000002</v>
      </c>
      <c r="CJ31" s="21">
        <f t="shared" ref="CJ31:CU31" si="181">SUM(CJ28:CJ30)</f>
        <v>322987.13</v>
      </c>
      <c r="CK31" s="21">
        <f t="shared" si="181"/>
        <v>287866.46000000002</v>
      </c>
      <c r="CL31" s="21">
        <f t="shared" si="181"/>
        <v>270602.15999999997</v>
      </c>
      <c r="CM31" s="21">
        <f t="shared" si="181"/>
        <v>156597.12</v>
      </c>
      <c r="CN31" s="21">
        <f t="shared" si="181"/>
        <v>-1551796.5199999998</v>
      </c>
      <c r="CO31" s="21">
        <f t="shared" si="181"/>
        <v>64456.92</v>
      </c>
      <c r="CP31" s="21">
        <f t="shared" si="181"/>
        <v>51171.64</v>
      </c>
      <c r="CQ31" s="21">
        <f t="shared" si="181"/>
        <v>45327.54</v>
      </c>
      <c r="CR31" s="21">
        <f t="shared" si="181"/>
        <v>53295.85</v>
      </c>
      <c r="CS31" s="21">
        <f t="shared" si="181"/>
        <v>99049.61</v>
      </c>
      <c r="CT31" s="21">
        <f t="shared" si="181"/>
        <v>171530.81</v>
      </c>
      <c r="CU31" s="21">
        <f t="shared" si="181"/>
        <v>211658.03</v>
      </c>
      <c r="CV31" s="21">
        <f t="shared" si="180"/>
        <v>201525.65</v>
      </c>
      <c r="CW31" s="21">
        <f t="shared" si="179"/>
        <v>223358.26</v>
      </c>
      <c r="CX31" s="21">
        <f t="shared" si="179"/>
        <v>206310.62</v>
      </c>
      <c r="CY31" s="21">
        <f t="shared" ref="CY31:DG31" si="182">SUM(CY28:CY30)</f>
        <v>112939.34</v>
      </c>
      <c r="CZ31" s="21">
        <f t="shared" si="182"/>
        <v>6944560.8499999996</v>
      </c>
      <c r="DA31" s="21">
        <f t="shared" si="182"/>
        <v>-270136.46999999997</v>
      </c>
      <c r="DB31" s="21">
        <f t="shared" si="182"/>
        <v>-222258.29</v>
      </c>
      <c r="DC31" s="21">
        <f t="shared" si="182"/>
        <v>-233229.26</v>
      </c>
      <c r="DD31" s="21">
        <f t="shared" si="182"/>
        <v>-298418.93</v>
      </c>
      <c r="DE31" s="21">
        <f t="shared" si="182"/>
        <v>-528951.21</v>
      </c>
      <c r="DF31" s="21">
        <f t="shared" si="182"/>
        <v>-738648.65</v>
      </c>
      <c r="DG31" s="21">
        <f t="shared" si="182"/>
        <v>-1115170.02</v>
      </c>
      <c r="DH31" s="21">
        <f t="shared" ref="DH31:DK31" si="183">SUM(DH28:DH30)</f>
        <v>-1109838.6100000001</v>
      </c>
      <c r="DI31" s="21">
        <f t="shared" si="183"/>
        <v>-934223.58</v>
      </c>
      <c r="DJ31" s="21">
        <f t="shared" si="183"/>
        <v>-748108.61203189357</v>
      </c>
      <c r="DK31" s="21">
        <f t="shared" si="183"/>
        <v>-547829.07758237363</v>
      </c>
    </row>
    <row r="32" spans="1:115" ht="10" x14ac:dyDescent="0.2">
      <c r="B32" s="4" t="s">
        <v>159</v>
      </c>
      <c r="D32" s="14">
        <f>D27+D31</f>
        <v>0</v>
      </c>
      <c r="E32" s="14">
        <f t="shared" ref="E32:BK32" si="184">E27+E31</f>
        <v>0</v>
      </c>
      <c r="F32" s="14">
        <f t="shared" si="184"/>
        <v>0</v>
      </c>
      <c r="G32" s="14">
        <f t="shared" si="184"/>
        <v>0</v>
      </c>
      <c r="H32" s="14">
        <f t="shared" si="184"/>
        <v>0</v>
      </c>
      <c r="I32" s="14">
        <f t="shared" si="184"/>
        <v>0</v>
      </c>
      <c r="J32" s="14">
        <f t="shared" si="184"/>
        <v>0</v>
      </c>
      <c r="K32" s="14">
        <f t="shared" si="184"/>
        <v>0</v>
      </c>
      <c r="L32" s="14">
        <f t="shared" si="184"/>
        <v>0</v>
      </c>
      <c r="M32" s="14">
        <f t="shared" si="184"/>
        <v>0</v>
      </c>
      <c r="N32" s="14">
        <f t="shared" si="184"/>
        <v>0</v>
      </c>
      <c r="O32" s="14">
        <f t="shared" si="184"/>
        <v>0</v>
      </c>
      <c r="P32" s="14">
        <f t="shared" si="184"/>
        <v>0</v>
      </c>
      <c r="Q32" s="14">
        <f t="shared" si="184"/>
        <v>0</v>
      </c>
      <c r="R32" s="14">
        <f t="shared" si="184"/>
        <v>0</v>
      </c>
      <c r="S32" s="14">
        <f t="shared" si="184"/>
        <v>0</v>
      </c>
      <c r="T32" s="14">
        <f t="shared" si="184"/>
        <v>0</v>
      </c>
      <c r="U32" s="14">
        <f t="shared" si="184"/>
        <v>0</v>
      </c>
      <c r="V32" s="14">
        <f t="shared" si="184"/>
        <v>0</v>
      </c>
      <c r="W32" s="14">
        <f t="shared" si="184"/>
        <v>0</v>
      </c>
      <c r="X32" s="14">
        <f t="shared" si="184"/>
        <v>0</v>
      </c>
      <c r="Y32" s="14">
        <f t="shared" si="184"/>
        <v>0</v>
      </c>
      <c r="Z32" s="14">
        <f t="shared" si="184"/>
        <v>0</v>
      </c>
      <c r="AA32" s="14">
        <f t="shared" si="184"/>
        <v>0</v>
      </c>
      <c r="AB32" s="14">
        <f t="shared" si="184"/>
        <v>0</v>
      </c>
      <c r="AC32" s="14">
        <f t="shared" si="184"/>
        <v>0</v>
      </c>
      <c r="AD32" s="14">
        <f t="shared" si="184"/>
        <v>0</v>
      </c>
      <c r="AE32" s="14">
        <f t="shared" si="184"/>
        <v>0</v>
      </c>
      <c r="AF32" s="14">
        <f t="shared" si="184"/>
        <v>0</v>
      </c>
      <c r="AG32" s="14">
        <f t="shared" si="184"/>
        <v>0</v>
      </c>
      <c r="AH32" s="14">
        <f t="shared" si="184"/>
        <v>0</v>
      </c>
      <c r="AI32" s="14">
        <f t="shared" si="184"/>
        <v>0</v>
      </c>
      <c r="AJ32" s="14">
        <f t="shared" si="184"/>
        <v>0</v>
      </c>
      <c r="AK32" s="14">
        <f t="shared" si="184"/>
        <v>0</v>
      </c>
      <c r="AL32" s="14">
        <f t="shared" si="184"/>
        <v>0</v>
      </c>
      <c r="AM32" s="14">
        <f t="shared" si="184"/>
        <v>0</v>
      </c>
      <c r="AN32" s="14">
        <f t="shared" si="184"/>
        <v>0</v>
      </c>
      <c r="AO32" s="14">
        <f t="shared" si="184"/>
        <v>0</v>
      </c>
      <c r="AP32" s="14">
        <f t="shared" si="184"/>
        <v>0</v>
      </c>
      <c r="AQ32" s="14">
        <f t="shared" si="184"/>
        <v>0</v>
      </c>
      <c r="AR32" s="14">
        <f t="shared" si="184"/>
        <v>0</v>
      </c>
      <c r="AS32" s="14">
        <f t="shared" si="184"/>
        <v>0</v>
      </c>
      <c r="AT32" s="14">
        <f t="shared" si="184"/>
        <v>0</v>
      </c>
      <c r="AU32" s="14">
        <f t="shared" si="184"/>
        <v>0</v>
      </c>
      <c r="AV32" s="14">
        <f t="shared" si="184"/>
        <v>0</v>
      </c>
      <c r="AW32" s="14">
        <f t="shared" si="184"/>
        <v>0</v>
      </c>
      <c r="AX32" s="14">
        <f t="shared" si="184"/>
        <v>0</v>
      </c>
      <c r="AY32" s="14">
        <f t="shared" si="184"/>
        <v>0</v>
      </c>
      <c r="AZ32" s="14">
        <f t="shared" si="184"/>
        <v>0</v>
      </c>
      <c r="BA32" s="14">
        <f t="shared" si="184"/>
        <v>0</v>
      </c>
      <c r="BB32" s="14">
        <f t="shared" si="184"/>
        <v>0</v>
      </c>
      <c r="BC32" s="14">
        <f t="shared" si="184"/>
        <v>0</v>
      </c>
      <c r="BD32" s="14">
        <f t="shared" si="184"/>
        <v>0</v>
      </c>
      <c r="BE32" s="14">
        <f t="shared" si="184"/>
        <v>0</v>
      </c>
      <c r="BF32" s="14">
        <f t="shared" si="184"/>
        <v>0</v>
      </c>
      <c r="BG32" s="14">
        <f t="shared" si="184"/>
        <v>0</v>
      </c>
      <c r="BH32" s="14">
        <f t="shared" si="184"/>
        <v>0</v>
      </c>
      <c r="BI32" s="14">
        <f t="shared" si="184"/>
        <v>0</v>
      </c>
      <c r="BJ32" s="14">
        <f t="shared" si="184"/>
        <v>0</v>
      </c>
      <c r="BK32" s="14">
        <f t="shared" si="184"/>
        <v>-567913.01</v>
      </c>
      <c r="BL32" s="14">
        <f t="shared" ref="BL32:CX32" si="185">BL27+BL31</f>
        <v>4734808.6528900005</v>
      </c>
      <c r="BM32" s="14">
        <f t="shared" si="185"/>
        <v>3487510.0528900004</v>
      </c>
      <c r="BN32" s="14">
        <f t="shared" si="185"/>
        <v>2363798.3128900006</v>
      </c>
      <c r="BO32" s="14">
        <f t="shared" si="185"/>
        <v>1609188.6728900005</v>
      </c>
      <c r="BP32" s="14">
        <f t="shared" si="185"/>
        <v>1385855.7428881619</v>
      </c>
      <c r="BQ32" s="14">
        <f t="shared" si="185"/>
        <v>1307804.802888162</v>
      </c>
      <c r="BR32" s="14">
        <f t="shared" si="185"/>
        <v>1254829.9628881619</v>
      </c>
      <c r="BS32" s="14">
        <f t="shared" si="185"/>
        <v>1197700.812888162</v>
      </c>
      <c r="BT32" s="14">
        <f t="shared" si="185"/>
        <v>1133788.2428881619</v>
      </c>
      <c r="BU32" s="14">
        <f t="shared" si="185"/>
        <v>1022274.4328881619</v>
      </c>
      <c r="BV32" s="14">
        <f t="shared" si="185"/>
        <v>868291.21288816188</v>
      </c>
      <c r="BW32" s="14">
        <f t="shared" si="185"/>
        <v>639222.58288816188</v>
      </c>
      <c r="BX32" s="14">
        <f t="shared" ref="BX32:CV32" si="186">BX27+BX31</f>
        <v>440711.84288816189</v>
      </c>
      <c r="BY32" s="14">
        <f t="shared" si="186"/>
        <v>191719.08288816188</v>
      </c>
      <c r="BZ32" s="14">
        <f t="shared" si="186"/>
        <v>-714.47711183811771</v>
      </c>
      <c r="CA32" s="14">
        <f t="shared" si="186"/>
        <v>-127426.15711183811</v>
      </c>
      <c r="CB32" s="14">
        <f t="shared" si="186"/>
        <v>-2223845.8771118387</v>
      </c>
      <c r="CC32" s="14">
        <f t="shared" si="186"/>
        <v>-2142368.9171118387</v>
      </c>
      <c r="CD32" s="14">
        <f t="shared" si="186"/>
        <v>-2063192.7871118388</v>
      </c>
      <c r="CE32" s="14">
        <f t="shared" si="186"/>
        <v>-1976534.0971118389</v>
      </c>
      <c r="CF32" s="14">
        <f t="shared" si="186"/>
        <v>-1863635.6471118389</v>
      </c>
      <c r="CG32" s="14">
        <f t="shared" si="186"/>
        <v>-1676922.967111839</v>
      </c>
      <c r="CH32" s="14">
        <f t="shared" si="186"/>
        <v>-1464145.977111839</v>
      </c>
      <c r="CI32" s="14">
        <f t="shared" si="186"/>
        <v>-1139841.767111839</v>
      </c>
      <c r="CJ32" s="14">
        <f t="shared" ref="CJ32:CU32" si="187">CJ27+CJ31</f>
        <v>-816854.63711183902</v>
      </c>
      <c r="CK32" s="14">
        <f t="shared" si="187"/>
        <v>-528988.17711183894</v>
      </c>
      <c r="CL32" s="14">
        <f t="shared" si="187"/>
        <v>-258386.01711183897</v>
      </c>
      <c r="CM32" s="14">
        <f t="shared" si="187"/>
        <v>-101788.89711183897</v>
      </c>
      <c r="CN32" s="14">
        <f t="shared" si="187"/>
        <v>-1653585.4171118387</v>
      </c>
      <c r="CO32" s="14">
        <f t="shared" si="187"/>
        <v>-1589128.4971118388</v>
      </c>
      <c r="CP32" s="14">
        <f t="shared" si="187"/>
        <v>-1537956.8571118389</v>
      </c>
      <c r="CQ32" s="14">
        <f t="shared" si="187"/>
        <v>-1492629.3171118388</v>
      </c>
      <c r="CR32" s="14">
        <f t="shared" si="187"/>
        <v>-1439333.4671118387</v>
      </c>
      <c r="CS32" s="14">
        <f t="shared" si="187"/>
        <v>-1340283.8571118386</v>
      </c>
      <c r="CT32" s="14">
        <f t="shared" si="187"/>
        <v>-1168753.0471118386</v>
      </c>
      <c r="CU32" s="14">
        <f t="shared" si="187"/>
        <v>-957095.01711183856</v>
      </c>
      <c r="CV32" s="14">
        <f t="shared" si="186"/>
        <v>-755569.36711183854</v>
      </c>
      <c r="CW32" s="14">
        <f t="shared" si="185"/>
        <v>-532211.10711183853</v>
      </c>
      <c r="CX32" s="14">
        <f t="shared" si="185"/>
        <v>-325900.48711183853</v>
      </c>
      <c r="CY32" s="14">
        <f t="shared" ref="CY32:DG32" si="188">CY27+CY31</f>
        <v>-212961.14711183854</v>
      </c>
      <c r="CZ32" s="14">
        <f t="shared" si="188"/>
        <v>6731599.7028881609</v>
      </c>
      <c r="DA32" s="14">
        <f t="shared" si="188"/>
        <v>6461463.2328881612</v>
      </c>
      <c r="DB32" s="14">
        <f t="shared" si="188"/>
        <v>6239204.9428881612</v>
      </c>
      <c r="DC32" s="14">
        <f t="shared" si="188"/>
        <v>6005975.6828881614</v>
      </c>
      <c r="DD32" s="14">
        <f t="shared" si="188"/>
        <v>5707556.7528881617</v>
      </c>
      <c r="DE32" s="14">
        <f t="shared" si="188"/>
        <v>5178605.5428881617</v>
      </c>
      <c r="DF32" s="14">
        <f t="shared" si="188"/>
        <v>4439956.8928881614</v>
      </c>
      <c r="DG32" s="14">
        <f t="shared" si="188"/>
        <v>3324786.8728881613</v>
      </c>
      <c r="DH32" s="14">
        <f t="shared" ref="DH32:DK32" si="189">DH27+DH31</f>
        <v>2214948.2628881615</v>
      </c>
      <c r="DI32" s="14">
        <f t="shared" si="189"/>
        <v>1280724.6828881614</v>
      </c>
      <c r="DJ32" s="14">
        <f t="shared" si="189"/>
        <v>532616.07085626782</v>
      </c>
      <c r="DK32" s="14">
        <f t="shared" si="189"/>
        <v>-15213.006726105814</v>
      </c>
    </row>
    <row r="33" spans="1:116" ht="10" x14ac:dyDescent="0.2"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</row>
    <row r="34" spans="1:116" x14ac:dyDescent="0.25">
      <c r="A34" s="11" t="s">
        <v>162</v>
      </c>
      <c r="C34" s="12">
        <v>18237512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</row>
    <row r="35" spans="1:116" ht="10" x14ac:dyDescent="0.2">
      <c r="B35" s="4" t="s">
        <v>155</v>
      </c>
      <c r="C35" s="12">
        <v>25400912</v>
      </c>
      <c r="D35" s="14">
        <v>0</v>
      </c>
      <c r="E35" s="14">
        <f>D40</f>
        <v>0</v>
      </c>
      <c r="F35" s="14">
        <f t="shared" ref="F35:CX35" si="190">E40</f>
        <v>0</v>
      </c>
      <c r="G35" s="14">
        <f t="shared" si="190"/>
        <v>0</v>
      </c>
      <c r="H35" s="14">
        <f t="shared" si="190"/>
        <v>0</v>
      </c>
      <c r="I35" s="14">
        <f t="shared" si="190"/>
        <v>0</v>
      </c>
      <c r="J35" s="14">
        <f t="shared" si="190"/>
        <v>0</v>
      </c>
      <c r="K35" s="14">
        <f t="shared" si="190"/>
        <v>0</v>
      </c>
      <c r="L35" s="14">
        <f t="shared" si="190"/>
        <v>0</v>
      </c>
      <c r="M35" s="14">
        <f t="shared" si="190"/>
        <v>0</v>
      </c>
      <c r="N35" s="14">
        <f t="shared" si="190"/>
        <v>0</v>
      </c>
      <c r="O35" s="14">
        <f t="shared" si="190"/>
        <v>0</v>
      </c>
      <c r="P35" s="14">
        <f t="shared" si="190"/>
        <v>0</v>
      </c>
      <c r="Q35" s="14">
        <f t="shared" si="190"/>
        <v>0</v>
      </c>
      <c r="R35" s="14">
        <f t="shared" si="190"/>
        <v>0</v>
      </c>
      <c r="S35" s="14">
        <f t="shared" si="190"/>
        <v>0</v>
      </c>
      <c r="T35" s="14">
        <f t="shared" si="190"/>
        <v>0</v>
      </c>
      <c r="U35" s="14">
        <f t="shared" si="190"/>
        <v>0</v>
      </c>
      <c r="V35" s="14">
        <f t="shared" si="190"/>
        <v>0</v>
      </c>
      <c r="W35" s="14">
        <f t="shared" si="190"/>
        <v>0</v>
      </c>
      <c r="X35" s="14">
        <f t="shared" si="190"/>
        <v>0</v>
      </c>
      <c r="Y35" s="14">
        <f t="shared" si="190"/>
        <v>0</v>
      </c>
      <c r="Z35" s="14">
        <f t="shared" si="190"/>
        <v>0</v>
      </c>
      <c r="AA35" s="14">
        <f t="shared" si="190"/>
        <v>0</v>
      </c>
      <c r="AB35" s="14">
        <f t="shared" si="190"/>
        <v>0</v>
      </c>
      <c r="AC35" s="14">
        <f t="shared" si="190"/>
        <v>0</v>
      </c>
      <c r="AD35" s="14">
        <f t="shared" si="190"/>
        <v>0</v>
      </c>
      <c r="AE35" s="14">
        <f t="shared" si="190"/>
        <v>0</v>
      </c>
      <c r="AF35" s="14">
        <f t="shared" si="190"/>
        <v>0</v>
      </c>
      <c r="AG35" s="14">
        <f t="shared" si="190"/>
        <v>0</v>
      </c>
      <c r="AH35" s="14">
        <f t="shared" si="190"/>
        <v>0</v>
      </c>
      <c r="AI35" s="14">
        <f t="shared" si="190"/>
        <v>0</v>
      </c>
      <c r="AJ35" s="14">
        <f t="shared" si="190"/>
        <v>0</v>
      </c>
      <c r="AK35" s="14">
        <f t="shared" si="190"/>
        <v>0</v>
      </c>
      <c r="AL35" s="14">
        <f t="shared" si="190"/>
        <v>0</v>
      </c>
      <c r="AM35" s="14">
        <f t="shared" si="190"/>
        <v>0</v>
      </c>
      <c r="AN35" s="14">
        <f t="shared" si="190"/>
        <v>0</v>
      </c>
      <c r="AO35" s="14">
        <f t="shared" si="190"/>
        <v>0</v>
      </c>
      <c r="AP35" s="14">
        <f t="shared" si="190"/>
        <v>0</v>
      </c>
      <c r="AQ35" s="14">
        <f t="shared" si="190"/>
        <v>0</v>
      </c>
      <c r="AR35" s="14">
        <f t="shared" si="190"/>
        <v>0</v>
      </c>
      <c r="AS35" s="14">
        <f t="shared" si="190"/>
        <v>0</v>
      </c>
      <c r="AT35" s="14">
        <f t="shared" si="190"/>
        <v>0</v>
      </c>
      <c r="AU35" s="14">
        <f t="shared" si="190"/>
        <v>0</v>
      </c>
      <c r="AV35" s="14">
        <f t="shared" si="190"/>
        <v>0</v>
      </c>
      <c r="AW35" s="14">
        <f t="shared" si="190"/>
        <v>0</v>
      </c>
      <c r="AX35" s="14">
        <f t="shared" si="190"/>
        <v>0</v>
      </c>
      <c r="AY35" s="14">
        <f t="shared" si="190"/>
        <v>0</v>
      </c>
      <c r="AZ35" s="14">
        <f t="shared" si="190"/>
        <v>0</v>
      </c>
      <c r="BA35" s="14">
        <f t="shared" si="190"/>
        <v>0</v>
      </c>
      <c r="BB35" s="14">
        <f t="shared" si="190"/>
        <v>0</v>
      </c>
      <c r="BC35" s="14">
        <f t="shared" si="190"/>
        <v>0</v>
      </c>
      <c r="BD35" s="14">
        <f t="shared" si="190"/>
        <v>0</v>
      </c>
      <c r="BE35" s="14">
        <f t="shared" si="190"/>
        <v>0</v>
      </c>
      <c r="BF35" s="14">
        <f t="shared" si="190"/>
        <v>0</v>
      </c>
      <c r="BG35" s="14">
        <f t="shared" si="190"/>
        <v>0</v>
      </c>
      <c r="BH35" s="14">
        <f t="shared" si="190"/>
        <v>0</v>
      </c>
      <c r="BI35" s="14">
        <f t="shared" si="190"/>
        <v>0</v>
      </c>
      <c r="BJ35" s="14">
        <f t="shared" si="190"/>
        <v>0</v>
      </c>
      <c r="BK35" s="14">
        <f t="shared" si="190"/>
        <v>0</v>
      </c>
      <c r="BL35" s="14">
        <f t="shared" ref="BL35" si="191">BK40</f>
        <v>-85799.86</v>
      </c>
      <c r="BM35" s="14">
        <f t="shared" ref="BM35" si="192">BL40</f>
        <v>2441010.5171100004</v>
      </c>
      <c r="BN35" s="14">
        <f t="shared" ref="BN35" si="193">BM40</f>
        <v>2191392.1971100005</v>
      </c>
      <c r="BO35" s="14">
        <f t="shared" ref="BO35" si="194">BN40</f>
        <v>2010594.1371100005</v>
      </c>
      <c r="BP35" s="14">
        <f t="shared" ref="BP35" si="195">BO40</f>
        <v>1825742.4571100005</v>
      </c>
      <c r="BQ35" s="14">
        <f t="shared" ref="BQ35" si="196">BP40</f>
        <v>1798440.8133436516</v>
      </c>
      <c r="BR35" s="14">
        <f t="shared" ref="BR35" si="197">BQ40</f>
        <v>1686715.5633436516</v>
      </c>
      <c r="BS35" s="14">
        <f t="shared" ref="BS35" si="198">BR40</f>
        <v>1623245.9733436515</v>
      </c>
      <c r="BT35" s="14">
        <f t="shared" ref="BT35" si="199">BS40</f>
        <v>1461501.7633436515</v>
      </c>
      <c r="BU35" s="14">
        <f t="shared" ref="BU35" si="200">BT40</f>
        <v>1357169.5433436516</v>
      </c>
      <c r="BV35" s="14">
        <f t="shared" ref="BV35" si="201">BU40</f>
        <v>1223770.3033436516</v>
      </c>
      <c r="BW35" s="14">
        <f t="shared" ref="BW35" si="202">BV40</f>
        <v>1067532.8333436516</v>
      </c>
      <c r="BX35" s="14">
        <f t="shared" ref="BX35" si="203">BW40</f>
        <v>879938.12334365165</v>
      </c>
      <c r="BY35" s="14">
        <f t="shared" ref="BY35" si="204">BX40</f>
        <v>700036.33334365161</v>
      </c>
      <c r="BZ35" s="14">
        <f t="shared" ref="BZ35" si="205">BY40</f>
        <v>515259.96334365162</v>
      </c>
      <c r="CA35" s="14">
        <f t="shared" ref="CA35" si="206">BZ40</f>
        <v>334122.79334365157</v>
      </c>
      <c r="CB35" s="14">
        <f t="shared" ref="CB35" si="207">CA40</f>
        <v>174803.98334365158</v>
      </c>
      <c r="CC35" s="14">
        <f t="shared" ref="CC35" si="208">CB40</f>
        <v>-125840.64665634843</v>
      </c>
      <c r="CD35" s="14">
        <f t="shared" ref="CD35" si="209">CC40</f>
        <v>-134782.02665634843</v>
      </c>
      <c r="CE35" s="14">
        <f t="shared" ref="CE35" si="210">CD40</f>
        <v>-123655.85665634843</v>
      </c>
      <c r="CF35" s="14">
        <f t="shared" ref="CF35" si="211">CE40</f>
        <v>-116230.17665634843</v>
      </c>
      <c r="CG35" s="14">
        <f t="shared" ref="CG35" si="212">CF40</f>
        <v>-108533.77665634843</v>
      </c>
      <c r="CH35" s="14">
        <f t="shared" ref="CH35" si="213">CG40</f>
        <v>-99090.706656348426</v>
      </c>
      <c r="CI35" s="14">
        <f t="shared" ref="CI35" si="214">CH40</f>
        <v>-88773.666656348418</v>
      </c>
      <c r="CJ35" s="14">
        <f t="shared" ref="CJ35" si="215">CI40</f>
        <v>-77563.336656348416</v>
      </c>
      <c r="CK35" s="14">
        <f t="shared" ref="CK35" si="216">CJ40</f>
        <v>-66031.136656348419</v>
      </c>
      <c r="CL35" s="14">
        <f t="shared" ref="CL35" si="217">CK40</f>
        <v>-53422.936656348422</v>
      </c>
      <c r="CM35" s="14">
        <f t="shared" ref="CM35" si="218">CL40</f>
        <v>-44521.616656348422</v>
      </c>
      <c r="CN35" s="14">
        <f t="shared" ref="CN35" si="219">CM40</f>
        <v>-35929.516656348424</v>
      </c>
      <c r="CO35" s="14">
        <f t="shared" ref="CO35" si="220">CN40</f>
        <v>-1152147.4266563484</v>
      </c>
      <c r="CP35" s="14">
        <f t="shared" ref="CP35" si="221">CO40</f>
        <v>-1062507.9866563485</v>
      </c>
      <c r="CQ35" s="14">
        <f t="shared" ref="CQ35" si="222">CP40</f>
        <v>-988875.11665634846</v>
      </c>
      <c r="CR35" s="14">
        <f t="shared" ref="CR35" si="223">CQ40</f>
        <v>-920731.07665634842</v>
      </c>
      <c r="CS35" s="14">
        <f t="shared" ref="CS35" si="224">CR40</f>
        <v>-849862.73665634845</v>
      </c>
      <c r="CT35" s="14">
        <f t="shared" ref="CT35" si="225">CS40</f>
        <v>-754843.51665634848</v>
      </c>
      <c r="CU35" s="14">
        <f t="shared" ref="CU35" si="226">CT40</f>
        <v>-645576.48665634845</v>
      </c>
      <c r="CV35" s="14">
        <f>CU40</f>
        <v>-530737.20665634843</v>
      </c>
      <c r="CW35" s="14">
        <f t="shared" si="190"/>
        <v>-420839.1766563484</v>
      </c>
      <c r="CX35" s="14">
        <f t="shared" si="190"/>
        <v>-290068.28665634838</v>
      </c>
      <c r="CY35" s="14">
        <f t="shared" ref="CY35" si="227">CX40</f>
        <v>-177987.04665634839</v>
      </c>
      <c r="CZ35" s="14">
        <f t="shared" ref="CZ35" si="228">CY40</f>
        <v>-78546.8666563484</v>
      </c>
      <c r="DA35" s="14">
        <f t="shared" ref="DA35" si="229">CZ40</f>
        <v>-1593439.506656348</v>
      </c>
      <c r="DB35" s="14">
        <f t="shared" ref="DB35" si="230">DA40</f>
        <v>-1492742.236656348</v>
      </c>
      <c r="DC35" s="14">
        <f t="shared" ref="DC35" si="231">DB40</f>
        <v>-1387956.296656348</v>
      </c>
      <c r="DD35" s="14">
        <f t="shared" ref="DD35" si="232">DC40</f>
        <v>-1283498.746656348</v>
      </c>
      <c r="DE35" s="14">
        <f t="shared" ref="DE35" si="233">DD40</f>
        <v>-1157219.3366563481</v>
      </c>
      <c r="DF35" s="14">
        <f t="shared" ref="DF35" si="234">DE40</f>
        <v>-1035260.3466563481</v>
      </c>
      <c r="DG35" s="14">
        <f t="shared" ref="DG35" si="235">DF40</f>
        <v>-867370.66665634816</v>
      </c>
      <c r="DH35" s="14">
        <f t="shared" ref="DH35" si="236">DG40</f>
        <v>-688097.40665634815</v>
      </c>
      <c r="DI35" s="14">
        <f t="shared" ref="DI35" si="237">DH40</f>
        <v>-495145.94665634818</v>
      </c>
      <c r="DJ35" s="14">
        <f t="shared" ref="DJ35" si="238">DI40</f>
        <v>-310371.86665634823</v>
      </c>
      <c r="DK35" s="14">
        <f t="shared" ref="DK35" si="239">DJ40</f>
        <v>-142645.00203453508</v>
      </c>
    </row>
    <row r="36" spans="1:116" ht="10" x14ac:dyDescent="0.2">
      <c r="B36" s="18" t="s">
        <v>156</v>
      </c>
      <c r="C36" s="16"/>
      <c r="D36" s="166">
        <v>0</v>
      </c>
      <c r="E36" s="166">
        <v>0</v>
      </c>
      <c r="F36" s="166">
        <v>0</v>
      </c>
      <c r="G36" s="166">
        <v>0</v>
      </c>
      <c r="H36" s="166">
        <v>0</v>
      </c>
      <c r="I36" s="166">
        <v>0</v>
      </c>
      <c r="J36" s="166">
        <v>0</v>
      </c>
      <c r="K36" s="166">
        <v>0</v>
      </c>
      <c r="L36" s="166">
        <v>0</v>
      </c>
      <c r="M36" s="166">
        <v>0</v>
      </c>
      <c r="N36" s="166">
        <v>0</v>
      </c>
      <c r="O36" s="166">
        <v>0</v>
      </c>
      <c r="P36" s="166">
        <v>0</v>
      </c>
      <c r="Q36" s="166">
        <v>0</v>
      </c>
      <c r="R36" s="166">
        <v>0</v>
      </c>
      <c r="S36" s="166">
        <v>0</v>
      </c>
      <c r="T36" s="166">
        <v>0</v>
      </c>
      <c r="U36" s="166">
        <v>0</v>
      </c>
      <c r="V36" s="166">
        <v>0</v>
      </c>
      <c r="W36" s="166">
        <v>0</v>
      </c>
      <c r="X36" s="166">
        <v>0</v>
      </c>
      <c r="Y36" s="166">
        <v>0</v>
      </c>
      <c r="Z36" s="166">
        <v>0</v>
      </c>
      <c r="AA36" s="166">
        <v>0</v>
      </c>
      <c r="AB36" s="166">
        <v>0</v>
      </c>
      <c r="AC36" s="166">
        <v>0</v>
      </c>
      <c r="AD36" s="166">
        <v>0</v>
      </c>
      <c r="AE36" s="166">
        <v>0</v>
      </c>
      <c r="AF36" s="166">
        <v>0</v>
      </c>
      <c r="AG36" s="166">
        <v>0</v>
      </c>
      <c r="AH36" s="166">
        <v>0</v>
      </c>
      <c r="AI36" s="166">
        <v>0</v>
      </c>
      <c r="AJ36" s="166">
        <v>0</v>
      </c>
      <c r="AK36" s="166">
        <v>0</v>
      </c>
      <c r="AL36" s="166">
        <v>0</v>
      </c>
      <c r="AM36" s="166">
        <v>0</v>
      </c>
      <c r="AN36" s="166">
        <v>0</v>
      </c>
      <c r="AO36" s="166">
        <v>0</v>
      </c>
      <c r="AP36" s="166">
        <v>0</v>
      </c>
      <c r="AQ36" s="166">
        <v>0</v>
      </c>
      <c r="AR36" s="166">
        <v>0</v>
      </c>
      <c r="AS36" s="166">
        <v>0</v>
      </c>
      <c r="AT36" s="166">
        <v>0</v>
      </c>
      <c r="AU36" s="166">
        <v>0</v>
      </c>
      <c r="AV36" s="166">
        <v>0</v>
      </c>
      <c r="AW36" s="166">
        <v>0</v>
      </c>
      <c r="AX36" s="166">
        <v>0</v>
      </c>
      <c r="AY36" s="166">
        <v>0</v>
      </c>
      <c r="AZ36" s="166">
        <v>0</v>
      </c>
      <c r="BA36" s="166">
        <v>0</v>
      </c>
      <c r="BB36" s="166">
        <v>0</v>
      </c>
      <c r="BC36" s="166">
        <v>0</v>
      </c>
      <c r="BD36" s="166">
        <v>0</v>
      </c>
      <c r="BE36" s="166">
        <v>0</v>
      </c>
      <c r="BF36" s="166">
        <v>0</v>
      </c>
      <c r="BG36" s="166">
        <v>0</v>
      </c>
      <c r="BH36" s="166">
        <v>0</v>
      </c>
      <c r="BI36" s="166">
        <v>0</v>
      </c>
      <c r="BJ36" s="166">
        <v>0</v>
      </c>
      <c r="BK36" s="20">
        <v>0</v>
      </c>
      <c r="BL36" s="20">
        <v>0</v>
      </c>
      <c r="BM36" s="20">
        <v>0</v>
      </c>
      <c r="BN36" s="20">
        <v>0</v>
      </c>
      <c r="BO36" s="20">
        <v>0</v>
      </c>
      <c r="BP36" s="20">
        <v>102791.13623365108</v>
      </c>
      <c r="BQ36" s="20">
        <v>0</v>
      </c>
      <c r="BR36" s="20">
        <v>0</v>
      </c>
      <c r="BS36" s="20">
        <v>0</v>
      </c>
      <c r="BT36" s="20">
        <v>0</v>
      </c>
      <c r="BU36" s="20">
        <v>0</v>
      </c>
      <c r="BV36" s="20">
        <v>0</v>
      </c>
      <c r="BW36" s="20">
        <v>0</v>
      </c>
      <c r="BX36" s="20">
        <v>0</v>
      </c>
      <c r="BY36" s="20">
        <v>0</v>
      </c>
      <c r="BZ36" s="20">
        <v>0</v>
      </c>
      <c r="CA36" s="20">
        <v>0</v>
      </c>
      <c r="CB36" s="20">
        <v>-261008.87</v>
      </c>
      <c r="CC36" s="20">
        <v>0</v>
      </c>
      <c r="CD36" s="20">
        <v>0</v>
      </c>
      <c r="CE36" s="20">
        <v>0</v>
      </c>
      <c r="CF36" s="20">
        <v>0</v>
      </c>
      <c r="CG36" s="20">
        <v>0</v>
      </c>
      <c r="CH36" s="20">
        <v>0</v>
      </c>
      <c r="CI36" s="20">
        <v>0</v>
      </c>
      <c r="CJ36" s="20">
        <v>0</v>
      </c>
      <c r="CK36" s="20">
        <v>0</v>
      </c>
      <c r="CL36" s="20">
        <v>0</v>
      </c>
      <c r="CM36" s="20">
        <v>0</v>
      </c>
      <c r="CN36" s="20">
        <v>-1170079.68</v>
      </c>
      <c r="CO36" s="20">
        <v>0</v>
      </c>
      <c r="CP36" s="20">
        <v>0</v>
      </c>
      <c r="CQ36" s="20">
        <v>0</v>
      </c>
      <c r="CR36" s="20">
        <v>0</v>
      </c>
      <c r="CS36" s="20">
        <v>0</v>
      </c>
      <c r="CT36" s="20">
        <v>0</v>
      </c>
      <c r="CU36" s="20">
        <v>0</v>
      </c>
      <c r="CV36" s="20">
        <v>0</v>
      </c>
      <c r="CW36" s="20">
        <v>0</v>
      </c>
      <c r="CX36" s="20">
        <v>0</v>
      </c>
      <c r="CY36" s="20">
        <v>0</v>
      </c>
      <c r="CZ36" s="20">
        <v>-1637685.9499999997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</row>
    <row r="37" spans="1:116" ht="10" x14ac:dyDescent="0.2">
      <c r="B37" s="18" t="s">
        <v>161</v>
      </c>
      <c r="C37" s="16"/>
      <c r="D37" s="166">
        <v>0</v>
      </c>
      <c r="E37" s="166">
        <v>0</v>
      </c>
      <c r="F37" s="166">
        <v>0</v>
      </c>
      <c r="G37" s="166">
        <v>0</v>
      </c>
      <c r="H37" s="166">
        <v>0</v>
      </c>
      <c r="I37" s="166">
        <v>0</v>
      </c>
      <c r="J37" s="166">
        <v>0</v>
      </c>
      <c r="K37" s="166">
        <v>0</v>
      </c>
      <c r="L37" s="166">
        <v>0</v>
      </c>
      <c r="M37" s="166">
        <v>0</v>
      </c>
      <c r="N37" s="166">
        <v>0</v>
      </c>
      <c r="O37" s="166">
        <v>0</v>
      </c>
      <c r="P37" s="166">
        <v>0</v>
      </c>
      <c r="Q37" s="166">
        <v>0</v>
      </c>
      <c r="R37" s="166">
        <v>0</v>
      </c>
      <c r="S37" s="166">
        <v>0</v>
      </c>
      <c r="T37" s="166">
        <v>0</v>
      </c>
      <c r="U37" s="166">
        <v>0</v>
      </c>
      <c r="V37" s="166">
        <v>0</v>
      </c>
      <c r="W37" s="166">
        <v>0</v>
      </c>
      <c r="X37" s="166">
        <v>0</v>
      </c>
      <c r="Y37" s="166">
        <v>0</v>
      </c>
      <c r="Z37" s="166">
        <v>0</v>
      </c>
      <c r="AA37" s="166">
        <v>0</v>
      </c>
      <c r="AB37" s="166">
        <v>0</v>
      </c>
      <c r="AC37" s="166">
        <v>0</v>
      </c>
      <c r="AD37" s="166">
        <v>0</v>
      </c>
      <c r="AE37" s="166">
        <v>0</v>
      </c>
      <c r="AF37" s="166">
        <v>0</v>
      </c>
      <c r="AG37" s="166">
        <v>0</v>
      </c>
      <c r="AH37" s="166">
        <v>0</v>
      </c>
      <c r="AI37" s="166">
        <v>0</v>
      </c>
      <c r="AJ37" s="166">
        <v>0</v>
      </c>
      <c r="AK37" s="166">
        <v>0</v>
      </c>
      <c r="AL37" s="166">
        <v>0</v>
      </c>
      <c r="AM37" s="166">
        <v>0</v>
      </c>
      <c r="AN37" s="166">
        <v>0</v>
      </c>
      <c r="AO37" s="166">
        <v>0</v>
      </c>
      <c r="AP37" s="166">
        <v>0</v>
      </c>
      <c r="AQ37" s="166">
        <v>0</v>
      </c>
      <c r="AR37" s="166">
        <v>0</v>
      </c>
      <c r="AS37" s="166">
        <v>0</v>
      </c>
      <c r="AT37" s="166">
        <v>0</v>
      </c>
      <c r="AU37" s="166">
        <v>0</v>
      </c>
      <c r="AV37" s="166">
        <v>0</v>
      </c>
      <c r="AW37" s="166">
        <v>0</v>
      </c>
      <c r="AX37" s="166">
        <v>0</v>
      </c>
      <c r="AY37" s="166">
        <v>0</v>
      </c>
      <c r="AZ37" s="166">
        <v>0</v>
      </c>
      <c r="BA37" s="166">
        <v>0</v>
      </c>
      <c r="BB37" s="166">
        <v>0</v>
      </c>
      <c r="BC37" s="166">
        <v>0</v>
      </c>
      <c r="BD37" s="166">
        <v>0</v>
      </c>
      <c r="BE37" s="166">
        <v>0</v>
      </c>
      <c r="BF37" s="166">
        <v>0</v>
      </c>
      <c r="BG37" s="166">
        <v>0</v>
      </c>
      <c r="BH37" s="166">
        <v>0</v>
      </c>
      <c r="BI37" s="166">
        <v>0</v>
      </c>
      <c r="BJ37" s="166">
        <v>0</v>
      </c>
      <c r="BK37" s="20">
        <v>0</v>
      </c>
      <c r="BL37" s="20">
        <v>2755539.4571100003</v>
      </c>
      <c r="BM37" s="20">
        <v>0</v>
      </c>
      <c r="BN37" s="20">
        <v>0</v>
      </c>
      <c r="BO37" s="20">
        <v>0</v>
      </c>
      <c r="BP37" s="20">
        <v>0</v>
      </c>
      <c r="BQ37" s="20">
        <v>0</v>
      </c>
      <c r="BR37" s="20">
        <v>0</v>
      </c>
      <c r="BS37" s="20">
        <v>0</v>
      </c>
      <c r="BT37" s="20">
        <v>0</v>
      </c>
      <c r="BU37" s="20">
        <v>0</v>
      </c>
      <c r="BV37" s="20">
        <v>0</v>
      </c>
      <c r="BW37" s="20">
        <v>0</v>
      </c>
      <c r="BX37" s="20">
        <v>0</v>
      </c>
      <c r="BY37" s="20">
        <v>0</v>
      </c>
      <c r="BZ37" s="20">
        <v>0</v>
      </c>
      <c r="CA37" s="20">
        <v>0</v>
      </c>
      <c r="CB37" s="20">
        <v>0</v>
      </c>
      <c r="CC37" s="20">
        <v>0</v>
      </c>
      <c r="CD37" s="20">
        <v>0</v>
      </c>
      <c r="CE37" s="20">
        <v>0</v>
      </c>
      <c r="CF37" s="20">
        <v>0</v>
      </c>
      <c r="CG37" s="20">
        <v>0</v>
      </c>
      <c r="CH37" s="20">
        <v>0</v>
      </c>
      <c r="CI37" s="20">
        <v>0</v>
      </c>
      <c r="CJ37" s="20">
        <v>0</v>
      </c>
      <c r="CK37" s="20">
        <v>0</v>
      </c>
      <c r="CL37" s="20">
        <v>0</v>
      </c>
      <c r="CM37" s="20">
        <v>0</v>
      </c>
      <c r="CN37" s="20">
        <v>0</v>
      </c>
      <c r="CO37" s="20">
        <v>0</v>
      </c>
      <c r="CP37" s="20">
        <v>0</v>
      </c>
      <c r="CQ37" s="20">
        <v>0</v>
      </c>
      <c r="CR37" s="20">
        <v>0</v>
      </c>
      <c r="CS37" s="20">
        <v>0</v>
      </c>
      <c r="CT37" s="20">
        <v>0</v>
      </c>
      <c r="CU37" s="20">
        <v>0</v>
      </c>
      <c r="CV37" s="20">
        <v>0</v>
      </c>
      <c r="CW37" s="20">
        <v>0</v>
      </c>
      <c r="CX37" s="20">
        <v>0</v>
      </c>
      <c r="CY37" s="20">
        <v>0</v>
      </c>
      <c r="CZ37" s="20">
        <v>0</v>
      </c>
      <c r="DA37" s="20">
        <v>0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</row>
    <row r="38" spans="1:116" ht="10" x14ac:dyDescent="0.2">
      <c r="B38" s="18" t="s">
        <v>157</v>
      </c>
      <c r="D38" s="166">
        <v>0</v>
      </c>
      <c r="E38" s="166">
        <v>0</v>
      </c>
      <c r="F38" s="166">
        <v>0</v>
      </c>
      <c r="G38" s="166">
        <v>0</v>
      </c>
      <c r="H38" s="166">
        <v>0</v>
      </c>
      <c r="I38" s="166">
        <v>0</v>
      </c>
      <c r="J38" s="166">
        <v>0</v>
      </c>
      <c r="K38" s="166">
        <v>0</v>
      </c>
      <c r="L38" s="166">
        <v>0</v>
      </c>
      <c r="M38" s="166">
        <v>0</v>
      </c>
      <c r="N38" s="166">
        <v>0</v>
      </c>
      <c r="O38" s="166">
        <v>0</v>
      </c>
      <c r="P38" s="166">
        <v>0</v>
      </c>
      <c r="Q38" s="166">
        <v>0</v>
      </c>
      <c r="R38" s="166">
        <v>0</v>
      </c>
      <c r="S38" s="166">
        <v>0</v>
      </c>
      <c r="T38" s="166">
        <v>0</v>
      </c>
      <c r="U38" s="166">
        <v>0</v>
      </c>
      <c r="V38" s="166">
        <v>0</v>
      </c>
      <c r="W38" s="166">
        <v>0</v>
      </c>
      <c r="X38" s="166">
        <v>0</v>
      </c>
      <c r="Y38" s="166">
        <v>0</v>
      </c>
      <c r="Z38" s="166">
        <v>0</v>
      </c>
      <c r="AA38" s="166">
        <v>0</v>
      </c>
      <c r="AB38" s="166">
        <v>0</v>
      </c>
      <c r="AC38" s="166">
        <v>0</v>
      </c>
      <c r="AD38" s="166">
        <v>0</v>
      </c>
      <c r="AE38" s="166">
        <v>0</v>
      </c>
      <c r="AF38" s="166">
        <v>0</v>
      </c>
      <c r="AG38" s="166">
        <v>0</v>
      </c>
      <c r="AH38" s="166">
        <v>0</v>
      </c>
      <c r="AI38" s="166">
        <v>0</v>
      </c>
      <c r="AJ38" s="166">
        <v>0</v>
      </c>
      <c r="AK38" s="166">
        <v>0</v>
      </c>
      <c r="AL38" s="166">
        <v>0</v>
      </c>
      <c r="AM38" s="166">
        <v>0</v>
      </c>
      <c r="AN38" s="166">
        <v>0</v>
      </c>
      <c r="AO38" s="166">
        <v>0</v>
      </c>
      <c r="AP38" s="166">
        <v>0</v>
      </c>
      <c r="AQ38" s="166">
        <v>0</v>
      </c>
      <c r="AR38" s="166">
        <v>0</v>
      </c>
      <c r="AS38" s="166">
        <v>0</v>
      </c>
      <c r="AT38" s="166">
        <v>0</v>
      </c>
      <c r="AU38" s="166">
        <v>0</v>
      </c>
      <c r="AV38" s="166">
        <v>0</v>
      </c>
      <c r="AW38" s="166">
        <v>0</v>
      </c>
      <c r="AX38" s="166">
        <v>0</v>
      </c>
      <c r="AY38" s="166">
        <v>0</v>
      </c>
      <c r="AZ38" s="166">
        <v>0</v>
      </c>
      <c r="BA38" s="166">
        <v>0</v>
      </c>
      <c r="BB38" s="166">
        <v>0</v>
      </c>
      <c r="BC38" s="166">
        <v>0</v>
      </c>
      <c r="BD38" s="166">
        <v>0</v>
      </c>
      <c r="BE38" s="166">
        <v>0</v>
      </c>
      <c r="BF38" s="166">
        <v>0</v>
      </c>
      <c r="BG38" s="166">
        <v>0</v>
      </c>
      <c r="BH38" s="166">
        <v>0</v>
      </c>
      <c r="BI38" s="166">
        <v>0</v>
      </c>
      <c r="BJ38" s="166">
        <v>0</v>
      </c>
      <c r="BK38" s="20">
        <v>-85799.86</v>
      </c>
      <c r="BL38" s="20">
        <v>-228729.08</v>
      </c>
      <c r="BM38" s="20">
        <v>-249618.32</v>
      </c>
      <c r="BN38" s="20">
        <v>-180798.06</v>
      </c>
      <c r="BO38" s="20">
        <v>-184851.68</v>
      </c>
      <c r="BP38" s="20">
        <v>-130092.78</v>
      </c>
      <c r="BQ38" s="20">
        <v>-111725.25</v>
      </c>
      <c r="BR38" s="20">
        <v>-63469.59</v>
      </c>
      <c r="BS38" s="20">
        <v>-161744.21</v>
      </c>
      <c r="BT38" s="20">
        <v>-104332.22</v>
      </c>
      <c r="BU38" s="20">
        <v>-133399.24</v>
      </c>
      <c r="BV38" s="20">
        <v>-156237.47</v>
      </c>
      <c r="BW38" s="20">
        <v>-187594.71</v>
      </c>
      <c r="BX38" s="20">
        <v>-179901.79</v>
      </c>
      <c r="BY38" s="20">
        <v>-184776.37</v>
      </c>
      <c r="BZ38" s="20">
        <v>-181137.17</v>
      </c>
      <c r="CA38" s="20">
        <v>-159318.81</v>
      </c>
      <c r="CB38" s="20">
        <v>-39635.760000000002</v>
      </c>
      <c r="CC38" s="20">
        <v>-8941.3799999999992</v>
      </c>
      <c r="CD38" s="20">
        <v>11126.17</v>
      </c>
      <c r="CE38" s="20">
        <v>7425.68</v>
      </c>
      <c r="CF38" s="20">
        <v>7696.4</v>
      </c>
      <c r="CG38" s="20">
        <v>9443.07</v>
      </c>
      <c r="CH38" s="20">
        <v>10317.040000000001</v>
      </c>
      <c r="CI38" s="20">
        <v>11210.33</v>
      </c>
      <c r="CJ38" s="20">
        <v>11532.2</v>
      </c>
      <c r="CK38" s="20">
        <v>12608.2</v>
      </c>
      <c r="CL38" s="20">
        <v>8901.32</v>
      </c>
      <c r="CM38" s="20">
        <v>8592.1</v>
      </c>
      <c r="CN38" s="20">
        <v>53861.77</v>
      </c>
      <c r="CO38" s="20">
        <v>89639.44</v>
      </c>
      <c r="CP38" s="20">
        <v>73632.87</v>
      </c>
      <c r="CQ38" s="20">
        <v>68144.039999999994</v>
      </c>
      <c r="CR38" s="20">
        <v>70868.34</v>
      </c>
      <c r="CS38" s="20">
        <v>95019.22</v>
      </c>
      <c r="CT38" s="20">
        <v>109267.03</v>
      </c>
      <c r="CU38" s="20">
        <v>114839.28</v>
      </c>
      <c r="CV38" s="19">
        <f>-'Sch 41&amp;86 Deferral Calc'!C24</f>
        <v>109898.03</v>
      </c>
      <c r="CW38" s="19">
        <f>-'Sch 41&amp;86 Deferral Calc'!D24</f>
        <v>130770.89</v>
      </c>
      <c r="CX38" s="19">
        <f>-'Sch 41&amp;86 Deferral Calc'!E24</f>
        <v>112081.24</v>
      </c>
      <c r="CY38" s="19">
        <f>-'Sch 41&amp;86 Deferral Calc'!F24</f>
        <v>99440.18</v>
      </c>
      <c r="CZ38" s="19">
        <f>-'Sch 41&amp;86 Deferral Calc'!G24</f>
        <v>122793.31</v>
      </c>
      <c r="DA38" s="19">
        <f>-'Sch 41&amp;86 Deferral Calc'!H24</f>
        <v>100697.27</v>
      </c>
      <c r="DB38" s="19">
        <f>-'Sch 41&amp;86 Deferral Calc'!I24</f>
        <v>104785.94</v>
      </c>
      <c r="DC38" s="19">
        <f>-'Sch 41&amp;86 Deferral Calc'!J24</f>
        <v>104457.55</v>
      </c>
      <c r="DD38" s="19">
        <f>-'Sch 41&amp;86 Deferral Calc'!K24</f>
        <v>126279.41</v>
      </c>
      <c r="DE38" s="19">
        <f>-'Sch 41&amp;86 Deferral Calc'!L24</f>
        <v>121958.99</v>
      </c>
      <c r="DF38" s="19">
        <f>-'Sch 41&amp;86 Deferral Calc'!M24</f>
        <v>167889.68</v>
      </c>
      <c r="DG38" s="19">
        <f>-'Sch 41&amp;86 Deferral Calc'!N24</f>
        <v>179273.26</v>
      </c>
      <c r="DH38" s="19">
        <f>-'Sch 41&amp;86 Deferral Calc'!O24</f>
        <v>192951.46</v>
      </c>
      <c r="DI38" s="19">
        <f>-'Sch 41&amp;86 Deferral Calc'!P24</f>
        <v>184774.08</v>
      </c>
      <c r="DJ38" s="19">
        <f>-'Amort Estimate'!D33</f>
        <v>167726.86462181315</v>
      </c>
      <c r="DK38" s="19">
        <f>-'Amort Estimate'!E33</f>
        <v>141255.70162249904</v>
      </c>
    </row>
    <row r="39" spans="1:116" ht="10" x14ac:dyDescent="0.2">
      <c r="B39" s="4" t="s">
        <v>158</v>
      </c>
      <c r="D39" s="21">
        <f t="shared" ref="D39:CW39" si="240">SUM(D36:D38)</f>
        <v>0</v>
      </c>
      <c r="E39" s="21">
        <f t="shared" si="240"/>
        <v>0</v>
      </c>
      <c r="F39" s="21">
        <f t="shared" si="240"/>
        <v>0</v>
      </c>
      <c r="G39" s="21">
        <f t="shared" si="240"/>
        <v>0</v>
      </c>
      <c r="H39" s="21">
        <f t="shared" si="240"/>
        <v>0</v>
      </c>
      <c r="I39" s="21">
        <f t="shared" si="240"/>
        <v>0</v>
      </c>
      <c r="J39" s="21">
        <f t="shared" si="240"/>
        <v>0</v>
      </c>
      <c r="K39" s="21">
        <f t="shared" si="240"/>
        <v>0</v>
      </c>
      <c r="L39" s="21">
        <f t="shared" si="240"/>
        <v>0</v>
      </c>
      <c r="M39" s="21">
        <f t="shared" si="240"/>
        <v>0</v>
      </c>
      <c r="N39" s="21">
        <f t="shared" si="240"/>
        <v>0</v>
      </c>
      <c r="O39" s="21">
        <f t="shared" si="240"/>
        <v>0</v>
      </c>
      <c r="P39" s="21">
        <f t="shared" si="240"/>
        <v>0</v>
      </c>
      <c r="Q39" s="21">
        <f t="shared" si="240"/>
        <v>0</v>
      </c>
      <c r="R39" s="21">
        <f t="shared" si="240"/>
        <v>0</v>
      </c>
      <c r="S39" s="21">
        <f t="shared" si="240"/>
        <v>0</v>
      </c>
      <c r="T39" s="21">
        <f t="shared" si="240"/>
        <v>0</v>
      </c>
      <c r="U39" s="21">
        <f t="shared" si="240"/>
        <v>0</v>
      </c>
      <c r="V39" s="21">
        <f t="shared" si="240"/>
        <v>0</v>
      </c>
      <c r="W39" s="21">
        <f t="shared" si="240"/>
        <v>0</v>
      </c>
      <c r="X39" s="21">
        <f t="shared" si="240"/>
        <v>0</v>
      </c>
      <c r="Y39" s="21">
        <f t="shared" si="240"/>
        <v>0</v>
      </c>
      <c r="Z39" s="21">
        <f t="shared" si="240"/>
        <v>0</v>
      </c>
      <c r="AA39" s="21">
        <f t="shared" si="240"/>
        <v>0</v>
      </c>
      <c r="AB39" s="21">
        <f t="shared" si="240"/>
        <v>0</v>
      </c>
      <c r="AC39" s="21">
        <f t="shared" si="240"/>
        <v>0</v>
      </c>
      <c r="AD39" s="21">
        <f t="shared" si="240"/>
        <v>0</v>
      </c>
      <c r="AE39" s="21">
        <f t="shared" si="240"/>
        <v>0</v>
      </c>
      <c r="AF39" s="21">
        <f t="shared" si="240"/>
        <v>0</v>
      </c>
      <c r="AG39" s="21">
        <f t="shared" si="240"/>
        <v>0</v>
      </c>
      <c r="AH39" s="21">
        <f t="shared" si="240"/>
        <v>0</v>
      </c>
      <c r="AI39" s="21">
        <f t="shared" si="240"/>
        <v>0</v>
      </c>
      <c r="AJ39" s="21">
        <f t="shared" si="240"/>
        <v>0</v>
      </c>
      <c r="AK39" s="21">
        <f t="shared" si="240"/>
        <v>0</v>
      </c>
      <c r="AL39" s="21">
        <f t="shared" si="240"/>
        <v>0</v>
      </c>
      <c r="AM39" s="21">
        <f t="shared" si="240"/>
        <v>0</v>
      </c>
      <c r="AN39" s="21">
        <f t="shared" si="240"/>
        <v>0</v>
      </c>
      <c r="AO39" s="21">
        <f t="shared" si="240"/>
        <v>0</v>
      </c>
      <c r="AP39" s="21">
        <f t="shared" si="240"/>
        <v>0</v>
      </c>
      <c r="AQ39" s="21">
        <f t="shared" si="240"/>
        <v>0</v>
      </c>
      <c r="AR39" s="21">
        <f t="shared" si="240"/>
        <v>0</v>
      </c>
      <c r="AS39" s="21">
        <f t="shared" si="240"/>
        <v>0</v>
      </c>
      <c r="AT39" s="21">
        <f t="shared" si="240"/>
        <v>0</v>
      </c>
      <c r="AU39" s="21">
        <f t="shared" si="240"/>
        <v>0</v>
      </c>
      <c r="AV39" s="21">
        <f t="shared" si="240"/>
        <v>0</v>
      </c>
      <c r="AW39" s="21">
        <f t="shared" si="240"/>
        <v>0</v>
      </c>
      <c r="AX39" s="21">
        <f t="shared" si="240"/>
        <v>0</v>
      </c>
      <c r="AY39" s="21">
        <f t="shared" si="240"/>
        <v>0</v>
      </c>
      <c r="AZ39" s="21">
        <f t="shared" si="240"/>
        <v>0</v>
      </c>
      <c r="BA39" s="21">
        <f t="shared" si="240"/>
        <v>0</v>
      </c>
      <c r="BB39" s="21">
        <f t="shared" si="240"/>
        <v>0</v>
      </c>
      <c r="BC39" s="21">
        <f t="shared" si="240"/>
        <v>0</v>
      </c>
      <c r="BD39" s="21">
        <f t="shared" si="240"/>
        <v>0</v>
      </c>
      <c r="BE39" s="21">
        <f t="shared" si="240"/>
        <v>0</v>
      </c>
      <c r="BF39" s="21">
        <f t="shared" si="240"/>
        <v>0</v>
      </c>
      <c r="BG39" s="21">
        <f t="shared" si="240"/>
        <v>0</v>
      </c>
      <c r="BH39" s="21">
        <f t="shared" si="240"/>
        <v>0</v>
      </c>
      <c r="BI39" s="21">
        <f t="shared" si="240"/>
        <v>0</v>
      </c>
      <c r="BJ39" s="21">
        <f t="shared" si="240"/>
        <v>0</v>
      </c>
      <c r="BK39" s="21">
        <f t="shared" si="240"/>
        <v>-85799.86</v>
      </c>
      <c r="BL39" s="21">
        <f t="shared" ref="BL39:BW39" si="241">SUM(BL36:BL38)</f>
        <v>2526810.3771100002</v>
      </c>
      <c r="BM39" s="21">
        <f t="shared" si="241"/>
        <v>-249618.32</v>
      </c>
      <c r="BN39" s="21">
        <f t="shared" si="241"/>
        <v>-180798.06</v>
      </c>
      <c r="BO39" s="21">
        <f t="shared" si="241"/>
        <v>-184851.68</v>
      </c>
      <c r="BP39" s="21">
        <f t="shared" si="241"/>
        <v>-27301.64376634892</v>
      </c>
      <c r="BQ39" s="21">
        <f t="shared" si="241"/>
        <v>-111725.25</v>
      </c>
      <c r="BR39" s="21">
        <f t="shared" si="241"/>
        <v>-63469.59</v>
      </c>
      <c r="BS39" s="21">
        <f t="shared" si="241"/>
        <v>-161744.21</v>
      </c>
      <c r="BT39" s="21">
        <f t="shared" si="241"/>
        <v>-104332.22</v>
      </c>
      <c r="BU39" s="21">
        <f t="shared" si="241"/>
        <v>-133399.24</v>
      </c>
      <c r="BV39" s="21">
        <f t="shared" si="241"/>
        <v>-156237.47</v>
      </c>
      <c r="BW39" s="21">
        <f t="shared" si="241"/>
        <v>-187594.71</v>
      </c>
      <c r="BX39" s="21">
        <f t="shared" ref="BX39:CV39" si="242">SUM(BX36:BX38)</f>
        <v>-179901.79</v>
      </c>
      <c r="BY39" s="21">
        <f t="shared" si="242"/>
        <v>-184776.37</v>
      </c>
      <c r="BZ39" s="21">
        <f t="shared" si="242"/>
        <v>-181137.17</v>
      </c>
      <c r="CA39" s="21">
        <f t="shared" si="242"/>
        <v>-159318.81</v>
      </c>
      <c r="CB39" s="21">
        <f t="shared" si="242"/>
        <v>-300644.63</v>
      </c>
      <c r="CC39" s="21">
        <f t="shared" si="242"/>
        <v>-8941.3799999999992</v>
      </c>
      <c r="CD39" s="21">
        <f t="shared" si="242"/>
        <v>11126.17</v>
      </c>
      <c r="CE39" s="21">
        <f t="shared" si="242"/>
        <v>7425.68</v>
      </c>
      <c r="CF39" s="21">
        <f t="shared" si="242"/>
        <v>7696.4</v>
      </c>
      <c r="CG39" s="21">
        <f t="shared" si="242"/>
        <v>9443.07</v>
      </c>
      <c r="CH39" s="21">
        <f t="shared" si="242"/>
        <v>10317.040000000001</v>
      </c>
      <c r="CI39" s="21">
        <f t="shared" si="242"/>
        <v>11210.33</v>
      </c>
      <c r="CJ39" s="21">
        <f t="shared" ref="CJ39:CU39" si="243">SUM(CJ36:CJ38)</f>
        <v>11532.2</v>
      </c>
      <c r="CK39" s="21">
        <f t="shared" si="243"/>
        <v>12608.2</v>
      </c>
      <c r="CL39" s="21">
        <f t="shared" si="243"/>
        <v>8901.32</v>
      </c>
      <c r="CM39" s="21">
        <f t="shared" si="243"/>
        <v>8592.1</v>
      </c>
      <c r="CN39" s="21">
        <f t="shared" si="243"/>
        <v>-1116217.9099999999</v>
      </c>
      <c r="CO39" s="21">
        <f t="shared" si="243"/>
        <v>89639.44</v>
      </c>
      <c r="CP39" s="21">
        <f t="shared" si="243"/>
        <v>73632.87</v>
      </c>
      <c r="CQ39" s="21">
        <f t="shared" si="243"/>
        <v>68144.039999999994</v>
      </c>
      <c r="CR39" s="21">
        <f t="shared" si="243"/>
        <v>70868.34</v>
      </c>
      <c r="CS39" s="21">
        <f t="shared" si="243"/>
        <v>95019.22</v>
      </c>
      <c r="CT39" s="21">
        <f t="shared" si="243"/>
        <v>109267.03</v>
      </c>
      <c r="CU39" s="21">
        <f t="shared" si="243"/>
        <v>114839.28</v>
      </c>
      <c r="CV39" s="21">
        <f t="shared" si="242"/>
        <v>109898.03</v>
      </c>
      <c r="CW39" s="21">
        <f t="shared" si="240"/>
        <v>130770.89</v>
      </c>
      <c r="CX39" s="21">
        <f t="shared" ref="CX39:DF39" si="244">SUM(CX36:CX38)</f>
        <v>112081.24</v>
      </c>
      <c r="CY39" s="21">
        <f t="shared" si="244"/>
        <v>99440.18</v>
      </c>
      <c r="CZ39" s="21">
        <f t="shared" si="244"/>
        <v>-1514892.6399999997</v>
      </c>
      <c r="DA39" s="21">
        <f t="shared" si="244"/>
        <v>100697.27</v>
      </c>
      <c r="DB39" s="21">
        <f t="shared" si="244"/>
        <v>104785.94</v>
      </c>
      <c r="DC39" s="21">
        <f t="shared" si="244"/>
        <v>104457.55</v>
      </c>
      <c r="DD39" s="21">
        <f t="shared" si="244"/>
        <v>126279.41</v>
      </c>
      <c r="DE39" s="21">
        <f t="shared" si="244"/>
        <v>121958.99</v>
      </c>
      <c r="DF39" s="21">
        <f t="shared" si="244"/>
        <v>167889.68</v>
      </c>
      <c r="DG39" s="21">
        <f t="shared" ref="DG39:DK39" si="245">SUM(DG36:DG38)</f>
        <v>179273.26</v>
      </c>
      <c r="DH39" s="21">
        <f t="shared" si="245"/>
        <v>192951.46</v>
      </c>
      <c r="DI39" s="21">
        <f t="shared" si="245"/>
        <v>184774.08</v>
      </c>
      <c r="DJ39" s="21">
        <f t="shared" si="245"/>
        <v>167726.86462181315</v>
      </c>
      <c r="DK39" s="21">
        <f t="shared" si="245"/>
        <v>141255.70162249904</v>
      </c>
    </row>
    <row r="40" spans="1:116" ht="10" x14ac:dyDescent="0.2">
      <c r="B40" s="4" t="s">
        <v>159</v>
      </c>
      <c r="D40" s="14">
        <f>D35+D39</f>
        <v>0</v>
      </c>
      <c r="E40" s="14">
        <f t="shared" ref="E40:CW40" si="246">E35+E39</f>
        <v>0</v>
      </c>
      <c r="F40" s="14">
        <f t="shared" si="246"/>
        <v>0</v>
      </c>
      <c r="G40" s="14">
        <f t="shared" si="246"/>
        <v>0</v>
      </c>
      <c r="H40" s="14">
        <f t="shared" si="246"/>
        <v>0</v>
      </c>
      <c r="I40" s="14">
        <f t="shared" si="246"/>
        <v>0</v>
      </c>
      <c r="J40" s="14">
        <f t="shared" si="246"/>
        <v>0</v>
      </c>
      <c r="K40" s="14">
        <f t="shared" si="246"/>
        <v>0</v>
      </c>
      <c r="L40" s="14">
        <f t="shared" si="246"/>
        <v>0</v>
      </c>
      <c r="M40" s="14">
        <f t="shared" si="246"/>
        <v>0</v>
      </c>
      <c r="N40" s="14">
        <f t="shared" si="246"/>
        <v>0</v>
      </c>
      <c r="O40" s="14">
        <f t="shared" si="246"/>
        <v>0</v>
      </c>
      <c r="P40" s="14">
        <f t="shared" si="246"/>
        <v>0</v>
      </c>
      <c r="Q40" s="14">
        <f t="shared" si="246"/>
        <v>0</v>
      </c>
      <c r="R40" s="14">
        <f t="shared" si="246"/>
        <v>0</v>
      </c>
      <c r="S40" s="14">
        <f t="shared" si="246"/>
        <v>0</v>
      </c>
      <c r="T40" s="14">
        <f t="shared" si="246"/>
        <v>0</v>
      </c>
      <c r="U40" s="14">
        <f t="shared" si="246"/>
        <v>0</v>
      </c>
      <c r="V40" s="14">
        <f t="shared" si="246"/>
        <v>0</v>
      </c>
      <c r="W40" s="14">
        <f t="shared" si="246"/>
        <v>0</v>
      </c>
      <c r="X40" s="14">
        <f t="shared" si="246"/>
        <v>0</v>
      </c>
      <c r="Y40" s="14">
        <f t="shared" si="246"/>
        <v>0</v>
      </c>
      <c r="Z40" s="14">
        <f t="shared" si="246"/>
        <v>0</v>
      </c>
      <c r="AA40" s="14">
        <f t="shared" si="246"/>
        <v>0</v>
      </c>
      <c r="AB40" s="14">
        <f t="shared" si="246"/>
        <v>0</v>
      </c>
      <c r="AC40" s="14">
        <f t="shared" si="246"/>
        <v>0</v>
      </c>
      <c r="AD40" s="14">
        <f t="shared" si="246"/>
        <v>0</v>
      </c>
      <c r="AE40" s="14">
        <f t="shared" si="246"/>
        <v>0</v>
      </c>
      <c r="AF40" s="14">
        <f t="shared" si="246"/>
        <v>0</v>
      </c>
      <c r="AG40" s="14">
        <f t="shared" si="246"/>
        <v>0</v>
      </c>
      <c r="AH40" s="14">
        <f t="shared" si="246"/>
        <v>0</v>
      </c>
      <c r="AI40" s="14">
        <f t="shared" si="246"/>
        <v>0</v>
      </c>
      <c r="AJ40" s="14">
        <f t="shared" si="246"/>
        <v>0</v>
      </c>
      <c r="AK40" s="14">
        <f t="shared" si="246"/>
        <v>0</v>
      </c>
      <c r="AL40" s="14">
        <f t="shared" si="246"/>
        <v>0</v>
      </c>
      <c r="AM40" s="14">
        <f t="shared" si="246"/>
        <v>0</v>
      </c>
      <c r="AN40" s="14">
        <f t="shared" si="246"/>
        <v>0</v>
      </c>
      <c r="AO40" s="14">
        <f t="shared" si="246"/>
        <v>0</v>
      </c>
      <c r="AP40" s="14">
        <f t="shared" si="246"/>
        <v>0</v>
      </c>
      <c r="AQ40" s="14">
        <f t="shared" si="246"/>
        <v>0</v>
      </c>
      <c r="AR40" s="14">
        <f t="shared" si="246"/>
        <v>0</v>
      </c>
      <c r="AS40" s="14">
        <f t="shared" si="246"/>
        <v>0</v>
      </c>
      <c r="AT40" s="14">
        <f t="shared" si="246"/>
        <v>0</v>
      </c>
      <c r="AU40" s="14">
        <f t="shared" si="246"/>
        <v>0</v>
      </c>
      <c r="AV40" s="14">
        <f t="shared" si="246"/>
        <v>0</v>
      </c>
      <c r="AW40" s="14">
        <f t="shared" si="246"/>
        <v>0</v>
      </c>
      <c r="AX40" s="14">
        <f t="shared" si="246"/>
        <v>0</v>
      </c>
      <c r="AY40" s="14">
        <f t="shared" si="246"/>
        <v>0</v>
      </c>
      <c r="AZ40" s="14">
        <f t="shared" si="246"/>
        <v>0</v>
      </c>
      <c r="BA40" s="14">
        <f t="shared" si="246"/>
        <v>0</v>
      </c>
      <c r="BB40" s="14">
        <f t="shared" si="246"/>
        <v>0</v>
      </c>
      <c r="BC40" s="14">
        <f t="shared" si="246"/>
        <v>0</v>
      </c>
      <c r="BD40" s="14">
        <f t="shared" si="246"/>
        <v>0</v>
      </c>
      <c r="BE40" s="14">
        <f t="shared" si="246"/>
        <v>0</v>
      </c>
      <c r="BF40" s="14">
        <f t="shared" si="246"/>
        <v>0</v>
      </c>
      <c r="BG40" s="14">
        <f t="shared" si="246"/>
        <v>0</v>
      </c>
      <c r="BH40" s="14">
        <f t="shared" si="246"/>
        <v>0</v>
      </c>
      <c r="BI40" s="14">
        <f t="shared" si="246"/>
        <v>0</v>
      </c>
      <c r="BJ40" s="14">
        <f t="shared" si="246"/>
        <v>0</v>
      </c>
      <c r="BK40" s="14">
        <f t="shared" si="246"/>
        <v>-85799.86</v>
      </c>
      <c r="BL40" s="14">
        <f t="shared" ref="BL40:BW40" si="247">BL35+BL39</f>
        <v>2441010.5171100004</v>
      </c>
      <c r="BM40" s="14">
        <f t="shared" si="247"/>
        <v>2191392.1971100005</v>
      </c>
      <c r="BN40" s="14">
        <f t="shared" si="247"/>
        <v>2010594.1371100005</v>
      </c>
      <c r="BO40" s="14">
        <f t="shared" si="247"/>
        <v>1825742.4571100005</v>
      </c>
      <c r="BP40" s="14">
        <f t="shared" si="247"/>
        <v>1798440.8133436516</v>
      </c>
      <c r="BQ40" s="14">
        <f t="shared" si="247"/>
        <v>1686715.5633436516</v>
      </c>
      <c r="BR40" s="14">
        <f t="shared" si="247"/>
        <v>1623245.9733436515</v>
      </c>
      <c r="BS40" s="14">
        <f t="shared" si="247"/>
        <v>1461501.7633436515</v>
      </c>
      <c r="BT40" s="14">
        <f t="shared" si="247"/>
        <v>1357169.5433436516</v>
      </c>
      <c r="BU40" s="14">
        <f t="shared" si="247"/>
        <v>1223770.3033436516</v>
      </c>
      <c r="BV40" s="14">
        <f t="shared" si="247"/>
        <v>1067532.8333436516</v>
      </c>
      <c r="BW40" s="14">
        <f t="shared" si="247"/>
        <v>879938.12334365165</v>
      </c>
      <c r="BX40" s="14">
        <f t="shared" ref="BX40:CV40" si="248">BX35+BX39</f>
        <v>700036.33334365161</v>
      </c>
      <c r="BY40" s="14">
        <f t="shared" si="248"/>
        <v>515259.96334365162</v>
      </c>
      <c r="BZ40" s="14">
        <f t="shared" si="248"/>
        <v>334122.79334365157</v>
      </c>
      <c r="CA40" s="14">
        <f t="shared" si="248"/>
        <v>174803.98334365158</v>
      </c>
      <c r="CB40" s="14">
        <f t="shared" si="248"/>
        <v>-125840.64665634843</v>
      </c>
      <c r="CC40" s="14">
        <f t="shared" si="248"/>
        <v>-134782.02665634843</v>
      </c>
      <c r="CD40" s="14">
        <f t="shared" si="248"/>
        <v>-123655.85665634843</v>
      </c>
      <c r="CE40" s="14">
        <f t="shared" si="248"/>
        <v>-116230.17665634843</v>
      </c>
      <c r="CF40" s="14">
        <f t="shared" si="248"/>
        <v>-108533.77665634843</v>
      </c>
      <c r="CG40" s="14">
        <f t="shared" si="248"/>
        <v>-99090.706656348426</v>
      </c>
      <c r="CH40" s="14">
        <f t="shared" si="248"/>
        <v>-88773.666656348418</v>
      </c>
      <c r="CI40" s="14">
        <f t="shared" si="248"/>
        <v>-77563.336656348416</v>
      </c>
      <c r="CJ40" s="14">
        <f t="shared" ref="CJ40:CU40" si="249">CJ35+CJ39</f>
        <v>-66031.136656348419</v>
      </c>
      <c r="CK40" s="14">
        <f t="shared" si="249"/>
        <v>-53422.936656348422</v>
      </c>
      <c r="CL40" s="14">
        <f t="shared" si="249"/>
        <v>-44521.616656348422</v>
      </c>
      <c r="CM40" s="14">
        <f t="shared" si="249"/>
        <v>-35929.516656348424</v>
      </c>
      <c r="CN40" s="14">
        <f t="shared" si="249"/>
        <v>-1152147.4266563484</v>
      </c>
      <c r="CO40" s="14">
        <f t="shared" si="249"/>
        <v>-1062507.9866563485</v>
      </c>
      <c r="CP40" s="14">
        <f t="shared" si="249"/>
        <v>-988875.11665634846</v>
      </c>
      <c r="CQ40" s="14">
        <f t="shared" si="249"/>
        <v>-920731.07665634842</v>
      </c>
      <c r="CR40" s="14">
        <f t="shared" si="249"/>
        <v>-849862.73665634845</v>
      </c>
      <c r="CS40" s="14">
        <f t="shared" si="249"/>
        <v>-754843.51665634848</v>
      </c>
      <c r="CT40" s="14">
        <f t="shared" si="249"/>
        <v>-645576.48665634845</v>
      </c>
      <c r="CU40" s="14">
        <f t="shared" si="249"/>
        <v>-530737.20665634843</v>
      </c>
      <c r="CV40" s="14">
        <f t="shared" si="248"/>
        <v>-420839.1766563484</v>
      </c>
      <c r="CW40" s="14">
        <f t="shared" si="246"/>
        <v>-290068.28665634838</v>
      </c>
      <c r="CX40" s="14">
        <f t="shared" ref="CX40:DF40" si="250">CX35+CX39</f>
        <v>-177987.04665634839</v>
      </c>
      <c r="CY40" s="14">
        <f t="shared" si="250"/>
        <v>-78546.8666563484</v>
      </c>
      <c r="CZ40" s="14">
        <f t="shared" si="250"/>
        <v>-1593439.506656348</v>
      </c>
      <c r="DA40" s="14">
        <f t="shared" si="250"/>
        <v>-1492742.236656348</v>
      </c>
      <c r="DB40" s="14">
        <f t="shared" si="250"/>
        <v>-1387956.296656348</v>
      </c>
      <c r="DC40" s="14">
        <f t="shared" si="250"/>
        <v>-1283498.746656348</v>
      </c>
      <c r="DD40" s="14">
        <f t="shared" si="250"/>
        <v>-1157219.3366563481</v>
      </c>
      <c r="DE40" s="14">
        <f t="shared" si="250"/>
        <v>-1035260.3466563481</v>
      </c>
      <c r="DF40" s="14">
        <f t="shared" si="250"/>
        <v>-867370.66665634816</v>
      </c>
      <c r="DG40" s="14">
        <f t="shared" ref="DG40:DK40" si="251">DG35+DG39</f>
        <v>-688097.40665634815</v>
      </c>
      <c r="DH40" s="14">
        <f t="shared" si="251"/>
        <v>-495145.94665634818</v>
      </c>
      <c r="DI40" s="14">
        <f t="shared" si="251"/>
        <v>-310371.86665634823</v>
      </c>
      <c r="DJ40" s="14">
        <f t="shared" si="251"/>
        <v>-142645.00203453508</v>
      </c>
      <c r="DK40" s="14">
        <f t="shared" si="251"/>
        <v>-1389.300412036042</v>
      </c>
    </row>
    <row r="41" spans="1:116" ht="10" x14ac:dyDescent="0.2"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</row>
    <row r="42" spans="1:116" x14ac:dyDescent="0.25">
      <c r="A42" s="1" t="s">
        <v>163</v>
      </c>
      <c r="C42" s="12">
        <v>18238142</v>
      </c>
      <c r="F42" s="5"/>
      <c r="DG42" s="5"/>
      <c r="DJ42" s="5"/>
      <c r="DK42" s="5"/>
    </row>
    <row r="43" spans="1:116" ht="10" x14ac:dyDescent="0.2">
      <c r="B43" s="4" t="s">
        <v>155</v>
      </c>
      <c r="C43" s="12">
        <v>25400342</v>
      </c>
      <c r="D43" s="14">
        <v>0</v>
      </c>
      <c r="E43" s="14">
        <f>D49</f>
        <v>0</v>
      </c>
      <c r="F43" s="14">
        <f t="shared" ref="F43:DA43" si="252">E49</f>
        <v>0</v>
      </c>
      <c r="G43" s="14">
        <f t="shared" si="252"/>
        <v>0</v>
      </c>
      <c r="H43" s="14">
        <f t="shared" si="252"/>
        <v>0</v>
      </c>
      <c r="I43" s="14">
        <f t="shared" si="252"/>
        <v>0</v>
      </c>
      <c r="J43" s="14">
        <f t="shared" si="252"/>
        <v>0</v>
      </c>
      <c r="K43" s="14">
        <f t="shared" si="252"/>
        <v>948189.55861061451</v>
      </c>
      <c r="L43" s="14">
        <f t="shared" si="252"/>
        <v>1309380.914206563</v>
      </c>
      <c r="M43" s="14">
        <f t="shared" si="252"/>
        <v>1585414.1343927504</v>
      </c>
      <c r="N43" s="14">
        <f t="shared" si="252"/>
        <v>-1292661.2666015443</v>
      </c>
      <c r="O43" s="14">
        <f t="shared" si="252"/>
        <v>-1019644.9975526362</v>
      </c>
      <c r="P43" s="14">
        <f t="shared" si="252"/>
        <v>-5451693.8924886947</v>
      </c>
      <c r="Q43" s="14">
        <f t="shared" si="252"/>
        <v>-5883642.9405475566</v>
      </c>
      <c r="R43" s="14">
        <f t="shared" si="252"/>
        <v>-6890920.3557745451</v>
      </c>
      <c r="S43" s="14">
        <f t="shared" si="252"/>
        <v>-5107113.3438407267</v>
      </c>
      <c r="T43" s="14">
        <f t="shared" si="252"/>
        <v>-2660706.099599483</v>
      </c>
      <c r="U43" s="14">
        <f t="shared" si="252"/>
        <v>5805839.1381995417</v>
      </c>
      <c r="V43" s="14">
        <f t="shared" si="252"/>
        <v>6919630.2114182347</v>
      </c>
      <c r="W43" s="14">
        <f t="shared" si="252"/>
        <v>8026633.245574818</v>
      </c>
      <c r="X43" s="14">
        <f t="shared" si="252"/>
        <v>9051922.6478806362</v>
      </c>
      <c r="Y43" s="14">
        <f t="shared" si="252"/>
        <v>11137400.832769608</v>
      </c>
      <c r="Z43" s="14">
        <f t="shared" si="252"/>
        <v>16861799.080129482</v>
      </c>
      <c r="AA43" s="14">
        <f t="shared" si="252"/>
        <v>18421242.087891102</v>
      </c>
      <c r="AB43" s="14">
        <f t="shared" si="252"/>
        <v>23504773.279758234</v>
      </c>
      <c r="AC43" s="14">
        <f t="shared" si="252"/>
        <v>30135800.84475198</v>
      </c>
      <c r="AD43" s="14">
        <f t="shared" si="252"/>
        <v>41226697.414950356</v>
      </c>
      <c r="AE43" s="14">
        <f t="shared" si="252"/>
        <v>44927909.796243265</v>
      </c>
      <c r="AF43" s="14">
        <f t="shared" si="252"/>
        <v>47759894.536120407</v>
      </c>
      <c r="AG43" s="14">
        <f t="shared" si="252"/>
        <v>37617584.338868715</v>
      </c>
      <c r="AH43" s="14">
        <f t="shared" si="252"/>
        <v>40029651.535180777</v>
      </c>
      <c r="AI43" s="14">
        <f t="shared" si="252"/>
        <v>41784370.954414472</v>
      </c>
      <c r="AJ43" s="14">
        <f t="shared" si="252"/>
        <v>42807769.764948323</v>
      </c>
      <c r="AK43" s="14">
        <f t="shared" si="252"/>
        <v>43713451.087717578</v>
      </c>
      <c r="AL43" s="14">
        <f t="shared" si="252"/>
        <v>48950342.592510745</v>
      </c>
      <c r="AM43" s="14">
        <f t="shared" si="252"/>
        <v>49386298.475011207</v>
      </c>
      <c r="AN43" s="14">
        <f t="shared" si="252"/>
        <v>51590267.038251668</v>
      </c>
      <c r="AO43" s="14">
        <f t="shared" si="252"/>
        <v>54108520.22397361</v>
      </c>
      <c r="AP43" s="14">
        <f t="shared" si="252"/>
        <v>62352740.65854118</v>
      </c>
      <c r="AQ43" s="14">
        <f t="shared" si="252"/>
        <v>66827164.623767182</v>
      </c>
      <c r="AR43" s="14">
        <f t="shared" si="252"/>
        <v>74444070.725021631</v>
      </c>
      <c r="AS43" s="14">
        <f t="shared" si="252"/>
        <v>53650765.155978046</v>
      </c>
      <c r="AT43" s="14">
        <f t="shared" si="252"/>
        <v>55203724.259705514</v>
      </c>
      <c r="AU43" s="14">
        <f t="shared" si="252"/>
        <v>56020083.043803379</v>
      </c>
      <c r="AV43" s="14">
        <f t="shared" si="252"/>
        <v>57138080.592591062</v>
      </c>
      <c r="AW43" s="14">
        <f t="shared" si="252"/>
        <v>58317423.099107809</v>
      </c>
      <c r="AX43" s="14">
        <f t="shared" si="252"/>
        <v>61123938.86965885</v>
      </c>
      <c r="AY43" s="14">
        <f t="shared" si="252"/>
        <v>69907437.121819332</v>
      </c>
      <c r="AZ43" s="14">
        <f t="shared" si="252"/>
        <v>67008877.481961094</v>
      </c>
      <c r="BA43" s="14">
        <f t="shared" si="252"/>
        <v>61103428.351961091</v>
      </c>
      <c r="BB43" s="14">
        <f t="shared" si="252"/>
        <v>61930898.431961089</v>
      </c>
      <c r="BC43" s="14">
        <f t="shared" si="252"/>
        <v>62272516.471961088</v>
      </c>
      <c r="BD43" s="14">
        <f t="shared" si="252"/>
        <v>63637637.741961092</v>
      </c>
      <c r="BE43" s="14">
        <f t="shared" si="252"/>
        <v>42385959.391961098</v>
      </c>
      <c r="BF43" s="14">
        <f t="shared" si="252"/>
        <v>43477855.731961101</v>
      </c>
      <c r="BG43" s="14">
        <f t="shared" si="252"/>
        <v>44602172.691961102</v>
      </c>
      <c r="BH43" s="14">
        <f t="shared" si="252"/>
        <v>45661534.331961103</v>
      </c>
      <c r="BI43" s="14">
        <f t="shared" si="252"/>
        <v>47343191.751961105</v>
      </c>
      <c r="BJ43" s="14">
        <f t="shared" si="252"/>
        <v>47298062.251961105</v>
      </c>
      <c r="BK43" s="14">
        <f t="shared" si="252"/>
        <v>48666277.821961105</v>
      </c>
      <c r="BL43" s="14">
        <f t="shared" ref="BL43" si="253">BK49</f>
        <v>48106219.391961105</v>
      </c>
      <c r="BM43" s="14">
        <f t="shared" ref="BM43" si="254">BL49</f>
        <v>52122114.241961107</v>
      </c>
      <c r="BN43" s="14">
        <f t="shared" ref="BN43" si="255">BM49</f>
        <v>49790310.971961103</v>
      </c>
      <c r="BO43" s="14">
        <f t="shared" ref="BO43" si="256">BN49</f>
        <v>47683988.981961101</v>
      </c>
      <c r="BP43" s="14">
        <f t="shared" ref="BP43" si="257">BO49</f>
        <v>46029538.861961104</v>
      </c>
      <c r="BQ43" s="14">
        <f t="shared" ref="BQ43" si="258">BP49</f>
        <v>569295.06196109951</v>
      </c>
      <c r="BR43" s="14">
        <f t="shared" ref="BR43" si="259">BQ49</f>
        <v>984864.00196109945</v>
      </c>
      <c r="BS43" s="14">
        <f t="shared" ref="BS43" si="260">BR49</f>
        <v>1643080.9219610994</v>
      </c>
      <c r="BT43" s="14">
        <f t="shared" ref="BT43" si="261">BS49</f>
        <v>2057694.5919610993</v>
      </c>
      <c r="BU43" s="14">
        <f t="shared" ref="BU43" si="262">BT49</f>
        <v>2790361.0619610995</v>
      </c>
      <c r="BV43" s="14">
        <f t="shared" ref="BV43" si="263">BU49</f>
        <v>3417884.2319610994</v>
      </c>
      <c r="BW43" s="14">
        <f t="shared" ref="BW43" si="264">BV49</f>
        <v>4241976.5419611</v>
      </c>
      <c r="BX43" s="14">
        <f t="shared" ref="BX43" si="265">BW49</f>
        <v>8679582.1019610986</v>
      </c>
      <c r="BY43" s="14">
        <f t="shared" ref="BY43" si="266">BX49</f>
        <v>11756480.441961098</v>
      </c>
      <c r="BZ43" s="14">
        <f t="shared" ref="BZ43" si="267">BY49</f>
        <v>4199202.5819610981</v>
      </c>
      <c r="CA43" s="14">
        <f t="shared" ref="CA43" si="268">BZ49</f>
        <v>5491121.1319610979</v>
      </c>
      <c r="CB43" s="14">
        <f t="shared" ref="CB43" si="269">CA49</f>
        <v>7535959.3819610979</v>
      </c>
      <c r="CC43" s="14">
        <f t="shared" ref="CC43" si="270">CB49</f>
        <v>1198266.0299999993</v>
      </c>
      <c r="CD43" s="14">
        <f t="shared" ref="CD43" si="271">CC49</f>
        <v>1833873.2899999993</v>
      </c>
      <c r="CE43" s="14">
        <f t="shared" ref="CE43" si="272">CD49</f>
        <v>1764389.2799999993</v>
      </c>
      <c r="CF43" s="14">
        <f t="shared" ref="CF43" si="273">CE49</f>
        <v>1787116.5899999994</v>
      </c>
      <c r="CG43" s="14">
        <f t="shared" ref="CG43" si="274">CF49</f>
        <v>3107848.3599999994</v>
      </c>
      <c r="CH43" s="14">
        <f t="shared" ref="CH43" si="275">CG49</f>
        <v>1010727.9099999995</v>
      </c>
      <c r="CI43" s="14">
        <f t="shared" ref="CI43" si="276">CH49</f>
        <v>3361222.459999999</v>
      </c>
      <c r="CJ43" s="14">
        <f t="shared" ref="CJ43" si="277">CI49</f>
        <v>4929971.0699999994</v>
      </c>
      <c r="CK43" s="14">
        <f t="shared" ref="CK43" si="278">CJ49</f>
        <v>9167674.6899999995</v>
      </c>
      <c r="CL43" s="14">
        <f t="shared" ref="CL43" si="279">CK49</f>
        <v>6887975.9199999999</v>
      </c>
      <c r="CM43" s="14">
        <f t="shared" ref="CM43" si="280">CL49</f>
        <v>6241140.79</v>
      </c>
      <c r="CN43" s="14">
        <f t="shared" ref="CN43" si="281">CM49</f>
        <v>7783227.1899999995</v>
      </c>
      <c r="CO43" s="14">
        <f t="shared" ref="CO43" si="282">CN49</f>
        <v>4139134.71</v>
      </c>
      <c r="CP43" s="14">
        <f t="shared" ref="CP43" si="283">CO49</f>
        <v>3359623.98</v>
      </c>
      <c r="CQ43" s="14">
        <f t="shared" ref="CQ43" si="284">CP49</f>
        <v>2713421.45</v>
      </c>
      <c r="CR43" s="14">
        <f t="shared" ref="CR43" si="285">CQ49</f>
        <v>2458558.1500000004</v>
      </c>
      <c r="CS43" s="14">
        <f t="shared" ref="CS43" si="286">CR49</f>
        <v>4622511.24</v>
      </c>
      <c r="CT43" s="14">
        <f t="shared" ref="CT43" si="287">CS49</f>
        <v>6560203.5800000001</v>
      </c>
      <c r="CU43" s="14">
        <f t="shared" ref="CU43" si="288">CT49</f>
        <v>7265696.5300000003</v>
      </c>
      <c r="CV43" s="14">
        <f>CU49</f>
        <v>13065205.890000001</v>
      </c>
      <c r="CW43" s="14">
        <f t="shared" si="252"/>
        <v>16448160.690000001</v>
      </c>
      <c r="CX43" s="14">
        <f t="shared" si="252"/>
        <v>13777790.140000001</v>
      </c>
      <c r="CY43" s="14">
        <f t="shared" si="252"/>
        <v>12834007.560000001</v>
      </c>
      <c r="CZ43" s="14">
        <f t="shared" si="252"/>
        <v>17386399.079999998</v>
      </c>
      <c r="DA43" s="14">
        <f t="shared" si="252"/>
        <v>4251458.7299999967</v>
      </c>
      <c r="DB43" s="14">
        <f t="shared" ref="DB43:DK43" si="289">DA49</f>
        <v>5426517.1499999966</v>
      </c>
      <c r="DC43" s="14">
        <f t="shared" si="289"/>
        <v>5767439.799999997</v>
      </c>
      <c r="DD43" s="14">
        <f t="shared" si="289"/>
        <v>5705621.8599999966</v>
      </c>
      <c r="DE43" s="14">
        <f t="shared" si="289"/>
        <v>5855178.9499999965</v>
      </c>
      <c r="DF43" s="14">
        <f t="shared" si="289"/>
        <v>5437212.7699999968</v>
      </c>
      <c r="DG43" s="14">
        <f t="shared" si="289"/>
        <v>9220931.9699999969</v>
      </c>
      <c r="DH43" s="14">
        <f t="shared" si="289"/>
        <v>8564064.4499999974</v>
      </c>
      <c r="DI43" s="14">
        <f t="shared" si="289"/>
        <v>7962622.0399999972</v>
      </c>
      <c r="DJ43" s="14">
        <f t="shared" si="289"/>
        <v>9216776.9299999978</v>
      </c>
      <c r="DK43" s="14">
        <f t="shared" si="289"/>
        <v>9216776.9299999978</v>
      </c>
    </row>
    <row r="44" spans="1:116" s="22" customFormat="1" ht="10" x14ac:dyDescent="0.2">
      <c r="B44" s="18" t="s">
        <v>156</v>
      </c>
      <c r="C44" s="8"/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5451693.8924886901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-13317115.033646883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-24120599.683439501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-21668662.969999999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-48106199.670000002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-8679582.1019610986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-4929971.0699999994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166">
        <v>0</v>
      </c>
      <c r="CX44" s="166">
        <v>0</v>
      </c>
      <c r="CY44" s="166">
        <v>0</v>
      </c>
      <c r="CZ44" s="166">
        <v>-13065205.890000001</v>
      </c>
      <c r="DA44" s="166">
        <v>0</v>
      </c>
      <c r="DB44" s="166">
        <v>0</v>
      </c>
      <c r="DC44" s="166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/>
      <c r="DK44" s="20"/>
    </row>
    <row r="45" spans="1:116" s="18" customFormat="1" ht="10" x14ac:dyDescent="0.2">
      <c r="A45" s="22"/>
      <c r="B45" s="18" t="s">
        <v>335</v>
      </c>
      <c r="C45" s="8"/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-4007313.2348715151</v>
      </c>
      <c r="AE45" s="20">
        <v>-398973.27444359008</v>
      </c>
      <c r="AF45" s="20">
        <v>13602.820653037168</v>
      </c>
      <c r="AG45" s="20">
        <v>-2678.5843998761848</v>
      </c>
      <c r="AH45" s="20">
        <v>-524.31119779497385</v>
      </c>
      <c r="AI45" s="20">
        <v>0</v>
      </c>
      <c r="AJ45" s="20">
        <v>0</v>
      </c>
      <c r="AK45" s="20">
        <v>0</v>
      </c>
      <c r="AL45" s="20">
        <v>0</v>
      </c>
      <c r="AM45" s="20">
        <v>0</v>
      </c>
      <c r="AN45" s="20">
        <v>0</v>
      </c>
      <c r="AO45" s="20">
        <v>0</v>
      </c>
      <c r="AP45" s="20">
        <v>0</v>
      </c>
      <c r="AQ45" s="20">
        <v>0</v>
      </c>
      <c r="AR45" s="20">
        <v>0</v>
      </c>
      <c r="AS45" s="20">
        <v>0</v>
      </c>
      <c r="AT45" s="20">
        <v>0</v>
      </c>
      <c r="AU45" s="20">
        <v>0</v>
      </c>
      <c r="AV45" s="20">
        <v>0</v>
      </c>
      <c r="AW45" s="20">
        <v>0</v>
      </c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20">
        <v>0</v>
      </c>
      <c r="BE45" s="20">
        <v>0</v>
      </c>
      <c r="BF45" s="20">
        <v>0</v>
      </c>
      <c r="BG45" s="20">
        <v>0</v>
      </c>
      <c r="BH45" s="20">
        <v>0</v>
      </c>
      <c r="BI45" s="20">
        <v>0</v>
      </c>
      <c r="BJ45" s="20">
        <v>0</v>
      </c>
      <c r="BK45" s="20">
        <v>0</v>
      </c>
      <c r="BL45" s="20">
        <v>0</v>
      </c>
      <c r="BM45" s="20">
        <v>0</v>
      </c>
      <c r="BN45" s="20">
        <v>0</v>
      </c>
      <c r="BO45" s="20">
        <v>0</v>
      </c>
      <c r="BP45" s="20">
        <v>0</v>
      </c>
      <c r="BQ45" s="20">
        <v>0</v>
      </c>
      <c r="BR45" s="20">
        <v>0</v>
      </c>
      <c r="BS45" s="20">
        <v>0</v>
      </c>
      <c r="BT45" s="20">
        <v>0</v>
      </c>
      <c r="BU45" s="20">
        <v>0</v>
      </c>
      <c r="BV45" s="20">
        <v>0</v>
      </c>
      <c r="BW45" s="20">
        <v>0</v>
      </c>
      <c r="BX45" s="20">
        <v>0</v>
      </c>
      <c r="BY45" s="20">
        <v>0</v>
      </c>
      <c r="BZ45" s="20">
        <v>0</v>
      </c>
      <c r="CA45" s="20">
        <v>0</v>
      </c>
      <c r="CB45" s="20">
        <v>0</v>
      </c>
      <c r="CC45" s="20">
        <v>0</v>
      </c>
      <c r="CD45" s="20">
        <v>0</v>
      </c>
      <c r="CE45" s="20">
        <v>0</v>
      </c>
      <c r="CF45" s="20">
        <v>0</v>
      </c>
      <c r="CG45" s="20">
        <v>0</v>
      </c>
      <c r="CH45" s="20">
        <v>0</v>
      </c>
      <c r="CI45" s="20">
        <v>0</v>
      </c>
      <c r="CJ45" s="20">
        <v>0</v>
      </c>
      <c r="CK45" s="20">
        <v>0</v>
      </c>
      <c r="CL45" s="20">
        <v>0</v>
      </c>
      <c r="CM45" s="20">
        <v>0</v>
      </c>
      <c r="CN45" s="20">
        <v>0</v>
      </c>
      <c r="CO45" s="20">
        <v>0</v>
      </c>
      <c r="CP45" s="20">
        <v>0</v>
      </c>
      <c r="CQ45" s="20">
        <v>0</v>
      </c>
      <c r="CR45" s="20">
        <v>0</v>
      </c>
      <c r="CS45" s="20">
        <v>0</v>
      </c>
      <c r="CT45" s="20">
        <v>0</v>
      </c>
      <c r="CU45" s="20">
        <v>0</v>
      </c>
      <c r="CV45" s="20">
        <v>0</v>
      </c>
      <c r="CW45" s="166">
        <v>0</v>
      </c>
      <c r="CX45" s="166">
        <v>0</v>
      </c>
      <c r="CY45" s="166">
        <v>0</v>
      </c>
      <c r="CZ45" s="166">
        <v>0</v>
      </c>
      <c r="DA45" s="166">
        <v>0</v>
      </c>
      <c r="DB45" s="166">
        <v>0</v>
      </c>
      <c r="DC45" s="166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/>
      <c r="DK45" s="20"/>
      <c r="DL45" s="22"/>
    </row>
    <row r="46" spans="1:116" s="18" customFormat="1" ht="10" x14ac:dyDescent="0.2">
      <c r="A46" s="22"/>
      <c r="B46" s="18" t="s">
        <v>358</v>
      </c>
      <c r="C46" s="8"/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0</v>
      </c>
      <c r="AJ46" s="20">
        <v>0</v>
      </c>
      <c r="AK46" s="20">
        <v>0</v>
      </c>
      <c r="AL46" s="20">
        <v>0</v>
      </c>
      <c r="AM46" s="20">
        <v>0</v>
      </c>
      <c r="AN46" s="20">
        <v>0</v>
      </c>
      <c r="AO46" s="20">
        <v>0</v>
      </c>
      <c r="AP46" s="20">
        <v>0</v>
      </c>
      <c r="AQ46" s="20">
        <v>0</v>
      </c>
      <c r="AR46" s="20">
        <v>0</v>
      </c>
      <c r="AS46" s="20">
        <v>0</v>
      </c>
      <c r="AT46" s="20">
        <v>0</v>
      </c>
      <c r="AU46" s="20">
        <v>0</v>
      </c>
      <c r="AV46" s="20">
        <v>0</v>
      </c>
      <c r="AW46" s="20">
        <v>0</v>
      </c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20">
        <v>0</v>
      </c>
      <c r="BE46" s="20">
        <v>0</v>
      </c>
      <c r="BF46" s="20">
        <v>0</v>
      </c>
      <c r="BG46" s="20">
        <v>0</v>
      </c>
      <c r="BH46" s="20">
        <v>0</v>
      </c>
      <c r="BI46" s="20">
        <v>0</v>
      </c>
      <c r="BJ46" s="20">
        <v>0</v>
      </c>
      <c r="BK46" s="20">
        <v>0</v>
      </c>
      <c r="BL46" s="20">
        <v>0</v>
      </c>
      <c r="BM46" s="20">
        <v>0</v>
      </c>
      <c r="BN46" s="20">
        <v>0</v>
      </c>
      <c r="BO46" s="20">
        <v>0</v>
      </c>
      <c r="BP46" s="20">
        <v>0</v>
      </c>
      <c r="BQ46" s="20">
        <v>0</v>
      </c>
      <c r="BR46" s="20">
        <v>0</v>
      </c>
      <c r="BS46" s="20">
        <v>0</v>
      </c>
      <c r="BT46" s="20">
        <v>0</v>
      </c>
      <c r="BU46" s="20">
        <v>0</v>
      </c>
      <c r="BV46" s="20">
        <v>0</v>
      </c>
      <c r="BW46" s="20">
        <v>0</v>
      </c>
      <c r="BX46" s="20">
        <v>0</v>
      </c>
      <c r="BY46" s="20">
        <v>0</v>
      </c>
      <c r="BZ46" s="20">
        <v>0</v>
      </c>
      <c r="CA46" s="20">
        <v>0</v>
      </c>
      <c r="CB46" s="20">
        <v>0</v>
      </c>
      <c r="CC46" s="20">
        <v>0</v>
      </c>
      <c r="CD46" s="20">
        <v>0</v>
      </c>
      <c r="CE46" s="20">
        <v>0</v>
      </c>
      <c r="CF46" s="20">
        <v>0</v>
      </c>
      <c r="CG46" s="20">
        <v>0</v>
      </c>
      <c r="CH46" s="20">
        <v>0</v>
      </c>
      <c r="CI46" s="20">
        <v>0</v>
      </c>
      <c r="CJ46" s="20">
        <v>0</v>
      </c>
      <c r="CK46" s="20">
        <v>0</v>
      </c>
      <c r="CL46" s="20">
        <v>0</v>
      </c>
      <c r="CM46" s="20">
        <v>269.93</v>
      </c>
      <c r="CN46" s="20">
        <v>0</v>
      </c>
      <c r="CO46" s="20">
        <v>0</v>
      </c>
      <c r="CP46" s="20">
        <v>0</v>
      </c>
      <c r="CQ46" s="20">
        <v>0</v>
      </c>
      <c r="CR46" s="20">
        <v>0</v>
      </c>
      <c r="CS46" s="20">
        <v>0</v>
      </c>
      <c r="CT46" s="20">
        <v>0</v>
      </c>
      <c r="CU46" s="20">
        <v>0</v>
      </c>
      <c r="CV46" s="20">
        <v>0</v>
      </c>
      <c r="CW46" s="20">
        <v>0</v>
      </c>
      <c r="CX46" s="20">
        <v>0</v>
      </c>
      <c r="CY46" s="166">
        <v>0</v>
      </c>
      <c r="CZ46" s="166">
        <v>0</v>
      </c>
      <c r="DA46" s="166">
        <v>0</v>
      </c>
      <c r="DB46" s="166">
        <v>0</v>
      </c>
      <c r="DC46" s="166">
        <v>0</v>
      </c>
      <c r="DD46" s="166">
        <v>0</v>
      </c>
      <c r="DE46" s="166">
        <v>0</v>
      </c>
      <c r="DF46" s="166">
        <v>0</v>
      </c>
      <c r="DG46" s="166">
        <v>0</v>
      </c>
      <c r="DH46" s="166">
        <v>0</v>
      </c>
      <c r="DI46" s="166">
        <v>0</v>
      </c>
      <c r="DJ46" s="166"/>
      <c r="DK46" s="166"/>
      <c r="DL46" s="22"/>
    </row>
    <row r="47" spans="1:116" ht="10" x14ac:dyDescent="0.2">
      <c r="A47" s="18"/>
      <c r="B47" s="18" t="s">
        <v>164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948189.55861061451</v>
      </c>
      <c r="K47" s="20">
        <v>361191.35559594858</v>
      </c>
      <c r="L47" s="20">
        <v>276033.22018618736</v>
      </c>
      <c r="M47" s="20">
        <v>-2878075.4009942948</v>
      </c>
      <c r="N47" s="20">
        <v>273016.26904890814</v>
      </c>
      <c r="O47" s="20">
        <v>-4432048.8949360587</v>
      </c>
      <c r="P47" s="20">
        <v>-431949.04805886181</v>
      </c>
      <c r="Q47" s="20">
        <v>-1007277.4152269885</v>
      </c>
      <c r="R47" s="20">
        <v>1783807.0119338187</v>
      </c>
      <c r="S47" s="20">
        <v>2446407.2442412437</v>
      </c>
      <c r="T47" s="20">
        <v>3014851.3453103346</v>
      </c>
      <c r="U47" s="20">
        <v>1113791.0732186933</v>
      </c>
      <c r="V47" s="20">
        <v>1107003.0341565832</v>
      </c>
      <c r="W47" s="20">
        <v>1025289.4023058179</v>
      </c>
      <c r="X47" s="20">
        <v>2085478.1848889724</v>
      </c>
      <c r="Y47" s="20">
        <v>5724398.2473598737</v>
      </c>
      <c r="Z47" s="20">
        <v>1559443.0077616186</v>
      </c>
      <c r="AA47" s="20">
        <v>5083531.1918671317</v>
      </c>
      <c r="AB47" s="20">
        <v>6631027.5649937475</v>
      </c>
      <c r="AC47" s="20">
        <v>11090896.570198379</v>
      </c>
      <c r="AD47" s="20">
        <v>7708525.6161644282</v>
      </c>
      <c r="AE47" s="20">
        <v>3230958.0143207326</v>
      </c>
      <c r="AF47" s="20">
        <v>3161202.0157421548</v>
      </c>
      <c r="AG47" s="20">
        <v>2414745.7807119414</v>
      </c>
      <c r="AH47" s="20">
        <v>1755243.7304314866</v>
      </c>
      <c r="AI47" s="20">
        <v>1023398.8105338494</v>
      </c>
      <c r="AJ47" s="20">
        <v>905681.32276925654</v>
      </c>
      <c r="AK47" s="20">
        <v>5236891.5047931699</v>
      </c>
      <c r="AL47" s="20">
        <v>435955.8825004641</v>
      </c>
      <c r="AM47" s="20">
        <v>2203968.5632404643</v>
      </c>
      <c r="AN47" s="20">
        <v>2518253.1857219427</v>
      </c>
      <c r="AO47" s="20">
        <v>8244220.4345675725</v>
      </c>
      <c r="AP47" s="20">
        <v>4474423.965226003</v>
      </c>
      <c r="AQ47" s="20">
        <v>7616906.1012544511</v>
      </c>
      <c r="AR47" s="20">
        <v>3327294.1143959179</v>
      </c>
      <c r="AS47" s="20">
        <v>1552959.103727466</v>
      </c>
      <c r="AT47" s="20">
        <v>816358.78409786616</v>
      </c>
      <c r="AU47" s="20">
        <v>1117997.5487876867</v>
      </c>
      <c r="AV47" s="20">
        <v>1179342.5065167502</v>
      </c>
      <c r="AW47" s="20">
        <v>2806515.7705510389</v>
      </c>
      <c r="AX47" s="20">
        <v>8783498.2521604802</v>
      </c>
      <c r="AY47" s="20">
        <v>-2898559.6398582365</v>
      </c>
      <c r="AZ47" s="20">
        <v>-5905449.1299999999</v>
      </c>
      <c r="BA47" s="20">
        <v>827470.08</v>
      </c>
      <c r="BB47" s="20">
        <v>341618.04</v>
      </c>
      <c r="BC47" s="20">
        <v>1365121.27</v>
      </c>
      <c r="BD47" s="20">
        <v>416984.62</v>
      </c>
      <c r="BE47" s="20">
        <v>1091896.3400000001</v>
      </c>
      <c r="BF47" s="20">
        <v>1124316.96</v>
      </c>
      <c r="BG47" s="20">
        <v>1059361.6399999999</v>
      </c>
      <c r="BH47" s="20">
        <v>1681657.42</v>
      </c>
      <c r="BI47" s="20">
        <v>-45129.5</v>
      </c>
      <c r="BJ47" s="20">
        <v>1368215.57</v>
      </c>
      <c r="BK47" s="20">
        <v>-560058.42999999993</v>
      </c>
      <c r="BL47" s="20">
        <v>4015894.85</v>
      </c>
      <c r="BM47" s="20">
        <v>-2331803.27</v>
      </c>
      <c r="BN47" s="20">
        <v>-2106321.9900000002</v>
      </c>
      <c r="BO47" s="20">
        <v>-1654450.12</v>
      </c>
      <c r="BP47" s="20">
        <v>2645955.87</v>
      </c>
      <c r="BQ47" s="20">
        <v>415568.94</v>
      </c>
      <c r="BR47" s="20">
        <v>658216.92000000004</v>
      </c>
      <c r="BS47" s="20">
        <v>414613.67</v>
      </c>
      <c r="BT47" s="20">
        <v>732666.47</v>
      </c>
      <c r="BU47" s="20">
        <v>627523.17000000004</v>
      </c>
      <c r="BV47" s="20">
        <v>824092.31</v>
      </c>
      <c r="BW47" s="20">
        <v>4437605.5599999996</v>
      </c>
      <c r="BX47" s="20">
        <v>3076898.34</v>
      </c>
      <c r="BY47" s="20">
        <v>-7557277.8600000003</v>
      </c>
      <c r="BZ47" s="20">
        <v>1291918.55</v>
      </c>
      <c r="CA47" s="20">
        <v>2044838.25</v>
      </c>
      <c r="CB47" s="20">
        <v>2341888.75</v>
      </c>
      <c r="CC47" s="20">
        <v>635607.26</v>
      </c>
      <c r="CD47" s="20">
        <v>-69484.009999999995</v>
      </c>
      <c r="CE47" s="20">
        <v>22727.31</v>
      </c>
      <c r="CF47" s="20">
        <v>1320731.77</v>
      </c>
      <c r="CG47" s="20">
        <v>-2097120.45</v>
      </c>
      <c r="CH47" s="20">
        <v>2350494.5499999998</v>
      </c>
      <c r="CI47" s="20">
        <v>1568748.61</v>
      </c>
      <c r="CJ47" s="20">
        <v>4237703.62</v>
      </c>
      <c r="CK47" s="20">
        <v>-2279698.77</v>
      </c>
      <c r="CL47" s="20">
        <v>-646835.13</v>
      </c>
      <c r="CM47" s="20">
        <v>1541816.47</v>
      </c>
      <c r="CN47" s="20">
        <v>1285878.5900000001</v>
      </c>
      <c r="CO47" s="20">
        <v>-779510.73</v>
      </c>
      <c r="CP47" s="20">
        <v>-646202.53</v>
      </c>
      <c r="CQ47" s="20">
        <v>-254863.3</v>
      </c>
      <c r="CR47" s="20">
        <v>2163953.09</v>
      </c>
      <c r="CS47" s="20">
        <v>1937692.34</v>
      </c>
      <c r="CT47" s="20">
        <v>705492.95</v>
      </c>
      <c r="CU47" s="20">
        <v>5799509.3600000003</v>
      </c>
      <c r="CV47" s="19">
        <f>'Sch23&amp;53 Deferral Calc'!C34</f>
        <v>3382954.8</v>
      </c>
      <c r="CW47" s="19">
        <f>'Sch23&amp;53 Deferral Calc'!D34</f>
        <v>-2670370.5499999998</v>
      </c>
      <c r="CX47" s="19">
        <f>'Sch23&amp;53 Deferral Calc'!E34</f>
        <v>-943782.58</v>
      </c>
      <c r="CY47" s="19">
        <f>'Sch23&amp;53 Deferral Calc'!F34</f>
        <v>4552391.5199999996</v>
      </c>
      <c r="CZ47" s="19">
        <f>'Sch23&amp;53 Deferral Calc'!G34</f>
        <v>-69734.460000000006</v>
      </c>
      <c r="DA47" s="19">
        <f>'Sch23&amp;53 Deferral Calc'!H34</f>
        <v>1175058.42</v>
      </c>
      <c r="DB47" s="19">
        <f>'Sch23&amp;53 Deferral Calc'!I34</f>
        <v>340922.65</v>
      </c>
      <c r="DC47" s="19">
        <f>'Sch23&amp;53 Deferral Calc'!J34</f>
        <v>-61817.94</v>
      </c>
      <c r="DD47" s="19">
        <f>'Sch23&amp;53 Deferral Calc'!K34</f>
        <v>149557.09</v>
      </c>
      <c r="DE47" s="19">
        <f>'Sch23&amp;53 Deferral Calc'!L34</f>
        <v>-417966.18</v>
      </c>
      <c r="DF47" s="19">
        <f>'Sch23&amp;53 Deferral Calc'!M34</f>
        <v>3783719.2</v>
      </c>
      <c r="DG47" s="19">
        <f>'Sch23&amp;53 Deferral Calc'!N34</f>
        <v>-656867.52</v>
      </c>
      <c r="DH47" s="19">
        <f>'Sch23&amp;53 Deferral Calc'!O34</f>
        <v>-601442.41</v>
      </c>
      <c r="DI47" s="19">
        <f>'Sch23&amp;53 Deferral Calc'!P34</f>
        <v>1254154.8899999999</v>
      </c>
      <c r="DJ47" s="20"/>
      <c r="DK47" s="20"/>
      <c r="DL47" s="18"/>
    </row>
    <row r="48" spans="1:116" ht="10" x14ac:dyDescent="0.2">
      <c r="B48" s="4" t="s">
        <v>158</v>
      </c>
      <c r="D48" s="21">
        <f t="shared" ref="D48:O48" si="290">SUM(D44:D47)</f>
        <v>0</v>
      </c>
      <c r="E48" s="21">
        <f t="shared" si="290"/>
        <v>0</v>
      </c>
      <c r="F48" s="21">
        <f t="shared" si="290"/>
        <v>0</v>
      </c>
      <c r="G48" s="21">
        <f t="shared" si="290"/>
        <v>0</v>
      </c>
      <c r="H48" s="21">
        <f t="shared" si="290"/>
        <v>0</v>
      </c>
      <c r="I48" s="21">
        <f t="shared" si="290"/>
        <v>0</v>
      </c>
      <c r="J48" s="21">
        <f>SUM(J44:J47)</f>
        <v>948189.55861061451</v>
      </c>
      <c r="K48" s="21">
        <f t="shared" si="290"/>
        <v>361191.35559594858</v>
      </c>
      <c r="L48" s="21">
        <f t="shared" si="290"/>
        <v>276033.22018618736</v>
      </c>
      <c r="M48" s="21">
        <f t="shared" si="290"/>
        <v>-2878075.4009942948</v>
      </c>
      <c r="N48" s="21">
        <f t="shared" si="290"/>
        <v>273016.26904890814</v>
      </c>
      <c r="O48" s="21">
        <f t="shared" si="290"/>
        <v>-4432048.8949360587</v>
      </c>
      <c r="P48" s="21">
        <f>SUM(P44:P47)</f>
        <v>-431949.04805886181</v>
      </c>
      <c r="Q48" s="21">
        <f>SUM(Q44:Q47)</f>
        <v>-1007277.4152269885</v>
      </c>
      <c r="R48" s="21">
        <f t="shared" ref="R48:CW48" si="291">SUM(R44:R47)</f>
        <v>1783807.0119338187</v>
      </c>
      <c r="S48" s="21">
        <f t="shared" si="291"/>
        <v>2446407.2442412437</v>
      </c>
      <c r="T48" s="21">
        <f t="shared" si="291"/>
        <v>8466545.2377990242</v>
      </c>
      <c r="U48" s="21">
        <f t="shared" si="291"/>
        <v>1113791.0732186933</v>
      </c>
      <c r="V48" s="21">
        <f t="shared" si="291"/>
        <v>1107003.0341565832</v>
      </c>
      <c r="W48" s="21">
        <f t="shared" si="291"/>
        <v>1025289.4023058179</v>
      </c>
      <c r="X48" s="21">
        <f t="shared" si="291"/>
        <v>2085478.1848889724</v>
      </c>
      <c r="Y48" s="21">
        <f t="shared" si="291"/>
        <v>5724398.2473598737</v>
      </c>
      <c r="Z48" s="21">
        <f t="shared" si="291"/>
        <v>1559443.0077616186</v>
      </c>
      <c r="AA48" s="21">
        <f t="shared" si="291"/>
        <v>5083531.1918671317</v>
      </c>
      <c r="AB48" s="21">
        <f t="shared" si="291"/>
        <v>6631027.5649937475</v>
      </c>
      <c r="AC48" s="21">
        <f t="shared" si="291"/>
        <v>11090896.570198379</v>
      </c>
      <c r="AD48" s="21">
        <f t="shared" si="291"/>
        <v>3701212.3812929131</v>
      </c>
      <c r="AE48" s="21">
        <f t="shared" si="291"/>
        <v>2831984.7398771425</v>
      </c>
      <c r="AF48" s="21">
        <f t="shared" si="291"/>
        <v>-10142310.197251691</v>
      </c>
      <c r="AG48" s="21">
        <f t="shared" si="291"/>
        <v>2412067.1963120652</v>
      </c>
      <c r="AH48" s="21">
        <f t="shared" si="291"/>
        <v>1754719.4192336916</v>
      </c>
      <c r="AI48" s="21">
        <f t="shared" si="291"/>
        <v>1023398.8105338494</v>
      </c>
      <c r="AJ48" s="21">
        <f t="shared" si="291"/>
        <v>905681.32276925654</v>
      </c>
      <c r="AK48" s="21">
        <f t="shared" si="291"/>
        <v>5236891.5047931699</v>
      </c>
      <c r="AL48" s="21">
        <f t="shared" si="291"/>
        <v>435955.8825004641</v>
      </c>
      <c r="AM48" s="21">
        <f t="shared" si="291"/>
        <v>2203968.5632404643</v>
      </c>
      <c r="AN48" s="21">
        <f t="shared" si="291"/>
        <v>2518253.1857219427</v>
      </c>
      <c r="AO48" s="21">
        <f t="shared" si="291"/>
        <v>8244220.4345675725</v>
      </c>
      <c r="AP48" s="21">
        <f t="shared" si="291"/>
        <v>4474423.965226003</v>
      </c>
      <c r="AQ48" s="21">
        <f t="shared" si="291"/>
        <v>7616906.1012544511</v>
      </c>
      <c r="AR48" s="21">
        <f t="shared" si="291"/>
        <v>-20793305.569043584</v>
      </c>
      <c r="AS48" s="21">
        <f t="shared" si="291"/>
        <v>1552959.103727466</v>
      </c>
      <c r="AT48" s="21">
        <f t="shared" si="291"/>
        <v>816358.78409786616</v>
      </c>
      <c r="AU48" s="21">
        <f t="shared" si="291"/>
        <v>1117997.5487876867</v>
      </c>
      <c r="AV48" s="21">
        <f t="shared" si="291"/>
        <v>1179342.5065167502</v>
      </c>
      <c r="AW48" s="21">
        <f t="shared" si="291"/>
        <v>2806515.7705510389</v>
      </c>
      <c r="AX48" s="21">
        <f t="shared" si="291"/>
        <v>8783498.2521604802</v>
      </c>
      <c r="AY48" s="21">
        <f t="shared" si="291"/>
        <v>-2898559.6398582365</v>
      </c>
      <c r="AZ48" s="21">
        <f t="shared" si="291"/>
        <v>-5905449.1299999999</v>
      </c>
      <c r="BA48" s="21">
        <f t="shared" si="291"/>
        <v>827470.08</v>
      </c>
      <c r="BB48" s="21">
        <f t="shared" si="291"/>
        <v>341618.04</v>
      </c>
      <c r="BC48" s="21">
        <f t="shared" si="291"/>
        <v>1365121.27</v>
      </c>
      <c r="BD48" s="21">
        <f t="shared" si="291"/>
        <v>-21251678.349999998</v>
      </c>
      <c r="BE48" s="21">
        <f t="shared" si="291"/>
        <v>1091896.3400000001</v>
      </c>
      <c r="BF48" s="21">
        <f t="shared" si="291"/>
        <v>1124316.96</v>
      </c>
      <c r="BG48" s="21">
        <f t="shared" si="291"/>
        <v>1059361.6399999999</v>
      </c>
      <c r="BH48" s="21">
        <f t="shared" si="291"/>
        <v>1681657.42</v>
      </c>
      <c r="BI48" s="21">
        <f t="shared" si="291"/>
        <v>-45129.5</v>
      </c>
      <c r="BJ48" s="21">
        <f t="shared" si="291"/>
        <v>1368215.57</v>
      </c>
      <c r="BK48" s="21">
        <f t="shared" si="291"/>
        <v>-560058.42999999993</v>
      </c>
      <c r="BL48" s="21">
        <f t="shared" ref="BL48:BW48" si="292">SUM(BL44:BL47)</f>
        <v>4015894.85</v>
      </c>
      <c r="BM48" s="21">
        <f t="shared" si="292"/>
        <v>-2331803.27</v>
      </c>
      <c r="BN48" s="21">
        <f t="shared" si="292"/>
        <v>-2106321.9900000002</v>
      </c>
      <c r="BO48" s="21">
        <f t="shared" si="292"/>
        <v>-1654450.12</v>
      </c>
      <c r="BP48" s="21">
        <f t="shared" si="292"/>
        <v>-45460243.800000004</v>
      </c>
      <c r="BQ48" s="21">
        <f t="shared" si="292"/>
        <v>415568.94</v>
      </c>
      <c r="BR48" s="21">
        <f t="shared" si="292"/>
        <v>658216.92000000004</v>
      </c>
      <c r="BS48" s="21">
        <f t="shared" si="292"/>
        <v>414613.67</v>
      </c>
      <c r="BT48" s="21">
        <f t="shared" si="292"/>
        <v>732666.47</v>
      </c>
      <c r="BU48" s="21">
        <f t="shared" si="292"/>
        <v>627523.17000000004</v>
      </c>
      <c r="BV48" s="21">
        <f t="shared" si="292"/>
        <v>824092.31</v>
      </c>
      <c r="BW48" s="21">
        <f t="shared" si="292"/>
        <v>4437605.5599999996</v>
      </c>
      <c r="BX48" s="21">
        <f t="shared" ref="BX48:CV48" si="293">SUM(BX44:BX47)</f>
        <v>3076898.34</v>
      </c>
      <c r="BY48" s="21">
        <f t="shared" si="293"/>
        <v>-7557277.8600000003</v>
      </c>
      <c r="BZ48" s="21">
        <f t="shared" si="293"/>
        <v>1291918.55</v>
      </c>
      <c r="CA48" s="21">
        <f t="shared" si="293"/>
        <v>2044838.25</v>
      </c>
      <c r="CB48" s="21">
        <f t="shared" si="293"/>
        <v>-6337693.3519610986</v>
      </c>
      <c r="CC48" s="21">
        <f t="shared" si="293"/>
        <v>635607.26</v>
      </c>
      <c r="CD48" s="21">
        <f t="shared" si="293"/>
        <v>-69484.009999999995</v>
      </c>
      <c r="CE48" s="21">
        <f t="shared" si="293"/>
        <v>22727.31</v>
      </c>
      <c r="CF48" s="21">
        <f t="shared" si="293"/>
        <v>1320731.77</v>
      </c>
      <c r="CG48" s="21">
        <f t="shared" si="293"/>
        <v>-2097120.45</v>
      </c>
      <c r="CH48" s="21">
        <f t="shared" si="293"/>
        <v>2350494.5499999998</v>
      </c>
      <c r="CI48" s="21">
        <f t="shared" si="293"/>
        <v>1568748.61</v>
      </c>
      <c r="CJ48" s="21">
        <f t="shared" ref="CJ48:CU48" si="294">SUM(CJ44:CJ47)</f>
        <v>4237703.62</v>
      </c>
      <c r="CK48" s="21">
        <f t="shared" si="294"/>
        <v>-2279698.77</v>
      </c>
      <c r="CL48" s="21">
        <f t="shared" si="294"/>
        <v>-646835.13</v>
      </c>
      <c r="CM48" s="21">
        <f t="shared" si="294"/>
        <v>1542086.4</v>
      </c>
      <c r="CN48" s="21">
        <f t="shared" si="294"/>
        <v>-3644092.4799999995</v>
      </c>
      <c r="CO48" s="21">
        <f t="shared" si="294"/>
        <v>-779510.73</v>
      </c>
      <c r="CP48" s="21">
        <f t="shared" si="294"/>
        <v>-646202.53</v>
      </c>
      <c r="CQ48" s="21">
        <f t="shared" si="294"/>
        <v>-254863.3</v>
      </c>
      <c r="CR48" s="21">
        <f t="shared" si="294"/>
        <v>2163953.09</v>
      </c>
      <c r="CS48" s="21">
        <f t="shared" si="294"/>
        <v>1937692.34</v>
      </c>
      <c r="CT48" s="21">
        <f t="shared" si="294"/>
        <v>705492.95</v>
      </c>
      <c r="CU48" s="21">
        <f t="shared" si="294"/>
        <v>5799509.3600000003</v>
      </c>
      <c r="CV48" s="21">
        <f t="shared" si="293"/>
        <v>3382954.8</v>
      </c>
      <c r="CW48" s="21">
        <f t="shared" si="291"/>
        <v>-2670370.5499999998</v>
      </c>
      <c r="CX48" s="21">
        <f t="shared" ref="CX48:DD48" si="295">SUM(CX44:CX47)</f>
        <v>-943782.58</v>
      </c>
      <c r="CY48" s="21">
        <f t="shared" si="295"/>
        <v>4552391.5199999996</v>
      </c>
      <c r="CZ48" s="21">
        <f t="shared" si="295"/>
        <v>-13134940.350000001</v>
      </c>
      <c r="DA48" s="21">
        <f t="shared" si="295"/>
        <v>1175058.42</v>
      </c>
      <c r="DB48" s="21">
        <f t="shared" si="295"/>
        <v>340922.65</v>
      </c>
      <c r="DC48" s="21">
        <f t="shared" si="295"/>
        <v>-61817.94</v>
      </c>
      <c r="DD48" s="21">
        <f t="shared" si="295"/>
        <v>149557.09</v>
      </c>
      <c r="DE48" s="21">
        <f t="shared" ref="DE48:DK48" si="296">SUM(DE44:DE47)</f>
        <v>-417966.18</v>
      </c>
      <c r="DF48" s="21">
        <f t="shared" si="296"/>
        <v>3783719.2</v>
      </c>
      <c r="DG48" s="21">
        <f t="shared" si="296"/>
        <v>-656867.52</v>
      </c>
      <c r="DH48" s="21">
        <f t="shared" si="296"/>
        <v>-601442.41</v>
      </c>
      <c r="DI48" s="21">
        <f t="shared" si="296"/>
        <v>1254154.8899999999</v>
      </c>
      <c r="DJ48" s="21">
        <f t="shared" si="296"/>
        <v>0</v>
      </c>
      <c r="DK48" s="21">
        <f t="shared" si="296"/>
        <v>0</v>
      </c>
    </row>
    <row r="49" spans="1:116" ht="10" x14ac:dyDescent="0.2">
      <c r="B49" s="4" t="s">
        <v>159</v>
      </c>
      <c r="D49" s="14">
        <f>D43+D48</f>
        <v>0</v>
      </c>
      <c r="E49" s="14">
        <f t="shared" ref="E49:CZ49" si="297">E43+E48</f>
        <v>0</v>
      </c>
      <c r="F49" s="14">
        <f t="shared" si="297"/>
        <v>0</v>
      </c>
      <c r="G49" s="14">
        <f t="shared" si="297"/>
        <v>0</v>
      </c>
      <c r="H49" s="14">
        <f t="shared" si="297"/>
        <v>0</v>
      </c>
      <c r="I49" s="14">
        <f t="shared" si="297"/>
        <v>0</v>
      </c>
      <c r="J49" s="14">
        <f t="shared" si="297"/>
        <v>948189.55861061451</v>
      </c>
      <c r="K49" s="14">
        <f>K43+K48</f>
        <v>1309380.914206563</v>
      </c>
      <c r="L49" s="14">
        <f>L43+L48</f>
        <v>1585414.1343927504</v>
      </c>
      <c r="M49" s="14">
        <f t="shared" si="297"/>
        <v>-1292661.2666015443</v>
      </c>
      <c r="N49" s="14">
        <f t="shared" si="297"/>
        <v>-1019644.9975526362</v>
      </c>
      <c r="O49" s="14">
        <f>O43+O48</f>
        <v>-5451693.8924886947</v>
      </c>
      <c r="P49" s="14">
        <f t="shared" si="297"/>
        <v>-5883642.9405475566</v>
      </c>
      <c r="Q49" s="14">
        <f t="shared" si="297"/>
        <v>-6890920.3557745451</v>
      </c>
      <c r="R49" s="14">
        <f t="shared" si="297"/>
        <v>-5107113.3438407267</v>
      </c>
      <c r="S49" s="14">
        <f t="shared" si="297"/>
        <v>-2660706.099599483</v>
      </c>
      <c r="T49" s="14">
        <f t="shared" si="297"/>
        <v>5805839.1381995417</v>
      </c>
      <c r="U49" s="14">
        <f t="shared" si="297"/>
        <v>6919630.2114182347</v>
      </c>
      <c r="V49" s="14">
        <f t="shared" si="297"/>
        <v>8026633.245574818</v>
      </c>
      <c r="W49" s="14">
        <f t="shared" si="297"/>
        <v>9051922.6478806362</v>
      </c>
      <c r="X49" s="14">
        <f t="shared" si="297"/>
        <v>11137400.832769608</v>
      </c>
      <c r="Y49" s="14">
        <f t="shared" si="297"/>
        <v>16861799.080129482</v>
      </c>
      <c r="Z49" s="14">
        <f t="shared" si="297"/>
        <v>18421242.087891102</v>
      </c>
      <c r="AA49" s="14">
        <f t="shared" si="297"/>
        <v>23504773.279758234</v>
      </c>
      <c r="AB49" s="14">
        <f t="shared" si="297"/>
        <v>30135800.84475198</v>
      </c>
      <c r="AC49" s="14">
        <f t="shared" si="297"/>
        <v>41226697.414950356</v>
      </c>
      <c r="AD49" s="14">
        <f t="shared" si="297"/>
        <v>44927909.796243265</v>
      </c>
      <c r="AE49" s="14">
        <f t="shared" si="297"/>
        <v>47759894.536120407</v>
      </c>
      <c r="AF49" s="14">
        <f t="shared" si="297"/>
        <v>37617584.338868715</v>
      </c>
      <c r="AG49" s="14">
        <f t="shared" si="297"/>
        <v>40029651.535180777</v>
      </c>
      <c r="AH49" s="14">
        <f t="shared" si="297"/>
        <v>41784370.954414472</v>
      </c>
      <c r="AI49" s="14">
        <f t="shared" si="297"/>
        <v>42807769.764948323</v>
      </c>
      <c r="AJ49" s="14">
        <f t="shared" si="297"/>
        <v>43713451.087717578</v>
      </c>
      <c r="AK49" s="14">
        <f t="shared" si="297"/>
        <v>48950342.592510745</v>
      </c>
      <c r="AL49" s="14">
        <f t="shared" si="297"/>
        <v>49386298.475011207</v>
      </c>
      <c r="AM49" s="14">
        <f t="shared" si="297"/>
        <v>51590267.038251668</v>
      </c>
      <c r="AN49" s="14">
        <f t="shared" si="297"/>
        <v>54108520.22397361</v>
      </c>
      <c r="AO49" s="14">
        <f t="shared" si="297"/>
        <v>62352740.65854118</v>
      </c>
      <c r="AP49" s="14">
        <f t="shared" si="297"/>
        <v>66827164.623767182</v>
      </c>
      <c r="AQ49" s="14">
        <f t="shared" si="297"/>
        <v>74444070.725021631</v>
      </c>
      <c r="AR49" s="14">
        <f t="shared" si="297"/>
        <v>53650765.155978046</v>
      </c>
      <c r="AS49" s="14">
        <f t="shared" si="297"/>
        <v>55203724.259705514</v>
      </c>
      <c r="AT49" s="14">
        <f t="shared" si="297"/>
        <v>56020083.043803379</v>
      </c>
      <c r="AU49" s="14">
        <f t="shared" si="297"/>
        <v>57138080.592591062</v>
      </c>
      <c r="AV49" s="14">
        <f t="shared" si="297"/>
        <v>58317423.099107809</v>
      </c>
      <c r="AW49" s="14">
        <f t="shared" si="297"/>
        <v>61123938.86965885</v>
      </c>
      <c r="AX49" s="14">
        <f t="shared" si="297"/>
        <v>69907437.121819332</v>
      </c>
      <c r="AY49" s="14">
        <f t="shared" si="297"/>
        <v>67008877.481961094</v>
      </c>
      <c r="AZ49" s="14">
        <f t="shared" si="297"/>
        <v>61103428.351961091</v>
      </c>
      <c r="BA49" s="14">
        <f t="shared" si="297"/>
        <v>61930898.431961089</v>
      </c>
      <c r="BB49" s="14">
        <f t="shared" si="297"/>
        <v>62272516.471961088</v>
      </c>
      <c r="BC49" s="14">
        <f t="shared" si="297"/>
        <v>63637637.741961092</v>
      </c>
      <c r="BD49" s="14">
        <f t="shared" si="297"/>
        <v>42385959.391961098</v>
      </c>
      <c r="BE49" s="14">
        <f t="shared" si="297"/>
        <v>43477855.731961101</v>
      </c>
      <c r="BF49" s="14">
        <f t="shared" si="297"/>
        <v>44602172.691961102</v>
      </c>
      <c r="BG49" s="14">
        <f t="shared" si="297"/>
        <v>45661534.331961103</v>
      </c>
      <c r="BH49" s="14">
        <f t="shared" si="297"/>
        <v>47343191.751961105</v>
      </c>
      <c r="BI49" s="14">
        <f t="shared" si="297"/>
        <v>47298062.251961105</v>
      </c>
      <c r="BJ49" s="14">
        <f t="shared" si="297"/>
        <v>48666277.821961105</v>
      </c>
      <c r="BK49" s="14">
        <f t="shared" si="297"/>
        <v>48106219.391961105</v>
      </c>
      <c r="BL49" s="14">
        <f t="shared" ref="BL49:BW49" si="298">BL43+BL48</f>
        <v>52122114.241961107</v>
      </c>
      <c r="BM49" s="14">
        <f t="shared" si="298"/>
        <v>49790310.971961103</v>
      </c>
      <c r="BN49" s="14">
        <f t="shared" si="298"/>
        <v>47683988.981961101</v>
      </c>
      <c r="BO49" s="14">
        <f t="shared" si="298"/>
        <v>46029538.861961104</v>
      </c>
      <c r="BP49" s="14">
        <f t="shared" si="298"/>
        <v>569295.06196109951</v>
      </c>
      <c r="BQ49" s="14">
        <f t="shared" si="298"/>
        <v>984864.00196109945</v>
      </c>
      <c r="BR49" s="14">
        <f t="shared" si="298"/>
        <v>1643080.9219610994</v>
      </c>
      <c r="BS49" s="14">
        <f t="shared" si="298"/>
        <v>2057694.5919610993</v>
      </c>
      <c r="BT49" s="14">
        <f t="shared" si="298"/>
        <v>2790361.0619610995</v>
      </c>
      <c r="BU49" s="14">
        <f t="shared" si="298"/>
        <v>3417884.2319610994</v>
      </c>
      <c r="BV49" s="14">
        <f t="shared" si="298"/>
        <v>4241976.5419611</v>
      </c>
      <c r="BW49" s="14">
        <f t="shared" si="298"/>
        <v>8679582.1019610986</v>
      </c>
      <c r="BX49" s="14">
        <f t="shared" ref="BX49:CV49" si="299">BX43+BX48</f>
        <v>11756480.441961098</v>
      </c>
      <c r="BY49" s="14">
        <f t="shared" si="299"/>
        <v>4199202.5819610981</v>
      </c>
      <c r="BZ49" s="14">
        <f t="shared" si="299"/>
        <v>5491121.1319610979</v>
      </c>
      <c r="CA49" s="14">
        <f t="shared" si="299"/>
        <v>7535959.3819610979</v>
      </c>
      <c r="CB49" s="14">
        <f t="shared" si="299"/>
        <v>1198266.0299999993</v>
      </c>
      <c r="CC49" s="14">
        <f t="shared" si="299"/>
        <v>1833873.2899999993</v>
      </c>
      <c r="CD49" s="14">
        <f t="shared" si="299"/>
        <v>1764389.2799999993</v>
      </c>
      <c r="CE49" s="14">
        <f t="shared" si="299"/>
        <v>1787116.5899999994</v>
      </c>
      <c r="CF49" s="14">
        <f t="shared" si="299"/>
        <v>3107848.3599999994</v>
      </c>
      <c r="CG49" s="14">
        <f t="shared" si="299"/>
        <v>1010727.9099999995</v>
      </c>
      <c r="CH49" s="14">
        <f t="shared" si="299"/>
        <v>3361222.459999999</v>
      </c>
      <c r="CI49" s="14">
        <f t="shared" si="299"/>
        <v>4929971.0699999994</v>
      </c>
      <c r="CJ49" s="14">
        <f t="shared" ref="CJ49:CU49" si="300">CJ43+CJ48</f>
        <v>9167674.6899999995</v>
      </c>
      <c r="CK49" s="14">
        <f t="shared" si="300"/>
        <v>6887975.9199999999</v>
      </c>
      <c r="CL49" s="14">
        <f t="shared" si="300"/>
        <v>6241140.79</v>
      </c>
      <c r="CM49" s="14">
        <f t="shared" si="300"/>
        <v>7783227.1899999995</v>
      </c>
      <c r="CN49" s="14">
        <f t="shared" si="300"/>
        <v>4139134.71</v>
      </c>
      <c r="CO49" s="14">
        <f t="shared" si="300"/>
        <v>3359623.98</v>
      </c>
      <c r="CP49" s="14">
        <f t="shared" si="300"/>
        <v>2713421.45</v>
      </c>
      <c r="CQ49" s="14">
        <f t="shared" si="300"/>
        <v>2458558.1500000004</v>
      </c>
      <c r="CR49" s="14">
        <f t="shared" si="300"/>
        <v>4622511.24</v>
      </c>
      <c r="CS49" s="14">
        <f t="shared" si="300"/>
        <v>6560203.5800000001</v>
      </c>
      <c r="CT49" s="14">
        <f t="shared" si="300"/>
        <v>7265696.5300000003</v>
      </c>
      <c r="CU49" s="14">
        <f t="shared" si="300"/>
        <v>13065205.890000001</v>
      </c>
      <c r="CV49" s="14">
        <f t="shared" si="299"/>
        <v>16448160.690000001</v>
      </c>
      <c r="CW49" s="14">
        <f t="shared" si="297"/>
        <v>13777790.140000001</v>
      </c>
      <c r="CX49" s="14">
        <f t="shared" si="297"/>
        <v>12834007.560000001</v>
      </c>
      <c r="CY49" s="14">
        <f t="shared" si="297"/>
        <v>17386399.079999998</v>
      </c>
      <c r="CZ49" s="14">
        <f t="shared" si="297"/>
        <v>4251458.7299999967</v>
      </c>
      <c r="DA49" s="14">
        <f t="shared" ref="DA49:DK49" si="301">DA43+DA48</f>
        <v>5426517.1499999966</v>
      </c>
      <c r="DB49" s="14">
        <f t="shared" si="301"/>
        <v>5767439.799999997</v>
      </c>
      <c r="DC49" s="14">
        <f t="shared" si="301"/>
        <v>5705621.8599999966</v>
      </c>
      <c r="DD49" s="14">
        <f t="shared" si="301"/>
        <v>5855178.9499999965</v>
      </c>
      <c r="DE49" s="14">
        <f t="shared" si="301"/>
        <v>5437212.7699999968</v>
      </c>
      <c r="DF49" s="14">
        <f>DF43+DF48</f>
        <v>9220931.9699999969</v>
      </c>
      <c r="DG49" s="14">
        <f t="shared" si="301"/>
        <v>8564064.4499999974</v>
      </c>
      <c r="DH49" s="14">
        <f t="shared" si="301"/>
        <v>7962622.0399999972</v>
      </c>
      <c r="DI49" s="14">
        <f t="shared" si="301"/>
        <v>9216776.9299999978</v>
      </c>
      <c r="DJ49" s="14">
        <f t="shared" si="301"/>
        <v>9216776.9299999978</v>
      </c>
      <c r="DK49" s="14">
        <f t="shared" si="301"/>
        <v>9216776.9299999978</v>
      </c>
    </row>
    <row r="50" spans="1:116" ht="10" x14ac:dyDescent="0.2"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DG50" s="5"/>
      <c r="DJ50" s="5"/>
      <c r="DK50" s="5"/>
      <c r="DL50" s="29"/>
    </row>
    <row r="51" spans="1:116" x14ac:dyDescent="0.25">
      <c r="A51" s="67" t="s">
        <v>328</v>
      </c>
      <c r="B51" s="5"/>
      <c r="C51" s="106">
        <v>18238152</v>
      </c>
      <c r="F51" s="5"/>
      <c r="DG51" s="5"/>
      <c r="DJ51" s="5"/>
      <c r="DK51" s="5"/>
    </row>
    <row r="52" spans="1:116" ht="10" x14ac:dyDescent="0.2">
      <c r="A52" s="5"/>
      <c r="B52" s="5" t="s">
        <v>155</v>
      </c>
      <c r="C52" s="106">
        <v>25400352</v>
      </c>
      <c r="D52" s="14">
        <v>0</v>
      </c>
      <c r="E52" s="14">
        <f>D60</f>
        <v>0</v>
      </c>
      <c r="F52" s="14">
        <f t="shared" ref="F52:BK52" si="302">E60</f>
        <v>0</v>
      </c>
      <c r="G52" s="14">
        <f t="shared" si="302"/>
        <v>0</v>
      </c>
      <c r="H52" s="14">
        <f t="shared" si="302"/>
        <v>0</v>
      </c>
      <c r="I52" s="14">
        <f t="shared" si="302"/>
        <v>0</v>
      </c>
      <c r="J52" s="14">
        <f t="shared" si="302"/>
        <v>0</v>
      </c>
      <c r="K52" s="14">
        <f t="shared" si="302"/>
        <v>-199465.60817156127</v>
      </c>
      <c r="L52" s="14">
        <f t="shared" si="302"/>
        <v>640444.03112079646</v>
      </c>
      <c r="M52" s="14">
        <f t="shared" si="302"/>
        <v>507915.77304489387</v>
      </c>
      <c r="N52" s="14">
        <f t="shared" si="302"/>
        <v>404431.40087758645</v>
      </c>
      <c r="O52" s="14">
        <f t="shared" si="302"/>
        <v>1105202.2605628944</v>
      </c>
      <c r="P52" s="14">
        <f t="shared" si="302"/>
        <v>286419.05858386646</v>
      </c>
      <c r="Q52" s="14">
        <f t="shared" si="302"/>
        <v>1341192.9534952273</v>
      </c>
      <c r="R52" s="14">
        <f t="shared" si="302"/>
        <v>523882.64398179576</v>
      </c>
      <c r="S52" s="14">
        <f t="shared" si="302"/>
        <v>1482052.6553668785</v>
      </c>
      <c r="T52" s="14">
        <f t="shared" si="302"/>
        <v>2266995.2812781716</v>
      </c>
      <c r="U52" s="14">
        <f t="shared" si="302"/>
        <v>2052782.7193476232</v>
      </c>
      <c r="V52" s="14">
        <f t="shared" si="302"/>
        <v>2725822.7582124844</v>
      </c>
      <c r="W52" s="14">
        <f t="shared" si="302"/>
        <v>2989154.0642003417</v>
      </c>
      <c r="X52" s="14">
        <f t="shared" si="302"/>
        <v>3027270.3802636154</v>
      </c>
      <c r="Y52" s="14">
        <f t="shared" si="302"/>
        <v>3376249.6029822449</v>
      </c>
      <c r="Z52" s="14">
        <f t="shared" si="302"/>
        <v>4662532.9972754084</v>
      </c>
      <c r="AA52" s="14">
        <f t="shared" si="302"/>
        <v>4241192.6902960446</v>
      </c>
      <c r="AB52" s="14">
        <f t="shared" si="302"/>
        <v>5611247.5599752879</v>
      </c>
      <c r="AC52" s="14">
        <f t="shared" si="302"/>
        <v>7101704.1663728394</v>
      </c>
      <c r="AD52" s="14">
        <f t="shared" si="302"/>
        <v>9923249.7587148584</v>
      </c>
      <c r="AE52" s="14">
        <f t="shared" si="302"/>
        <v>11775518.935626514</v>
      </c>
      <c r="AF52" s="14">
        <f t="shared" si="302"/>
        <v>12289432.012997026</v>
      </c>
      <c r="AG52" s="14">
        <f t="shared" si="302"/>
        <v>7246141.5101591153</v>
      </c>
      <c r="AH52" s="14">
        <f t="shared" si="302"/>
        <v>7974280.2420591097</v>
      </c>
      <c r="AI52" s="14">
        <f t="shared" si="302"/>
        <v>8621637.6560921781</v>
      </c>
      <c r="AJ52" s="14">
        <f t="shared" si="302"/>
        <v>8881023.9591175783</v>
      </c>
      <c r="AK52" s="14">
        <f t="shared" si="302"/>
        <v>9160349.8499225825</v>
      </c>
      <c r="AL52" s="14">
        <f t="shared" si="302"/>
        <v>10404749.434073124</v>
      </c>
      <c r="AM52" s="14">
        <f t="shared" si="302"/>
        <v>11122489.456258822</v>
      </c>
      <c r="AN52" s="14">
        <f t="shared" si="302"/>
        <v>10454405.387318356</v>
      </c>
      <c r="AO52" s="14">
        <f t="shared" si="302"/>
        <v>11942785.61356739</v>
      </c>
      <c r="AP52" s="14">
        <f t="shared" si="302"/>
        <v>14516156.931008631</v>
      </c>
      <c r="AQ52" s="14">
        <f t="shared" si="302"/>
        <v>15268377.011117622</v>
      </c>
      <c r="AR52" s="14">
        <f t="shared" si="302"/>
        <v>17218909.579018887</v>
      </c>
      <c r="AS52" s="14">
        <f t="shared" si="302"/>
        <v>8044826.1208727099</v>
      </c>
      <c r="AT52" s="14">
        <f t="shared" si="302"/>
        <v>8296047.587166464</v>
      </c>
      <c r="AU52" s="14">
        <f t="shared" si="302"/>
        <v>8475389.2918473985</v>
      </c>
      <c r="AV52" s="14">
        <f t="shared" si="302"/>
        <v>8925421.900420526</v>
      </c>
      <c r="AW52" s="14">
        <f t="shared" si="302"/>
        <v>8891223.5858451556</v>
      </c>
      <c r="AX52" s="14">
        <f t="shared" si="302"/>
        <v>9919947.4071879443</v>
      </c>
      <c r="AY52" s="14">
        <f t="shared" si="302"/>
        <v>12499399.044342099</v>
      </c>
      <c r="AZ52" s="14">
        <f t="shared" si="302"/>
        <v>12574592.261257906</v>
      </c>
      <c r="BA52" s="14">
        <f t="shared" si="302"/>
        <v>10927950.611257905</v>
      </c>
      <c r="BB52" s="14">
        <f t="shared" si="302"/>
        <v>11232170.191257905</v>
      </c>
      <c r="BC52" s="14">
        <f t="shared" si="302"/>
        <v>11065089.301257905</v>
      </c>
      <c r="BD52" s="14">
        <f t="shared" si="302"/>
        <v>11307205.361257905</v>
      </c>
      <c r="BE52" s="14">
        <f t="shared" si="302"/>
        <v>-1348957.798742095</v>
      </c>
      <c r="BF52" s="14">
        <f t="shared" si="302"/>
        <v>-1131284.2187420949</v>
      </c>
      <c r="BG52" s="14">
        <f t="shared" si="302"/>
        <v>-1050216.768742095</v>
      </c>
      <c r="BH52" s="14">
        <f t="shared" si="302"/>
        <v>-791591.64874209499</v>
      </c>
      <c r="BI52" s="14">
        <f t="shared" si="302"/>
        <v>-520854.81874209497</v>
      </c>
      <c r="BJ52" s="14">
        <f t="shared" si="302"/>
        <v>-341874.97874209494</v>
      </c>
      <c r="BK52" s="14">
        <f t="shared" si="302"/>
        <v>301967.00125790504</v>
      </c>
      <c r="BL52" s="14">
        <f t="shared" ref="BL52" si="303">BK60</f>
        <v>639328.12125790503</v>
      </c>
      <c r="BM52" s="14">
        <f t="shared" ref="BM52" si="304">BL60</f>
        <v>0.24125790502876043</v>
      </c>
      <c r="BN52" s="14">
        <f t="shared" ref="BN52" si="305">BM60</f>
        <v>0.24125790502876043</v>
      </c>
      <c r="BO52" s="14">
        <f t="shared" ref="BO52" si="306">BN60</f>
        <v>0.24125790502876043</v>
      </c>
      <c r="BP52" s="14">
        <f t="shared" ref="BP52" si="307">BO60</f>
        <v>0.24125790502876043</v>
      </c>
      <c r="BQ52" s="14">
        <f t="shared" ref="BQ52" si="308">BP60</f>
        <v>0.24125790502876043</v>
      </c>
      <c r="BR52" s="14">
        <f t="shared" ref="BR52" si="309">BQ60</f>
        <v>0.24125790502876043</v>
      </c>
      <c r="BS52" s="14">
        <f t="shared" ref="BS52" si="310">BR60</f>
        <v>0.24125790502876043</v>
      </c>
      <c r="BT52" s="14">
        <f t="shared" ref="BT52" si="311">BS60</f>
        <v>0.24125790502876043</v>
      </c>
      <c r="BU52" s="14">
        <f t="shared" ref="BU52" si="312">BT60</f>
        <v>0.24125790502876043</v>
      </c>
      <c r="BV52" s="14">
        <f t="shared" ref="BV52" si="313">BU60</f>
        <v>0.24125790502876043</v>
      </c>
      <c r="BW52" s="14">
        <f t="shared" ref="BW52" si="314">BV60</f>
        <v>0.24125790502876043</v>
      </c>
      <c r="BX52" s="14">
        <f t="shared" ref="BX52" si="315">BW60</f>
        <v>1.2579050287604421E-3</v>
      </c>
      <c r="BY52" s="14">
        <f t="shared" ref="BY52" si="316">BX60</f>
        <v>1.2579050287604421E-3</v>
      </c>
      <c r="BZ52" s="14">
        <f t="shared" ref="BZ52" si="317">BY60</f>
        <v>1.2579050287604421E-3</v>
      </c>
      <c r="CA52" s="14">
        <f t="shared" ref="CA52" si="318">BZ60</f>
        <v>1.2579050287604421E-3</v>
      </c>
      <c r="CB52" s="14">
        <f t="shared" ref="CB52" si="319">CA60</f>
        <v>1.2579050287604421E-3</v>
      </c>
      <c r="CC52" s="14">
        <f t="shared" ref="CC52" si="320">CB60</f>
        <v>1.2579050287604421E-3</v>
      </c>
      <c r="CD52" s="14">
        <f t="shared" ref="CD52" si="321">CC60</f>
        <v>1.2579050287604421E-3</v>
      </c>
      <c r="CE52" s="14">
        <f t="shared" ref="CE52" si="322">CD60</f>
        <v>1.2579050287604421E-3</v>
      </c>
      <c r="CF52" s="14">
        <f t="shared" ref="CF52" si="323">CE60</f>
        <v>1.2579050287604421E-3</v>
      </c>
      <c r="CG52" s="14">
        <f t="shared" ref="CG52" si="324">CF60</f>
        <v>1.2579050287604421E-3</v>
      </c>
      <c r="CH52" s="14">
        <f t="shared" ref="CH52" si="325">CG60</f>
        <v>1.2579050287604421E-3</v>
      </c>
      <c r="CI52" s="14">
        <f t="shared" ref="CI52" si="326">CH60</f>
        <v>1.2579050287604421E-3</v>
      </c>
      <c r="CJ52" s="14">
        <f t="shared" ref="CJ52" si="327">CI60</f>
        <v>1.2579050287604421E-3</v>
      </c>
      <c r="CK52" s="14">
        <f t="shared" ref="CK52" si="328">CJ60</f>
        <v>1.2579050287604421E-3</v>
      </c>
      <c r="CL52" s="14">
        <f t="shared" ref="CL52" si="329">CK60</f>
        <v>1.2579050287604421E-3</v>
      </c>
      <c r="CM52" s="14">
        <f t="shared" ref="CM52" si="330">CL60</f>
        <v>1.2579050287604421E-3</v>
      </c>
      <c r="CN52" s="14">
        <f t="shared" ref="CN52" si="331">CM60</f>
        <v>1.2579050287604421E-3</v>
      </c>
      <c r="CO52" s="14">
        <f t="shared" ref="CO52" si="332">CN60</f>
        <v>1.2579050287604421E-3</v>
      </c>
      <c r="CP52" s="14">
        <f t="shared" ref="CP52" si="333">CO60</f>
        <v>1.2579050287604421E-3</v>
      </c>
      <c r="CQ52" s="14">
        <f t="shared" ref="CQ52" si="334">CP60</f>
        <v>1.2579050287604421E-3</v>
      </c>
      <c r="CR52" s="14">
        <f t="shared" ref="CR52" si="335">CQ60</f>
        <v>1.2579050287604421E-3</v>
      </c>
      <c r="CS52" s="14">
        <f t="shared" ref="CS52" si="336">CR60</f>
        <v>1.2579050287604421E-3</v>
      </c>
      <c r="CT52" s="14">
        <f t="shared" ref="CT52" si="337">CS60</f>
        <v>1.2579050287604421E-3</v>
      </c>
      <c r="CU52" s="14">
        <f t="shared" ref="CU52" si="338">CT60</f>
        <v>1.2579050287604421E-3</v>
      </c>
      <c r="CV52" s="14">
        <f>CU60</f>
        <v>1.2579050287604421E-3</v>
      </c>
      <c r="CW52" s="14">
        <f>CV60</f>
        <v>1.2579050287604421E-3</v>
      </c>
      <c r="CX52" s="14">
        <f t="shared" ref="CX52:DK52" si="339">CW60</f>
        <v>1.2579050287604421E-3</v>
      </c>
      <c r="CY52" s="14">
        <f t="shared" si="339"/>
        <v>1.2579050287604421E-3</v>
      </c>
      <c r="CZ52" s="14">
        <f t="shared" si="339"/>
        <v>1.2579050287604421E-3</v>
      </c>
      <c r="DA52" s="14">
        <f t="shared" si="339"/>
        <v>1.2579050287604421E-3</v>
      </c>
      <c r="DB52" s="14">
        <f t="shared" si="339"/>
        <v>1.2579050287604421E-3</v>
      </c>
      <c r="DC52" s="14">
        <f t="shared" si="339"/>
        <v>1.2579050287604421E-3</v>
      </c>
      <c r="DD52" s="14">
        <f t="shared" si="339"/>
        <v>1.2579050287604421E-3</v>
      </c>
      <c r="DE52" s="14">
        <f t="shared" si="339"/>
        <v>1.2579050287604421E-3</v>
      </c>
      <c r="DF52" s="14">
        <f t="shared" si="339"/>
        <v>1.2579050287604421E-3</v>
      </c>
      <c r="DG52" s="14">
        <f t="shared" si="339"/>
        <v>1.2579050287604421E-3</v>
      </c>
      <c r="DH52" s="14">
        <f t="shared" si="339"/>
        <v>1.2579050287604421E-3</v>
      </c>
      <c r="DI52" s="14">
        <f t="shared" si="339"/>
        <v>1.2579050287604421E-3</v>
      </c>
      <c r="DJ52" s="14">
        <f t="shared" si="339"/>
        <v>1.2579050287604421E-3</v>
      </c>
      <c r="DK52" s="14">
        <f t="shared" si="339"/>
        <v>1.2579050287604421E-3</v>
      </c>
    </row>
    <row r="53" spans="1:116" ht="10" x14ac:dyDescent="0.2">
      <c r="A53" s="162"/>
      <c r="B53" s="161" t="s">
        <v>156</v>
      </c>
      <c r="C53" s="161"/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-244916.936995064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-5735253.9088435043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-10454405.387318401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167">
        <v>-12574592.26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/>
      <c r="DK53" s="20"/>
    </row>
    <row r="54" spans="1:116" ht="10" x14ac:dyDescent="0.2">
      <c r="A54" s="5"/>
      <c r="B54" s="161" t="s">
        <v>161</v>
      </c>
      <c r="C54" s="16"/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0</v>
      </c>
      <c r="AC54" s="20">
        <v>0</v>
      </c>
      <c r="AD54" s="20">
        <v>0</v>
      </c>
      <c r="AE54" s="20">
        <v>0</v>
      </c>
      <c r="AF54" s="20">
        <v>0</v>
      </c>
      <c r="AG54" s="20">
        <v>0</v>
      </c>
      <c r="AH54" s="20">
        <v>0</v>
      </c>
      <c r="AI54" s="20">
        <v>0</v>
      </c>
      <c r="AJ54" s="20">
        <v>0</v>
      </c>
      <c r="AK54" s="20">
        <v>0</v>
      </c>
      <c r="AL54" s="20">
        <v>0</v>
      </c>
      <c r="AM54" s="20">
        <v>0</v>
      </c>
      <c r="AN54" s="20">
        <v>0</v>
      </c>
      <c r="AO54" s="20">
        <v>0</v>
      </c>
      <c r="AP54" s="20">
        <v>0</v>
      </c>
      <c r="AQ54" s="20">
        <v>0</v>
      </c>
      <c r="AR54" s="20">
        <v>0</v>
      </c>
      <c r="AS54" s="20">
        <v>0</v>
      </c>
      <c r="AT54" s="20">
        <v>0</v>
      </c>
      <c r="AU54" s="20">
        <v>0</v>
      </c>
      <c r="AV54" s="20">
        <v>0</v>
      </c>
      <c r="AW54" s="20">
        <v>0</v>
      </c>
      <c r="AX54" s="20">
        <v>0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167"/>
      <c r="BE54" s="20">
        <v>0</v>
      </c>
      <c r="BF54" s="20">
        <v>0</v>
      </c>
      <c r="BG54" s="20">
        <v>0</v>
      </c>
      <c r="BH54" s="20">
        <v>0</v>
      </c>
      <c r="BI54" s="20">
        <v>0</v>
      </c>
      <c r="BJ54" s="20">
        <v>0</v>
      </c>
      <c r="BK54" s="20">
        <v>0</v>
      </c>
      <c r="BL54" s="20">
        <v>-639327.88</v>
      </c>
      <c r="BM54" s="20">
        <v>0</v>
      </c>
      <c r="BN54" s="20">
        <v>0</v>
      </c>
      <c r="BO54" s="20">
        <v>0</v>
      </c>
      <c r="BP54" s="20">
        <v>0</v>
      </c>
      <c r="BQ54" s="20">
        <v>0</v>
      </c>
      <c r="BR54" s="20">
        <v>0</v>
      </c>
      <c r="BS54" s="20">
        <v>0</v>
      </c>
      <c r="BT54" s="20">
        <v>0</v>
      </c>
      <c r="BU54" s="20">
        <v>0</v>
      </c>
      <c r="BV54" s="20">
        <v>0</v>
      </c>
      <c r="BW54" s="20">
        <v>0</v>
      </c>
      <c r="BX54" s="20">
        <v>0</v>
      </c>
      <c r="BY54" s="20">
        <v>0</v>
      </c>
      <c r="BZ54" s="20">
        <v>0</v>
      </c>
      <c r="CA54" s="20">
        <v>0</v>
      </c>
      <c r="CB54" s="20">
        <v>0</v>
      </c>
      <c r="CC54" s="20">
        <v>0</v>
      </c>
      <c r="CD54" s="20">
        <v>0</v>
      </c>
      <c r="CE54" s="20">
        <v>0</v>
      </c>
      <c r="CF54" s="20">
        <v>0</v>
      </c>
      <c r="CG54" s="20">
        <v>0</v>
      </c>
      <c r="CH54" s="20">
        <v>0</v>
      </c>
      <c r="CI54" s="20">
        <v>0</v>
      </c>
      <c r="CJ54" s="20">
        <v>0</v>
      </c>
      <c r="CK54" s="20">
        <v>0</v>
      </c>
      <c r="CL54" s="20">
        <v>0</v>
      </c>
      <c r="CM54" s="20">
        <v>0</v>
      </c>
      <c r="CN54" s="20">
        <v>0</v>
      </c>
      <c r="CO54" s="20">
        <v>0</v>
      </c>
      <c r="CP54" s="20">
        <v>0</v>
      </c>
      <c r="CQ54" s="20">
        <v>0</v>
      </c>
      <c r="CR54" s="20">
        <v>0</v>
      </c>
      <c r="CS54" s="20">
        <v>0</v>
      </c>
      <c r="CT54" s="20">
        <v>0</v>
      </c>
      <c r="CU54" s="20">
        <v>0</v>
      </c>
      <c r="CV54" s="20">
        <v>0</v>
      </c>
      <c r="CW54" s="20">
        <v>0</v>
      </c>
      <c r="CX54" s="20">
        <v>0</v>
      </c>
      <c r="CY54" s="20">
        <v>0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/>
      <c r="DK54" s="20"/>
    </row>
    <row r="55" spans="1:116" ht="10" x14ac:dyDescent="0.2">
      <c r="A55" s="162"/>
      <c r="B55" s="163" t="s">
        <v>329</v>
      </c>
      <c r="C55" s="161"/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  <c r="AC55" s="20">
        <v>0</v>
      </c>
      <c r="AD55" s="20">
        <v>197720.5331578434</v>
      </c>
      <c r="AE55" s="20">
        <v>19809.365142105962</v>
      </c>
      <c r="AF55" s="20">
        <v>1775.0925828351174</v>
      </c>
      <c r="AG55" s="20">
        <v>388.0742268152535</v>
      </c>
      <c r="AH55" s="20">
        <v>168.33523267018609</v>
      </c>
      <c r="AI55" s="20">
        <v>0</v>
      </c>
      <c r="AJ55" s="20">
        <v>0</v>
      </c>
      <c r="AK55" s="20">
        <v>0</v>
      </c>
      <c r="AL55" s="20">
        <v>0</v>
      </c>
      <c r="AM55" s="20">
        <v>0</v>
      </c>
      <c r="AN55" s="20">
        <v>0</v>
      </c>
      <c r="AO55" s="20">
        <v>0</v>
      </c>
      <c r="AP55" s="20">
        <v>0</v>
      </c>
      <c r="AQ55" s="20">
        <v>0</v>
      </c>
      <c r="AR55" s="20">
        <v>0</v>
      </c>
      <c r="AS55" s="20">
        <v>0</v>
      </c>
      <c r="AT55" s="20">
        <v>0</v>
      </c>
      <c r="AU55" s="20">
        <v>0</v>
      </c>
      <c r="AV55" s="20">
        <v>0</v>
      </c>
      <c r="AW55" s="20">
        <v>0</v>
      </c>
      <c r="AX55" s="20">
        <v>0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20">
        <v>0</v>
      </c>
      <c r="BE55" s="20">
        <v>0</v>
      </c>
      <c r="BF55" s="20">
        <v>0</v>
      </c>
      <c r="BG55" s="20">
        <v>0</v>
      </c>
      <c r="BH55" s="20">
        <v>0</v>
      </c>
      <c r="BI55" s="20">
        <v>0</v>
      </c>
      <c r="BJ55" s="20">
        <v>0</v>
      </c>
      <c r="BK55" s="20">
        <v>0</v>
      </c>
      <c r="BL55" s="20">
        <v>0</v>
      </c>
      <c r="BM55" s="20">
        <v>0</v>
      </c>
      <c r="BN55" s="20">
        <v>0</v>
      </c>
      <c r="BO55" s="20">
        <v>0</v>
      </c>
      <c r="BP55" s="20">
        <v>0</v>
      </c>
      <c r="BQ55" s="20">
        <v>0</v>
      </c>
      <c r="BR55" s="20">
        <v>0</v>
      </c>
      <c r="BS55" s="20">
        <v>0</v>
      </c>
      <c r="BT55" s="20">
        <v>0</v>
      </c>
      <c r="BU55" s="20">
        <v>0</v>
      </c>
      <c r="BV55" s="20">
        <v>0</v>
      </c>
      <c r="BW55" s="20">
        <v>0</v>
      </c>
      <c r="BX55" s="20">
        <v>0</v>
      </c>
      <c r="BY55" s="20">
        <v>0</v>
      </c>
      <c r="BZ55" s="20">
        <v>0</v>
      </c>
      <c r="CA55" s="20">
        <v>0</v>
      </c>
      <c r="CB55" s="20">
        <v>0</v>
      </c>
      <c r="CC55" s="20">
        <v>0</v>
      </c>
      <c r="CD55" s="20">
        <v>0</v>
      </c>
      <c r="CE55" s="20">
        <v>0</v>
      </c>
      <c r="CF55" s="20">
        <v>0</v>
      </c>
      <c r="CG55" s="20">
        <v>0</v>
      </c>
      <c r="CH55" s="20">
        <v>0</v>
      </c>
      <c r="CI55" s="20">
        <v>0</v>
      </c>
      <c r="CJ55" s="20">
        <v>0</v>
      </c>
      <c r="CK55" s="20">
        <v>0</v>
      </c>
      <c r="CL55" s="20">
        <v>0</v>
      </c>
      <c r="CM55" s="20">
        <v>0</v>
      </c>
      <c r="CN55" s="20">
        <v>0</v>
      </c>
      <c r="CO55" s="20">
        <v>0</v>
      </c>
      <c r="CP55" s="20">
        <v>0</v>
      </c>
      <c r="CQ55" s="20">
        <v>0</v>
      </c>
      <c r="CR55" s="20">
        <v>0</v>
      </c>
      <c r="CS55" s="20">
        <v>0</v>
      </c>
      <c r="CT55" s="20">
        <v>0</v>
      </c>
      <c r="CU55" s="20">
        <v>0</v>
      </c>
      <c r="CV55" s="20">
        <v>0</v>
      </c>
      <c r="CW55" s="20">
        <v>0</v>
      </c>
      <c r="CX55" s="20">
        <v>0</v>
      </c>
      <c r="CY55" s="20">
        <v>0</v>
      </c>
      <c r="CZ55" s="20">
        <v>0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/>
      <c r="DK55" s="20"/>
    </row>
    <row r="56" spans="1:116" ht="10" x14ac:dyDescent="0.2">
      <c r="A56" s="162"/>
      <c r="B56" s="161" t="s">
        <v>330</v>
      </c>
      <c r="C56" s="161"/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-41502.121588802249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/>
      <c r="DK56" s="20"/>
    </row>
    <row r="57" spans="1:116" ht="10" x14ac:dyDescent="0.2">
      <c r="A57" s="162"/>
      <c r="B57" s="18" t="s">
        <v>358</v>
      </c>
      <c r="C57" s="161"/>
      <c r="D57" s="20"/>
      <c r="E57" s="20"/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  <c r="AF57" s="20">
        <v>0</v>
      </c>
      <c r="AG57" s="20">
        <v>0</v>
      </c>
      <c r="AH57" s="20">
        <v>0</v>
      </c>
      <c r="AI57" s="20">
        <v>0</v>
      </c>
      <c r="AJ57" s="20">
        <v>0</v>
      </c>
      <c r="AK57" s="20">
        <v>0</v>
      </c>
      <c r="AL57" s="20">
        <v>0</v>
      </c>
      <c r="AM57" s="20">
        <v>0</v>
      </c>
      <c r="AN57" s="20">
        <v>0</v>
      </c>
      <c r="AO57" s="20">
        <v>0</v>
      </c>
      <c r="AP57" s="20">
        <v>0</v>
      </c>
      <c r="AQ57" s="20">
        <v>0</v>
      </c>
      <c r="AR57" s="20">
        <v>0</v>
      </c>
      <c r="AS57" s="20">
        <v>0</v>
      </c>
      <c r="AT57" s="20">
        <v>0</v>
      </c>
      <c r="AU57" s="20">
        <v>0</v>
      </c>
      <c r="AV57" s="20">
        <v>0</v>
      </c>
      <c r="AW57" s="20">
        <v>0</v>
      </c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20">
        <v>0</v>
      </c>
      <c r="BE57" s="20">
        <v>0</v>
      </c>
      <c r="BF57" s="20">
        <v>0</v>
      </c>
      <c r="BG57" s="20">
        <v>0</v>
      </c>
      <c r="BH57" s="20">
        <v>0</v>
      </c>
      <c r="BI57" s="20">
        <v>0</v>
      </c>
      <c r="BJ57" s="20">
        <v>0</v>
      </c>
      <c r="BK57" s="20">
        <v>0</v>
      </c>
      <c r="BL57" s="20">
        <v>0</v>
      </c>
      <c r="BM57" s="20">
        <v>0</v>
      </c>
      <c r="BN57" s="20">
        <v>0</v>
      </c>
      <c r="BO57" s="20">
        <v>0</v>
      </c>
      <c r="BP57" s="20">
        <v>0</v>
      </c>
      <c r="BQ57" s="20">
        <v>0</v>
      </c>
      <c r="BR57" s="20">
        <v>0</v>
      </c>
      <c r="BS57" s="20">
        <v>0</v>
      </c>
      <c r="BT57" s="20">
        <v>0</v>
      </c>
      <c r="BU57" s="20">
        <v>0</v>
      </c>
      <c r="BV57" s="20">
        <v>0</v>
      </c>
      <c r="BW57" s="20">
        <v>-0.24</v>
      </c>
      <c r="BX57" s="20">
        <v>0</v>
      </c>
      <c r="BY57" s="20">
        <v>0</v>
      </c>
      <c r="BZ57" s="20">
        <v>0</v>
      </c>
      <c r="CA57" s="20">
        <v>0</v>
      </c>
      <c r="CB57" s="20">
        <v>0</v>
      </c>
      <c r="CC57" s="20">
        <v>0</v>
      </c>
      <c r="CD57" s="20">
        <v>0</v>
      </c>
      <c r="CE57" s="20">
        <v>0</v>
      </c>
      <c r="CF57" s="20">
        <v>0</v>
      </c>
      <c r="CG57" s="20">
        <v>0</v>
      </c>
      <c r="CH57" s="20">
        <v>0</v>
      </c>
      <c r="CI57" s="20">
        <v>0</v>
      </c>
      <c r="CJ57" s="20">
        <v>0</v>
      </c>
      <c r="CK57" s="20">
        <v>0</v>
      </c>
      <c r="CL57" s="20">
        <v>0</v>
      </c>
      <c r="CM57" s="20">
        <v>0</v>
      </c>
      <c r="CN57" s="20">
        <v>0</v>
      </c>
      <c r="CO57" s="20">
        <v>0</v>
      </c>
      <c r="CP57" s="20">
        <v>0</v>
      </c>
      <c r="CQ57" s="20">
        <v>0</v>
      </c>
      <c r="CR57" s="20">
        <v>0</v>
      </c>
      <c r="CS57" s="20">
        <v>0</v>
      </c>
      <c r="CT57" s="20">
        <v>0</v>
      </c>
      <c r="CU57" s="20">
        <v>0</v>
      </c>
      <c r="CV57" s="20">
        <v>0</v>
      </c>
      <c r="CW57" s="20">
        <v>0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/>
      <c r="DK57" s="20"/>
    </row>
    <row r="58" spans="1:116" ht="10" x14ac:dyDescent="0.2">
      <c r="A58" s="161"/>
      <c r="B58" s="161" t="s">
        <v>164</v>
      </c>
      <c r="C58" s="161"/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-199465.60817156127</v>
      </c>
      <c r="K58" s="20">
        <v>839909.63929235772</v>
      </c>
      <c r="L58" s="20">
        <v>-132528.25807590262</v>
      </c>
      <c r="M58" s="20">
        <v>-103484.37216730745</v>
      </c>
      <c r="N58" s="20">
        <v>700770.85968530783</v>
      </c>
      <c r="O58" s="20">
        <v>-818783.20197902794</v>
      </c>
      <c r="P58" s="20">
        <v>1096276.0165001631</v>
      </c>
      <c r="Q58" s="20">
        <v>-817310.30951343151</v>
      </c>
      <c r="R58" s="20">
        <v>958170.01138508262</v>
      </c>
      <c r="S58" s="20">
        <v>784942.6259112932</v>
      </c>
      <c r="T58" s="20">
        <v>30704.375064515523</v>
      </c>
      <c r="U58" s="20">
        <v>673040.03886486136</v>
      </c>
      <c r="V58" s="20">
        <v>263331.30598785734</v>
      </c>
      <c r="W58" s="20">
        <v>38116.316063273625</v>
      </c>
      <c r="X58" s="20">
        <v>348979.22271862964</v>
      </c>
      <c r="Y58" s="20">
        <v>1286283.3942931639</v>
      </c>
      <c r="Z58" s="20">
        <v>-421340.3069793639</v>
      </c>
      <c r="AA58" s="20">
        <v>1370054.8696792435</v>
      </c>
      <c r="AB58" s="20">
        <v>1490456.606397552</v>
      </c>
      <c r="AC58" s="20">
        <v>2821545.5923420191</v>
      </c>
      <c r="AD58" s="20">
        <v>1654548.6437538122</v>
      </c>
      <c r="AE58" s="20">
        <v>494103.71222840523</v>
      </c>
      <c r="AF58" s="20">
        <v>690188.31342275883</v>
      </c>
      <c r="AG58" s="20">
        <v>727750.65767317871</v>
      </c>
      <c r="AH58" s="20">
        <v>647189.07880039897</v>
      </c>
      <c r="AI58" s="20">
        <v>259386.30302540021</v>
      </c>
      <c r="AJ58" s="20">
        <v>279325.8908050044</v>
      </c>
      <c r="AK58" s="20">
        <v>1244399.5841505413</v>
      </c>
      <c r="AL58" s="20">
        <v>717740.02218569873</v>
      </c>
      <c r="AM58" s="20">
        <v>-668084.06894046708</v>
      </c>
      <c r="AN58" s="20">
        <v>1488380.2262490329</v>
      </c>
      <c r="AO58" s="20">
        <v>2573371.3174412423</v>
      </c>
      <c r="AP58" s="20">
        <v>752220.08010899019</v>
      </c>
      <c r="AQ58" s="20">
        <v>1950532.5679012637</v>
      </c>
      <c r="AR58" s="20">
        <v>1280321.929172223</v>
      </c>
      <c r="AS58" s="20">
        <v>251221.46629375406</v>
      </c>
      <c r="AT58" s="20">
        <v>179341.70468093536</v>
      </c>
      <c r="AU58" s="20">
        <v>450032.60857312684</v>
      </c>
      <c r="AV58" s="20">
        <v>-34198.314575369746</v>
      </c>
      <c r="AW58" s="20">
        <v>1028723.8213427879</v>
      </c>
      <c r="AX58" s="20">
        <v>2579451.6371541549</v>
      </c>
      <c r="AY58" s="20">
        <v>75193.216915806799</v>
      </c>
      <c r="AZ58" s="20">
        <v>-1646641.65</v>
      </c>
      <c r="BA58" s="20">
        <v>304219.58</v>
      </c>
      <c r="BB58" s="20">
        <v>-167080.89000000001</v>
      </c>
      <c r="BC58" s="20">
        <v>242116.06</v>
      </c>
      <c r="BD58" s="20">
        <v>-81570.899999999994</v>
      </c>
      <c r="BE58" s="20">
        <v>217673.58</v>
      </c>
      <c r="BF58" s="20">
        <v>81067.45</v>
      </c>
      <c r="BG58" s="20">
        <v>258625.12</v>
      </c>
      <c r="BH58" s="20">
        <v>270736.83</v>
      </c>
      <c r="BI58" s="20">
        <v>178979.84</v>
      </c>
      <c r="BJ58" s="20">
        <v>643841.98</v>
      </c>
      <c r="BK58" s="20">
        <v>337361.12</v>
      </c>
      <c r="BL58" s="20">
        <v>0</v>
      </c>
      <c r="BM58" s="20">
        <v>0</v>
      </c>
      <c r="BN58" s="20">
        <v>0</v>
      </c>
      <c r="BO58" s="20">
        <v>0</v>
      </c>
      <c r="BP58" s="20">
        <v>0</v>
      </c>
      <c r="BQ58" s="20">
        <v>0</v>
      </c>
      <c r="BR58" s="20">
        <v>0</v>
      </c>
      <c r="BS58" s="20">
        <v>0</v>
      </c>
      <c r="BT58" s="20">
        <v>0</v>
      </c>
      <c r="BU58" s="20">
        <v>0</v>
      </c>
      <c r="BV58" s="20">
        <v>0</v>
      </c>
      <c r="BW58" s="20">
        <v>0</v>
      </c>
      <c r="BX58" s="20">
        <v>0</v>
      </c>
      <c r="BY58" s="20">
        <v>0</v>
      </c>
      <c r="BZ58" s="20">
        <v>0</v>
      </c>
      <c r="CA58" s="20">
        <v>0</v>
      </c>
      <c r="CB58" s="20">
        <v>0</v>
      </c>
      <c r="CC58" s="20">
        <v>0</v>
      </c>
      <c r="CD58" s="20">
        <v>0</v>
      </c>
      <c r="CE58" s="20">
        <v>0</v>
      </c>
      <c r="CF58" s="20">
        <v>0</v>
      </c>
      <c r="CG58" s="20">
        <v>0</v>
      </c>
      <c r="CH58" s="20">
        <v>0</v>
      </c>
      <c r="CI58" s="20">
        <v>0</v>
      </c>
      <c r="CJ58" s="20">
        <v>0</v>
      </c>
      <c r="CK58" s="20">
        <v>0</v>
      </c>
      <c r="CL58" s="20">
        <v>0</v>
      </c>
      <c r="CM58" s="20">
        <v>0</v>
      </c>
      <c r="CN58" s="20">
        <v>0</v>
      </c>
      <c r="CO58" s="20">
        <v>0</v>
      </c>
      <c r="CP58" s="20">
        <v>0</v>
      </c>
      <c r="CQ58" s="20">
        <v>0</v>
      </c>
      <c r="CR58" s="20">
        <v>0</v>
      </c>
      <c r="CS58" s="20">
        <v>0</v>
      </c>
      <c r="CT58" s="20">
        <v>0</v>
      </c>
      <c r="CU58" s="20">
        <v>0</v>
      </c>
      <c r="CV58" s="20">
        <v>0</v>
      </c>
      <c r="CW58" s="20">
        <v>0</v>
      </c>
      <c r="CX58" s="20">
        <v>0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/>
      <c r="DK58" s="20"/>
    </row>
    <row r="59" spans="1:116" ht="10" x14ac:dyDescent="0.2">
      <c r="A59" s="5"/>
      <c r="B59" s="5" t="s">
        <v>158</v>
      </c>
      <c r="C59" s="5"/>
      <c r="D59" s="21">
        <f>SUM(D53:D58)</f>
        <v>0</v>
      </c>
      <c r="E59" s="21">
        <f>SUM(E53:E58)</f>
        <v>0</v>
      </c>
      <c r="F59" s="21">
        <f t="shared" ref="F59:AF59" si="340">SUM(F53:F58)</f>
        <v>0</v>
      </c>
      <c r="G59" s="21">
        <f t="shared" si="340"/>
        <v>0</v>
      </c>
      <c r="H59" s="21">
        <f t="shared" si="340"/>
        <v>0</v>
      </c>
      <c r="I59" s="21">
        <f t="shared" si="340"/>
        <v>0</v>
      </c>
      <c r="J59" s="21">
        <f t="shared" si="340"/>
        <v>-199465.60817156127</v>
      </c>
      <c r="K59" s="21">
        <f t="shared" si="340"/>
        <v>839909.63929235772</v>
      </c>
      <c r="L59" s="21">
        <f t="shared" si="340"/>
        <v>-132528.25807590262</v>
      </c>
      <c r="M59" s="21">
        <f t="shared" si="340"/>
        <v>-103484.37216730745</v>
      </c>
      <c r="N59" s="21">
        <f t="shared" si="340"/>
        <v>700770.85968530783</v>
      </c>
      <c r="O59" s="21">
        <f t="shared" si="340"/>
        <v>-818783.20197902794</v>
      </c>
      <c r="P59" s="21">
        <f t="shared" si="340"/>
        <v>1054773.8949113609</v>
      </c>
      <c r="Q59" s="21">
        <f t="shared" si="340"/>
        <v>-817310.30951343151</v>
      </c>
      <c r="R59" s="21">
        <f t="shared" si="340"/>
        <v>958170.01138508262</v>
      </c>
      <c r="S59" s="21">
        <f t="shared" si="340"/>
        <v>784942.6259112932</v>
      </c>
      <c r="T59" s="21">
        <f t="shared" si="340"/>
        <v>-214212.56193054846</v>
      </c>
      <c r="U59" s="21">
        <f t="shared" si="340"/>
        <v>673040.03886486136</v>
      </c>
      <c r="V59" s="21">
        <f t="shared" si="340"/>
        <v>263331.30598785734</v>
      </c>
      <c r="W59" s="21">
        <f t="shared" si="340"/>
        <v>38116.316063273625</v>
      </c>
      <c r="X59" s="21">
        <f t="shared" si="340"/>
        <v>348979.22271862964</v>
      </c>
      <c r="Y59" s="21">
        <f t="shared" si="340"/>
        <v>1286283.3942931639</v>
      </c>
      <c r="Z59" s="21">
        <f t="shared" si="340"/>
        <v>-421340.3069793639</v>
      </c>
      <c r="AA59" s="21">
        <f t="shared" si="340"/>
        <v>1370054.8696792435</v>
      </c>
      <c r="AB59" s="21">
        <f t="shared" si="340"/>
        <v>1490456.606397552</v>
      </c>
      <c r="AC59" s="21">
        <f t="shared" si="340"/>
        <v>2821545.5923420191</v>
      </c>
      <c r="AD59" s="21">
        <f t="shared" si="340"/>
        <v>1852269.1769116556</v>
      </c>
      <c r="AE59" s="21">
        <f t="shared" si="340"/>
        <v>513913.07737051119</v>
      </c>
      <c r="AF59" s="21">
        <f t="shared" si="340"/>
        <v>-5043290.5028379103</v>
      </c>
      <c r="AG59" s="21">
        <f>SUM(AG53:AG58)</f>
        <v>728138.73189999396</v>
      </c>
      <c r="AH59" s="21">
        <f t="shared" ref="AH59:BK59" si="341">SUM(AH53:AH58)</f>
        <v>647357.41403306916</v>
      </c>
      <c r="AI59" s="21">
        <f t="shared" si="341"/>
        <v>259386.30302540021</v>
      </c>
      <c r="AJ59" s="21">
        <f t="shared" si="341"/>
        <v>279325.8908050044</v>
      </c>
      <c r="AK59" s="21">
        <f t="shared" si="341"/>
        <v>1244399.5841505413</v>
      </c>
      <c r="AL59" s="21">
        <f t="shared" si="341"/>
        <v>717740.02218569873</v>
      </c>
      <c r="AM59" s="21">
        <f t="shared" si="341"/>
        <v>-668084.06894046708</v>
      </c>
      <c r="AN59" s="21">
        <f t="shared" si="341"/>
        <v>1488380.2262490329</v>
      </c>
      <c r="AO59" s="21">
        <f t="shared" si="341"/>
        <v>2573371.3174412423</v>
      </c>
      <c r="AP59" s="21">
        <f t="shared" si="341"/>
        <v>752220.08010899019</v>
      </c>
      <c r="AQ59" s="21">
        <f t="shared" si="341"/>
        <v>1950532.5679012637</v>
      </c>
      <c r="AR59" s="21">
        <f t="shared" si="341"/>
        <v>-9174083.4581461772</v>
      </c>
      <c r="AS59" s="21">
        <f t="shared" si="341"/>
        <v>251221.46629375406</v>
      </c>
      <c r="AT59" s="21">
        <f t="shared" si="341"/>
        <v>179341.70468093536</v>
      </c>
      <c r="AU59" s="21">
        <f t="shared" si="341"/>
        <v>450032.60857312684</v>
      </c>
      <c r="AV59" s="21">
        <f t="shared" si="341"/>
        <v>-34198.314575369746</v>
      </c>
      <c r="AW59" s="21">
        <f t="shared" si="341"/>
        <v>1028723.8213427879</v>
      </c>
      <c r="AX59" s="21">
        <f t="shared" si="341"/>
        <v>2579451.6371541549</v>
      </c>
      <c r="AY59" s="21">
        <f t="shared" si="341"/>
        <v>75193.216915806799</v>
      </c>
      <c r="AZ59" s="21">
        <f t="shared" si="341"/>
        <v>-1646641.65</v>
      </c>
      <c r="BA59" s="21">
        <f t="shared" si="341"/>
        <v>304219.58</v>
      </c>
      <c r="BB59" s="21">
        <f t="shared" si="341"/>
        <v>-167080.89000000001</v>
      </c>
      <c r="BC59" s="21">
        <f t="shared" si="341"/>
        <v>242116.06</v>
      </c>
      <c r="BD59" s="21">
        <f t="shared" si="341"/>
        <v>-12656163.16</v>
      </c>
      <c r="BE59" s="21">
        <f t="shared" si="341"/>
        <v>217673.58</v>
      </c>
      <c r="BF59" s="21">
        <f t="shared" si="341"/>
        <v>81067.45</v>
      </c>
      <c r="BG59" s="21">
        <f t="shared" si="341"/>
        <v>258625.12</v>
      </c>
      <c r="BH59" s="21">
        <f t="shared" si="341"/>
        <v>270736.83</v>
      </c>
      <c r="BI59" s="21">
        <f t="shared" si="341"/>
        <v>178979.84</v>
      </c>
      <c r="BJ59" s="21">
        <f t="shared" si="341"/>
        <v>643841.98</v>
      </c>
      <c r="BK59" s="21">
        <f t="shared" si="341"/>
        <v>337361.12</v>
      </c>
      <c r="BL59" s="21">
        <f t="shared" ref="BL59:BW59" si="342">SUM(BL53:BL58)</f>
        <v>-639327.88</v>
      </c>
      <c r="BM59" s="21">
        <f t="shared" si="342"/>
        <v>0</v>
      </c>
      <c r="BN59" s="21">
        <f t="shared" si="342"/>
        <v>0</v>
      </c>
      <c r="BO59" s="21">
        <f t="shared" si="342"/>
        <v>0</v>
      </c>
      <c r="BP59" s="21">
        <f t="shared" si="342"/>
        <v>0</v>
      </c>
      <c r="BQ59" s="21">
        <f t="shared" si="342"/>
        <v>0</v>
      </c>
      <c r="BR59" s="21">
        <f t="shared" si="342"/>
        <v>0</v>
      </c>
      <c r="BS59" s="21">
        <f t="shared" si="342"/>
        <v>0</v>
      </c>
      <c r="BT59" s="21">
        <f t="shared" si="342"/>
        <v>0</v>
      </c>
      <c r="BU59" s="21">
        <f t="shared" si="342"/>
        <v>0</v>
      </c>
      <c r="BV59" s="21">
        <f t="shared" si="342"/>
        <v>0</v>
      </c>
      <c r="BW59" s="21">
        <f t="shared" si="342"/>
        <v>-0.24</v>
      </c>
      <c r="BX59" s="21">
        <f t="shared" ref="BX59:CV59" si="343">SUM(BX53:BX58)</f>
        <v>0</v>
      </c>
      <c r="BY59" s="21">
        <f t="shared" si="343"/>
        <v>0</v>
      </c>
      <c r="BZ59" s="21">
        <f t="shared" si="343"/>
        <v>0</v>
      </c>
      <c r="CA59" s="21">
        <f t="shared" si="343"/>
        <v>0</v>
      </c>
      <c r="CB59" s="21">
        <f t="shared" si="343"/>
        <v>0</v>
      </c>
      <c r="CC59" s="21">
        <f t="shared" si="343"/>
        <v>0</v>
      </c>
      <c r="CD59" s="21">
        <f t="shared" si="343"/>
        <v>0</v>
      </c>
      <c r="CE59" s="21">
        <f t="shared" si="343"/>
        <v>0</v>
      </c>
      <c r="CF59" s="21">
        <f t="shared" si="343"/>
        <v>0</v>
      </c>
      <c r="CG59" s="21">
        <f t="shared" si="343"/>
        <v>0</v>
      </c>
      <c r="CH59" s="21">
        <f t="shared" si="343"/>
        <v>0</v>
      </c>
      <c r="CI59" s="21">
        <f t="shared" si="343"/>
        <v>0</v>
      </c>
      <c r="CJ59" s="21">
        <f t="shared" ref="CJ59:CU59" si="344">SUM(CJ53:CJ58)</f>
        <v>0</v>
      </c>
      <c r="CK59" s="21">
        <f t="shared" si="344"/>
        <v>0</v>
      </c>
      <c r="CL59" s="21">
        <f t="shared" si="344"/>
        <v>0</v>
      </c>
      <c r="CM59" s="21">
        <f t="shared" si="344"/>
        <v>0</v>
      </c>
      <c r="CN59" s="21">
        <f t="shared" si="344"/>
        <v>0</v>
      </c>
      <c r="CO59" s="21">
        <f t="shared" si="344"/>
        <v>0</v>
      </c>
      <c r="CP59" s="21">
        <f t="shared" si="344"/>
        <v>0</v>
      </c>
      <c r="CQ59" s="21">
        <f t="shared" si="344"/>
        <v>0</v>
      </c>
      <c r="CR59" s="21">
        <f t="shared" si="344"/>
        <v>0</v>
      </c>
      <c r="CS59" s="21">
        <f t="shared" si="344"/>
        <v>0</v>
      </c>
      <c r="CT59" s="21">
        <f t="shared" si="344"/>
        <v>0</v>
      </c>
      <c r="CU59" s="21">
        <f t="shared" si="344"/>
        <v>0</v>
      </c>
      <c r="CV59" s="21">
        <f t="shared" si="343"/>
        <v>0</v>
      </c>
      <c r="CW59" s="21">
        <f t="shared" ref="CW59:DK59" si="345">SUM(CW53:CW58)</f>
        <v>0</v>
      </c>
      <c r="CX59" s="21">
        <f t="shared" si="345"/>
        <v>0</v>
      </c>
      <c r="CY59" s="21">
        <f t="shared" si="345"/>
        <v>0</v>
      </c>
      <c r="CZ59" s="21">
        <f t="shared" si="345"/>
        <v>0</v>
      </c>
      <c r="DA59" s="21">
        <f t="shared" si="345"/>
        <v>0</v>
      </c>
      <c r="DB59" s="21">
        <f t="shared" si="345"/>
        <v>0</v>
      </c>
      <c r="DC59" s="21">
        <f t="shared" si="345"/>
        <v>0</v>
      </c>
      <c r="DD59" s="21">
        <f t="shared" si="345"/>
        <v>0</v>
      </c>
      <c r="DE59" s="21">
        <f t="shared" si="345"/>
        <v>0</v>
      </c>
      <c r="DF59" s="21">
        <f t="shared" si="345"/>
        <v>0</v>
      </c>
      <c r="DG59" s="21">
        <f t="shared" si="345"/>
        <v>0</v>
      </c>
      <c r="DH59" s="21">
        <f t="shared" si="345"/>
        <v>0</v>
      </c>
      <c r="DI59" s="21">
        <f t="shared" si="345"/>
        <v>0</v>
      </c>
      <c r="DJ59" s="21">
        <f t="shared" si="345"/>
        <v>0</v>
      </c>
      <c r="DK59" s="21">
        <f t="shared" si="345"/>
        <v>0</v>
      </c>
    </row>
    <row r="60" spans="1:116" ht="10" x14ac:dyDescent="0.2">
      <c r="A60" s="5"/>
      <c r="B60" s="5" t="s">
        <v>159</v>
      </c>
      <c r="C60" s="5"/>
      <c r="D60" s="14">
        <f>D52+D59</f>
        <v>0</v>
      </c>
      <c r="E60" s="14">
        <f t="shared" ref="E60:CW60" si="346">E52+E59</f>
        <v>0</v>
      </c>
      <c r="F60" s="14">
        <f t="shared" si="346"/>
        <v>0</v>
      </c>
      <c r="G60" s="14">
        <f t="shared" si="346"/>
        <v>0</v>
      </c>
      <c r="H60" s="14">
        <f t="shared" si="346"/>
        <v>0</v>
      </c>
      <c r="I60" s="14">
        <f t="shared" si="346"/>
        <v>0</v>
      </c>
      <c r="J60" s="14">
        <f t="shared" si="346"/>
        <v>-199465.60817156127</v>
      </c>
      <c r="K60" s="14">
        <f t="shared" si="346"/>
        <v>640444.03112079646</v>
      </c>
      <c r="L60" s="14">
        <f t="shared" si="346"/>
        <v>507915.77304489387</v>
      </c>
      <c r="M60" s="14">
        <f t="shared" si="346"/>
        <v>404431.40087758645</v>
      </c>
      <c r="N60" s="14">
        <f t="shared" si="346"/>
        <v>1105202.2605628944</v>
      </c>
      <c r="O60" s="14">
        <f t="shared" si="346"/>
        <v>286419.05858386646</v>
      </c>
      <c r="P60" s="14">
        <f t="shared" si="346"/>
        <v>1341192.9534952273</v>
      </c>
      <c r="Q60" s="14">
        <f t="shared" si="346"/>
        <v>523882.64398179576</v>
      </c>
      <c r="R60" s="14">
        <f t="shared" si="346"/>
        <v>1482052.6553668785</v>
      </c>
      <c r="S60" s="14">
        <f t="shared" si="346"/>
        <v>2266995.2812781716</v>
      </c>
      <c r="T60" s="14">
        <f t="shared" si="346"/>
        <v>2052782.7193476232</v>
      </c>
      <c r="U60" s="14">
        <f t="shared" si="346"/>
        <v>2725822.7582124844</v>
      </c>
      <c r="V60" s="14">
        <f t="shared" si="346"/>
        <v>2989154.0642003417</v>
      </c>
      <c r="W60" s="14">
        <f t="shared" si="346"/>
        <v>3027270.3802636154</v>
      </c>
      <c r="X60" s="14">
        <f t="shared" si="346"/>
        <v>3376249.6029822449</v>
      </c>
      <c r="Y60" s="14">
        <f t="shared" si="346"/>
        <v>4662532.9972754084</v>
      </c>
      <c r="Z60" s="14">
        <f t="shared" si="346"/>
        <v>4241192.6902960446</v>
      </c>
      <c r="AA60" s="14">
        <f t="shared" si="346"/>
        <v>5611247.5599752879</v>
      </c>
      <c r="AB60" s="14">
        <f t="shared" si="346"/>
        <v>7101704.1663728394</v>
      </c>
      <c r="AC60" s="14">
        <f t="shared" si="346"/>
        <v>9923249.7587148584</v>
      </c>
      <c r="AD60" s="14">
        <f t="shared" si="346"/>
        <v>11775518.935626514</v>
      </c>
      <c r="AE60" s="14">
        <f t="shared" si="346"/>
        <v>12289432.012997026</v>
      </c>
      <c r="AF60" s="14">
        <f t="shared" si="346"/>
        <v>7246141.5101591153</v>
      </c>
      <c r="AG60" s="14">
        <f t="shared" si="346"/>
        <v>7974280.2420591097</v>
      </c>
      <c r="AH60" s="14">
        <f t="shared" si="346"/>
        <v>8621637.6560921781</v>
      </c>
      <c r="AI60" s="14">
        <f t="shared" si="346"/>
        <v>8881023.9591175783</v>
      </c>
      <c r="AJ60" s="14">
        <f t="shared" si="346"/>
        <v>9160349.8499225825</v>
      </c>
      <c r="AK60" s="14">
        <f t="shared" si="346"/>
        <v>10404749.434073124</v>
      </c>
      <c r="AL60" s="14">
        <f t="shared" si="346"/>
        <v>11122489.456258822</v>
      </c>
      <c r="AM60" s="14">
        <f t="shared" si="346"/>
        <v>10454405.387318356</v>
      </c>
      <c r="AN60" s="14">
        <f t="shared" si="346"/>
        <v>11942785.61356739</v>
      </c>
      <c r="AO60" s="14">
        <f t="shared" si="346"/>
        <v>14516156.931008631</v>
      </c>
      <c r="AP60" s="14">
        <f t="shared" si="346"/>
        <v>15268377.011117622</v>
      </c>
      <c r="AQ60" s="14">
        <f t="shared" si="346"/>
        <v>17218909.579018887</v>
      </c>
      <c r="AR60" s="14">
        <f t="shared" si="346"/>
        <v>8044826.1208727099</v>
      </c>
      <c r="AS60" s="14">
        <f t="shared" si="346"/>
        <v>8296047.587166464</v>
      </c>
      <c r="AT60" s="14">
        <f t="shared" si="346"/>
        <v>8475389.2918473985</v>
      </c>
      <c r="AU60" s="14">
        <f t="shared" si="346"/>
        <v>8925421.900420526</v>
      </c>
      <c r="AV60" s="14">
        <f t="shared" si="346"/>
        <v>8891223.5858451556</v>
      </c>
      <c r="AW60" s="14">
        <f t="shared" si="346"/>
        <v>9919947.4071879443</v>
      </c>
      <c r="AX60" s="14">
        <f t="shared" si="346"/>
        <v>12499399.044342099</v>
      </c>
      <c r="AY60" s="14">
        <f t="shared" si="346"/>
        <v>12574592.261257906</v>
      </c>
      <c r="AZ60" s="14">
        <f t="shared" si="346"/>
        <v>10927950.611257905</v>
      </c>
      <c r="BA60" s="14">
        <f t="shared" si="346"/>
        <v>11232170.191257905</v>
      </c>
      <c r="BB60" s="14">
        <f t="shared" si="346"/>
        <v>11065089.301257905</v>
      </c>
      <c r="BC60" s="14">
        <f t="shared" si="346"/>
        <v>11307205.361257905</v>
      </c>
      <c r="BD60" s="14">
        <f t="shared" si="346"/>
        <v>-1348957.798742095</v>
      </c>
      <c r="BE60" s="14">
        <f t="shared" si="346"/>
        <v>-1131284.2187420949</v>
      </c>
      <c r="BF60" s="14">
        <f t="shared" si="346"/>
        <v>-1050216.768742095</v>
      </c>
      <c r="BG60" s="14">
        <f t="shared" si="346"/>
        <v>-791591.64874209499</v>
      </c>
      <c r="BH60" s="14">
        <f t="shared" si="346"/>
        <v>-520854.81874209497</v>
      </c>
      <c r="BI60" s="14">
        <f t="shared" si="346"/>
        <v>-341874.97874209494</v>
      </c>
      <c r="BJ60" s="14">
        <f t="shared" si="346"/>
        <v>301967.00125790504</v>
      </c>
      <c r="BK60" s="14">
        <f t="shared" si="346"/>
        <v>639328.12125790503</v>
      </c>
      <c r="BL60" s="14">
        <f t="shared" ref="BL60:BW60" si="347">BL52+BL59</f>
        <v>0.24125790502876043</v>
      </c>
      <c r="BM60" s="14">
        <f t="shared" si="347"/>
        <v>0.24125790502876043</v>
      </c>
      <c r="BN60" s="14">
        <f t="shared" si="347"/>
        <v>0.24125790502876043</v>
      </c>
      <c r="BO60" s="14">
        <f t="shared" si="347"/>
        <v>0.24125790502876043</v>
      </c>
      <c r="BP60" s="14">
        <f t="shared" si="347"/>
        <v>0.24125790502876043</v>
      </c>
      <c r="BQ60" s="14">
        <f t="shared" si="347"/>
        <v>0.24125790502876043</v>
      </c>
      <c r="BR60" s="14">
        <f t="shared" si="347"/>
        <v>0.24125790502876043</v>
      </c>
      <c r="BS60" s="14">
        <f t="shared" si="347"/>
        <v>0.24125790502876043</v>
      </c>
      <c r="BT60" s="14">
        <f t="shared" si="347"/>
        <v>0.24125790502876043</v>
      </c>
      <c r="BU60" s="14">
        <f t="shared" si="347"/>
        <v>0.24125790502876043</v>
      </c>
      <c r="BV60" s="14">
        <f t="shared" si="347"/>
        <v>0.24125790502876043</v>
      </c>
      <c r="BW60" s="14">
        <f t="shared" si="347"/>
        <v>1.2579050287604421E-3</v>
      </c>
      <c r="BX60" s="14">
        <f t="shared" ref="BX60:CV60" si="348">BX52+BX59</f>
        <v>1.2579050287604421E-3</v>
      </c>
      <c r="BY60" s="14">
        <f t="shared" si="348"/>
        <v>1.2579050287604421E-3</v>
      </c>
      <c r="BZ60" s="14">
        <f t="shared" si="348"/>
        <v>1.2579050287604421E-3</v>
      </c>
      <c r="CA60" s="14">
        <f t="shared" si="348"/>
        <v>1.2579050287604421E-3</v>
      </c>
      <c r="CB60" s="14">
        <f t="shared" si="348"/>
        <v>1.2579050287604421E-3</v>
      </c>
      <c r="CC60" s="14">
        <f t="shared" si="348"/>
        <v>1.2579050287604421E-3</v>
      </c>
      <c r="CD60" s="14">
        <f t="shared" si="348"/>
        <v>1.2579050287604421E-3</v>
      </c>
      <c r="CE60" s="14">
        <f t="shared" si="348"/>
        <v>1.2579050287604421E-3</v>
      </c>
      <c r="CF60" s="14">
        <f t="shared" si="348"/>
        <v>1.2579050287604421E-3</v>
      </c>
      <c r="CG60" s="14">
        <f t="shared" si="348"/>
        <v>1.2579050287604421E-3</v>
      </c>
      <c r="CH60" s="14">
        <f t="shared" si="348"/>
        <v>1.2579050287604421E-3</v>
      </c>
      <c r="CI60" s="14">
        <f t="shared" si="348"/>
        <v>1.2579050287604421E-3</v>
      </c>
      <c r="CJ60" s="14">
        <f t="shared" ref="CJ60:CU60" si="349">CJ52+CJ59</f>
        <v>1.2579050287604421E-3</v>
      </c>
      <c r="CK60" s="14">
        <f t="shared" si="349"/>
        <v>1.2579050287604421E-3</v>
      </c>
      <c r="CL60" s="14">
        <f t="shared" si="349"/>
        <v>1.2579050287604421E-3</v>
      </c>
      <c r="CM60" s="14">
        <f t="shared" si="349"/>
        <v>1.2579050287604421E-3</v>
      </c>
      <c r="CN60" s="14">
        <f t="shared" si="349"/>
        <v>1.2579050287604421E-3</v>
      </c>
      <c r="CO60" s="14">
        <f t="shared" si="349"/>
        <v>1.2579050287604421E-3</v>
      </c>
      <c r="CP60" s="14">
        <f t="shared" si="349"/>
        <v>1.2579050287604421E-3</v>
      </c>
      <c r="CQ60" s="14">
        <f t="shared" si="349"/>
        <v>1.2579050287604421E-3</v>
      </c>
      <c r="CR60" s="14">
        <f t="shared" si="349"/>
        <v>1.2579050287604421E-3</v>
      </c>
      <c r="CS60" s="14">
        <f t="shared" si="349"/>
        <v>1.2579050287604421E-3</v>
      </c>
      <c r="CT60" s="14">
        <f t="shared" si="349"/>
        <v>1.2579050287604421E-3</v>
      </c>
      <c r="CU60" s="14">
        <f t="shared" si="349"/>
        <v>1.2579050287604421E-3</v>
      </c>
      <c r="CV60" s="14">
        <f t="shared" si="348"/>
        <v>1.2579050287604421E-3</v>
      </c>
      <c r="CW60" s="14">
        <f t="shared" si="346"/>
        <v>1.2579050287604421E-3</v>
      </c>
      <c r="CX60" s="14">
        <f t="shared" ref="CX60" si="350">CX52+CX59</f>
        <v>1.2579050287604421E-3</v>
      </c>
      <c r="CY60" s="14">
        <f t="shared" ref="CY60" si="351">CY52+CY59</f>
        <v>1.2579050287604421E-3</v>
      </c>
      <c r="CZ60" s="14">
        <f t="shared" ref="CZ60" si="352">CZ52+CZ59</f>
        <v>1.2579050287604421E-3</v>
      </c>
      <c r="DA60" s="14">
        <f t="shared" ref="DA60" si="353">DA52+DA59</f>
        <v>1.2579050287604421E-3</v>
      </c>
      <c r="DB60" s="14">
        <f t="shared" ref="DB60" si="354">DB52+DB59</f>
        <v>1.2579050287604421E-3</v>
      </c>
      <c r="DC60" s="14">
        <f t="shared" ref="DC60" si="355">DC52+DC59</f>
        <v>1.2579050287604421E-3</v>
      </c>
      <c r="DD60" s="14">
        <f t="shared" ref="DD60" si="356">DD52+DD59</f>
        <v>1.2579050287604421E-3</v>
      </c>
      <c r="DE60" s="14">
        <f t="shared" ref="DE60" si="357">DE52+DE59</f>
        <v>1.2579050287604421E-3</v>
      </c>
      <c r="DF60" s="14">
        <f t="shared" ref="DF60" si="358">DF52+DF59</f>
        <v>1.2579050287604421E-3</v>
      </c>
      <c r="DG60" s="14">
        <f t="shared" ref="DG60" si="359">DG52+DG59</f>
        <v>1.2579050287604421E-3</v>
      </c>
      <c r="DH60" s="14">
        <f t="shared" ref="DH60" si="360">DH52+DH59</f>
        <v>1.2579050287604421E-3</v>
      </c>
      <c r="DI60" s="14">
        <f t="shared" ref="DI60" si="361">DI52+DI59</f>
        <v>1.2579050287604421E-3</v>
      </c>
      <c r="DJ60" s="14">
        <f t="shared" ref="DJ60" si="362">DJ52+DJ59</f>
        <v>1.2579050287604421E-3</v>
      </c>
      <c r="DK60" s="14">
        <f t="shared" ref="DK60" si="363">DK52+DK59</f>
        <v>1.2579050287604421E-3</v>
      </c>
    </row>
    <row r="61" spans="1:116" ht="10" x14ac:dyDescent="0.2">
      <c r="A61" s="5"/>
      <c r="B61" s="5"/>
      <c r="C61" s="5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5"/>
      <c r="DJ61" s="5"/>
      <c r="DK61" s="5"/>
    </row>
    <row r="62" spans="1:116" x14ac:dyDescent="0.25">
      <c r="A62" s="1" t="s">
        <v>165</v>
      </c>
      <c r="C62" s="12">
        <v>18237292</v>
      </c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7"/>
      <c r="BE62" s="166"/>
      <c r="BF62" s="166"/>
      <c r="BG62" s="166"/>
      <c r="BH62" s="166"/>
      <c r="BI62" s="166"/>
      <c r="BJ62" s="166"/>
      <c r="BK62" s="166"/>
      <c r="BL62" s="166"/>
      <c r="BM62" s="166"/>
      <c r="BN62" s="166"/>
      <c r="BO62" s="166"/>
      <c r="BP62" s="166"/>
      <c r="BQ62" s="166"/>
      <c r="BR62" s="166"/>
      <c r="BS62" s="166"/>
      <c r="BT62" s="166"/>
      <c r="BU62" s="166"/>
      <c r="BV62" s="166"/>
      <c r="BW62" s="166"/>
      <c r="BX62" s="166"/>
      <c r="BY62" s="166"/>
      <c r="BZ62" s="166"/>
      <c r="CA62" s="166"/>
      <c r="CB62" s="166"/>
      <c r="CC62" s="166"/>
      <c r="CD62" s="166"/>
      <c r="CE62" s="166"/>
      <c r="CF62" s="166"/>
      <c r="CG62" s="166"/>
      <c r="CH62" s="166"/>
      <c r="CI62" s="166"/>
      <c r="CJ62" s="166"/>
      <c r="CK62" s="166"/>
      <c r="CL62" s="166"/>
      <c r="CM62" s="166"/>
      <c r="CN62" s="166"/>
      <c r="CO62" s="166"/>
      <c r="CP62" s="166"/>
      <c r="CQ62" s="166"/>
      <c r="CR62" s="166"/>
      <c r="CS62" s="166"/>
      <c r="CT62" s="166"/>
      <c r="CU62" s="166"/>
      <c r="CV62" s="166"/>
      <c r="CW62" s="166"/>
      <c r="CX62" s="166"/>
      <c r="CY62" s="166"/>
      <c r="CZ62" s="166"/>
      <c r="DA62" s="166"/>
      <c r="DB62" s="166"/>
      <c r="DC62" s="166"/>
      <c r="DD62" s="166"/>
      <c r="DE62" s="166"/>
      <c r="DF62" s="166"/>
      <c r="DG62" s="5"/>
      <c r="DJ62" s="5"/>
      <c r="DK62" s="5"/>
    </row>
    <row r="63" spans="1:116" s="22" customFormat="1" ht="10" x14ac:dyDescent="0.2">
      <c r="A63" s="4"/>
      <c r="B63" s="4" t="s">
        <v>155</v>
      </c>
      <c r="C63" s="12">
        <v>25400692</v>
      </c>
      <c r="D63" s="14">
        <v>0</v>
      </c>
      <c r="E63" s="14">
        <f>D68</f>
        <v>0</v>
      </c>
      <c r="F63" s="14">
        <f t="shared" ref="F63:CY63" si="364">E68</f>
        <v>0</v>
      </c>
      <c r="G63" s="14">
        <f t="shared" si="364"/>
        <v>0</v>
      </c>
      <c r="H63" s="14">
        <f t="shared" si="364"/>
        <v>0</v>
      </c>
      <c r="I63" s="14">
        <f t="shared" si="364"/>
        <v>0</v>
      </c>
      <c r="J63" s="14">
        <f t="shared" si="364"/>
        <v>0</v>
      </c>
      <c r="K63" s="14">
        <f t="shared" si="364"/>
        <v>0</v>
      </c>
      <c r="L63" s="14">
        <f t="shared" si="364"/>
        <v>0</v>
      </c>
      <c r="M63" s="14">
        <f t="shared" si="364"/>
        <v>0</v>
      </c>
      <c r="N63" s="14">
        <f t="shared" si="364"/>
        <v>0</v>
      </c>
      <c r="O63" s="14">
        <f t="shared" si="364"/>
        <v>0</v>
      </c>
      <c r="P63" s="14">
        <f t="shared" si="364"/>
        <v>0</v>
      </c>
      <c r="Q63" s="14">
        <f t="shared" si="364"/>
        <v>0</v>
      </c>
      <c r="R63" s="14">
        <f t="shared" si="364"/>
        <v>0</v>
      </c>
      <c r="S63" s="14">
        <f t="shared" si="364"/>
        <v>0</v>
      </c>
      <c r="T63" s="14">
        <f t="shared" si="364"/>
        <v>0</v>
      </c>
      <c r="U63" s="14">
        <f t="shared" si="364"/>
        <v>0</v>
      </c>
      <c r="V63" s="14">
        <f t="shared" si="364"/>
        <v>0</v>
      </c>
      <c r="W63" s="14">
        <f t="shared" si="364"/>
        <v>0</v>
      </c>
      <c r="X63" s="14">
        <f t="shared" si="364"/>
        <v>0</v>
      </c>
      <c r="Y63" s="14">
        <f t="shared" si="364"/>
        <v>0</v>
      </c>
      <c r="Z63" s="14">
        <f t="shared" si="364"/>
        <v>0</v>
      </c>
      <c r="AA63" s="14">
        <f t="shared" si="364"/>
        <v>0</v>
      </c>
      <c r="AB63" s="14">
        <f t="shared" si="364"/>
        <v>0</v>
      </c>
      <c r="AC63" s="14">
        <f t="shared" si="364"/>
        <v>0</v>
      </c>
      <c r="AD63" s="14">
        <f t="shared" si="364"/>
        <v>0</v>
      </c>
      <c r="AE63" s="14">
        <f t="shared" si="364"/>
        <v>0</v>
      </c>
      <c r="AF63" s="14">
        <f t="shared" si="364"/>
        <v>0</v>
      </c>
      <c r="AG63" s="14">
        <f t="shared" si="364"/>
        <v>0</v>
      </c>
      <c r="AH63" s="14">
        <f t="shared" si="364"/>
        <v>0</v>
      </c>
      <c r="AI63" s="14">
        <f t="shared" si="364"/>
        <v>0</v>
      </c>
      <c r="AJ63" s="14">
        <f t="shared" si="364"/>
        <v>0</v>
      </c>
      <c r="AK63" s="14">
        <f t="shared" si="364"/>
        <v>0</v>
      </c>
      <c r="AL63" s="14">
        <f t="shared" si="364"/>
        <v>0</v>
      </c>
      <c r="AM63" s="14">
        <f t="shared" si="364"/>
        <v>0</v>
      </c>
      <c r="AN63" s="14">
        <f t="shared" si="364"/>
        <v>0</v>
      </c>
      <c r="AO63" s="14">
        <f t="shared" si="364"/>
        <v>0</v>
      </c>
      <c r="AP63" s="14">
        <f t="shared" si="364"/>
        <v>0</v>
      </c>
      <c r="AQ63" s="14">
        <f t="shared" si="364"/>
        <v>0</v>
      </c>
      <c r="AR63" s="14">
        <f t="shared" si="364"/>
        <v>0</v>
      </c>
      <c r="AS63" s="14">
        <f t="shared" si="364"/>
        <v>0</v>
      </c>
      <c r="AT63" s="14">
        <f t="shared" si="364"/>
        <v>0</v>
      </c>
      <c r="AU63" s="14">
        <f t="shared" si="364"/>
        <v>0</v>
      </c>
      <c r="AV63" s="14">
        <f t="shared" si="364"/>
        <v>0</v>
      </c>
      <c r="AW63" s="14">
        <f t="shared" si="364"/>
        <v>0</v>
      </c>
      <c r="AX63" s="14">
        <f t="shared" si="364"/>
        <v>0</v>
      </c>
      <c r="AY63" s="14">
        <f t="shared" si="364"/>
        <v>0</v>
      </c>
      <c r="AZ63" s="14">
        <f t="shared" si="364"/>
        <v>0</v>
      </c>
      <c r="BA63" s="14">
        <f t="shared" si="364"/>
        <v>0</v>
      </c>
      <c r="BB63" s="14">
        <f t="shared" si="364"/>
        <v>0</v>
      </c>
      <c r="BC63" s="14">
        <f t="shared" si="364"/>
        <v>0</v>
      </c>
      <c r="BD63" s="14">
        <f t="shared" si="364"/>
        <v>0</v>
      </c>
      <c r="BE63" s="14">
        <f t="shared" si="364"/>
        <v>0</v>
      </c>
      <c r="BF63" s="14">
        <f t="shared" si="364"/>
        <v>0</v>
      </c>
      <c r="BG63" s="14">
        <f t="shared" si="364"/>
        <v>0</v>
      </c>
      <c r="BH63" s="14">
        <f t="shared" si="364"/>
        <v>0</v>
      </c>
      <c r="BI63" s="14">
        <f t="shared" si="364"/>
        <v>0</v>
      </c>
      <c r="BJ63" s="14">
        <f t="shared" si="364"/>
        <v>0</v>
      </c>
      <c r="BK63" s="14">
        <f t="shared" si="364"/>
        <v>0</v>
      </c>
      <c r="BL63" s="14">
        <f t="shared" ref="BL63" si="365">BK68</f>
        <v>-21797.52</v>
      </c>
      <c r="BM63" s="14">
        <f t="shared" ref="BM63" si="366">BL68</f>
        <v>1128506.1096399999</v>
      </c>
      <c r="BN63" s="14">
        <f t="shared" ref="BN63" si="367">BM68</f>
        <v>57536.909639999969</v>
      </c>
      <c r="BO63" s="14">
        <f t="shared" ref="BO63" si="368">BN68</f>
        <v>-1167721.3803600001</v>
      </c>
      <c r="BP63" s="14">
        <f t="shared" ref="BP63" si="369">BO68</f>
        <v>-1631195.52036</v>
      </c>
      <c r="BQ63" s="14">
        <f t="shared" ref="BQ63" si="370">BP68</f>
        <v>-1908960.26</v>
      </c>
      <c r="BR63" s="14">
        <f t="shared" ref="BR63" si="371">BQ68</f>
        <v>-2200728.2400000002</v>
      </c>
      <c r="BS63" s="14">
        <f t="shared" ref="BS63" si="372">BR68</f>
        <v>-2017706.8300000003</v>
      </c>
      <c r="BT63" s="14">
        <f t="shared" ref="BT63" si="373">BS68</f>
        <v>-2087406.6200000003</v>
      </c>
      <c r="BU63" s="14">
        <f t="shared" ref="BU63" si="374">BT68</f>
        <v>-2050589.4300000004</v>
      </c>
      <c r="BV63" s="14">
        <f t="shared" ref="BV63" si="375">BU68</f>
        <v>-2183856.5000000005</v>
      </c>
      <c r="BW63" s="14">
        <f t="shared" ref="BW63" si="376">BV68</f>
        <v>-2302303.0500000003</v>
      </c>
      <c r="BX63" s="14">
        <f t="shared" ref="BX63" si="377">BW68</f>
        <v>-2236606.3800000004</v>
      </c>
      <c r="BY63" s="14">
        <f t="shared" ref="BY63" si="378">BX68</f>
        <v>-1146242.2800000003</v>
      </c>
      <c r="BZ63" s="14">
        <f t="shared" ref="BZ63" si="379">BY68</f>
        <v>-3648146.3600000003</v>
      </c>
      <c r="CA63" s="14">
        <f t="shared" ref="CA63" si="380">BZ68</f>
        <v>-3664790.95</v>
      </c>
      <c r="CB63" s="14">
        <f t="shared" ref="CB63" si="381">CA68</f>
        <v>-3306291.52</v>
      </c>
      <c r="CC63" s="14">
        <f t="shared" ref="CC63" si="382">CB68</f>
        <v>-1045661.9099999997</v>
      </c>
      <c r="CD63" s="14">
        <f t="shared" ref="CD63" si="383">CC68</f>
        <v>-1092831.6199999996</v>
      </c>
      <c r="CE63" s="14">
        <f t="shared" ref="CE63" si="384">CD68</f>
        <v>-1274468.8299999996</v>
      </c>
      <c r="CF63" s="14">
        <f t="shared" ref="CF63" si="385">CE68</f>
        <v>-1516494.0099999995</v>
      </c>
      <c r="CG63" s="14">
        <f t="shared" ref="CG63" si="386">CF68</f>
        <v>-2038771.5699999996</v>
      </c>
      <c r="CH63" s="14">
        <f t="shared" ref="CH63" si="387">CG68</f>
        <v>-2556481.0399999996</v>
      </c>
      <c r="CI63" s="14">
        <f t="shared" ref="CI63" si="388">CH68</f>
        <v>-1196934.3699999996</v>
      </c>
      <c r="CJ63" s="14">
        <f t="shared" ref="CJ63" si="389">CI68</f>
        <v>-1448346.7099999997</v>
      </c>
      <c r="CK63" s="14">
        <f t="shared" ref="CK63" si="390">CJ68</f>
        <v>-888719.02999999968</v>
      </c>
      <c r="CL63" s="14">
        <f t="shared" ref="CL63" si="391">CK68</f>
        <v>-1439825.0199999996</v>
      </c>
      <c r="CM63" s="14">
        <f t="shared" ref="CM63" si="392">CL68</f>
        <v>-1262516.3399999996</v>
      </c>
      <c r="CN63" s="14">
        <f t="shared" ref="CN63" si="393">CM68</f>
        <v>-128415.49999999953</v>
      </c>
      <c r="CO63" s="14">
        <f t="shared" ref="CO63" si="394">CN68</f>
        <v>2238409.3200000003</v>
      </c>
      <c r="CP63" s="14">
        <f t="shared" ref="CP63" si="395">CO68</f>
        <v>2367240.7900000005</v>
      </c>
      <c r="CQ63" s="14">
        <f t="shared" ref="CQ63" si="396">CP68</f>
        <v>2625448.8000000007</v>
      </c>
      <c r="CR63" s="14">
        <f t="shared" ref="CR63" si="397">CQ68</f>
        <v>3089983.8800000008</v>
      </c>
      <c r="CS63" s="14">
        <f t="shared" ref="CS63" si="398">CR68</f>
        <v>3738147.2000000007</v>
      </c>
      <c r="CT63" s="14">
        <f t="shared" ref="CT63" si="399">CS68</f>
        <v>4711338.2700000005</v>
      </c>
      <c r="CU63" s="14">
        <f t="shared" ref="CU63" si="400">CT68</f>
        <v>4906063.5200000005</v>
      </c>
      <c r="CV63" s="14">
        <f>CU68</f>
        <v>7355292.0300000003</v>
      </c>
      <c r="CW63" s="14">
        <f t="shared" si="364"/>
        <v>9166565.8300000001</v>
      </c>
      <c r="CX63" s="14">
        <f t="shared" si="364"/>
        <v>8293706.8300000001</v>
      </c>
      <c r="CY63" s="14">
        <f t="shared" si="364"/>
        <v>7827485.4199999999</v>
      </c>
      <c r="CZ63" s="14">
        <f t="shared" ref="CZ63" si="401">CY68</f>
        <v>9113979.3100000005</v>
      </c>
      <c r="DA63" s="14">
        <f t="shared" ref="DA63" si="402">CZ68</f>
        <v>2289800.0200000005</v>
      </c>
      <c r="DB63" s="14">
        <f t="shared" ref="DB63" si="403">DA68</f>
        <v>2683787.5100000007</v>
      </c>
      <c r="DC63" s="14">
        <f t="shared" ref="DC63" si="404">DB68</f>
        <v>2837756.8700000006</v>
      </c>
      <c r="DD63" s="14">
        <f t="shared" ref="DD63" si="405">DC68</f>
        <v>3140933.4600000004</v>
      </c>
      <c r="DE63" s="14">
        <f t="shared" ref="DE63" si="406">DD68</f>
        <v>3020474.5700000003</v>
      </c>
      <c r="DF63" s="14">
        <f>DE68</f>
        <v>2833373.5500000003</v>
      </c>
      <c r="DG63" s="14">
        <f t="shared" ref="DG63:DK63" si="407">DF68</f>
        <v>3198698.8200000003</v>
      </c>
      <c r="DH63" s="14">
        <f t="shared" si="407"/>
        <v>3361414.39</v>
      </c>
      <c r="DI63" s="14">
        <f t="shared" si="407"/>
        <v>2430571.5500000003</v>
      </c>
      <c r="DJ63" s="14">
        <f t="shared" si="407"/>
        <v>2180102.7100000004</v>
      </c>
      <c r="DK63" s="14">
        <f t="shared" si="407"/>
        <v>2180102.7100000004</v>
      </c>
      <c r="DL63" s="4"/>
    </row>
    <row r="64" spans="1:116" s="22" customFormat="1" ht="10" x14ac:dyDescent="0.2">
      <c r="B64" s="18" t="s">
        <v>156</v>
      </c>
      <c r="C64" s="23"/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0</v>
      </c>
      <c r="AE64" s="20">
        <v>0</v>
      </c>
      <c r="AF64" s="20">
        <v>0</v>
      </c>
      <c r="AG64" s="20">
        <v>0</v>
      </c>
      <c r="AH64" s="20">
        <v>0</v>
      </c>
      <c r="AI64" s="20">
        <v>0</v>
      </c>
      <c r="AJ64" s="20">
        <v>0</v>
      </c>
      <c r="AK64" s="20">
        <v>0</v>
      </c>
      <c r="AL64" s="20">
        <v>0</v>
      </c>
      <c r="AM64" s="20">
        <v>0</v>
      </c>
      <c r="AN64" s="20">
        <v>0</v>
      </c>
      <c r="AO64" s="20">
        <v>0</v>
      </c>
      <c r="AP64" s="20">
        <v>0</v>
      </c>
      <c r="AQ64" s="20">
        <v>0</v>
      </c>
      <c r="AR64" s="20">
        <v>0</v>
      </c>
      <c r="AS64" s="20">
        <v>0</v>
      </c>
      <c r="AT64" s="20">
        <v>0</v>
      </c>
      <c r="AU64" s="20">
        <v>0</v>
      </c>
      <c r="AV64" s="20">
        <v>0</v>
      </c>
      <c r="AW64" s="20">
        <v>0</v>
      </c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20">
        <v>0</v>
      </c>
      <c r="BE64" s="20">
        <v>0</v>
      </c>
      <c r="BF64" s="20">
        <v>0</v>
      </c>
      <c r="BG64" s="20">
        <v>0</v>
      </c>
      <c r="BH64" s="20">
        <v>0</v>
      </c>
      <c r="BI64" s="20">
        <v>0</v>
      </c>
      <c r="BJ64" s="20">
        <v>0</v>
      </c>
      <c r="BK64" s="20">
        <v>0</v>
      </c>
      <c r="BL64" s="20">
        <v>0</v>
      </c>
      <c r="BM64" s="20">
        <v>0</v>
      </c>
      <c r="BN64" s="20">
        <v>0</v>
      </c>
      <c r="BO64" s="20">
        <v>0</v>
      </c>
      <c r="BP64" s="20">
        <v>-427649.97963999998</v>
      </c>
      <c r="BQ64" s="20">
        <v>0</v>
      </c>
      <c r="BR64" s="20">
        <v>0</v>
      </c>
      <c r="BS64" s="20">
        <v>0</v>
      </c>
      <c r="BT64" s="20">
        <v>0</v>
      </c>
      <c r="BU64" s="20">
        <v>0</v>
      </c>
      <c r="BV64" s="20">
        <v>0</v>
      </c>
      <c r="BW64" s="20">
        <v>0</v>
      </c>
      <c r="BX64" s="20">
        <v>0</v>
      </c>
      <c r="BY64" s="20">
        <v>0</v>
      </c>
      <c r="BZ64" s="20">
        <v>0</v>
      </c>
      <c r="CA64" s="20">
        <v>0</v>
      </c>
      <c r="CB64" s="20">
        <v>2236606.3800000004</v>
      </c>
      <c r="CC64" s="20">
        <v>0</v>
      </c>
      <c r="CD64" s="20">
        <v>0</v>
      </c>
      <c r="CE64" s="20">
        <v>0</v>
      </c>
      <c r="CF64" s="20">
        <v>0</v>
      </c>
      <c r="CG64" s="20">
        <v>0</v>
      </c>
      <c r="CH64" s="20">
        <v>0</v>
      </c>
      <c r="CI64" s="20">
        <v>0</v>
      </c>
      <c r="CJ64" s="20">
        <v>0</v>
      </c>
      <c r="CK64" s="20">
        <v>0</v>
      </c>
      <c r="CL64" s="20">
        <v>0</v>
      </c>
      <c r="CM64" s="20">
        <v>0</v>
      </c>
      <c r="CN64" s="20">
        <v>1448346.7099999997</v>
      </c>
      <c r="CO64" s="20">
        <v>0</v>
      </c>
      <c r="CP64" s="20">
        <v>0</v>
      </c>
      <c r="CQ64" s="20">
        <v>0</v>
      </c>
      <c r="CR64" s="20">
        <v>0</v>
      </c>
      <c r="CS64" s="20">
        <v>0</v>
      </c>
      <c r="CT64" s="20">
        <v>0</v>
      </c>
      <c r="CU64" s="20">
        <v>0</v>
      </c>
      <c r="CV64" s="20">
        <v>0</v>
      </c>
      <c r="CW64" s="20">
        <v>0</v>
      </c>
      <c r="CX64" s="20">
        <v>0</v>
      </c>
      <c r="CY64" s="20">
        <v>0</v>
      </c>
      <c r="CZ64" s="20">
        <v>-7355292.0300000003</v>
      </c>
      <c r="DA64" s="20">
        <v>0</v>
      </c>
      <c r="DB64" s="20">
        <v>0</v>
      </c>
      <c r="DC64" s="20">
        <v>0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/>
      <c r="DK64" s="20"/>
    </row>
    <row r="65" spans="1:116" s="18" customFormat="1" ht="10" x14ac:dyDescent="0.2">
      <c r="A65" s="22"/>
      <c r="B65" s="18" t="s">
        <v>166</v>
      </c>
      <c r="C65" s="23"/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449447.49963999999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/>
      <c r="DK65" s="20"/>
      <c r="DL65" s="22"/>
    </row>
    <row r="66" spans="1:116" ht="10" x14ac:dyDescent="0.2">
      <c r="A66" s="18"/>
      <c r="B66" s="18" t="s">
        <v>164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  <c r="Z66" s="20">
        <v>0</v>
      </c>
      <c r="AA66" s="20">
        <v>0</v>
      </c>
      <c r="AB66" s="20">
        <v>0</v>
      </c>
      <c r="AC66" s="20">
        <v>0</v>
      </c>
      <c r="AD66" s="20">
        <v>0</v>
      </c>
      <c r="AE66" s="20">
        <v>0</v>
      </c>
      <c r="AF66" s="20">
        <v>0</v>
      </c>
      <c r="AG66" s="20">
        <v>0</v>
      </c>
      <c r="AH66" s="20">
        <v>0</v>
      </c>
      <c r="AI66" s="20">
        <v>0</v>
      </c>
      <c r="AJ66" s="20">
        <v>0</v>
      </c>
      <c r="AK66" s="20">
        <v>0</v>
      </c>
      <c r="AL66" s="20">
        <v>0</v>
      </c>
      <c r="AM66" s="20">
        <v>0</v>
      </c>
      <c r="AN66" s="20">
        <v>0</v>
      </c>
      <c r="AO66" s="20">
        <v>0</v>
      </c>
      <c r="AP66" s="20">
        <v>0</v>
      </c>
      <c r="AQ66" s="20">
        <v>0</v>
      </c>
      <c r="AR66" s="20">
        <v>0</v>
      </c>
      <c r="AS66" s="20">
        <v>0</v>
      </c>
      <c r="AT66" s="20">
        <v>0</v>
      </c>
      <c r="AU66" s="20">
        <v>0</v>
      </c>
      <c r="AV66" s="20">
        <v>0</v>
      </c>
      <c r="AW66" s="20">
        <v>0</v>
      </c>
      <c r="AX66" s="20">
        <v>0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20">
        <v>0</v>
      </c>
      <c r="BE66" s="20">
        <v>0</v>
      </c>
      <c r="BF66" s="20">
        <v>0</v>
      </c>
      <c r="BG66" s="20">
        <v>0</v>
      </c>
      <c r="BH66" s="20">
        <v>0</v>
      </c>
      <c r="BI66" s="20">
        <v>0</v>
      </c>
      <c r="BJ66" s="20">
        <v>0</v>
      </c>
      <c r="BK66" s="20">
        <v>-21797.52</v>
      </c>
      <c r="BL66" s="20">
        <v>700856.13</v>
      </c>
      <c r="BM66" s="20">
        <v>-1070969.2</v>
      </c>
      <c r="BN66" s="20">
        <v>-1225258.29</v>
      </c>
      <c r="BO66" s="20">
        <v>-463474.14</v>
      </c>
      <c r="BP66" s="20">
        <v>149885.24</v>
      </c>
      <c r="BQ66" s="20">
        <v>-291767.98</v>
      </c>
      <c r="BR66" s="20">
        <v>183021.41</v>
      </c>
      <c r="BS66" s="20">
        <v>-69699.789999999994</v>
      </c>
      <c r="BT66" s="20">
        <v>36817.19</v>
      </c>
      <c r="BU66" s="20">
        <v>-133267.07</v>
      </c>
      <c r="BV66" s="20">
        <v>-118446.55</v>
      </c>
      <c r="BW66" s="20">
        <v>65696.67</v>
      </c>
      <c r="BX66" s="20">
        <v>1090364.1000000001</v>
      </c>
      <c r="BY66" s="20">
        <v>-2501904.08</v>
      </c>
      <c r="BZ66" s="20">
        <v>-16644.59</v>
      </c>
      <c r="CA66" s="20">
        <v>358499.43</v>
      </c>
      <c r="CB66" s="20">
        <v>24023.23</v>
      </c>
      <c r="CC66" s="20">
        <v>-47169.71</v>
      </c>
      <c r="CD66" s="20">
        <v>-181637.21</v>
      </c>
      <c r="CE66" s="20">
        <v>-242025.18</v>
      </c>
      <c r="CF66" s="20">
        <v>-522277.56</v>
      </c>
      <c r="CG66" s="20">
        <v>-517709.47</v>
      </c>
      <c r="CH66" s="20">
        <v>1359546.67</v>
      </c>
      <c r="CI66" s="20">
        <v>-251412.34</v>
      </c>
      <c r="CJ66" s="20">
        <v>559627.68000000005</v>
      </c>
      <c r="CK66" s="20">
        <v>-551105.99</v>
      </c>
      <c r="CL66" s="20">
        <v>177308.68</v>
      </c>
      <c r="CM66" s="20">
        <v>1134100.8400000001</v>
      </c>
      <c r="CN66" s="20">
        <v>918478.11</v>
      </c>
      <c r="CO66" s="20">
        <v>128831.47</v>
      </c>
      <c r="CP66" s="20">
        <v>258208.01</v>
      </c>
      <c r="CQ66" s="20">
        <v>464535.08</v>
      </c>
      <c r="CR66" s="20">
        <v>648163.31999999995</v>
      </c>
      <c r="CS66" s="20">
        <v>973191.07</v>
      </c>
      <c r="CT66" s="20">
        <v>194725.25</v>
      </c>
      <c r="CU66" s="20">
        <v>2449228.5099999998</v>
      </c>
      <c r="CV66" s="19">
        <f>'Sch31&amp;31T Deferral Calc'!C22</f>
        <v>1811273.8</v>
      </c>
      <c r="CW66" s="19">
        <f>'Sch31&amp;31T Deferral Calc'!D22</f>
        <v>-872859</v>
      </c>
      <c r="CX66" s="19">
        <f>'Sch31&amp;31T Deferral Calc'!E22</f>
        <v>-466221.41</v>
      </c>
      <c r="CY66" s="19">
        <f>'Sch31&amp;31T Deferral Calc'!F22</f>
        <v>1286493.8899999999</v>
      </c>
      <c r="CZ66" s="19">
        <f>'Sch31&amp;31T Deferral Calc'!G22</f>
        <v>531112.74</v>
      </c>
      <c r="DA66" s="19">
        <f>'Sch31&amp;31T Deferral Calc'!H22</f>
        <v>393987.49</v>
      </c>
      <c r="DB66" s="19">
        <f>'Sch31&amp;31T Deferral Calc'!I22</f>
        <v>153969.35999999999</v>
      </c>
      <c r="DC66" s="19">
        <f>'Sch31&amp;31T Deferral Calc'!J22</f>
        <v>303176.59000000003</v>
      </c>
      <c r="DD66" s="19">
        <f>'Sch31&amp;31T Deferral Calc'!K22</f>
        <v>-120458.89</v>
      </c>
      <c r="DE66" s="19">
        <f>'Sch31&amp;31T Deferral Calc'!L22</f>
        <v>-187101.02</v>
      </c>
      <c r="DF66" s="19">
        <f>'Sch31&amp;31T Deferral Calc'!M22</f>
        <v>365325.27</v>
      </c>
      <c r="DG66" s="19">
        <f>'Sch31&amp;31T Deferral Calc'!N22</f>
        <v>162715.57</v>
      </c>
      <c r="DH66" s="19">
        <f>'Sch31&amp;31T Deferral Calc'!O22</f>
        <v>-930842.84</v>
      </c>
      <c r="DI66" s="19">
        <f>'Sch31&amp;31T Deferral Calc'!P22</f>
        <v>-250468.84</v>
      </c>
      <c r="DJ66" s="19"/>
      <c r="DK66" s="19"/>
      <c r="DL66" s="18"/>
    </row>
    <row r="67" spans="1:116" ht="10" x14ac:dyDescent="0.2">
      <c r="B67" s="4" t="s">
        <v>158</v>
      </c>
      <c r="D67" s="21">
        <f t="shared" ref="D67:CY67" si="408">SUM(D64:D66)</f>
        <v>0</v>
      </c>
      <c r="E67" s="21">
        <f t="shared" si="408"/>
        <v>0</v>
      </c>
      <c r="F67" s="21">
        <f t="shared" si="408"/>
        <v>0</v>
      </c>
      <c r="G67" s="21">
        <f t="shared" si="408"/>
        <v>0</v>
      </c>
      <c r="H67" s="21">
        <f t="shared" si="408"/>
        <v>0</v>
      </c>
      <c r="I67" s="21">
        <f t="shared" si="408"/>
        <v>0</v>
      </c>
      <c r="J67" s="21">
        <f t="shared" si="408"/>
        <v>0</v>
      </c>
      <c r="K67" s="21">
        <f t="shared" si="408"/>
        <v>0</v>
      </c>
      <c r="L67" s="21">
        <f t="shared" si="408"/>
        <v>0</v>
      </c>
      <c r="M67" s="21">
        <f t="shared" si="408"/>
        <v>0</v>
      </c>
      <c r="N67" s="21">
        <f t="shared" si="408"/>
        <v>0</v>
      </c>
      <c r="O67" s="21">
        <f t="shared" si="408"/>
        <v>0</v>
      </c>
      <c r="P67" s="21">
        <f t="shared" si="408"/>
        <v>0</v>
      </c>
      <c r="Q67" s="21">
        <f t="shared" si="408"/>
        <v>0</v>
      </c>
      <c r="R67" s="21">
        <f t="shared" si="408"/>
        <v>0</v>
      </c>
      <c r="S67" s="21">
        <f t="shared" si="408"/>
        <v>0</v>
      </c>
      <c r="T67" s="21">
        <f t="shared" si="408"/>
        <v>0</v>
      </c>
      <c r="U67" s="21">
        <f t="shared" si="408"/>
        <v>0</v>
      </c>
      <c r="V67" s="21">
        <f t="shared" si="408"/>
        <v>0</v>
      </c>
      <c r="W67" s="21">
        <f t="shared" si="408"/>
        <v>0</v>
      </c>
      <c r="X67" s="21">
        <f t="shared" si="408"/>
        <v>0</v>
      </c>
      <c r="Y67" s="21">
        <f t="shared" si="408"/>
        <v>0</v>
      </c>
      <c r="Z67" s="21">
        <f t="shared" si="408"/>
        <v>0</v>
      </c>
      <c r="AA67" s="21">
        <f t="shared" si="408"/>
        <v>0</v>
      </c>
      <c r="AB67" s="21">
        <f t="shared" si="408"/>
        <v>0</v>
      </c>
      <c r="AC67" s="21">
        <f t="shared" si="408"/>
        <v>0</v>
      </c>
      <c r="AD67" s="21">
        <f t="shared" si="408"/>
        <v>0</v>
      </c>
      <c r="AE67" s="21">
        <f t="shared" si="408"/>
        <v>0</v>
      </c>
      <c r="AF67" s="21">
        <f t="shared" si="408"/>
        <v>0</v>
      </c>
      <c r="AG67" s="21">
        <f t="shared" si="408"/>
        <v>0</v>
      </c>
      <c r="AH67" s="21">
        <f t="shared" si="408"/>
        <v>0</v>
      </c>
      <c r="AI67" s="21">
        <f t="shared" si="408"/>
        <v>0</v>
      </c>
      <c r="AJ67" s="21">
        <f t="shared" si="408"/>
        <v>0</v>
      </c>
      <c r="AK67" s="21">
        <f t="shared" si="408"/>
        <v>0</v>
      </c>
      <c r="AL67" s="21">
        <f t="shared" si="408"/>
        <v>0</v>
      </c>
      <c r="AM67" s="21">
        <f t="shared" si="408"/>
        <v>0</v>
      </c>
      <c r="AN67" s="21">
        <f t="shared" si="408"/>
        <v>0</v>
      </c>
      <c r="AO67" s="21">
        <f t="shared" si="408"/>
        <v>0</v>
      </c>
      <c r="AP67" s="21">
        <f t="shared" si="408"/>
        <v>0</v>
      </c>
      <c r="AQ67" s="21">
        <f t="shared" si="408"/>
        <v>0</v>
      </c>
      <c r="AR67" s="21">
        <f t="shared" si="408"/>
        <v>0</v>
      </c>
      <c r="AS67" s="21">
        <f t="shared" si="408"/>
        <v>0</v>
      </c>
      <c r="AT67" s="21">
        <f t="shared" si="408"/>
        <v>0</v>
      </c>
      <c r="AU67" s="21">
        <f t="shared" si="408"/>
        <v>0</v>
      </c>
      <c r="AV67" s="21">
        <f t="shared" si="408"/>
        <v>0</v>
      </c>
      <c r="AW67" s="21">
        <f t="shared" si="408"/>
        <v>0</v>
      </c>
      <c r="AX67" s="21">
        <f t="shared" si="408"/>
        <v>0</v>
      </c>
      <c r="AY67" s="21">
        <f t="shared" si="408"/>
        <v>0</v>
      </c>
      <c r="AZ67" s="21">
        <f t="shared" si="408"/>
        <v>0</v>
      </c>
      <c r="BA67" s="21">
        <f t="shared" si="408"/>
        <v>0</v>
      </c>
      <c r="BB67" s="21">
        <f t="shared" si="408"/>
        <v>0</v>
      </c>
      <c r="BC67" s="21">
        <f t="shared" si="408"/>
        <v>0</v>
      </c>
      <c r="BD67" s="21">
        <f t="shared" si="408"/>
        <v>0</v>
      </c>
      <c r="BE67" s="21">
        <f t="shared" si="408"/>
        <v>0</v>
      </c>
      <c r="BF67" s="21">
        <f t="shared" si="408"/>
        <v>0</v>
      </c>
      <c r="BG67" s="21">
        <f t="shared" si="408"/>
        <v>0</v>
      </c>
      <c r="BH67" s="21">
        <f t="shared" si="408"/>
        <v>0</v>
      </c>
      <c r="BI67" s="21">
        <f t="shared" si="408"/>
        <v>0</v>
      </c>
      <c r="BJ67" s="21">
        <f t="shared" si="408"/>
        <v>0</v>
      </c>
      <c r="BK67" s="21">
        <f t="shared" si="408"/>
        <v>-21797.52</v>
      </c>
      <c r="BL67" s="21">
        <f t="shared" ref="BL67:BW67" si="409">SUM(BL64:BL66)</f>
        <v>1150303.6296399999</v>
      </c>
      <c r="BM67" s="21">
        <f t="shared" si="409"/>
        <v>-1070969.2</v>
      </c>
      <c r="BN67" s="21">
        <f t="shared" si="409"/>
        <v>-1225258.29</v>
      </c>
      <c r="BO67" s="21">
        <f t="shared" si="409"/>
        <v>-463474.14</v>
      </c>
      <c r="BP67" s="21">
        <f t="shared" si="409"/>
        <v>-277764.73963999999</v>
      </c>
      <c r="BQ67" s="21">
        <f t="shared" si="409"/>
        <v>-291767.98</v>
      </c>
      <c r="BR67" s="21">
        <f t="shared" si="409"/>
        <v>183021.41</v>
      </c>
      <c r="BS67" s="21">
        <f t="shared" si="409"/>
        <v>-69699.789999999994</v>
      </c>
      <c r="BT67" s="21">
        <f t="shared" si="409"/>
        <v>36817.19</v>
      </c>
      <c r="BU67" s="21">
        <f t="shared" si="409"/>
        <v>-133267.07</v>
      </c>
      <c r="BV67" s="21">
        <f t="shared" si="409"/>
        <v>-118446.55</v>
      </c>
      <c r="BW67" s="21">
        <f t="shared" si="409"/>
        <v>65696.67</v>
      </c>
      <c r="BX67" s="21">
        <f t="shared" ref="BX67:CV67" si="410">SUM(BX64:BX66)</f>
        <v>1090364.1000000001</v>
      </c>
      <c r="BY67" s="21">
        <f t="shared" si="410"/>
        <v>-2501904.08</v>
      </c>
      <c r="BZ67" s="21">
        <f t="shared" si="410"/>
        <v>-16644.59</v>
      </c>
      <c r="CA67" s="21">
        <f t="shared" si="410"/>
        <v>358499.43</v>
      </c>
      <c r="CB67" s="21">
        <f t="shared" si="410"/>
        <v>2260629.6100000003</v>
      </c>
      <c r="CC67" s="21">
        <f t="shared" si="410"/>
        <v>-47169.71</v>
      </c>
      <c r="CD67" s="21">
        <f t="shared" si="410"/>
        <v>-181637.21</v>
      </c>
      <c r="CE67" s="21">
        <f t="shared" si="410"/>
        <v>-242025.18</v>
      </c>
      <c r="CF67" s="21">
        <f t="shared" si="410"/>
        <v>-522277.56</v>
      </c>
      <c r="CG67" s="21">
        <f t="shared" si="410"/>
        <v>-517709.47</v>
      </c>
      <c r="CH67" s="21">
        <f t="shared" si="410"/>
        <v>1359546.67</v>
      </c>
      <c r="CI67" s="21">
        <f t="shared" si="410"/>
        <v>-251412.34</v>
      </c>
      <c r="CJ67" s="21">
        <f t="shared" ref="CJ67:CU67" si="411">SUM(CJ64:CJ66)</f>
        <v>559627.68000000005</v>
      </c>
      <c r="CK67" s="21">
        <f t="shared" si="411"/>
        <v>-551105.99</v>
      </c>
      <c r="CL67" s="21">
        <f t="shared" si="411"/>
        <v>177308.68</v>
      </c>
      <c r="CM67" s="21">
        <f t="shared" si="411"/>
        <v>1134100.8400000001</v>
      </c>
      <c r="CN67" s="21">
        <f t="shared" si="411"/>
        <v>2366824.8199999998</v>
      </c>
      <c r="CO67" s="21">
        <f t="shared" si="411"/>
        <v>128831.47</v>
      </c>
      <c r="CP67" s="21">
        <f t="shared" si="411"/>
        <v>258208.01</v>
      </c>
      <c r="CQ67" s="21">
        <f t="shared" si="411"/>
        <v>464535.08</v>
      </c>
      <c r="CR67" s="21">
        <f t="shared" si="411"/>
        <v>648163.31999999995</v>
      </c>
      <c r="CS67" s="21">
        <f t="shared" si="411"/>
        <v>973191.07</v>
      </c>
      <c r="CT67" s="21">
        <f t="shared" si="411"/>
        <v>194725.25</v>
      </c>
      <c r="CU67" s="21">
        <f t="shared" si="411"/>
        <v>2449228.5099999998</v>
      </c>
      <c r="CV67" s="21">
        <f t="shared" si="410"/>
        <v>1811273.8</v>
      </c>
      <c r="CW67" s="21">
        <f t="shared" si="408"/>
        <v>-872859</v>
      </c>
      <c r="CX67" s="21">
        <f t="shared" si="408"/>
        <v>-466221.41</v>
      </c>
      <c r="CY67" s="21">
        <f t="shared" si="408"/>
        <v>1286493.8899999999</v>
      </c>
      <c r="CZ67" s="21">
        <f t="shared" ref="CZ67:DE67" si="412">SUM(CZ64:CZ66)</f>
        <v>-6824179.29</v>
      </c>
      <c r="DA67" s="21">
        <f t="shared" si="412"/>
        <v>393987.49</v>
      </c>
      <c r="DB67" s="21">
        <f t="shared" si="412"/>
        <v>153969.35999999999</v>
      </c>
      <c r="DC67" s="21">
        <f t="shared" si="412"/>
        <v>303176.59000000003</v>
      </c>
      <c r="DD67" s="21">
        <f t="shared" si="412"/>
        <v>-120458.89</v>
      </c>
      <c r="DE67" s="21">
        <f t="shared" si="412"/>
        <v>-187101.02</v>
      </c>
      <c r="DF67" s="21">
        <f>SUM(DF64:DF66)</f>
        <v>365325.27</v>
      </c>
      <c r="DG67" s="21">
        <f t="shared" ref="DG67:DK67" si="413">SUM(DG64:DG66)</f>
        <v>162715.57</v>
      </c>
      <c r="DH67" s="21">
        <f t="shared" si="413"/>
        <v>-930842.84</v>
      </c>
      <c r="DI67" s="21">
        <f t="shared" si="413"/>
        <v>-250468.84</v>
      </c>
      <c r="DJ67" s="21">
        <f t="shared" si="413"/>
        <v>0</v>
      </c>
      <c r="DK67" s="21">
        <f t="shared" si="413"/>
        <v>0</v>
      </c>
    </row>
    <row r="68" spans="1:116" ht="10" x14ac:dyDescent="0.2">
      <c r="B68" s="4" t="s">
        <v>159</v>
      </c>
      <c r="D68" s="14">
        <f>D63+D67</f>
        <v>0</v>
      </c>
      <c r="E68" s="14">
        <f t="shared" ref="E68:CY68" si="414">E63+E67</f>
        <v>0</v>
      </c>
      <c r="F68" s="14">
        <f t="shared" si="414"/>
        <v>0</v>
      </c>
      <c r="G68" s="14">
        <f t="shared" si="414"/>
        <v>0</v>
      </c>
      <c r="H68" s="14">
        <f t="shared" si="414"/>
        <v>0</v>
      </c>
      <c r="I68" s="14">
        <f t="shared" si="414"/>
        <v>0</v>
      </c>
      <c r="J68" s="14">
        <f t="shared" si="414"/>
        <v>0</v>
      </c>
      <c r="K68" s="14">
        <f t="shared" si="414"/>
        <v>0</v>
      </c>
      <c r="L68" s="14">
        <f t="shared" si="414"/>
        <v>0</v>
      </c>
      <c r="M68" s="14">
        <f t="shared" si="414"/>
        <v>0</v>
      </c>
      <c r="N68" s="14">
        <f t="shared" si="414"/>
        <v>0</v>
      </c>
      <c r="O68" s="14">
        <f t="shared" si="414"/>
        <v>0</v>
      </c>
      <c r="P68" s="14">
        <f t="shared" si="414"/>
        <v>0</v>
      </c>
      <c r="Q68" s="14">
        <f t="shared" si="414"/>
        <v>0</v>
      </c>
      <c r="R68" s="14">
        <f t="shared" si="414"/>
        <v>0</v>
      </c>
      <c r="S68" s="14">
        <f t="shared" si="414"/>
        <v>0</v>
      </c>
      <c r="T68" s="14">
        <f t="shared" si="414"/>
        <v>0</v>
      </c>
      <c r="U68" s="14">
        <f t="shared" si="414"/>
        <v>0</v>
      </c>
      <c r="V68" s="14">
        <f t="shared" si="414"/>
        <v>0</v>
      </c>
      <c r="W68" s="14">
        <f t="shared" si="414"/>
        <v>0</v>
      </c>
      <c r="X68" s="14">
        <f t="shared" si="414"/>
        <v>0</v>
      </c>
      <c r="Y68" s="14">
        <f t="shared" si="414"/>
        <v>0</v>
      </c>
      <c r="Z68" s="14">
        <f t="shared" si="414"/>
        <v>0</v>
      </c>
      <c r="AA68" s="14">
        <f t="shared" si="414"/>
        <v>0</v>
      </c>
      <c r="AB68" s="14">
        <f t="shared" si="414"/>
        <v>0</v>
      </c>
      <c r="AC68" s="14">
        <f t="shared" si="414"/>
        <v>0</v>
      </c>
      <c r="AD68" s="14">
        <f t="shared" si="414"/>
        <v>0</v>
      </c>
      <c r="AE68" s="14">
        <f t="shared" si="414"/>
        <v>0</v>
      </c>
      <c r="AF68" s="14">
        <f t="shared" si="414"/>
        <v>0</v>
      </c>
      <c r="AG68" s="14">
        <f t="shared" si="414"/>
        <v>0</v>
      </c>
      <c r="AH68" s="14">
        <f t="shared" si="414"/>
        <v>0</v>
      </c>
      <c r="AI68" s="14">
        <f t="shared" si="414"/>
        <v>0</v>
      </c>
      <c r="AJ68" s="14">
        <f t="shared" si="414"/>
        <v>0</v>
      </c>
      <c r="AK68" s="14">
        <f t="shared" si="414"/>
        <v>0</v>
      </c>
      <c r="AL68" s="14">
        <f t="shared" si="414"/>
        <v>0</v>
      </c>
      <c r="AM68" s="14">
        <f t="shared" si="414"/>
        <v>0</v>
      </c>
      <c r="AN68" s="14">
        <f t="shared" si="414"/>
        <v>0</v>
      </c>
      <c r="AO68" s="14">
        <f t="shared" si="414"/>
        <v>0</v>
      </c>
      <c r="AP68" s="14">
        <f t="shared" si="414"/>
        <v>0</v>
      </c>
      <c r="AQ68" s="14">
        <f t="shared" si="414"/>
        <v>0</v>
      </c>
      <c r="AR68" s="14">
        <f t="shared" si="414"/>
        <v>0</v>
      </c>
      <c r="AS68" s="14">
        <f t="shared" si="414"/>
        <v>0</v>
      </c>
      <c r="AT68" s="14">
        <f t="shared" si="414"/>
        <v>0</v>
      </c>
      <c r="AU68" s="14">
        <f t="shared" si="414"/>
        <v>0</v>
      </c>
      <c r="AV68" s="14">
        <f t="shared" si="414"/>
        <v>0</v>
      </c>
      <c r="AW68" s="14">
        <f t="shared" si="414"/>
        <v>0</v>
      </c>
      <c r="AX68" s="14">
        <f t="shared" si="414"/>
        <v>0</v>
      </c>
      <c r="AY68" s="14">
        <f t="shared" si="414"/>
        <v>0</v>
      </c>
      <c r="AZ68" s="14">
        <f t="shared" si="414"/>
        <v>0</v>
      </c>
      <c r="BA68" s="14">
        <f t="shared" si="414"/>
        <v>0</v>
      </c>
      <c r="BB68" s="14">
        <f t="shared" si="414"/>
        <v>0</v>
      </c>
      <c r="BC68" s="14">
        <f t="shared" si="414"/>
        <v>0</v>
      </c>
      <c r="BD68" s="14">
        <f t="shared" si="414"/>
        <v>0</v>
      </c>
      <c r="BE68" s="14">
        <f t="shared" si="414"/>
        <v>0</v>
      </c>
      <c r="BF68" s="14">
        <f t="shared" si="414"/>
        <v>0</v>
      </c>
      <c r="BG68" s="14">
        <f t="shared" si="414"/>
        <v>0</v>
      </c>
      <c r="BH68" s="14">
        <f t="shared" si="414"/>
        <v>0</v>
      </c>
      <c r="BI68" s="14">
        <f t="shared" si="414"/>
        <v>0</v>
      </c>
      <c r="BJ68" s="14">
        <f t="shared" si="414"/>
        <v>0</v>
      </c>
      <c r="BK68" s="14">
        <f t="shared" si="414"/>
        <v>-21797.52</v>
      </c>
      <c r="BL68" s="14">
        <f t="shared" ref="BL68:BW68" si="415">BL63+BL67</f>
        <v>1128506.1096399999</v>
      </c>
      <c r="BM68" s="14">
        <f t="shared" si="415"/>
        <v>57536.909639999969</v>
      </c>
      <c r="BN68" s="14">
        <f t="shared" si="415"/>
        <v>-1167721.3803600001</v>
      </c>
      <c r="BO68" s="14">
        <f t="shared" si="415"/>
        <v>-1631195.52036</v>
      </c>
      <c r="BP68" s="14">
        <f t="shared" si="415"/>
        <v>-1908960.26</v>
      </c>
      <c r="BQ68" s="14">
        <f t="shared" si="415"/>
        <v>-2200728.2400000002</v>
      </c>
      <c r="BR68" s="14">
        <f t="shared" si="415"/>
        <v>-2017706.8300000003</v>
      </c>
      <c r="BS68" s="14">
        <f t="shared" si="415"/>
        <v>-2087406.6200000003</v>
      </c>
      <c r="BT68" s="14">
        <f t="shared" si="415"/>
        <v>-2050589.4300000004</v>
      </c>
      <c r="BU68" s="14">
        <f t="shared" si="415"/>
        <v>-2183856.5000000005</v>
      </c>
      <c r="BV68" s="14">
        <f t="shared" si="415"/>
        <v>-2302303.0500000003</v>
      </c>
      <c r="BW68" s="14">
        <f t="shared" si="415"/>
        <v>-2236606.3800000004</v>
      </c>
      <c r="BX68" s="14">
        <f t="shared" ref="BX68:CV68" si="416">BX63+BX67</f>
        <v>-1146242.2800000003</v>
      </c>
      <c r="BY68" s="14">
        <f t="shared" si="416"/>
        <v>-3648146.3600000003</v>
      </c>
      <c r="BZ68" s="14">
        <f t="shared" si="416"/>
        <v>-3664790.95</v>
      </c>
      <c r="CA68" s="14">
        <f t="shared" si="416"/>
        <v>-3306291.52</v>
      </c>
      <c r="CB68" s="14">
        <f t="shared" si="416"/>
        <v>-1045661.9099999997</v>
      </c>
      <c r="CC68" s="14">
        <f t="shared" si="416"/>
        <v>-1092831.6199999996</v>
      </c>
      <c r="CD68" s="14">
        <f t="shared" si="416"/>
        <v>-1274468.8299999996</v>
      </c>
      <c r="CE68" s="14">
        <f t="shared" si="416"/>
        <v>-1516494.0099999995</v>
      </c>
      <c r="CF68" s="14">
        <f t="shared" si="416"/>
        <v>-2038771.5699999996</v>
      </c>
      <c r="CG68" s="14">
        <f t="shared" si="416"/>
        <v>-2556481.0399999996</v>
      </c>
      <c r="CH68" s="14">
        <f t="shared" si="416"/>
        <v>-1196934.3699999996</v>
      </c>
      <c r="CI68" s="14">
        <f t="shared" si="416"/>
        <v>-1448346.7099999997</v>
      </c>
      <c r="CJ68" s="14">
        <f t="shared" ref="CJ68:CU68" si="417">CJ63+CJ67</f>
        <v>-888719.02999999968</v>
      </c>
      <c r="CK68" s="14">
        <f t="shared" si="417"/>
        <v>-1439825.0199999996</v>
      </c>
      <c r="CL68" s="14">
        <f t="shared" si="417"/>
        <v>-1262516.3399999996</v>
      </c>
      <c r="CM68" s="14">
        <f t="shared" si="417"/>
        <v>-128415.49999999953</v>
      </c>
      <c r="CN68" s="14">
        <f t="shared" si="417"/>
        <v>2238409.3200000003</v>
      </c>
      <c r="CO68" s="14">
        <f t="shared" si="417"/>
        <v>2367240.7900000005</v>
      </c>
      <c r="CP68" s="14">
        <f t="shared" si="417"/>
        <v>2625448.8000000007</v>
      </c>
      <c r="CQ68" s="14">
        <f t="shared" si="417"/>
        <v>3089983.8800000008</v>
      </c>
      <c r="CR68" s="14">
        <f t="shared" si="417"/>
        <v>3738147.2000000007</v>
      </c>
      <c r="CS68" s="14">
        <f t="shared" si="417"/>
        <v>4711338.2700000005</v>
      </c>
      <c r="CT68" s="14">
        <f t="shared" si="417"/>
        <v>4906063.5200000005</v>
      </c>
      <c r="CU68" s="14">
        <f t="shared" si="417"/>
        <v>7355292.0300000003</v>
      </c>
      <c r="CV68" s="14">
        <f t="shared" si="416"/>
        <v>9166565.8300000001</v>
      </c>
      <c r="CW68" s="14">
        <f t="shared" si="414"/>
        <v>8293706.8300000001</v>
      </c>
      <c r="CX68" s="14">
        <f t="shared" si="414"/>
        <v>7827485.4199999999</v>
      </c>
      <c r="CY68" s="14">
        <f t="shared" si="414"/>
        <v>9113979.3100000005</v>
      </c>
      <c r="CZ68" s="14">
        <f t="shared" ref="CZ68:DE68" si="418">CZ63+CZ67</f>
        <v>2289800.0200000005</v>
      </c>
      <c r="DA68" s="14">
        <f t="shared" si="418"/>
        <v>2683787.5100000007</v>
      </c>
      <c r="DB68" s="14">
        <f t="shared" si="418"/>
        <v>2837756.8700000006</v>
      </c>
      <c r="DC68" s="14">
        <f t="shared" si="418"/>
        <v>3140933.4600000004</v>
      </c>
      <c r="DD68" s="14">
        <f t="shared" si="418"/>
        <v>3020474.5700000003</v>
      </c>
      <c r="DE68" s="14">
        <f t="shared" si="418"/>
        <v>2833373.5500000003</v>
      </c>
      <c r="DF68" s="14">
        <f>DF63+DF67</f>
        <v>3198698.8200000003</v>
      </c>
      <c r="DG68" s="14">
        <f t="shared" ref="DG68:DK68" si="419">DG63+DG67</f>
        <v>3361414.39</v>
      </c>
      <c r="DH68" s="14">
        <f t="shared" si="419"/>
        <v>2430571.5500000003</v>
      </c>
      <c r="DI68" s="14">
        <f t="shared" si="419"/>
        <v>2180102.7100000004</v>
      </c>
      <c r="DJ68" s="14">
        <f t="shared" si="419"/>
        <v>2180102.7100000004</v>
      </c>
      <c r="DK68" s="14">
        <f t="shared" si="419"/>
        <v>2180102.7100000004</v>
      </c>
    </row>
    <row r="69" spans="1:116" ht="10" x14ac:dyDescent="0.2"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</row>
    <row r="70" spans="1:116" x14ac:dyDescent="0.25">
      <c r="A70" s="1" t="s">
        <v>167</v>
      </c>
      <c r="C70" s="12">
        <v>18237302</v>
      </c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5"/>
      <c r="DJ70" s="5"/>
      <c r="DK70" s="5"/>
    </row>
    <row r="71" spans="1:116" ht="10" x14ac:dyDescent="0.2">
      <c r="B71" s="4" t="s">
        <v>155</v>
      </c>
      <c r="C71" s="12">
        <v>25400702</v>
      </c>
      <c r="D71" s="14">
        <v>0</v>
      </c>
      <c r="E71" s="14">
        <f>D76</f>
        <v>0</v>
      </c>
      <c r="F71" s="14">
        <f t="shared" ref="F71:CW71" si="420">E76</f>
        <v>0</v>
      </c>
      <c r="G71" s="14">
        <f t="shared" si="420"/>
        <v>0</v>
      </c>
      <c r="H71" s="14">
        <f t="shared" si="420"/>
        <v>0</v>
      </c>
      <c r="I71" s="14">
        <f t="shared" si="420"/>
        <v>0</v>
      </c>
      <c r="J71" s="14">
        <f t="shared" si="420"/>
        <v>0</v>
      </c>
      <c r="K71" s="14">
        <f t="shared" si="420"/>
        <v>0</v>
      </c>
      <c r="L71" s="14">
        <f t="shared" si="420"/>
        <v>0</v>
      </c>
      <c r="M71" s="14">
        <f t="shared" si="420"/>
        <v>0</v>
      </c>
      <c r="N71" s="14">
        <f t="shared" si="420"/>
        <v>0</v>
      </c>
      <c r="O71" s="14">
        <f t="shared" si="420"/>
        <v>0</v>
      </c>
      <c r="P71" s="14">
        <f t="shared" si="420"/>
        <v>0</v>
      </c>
      <c r="Q71" s="14">
        <f t="shared" si="420"/>
        <v>0</v>
      </c>
      <c r="R71" s="14">
        <f t="shared" si="420"/>
        <v>0</v>
      </c>
      <c r="S71" s="14">
        <f t="shared" si="420"/>
        <v>0</v>
      </c>
      <c r="T71" s="14">
        <f t="shared" si="420"/>
        <v>0</v>
      </c>
      <c r="U71" s="14">
        <f t="shared" si="420"/>
        <v>0</v>
      </c>
      <c r="V71" s="14">
        <f t="shared" si="420"/>
        <v>0</v>
      </c>
      <c r="W71" s="14">
        <f t="shared" si="420"/>
        <v>0</v>
      </c>
      <c r="X71" s="14">
        <f t="shared" si="420"/>
        <v>0</v>
      </c>
      <c r="Y71" s="14">
        <f t="shared" si="420"/>
        <v>0</v>
      </c>
      <c r="Z71" s="14">
        <f t="shared" si="420"/>
        <v>0</v>
      </c>
      <c r="AA71" s="14">
        <f t="shared" si="420"/>
        <v>0</v>
      </c>
      <c r="AB71" s="14">
        <f t="shared" si="420"/>
        <v>0</v>
      </c>
      <c r="AC71" s="14">
        <f t="shared" si="420"/>
        <v>0</v>
      </c>
      <c r="AD71" s="14">
        <f t="shared" si="420"/>
        <v>0</v>
      </c>
      <c r="AE71" s="14">
        <f t="shared" si="420"/>
        <v>0</v>
      </c>
      <c r="AF71" s="14">
        <f t="shared" si="420"/>
        <v>0</v>
      </c>
      <c r="AG71" s="14">
        <f t="shared" si="420"/>
        <v>0</v>
      </c>
      <c r="AH71" s="14">
        <f t="shared" si="420"/>
        <v>0</v>
      </c>
      <c r="AI71" s="14">
        <f t="shared" si="420"/>
        <v>0</v>
      </c>
      <c r="AJ71" s="14">
        <f t="shared" si="420"/>
        <v>0</v>
      </c>
      <c r="AK71" s="14">
        <f t="shared" si="420"/>
        <v>0</v>
      </c>
      <c r="AL71" s="14">
        <f t="shared" si="420"/>
        <v>0</v>
      </c>
      <c r="AM71" s="14">
        <f t="shared" si="420"/>
        <v>0</v>
      </c>
      <c r="AN71" s="14">
        <f t="shared" si="420"/>
        <v>0</v>
      </c>
      <c r="AO71" s="14">
        <f t="shared" si="420"/>
        <v>0</v>
      </c>
      <c r="AP71" s="14">
        <f t="shared" si="420"/>
        <v>0</v>
      </c>
      <c r="AQ71" s="14">
        <f t="shared" si="420"/>
        <v>0</v>
      </c>
      <c r="AR71" s="14">
        <f t="shared" si="420"/>
        <v>0</v>
      </c>
      <c r="AS71" s="14">
        <f t="shared" si="420"/>
        <v>0</v>
      </c>
      <c r="AT71" s="14">
        <f t="shared" si="420"/>
        <v>0</v>
      </c>
      <c r="AU71" s="14">
        <f t="shared" si="420"/>
        <v>0</v>
      </c>
      <c r="AV71" s="14">
        <f t="shared" si="420"/>
        <v>0</v>
      </c>
      <c r="AW71" s="14">
        <f t="shared" si="420"/>
        <v>0</v>
      </c>
      <c r="AX71" s="14">
        <f t="shared" si="420"/>
        <v>0</v>
      </c>
      <c r="AY71" s="14">
        <f t="shared" si="420"/>
        <v>0</v>
      </c>
      <c r="AZ71" s="14">
        <f t="shared" si="420"/>
        <v>0</v>
      </c>
      <c r="BA71" s="14">
        <f t="shared" si="420"/>
        <v>0</v>
      </c>
      <c r="BB71" s="14">
        <f t="shared" si="420"/>
        <v>0</v>
      </c>
      <c r="BC71" s="14">
        <f t="shared" si="420"/>
        <v>0</v>
      </c>
      <c r="BD71" s="14">
        <f t="shared" si="420"/>
        <v>0</v>
      </c>
      <c r="BE71" s="14">
        <f t="shared" si="420"/>
        <v>0</v>
      </c>
      <c r="BF71" s="14">
        <f t="shared" si="420"/>
        <v>0</v>
      </c>
      <c r="BG71" s="14">
        <f t="shared" si="420"/>
        <v>0</v>
      </c>
      <c r="BH71" s="14">
        <f t="shared" si="420"/>
        <v>0</v>
      </c>
      <c r="BI71" s="14">
        <f t="shared" si="420"/>
        <v>0</v>
      </c>
      <c r="BJ71" s="14">
        <f t="shared" si="420"/>
        <v>0</v>
      </c>
      <c r="BK71" s="14">
        <f t="shared" si="420"/>
        <v>0</v>
      </c>
      <c r="BL71" s="14">
        <f t="shared" ref="BL71" si="421">BK76</f>
        <v>138018.64000000001</v>
      </c>
      <c r="BM71" s="14">
        <f t="shared" ref="BM71" si="422">BL76</f>
        <v>511441.53035999998</v>
      </c>
      <c r="BN71" s="14">
        <f t="shared" ref="BN71" si="423">BM76</f>
        <v>335956.86035999993</v>
      </c>
      <c r="BO71" s="14">
        <f t="shared" ref="BO71" si="424">BN76</f>
        <v>593266.2003599999</v>
      </c>
      <c r="BP71" s="14">
        <f t="shared" ref="BP71" si="425">BO76</f>
        <v>506993.28035999992</v>
      </c>
      <c r="BQ71" s="14">
        <f t="shared" ref="BQ71" si="426">BP76</f>
        <v>164204.47999999992</v>
      </c>
      <c r="BR71" s="14">
        <f t="shared" ref="BR71" si="427">BQ76</f>
        <v>70107.519999999917</v>
      </c>
      <c r="BS71" s="14">
        <f t="shared" ref="BS71" si="428">BR76</f>
        <v>241552.40999999992</v>
      </c>
      <c r="BT71" s="14">
        <f t="shared" ref="BT71" si="429">BS76</f>
        <v>-419305.29000000004</v>
      </c>
      <c r="BU71" s="14">
        <f t="shared" ref="BU71" si="430">BT76</f>
        <v>-501776.21</v>
      </c>
      <c r="BV71" s="14">
        <f t="shared" ref="BV71" si="431">BU76</f>
        <v>-505185.45</v>
      </c>
      <c r="BW71" s="14">
        <f t="shared" ref="BW71" si="432">BV76</f>
        <v>-458950.8</v>
      </c>
      <c r="BX71" s="14">
        <f t="shared" ref="BX71" si="433">BW76</f>
        <v>-327616.18</v>
      </c>
      <c r="BY71" s="14">
        <f t="shared" ref="BY71" si="434">BX76</f>
        <v>-118946.88999999998</v>
      </c>
      <c r="BZ71" s="14">
        <f t="shared" ref="BZ71" si="435">BY76</f>
        <v>-144977.87999999998</v>
      </c>
      <c r="CA71" s="14">
        <f t="shared" ref="CA71" si="436">BZ76</f>
        <v>-29695.659999999974</v>
      </c>
      <c r="CB71" s="14">
        <f t="shared" ref="CB71" si="437">CA76</f>
        <v>-68096.959999999977</v>
      </c>
      <c r="CC71" s="14">
        <f t="shared" ref="CC71" si="438">CB76</f>
        <v>134607.38</v>
      </c>
      <c r="CD71" s="14">
        <f t="shared" ref="CD71" si="439">CC76</f>
        <v>-361166.5</v>
      </c>
      <c r="CE71" s="14">
        <f t="shared" ref="CE71" si="440">CD76</f>
        <v>-474122.18</v>
      </c>
      <c r="CF71" s="14">
        <f t="shared" ref="CF71" si="441">CE76</f>
        <v>-749814.91999999993</v>
      </c>
      <c r="CG71" s="14">
        <f t="shared" ref="CG71" si="442">CF76</f>
        <v>-973231.90999999992</v>
      </c>
      <c r="CH71" s="14">
        <f t="shared" ref="CH71" si="443">CG76</f>
        <v>-1119388.74</v>
      </c>
      <c r="CI71" s="14">
        <f t="shared" ref="CI71" si="444">CH76</f>
        <v>-1163330.3699999999</v>
      </c>
      <c r="CJ71" s="14">
        <f t="shared" ref="CJ71" si="445">CI76</f>
        <v>-1141461.0599999998</v>
      </c>
      <c r="CK71" s="14">
        <f t="shared" ref="CK71" si="446">CJ76</f>
        <v>-1117142.5099999998</v>
      </c>
      <c r="CL71" s="14">
        <f t="shared" ref="CL71" si="447">CK76</f>
        <v>-1516292.4799999997</v>
      </c>
      <c r="CM71" s="14">
        <f t="shared" ref="CM71" si="448">CL76</f>
        <v>-1278853.6599999997</v>
      </c>
      <c r="CN71" s="14">
        <f t="shared" ref="CN71" si="449">CM76</f>
        <v>-1240371.7899999996</v>
      </c>
      <c r="CO71" s="14">
        <f t="shared" ref="CO71" si="450">CN76</f>
        <v>-227050.0299999998</v>
      </c>
      <c r="CP71" s="14">
        <f t="shared" ref="CP71" si="451">CO76</f>
        <v>-952165.58999999985</v>
      </c>
      <c r="CQ71" s="14">
        <f t="shared" ref="CQ71" si="452">CP76</f>
        <v>-1251882.1299999999</v>
      </c>
      <c r="CR71" s="14">
        <f t="shared" ref="CR71" si="453">CQ76</f>
        <v>-1473643.46</v>
      </c>
      <c r="CS71" s="14">
        <f t="shared" ref="CS71" si="454">CR76</f>
        <v>-1633569.21</v>
      </c>
      <c r="CT71" s="14">
        <f t="shared" ref="CT71" si="455">CS76</f>
        <v>-1789492.95</v>
      </c>
      <c r="CU71" s="14">
        <f t="shared" ref="CU71" si="456">CT76</f>
        <v>-1821759.3399999999</v>
      </c>
      <c r="CV71" s="14">
        <f>CU76</f>
        <v>-1559519.2499999998</v>
      </c>
      <c r="CW71" s="14">
        <f t="shared" si="420"/>
        <v>-1280988.7999999998</v>
      </c>
      <c r="CX71" s="14">
        <f t="shared" ref="CX71" si="457">CW76</f>
        <v>-1394079.0399999998</v>
      </c>
      <c r="CY71" s="14">
        <f t="shared" ref="CY71" si="458">CX76</f>
        <v>-1639396.3299999998</v>
      </c>
      <c r="CZ71" s="14">
        <f t="shared" ref="CZ71" si="459">CY76</f>
        <v>-1743310.9799999997</v>
      </c>
      <c r="DA71" s="14">
        <f t="shared" ref="DA71" si="460">CZ76</f>
        <v>-509456.25</v>
      </c>
      <c r="DB71" s="14">
        <f t="shared" ref="DB71" si="461">DA76</f>
        <v>-505848.09</v>
      </c>
      <c r="DC71" s="14">
        <f t="shared" ref="DC71" si="462">DB76</f>
        <v>-1207013.51</v>
      </c>
      <c r="DD71" s="14">
        <f t="shared" ref="DD71" si="463">DC76</f>
        <v>-1061198.3799999999</v>
      </c>
      <c r="DE71" s="14">
        <f t="shared" ref="DE71" si="464">DD76</f>
        <v>-1486575.8699999999</v>
      </c>
      <c r="DF71" s="14">
        <f t="shared" ref="DF71" si="465">DE76</f>
        <v>-1546998.0099999998</v>
      </c>
      <c r="DG71" s="14">
        <f t="shared" ref="DG71" si="466">DF76</f>
        <v>-1739931.6899999997</v>
      </c>
      <c r="DH71" s="14">
        <f t="shared" ref="DH71" si="467">DG76</f>
        <v>-1671826.0399999998</v>
      </c>
      <c r="DI71" s="14">
        <f t="shared" ref="DI71" si="468">DH76</f>
        <v>-1771150.0599999998</v>
      </c>
      <c r="DJ71" s="14">
        <f t="shared" ref="DJ71" si="469">DI76</f>
        <v>-1865093.91</v>
      </c>
      <c r="DK71" s="14">
        <f t="shared" ref="DK71" si="470">DJ76</f>
        <v>-1865093.91</v>
      </c>
    </row>
    <row r="72" spans="1:116" ht="10" x14ac:dyDescent="0.2">
      <c r="A72" s="22"/>
      <c r="B72" s="18" t="s">
        <v>156</v>
      </c>
      <c r="C72" s="23"/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>
        <v>0</v>
      </c>
      <c r="Z72" s="20">
        <v>0</v>
      </c>
      <c r="AA72" s="20">
        <v>0</v>
      </c>
      <c r="AB72" s="20">
        <v>0</v>
      </c>
      <c r="AC72" s="20">
        <v>0</v>
      </c>
      <c r="AD72" s="20">
        <v>0</v>
      </c>
      <c r="AE72" s="20">
        <v>0</v>
      </c>
      <c r="AF72" s="20">
        <v>0</v>
      </c>
      <c r="AG72" s="20">
        <v>0</v>
      </c>
      <c r="AH72" s="20">
        <v>0</v>
      </c>
      <c r="AI72" s="20">
        <v>0</v>
      </c>
      <c r="AJ72" s="20">
        <v>0</v>
      </c>
      <c r="AK72" s="20">
        <v>0</v>
      </c>
      <c r="AL72" s="20">
        <v>0</v>
      </c>
      <c r="AM72" s="20">
        <v>0</v>
      </c>
      <c r="AN72" s="20">
        <v>0</v>
      </c>
      <c r="AO72" s="20">
        <v>0</v>
      </c>
      <c r="AP72" s="20">
        <v>0</v>
      </c>
      <c r="AQ72" s="20">
        <v>0</v>
      </c>
      <c r="AR72" s="20">
        <v>0</v>
      </c>
      <c r="AS72" s="20">
        <v>0</v>
      </c>
      <c r="AT72" s="20">
        <v>0</v>
      </c>
      <c r="AU72" s="20">
        <v>0</v>
      </c>
      <c r="AV72" s="20">
        <v>0</v>
      </c>
      <c r="AW72" s="20">
        <v>0</v>
      </c>
      <c r="AX72" s="20">
        <v>0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20">
        <v>0</v>
      </c>
      <c r="BE72" s="20">
        <v>0</v>
      </c>
      <c r="BF72" s="20">
        <v>0</v>
      </c>
      <c r="BG72" s="20">
        <v>0</v>
      </c>
      <c r="BH72" s="20">
        <v>0</v>
      </c>
      <c r="BI72" s="20">
        <v>0</v>
      </c>
      <c r="BJ72" s="20">
        <v>0</v>
      </c>
      <c r="BK72" s="20">
        <v>0</v>
      </c>
      <c r="BL72" s="20">
        <v>0</v>
      </c>
      <c r="BM72" s="20">
        <v>0</v>
      </c>
      <c r="BN72" s="20">
        <v>0</v>
      </c>
      <c r="BO72" s="20">
        <v>0</v>
      </c>
      <c r="BP72" s="20">
        <v>-327899.02035999997</v>
      </c>
      <c r="BQ72" s="20">
        <v>0</v>
      </c>
      <c r="BR72" s="20">
        <v>0</v>
      </c>
      <c r="BS72" s="20">
        <v>0</v>
      </c>
      <c r="BT72" s="20">
        <v>0</v>
      </c>
      <c r="BU72" s="20">
        <v>0</v>
      </c>
      <c r="BV72" s="20">
        <v>0</v>
      </c>
      <c r="BW72" s="20">
        <v>0</v>
      </c>
      <c r="BX72" s="20">
        <v>0</v>
      </c>
      <c r="BY72" s="20">
        <v>0</v>
      </c>
      <c r="BZ72" s="20">
        <v>0</v>
      </c>
      <c r="CA72" s="20">
        <v>0</v>
      </c>
      <c r="CB72" s="20">
        <v>327616.18</v>
      </c>
      <c r="CC72" s="20">
        <v>0</v>
      </c>
      <c r="CD72" s="20">
        <v>0</v>
      </c>
      <c r="CE72" s="20">
        <v>0</v>
      </c>
      <c r="CF72" s="20">
        <v>0</v>
      </c>
      <c r="CG72" s="20">
        <v>0</v>
      </c>
      <c r="CH72" s="20">
        <v>0</v>
      </c>
      <c r="CI72" s="20">
        <v>0</v>
      </c>
      <c r="CJ72" s="20">
        <v>0</v>
      </c>
      <c r="CK72" s="20">
        <v>0</v>
      </c>
      <c r="CL72" s="20">
        <v>0</v>
      </c>
      <c r="CM72" s="20">
        <v>0</v>
      </c>
      <c r="CN72" s="20">
        <v>1141461.0599999998</v>
      </c>
      <c r="CO72" s="20">
        <v>0</v>
      </c>
      <c r="CP72" s="20">
        <v>0</v>
      </c>
      <c r="CQ72" s="20">
        <v>0</v>
      </c>
      <c r="CR72" s="20">
        <v>0</v>
      </c>
      <c r="CS72" s="20">
        <v>0</v>
      </c>
      <c r="CT72" s="20">
        <v>0</v>
      </c>
      <c r="CU72" s="20">
        <v>0</v>
      </c>
      <c r="CV72" s="20">
        <v>0</v>
      </c>
      <c r="CW72" s="20">
        <v>0</v>
      </c>
      <c r="CX72" s="20">
        <v>0</v>
      </c>
      <c r="CY72" s="20">
        <v>0</v>
      </c>
      <c r="CZ72" s="20">
        <v>1559519.2499999998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/>
      <c r="DK72" s="20"/>
    </row>
    <row r="73" spans="1:116" ht="10" x14ac:dyDescent="0.2">
      <c r="A73" s="22"/>
      <c r="B73" s="18" t="s">
        <v>166</v>
      </c>
      <c r="C73" s="23"/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20">
        <v>0</v>
      </c>
      <c r="Z73" s="20">
        <v>0</v>
      </c>
      <c r="AA73" s="20">
        <v>0</v>
      </c>
      <c r="AB73" s="20">
        <v>0</v>
      </c>
      <c r="AC73" s="20">
        <v>0</v>
      </c>
      <c r="AD73" s="20">
        <v>0</v>
      </c>
      <c r="AE73" s="20">
        <v>0</v>
      </c>
      <c r="AF73" s="20">
        <v>0</v>
      </c>
      <c r="AG73" s="20">
        <v>0</v>
      </c>
      <c r="AH73" s="20">
        <v>0</v>
      </c>
      <c r="AI73" s="20">
        <v>0</v>
      </c>
      <c r="AJ73" s="20">
        <v>0</v>
      </c>
      <c r="AK73" s="20">
        <v>0</v>
      </c>
      <c r="AL73" s="20">
        <v>0</v>
      </c>
      <c r="AM73" s="20">
        <v>0</v>
      </c>
      <c r="AN73" s="20">
        <v>0</v>
      </c>
      <c r="AO73" s="20">
        <v>0</v>
      </c>
      <c r="AP73" s="20">
        <v>0</v>
      </c>
      <c r="AQ73" s="20">
        <v>0</v>
      </c>
      <c r="AR73" s="20">
        <v>0</v>
      </c>
      <c r="AS73" s="20">
        <v>0</v>
      </c>
      <c r="AT73" s="20">
        <v>0</v>
      </c>
      <c r="AU73" s="20">
        <v>0</v>
      </c>
      <c r="AV73" s="20">
        <v>0</v>
      </c>
      <c r="AW73" s="20">
        <v>0</v>
      </c>
      <c r="AX73" s="20">
        <v>0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20">
        <v>0</v>
      </c>
      <c r="BE73" s="20">
        <v>0</v>
      </c>
      <c r="BF73" s="20">
        <v>0</v>
      </c>
      <c r="BG73" s="20">
        <v>0</v>
      </c>
      <c r="BH73" s="20">
        <v>0</v>
      </c>
      <c r="BI73" s="20">
        <v>0</v>
      </c>
      <c r="BJ73" s="20">
        <v>0</v>
      </c>
      <c r="BK73" s="20">
        <v>0</v>
      </c>
      <c r="BL73" s="20">
        <v>189880.38035999998</v>
      </c>
      <c r="BM73" s="20">
        <v>0</v>
      </c>
      <c r="BN73" s="20">
        <v>0</v>
      </c>
      <c r="BO73" s="20">
        <v>0</v>
      </c>
      <c r="BP73" s="20">
        <v>0</v>
      </c>
      <c r="BQ73" s="20">
        <v>0</v>
      </c>
      <c r="BR73" s="20">
        <v>0</v>
      </c>
      <c r="BS73" s="20">
        <v>0</v>
      </c>
      <c r="BT73" s="20">
        <v>0</v>
      </c>
      <c r="BU73" s="20">
        <v>0</v>
      </c>
      <c r="BV73" s="20">
        <v>0</v>
      </c>
      <c r="BW73" s="20">
        <v>0</v>
      </c>
      <c r="BX73" s="20">
        <v>0</v>
      </c>
      <c r="BY73" s="20">
        <v>0</v>
      </c>
      <c r="BZ73" s="20">
        <v>0</v>
      </c>
      <c r="CA73" s="20">
        <v>0</v>
      </c>
      <c r="CB73" s="20">
        <v>0</v>
      </c>
      <c r="CC73" s="20">
        <v>0</v>
      </c>
      <c r="CD73" s="20">
        <v>0</v>
      </c>
      <c r="CE73" s="20">
        <v>0</v>
      </c>
      <c r="CF73" s="20">
        <v>0</v>
      </c>
      <c r="CG73" s="20">
        <v>0</v>
      </c>
      <c r="CH73" s="20">
        <v>0</v>
      </c>
      <c r="CI73" s="20">
        <v>0</v>
      </c>
      <c r="CJ73" s="20">
        <v>0</v>
      </c>
      <c r="CK73" s="20">
        <v>0</v>
      </c>
      <c r="CL73" s="20">
        <v>0</v>
      </c>
      <c r="CM73" s="20">
        <v>0</v>
      </c>
      <c r="CN73" s="20">
        <v>0</v>
      </c>
      <c r="CO73" s="20">
        <v>0</v>
      </c>
      <c r="CP73" s="20">
        <v>0</v>
      </c>
      <c r="CQ73" s="20">
        <v>0</v>
      </c>
      <c r="CR73" s="20">
        <v>0</v>
      </c>
      <c r="CS73" s="20">
        <v>0</v>
      </c>
      <c r="CT73" s="20">
        <v>0</v>
      </c>
      <c r="CU73" s="20">
        <v>0</v>
      </c>
      <c r="CV73" s="20">
        <v>0</v>
      </c>
      <c r="CW73" s="20">
        <v>0</v>
      </c>
      <c r="CX73" s="20">
        <v>0</v>
      </c>
      <c r="CY73" s="20">
        <v>0</v>
      </c>
      <c r="CZ73" s="20">
        <v>0</v>
      </c>
      <c r="DA73" s="20">
        <v>0</v>
      </c>
      <c r="DB73" s="20">
        <v>0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/>
      <c r="DK73" s="20"/>
    </row>
    <row r="74" spans="1:116" ht="10" x14ac:dyDescent="0.2">
      <c r="A74" s="18"/>
      <c r="B74" s="18" t="s">
        <v>164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138018.64000000001</v>
      </c>
      <c r="BL74" s="20">
        <v>183542.51</v>
      </c>
      <c r="BM74" s="20">
        <v>-175484.67</v>
      </c>
      <c r="BN74" s="20">
        <v>257309.34</v>
      </c>
      <c r="BO74" s="20">
        <v>-86272.92</v>
      </c>
      <c r="BP74" s="20">
        <v>-14889.78</v>
      </c>
      <c r="BQ74" s="20">
        <v>-94096.960000000006</v>
      </c>
      <c r="BR74" s="20">
        <v>171444.89</v>
      </c>
      <c r="BS74" s="20">
        <v>-660857.69999999995</v>
      </c>
      <c r="BT74" s="20">
        <v>-82470.92</v>
      </c>
      <c r="BU74" s="20">
        <v>-3409.24</v>
      </c>
      <c r="BV74" s="20">
        <v>46234.65</v>
      </c>
      <c r="BW74" s="20">
        <v>131334.62</v>
      </c>
      <c r="BX74" s="20">
        <v>208669.29</v>
      </c>
      <c r="BY74" s="20">
        <v>-26030.99</v>
      </c>
      <c r="BZ74" s="20">
        <v>115282.22</v>
      </c>
      <c r="CA74" s="20">
        <v>-38401.300000000003</v>
      </c>
      <c r="CB74" s="20">
        <v>-124911.84</v>
      </c>
      <c r="CC74" s="20">
        <v>-495773.88</v>
      </c>
      <c r="CD74" s="20">
        <v>-112955.68</v>
      </c>
      <c r="CE74" s="20">
        <v>-275692.74</v>
      </c>
      <c r="CF74" s="20">
        <v>-223416.99</v>
      </c>
      <c r="CG74" s="20">
        <v>-146156.82999999999</v>
      </c>
      <c r="CH74" s="20">
        <v>-43941.63</v>
      </c>
      <c r="CI74" s="20">
        <v>21869.31</v>
      </c>
      <c r="CJ74" s="20">
        <v>24318.55</v>
      </c>
      <c r="CK74" s="20">
        <v>-399149.97</v>
      </c>
      <c r="CL74" s="20">
        <v>237438.82</v>
      </c>
      <c r="CM74" s="20">
        <v>38481.870000000003</v>
      </c>
      <c r="CN74" s="20">
        <v>-128139.3</v>
      </c>
      <c r="CO74" s="20">
        <v>-725115.56</v>
      </c>
      <c r="CP74" s="20">
        <v>-299716.53999999998</v>
      </c>
      <c r="CQ74" s="20">
        <v>-221761.33</v>
      </c>
      <c r="CR74" s="20">
        <v>-159925.75</v>
      </c>
      <c r="CS74" s="20">
        <v>-155923.74</v>
      </c>
      <c r="CT74" s="20">
        <v>-32266.39</v>
      </c>
      <c r="CU74" s="20">
        <v>262240.09000000003</v>
      </c>
      <c r="CV74" s="19">
        <f>'Sch 41&amp;86 Deferral Calc'!C22</f>
        <v>278530.45</v>
      </c>
      <c r="CW74" s="19">
        <f>'Sch 41&amp;86 Deferral Calc'!D22</f>
        <v>-113090.24000000001</v>
      </c>
      <c r="CX74" s="19">
        <f>'Sch 41&amp;86 Deferral Calc'!E22</f>
        <v>-245317.29</v>
      </c>
      <c r="CY74" s="19">
        <f>'Sch 41&amp;86 Deferral Calc'!F22</f>
        <v>-103914.65</v>
      </c>
      <c r="CZ74" s="19">
        <f>'Sch 41&amp;86 Deferral Calc'!G22</f>
        <v>-325664.52</v>
      </c>
      <c r="DA74" s="19">
        <f>'Sch 41&amp;86 Deferral Calc'!H22</f>
        <v>3608.16</v>
      </c>
      <c r="DB74" s="19">
        <f>'Sch 41&amp;86 Deferral Calc'!I22</f>
        <v>-701165.42</v>
      </c>
      <c r="DC74" s="19">
        <f>'Sch 41&amp;86 Deferral Calc'!J22</f>
        <v>145815.13</v>
      </c>
      <c r="DD74" s="19">
        <f>'Sch 41&amp;86 Deferral Calc'!K22</f>
        <v>-425377.49</v>
      </c>
      <c r="DE74" s="19">
        <f>'Sch 41&amp;86 Deferral Calc'!L22</f>
        <v>-60422.14</v>
      </c>
      <c r="DF74" s="19">
        <f>'Sch 41&amp;86 Deferral Calc'!M22</f>
        <v>-192933.68</v>
      </c>
      <c r="DG74" s="19">
        <f>'Sch 41&amp;86 Deferral Calc'!N22</f>
        <v>68105.649999999994</v>
      </c>
      <c r="DH74" s="19">
        <f>'Sch 41&amp;86 Deferral Calc'!O22</f>
        <v>-99324.02</v>
      </c>
      <c r="DI74" s="19">
        <f>'Sch 41&amp;86 Deferral Calc'!P22</f>
        <v>-93943.85</v>
      </c>
      <c r="DJ74" s="19"/>
      <c r="DK74" s="19"/>
    </row>
    <row r="75" spans="1:116" ht="10" x14ac:dyDescent="0.2">
      <c r="B75" s="4" t="s">
        <v>158</v>
      </c>
      <c r="D75" s="21">
        <f t="shared" ref="D75:CW75" si="471">SUM(D72:D74)</f>
        <v>0</v>
      </c>
      <c r="E75" s="21">
        <f t="shared" si="471"/>
        <v>0</v>
      </c>
      <c r="F75" s="21">
        <f t="shared" si="471"/>
        <v>0</v>
      </c>
      <c r="G75" s="21">
        <f t="shared" si="471"/>
        <v>0</v>
      </c>
      <c r="H75" s="21">
        <f t="shared" si="471"/>
        <v>0</v>
      </c>
      <c r="I75" s="21">
        <f t="shared" si="471"/>
        <v>0</v>
      </c>
      <c r="J75" s="21">
        <f t="shared" si="471"/>
        <v>0</v>
      </c>
      <c r="K75" s="21">
        <f t="shared" si="471"/>
        <v>0</v>
      </c>
      <c r="L75" s="21">
        <f t="shared" si="471"/>
        <v>0</v>
      </c>
      <c r="M75" s="21">
        <f t="shared" si="471"/>
        <v>0</v>
      </c>
      <c r="N75" s="21">
        <f t="shared" si="471"/>
        <v>0</v>
      </c>
      <c r="O75" s="21">
        <f t="shared" si="471"/>
        <v>0</v>
      </c>
      <c r="P75" s="21">
        <f t="shared" si="471"/>
        <v>0</v>
      </c>
      <c r="Q75" s="21">
        <f t="shared" si="471"/>
        <v>0</v>
      </c>
      <c r="R75" s="21">
        <f t="shared" si="471"/>
        <v>0</v>
      </c>
      <c r="S75" s="21">
        <f t="shared" si="471"/>
        <v>0</v>
      </c>
      <c r="T75" s="21">
        <f t="shared" si="471"/>
        <v>0</v>
      </c>
      <c r="U75" s="21">
        <f t="shared" si="471"/>
        <v>0</v>
      </c>
      <c r="V75" s="21">
        <f t="shared" si="471"/>
        <v>0</v>
      </c>
      <c r="W75" s="21">
        <f t="shared" si="471"/>
        <v>0</v>
      </c>
      <c r="X75" s="21">
        <f t="shared" si="471"/>
        <v>0</v>
      </c>
      <c r="Y75" s="21">
        <f t="shared" si="471"/>
        <v>0</v>
      </c>
      <c r="Z75" s="21">
        <f t="shared" si="471"/>
        <v>0</v>
      </c>
      <c r="AA75" s="21">
        <f t="shared" si="471"/>
        <v>0</v>
      </c>
      <c r="AB75" s="21">
        <f t="shared" si="471"/>
        <v>0</v>
      </c>
      <c r="AC75" s="21">
        <f t="shared" si="471"/>
        <v>0</v>
      </c>
      <c r="AD75" s="21">
        <f t="shared" si="471"/>
        <v>0</v>
      </c>
      <c r="AE75" s="21">
        <f t="shared" si="471"/>
        <v>0</v>
      </c>
      <c r="AF75" s="21">
        <f t="shared" si="471"/>
        <v>0</v>
      </c>
      <c r="AG75" s="21">
        <f t="shared" si="471"/>
        <v>0</v>
      </c>
      <c r="AH75" s="21">
        <f t="shared" si="471"/>
        <v>0</v>
      </c>
      <c r="AI75" s="21">
        <f t="shared" si="471"/>
        <v>0</v>
      </c>
      <c r="AJ75" s="21">
        <f t="shared" si="471"/>
        <v>0</v>
      </c>
      <c r="AK75" s="21">
        <f t="shared" si="471"/>
        <v>0</v>
      </c>
      <c r="AL75" s="21">
        <f t="shared" si="471"/>
        <v>0</v>
      </c>
      <c r="AM75" s="21">
        <f t="shared" si="471"/>
        <v>0</v>
      </c>
      <c r="AN75" s="21">
        <f t="shared" si="471"/>
        <v>0</v>
      </c>
      <c r="AO75" s="21">
        <f t="shared" si="471"/>
        <v>0</v>
      </c>
      <c r="AP75" s="21">
        <f t="shared" si="471"/>
        <v>0</v>
      </c>
      <c r="AQ75" s="21">
        <f t="shared" si="471"/>
        <v>0</v>
      </c>
      <c r="AR75" s="21">
        <f t="shared" si="471"/>
        <v>0</v>
      </c>
      <c r="AS75" s="21">
        <f t="shared" si="471"/>
        <v>0</v>
      </c>
      <c r="AT75" s="21">
        <f t="shared" si="471"/>
        <v>0</v>
      </c>
      <c r="AU75" s="21">
        <f t="shared" si="471"/>
        <v>0</v>
      </c>
      <c r="AV75" s="21">
        <f t="shared" si="471"/>
        <v>0</v>
      </c>
      <c r="AW75" s="21">
        <f t="shared" si="471"/>
        <v>0</v>
      </c>
      <c r="AX75" s="21">
        <f t="shared" si="471"/>
        <v>0</v>
      </c>
      <c r="AY75" s="21">
        <f t="shared" si="471"/>
        <v>0</v>
      </c>
      <c r="AZ75" s="21">
        <f t="shared" si="471"/>
        <v>0</v>
      </c>
      <c r="BA75" s="21">
        <f t="shared" si="471"/>
        <v>0</v>
      </c>
      <c r="BB75" s="21">
        <f t="shared" si="471"/>
        <v>0</v>
      </c>
      <c r="BC75" s="21">
        <f t="shared" si="471"/>
        <v>0</v>
      </c>
      <c r="BD75" s="21">
        <f t="shared" si="471"/>
        <v>0</v>
      </c>
      <c r="BE75" s="21">
        <f t="shared" si="471"/>
        <v>0</v>
      </c>
      <c r="BF75" s="21">
        <f t="shared" si="471"/>
        <v>0</v>
      </c>
      <c r="BG75" s="21">
        <f t="shared" si="471"/>
        <v>0</v>
      </c>
      <c r="BH75" s="21">
        <f t="shared" si="471"/>
        <v>0</v>
      </c>
      <c r="BI75" s="21">
        <f t="shared" si="471"/>
        <v>0</v>
      </c>
      <c r="BJ75" s="21">
        <f t="shared" si="471"/>
        <v>0</v>
      </c>
      <c r="BK75" s="21">
        <f t="shared" si="471"/>
        <v>138018.64000000001</v>
      </c>
      <c r="BL75" s="21">
        <f t="shared" ref="BL75:BW75" si="472">SUM(BL72:BL74)</f>
        <v>373422.89035999996</v>
      </c>
      <c r="BM75" s="21">
        <f t="shared" si="472"/>
        <v>-175484.67</v>
      </c>
      <c r="BN75" s="21">
        <f t="shared" si="472"/>
        <v>257309.34</v>
      </c>
      <c r="BO75" s="21">
        <f t="shared" si="472"/>
        <v>-86272.92</v>
      </c>
      <c r="BP75" s="21">
        <f t="shared" si="472"/>
        <v>-342788.80035999999</v>
      </c>
      <c r="BQ75" s="21">
        <f t="shared" si="472"/>
        <v>-94096.960000000006</v>
      </c>
      <c r="BR75" s="21">
        <f t="shared" si="472"/>
        <v>171444.89</v>
      </c>
      <c r="BS75" s="21">
        <f t="shared" si="472"/>
        <v>-660857.69999999995</v>
      </c>
      <c r="BT75" s="21">
        <f t="shared" si="472"/>
        <v>-82470.92</v>
      </c>
      <c r="BU75" s="21">
        <f t="shared" si="472"/>
        <v>-3409.24</v>
      </c>
      <c r="BV75" s="21">
        <f t="shared" si="472"/>
        <v>46234.65</v>
      </c>
      <c r="BW75" s="21">
        <f t="shared" si="472"/>
        <v>131334.62</v>
      </c>
      <c r="BX75" s="21">
        <f t="shared" ref="BX75:CV75" si="473">SUM(BX72:BX74)</f>
        <v>208669.29</v>
      </c>
      <c r="BY75" s="21">
        <f t="shared" si="473"/>
        <v>-26030.99</v>
      </c>
      <c r="BZ75" s="21">
        <f t="shared" si="473"/>
        <v>115282.22</v>
      </c>
      <c r="CA75" s="21">
        <f t="shared" si="473"/>
        <v>-38401.300000000003</v>
      </c>
      <c r="CB75" s="21">
        <f t="shared" si="473"/>
        <v>202704.34</v>
      </c>
      <c r="CC75" s="21">
        <f t="shared" si="473"/>
        <v>-495773.88</v>
      </c>
      <c r="CD75" s="21">
        <f t="shared" si="473"/>
        <v>-112955.68</v>
      </c>
      <c r="CE75" s="21">
        <f t="shared" si="473"/>
        <v>-275692.74</v>
      </c>
      <c r="CF75" s="21">
        <f t="shared" si="473"/>
        <v>-223416.99</v>
      </c>
      <c r="CG75" s="21">
        <f t="shared" si="473"/>
        <v>-146156.82999999999</v>
      </c>
      <c r="CH75" s="21">
        <f t="shared" si="473"/>
        <v>-43941.63</v>
      </c>
      <c r="CI75" s="21">
        <f t="shared" si="473"/>
        <v>21869.31</v>
      </c>
      <c r="CJ75" s="21">
        <f t="shared" ref="CJ75:CU75" si="474">SUM(CJ72:CJ74)</f>
        <v>24318.55</v>
      </c>
      <c r="CK75" s="21">
        <f t="shared" si="474"/>
        <v>-399149.97</v>
      </c>
      <c r="CL75" s="21">
        <f t="shared" si="474"/>
        <v>237438.82</v>
      </c>
      <c r="CM75" s="21">
        <f t="shared" si="474"/>
        <v>38481.870000000003</v>
      </c>
      <c r="CN75" s="21">
        <f t="shared" si="474"/>
        <v>1013321.7599999998</v>
      </c>
      <c r="CO75" s="21">
        <f t="shared" si="474"/>
        <v>-725115.56</v>
      </c>
      <c r="CP75" s="21">
        <f t="shared" si="474"/>
        <v>-299716.53999999998</v>
      </c>
      <c r="CQ75" s="21">
        <f t="shared" si="474"/>
        <v>-221761.33</v>
      </c>
      <c r="CR75" s="21">
        <f t="shared" si="474"/>
        <v>-159925.75</v>
      </c>
      <c r="CS75" s="21">
        <f t="shared" si="474"/>
        <v>-155923.74</v>
      </c>
      <c r="CT75" s="21">
        <f t="shared" si="474"/>
        <v>-32266.39</v>
      </c>
      <c r="CU75" s="21">
        <f t="shared" si="474"/>
        <v>262240.09000000003</v>
      </c>
      <c r="CV75" s="21">
        <f t="shared" si="473"/>
        <v>278530.45</v>
      </c>
      <c r="CW75" s="21">
        <f t="shared" si="471"/>
        <v>-113090.24000000001</v>
      </c>
      <c r="CX75" s="21">
        <f t="shared" ref="CX75:DF75" si="475">SUM(CX72:CX74)</f>
        <v>-245317.29</v>
      </c>
      <c r="CY75" s="21">
        <f t="shared" si="475"/>
        <v>-103914.65</v>
      </c>
      <c r="CZ75" s="21">
        <f t="shared" si="475"/>
        <v>1233854.7299999997</v>
      </c>
      <c r="DA75" s="21">
        <f t="shared" si="475"/>
        <v>3608.16</v>
      </c>
      <c r="DB75" s="21">
        <f t="shared" si="475"/>
        <v>-701165.42</v>
      </c>
      <c r="DC75" s="21">
        <f t="shared" si="475"/>
        <v>145815.13</v>
      </c>
      <c r="DD75" s="21">
        <f t="shared" si="475"/>
        <v>-425377.49</v>
      </c>
      <c r="DE75" s="21">
        <f t="shared" si="475"/>
        <v>-60422.14</v>
      </c>
      <c r="DF75" s="21">
        <f t="shared" si="475"/>
        <v>-192933.68</v>
      </c>
      <c r="DG75" s="21">
        <f t="shared" ref="DG75:DK75" si="476">SUM(DG72:DG74)</f>
        <v>68105.649999999994</v>
      </c>
      <c r="DH75" s="21">
        <f t="shared" si="476"/>
        <v>-99324.02</v>
      </c>
      <c r="DI75" s="21">
        <f t="shared" si="476"/>
        <v>-93943.85</v>
      </c>
      <c r="DJ75" s="21">
        <f t="shared" si="476"/>
        <v>0</v>
      </c>
      <c r="DK75" s="21">
        <f t="shared" si="476"/>
        <v>0</v>
      </c>
    </row>
    <row r="76" spans="1:116" ht="10" x14ac:dyDescent="0.2">
      <c r="B76" s="4" t="s">
        <v>159</v>
      </c>
      <c r="D76" s="14">
        <f>D71+D75</f>
        <v>0</v>
      </c>
      <c r="E76" s="14">
        <f t="shared" ref="E76:CW76" si="477">E71+E75</f>
        <v>0</v>
      </c>
      <c r="F76" s="14">
        <f t="shared" si="477"/>
        <v>0</v>
      </c>
      <c r="G76" s="14">
        <f t="shared" si="477"/>
        <v>0</v>
      </c>
      <c r="H76" s="14">
        <f t="shared" si="477"/>
        <v>0</v>
      </c>
      <c r="I76" s="14">
        <f t="shared" si="477"/>
        <v>0</v>
      </c>
      <c r="J76" s="14">
        <f t="shared" si="477"/>
        <v>0</v>
      </c>
      <c r="K76" s="14">
        <f t="shared" si="477"/>
        <v>0</v>
      </c>
      <c r="L76" s="14">
        <f t="shared" si="477"/>
        <v>0</v>
      </c>
      <c r="M76" s="14">
        <f t="shared" si="477"/>
        <v>0</v>
      </c>
      <c r="N76" s="14">
        <f t="shared" si="477"/>
        <v>0</v>
      </c>
      <c r="O76" s="14">
        <f t="shared" si="477"/>
        <v>0</v>
      </c>
      <c r="P76" s="14">
        <f t="shared" si="477"/>
        <v>0</v>
      </c>
      <c r="Q76" s="14">
        <f t="shared" si="477"/>
        <v>0</v>
      </c>
      <c r="R76" s="14">
        <f t="shared" si="477"/>
        <v>0</v>
      </c>
      <c r="S76" s="14">
        <f t="shared" si="477"/>
        <v>0</v>
      </c>
      <c r="T76" s="14">
        <f t="shared" si="477"/>
        <v>0</v>
      </c>
      <c r="U76" s="14">
        <f t="shared" si="477"/>
        <v>0</v>
      </c>
      <c r="V76" s="14">
        <f t="shared" si="477"/>
        <v>0</v>
      </c>
      <c r="W76" s="14">
        <f t="shared" si="477"/>
        <v>0</v>
      </c>
      <c r="X76" s="14">
        <f t="shared" si="477"/>
        <v>0</v>
      </c>
      <c r="Y76" s="14">
        <f t="shared" si="477"/>
        <v>0</v>
      </c>
      <c r="Z76" s="14">
        <f t="shared" si="477"/>
        <v>0</v>
      </c>
      <c r="AA76" s="14">
        <f t="shared" si="477"/>
        <v>0</v>
      </c>
      <c r="AB76" s="14">
        <f t="shared" si="477"/>
        <v>0</v>
      </c>
      <c r="AC76" s="14">
        <f t="shared" si="477"/>
        <v>0</v>
      </c>
      <c r="AD76" s="14">
        <f t="shared" si="477"/>
        <v>0</v>
      </c>
      <c r="AE76" s="14">
        <f t="shared" si="477"/>
        <v>0</v>
      </c>
      <c r="AF76" s="14">
        <f t="shared" si="477"/>
        <v>0</v>
      </c>
      <c r="AG76" s="14">
        <f t="shared" si="477"/>
        <v>0</v>
      </c>
      <c r="AH76" s="14">
        <f t="shared" si="477"/>
        <v>0</v>
      </c>
      <c r="AI76" s="14">
        <f t="shared" si="477"/>
        <v>0</v>
      </c>
      <c r="AJ76" s="14">
        <f t="shared" si="477"/>
        <v>0</v>
      </c>
      <c r="AK76" s="14">
        <f t="shared" si="477"/>
        <v>0</v>
      </c>
      <c r="AL76" s="14">
        <f t="shared" si="477"/>
        <v>0</v>
      </c>
      <c r="AM76" s="14">
        <f t="shared" si="477"/>
        <v>0</v>
      </c>
      <c r="AN76" s="14">
        <f t="shared" si="477"/>
        <v>0</v>
      </c>
      <c r="AO76" s="14">
        <f t="shared" si="477"/>
        <v>0</v>
      </c>
      <c r="AP76" s="14">
        <f t="shared" si="477"/>
        <v>0</v>
      </c>
      <c r="AQ76" s="14">
        <f t="shared" si="477"/>
        <v>0</v>
      </c>
      <c r="AR76" s="14">
        <f t="shared" si="477"/>
        <v>0</v>
      </c>
      <c r="AS76" s="14">
        <f t="shared" si="477"/>
        <v>0</v>
      </c>
      <c r="AT76" s="14">
        <f t="shared" si="477"/>
        <v>0</v>
      </c>
      <c r="AU76" s="14">
        <f t="shared" si="477"/>
        <v>0</v>
      </c>
      <c r="AV76" s="14">
        <f t="shared" si="477"/>
        <v>0</v>
      </c>
      <c r="AW76" s="14">
        <f t="shared" si="477"/>
        <v>0</v>
      </c>
      <c r="AX76" s="14">
        <f t="shared" si="477"/>
        <v>0</v>
      </c>
      <c r="AY76" s="14">
        <f t="shared" si="477"/>
        <v>0</v>
      </c>
      <c r="AZ76" s="14">
        <f t="shared" si="477"/>
        <v>0</v>
      </c>
      <c r="BA76" s="14">
        <f t="shared" si="477"/>
        <v>0</v>
      </c>
      <c r="BB76" s="14">
        <f t="shared" si="477"/>
        <v>0</v>
      </c>
      <c r="BC76" s="14">
        <f t="shared" si="477"/>
        <v>0</v>
      </c>
      <c r="BD76" s="14">
        <f t="shared" si="477"/>
        <v>0</v>
      </c>
      <c r="BE76" s="14">
        <f t="shared" si="477"/>
        <v>0</v>
      </c>
      <c r="BF76" s="14">
        <f t="shared" si="477"/>
        <v>0</v>
      </c>
      <c r="BG76" s="14">
        <f t="shared" si="477"/>
        <v>0</v>
      </c>
      <c r="BH76" s="14">
        <f t="shared" si="477"/>
        <v>0</v>
      </c>
      <c r="BI76" s="14">
        <f t="shared" si="477"/>
        <v>0</v>
      </c>
      <c r="BJ76" s="14">
        <f t="shared" si="477"/>
        <v>0</v>
      </c>
      <c r="BK76" s="14">
        <f t="shared" si="477"/>
        <v>138018.64000000001</v>
      </c>
      <c r="BL76" s="14">
        <f t="shared" ref="BL76:BW76" si="478">BL71+BL75</f>
        <v>511441.53035999998</v>
      </c>
      <c r="BM76" s="14">
        <f t="shared" si="478"/>
        <v>335956.86035999993</v>
      </c>
      <c r="BN76" s="14">
        <f t="shared" si="478"/>
        <v>593266.2003599999</v>
      </c>
      <c r="BO76" s="14">
        <f t="shared" si="478"/>
        <v>506993.28035999992</v>
      </c>
      <c r="BP76" s="14">
        <f t="shared" si="478"/>
        <v>164204.47999999992</v>
      </c>
      <c r="BQ76" s="14">
        <f t="shared" si="478"/>
        <v>70107.519999999917</v>
      </c>
      <c r="BR76" s="14">
        <f t="shared" si="478"/>
        <v>241552.40999999992</v>
      </c>
      <c r="BS76" s="14">
        <f t="shared" si="478"/>
        <v>-419305.29000000004</v>
      </c>
      <c r="BT76" s="14">
        <f t="shared" si="478"/>
        <v>-501776.21</v>
      </c>
      <c r="BU76" s="14">
        <f t="shared" si="478"/>
        <v>-505185.45</v>
      </c>
      <c r="BV76" s="14">
        <f t="shared" si="478"/>
        <v>-458950.8</v>
      </c>
      <c r="BW76" s="14">
        <f t="shared" si="478"/>
        <v>-327616.18</v>
      </c>
      <c r="BX76" s="14">
        <f t="shared" ref="BX76:CV76" si="479">BX71+BX75</f>
        <v>-118946.88999999998</v>
      </c>
      <c r="BY76" s="14">
        <f t="shared" si="479"/>
        <v>-144977.87999999998</v>
      </c>
      <c r="BZ76" s="14">
        <f t="shared" si="479"/>
        <v>-29695.659999999974</v>
      </c>
      <c r="CA76" s="14">
        <f t="shared" si="479"/>
        <v>-68096.959999999977</v>
      </c>
      <c r="CB76" s="14">
        <f t="shared" si="479"/>
        <v>134607.38</v>
      </c>
      <c r="CC76" s="14">
        <f t="shared" si="479"/>
        <v>-361166.5</v>
      </c>
      <c r="CD76" s="14">
        <f t="shared" si="479"/>
        <v>-474122.18</v>
      </c>
      <c r="CE76" s="14">
        <f t="shared" si="479"/>
        <v>-749814.91999999993</v>
      </c>
      <c r="CF76" s="14">
        <f t="shared" si="479"/>
        <v>-973231.90999999992</v>
      </c>
      <c r="CG76" s="14">
        <f t="shared" si="479"/>
        <v>-1119388.74</v>
      </c>
      <c r="CH76" s="14">
        <f t="shared" si="479"/>
        <v>-1163330.3699999999</v>
      </c>
      <c r="CI76" s="14">
        <f t="shared" si="479"/>
        <v>-1141461.0599999998</v>
      </c>
      <c r="CJ76" s="14">
        <f t="shared" ref="CJ76:CU76" si="480">CJ71+CJ75</f>
        <v>-1117142.5099999998</v>
      </c>
      <c r="CK76" s="14">
        <f t="shared" si="480"/>
        <v>-1516292.4799999997</v>
      </c>
      <c r="CL76" s="14">
        <f t="shared" si="480"/>
        <v>-1278853.6599999997</v>
      </c>
      <c r="CM76" s="14">
        <f t="shared" si="480"/>
        <v>-1240371.7899999996</v>
      </c>
      <c r="CN76" s="14">
        <f t="shared" si="480"/>
        <v>-227050.0299999998</v>
      </c>
      <c r="CO76" s="14">
        <f t="shared" si="480"/>
        <v>-952165.58999999985</v>
      </c>
      <c r="CP76" s="14">
        <f t="shared" si="480"/>
        <v>-1251882.1299999999</v>
      </c>
      <c r="CQ76" s="14">
        <f t="shared" si="480"/>
        <v>-1473643.46</v>
      </c>
      <c r="CR76" s="14">
        <f t="shared" si="480"/>
        <v>-1633569.21</v>
      </c>
      <c r="CS76" s="14">
        <f t="shared" si="480"/>
        <v>-1789492.95</v>
      </c>
      <c r="CT76" s="14">
        <f t="shared" si="480"/>
        <v>-1821759.3399999999</v>
      </c>
      <c r="CU76" s="14">
        <f t="shared" si="480"/>
        <v>-1559519.2499999998</v>
      </c>
      <c r="CV76" s="14">
        <f t="shared" si="479"/>
        <v>-1280988.7999999998</v>
      </c>
      <c r="CW76" s="14">
        <f t="shared" si="477"/>
        <v>-1394079.0399999998</v>
      </c>
      <c r="CX76" s="14">
        <f t="shared" ref="CX76:DF76" si="481">CX71+CX75</f>
        <v>-1639396.3299999998</v>
      </c>
      <c r="CY76" s="14">
        <f t="shared" si="481"/>
        <v>-1743310.9799999997</v>
      </c>
      <c r="CZ76" s="14">
        <f t="shared" si="481"/>
        <v>-509456.25</v>
      </c>
      <c r="DA76" s="14">
        <f t="shared" si="481"/>
        <v>-505848.09</v>
      </c>
      <c r="DB76" s="14">
        <f t="shared" si="481"/>
        <v>-1207013.51</v>
      </c>
      <c r="DC76" s="14">
        <f t="shared" si="481"/>
        <v>-1061198.3799999999</v>
      </c>
      <c r="DD76" s="14">
        <f t="shared" si="481"/>
        <v>-1486575.8699999999</v>
      </c>
      <c r="DE76" s="14">
        <f t="shared" si="481"/>
        <v>-1546998.0099999998</v>
      </c>
      <c r="DF76" s="14">
        <f t="shared" si="481"/>
        <v>-1739931.6899999997</v>
      </c>
      <c r="DG76" s="14">
        <f t="shared" ref="DG76:DK76" si="482">DG71+DG75</f>
        <v>-1671826.0399999998</v>
      </c>
      <c r="DH76" s="14">
        <f t="shared" si="482"/>
        <v>-1771150.0599999998</v>
      </c>
      <c r="DI76" s="14">
        <f t="shared" si="482"/>
        <v>-1865093.91</v>
      </c>
      <c r="DJ76" s="14">
        <f t="shared" si="482"/>
        <v>-1865093.91</v>
      </c>
      <c r="DK76" s="14">
        <f t="shared" si="482"/>
        <v>-1865093.91</v>
      </c>
    </row>
    <row r="77" spans="1:116" ht="10" x14ac:dyDescent="0.2"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</row>
    <row r="78" spans="1:116" x14ac:dyDescent="0.25">
      <c r="A78" s="1" t="s">
        <v>168</v>
      </c>
      <c r="C78" s="12">
        <v>18238162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5"/>
      <c r="DJ78" s="5"/>
      <c r="DK78" s="5"/>
    </row>
    <row r="79" spans="1:116" s="22" customFormat="1" ht="10" x14ac:dyDescent="0.2">
      <c r="A79" s="4"/>
      <c r="B79" s="4" t="s">
        <v>155</v>
      </c>
      <c r="C79" s="12">
        <v>25400362</v>
      </c>
      <c r="D79" s="14">
        <v>0</v>
      </c>
      <c r="E79" s="14">
        <f>D86</f>
        <v>0</v>
      </c>
      <c r="F79" s="14">
        <f t="shared" ref="F79:BK79" si="483">E86</f>
        <v>0</v>
      </c>
      <c r="G79" s="14">
        <f t="shared" si="483"/>
        <v>0</v>
      </c>
      <c r="H79" s="14">
        <f t="shared" si="483"/>
        <v>0</v>
      </c>
      <c r="I79" s="14">
        <f t="shared" si="483"/>
        <v>0</v>
      </c>
      <c r="J79" s="14">
        <f t="shared" si="483"/>
        <v>0</v>
      </c>
      <c r="K79" s="14">
        <f t="shared" si="483"/>
        <v>1284.0066939518738</v>
      </c>
      <c r="L79" s="14">
        <f t="shared" si="483"/>
        <v>4341.1333758918017</v>
      </c>
      <c r="M79" s="14">
        <f t="shared" si="483"/>
        <v>8261.1683375367065</v>
      </c>
      <c r="N79" s="14">
        <f t="shared" si="483"/>
        <v>8657.6045126706322</v>
      </c>
      <c r="O79" s="14">
        <f t="shared" si="483"/>
        <v>5526.3564466285134</v>
      </c>
      <c r="P79" s="14">
        <f t="shared" si="483"/>
        <v>-3236.9149669691233</v>
      </c>
      <c r="Q79" s="14">
        <f t="shared" si="483"/>
        <v>-18586.850261705717</v>
      </c>
      <c r="R79" s="14">
        <f t="shared" si="483"/>
        <v>-35885.738058808565</v>
      </c>
      <c r="S79" s="14">
        <f t="shared" si="483"/>
        <v>-52133.075360370916</v>
      </c>
      <c r="T79" s="14">
        <f t="shared" si="483"/>
        <v>-62651.997523362865</v>
      </c>
      <c r="U79" s="14">
        <f t="shared" si="483"/>
        <v>-62224.023238263217</v>
      </c>
      <c r="V79" s="14">
        <f t="shared" si="483"/>
        <v>-58914.294616057654</v>
      </c>
      <c r="W79" s="14">
        <f t="shared" si="483"/>
        <v>-52223.144096762742</v>
      </c>
      <c r="X79" s="14">
        <f t="shared" si="483"/>
        <v>-42335.152024059025</v>
      </c>
      <c r="Y79" s="14">
        <f t="shared" si="483"/>
        <v>-27903.482956902182</v>
      </c>
      <c r="Z79" s="14">
        <f t="shared" si="483"/>
        <v>-2377.6760530606007</v>
      </c>
      <c r="AA79" s="14">
        <f t="shared" si="483"/>
        <v>34198.304514755</v>
      </c>
      <c r="AB79" s="14">
        <f t="shared" si="483"/>
        <v>81585.61324446628</v>
      </c>
      <c r="AC79" s="14">
        <f t="shared" si="483"/>
        <v>146725.01336098689</v>
      </c>
      <c r="AD79" s="14">
        <f t="shared" si="483"/>
        <v>237472.40517599275</v>
      </c>
      <c r="AE79" s="14">
        <f t="shared" si="483"/>
        <v>311563.46166926884</v>
      </c>
      <c r="AF79" s="14">
        <f t="shared" si="483"/>
        <v>433699.8479631099</v>
      </c>
      <c r="AG79" s="14">
        <f t="shared" si="483"/>
        <v>498146.16867636028</v>
      </c>
      <c r="AH79" s="14">
        <f t="shared" si="483"/>
        <v>632459.38582012407</v>
      </c>
      <c r="AI79" s="14">
        <f t="shared" si="483"/>
        <v>771782.07454367937</v>
      </c>
      <c r="AJ79" s="14">
        <f t="shared" si="483"/>
        <v>914267.58261074638</v>
      </c>
      <c r="AK79" s="14">
        <f t="shared" si="483"/>
        <v>1058589.2578078804</v>
      </c>
      <c r="AL79" s="14">
        <f t="shared" si="483"/>
        <v>1210017.9538901218</v>
      </c>
      <c r="AM79" s="14">
        <f t="shared" si="483"/>
        <v>1366541.619374169</v>
      </c>
      <c r="AN79" s="14">
        <f t="shared" si="483"/>
        <v>1522589.184489547</v>
      </c>
      <c r="AO79" s="14">
        <f t="shared" si="483"/>
        <v>1680607.596171218</v>
      </c>
      <c r="AP79" s="14">
        <f t="shared" si="483"/>
        <v>1849338.5759564887</v>
      </c>
      <c r="AQ79" s="14">
        <f t="shared" si="483"/>
        <v>2032069.5614211734</v>
      </c>
      <c r="AR79" s="14">
        <f t="shared" si="483"/>
        <v>2241487.5120309228</v>
      </c>
      <c r="AS79" s="14">
        <f t="shared" si="483"/>
        <v>942032.71150066843</v>
      </c>
      <c r="AT79" s="14">
        <f t="shared" si="483"/>
        <v>1170183.3780053703</v>
      </c>
      <c r="AU79" s="14">
        <f t="shared" si="483"/>
        <v>1402861.7263960836</v>
      </c>
      <c r="AV79" s="14">
        <f t="shared" si="483"/>
        <v>1637016.7213667661</v>
      </c>
      <c r="AW79" s="14">
        <f t="shared" si="483"/>
        <v>1872990.754152409</v>
      </c>
      <c r="AX79" s="14">
        <f t="shared" si="483"/>
        <v>2112001.329746977</v>
      </c>
      <c r="AY79" s="14">
        <f t="shared" si="483"/>
        <v>2363440.9152487456</v>
      </c>
      <c r="AZ79" s="14">
        <f t="shared" si="483"/>
        <v>2615702.7740226057</v>
      </c>
      <c r="BA79" s="14">
        <f t="shared" si="483"/>
        <v>2833044.3040226055</v>
      </c>
      <c r="BB79" s="14">
        <f t="shared" si="483"/>
        <v>3033015.6640226054</v>
      </c>
      <c r="BC79" s="14">
        <f t="shared" si="483"/>
        <v>3226575.2740226053</v>
      </c>
      <c r="BD79" s="14">
        <f t="shared" si="483"/>
        <v>3427717.2540226053</v>
      </c>
      <c r="BE79" s="14">
        <f t="shared" si="483"/>
        <v>924393.34816353209</v>
      </c>
      <c r="BF79" s="14">
        <f t="shared" si="483"/>
        <v>1118804.1694429526</v>
      </c>
      <c r="BG79" s="14">
        <f t="shared" si="483"/>
        <v>1328146.1738930915</v>
      </c>
      <c r="BH79" s="14">
        <f t="shared" si="483"/>
        <v>1539583.8255726609</v>
      </c>
      <c r="BI79" s="14">
        <f t="shared" si="483"/>
        <v>1753849.6602656438</v>
      </c>
      <c r="BJ79" s="14">
        <f t="shared" si="483"/>
        <v>1980759.5848288084</v>
      </c>
      <c r="BK79" s="14">
        <f t="shared" si="483"/>
        <v>2202901.2528730333</v>
      </c>
      <c r="BL79" s="14">
        <f t="shared" ref="BL79" si="484">BK86</f>
        <v>2416073.6788976798</v>
      </c>
      <c r="BM79" s="14">
        <f t="shared" ref="BM79" si="485">BL86</f>
        <v>2626071.4988976796</v>
      </c>
      <c r="BN79" s="14">
        <f t="shared" ref="BN79" si="486">BM86</f>
        <v>2828341.8388976795</v>
      </c>
      <c r="BO79" s="14">
        <f t="shared" ref="BO79" si="487">BN86</f>
        <v>3012661.0388976797</v>
      </c>
      <c r="BP79" s="14">
        <f t="shared" ref="BP79" si="488">BO86</f>
        <v>3191205.3388976795</v>
      </c>
      <c r="BQ79" s="14">
        <f t="shared" ref="BQ79" si="489">BP86</f>
        <v>942515.85287303291</v>
      </c>
      <c r="BR79" s="14">
        <f t="shared" ref="BR79" si="490">BQ86</f>
        <v>1103480.0128730328</v>
      </c>
      <c r="BS79" s="14">
        <f t="shared" ref="BS79" si="491">BR86</f>
        <v>1269896.1328730327</v>
      </c>
      <c r="BT79" s="14">
        <f t="shared" ref="BT79" si="492">BS86</f>
        <v>1434697.9528730328</v>
      </c>
      <c r="BU79" s="14">
        <f t="shared" ref="BU79" si="493">BT86</f>
        <v>1597338.1728730327</v>
      </c>
      <c r="BV79" s="14">
        <f t="shared" ref="BV79" si="494">BU86</f>
        <v>1762916.6728730327</v>
      </c>
      <c r="BW79" s="14">
        <f t="shared" ref="BW79" si="495">BV86</f>
        <v>1915466.1828730328</v>
      </c>
      <c r="BX79" s="14">
        <f t="shared" ref="BX79" si="496">BW86</f>
        <v>2056030.6628730327</v>
      </c>
      <c r="BY79" s="14">
        <f t="shared" ref="BY79" si="497">BX86</f>
        <v>2191341.1928730328</v>
      </c>
      <c r="BZ79" s="14">
        <f t="shared" ref="BZ79" si="498">BY86</f>
        <v>2286616.5528730326</v>
      </c>
      <c r="CA79" s="14">
        <f t="shared" ref="CA79" si="499">BZ86</f>
        <v>2340043.0528730326</v>
      </c>
      <c r="CB79" s="14">
        <f t="shared" ref="CB79" si="500">CA86</f>
        <v>2383881.0328730326</v>
      </c>
      <c r="CC79" s="14">
        <f t="shared" ref="CC79" si="501">CB86</f>
        <v>373449.52999999956</v>
      </c>
      <c r="CD79" s="14">
        <f t="shared" ref="CD79" si="502">CC86</f>
        <v>424571.57999999955</v>
      </c>
      <c r="CE79" s="14">
        <f t="shared" ref="CE79" si="503">CD86</f>
        <v>476313.86999999953</v>
      </c>
      <c r="CF79" s="14">
        <f t="shared" ref="CF79" si="504">CE86</f>
        <v>526994.56999999948</v>
      </c>
      <c r="CG79" s="14">
        <f t="shared" ref="CG79" si="505">CF86</f>
        <v>579648.79999999946</v>
      </c>
      <c r="CH79" s="14">
        <f t="shared" ref="CH79" si="506">CG86</f>
        <v>627285.96999999951</v>
      </c>
      <c r="CI79" s="14">
        <f t="shared" ref="CI79" si="507">CH86</f>
        <v>671233.37999999954</v>
      </c>
      <c r="CJ79" s="14">
        <f t="shared" ref="CJ79" si="508">CI86</f>
        <v>718615.3399999995</v>
      </c>
      <c r="CK79" s="14">
        <f t="shared" ref="CK79" si="509">CJ86</f>
        <v>768415.53999999946</v>
      </c>
      <c r="CL79" s="14">
        <f t="shared" ref="CL79" si="510">CK86</f>
        <v>816838.4599999995</v>
      </c>
      <c r="CM79" s="14">
        <f t="shared" ref="CM79" si="511">CL86</f>
        <v>854037.17999999947</v>
      </c>
      <c r="CN79" s="14">
        <f t="shared" ref="CN79" si="512">CM86</f>
        <v>888001.8399999995</v>
      </c>
      <c r="CO79" s="14">
        <f t="shared" ref="CO79" si="513">CN86</f>
        <v>206446.15000000002</v>
      </c>
      <c r="CP79" s="14">
        <f t="shared" ref="CP79" si="514">CO86</f>
        <v>243449.99000000002</v>
      </c>
      <c r="CQ79" s="14">
        <f t="shared" ref="CQ79" si="515">CP86</f>
        <v>267557.66000000003</v>
      </c>
      <c r="CR79" s="14">
        <f t="shared" ref="CR79" si="516">CQ86</f>
        <v>289928.75000000006</v>
      </c>
      <c r="CS79" s="14">
        <f t="shared" ref="CS79" si="517">CR86</f>
        <v>314573.76000000007</v>
      </c>
      <c r="CT79" s="14">
        <f t="shared" ref="CT79" si="518">CS86</f>
        <v>342660.10000000009</v>
      </c>
      <c r="CU79" s="14">
        <f t="shared" ref="CU79" si="519">CT86</f>
        <v>372706.14000000007</v>
      </c>
      <c r="CV79" s="14">
        <f>CU86</f>
        <v>409287.92000000004</v>
      </c>
      <c r="CW79" s="14">
        <f t="shared" ref="CW79" si="520">CV86</f>
        <v>455797.67000000004</v>
      </c>
      <c r="CX79" s="14">
        <f t="shared" ref="CX79" si="521">CW86</f>
        <v>500716.85000000003</v>
      </c>
      <c r="CY79" s="14">
        <f t="shared" ref="CY79" si="522">CX86</f>
        <v>538326.35000000009</v>
      </c>
      <c r="CZ79" s="14">
        <f t="shared" ref="CZ79" si="523">CY86</f>
        <v>579052.08000000007</v>
      </c>
      <c r="DA79" s="14">
        <f t="shared" ref="DA79" si="524">CZ86</f>
        <v>215050.87000000005</v>
      </c>
      <c r="DB79" s="14">
        <f t="shared" ref="DB79" si="525">DA86</f>
        <v>260471.64000000004</v>
      </c>
      <c r="DC79" s="14">
        <f t="shared" ref="DC79" si="526">DB86</f>
        <v>307089.65000000002</v>
      </c>
      <c r="DD79" s="14">
        <f t="shared" ref="DD79" si="527">DC86</f>
        <v>353353.55000000005</v>
      </c>
      <c r="DE79" s="14">
        <f t="shared" ref="DE79" si="528">DD86</f>
        <v>398820.01000000007</v>
      </c>
      <c r="DF79" s="14">
        <f t="shared" ref="DF79" si="529">DE86</f>
        <v>442054.85000000009</v>
      </c>
      <c r="DG79" s="14">
        <f t="shared" ref="DG79" si="530">DF86</f>
        <v>486682.99000000011</v>
      </c>
      <c r="DH79" s="14">
        <f t="shared" ref="DH79" si="531">DG86</f>
        <v>530782.63000000012</v>
      </c>
      <c r="DI79" s="14">
        <f t="shared" ref="DI79:DK79" si="532">DH86</f>
        <v>567453.63000000012</v>
      </c>
      <c r="DJ79" s="14">
        <f t="shared" si="532"/>
        <v>599912.49000000011</v>
      </c>
      <c r="DK79" s="14">
        <f t="shared" si="532"/>
        <v>599912.49000000011</v>
      </c>
      <c r="DL79" s="4"/>
    </row>
    <row r="80" spans="1:116" s="18" customFormat="1" ht="10" x14ac:dyDescent="0.2">
      <c r="A80" s="22"/>
      <c r="B80" s="18" t="s">
        <v>156</v>
      </c>
      <c r="C80" s="23"/>
      <c r="D80" s="166">
        <v>0</v>
      </c>
      <c r="E80" s="166">
        <v>0</v>
      </c>
      <c r="F80" s="166">
        <v>0</v>
      </c>
      <c r="G80" s="166">
        <v>0</v>
      </c>
      <c r="H80" s="166">
        <v>0</v>
      </c>
      <c r="I80" s="166">
        <v>0</v>
      </c>
      <c r="J80" s="166">
        <v>0</v>
      </c>
      <c r="K80" s="166">
        <v>0</v>
      </c>
      <c r="L80" s="166">
        <v>0</v>
      </c>
      <c r="M80" s="166">
        <v>0</v>
      </c>
      <c r="N80" s="166">
        <v>0</v>
      </c>
      <c r="O80" s="166">
        <v>0</v>
      </c>
      <c r="P80" s="166">
        <v>0</v>
      </c>
      <c r="Q80" s="166">
        <v>0</v>
      </c>
      <c r="R80" s="166">
        <v>0</v>
      </c>
      <c r="S80" s="166">
        <v>0</v>
      </c>
      <c r="T80" s="166">
        <v>3236.9149669691201</v>
      </c>
      <c r="U80" s="166">
        <v>0</v>
      </c>
      <c r="V80" s="166">
        <v>0</v>
      </c>
      <c r="W80" s="166">
        <v>0</v>
      </c>
      <c r="X80" s="166">
        <v>0</v>
      </c>
      <c r="Y80" s="166">
        <v>0</v>
      </c>
      <c r="Z80" s="166">
        <v>0</v>
      </c>
      <c r="AA80" s="166">
        <v>0</v>
      </c>
      <c r="AB80" s="166">
        <v>0</v>
      </c>
      <c r="AC80" s="166">
        <v>0</v>
      </c>
      <c r="AD80" s="166">
        <v>0</v>
      </c>
      <c r="AE80" s="166">
        <v>0</v>
      </c>
      <c r="AF80" s="166">
        <v>-64504.856084693231</v>
      </c>
      <c r="AG80" s="166">
        <v>0</v>
      </c>
      <c r="AH80" s="166">
        <v>0</v>
      </c>
      <c r="AI80" s="166">
        <v>0</v>
      </c>
      <c r="AJ80" s="166">
        <v>0</v>
      </c>
      <c r="AK80" s="166">
        <v>0</v>
      </c>
      <c r="AL80" s="166">
        <v>0</v>
      </c>
      <c r="AM80" s="166">
        <v>0</v>
      </c>
      <c r="AN80" s="166">
        <v>0</v>
      </c>
      <c r="AO80" s="166">
        <v>0</v>
      </c>
      <c r="AP80" s="166">
        <v>0</v>
      </c>
      <c r="AQ80" s="166">
        <v>0</v>
      </c>
      <c r="AR80" s="166">
        <v>-1522589.1844895501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-2615702.77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-2416073.6060246467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-2056030.662873033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-718615.3399999995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-409287.92000000004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/>
      <c r="DK80" s="20"/>
      <c r="DL80" s="22"/>
    </row>
    <row r="81" spans="1:116" s="18" customFormat="1" ht="10" x14ac:dyDescent="0.2">
      <c r="A81" s="22"/>
      <c r="B81" s="18" t="s">
        <v>329</v>
      </c>
      <c r="C81" s="23"/>
      <c r="D81" s="166">
        <v>0</v>
      </c>
      <c r="E81" s="166">
        <v>0</v>
      </c>
      <c r="F81" s="166">
        <v>0</v>
      </c>
      <c r="G81" s="166">
        <v>0</v>
      </c>
      <c r="H81" s="166">
        <v>0</v>
      </c>
      <c r="I81" s="166">
        <v>0</v>
      </c>
      <c r="J81" s="166">
        <v>0</v>
      </c>
      <c r="K81" s="166">
        <v>0</v>
      </c>
      <c r="L81" s="166">
        <v>0</v>
      </c>
      <c r="M81" s="166">
        <v>0</v>
      </c>
      <c r="N81" s="166">
        <v>0</v>
      </c>
      <c r="O81" s="166">
        <v>0</v>
      </c>
      <c r="P81" s="166">
        <v>0</v>
      </c>
      <c r="Q81" s="166">
        <v>0</v>
      </c>
      <c r="R81" s="166">
        <v>0</v>
      </c>
      <c r="S81" s="166">
        <v>0</v>
      </c>
      <c r="T81" s="166">
        <v>0</v>
      </c>
      <c r="U81" s="166">
        <v>0</v>
      </c>
      <c r="V81" s="166">
        <v>0</v>
      </c>
      <c r="W81" s="166">
        <v>0</v>
      </c>
      <c r="X81" s="166">
        <v>0</v>
      </c>
      <c r="Y81" s="166">
        <v>0</v>
      </c>
      <c r="Z81" s="166">
        <v>0</v>
      </c>
      <c r="AA81" s="166">
        <v>0</v>
      </c>
      <c r="AB81" s="166">
        <v>0</v>
      </c>
      <c r="AC81" s="166">
        <v>0</v>
      </c>
      <c r="AD81" s="166">
        <v>-43442.168179630316</v>
      </c>
      <c r="AE81" s="166">
        <v>-540.27630914234032</v>
      </c>
      <c r="AF81" s="166">
        <v>18.420486301023629</v>
      </c>
      <c r="AG81" s="166">
        <v>-3.6272497081372421</v>
      </c>
      <c r="AH81" s="166">
        <v>-0.7100047470012214</v>
      </c>
      <c r="AI81" s="166">
        <v>0</v>
      </c>
      <c r="AJ81" s="166">
        <v>0</v>
      </c>
      <c r="AK81" s="166">
        <v>0</v>
      </c>
      <c r="AL81" s="166">
        <v>0</v>
      </c>
      <c r="AM81" s="166">
        <v>0</v>
      </c>
      <c r="AN81" s="166">
        <v>0</v>
      </c>
      <c r="AO81" s="166">
        <v>0</v>
      </c>
      <c r="AP81" s="166">
        <v>0</v>
      </c>
      <c r="AQ81" s="166">
        <v>0</v>
      </c>
      <c r="AR81" s="166">
        <v>0</v>
      </c>
      <c r="AS81" s="20">
        <v>0</v>
      </c>
      <c r="AT81" s="20">
        <v>0</v>
      </c>
      <c r="AU81" s="20">
        <v>0</v>
      </c>
      <c r="AV81" s="20">
        <v>0</v>
      </c>
      <c r="AW81" s="20">
        <v>0</v>
      </c>
      <c r="AX81" s="20">
        <v>0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20">
        <v>0</v>
      </c>
      <c r="BE81" s="20">
        <v>0</v>
      </c>
      <c r="BF81" s="20">
        <v>0</v>
      </c>
      <c r="BG81" s="20">
        <v>0</v>
      </c>
      <c r="BH81" s="20">
        <v>0</v>
      </c>
      <c r="BI81" s="20">
        <v>0</v>
      </c>
      <c r="BJ81" s="20">
        <v>0</v>
      </c>
      <c r="BK81" s="20">
        <v>0</v>
      </c>
      <c r="BL81" s="20">
        <v>0</v>
      </c>
      <c r="BM81" s="20">
        <v>0</v>
      </c>
      <c r="BN81" s="20">
        <v>0</v>
      </c>
      <c r="BO81" s="20">
        <v>0</v>
      </c>
      <c r="BP81" s="20">
        <v>0</v>
      </c>
      <c r="BQ81" s="20">
        <v>0</v>
      </c>
      <c r="BR81" s="20">
        <v>0</v>
      </c>
      <c r="BS81" s="20">
        <v>0</v>
      </c>
      <c r="BT81" s="20">
        <v>0</v>
      </c>
      <c r="BU81" s="20">
        <v>0</v>
      </c>
      <c r="BV81" s="20">
        <v>0</v>
      </c>
      <c r="BW81" s="20">
        <v>0</v>
      </c>
      <c r="BX81" s="20">
        <v>0</v>
      </c>
      <c r="BY81" s="20">
        <v>0</v>
      </c>
      <c r="BZ81" s="20">
        <v>0</v>
      </c>
      <c r="CA81" s="20">
        <v>0</v>
      </c>
      <c r="CB81" s="20">
        <v>0</v>
      </c>
      <c r="CC81" s="20">
        <v>0</v>
      </c>
      <c r="CD81" s="20">
        <v>0</v>
      </c>
      <c r="CE81" s="20">
        <v>0</v>
      </c>
      <c r="CF81" s="20">
        <v>0</v>
      </c>
      <c r="CG81" s="20">
        <v>0</v>
      </c>
      <c r="CH81" s="20">
        <v>0</v>
      </c>
      <c r="CI81" s="20">
        <v>0</v>
      </c>
      <c r="CJ81" s="20">
        <v>0</v>
      </c>
      <c r="CK81" s="20">
        <v>0</v>
      </c>
      <c r="CL81" s="20">
        <v>0</v>
      </c>
      <c r="CM81" s="20">
        <v>0</v>
      </c>
      <c r="CN81" s="20">
        <v>0</v>
      </c>
      <c r="CO81" s="20">
        <v>0</v>
      </c>
      <c r="CP81" s="20">
        <v>0</v>
      </c>
      <c r="CQ81" s="20">
        <v>0</v>
      </c>
      <c r="CR81" s="20">
        <v>0</v>
      </c>
      <c r="CS81" s="20">
        <v>0</v>
      </c>
      <c r="CT81" s="20">
        <v>0</v>
      </c>
      <c r="CU81" s="20">
        <v>0</v>
      </c>
      <c r="CV81" s="20">
        <v>0</v>
      </c>
      <c r="CW81" s="20">
        <v>0</v>
      </c>
      <c r="CX81" s="20">
        <v>0</v>
      </c>
      <c r="CY81" s="20">
        <v>0</v>
      </c>
      <c r="CZ81" s="20">
        <v>0</v>
      </c>
      <c r="DA81" s="20">
        <v>0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/>
      <c r="DK81" s="20"/>
      <c r="DL81" s="22"/>
    </row>
    <row r="82" spans="1:116" s="18" customFormat="1" ht="10" x14ac:dyDescent="0.2">
      <c r="A82" s="22"/>
      <c r="B82" s="18" t="s">
        <v>332</v>
      </c>
      <c r="C82" s="23"/>
      <c r="D82" s="166">
        <v>0</v>
      </c>
      <c r="E82" s="166">
        <v>0</v>
      </c>
      <c r="F82" s="166">
        <v>0</v>
      </c>
      <c r="G82" s="166">
        <v>0</v>
      </c>
      <c r="H82" s="166">
        <v>0</v>
      </c>
      <c r="I82" s="166">
        <v>0</v>
      </c>
      <c r="J82" s="166">
        <v>0</v>
      </c>
      <c r="K82" s="166">
        <v>0</v>
      </c>
      <c r="L82" s="166">
        <v>0</v>
      </c>
      <c r="M82" s="166">
        <v>0</v>
      </c>
      <c r="N82" s="166">
        <v>0</v>
      </c>
      <c r="O82" s="166">
        <v>0</v>
      </c>
      <c r="P82" s="166">
        <v>0</v>
      </c>
      <c r="Q82" s="166">
        <v>0</v>
      </c>
      <c r="R82" s="166">
        <v>0</v>
      </c>
      <c r="S82" s="166">
        <v>0</v>
      </c>
      <c r="T82" s="166">
        <v>0</v>
      </c>
      <c r="U82" s="166">
        <v>0</v>
      </c>
      <c r="V82" s="166">
        <v>0</v>
      </c>
      <c r="W82" s="166">
        <v>0</v>
      </c>
      <c r="X82" s="166">
        <v>0</v>
      </c>
      <c r="Y82" s="166">
        <v>0</v>
      </c>
      <c r="Z82" s="166">
        <v>0</v>
      </c>
      <c r="AA82" s="166">
        <v>0</v>
      </c>
      <c r="AB82" s="166">
        <v>0</v>
      </c>
      <c r="AC82" s="166">
        <v>0</v>
      </c>
      <c r="AD82" s="166">
        <v>0</v>
      </c>
      <c r="AE82" s="166">
        <v>0</v>
      </c>
      <c r="AF82" s="166">
        <v>0</v>
      </c>
      <c r="AG82" s="166">
        <v>0</v>
      </c>
      <c r="AH82" s="166">
        <v>0</v>
      </c>
      <c r="AI82" s="166">
        <v>0</v>
      </c>
      <c r="AJ82" s="166">
        <v>0</v>
      </c>
      <c r="AK82" s="166">
        <v>0</v>
      </c>
      <c r="AL82" s="166">
        <v>0</v>
      </c>
      <c r="AM82" s="166">
        <v>0</v>
      </c>
      <c r="AN82" s="166">
        <v>0</v>
      </c>
      <c r="AO82" s="166">
        <v>0</v>
      </c>
      <c r="AP82" s="166">
        <v>0</v>
      </c>
      <c r="AQ82" s="166">
        <v>0</v>
      </c>
      <c r="AR82" s="166">
        <v>0</v>
      </c>
      <c r="AS82" s="20">
        <v>0</v>
      </c>
      <c r="AT82" s="20">
        <v>0</v>
      </c>
      <c r="AU82" s="20">
        <v>0</v>
      </c>
      <c r="AV82" s="20">
        <v>0</v>
      </c>
      <c r="AW82" s="20">
        <v>0</v>
      </c>
      <c r="AX82" s="20">
        <v>0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20">
        <v>-84751.59</v>
      </c>
      <c r="BE82" s="20">
        <v>0</v>
      </c>
      <c r="BF82" s="20">
        <v>0</v>
      </c>
      <c r="BG82" s="20">
        <v>0</v>
      </c>
      <c r="BH82" s="20">
        <v>0</v>
      </c>
      <c r="BI82" s="20">
        <v>0</v>
      </c>
      <c r="BJ82" s="20">
        <v>0</v>
      </c>
      <c r="BK82" s="20">
        <v>0</v>
      </c>
      <c r="BL82" s="20">
        <v>0</v>
      </c>
      <c r="BM82" s="20">
        <v>0</v>
      </c>
      <c r="BN82" s="20">
        <v>0</v>
      </c>
      <c r="BO82" s="20">
        <v>0</v>
      </c>
      <c r="BP82" s="20">
        <v>0</v>
      </c>
      <c r="BQ82" s="20">
        <v>0</v>
      </c>
      <c r="BR82" s="20">
        <v>0</v>
      </c>
      <c r="BS82" s="20">
        <v>0</v>
      </c>
      <c r="BT82" s="20">
        <v>0</v>
      </c>
      <c r="BU82" s="20">
        <v>0</v>
      </c>
      <c r="BV82" s="20">
        <v>0</v>
      </c>
      <c r="BW82" s="20">
        <v>0</v>
      </c>
      <c r="BX82" s="20">
        <v>0</v>
      </c>
      <c r="BY82" s="20">
        <v>0</v>
      </c>
      <c r="BZ82" s="20">
        <v>0</v>
      </c>
      <c r="CA82" s="20">
        <v>0</v>
      </c>
      <c r="CB82" s="20">
        <v>0</v>
      </c>
      <c r="CC82" s="20">
        <v>0</v>
      </c>
      <c r="CD82" s="20">
        <v>0</v>
      </c>
      <c r="CE82" s="20">
        <v>0</v>
      </c>
      <c r="CF82" s="20">
        <v>0</v>
      </c>
      <c r="CG82" s="20">
        <v>0</v>
      </c>
      <c r="CH82" s="20">
        <v>0</v>
      </c>
      <c r="CI82" s="20">
        <v>0</v>
      </c>
      <c r="CJ82" s="20">
        <v>0</v>
      </c>
      <c r="CK82" s="20">
        <v>0</v>
      </c>
      <c r="CL82" s="20">
        <v>0</v>
      </c>
      <c r="CM82" s="20">
        <v>0</v>
      </c>
      <c r="CN82" s="20">
        <v>0</v>
      </c>
      <c r="CO82" s="20">
        <v>0</v>
      </c>
      <c r="CP82" s="20">
        <v>0</v>
      </c>
      <c r="CQ82" s="20">
        <v>0</v>
      </c>
      <c r="CR82" s="20">
        <v>0</v>
      </c>
      <c r="CS82" s="20">
        <v>0</v>
      </c>
      <c r="CT82" s="20">
        <v>0</v>
      </c>
      <c r="CU82" s="20">
        <v>0</v>
      </c>
      <c r="CV82" s="20">
        <v>0</v>
      </c>
      <c r="CW82" s="20">
        <v>0</v>
      </c>
      <c r="CX82" s="20">
        <v>0</v>
      </c>
      <c r="CY82" s="20">
        <v>0</v>
      </c>
      <c r="CZ82" s="20">
        <v>0</v>
      </c>
      <c r="DA82" s="20">
        <v>0</v>
      </c>
      <c r="DB82" s="20">
        <v>0</v>
      </c>
      <c r="DC82" s="20">
        <v>0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/>
      <c r="DK82" s="20"/>
      <c r="DL82" s="22"/>
    </row>
    <row r="83" spans="1:116" s="18" customFormat="1" ht="10" x14ac:dyDescent="0.2">
      <c r="A83" s="22"/>
      <c r="B83" s="18" t="s">
        <v>358</v>
      </c>
      <c r="C83" s="23"/>
      <c r="D83" s="166">
        <v>0</v>
      </c>
      <c r="E83" s="166">
        <v>0</v>
      </c>
      <c r="F83" s="166">
        <v>0</v>
      </c>
      <c r="G83" s="166">
        <v>0</v>
      </c>
      <c r="H83" s="166">
        <v>0</v>
      </c>
      <c r="I83" s="166">
        <v>0</v>
      </c>
      <c r="J83" s="166">
        <v>0</v>
      </c>
      <c r="K83" s="166">
        <v>0</v>
      </c>
      <c r="L83" s="166">
        <v>0</v>
      </c>
      <c r="M83" s="166">
        <v>0</v>
      </c>
      <c r="N83" s="166">
        <v>0</v>
      </c>
      <c r="O83" s="166">
        <v>0</v>
      </c>
      <c r="P83" s="166">
        <v>0</v>
      </c>
      <c r="Q83" s="166">
        <v>0</v>
      </c>
      <c r="R83" s="166">
        <v>0</v>
      </c>
      <c r="S83" s="166">
        <v>0</v>
      </c>
      <c r="T83" s="166">
        <v>0</v>
      </c>
      <c r="U83" s="166">
        <v>0</v>
      </c>
      <c r="V83" s="166">
        <v>0</v>
      </c>
      <c r="W83" s="166">
        <v>0</v>
      </c>
      <c r="X83" s="166">
        <v>0</v>
      </c>
      <c r="Y83" s="166">
        <v>0</v>
      </c>
      <c r="Z83" s="166">
        <v>0</v>
      </c>
      <c r="AA83" s="166">
        <v>0</v>
      </c>
      <c r="AB83" s="166">
        <v>0</v>
      </c>
      <c r="AC83" s="166">
        <v>0</v>
      </c>
      <c r="AD83" s="166">
        <v>0</v>
      </c>
      <c r="AE83" s="166">
        <v>0</v>
      </c>
      <c r="AF83" s="166">
        <v>0</v>
      </c>
      <c r="AG83" s="166">
        <v>0</v>
      </c>
      <c r="AH83" s="166">
        <v>0</v>
      </c>
      <c r="AI83" s="166">
        <v>0</v>
      </c>
      <c r="AJ83" s="166">
        <v>0</v>
      </c>
      <c r="AK83" s="166">
        <v>0</v>
      </c>
      <c r="AL83" s="166">
        <v>0</v>
      </c>
      <c r="AM83" s="166">
        <v>0</v>
      </c>
      <c r="AN83" s="166">
        <v>0</v>
      </c>
      <c r="AO83" s="166">
        <v>0</v>
      </c>
      <c r="AP83" s="166">
        <v>0</v>
      </c>
      <c r="AQ83" s="166">
        <v>0</v>
      </c>
      <c r="AR83" s="166">
        <v>0</v>
      </c>
      <c r="AS83" s="166">
        <v>0</v>
      </c>
      <c r="AT83" s="166">
        <v>0</v>
      </c>
      <c r="AU83" s="166">
        <v>0</v>
      </c>
      <c r="AV83" s="166">
        <v>0</v>
      </c>
      <c r="AW83" s="166">
        <v>0</v>
      </c>
      <c r="AX83" s="166">
        <v>0</v>
      </c>
      <c r="AY83" s="166">
        <v>0</v>
      </c>
      <c r="AZ83" s="166">
        <v>0</v>
      </c>
      <c r="BA83" s="166">
        <v>0</v>
      </c>
      <c r="BB83" s="166">
        <v>0</v>
      </c>
      <c r="BC83" s="166">
        <v>0</v>
      </c>
      <c r="BD83" s="166">
        <v>0</v>
      </c>
      <c r="BE83" s="166">
        <v>0</v>
      </c>
      <c r="BF83" s="166">
        <v>0</v>
      </c>
      <c r="BG83" s="166">
        <v>0</v>
      </c>
      <c r="BH83" s="166">
        <v>0</v>
      </c>
      <c r="BI83" s="166">
        <v>0</v>
      </c>
      <c r="BJ83" s="166">
        <v>0</v>
      </c>
      <c r="BK83" s="166">
        <v>0</v>
      </c>
      <c r="BL83" s="166">
        <v>0</v>
      </c>
      <c r="BM83" s="166">
        <v>0</v>
      </c>
      <c r="BN83" s="166">
        <v>0</v>
      </c>
      <c r="BO83" s="166">
        <v>0</v>
      </c>
      <c r="BP83" s="166">
        <v>0</v>
      </c>
      <c r="BQ83" s="166">
        <v>0</v>
      </c>
      <c r="BR83" s="166">
        <v>0</v>
      </c>
      <c r="BS83" s="166">
        <v>0</v>
      </c>
      <c r="BT83" s="166">
        <v>0</v>
      </c>
      <c r="BU83" s="166">
        <v>0</v>
      </c>
      <c r="BV83" s="166">
        <v>0</v>
      </c>
      <c r="BW83" s="166">
        <v>0</v>
      </c>
      <c r="BX83" s="166">
        <v>0</v>
      </c>
      <c r="BY83" s="166">
        <v>0</v>
      </c>
      <c r="BZ83" s="166">
        <v>0</v>
      </c>
      <c r="CA83" s="166">
        <v>0</v>
      </c>
      <c r="CB83" s="166">
        <v>0</v>
      </c>
      <c r="CC83" s="166">
        <v>0</v>
      </c>
      <c r="CD83" s="166">
        <v>0</v>
      </c>
      <c r="CE83" s="166">
        <v>0</v>
      </c>
      <c r="CF83" s="166">
        <v>0</v>
      </c>
      <c r="CG83" s="166">
        <v>0</v>
      </c>
      <c r="CH83" s="166">
        <v>0</v>
      </c>
      <c r="CI83" s="166">
        <v>0</v>
      </c>
      <c r="CJ83" s="166">
        <v>0</v>
      </c>
      <c r="CK83" s="166">
        <v>0</v>
      </c>
      <c r="CL83" s="166">
        <v>0</v>
      </c>
      <c r="CM83" s="166">
        <v>462.86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166">
        <v>0</v>
      </c>
      <c r="CW83" s="166">
        <v>0</v>
      </c>
      <c r="CX83" s="166">
        <v>0</v>
      </c>
      <c r="CY83" s="166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/>
      <c r="DK83" s="20"/>
      <c r="DL83" s="22"/>
    </row>
    <row r="84" spans="1:116" ht="10" x14ac:dyDescent="0.2">
      <c r="A84" s="18"/>
      <c r="B84" s="18" t="s">
        <v>336</v>
      </c>
      <c r="C84" s="166"/>
      <c r="D84" s="166">
        <v>0</v>
      </c>
      <c r="E84" s="166">
        <v>0</v>
      </c>
      <c r="F84" s="166">
        <v>0</v>
      </c>
      <c r="G84" s="166">
        <v>0</v>
      </c>
      <c r="H84" s="166">
        <v>0</v>
      </c>
      <c r="I84" s="166">
        <v>0</v>
      </c>
      <c r="J84" s="20">
        <v>1284.0066939518738</v>
      </c>
      <c r="K84" s="20">
        <v>3057.1266819399279</v>
      </c>
      <c r="L84" s="20">
        <v>3920.0349616449039</v>
      </c>
      <c r="M84" s="20">
        <v>396.43617513392496</v>
      </c>
      <c r="N84" s="20">
        <v>-3131.2480660421193</v>
      </c>
      <c r="O84" s="20">
        <v>-8763.2714135976366</v>
      </c>
      <c r="P84" s="20">
        <v>-15349.935294736591</v>
      </c>
      <c r="Q84" s="20">
        <v>-17298.887797102845</v>
      </c>
      <c r="R84" s="20">
        <v>-16247.337301562349</v>
      </c>
      <c r="S84" s="20">
        <v>-10518.922162991952</v>
      </c>
      <c r="T84" s="20">
        <v>-2808.9406818694733</v>
      </c>
      <c r="U84" s="20">
        <v>3309.7286222055645</v>
      </c>
      <c r="V84" s="20">
        <v>6691.1505192949126</v>
      </c>
      <c r="W84" s="20">
        <v>9887.992072703717</v>
      </c>
      <c r="X84" s="20">
        <v>14431.669067156841</v>
      </c>
      <c r="Y84" s="20">
        <v>25525.806903841582</v>
      </c>
      <c r="Z84" s="20">
        <v>36575.980567815604</v>
      </c>
      <c r="AA84" s="20">
        <v>47387.30872971128</v>
      </c>
      <c r="AB84" s="20">
        <v>65139.400116520614</v>
      </c>
      <c r="AC84" s="20">
        <v>90747.391815005874</v>
      </c>
      <c r="AD84" s="20">
        <v>117533.22467290639</v>
      </c>
      <c r="AE84" s="20">
        <v>122676.6626029834</v>
      </c>
      <c r="AF84" s="20">
        <v>128932.75631164259</v>
      </c>
      <c r="AG84" s="20">
        <v>134316.84439347195</v>
      </c>
      <c r="AH84" s="20">
        <v>139323.39872830227</v>
      </c>
      <c r="AI84" s="20">
        <v>142485.50806706704</v>
      </c>
      <c r="AJ84" s="20">
        <v>144321.67519713409</v>
      </c>
      <c r="AK84" s="20">
        <v>151428.69608224137</v>
      </c>
      <c r="AL84" s="20">
        <v>156523.66548404726</v>
      </c>
      <c r="AM84" s="20">
        <v>156047.56511537798</v>
      </c>
      <c r="AN84" s="20">
        <v>158018.41168167084</v>
      </c>
      <c r="AO84" s="20">
        <v>168730.97978527084</v>
      </c>
      <c r="AP84" s="20">
        <v>182730.98546468458</v>
      </c>
      <c r="AQ84" s="20">
        <v>209417.95060974944</v>
      </c>
      <c r="AR84" s="20">
        <v>223134.38395929572</v>
      </c>
      <c r="AS84" s="20">
        <v>228150.6665047018</v>
      </c>
      <c r="AT84" s="20">
        <v>232678.34839071342</v>
      </c>
      <c r="AU84" s="20">
        <v>234154.99497068254</v>
      </c>
      <c r="AV84" s="20">
        <v>235974.03278564289</v>
      </c>
      <c r="AW84" s="20">
        <v>239010.57559456804</v>
      </c>
      <c r="AX84" s="20">
        <v>251439.58550176866</v>
      </c>
      <c r="AY84" s="20">
        <v>252261.85877386018</v>
      </c>
      <c r="AZ84" s="20">
        <v>217341.53</v>
      </c>
      <c r="BA84" s="20">
        <v>199971.36</v>
      </c>
      <c r="BB84" s="20">
        <v>193559.61</v>
      </c>
      <c r="BC84" s="20">
        <v>201141.98</v>
      </c>
      <c r="BD84" s="20">
        <v>197130.45414092674</v>
      </c>
      <c r="BE84" s="20">
        <v>194410.8212794204</v>
      </c>
      <c r="BF84" s="20">
        <v>209342.00445013889</v>
      </c>
      <c r="BG84" s="20">
        <v>211437.65167956942</v>
      </c>
      <c r="BH84" s="20">
        <v>214265.83469298299</v>
      </c>
      <c r="BI84" s="20">
        <v>226909.92456316459</v>
      </c>
      <c r="BJ84" s="20">
        <v>222141.66804422461</v>
      </c>
      <c r="BK84" s="20">
        <v>213172.42602464635</v>
      </c>
      <c r="BL84" s="20">
        <v>209997.82</v>
      </c>
      <c r="BM84" s="20">
        <v>202270.34</v>
      </c>
      <c r="BN84" s="20">
        <v>184319.2</v>
      </c>
      <c r="BO84" s="20">
        <v>178544.3</v>
      </c>
      <c r="BP84" s="20">
        <v>167384.12</v>
      </c>
      <c r="BQ84" s="20">
        <v>160964.16</v>
      </c>
      <c r="BR84" s="20">
        <v>166416.12</v>
      </c>
      <c r="BS84" s="20">
        <v>164801.82</v>
      </c>
      <c r="BT84" s="20">
        <v>162640.22</v>
      </c>
      <c r="BU84" s="20">
        <v>165578.5</v>
      </c>
      <c r="BV84" s="20">
        <v>152549.51</v>
      </c>
      <c r="BW84" s="20">
        <v>140564.48000000001</v>
      </c>
      <c r="BX84" s="20">
        <v>135310.53</v>
      </c>
      <c r="BY84" s="20">
        <v>95275.36</v>
      </c>
      <c r="BZ84" s="20">
        <v>53426.5</v>
      </c>
      <c r="CA84" s="20">
        <v>43837.98</v>
      </c>
      <c r="CB84" s="20">
        <v>45599.16</v>
      </c>
      <c r="CC84" s="20">
        <v>51122.05</v>
      </c>
      <c r="CD84" s="20">
        <v>51742.29</v>
      </c>
      <c r="CE84" s="20">
        <v>50680.7</v>
      </c>
      <c r="CF84" s="20">
        <v>52654.23</v>
      </c>
      <c r="CG84" s="20">
        <v>47637.17</v>
      </c>
      <c r="CH84" s="20">
        <v>43947.41</v>
      </c>
      <c r="CI84" s="20">
        <v>47381.96</v>
      </c>
      <c r="CJ84" s="20">
        <v>49800.2</v>
      </c>
      <c r="CK84" s="20">
        <v>48422.92</v>
      </c>
      <c r="CL84" s="20">
        <v>37198.720000000001</v>
      </c>
      <c r="CM84" s="20">
        <v>33501.800000000003</v>
      </c>
      <c r="CN84" s="20">
        <v>37059.65</v>
      </c>
      <c r="CO84" s="20">
        <v>37003.839999999997</v>
      </c>
      <c r="CP84" s="20">
        <v>24107.67</v>
      </c>
      <c r="CQ84" s="20">
        <v>22371.09</v>
      </c>
      <c r="CR84" s="20">
        <v>24645.01</v>
      </c>
      <c r="CS84" s="20">
        <v>28086.34</v>
      </c>
      <c r="CT84" s="20">
        <v>30046.04</v>
      </c>
      <c r="CU84" s="20">
        <v>36581.78</v>
      </c>
      <c r="CV84" s="19">
        <f>'Sch23&amp;53 Deferral Calc'!C24</f>
        <v>46509.75</v>
      </c>
      <c r="CW84" s="19">
        <f>'Sch23&amp;53 Deferral Calc'!D24</f>
        <v>44919.18</v>
      </c>
      <c r="CX84" s="19">
        <f>'Sch23&amp;53 Deferral Calc'!E24</f>
        <v>37609.5</v>
      </c>
      <c r="CY84" s="19">
        <f>'Sch23&amp;53 Deferral Calc'!F24</f>
        <v>40725.730000000003</v>
      </c>
      <c r="CZ84" s="19">
        <f>'Sch23&amp;53 Deferral Calc'!G24</f>
        <v>45286.71</v>
      </c>
      <c r="DA84" s="19">
        <f>'Sch23&amp;53 Deferral Calc'!H24</f>
        <v>45420.77</v>
      </c>
      <c r="DB84" s="19">
        <f>'Sch23&amp;53 Deferral Calc'!I24</f>
        <v>46618.01</v>
      </c>
      <c r="DC84" s="19">
        <f>'Sch23&amp;53 Deferral Calc'!J24</f>
        <v>46263.9</v>
      </c>
      <c r="DD84" s="19">
        <f>'Sch23&amp;53 Deferral Calc'!K24</f>
        <v>45466.46</v>
      </c>
      <c r="DE84" s="19">
        <f>'Sch23&amp;53 Deferral Calc'!L24</f>
        <v>43234.84</v>
      </c>
      <c r="DF84" s="19">
        <f>'Sch23&amp;53 Deferral Calc'!M24</f>
        <v>44628.14</v>
      </c>
      <c r="DG84" s="19">
        <f>'Sch23&amp;53 Deferral Calc'!N24</f>
        <v>44099.64</v>
      </c>
      <c r="DH84" s="19">
        <f>'Sch23&amp;53 Deferral Calc'!O24</f>
        <v>36671</v>
      </c>
      <c r="DI84" s="19">
        <f>'Sch23&amp;53 Deferral Calc'!P24</f>
        <v>32458.86</v>
      </c>
      <c r="DJ84" s="20"/>
      <c r="DK84" s="20"/>
      <c r="DL84" s="18"/>
    </row>
    <row r="85" spans="1:116" ht="10" x14ac:dyDescent="0.2">
      <c r="B85" s="4" t="s">
        <v>158</v>
      </c>
      <c r="D85" s="21">
        <f t="shared" ref="D85:AI85" si="533">SUM(D80:D84)</f>
        <v>0</v>
      </c>
      <c r="E85" s="21">
        <f t="shared" si="533"/>
        <v>0</v>
      </c>
      <c r="F85" s="21">
        <f t="shared" si="533"/>
        <v>0</v>
      </c>
      <c r="G85" s="21">
        <f t="shared" si="533"/>
        <v>0</v>
      </c>
      <c r="H85" s="21">
        <f t="shared" si="533"/>
        <v>0</v>
      </c>
      <c r="I85" s="21">
        <f t="shared" si="533"/>
        <v>0</v>
      </c>
      <c r="J85" s="21">
        <f t="shared" si="533"/>
        <v>1284.0066939518738</v>
      </c>
      <c r="K85" s="21">
        <f t="shared" si="533"/>
        <v>3057.1266819399279</v>
      </c>
      <c r="L85" s="21">
        <f t="shared" si="533"/>
        <v>3920.0349616449039</v>
      </c>
      <c r="M85" s="21">
        <f t="shared" si="533"/>
        <v>396.43617513392496</v>
      </c>
      <c r="N85" s="21">
        <f t="shared" si="533"/>
        <v>-3131.2480660421193</v>
      </c>
      <c r="O85" s="21">
        <f t="shared" si="533"/>
        <v>-8763.2714135976366</v>
      </c>
      <c r="P85" s="21">
        <f t="shared" si="533"/>
        <v>-15349.935294736591</v>
      </c>
      <c r="Q85" s="21">
        <f t="shared" si="533"/>
        <v>-17298.887797102845</v>
      </c>
      <c r="R85" s="21">
        <f t="shared" si="533"/>
        <v>-16247.337301562349</v>
      </c>
      <c r="S85" s="21">
        <f t="shared" si="533"/>
        <v>-10518.922162991952</v>
      </c>
      <c r="T85" s="21">
        <f t="shared" si="533"/>
        <v>427.97428509964675</v>
      </c>
      <c r="U85" s="21">
        <f t="shared" si="533"/>
        <v>3309.7286222055645</v>
      </c>
      <c r="V85" s="21">
        <f t="shared" si="533"/>
        <v>6691.1505192949126</v>
      </c>
      <c r="W85" s="21">
        <f t="shared" si="533"/>
        <v>9887.992072703717</v>
      </c>
      <c r="X85" s="21">
        <f t="shared" si="533"/>
        <v>14431.669067156841</v>
      </c>
      <c r="Y85" s="21">
        <f t="shared" si="533"/>
        <v>25525.806903841582</v>
      </c>
      <c r="Z85" s="21">
        <f t="shared" si="533"/>
        <v>36575.980567815604</v>
      </c>
      <c r="AA85" s="21">
        <f t="shared" si="533"/>
        <v>47387.30872971128</v>
      </c>
      <c r="AB85" s="21">
        <f t="shared" si="533"/>
        <v>65139.400116520614</v>
      </c>
      <c r="AC85" s="21">
        <f t="shared" si="533"/>
        <v>90747.391815005874</v>
      </c>
      <c r="AD85" s="21">
        <f t="shared" si="533"/>
        <v>74091.056493276075</v>
      </c>
      <c r="AE85" s="21">
        <f t="shared" si="533"/>
        <v>122136.38629384106</v>
      </c>
      <c r="AF85" s="21">
        <f t="shared" si="533"/>
        <v>64446.320713250381</v>
      </c>
      <c r="AG85" s="21">
        <f t="shared" si="533"/>
        <v>134313.21714376382</v>
      </c>
      <c r="AH85" s="21">
        <f t="shared" si="533"/>
        <v>139322.68872355527</v>
      </c>
      <c r="AI85" s="21">
        <f t="shared" si="533"/>
        <v>142485.50806706704</v>
      </c>
      <c r="AJ85" s="21">
        <f t="shared" ref="AJ85:CY85" si="534">SUM(AJ80:AJ84)</f>
        <v>144321.67519713409</v>
      </c>
      <c r="AK85" s="21">
        <f t="shared" si="534"/>
        <v>151428.69608224137</v>
      </c>
      <c r="AL85" s="21">
        <f t="shared" si="534"/>
        <v>156523.66548404726</v>
      </c>
      <c r="AM85" s="21">
        <f t="shared" si="534"/>
        <v>156047.56511537798</v>
      </c>
      <c r="AN85" s="21">
        <f t="shared" si="534"/>
        <v>158018.41168167084</v>
      </c>
      <c r="AO85" s="21">
        <f t="shared" si="534"/>
        <v>168730.97978527084</v>
      </c>
      <c r="AP85" s="21">
        <f t="shared" si="534"/>
        <v>182730.98546468458</v>
      </c>
      <c r="AQ85" s="21">
        <f t="shared" si="534"/>
        <v>209417.95060974944</v>
      </c>
      <c r="AR85" s="21">
        <f t="shared" si="534"/>
        <v>-1299454.8005302544</v>
      </c>
      <c r="AS85" s="21">
        <f t="shared" si="534"/>
        <v>228150.6665047018</v>
      </c>
      <c r="AT85" s="21">
        <f t="shared" si="534"/>
        <v>232678.34839071342</v>
      </c>
      <c r="AU85" s="21">
        <f t="shared" si="534"/>
        <v>234154.99497068254</v>
      </c>
      <c r="AV85" s="21">
        <f t="shared" si="534"/>
        <v>235974.03278564289</v>
      </c>
      <c r="AW85" s="21">
        <f t="shared" si="534"/>
        <v>239010.57559456804</v>
      </c>
      <c r="AX85" s="21">
        <f t="shared" si="534"/>
        <v>251439.58550176866</v>
      </c>
      <c r="AY85" s="21">
        <f t="shared" si="534"/>
        <v>252261.85877386018</v>
      </c>
      <c r="AZ85" s="21">
        <f t="shared" si="534"/>
        <v>217341.53</v>
      </c>
      <c r="BA85" s="21">
        <f t="shared" si="534"/>
        <v>199971.36</v>
      </c>
      <c r="BB85" s="21">
        <f t="shared" si="534"/>
        <v>193559.61</v>
      </c>
      <c r="BC85" s="21">
        <f t="shared" si="534"/>
        <v>201141.98</v>
      </c>
      <c r="BD85" s="21">
        <f t="shared" si="534"/>
        <v>-2503323.9058590732</v>
      </c>
      <c r="BE85" s="21">
        <f t="shared" si="534"/>
        <v>194410.8212794204</v>
      </c>
      <c r="BF85" s="21">
        <f t="shared" si="534"/>
        <v>209342.00445013889</v>
      </c>
      <c r="BG85" s="21">
        <f t="shared" si="534"/>
        <v>211437.65167956942</v>
      </c>
      <c r="BH85" s="21">
        <f t="shared" si="534"/>
        <v>214265.83469298299</v>
      </c>
      <c r="BI85" s="21">
        <f t="shared" si="534"/>
        <v>226909.92456316459</v>
      </c>
      <c r="BJ85" s="21">
        <f t="shared" si="534"/>
        <v>222141.66804422461</v>
      </c>
      <c r="BK85" s="21">
        <f t="shared" si="534"/>
        <v>213172.42602464635</v>
      </c>
      <c r="BL85" s="21">
        <f t="shared" ref="BL85:BW85" si="535">SUM(BL80:BL84)</f>
        <v>209997.82</v>
      </c>
      <c r="BM85" s="21">
        <f t="shared" si="535"/>
        <v>202270.34</v>
      </c>
      <c r="BN85" s="21">
        <f t="shared" si="535"/>
        <v>184319.2</v>
      </c>
      <c r="BO85" s="21">
        <f t="shared" si="535"/>
        <v>178544.3</v>
      </c>
      <c r="BP85" s="21">
        <f t="shared" si="535"/>
        <v>-2248689.4860246466</v>
      </c>
      <c r="BQ85" s="21">
        <f t="shared" si="535"/>
        <v>160964.16</v>
      </c>
      <c r="BR85" s="21">
        <f t="shared" si="535"/>
        <v>166416.12</v>
      </c>
      <c r="BS85" s="21">
        <f t="shared" si="535"/>
        <v>164801.82</v>
      </c>
      <c r="BT85" s="21">
        <f t="shared" si="535"/>
        <v>162640.22</v>
      </c>
      <c r="BU85" s="21">
        <f t="shared" si="535"/>
        <v>165578.5</v>
      </c>
      <c r="BV85" s="21">
        <f t="shared" si="535"/>
        <v>152549.51</v>
      </c>
      <c r="BW85" s="21">
        <f t="shared" si="535"/>
        <v>140564.48000000001</v>
      </c>
      <c r="BX85" s="21">
        <f t="shared" ref="BX85:CV85" si="536">SUM(BX80:BX84)</f>
        <v>135310.53</v>
      </c>
      <c r="BY85" s="21">
        <f t="shared" si="536"/>
        <v>95275.36</v>
      </c>
      <c r="BZ85" s="21">
        <f t="shared" si="536"/>
        <v>53426.5</v>
      </c>
      <c r="CA85" s="21">
        <f t="shared" si="536"/>
        <v>43837.98</v>
      </c>
      <c r="CB85" s="21">
        <f t="shared" si="536"/>
        <v>-2010431.5028730331</v>
      </c>
      <c r="CC85" s="21">
        <f t="shared" si="536"/>
        <v>51122.05</v>
      </c>
      <c r="CD85" s="21">
        <f t="shared" si="536"/>
        <v>51742.29</v>
      </c>
      <c r="CE85" s="21">
        <f t="shared" si="536"/>
        <v>50680.7</v>
      </c>
      <c r="CF85" s="21">
        <f t="shared" si="536"/>
        <v>52654.23</v>
      </c>
      <c r="CG85" s="21">
        <f t="shared" si="536"/>
        <v>47637.17</v>
      </c>
      <c r="CH85" s="21">
        <f t="shared" si="536"/>
        <v>43947.41</v>
      </c>
      <c r="CI85" s="21">
        <f t="shared" si="536"/>
        <v>47381.96</v>
      </c>
      <c r="CJ85" s="21">
        <f t="shared" ref="CJ85:CU85" si="537">SUM(CJ80:CJ84)</f>
        <v>49800.2</v>
      </c>
      <c r="CK85" s="21">
        <f t="shared" si="537"/>
        <v>48422.92</v>
      </c>
      <c r="CL85" s="21">
        <f t="shared" si="537"/>
        <v>37198.720000000001</v>
      </c>
      <c r="CM85" s="21">
        <f t="shared" si="537"/>
        <v>33964.660000000003</v>
      </c>
      <c r="CN85" s="21">
        <f t="shared" si="537"/>
        <v>-681555.68999999948</v>
      </c>
      <c r="CO85" s="21">
        <f t="shared" si="537"/>
        <v>37003.839999999997</v>
      </c>
      <c r="CP85" s="21">
        <f t="shared" si="537"/>
        <v>24107.67</v>
      </c>
      <c r="CQ85" s="21">
        <f t="shared" si="537"/>
        <v>22371.09</v>
      </c>
      <c r="CR85" s="21">
        <f t="shared" si="537"/>
        <v>24645.01</v>
      </c>
      <c r="CS85" s="21">
        <f t="shared" si="537"/>
        <v>28086.34</v>
      </c>
      <c r="CT85" s="21">
        <f t="shared" si="537"/>
        <v>30046.04</v>
      </c>
      <c r="CU85" s="21">
        <f t="shared" si="537"/>
        <v>36581.78</v>
      </c>
      <c r="CV85" s="21">
        <f t="shared" si="536"/>
        <v>46509.75</v>
      </c>
      <c r="CW85" s="21">
        <f t="shared" si="534"/>
        <v>44919.18</v>
      </c>
      <c r="CX85" s="21">
        <f t="shared" si="534"/>
        <v>37609.5</v>
      </c>
      <c r="CY85" s="21">
        <f t="shared" si="534"/>
        <v>40725.730000000003</v>
      </c>
      <c r="CZ85" s="21">
        <f t="shared" ref="CZ85:DK85" si="538">SUM(CZ80:CZ84)</f>
        <v>-364001.21</v>
      </c>
      <c r="DA85" s="21">
        <f t="shared" si="538"/>
        <v>45420.77</v>
      </c>
      <c r="DB85" s="21">
        <f t="shared" si="538"/>
        <v>46618.01</v>
      </c>
      <c r="DC85" s="21">
        <f t="shared" si="538"/>
        <v>46263.9</v>
      </c>
      <c r="DD85" s="21">
        <f t="shared" si="538"/>
        <v>45466.46</v>
      </c>
      <c r="DE85" s="21">
        <f t="shared" si="538"/>
        <v>43234.84</v>
      </c>
      <c r="DF85" s="21">
        <f t="shared" si="538"/>
        <v>44628.14</v>
      </c>
      <c r="DG85" s="21">
        <f t="shared" si="538"/>
        <v>44099.64</v>
      </c>
      <c r="DH85" s="21">
        <f t="shared" si="538"/>
        <v>36671</v>
      </c>
      <c r="DI85" s="21">
        <f t="shared" si="538"/>
        <v>32458.86</v>
      </c>
      <c r="DJ85" s="21">
        <f t="shared" si="538"/>
        <v>0</v>
      </c>
      <c r="DK85" s="21">
        <f t="shared" si="538"/>
        <v>0</v>
      </c>
    </row>
    <row r="86" spans="1:116" ht="10" x14ac:dyDescent="0.2">
      <c r="B86" s="4" t="s">
        <v>159</v>
      </c>
      <c r="D86" s="14">
        <f t="shared" ref="D86:AI86" si="539">D79+D85</f>
        <v>0</v>
      </c>
      <c r="E86" s="14">
        <f t="shared" si="539"/>
        <v>0</v>
      </c>
      <c r="F86" s="14">
        <f t="shared" si="539"/>
        <v>0</v>
      </c>
      <c r="G86" s="14">
        <f t="shared" si="539"/>
        <v>0</v>
      </c>
      <c r="H86" s="14">
        <f t="shared" si="539"/>
        <v>0</v>
      </c>
      <c r="I86" s="14">
        <f t="shared" si="539"/>
        <v>0</v>
      </c>
      <c r="J86" s="14">
        <f t="shared" si="539"/>
        <v>1284.0066939518738</v>
      </c>
      <c r="K86" s="14">
        <f t="shared" si="539"/>
        <v>4341.1333758918017</v>
      </c>
      <c r="L86" s="14">
        <f t="shared" si="539"/>
        <v>8261.1683375367065</v>
      </c>
      <c r="M86" s="14">
        <f t="shared" si="539"/>
        <v>8657.6045126706322</v>
      </c>
      <c r="N86" s="14">
        <f t="shared" si="539"/>
        <v>5526.3564466285134</v>
      </c>
      <c r="O86" s="14">
        <f t="shared" si="539"/>
        <v>-3236.9149669691233</v>
      </c>
      <c r="P86" s="14">
        <f t="shared" si="539"/>
        <v>-18586.850261705717</v>
      </c>
      <c r="Q86" s="14">
        <f t="shared" si="539"/>
        <v>-35885.738058808565</v>
      </c>
      <c r="R86" s="14">
        <f t="shared" si="539"/>
        <v>-52133.075360370916</v>
      </c>
      <c r="S86" s="14">
        <f t="shared" si="539"/>
        <v>-62651.997523362865</v>
      </c>
      <c r="T86" s="14">
        <f t="shared" si="539"/>
        <v>-62224.023238263217</v>
      </c>
      <c r="U86" s="14">
        <f t="shared" si="539"/>
        <v>-58914.294616057654</v>
      </c>
      <c r="V86" s="14">
        <f t="shared" si="539"/>
        <v>-52223.144096762742</v>
      </c>
      <c r="W86" s="14">
        <f t="shared" si="539"/>
        <v>-42335.152024059025</v>
      </c>
      <c r="X86" s="14">
        <f t="shared" si="539"/>
        <v>-27903.482956902182</v>
      </c>
      <c r="Y86" s="14">
        <f t="shared" si="539"/>
        <v>-2377.6760530606007</v>
      </c>
      <c r="Z86" s="14">
        <f t="shared" si="539"/>
        <v>34198.304514755</v>
      </c>
      <c r="AA86" s="14">
        <f t="shared" si="539"/>
        <v>81585.61324446628</v>
      </c>
      <c r="AB86" s="14">
        <f t="shared" si="539"/>
        <v>146725.01336098689</v>
      </c>
      <c r="AC86" s="14">
        <f t="shared" si="539"/>
        <v>237472.40517599275</v>
      </c>
      <c r="AD86" s="14">
        <f t="shared" si="539"/>
        <v>311563.46166926884</v>
      </c>
      <c r="AE86" s="14">
        <f t="shared" si="539"/>
        <v>433699.8479631099</v>
      </c>
      <c r="AF86" s="14">
        <f t="shared" si="539"/>
        <v>498146.16867636028</v>
      </c>
      <c r="AG86" s="14">
        <f t="shared" si="539"/>
        <v>632459.38582012407</v>
      </c>
      <c r="AH86" s="14">
        <f t="shared" si="539"/>
        <v>771782.07454367937</v>
      </c>
      <c r="AI86" s="14">
        <f t="shared" si="539"/>
        <v>914267.58261074638</v>
      </c>
      <c r="AJ86" s="14">
        <f t="shared" ref="AJ86:CY86" si="540">AJ79+AJ85</f>
        <v>1058589.2578078804</v>
      </c>
      <c r="AK86" s="14">
        <f t="shared" si="540"/>
        <v>1210017.9538901218</v>
      </c>
      <c r="AL86" s="14">
        <f t="shared" si="540"/>
        <v>1366541.619374169</v>
      </c>
      <c r="AM86" s="14">
        <f t="shared" si="540"/>
        <v>1522589.184489547</v>
      </c>
      <c r="AN86" s="14">
        <f t="shared" si="540"/>
        <v>1680607.596171218</v>
      </c>
      <c r="AO86" s="14">
        <f t="shared" si="540"/>
        <v>1849338.5759564887</v>
      </c>
      <c r="AP86" s="14">
        <f t="shared" si="540"/>
        <v>2032069.5614211734</v>
      </c>
      <c r="AQ86" s="14">
        <f t="shared" si="540"/>
        <v>2241487.5120309228</v>
      </c>
      <c r="AR86" s="14">
        <f t="shared" si="540"/>
        <v>942032.71150066843</v>
      </c>
      <c r="AS86" s="14">
        <f t="shared" si="540"/>
        <v>1170183.3780053703</v>
      </c>
      <c r="AT86" s="14">
        <f t="shared" si="540"/>
        <v>1402861.7263960836</v>
      </c>
      <c r="AU86" s="14">
        <f t="shared" si="540"/>
        <v>1637016.7213667661</v>
      </c>
      <c r="AV86" s="14">
        <f t="shared" si="540"/>
        <v>1872990.754152409</v>
      </c>
      <c r="AW86" s="14">
        <f t="shared" si="540"/>
        <v>2112001.329746977</v>
      </c>
      <c r="AX86" s="14">
        <f t="shared" si="540"/>
        <v>2363440.9152487456</v>
      </c>
      <c r="AY86" s="14">
        <f t="shared" si="540"/>
        <v>2615702.7740226057</v>
      </c>
      <c r="AZ86" s="14">
        <f t="shared" si="540"/>
        <v>2833044.3040226055</v>
      </c>
      <c r="BA86" s="14">
        <f t="shared" si="540"/>
        <v>3033015.6640226054</v>
      </c>
      <c r="BB86" s="14">
        <f t="shared" si="540"/>
        <v>3226575.2740226053</v>
      </c>
      <c r="BC86" s="14">
        <f t="shared" si="540"/>
        <v>3427717.2540226053</v>
      </c>
      <c r="BD86" s="14">
        <f t="shared" si="540"/>
        <v>924393.34816353209</v>
      </c>
      <c r="BE86" s="14">
        <f t="shared" si="540"/>
        <v>1118804.1694429526</v>
      </c>
      <c r="BF86" s="14">
        <f t="shared" si="540"/>
        <v>1328146.1738930915</v>
      </c>
      <c r="BG86" s="14">
        <f t="shared" si="540"/>
        <v>1539583.8255726609</v>
      </c>
      <c r="BH86" s="14">
        <f t="shared" si="540"/>
        <v>1753849.6602656438</v>
      </c>
      <c r="BI86" s="14">
        <f t="shared" si="540"/>
        <v>1980759.5848288084</v>
      </c>
      <c r="BJ86" s="14">
        <f t="shared" si="540"/>
        <v>2202901.2528730333</v>
      </c>
      <c r="BK86" s="14">
        <f t="shared" si="540"/>
        <v>2416073.6788976798</v>
      </c>
      <c r="BL86" s="14">
        <f t="shared" ref="BL86:BW86" si="541">BL79+BL85</f>
        <v>2626071.4988976796</v>
      </c>
      <c r="BM86" s="14">
        <f t="shared" si="541"/>
        <v>2828341.8388976795</v>
      </c>
      <c r="BN86" s="14">
        <f t="shared" si="541"/>
        <v>3012661.0388976797</v>
      </c>
      <c r="BO86" s="14">
        <f t="shared" si="541"/>
        <v>3191205.3388976795</v>
      </c>
      <c r="BP86" s="14">
        <f t="shared" si="541"/>
        <v>942515.85287303291</v>
      </c>
      <c r="BQ86" s="14">
        <f t="shared" si="541"/>
        <v>1103480.0128730328</v>
      </c>
      <c r="BR86" s="14">
        <f t="shared" si="541"/>
        <v>1269896.1328730327</v>
      </c>
      <c r="BS86" s="14">
        <f t="shared" si="541"/>
        <v>1434697.9528730328</v>
      </c>
      <c r="BT86" s="14">
        <f t="shared" si="541"/>
        <v>1597338.1728730327</v>
      </c>
      <c r="BU86" s="14">
        <f t="shared" si="541"/>
        <v>1762916.6728730327</v>
      </c>
      <c r="BV86" s="14">
        <f t="shared" si="541"/>
        <v>1915466.1828730328</v>
      </c>
      <c r="BW86" s="14">
        <f t="shared" si="541"/>
        <v>2056030.6628730327</v>
      </c>
      <c r="BX86" s="14">
        <f t="shared" ref="BX86:CV86" si="542">BX79+BX85</f>
        <v>2191341.1928730328</v>
      </c>
      <c r="BY86" s="14">
        <f t="shared" si="542"/>
        <v>2286616.5528730326</v>
      </c>
      <c r="BZ86" s="14">
        <f t="shared" si="542"/>
        <v>2340043.0528730326</v>
      </c>
      <c r="CA86" s="14">
        <f t="shared" si="542"/>
        <v>2383881.0328730326</v>
      </c>
      <c r="CB86" s="14">
        <f t="shared" si="542"/>
        <v>373449.52999999956</v>
      </c>
      <c r="CC86" s="14">
        <f t="shared" si="542"/>
        <v>424571.57999999955</v>
      </c>
      <c r="CD86" s="14">
        <f t="shared" si="542"/>
        <v>476313.86999999953</v>
      </c>
      <c r="CE86" s="14">
        <f t="shared" si="542"/>
        <v>526994.56999999948</v>
      </c>
      <c r="CF86" s="14">
        <f t="shared" si="542"/>
        <v>579648.79999999946</v>
      </c>
      <c r="CG86" s="14">
        <f t="shared" si="542"/>
        <v>627285.96999999951</v>
      </c>
      <c r="CH86" s="14">
        <f t="shared" si="542"/>
        <v>671233.37999999954</v>
      </c>
      <c r="CI86" s="14">
        <f t="shared" si="542"/>
        <v>718615.3399999995</v>
      </c>
      <c r="CJ86" s="14">
        <f t="shared" ref="CJ86:CU86" si="543">CJ79+CJ85</f>
        <v>768415.53999999946</v>
      </c>
      <c r="CK86" s="14">
        <f t="shared" si="543"/>
        <v>816838.4599999995</v>
      </c>
      <c r="CL86" s="14">
        <f t="shared" si="543"/>
        <v>854037.17999999947</v>
      </c>
      <c r="CM86" s="14">
        <f t="shared" si="543"/>
        <v>888001.8399999995</v>
      </c>
      <c r="CN86" s="14">
        <f t="shared" si="543"/>
        <v>206446.15000000002</v>
      </c>
      <c r="CO86" s="14">
        <f t="shared" si="543"/>
        <v>243449.99000000002</v>
      </c>
      <c r="CP86" s="14">
        <f t="shared" si="543"/>
        <v>267557.66000000003</v>
      </c>
      <c r="CQ86" s="14">
        <f t="shared" si="543"/>
        <v>289928.75000000006</v>
      </c>
      <c r="CR86" s="14">
        <f t="shared" si="543"/>
        <v>314573.76000000007</v>
      </c>
      <c r="CS86" s="14">
        <f t="shared" si="543"/>
        <v>342660.10000000009</v>
      </c>
      <c r="CT86" s="14">
        <f t="shared" si="543"/>
        <v>372706.14000000007</v>
      </c>
      <c r="CU86" s="14">
        <f t="shared" si="543"/>
        <v>409287.92000000004</v>
      </c>
      <c r="CV86" s="14">
        <f t="shared" si="542"/>
        <v>455797.67000000004</v>
      </c>
      <c r="CW86" s="14">
        <f t="shared" si="540"/>
        <v>500716.85000000003</v>
      </c>
      <c r="CX86" s="14">
        <f t="shared" si="540"/>
        <v>538326.35000000009</v>
      </c>
      <c r="CY86" s="14">
        <f t="shared" si="540"/>
        <v>579052.08000000007</v>
      </c>
      <c r="CZ86" s="14">
        <f t="shared" ref="CZ86:DK86" si="544">CZ79+CZ85</f>
        <v>215050.87000000005</v>
      </c>
      <c r="DA86" s="14">
        <f t="shared" si="544"/>
        <v>260471.64000000004</v>
      </c>
      <c r="DB86" s="14">
        <f t="shared" si="544"/>
        <v>307089.65000000002</v>
      </c>
      <c r="DC86" s="14">
        <f t="shared" si="544"/>
        <v>353353.55000000005</v>
      </c>
      <c r="DD86" s="14">
        <f t="shared" si="544"/>
        <v>398820.01000000007</v>
      </c>
      <c r="DE86" s="14">
        <f t="shared" si="544"/>
        <v>442054.85000000009</v>
      </c>
      <c r="DF86" s="14">
        <f t="shared" si="544"/>
        <v>486682.99000000011</v>
      </c>
      <c r="DG86" s="14">
        <f t="shared" si="544"/>
        <v>530782.63000000012</v>
      </c>
      <c r="DH86" s="14">
        <f t="shared" si="544"/>
        <v>567453.63000000012</v>
      </c>
      <c r="DI86" s="14">
        <f t="shared" si="544"/>
        <v>599912.49000000011</v>
      </c>
      <c r="DJ86" s="14">
        <f t="shared" si="544"/>
        <v>599912.49000000011</v>
      </c>
      <c r="DK86" s="14">
        <f t="shared" si="544"/>
        <v>599912.49000000011</v>
      </c>
    </row>
    <row r="87" spans="1:116" ht="10" x14ac:dyDescent="0.2"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5"/>
      <c r="DJ87" s="5"/>
      <c r="DK87" s="5"/>
    </row>
    <row r="88" spans="1:116" x14ac:dyDescent="0.25">
      <c r="A88" s="67" t="s">
        <v>331</v>
      </c>
      <c r="B88" s="5"/>
      <c r="C88" s="106">
        <v>18238172</v>
      </c>
      <c r="F88" s="5"/>
      <c r="DG88" s="5"/>
      <c r="DJ88" s="5"/>
      <c r="DK88" s="5"/>
    </row>
    <row r="89" spans="1:116" ht="10" x14ac:dyDescent="0.2">
      <c r="A89" s="5"/>
      <c r="B89" s="5" t="s">
        <v>155</v>
      </c>
      <c r="C89" s="106">
        <v>25400372</v>
      </c>
      <c r="D89" s="14">
        <v>0</v>
      </c>
      <c r="E89" s="14">
        <f>D98</f>
        <v>0</v>
      </c>
      <c r="F89" s="14">
        <f t="shared" ref="F89:BK89" si="545">E98</f>
        <v>0</v>
      </c>
      <c r="G89" s="14">
        <f t="shared" si="545"/>
        <v>0</v>
      </c>
      <c r="H89" s="14">
        <f t="shared" si="545"/>
        <v>0</v>
      </c>
      <c r="I89" s="14">
        <f t="shared" si="545"/>
        <v>0</v>
      </c>
      <c r="J89" s="14">
        <f t="shared" si="545"/>
        <v>0</v>
      </c>
      <c r="K89" s="14">
        <f t="shared" si="545"/>
        <v>-270.10967773232255</v>
      </c>
      <c r="L89" s="14">
        <f t="shared" si="545"/>
        <v>327.04860334476678</v>
      </c>
      <c r="M89" s="14">
        <f t="shared" si="545"/>
        <v>1882.1191714858055</v>
      </c>
      <c r="N89" s="14">
        <f t="shared" si="545"/>
        <v>3117.5893028391642</v>
      </c>
      <c r="O89" s="14">
        <f t="shared" si="545"/>
        <v>5161.8848860398157</v>
      </c>
      <c r="P89" s="14">
        <f t="shared" si="545"/>
        <v>7046.372089051054</v>
      </c>
      <c r="Q89" s="14">
        <f t="shared" si="545"/>
        <v>8229.4100220748278</v>
      </c>
      <c r="R89" s="14">
        <f t="shared" si="545"/>
        <v>10755.033226991631</v>
      </c>
      <c r="S89" s="14">
        <f t="shared" si="545"/>
        <v>13471.403944859627</v>
      </c>
      <c r="T89" s="14">
        <f t="shared" si="545"/>
        <v>18548.239692399799</v>
      </c>
      <c r="U89" s="14">
        <f t="shared" si="545"/>
        <v>18687.210372275898</v>
      </c>
      <c r="V89" s="14">
        <f t="shared" si="545"/>
        <v>25777.617903588631</v>
      </c>
      <c r="W89" s="14">
        <f t="shared" si="545"/>
        <v>34115.596299970151</v>
      </c>
      <c r="X89" s="14">
        <f t="shared" si="545"/>
        <v>42840.683435715597</v>
      </c>
      <c r="Y89" s="14">
        <f t="shared" si="545"/>
        <v>52068.589631070005</v>
      </c>
      <c r="Z89" s="14">
        <f t="shared" si="545"/>
        <v>63485.089718499439</v>
      </c>
      <c r="AA89" s="14">
        <f t="shared" si="545"/>
        <v>76025.325114054998</v>
      </c>
      <c r="AB89" s="14">
        <f t="shared" si="545"/>
        <v>89782.592969624471</v>
      </c>
      <c r="AC89" s="14">
        <f t="shared" si="545"/>
        <v>107343.63350678906</v>
      </c>
      <c r="AD89" s="14">
        <f t="shared" si="545"/>
        <v>130682.25561587827</v>
      </c>
      <c r="AE89" s="14">
        <f t="shared" si="545"/>
        <v>162427.08807870338</v>
      </c>
      <c r="AF89" s="14">
        <f t="shared" si="545"/>
        <v>195196.97953834551</v>
      </c>
      <c r="AG89" s="14">
        <f t="shared" si="545"/>
        <v>137941.38841329963</v>
      </c>
      <c r="AH89" s="14">
        <f t="shared" si="545"/>
        <v>172434.09192539824</v>
      </c>
      <c r="AI89" s="14">
        <f t="shared" si="545"/>
        <v>208300.74362740517</v>
      </c>
      <c r="AJ89" s="14">
        <f t="shared" si="545"/>
        <v>244914.02408470132</v>
      </c>
      <c r="AK89" s="14">
        <f t="shared" si="545"/>
        <v>281732.09052625787</v>
      </c>
      <c r="AL89" s="14">
        <f t="shared" si="545"/>
        <v>319966.10435787117</v>
      </c>
      <c r="AM89" s="14">
        <f t="shared" si="545"/>
        <v>359822.84293201257</v>
      </c>
      <c r="AN89" s="14">
        <f t="shared" si="545"/>
        <v>398148.00167372357</v>
      </c>
      <c r="AO89" s="14">
        <f t="shared" si="545"/>
        <v>435872.59589041525</v>
      </c>
      <c r="AP89" s="14">
        <f t="shared" si="545"/>
        <v>477679.81868736161</v>
      </c>
      <c r="AQ89" s="14">
        <f t="shared" si="545"/>
        <v>522678.10112495796</v>
      </c>
      <c r="AR89" s="14">
        <f t="shared" si="545"/>
        <v>573322.18187466625</v>
      </c>
      <c r="AS89" s="14">
        <f t="shared" si="545"/>
        <v>229487.91145484365</v>
      </c>
      <c r="AT89" s="14">
        <f t="shared" si="545"/>
        <v>284920.26712288079</v>
      </c>
      <c r="AU89" s="14">
        <f t="shared" si="545"/>
        <v>340552.94823184458</v>
      </c>
      <c r="AV89" s="14">
        <f t="shared" si="545"/>
        <v>396145.58127010381</v>
      </c>
      <c r="AW89" s="14">
        <f t="shared" si="545"/>
        <v>451352.72665602679</v>
      </c>
      <c r="AX89" s="14">
        <f t="shared" si="545"/>
        <v>506729.46228479699</v>
      </c>
      <c r="AY89" s="14">
        <f t="shared" si="545"/>
        <v>565684.96128817205</v>
      </c>
      <c r="AZ89" s="14">
        <f t="shared" si="545"/>
        <v>625875.652694811</v>
      </c>
      <c r="BA89" s="14">
        <f t="shared" si="545"/>
        <v>676129.26269481098</v>
      </c>
      <c r="BB89" s="14">
        <f t="shared" si="545"/>
        <v>720930.66269481101</v>
      </c>
      <c r="BC89" s="14">
        <f t="shared" si="545"/>
        <v>762954.12269481097</v>
      </c>
      <c r="BD89" s="14">
        <f t="shared" si="545"/>
        <v>805015.36269481096</v>
      </c>
      <c r="BE89" s="14">
        <f t="shared" si="545"/>
        <v>188394.47120506864</v>
      </c>
      <c r="BF89" s="14">
        <f t="shared" si="545"/>
        <v>225323.46047692004</v>
      </c>
      <c r="BG89" s="14">
        <f t="shared" si="545"/>
        <v>263631.42993801989</v>
      </c>
      <c r="BH89" s="14">
        <f t="shared" si="545"/>
        <v>301027.82941367652</v>
      </c>
      <c r="BI89" s="14">
        <f t="shared" si="545"/>
        <v>337822.64890651277</v>
      </c>
      <c r="BJ89" s="14">
        <f t="shared" si="545"/>
        <v>375558.09489070415</v>
      </c>
      <c r="BK89" s="14">
        <f t="shared" si="545"/>
        <v>411401.77932846494</v>
      </c>
      <c r="BL89" s="14">
        <f t="shared" ref="BL89" si="546">BK98</f>
        <v>445446.65701039624</v>
      </c>
      <c r="BM89" s="14">
        <f t="shared" ref="BM89" si="547">BL98</f>
        <v>0.80701039626728743</v>
      </c>
      <c r="BN89" s="14">
        <f t="shared" ref="BN89" si="548">BM98</f>
        <v>0.80701039626728743</v>
      </c>
      <c r="BO89" s="14">
        <f t="shared" ref="BO89" si="549">BN98</f>
        <v>0.80701039626728743</v>
      </c>
      <c r="BP89" s="14">
        <f t="shared" ref="BP89" si="550">BO98</f>
        <v>0.80701039626728743</v>
      </c>
      <c r="BQ89" s="14">
        <f t="shared" ref="BQ89" si="551">BP98</f>
        <v>0.80701039626728743</v>
      </c>
      <c r="BR89" s="14">
        <f t="shared" ref="BR89" si="552">BQ98</f>
        <v>0.80701039626728743</v>
      </c>
      <c r="BS89" s="14">
        <f t="shared" ref="BS89" si="553">BR98</f>
        <v>0.80701039626728743</v>
      </c>
      <c r="BT89" s="14">
        <f t="shared" ref="BT89" si="554">BS98</f>
        <v>0.80701039626728743</v>
      </c>
      <c r="BU89" s="14">
        <f t="shared" ref="BU89" si="555">BT98</f>
        <v>0.80701039626728743</v>
      </c>
      <c r="BV89" s="14">
        <f t="shared" ref="BV89" si="556">BU98</f>
        <v>0.80701039626728743</v>
      </c>
      <c r="BW89" s="14">
        <f t="shared" ref="BW89" si="557">BV98</f>
        <v>0.80701039626728743</v>
      </c>
      <c r="BX89" s="14">
        <f t="shared" ref="BX89" si="558">BW98</f>
        <v>-2.9896037327126201E-3</v>
      </c>
      <c r="BY89" s="14">
        <f t="shared" ref="BY89" si="559">BX98</f>
        <v>-2.9896037327126201E-3</v>
      </c>
      <c r="BZ89" s="14">
        <f t="shared" ref="BZ89" si="560">BY98</f>
        <v>-2.9896037327126201E-3</v>
      </c>
      <c r="CA89" s="14">
        <f t="shared" ref="CA89" si="561">BZ98</f>
        <v>-2.9896037327126201E-3</v>
      </c>
      <c r="CB89" s="14">
        <f t="shared" ref="CB89" si="562">CA98</f>
        <v>-2.9896037327126201E-3</v>
      </c>
      <c r="CC89" s="14">
        <f t="shared" ref="CC89" si="563">CB98</f>
        <v>-2.9896037327126201E-3</v>
      </c>
      <c r="CD89" s="14">
        <f t="shared" ref="CD89" si="564">CC98</f>
        <v>-2.9896037327126201E-3</v>
      </c>
      <c r="CE89" s="14">
        <f t="shared" ref="CE89" si="565">CD98</f>
        <v>-2.9896037327126201E-3</v>
      </c>
      <c r="CF89" s="14">
        <f t="shared" ref="CF89" si="566">CE98</f>
        <v>-2.9896037327126201E-3</v>
      </c>
      <c r="CG89" s="14">
        <f t="shared" ref="CG89" si="567">CF98</f>
        <v>-2.9896037327126201E-3</v>
      </c>
      <c r="CH89" s="14">
        <f t="shared" ref="CH89" si="568">CG98</f>
        <v>-2.9896037327126201E-3</v>
      </c>
      <c r="CI89" s="14">
        <f t="shared" ref="CI89" si="569">CH98</f>
        <v>-2.9896037327126201E-3</v>
      </c>
      <c r="CJ89" s="14">
        <f t="shared" ref="CJ89" si="570">CI98</f>
        <v>-2.9896037327126201E-3</v>
      </c>
      <c r="CK89" s="14">
        <f t="shared" ref="CK89" si="571">CJ98</f>
        <v>-2.9896037327126201E-3</v>
      </c>
      <c r="CL89" s="14">
        <f t="shared" ref="CL89" si="572">CK98</f>
        <v>-2.9896037327126201E-3</v>
      </c>
      <c r="CM89" s="14">
        <f t="shared" ref="CM89" si="573">CL98</f>
        <v>-2.9896037327126201E-3</v>
      </c>
      <c r="CN89" s="14">
        <f t="shared" ref="CN89" si="574">CM98</f>
        <v>-2.9896037327126201E-3</v>
      </c>
      <c r="CO89" s="14">
        <f t="shared" ref="CO89" si="575">CN98</f>
        <v>-2.9896037327126201E-3</v>
      </c>
      <c r="CP89" s="14">
        <f t="shared" ref="CP89" si="576">CO98</f>
        <v>-2.9896037327126201E-3</v>
      </c>
      <c r="CQ89" s="14">
        <f t="shared" ref="CQ89" si="577">CP98</f>
        <v>-2.9896037327126201E-3</v>
      </c>
      <c r="CR89" s="14">
        <f t="shared" ref="CR89" si="578">CQ98</f>
        <v>-2.9896037327126201E-3</v>
      </c>
      <c r="CS89" s="14">
        <f t="shared" ref="CS89" si="579">CR98</f>
        <v>-2.9896037327126201E-3</v>
      </c>
      <c r="CT89" s="14">
        <f t="shared" ref="CT89" si="580">CS98</f>
        <v>-2.9896037327126201E-3</v>
      </c>
      <c r="CU89" s="14">
        <f t="shared" ref="CU89" si="581">CT98</f>
        <v>-2.9896037327126201E-3</v>
      </c>
      <c r="CV89" s="14">
        <f>CU98</f>
        <v>-2.9896037327126201E-3</v>
      </c>
      <c r="CW89" s="14">
        <f t="shared" ref="CW89" si="582">CV98</f>
        <v>-2.9896037327126201E-3</v>
      </c>
      <c r="CX89" s="14">
        <f t="shared" ref="CX89" si="583">CW98</f>
        <v>-2.9896037327126201E-3</v>
      </c>
      <c r="CY89" s="14">
        <f t="shared" ref="CY89" si="584">CX98</f>
        <v>-2.9896037327126201E-3</v>
      </c>
      <c r="CZ89" s="14">
        <f t="shared" ref="CZ89" si="585">CY98</f>
        <v>-2.9896037327126201E-3</v>
      </c>
      <c r="DA89" s="14">
        <f t="shared" ref="DA89" si="586">CZ98</f>
        <v>-2.9896037327126201E-3</v>
      </c>
      <c r="DB89" s="14">
        <f t="shared" ref="DB89" si="587">DA98</f>
        <v>-2.9896037327126201E-3</v>
      </c>
      <c r="DC89" s="14">
        <f t="shared" ref="DC89" si="588">DB98</f>
        <v>-2.9896037327126201E-3</v>
      </c>
      <c r="DD89" s="14">
        <f t="shared" ref="DD89" si="589">DC98</f>
        <v>-2.9896037327126201E-3</v>
      </c>
      <c r="DE89" s="14">
        <f t="shared" ref="DE89" si="590">DD98</f>
        <v>-2.9896037327126201E-3</v>
      </c>
      <c r="DF89" s="14">
        <f t="shared" ref="DF89" si="591">DE98</f>
        <v>-2.9896037327126201E-3</v>
      </c>
      <c r="DG89" s="14">
        <f t="shared" ref="DG89" si="592">DF98</f>
        <v>-2.9896037327126201E-3</v>
      </c>
      <c r="DH89" s="14">
        <f t="shared" ref="DH89" si="593">DG98</f>
        <v>-2.9896037327126201E-3</v>
      </c>
      <c r="DI89" s="14">
        <f t="shared" ref="DI89" si="594">DH98</f>
        <v>-2.9896037327126201E-3</v>
      </c>
      <c r="DJ89" s="14">
        <f t="shared" ref="DJ89" si="595">DI98</f>
        <v>-2.9896037327126201E-3</v>
      </c>
      <c r="DK89" s="14">
        <f t="shared" ref="DK89" si="596">DJ98</f>
        <v>-2.9896037327126201E-3</v>
      </c>
    </row>
    <row r="90" spans="1:116" ht="10" x14ac:dyDescent="0.2">
      <c r="A90" s="162"/>
      <c r="B90" s="161" t="s">
        <v>156</v>
      </c>
      <c r="C90" s="161"/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-6025.3527733475603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0">
        <v>0</v>
      </c>
      <c r="AA90" s="20">
        <v>0</v>
      </c>
      <c r="AB90" s="20">
        <v>0</v>
      </c>
      <c r="AC90" s="20">
        <v>0</v>
      </c>
      <c r="AD90" s="20">
        <v>0</v>
      </c>
      <c r="AE90" s="20">
        <v>0</v>
      </c>
      <c r="AF90" s="20">
        <v>-90857.603640329005</v>
      </c>
      <c r="AG90" s="20">
        <v>0</v>
      </c>
      <c r="AH90" s="20">
        <v>0</v>
      </c>
      <c r="AI90" s="20">
        <v>0</v>
      </c>
      <c r="AJ90" s="20">
        <v>0</v>
      </c>
      <c r="AK90" s="20">
        <v>0</v>
      </c>
      <c r="AL90" s="20">
        <v>0</v>
      </c>
      <c r="AM90" s="20">
        <v>0</v>
      </c>
      <c r="AN90" s="20">
        <v>0</v>
      </c>
      <c r="AO90" s="20">
        <v>0</v>
      </c>
      <c r="AP90" s="20">
        <v>0</v>
      </c>
      <c r="AQ90" s="20">
        <v>0</v>
      </c>
      <c r="AR90" s="20">
        <v>-398148.00235801999</v>
      </c>
      <c r="AS90" s="20">
        <v>0</v>
      </c>
      <c r="AT90" s="20">
        <v>0</v>
      </c>
      <c r="AU90" s="20">
        <v>0</v>
      </c>
      <c r="AV90" s="20">
        <v>0</v>
      </c>
      <c r="AW90" s="20">
        <v>0</v>
      </c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20">
        <v>-625875.65</v>
      </c>
      <c r="BE90" s="20">
        <v>0</v>
      </c>
      <c r="BF90" s="20">
        <v>0</v>
      </c>
      <c r="BG90" s="20">
        <v>0</v>
      </c>
      <c r="BH90" s="20">
        <v>0</v>
      </c>
      <c r="BI90" s="20">
        <v>0</v>
      </c>
      <c r="BJ90" s="20">
        <v>0</v>
      </c>
      <c r="BK90" s="20">
        <v>0</v>
      </c>
      <c r="BL90" s="20">
        <v>0</v>
      </c>
      <c r="BM90" s="20">
        <v>0</v>
      </c>
      <c r="BN90" s="20">
        <v>0</v>
      </c>
      <c r="BO90" s="20">
        <v>0</v>
      </c>
      <c r="BP90" s="20">
        <v>0</v>
      </c>
      <c r="BQ90" s="20">
        <v>0</v>
      </c>
      <c r="BR90" s="20">
        <v>0</v>
      </c>
      <c r="BS90" s="20">
        <v>0</v>
      </c>
      <c r="BT90" s="20">
        <v>0</v>
      </c>
      <c r="BU90" s="20">
        <v>0</v>
      </c>
      <c r="BV90" s="20">
        <v>0</v>
      </c>
      <c r="BW90" s="20">
        <v>0</v>
      </c>
      <c r="BX90" s="20">
        <v>0</v>
      </c>
      <c r="BY90" s="20">
        <v>0</v>
      </c>
      <c r="BZ90" s="20">
        <v>0</v>
      </c>
      <c r="CA90" s="20">
        <v>0</v>
      </c>
      <c r="CB90" s="20">
        <v>0</v>
      </c>
      <c r="CC90" s="20">
        <v>0</v>
      </c>
      <c r="CD90" s="20">
        <v>0</v>
      </c>
      <c r="CE90" s="20">
        <v>0</v>
      </c>
      <c r="CF90" s="20">
        <v>0</v>
      </c>
      <c r="CG90" s="20">
        <v>0</v>
      </c>
      <c r="CH90" s="20">
        <v>0</v>
      </c>
      <c r="CI90" s="20">
        <v>0</v>
      </c>
      <c r="CJ90" s="20">
        <v>0</v>
      </c>
      <c r="CK90" s="20">
        <v>0</v>
      </c>
      <c r="CL90" s="20">
        <v>0</v>
      </c>
      <c r="CM90" s="20">
        <v>0</v>
      </c>
      <c r="CN90" s="20">
        <v>0</v>
      </c>
      <c r="CO90" s="20">
        <v>0</v>
      </c>
      <c r="CP90" s="20">
        <v>0</v>
      </c>
      <c r="CQ90" s="20">
        <v>0</v>
      </c>
      <c r="CR90" s="20">
        <v>0</v>
      </c>
      <c r="CS90" s="20">
        <v>0</v>
      </c>
      <c r="CT90" s="20">
        <v>0</v>
      </c>
      <c r="CU90" s="20">
        <v>0</v>
      </c>
      <c r="CV90" s="20">
        <v>0</v>
      </c>
      <c r="CW90" s="20">
        <v>0</v>
      </c>
      <c r="CX90" s="20">
        <v>0</v>
      </c>
      <c r="CY90" s="20">
        <v>0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/>
      <c r="DK90" s="20"/>
    </row>
    <row r="91" spans="1:116" ht="10" x14ac:dyDescent="0.2">
      <c r="A91" s="162"/>
      <c r="B91" s="163" t="s">
        <v>329</v>
      </c>
      <c r="C91" s="161"/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2398.0286251418875</v>
      </c>
      <c r="AE91" s="20">
        <v>26.825181963260547</v>
      </c>
      <c r="AF91" s="20">
        <v>2.4037712059216574</v>
      </c>
      <c r="AG91" s="20">
        <v>0.52551718213362619</v>
      </c>
      <c r="AH91" s="20">
        <v>0.22795396090077702</v>
      </c>
      <c r="AI91" s="20">
        <v>0</v>
      </c>
      <c r="AJ91" s="20">
        <v>0</v>
      </c>
      <c r="AK91" s="20">
        <v>0</v>
      </c>
      <c r="AL91" s="20">
        <v>0</v>
      </c>
      <c r="AM91" s="20">
        <v>0</v>
      </c>
      <c r="AN91" s="20">
        <v>0</v>
      </c>
      <c r="AO91" s="20">
        <v>0</v>
      </c>
      <c r="AP91" s="20">
        <v>0</v>
      </c>
      <c r="AQ91" s="20">
        <v>0</v>
      </c>
      <c r="AR91" s="20">
        <v>0</v>
      </c>
      <c r="AS91" s="20">
        <v>0</v>
      </c>
      <c r="AT91" s="20">
        <v>0</v>
      </c>
      <c r="AU91" s="20">
        <v>0</v>
      </c>
      <c r="AV91" s="20">
        <v>0</v>
      </c>
      <c r="AW91" s="20">
        <v>0</v>
      </c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20">
        <v>0</v>
      </c>
      <c r="BE91" s="20">
        <v>0</v>
      </c>
      <c r="BF91" s="20">
        <v>0</v>
      </c>
      <c r="BG91" s="20">
        <v>0</v>
      </c>
      <c r="BH91" s="20">
        <v>0</v>
      </c>
      <c r="BI91" s="20">
        <v>0</v>
      </c>
      <c r="BJ91" s="20">
        <v>0</v>
      </c>
      <c r="BK91" s="20">
        <v>0</v>
      </c>
      <c r="BL91" s="20">
        <v>0</v>
      </c>
      <c r="BM91" s="20">
        <v>0</v>
      </c>
      <c r="BN91" s="20">
        <v>0</v>
      </c>
      <c r="BO91" s="20">
        <v>0</v>
      </c>
      <c r="BP91" s="20">
        <v>0</v>
      </c>
      <c r="BQ91" s="20">
        <v>0</v>
      </c>
      <c r="BR91" s="20">
        <v>0</v>
      </c>
      <c r="BS91" s="20">
        <v>0</v>
      </c>
      <c r="BT91" s="20">
        <v>0</v>
      </c>
      <c r="BU91" s="20">
        <v>0</v>
      </c>
      <c r="BV91" s="20">
        <v>0</v>
      </c>
      <c r="BW91" s="20">
        <v>0</v>
      </c>
      <c r="BX91" s="20">
        <v>0</v>
      </c>
      <c r="BY91" s="20">
        <v>0</v>
      </c>
      <c r="BZ91" s="20">
        <v>0</v>
      </c>
      <c r="CA91" s="20">
        <v>0</v>
      </c>
      <c r="CB91" s="20">
        <v>0</v>
      </c>
      <c r="CC91" s="20">
        <v>0</v>
      </c>
      <c r="CD91" s="20">
        <v>0</v>
      </c>
      <c r="CE91" s="20">
        <v>0</v>
      </c>
      <c r="CF91" s="20">
        <v>0</v>
      </c>
      <c r="CG91" s="20">
        <v>0</v>
      </c>
      <c r="CH91" s="20">
        <v>0</v>
      </c>
      <c r="CI91" s="20">
        <v>0</v>
      </c>
      <c r="CJ91" s="20">
        <v>0</v>
      </c>
      <c r="CK91" s="20">
        <v>0</v>
      </c>
      <c r="CL91" s="20">
        <v>0</v>
      </c>
      <c r="CM91" s="20">
        <v>0</v>
      </c>
      <c r="CN91" s="20">
        <v>0</v>
      </c>
      <c r="CO91" s="20">
        <v>0</v>
      </c>
      <c r="CP91" s="20">
        <v>0</v>
      </c>
      <c r="CQ91" s="20">
        <v>0</v>
      </c>
      <c r="CR91" s="20">
        <v>0</v>
      </c>
      <c r="CS91" s="20">
        <v>0</v>
      </c>
      <c r="CT91" s="20">
        <v>0</v>
      </c>
      <c r="CU91" s="20">
        <v>0</v>
      </c>
      <c r="CV91" s="20">
        <v>0</v>
      </c>
      <c r="CW91" s="20">
        <v>0</v>
      </c>
      <c r="CX91" s="20">
        <v>0</v>
      </c>
      <c r="CY91" s="20">
        <v>0</v>
      </c>
      <c r="CZ91" s="20">
        <v>0</v>
      </c>
      <c r="DA91" s="20">
        <v>0</v>
      </c>
      <c r="DB91" s="20">
        <v>0</v>
      </c>
      <c r="DC91" s="20">
        <v>0</v>
      </c>
      <c r="DD91" s="20">
        <v>0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/>
      <c r="DK91" s="20"/>
    </row>
    <row r="92" spans="1:116" ht="10" x14ac:dyDescent="0.2">
      <c r="A92" s="162"/>
      <c r="B92" s="161" t="s">
        <v>171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-445445.85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/>
      <c r="DK92" s="20"/>
    </row>
    <row r="93" spans="1:116" ht="10" x14ac:dyDescent="0.2">
      <c r="A93" s="162"/>
      <c r="B93" s="163" t="s">
        <v>332</v>
      </c>
      <c r="C93" s="161"/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20">
        <v>0</v>
      </c>
      <c r="AC93" s="20">
        <v>0</v>
      </c>
      <c r="AD93" s="20">
        <v>0</v>
      </c>
      <c r="AE93" s="20">
        <v>0</v>
      </c>
      <c r="AF93" s="20">
        <v>0</v>
      </c>
      <c r="AG93" s="20">
        <v>0</v>
      </c>
      <c r="AH93" s="20">
        <v>0</v>
      </c>
      <c r="AI93" s="20">
        <v>0</v>
      </c>
      <c r="AJ93" s="20">
        <v>0</v>
      </c>
      <c r="AK93" s="20">
        <v>0</v>
      </c>
      <c r="AL93" s="20">
        <v>0</v>
      </c>
      <c r="AM93" s="20">
        <v>0</v>
      </c>
      <c r="AN93" s="20">
        <v>0</v>
      </c>
      <c r="AO93" s="20">
        <v>0</v>
      </c>
      <c r="AP93" s="20">
        <v>0</v>
      </c>
      <c r="AQ93" s="20">
        <v>0</v>
      </c>
      <c r="AR93" s="20">
        <v>0</v>
      </c>
      <c r="AS93" s="20">
        <v>0</v>
      </c>
      <c r="AT93" s="20">
        <v>0</v>
      </c>
      <c r="AU93" s="20">
        <v>0</v>
      </c>
      <c r="AV93" s="20">
        <v>0</v>
      </c>
      <c r="AW93" s="20">
        <v>0</v>
      </c>
      <c r="AX93" s="20">
        <v>0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20">
        <v>-30103.53</v>
      </c>
      <c r="BE93" s="20">
        <v>0</v>
      </c>
      <c r="BF93" s="20">
        <v>0</v>
      </c>
      <c r="BG93" s="20">
        <v>0</v>
      </c>
      <c r="BH93" s="20">
        <v>0</v>
      </c>
      <c r="BI93" s="20">
        <v>0</v>
      </c>
      <c r="BJ93" s="20">
        <v>0</v>
      </c>
      <c r="BK93" s="20">
        <v>0</v>
      </c>
      <c r="BL93" s="20">
        <v>0</v>
      </c>
      <c r="BM93" s="20">
        <v>0</v>
      </c>
      <c r="BN93" s="20">
        <v>0</v>
      </c>
      <c r="BO93" s="20">
        <v>0</v>
      </c>
      <c r="BP93" s="20">
        <v>0</v>
      </c>
      <c r="BQ93" s="20">
        <v>0</v>
      </c>
      <c r="BR93" s="20">
        <v>0</v>
      </c>
      <c r="BS93" s="20">
        <v>0</v>
      </c>
      <c r="BT93" s="20">
        <v>0</v>
      </c>
      <c r="BU93" s="20">
        <v>0</v>
      </c>
      <c r="BV93" s="20">
        <v>0</v>
      </c>
      <c r="BW93" s="20">
        <v>0</v>
      </c>
      <c r="BX93" s="20">
        <v>0</v>
      </c>
      <c r="BY93" s="20">
        <v>0</v>
      </c>
      <c r="BZ93" s="20">
        <v>0</v>
      </c>
      <c r="CA93" s="20">
        <v>0</v>
      </c>
      <c r="CB93" s="20">
        <v>0</v>
      </c>
      <c r="CC93" s="20">
        <v>0</v>
      </c>
      <c r="CD93" s="20">
        <v>0</v>
      </c>
      <c r="CE93" s="20">
        <v>0</v>
      </c>
      <c r="CF93" s="20">
        <v>0</v>
      </c>
      <c r="CG93" s="20">
        <v>0</v>
      </c>
      <c r="CH93" s="20">
        <v>0</v>
      </c>
      <c r="CI93" s="20">
        <v>0</v>
      </c>
      <c r="CJ93" s="20">
        <v>0</v>
      </c>
      <c r="CK93" s="20">
        <v>0</v>
      </c>
      <c r="CL93" s="20">
        <v>0</v>
      </c>
      <c r="CM93" s="20">
        <v>0</v>
      </c>
      <c r="CN93" s="20">
        <v>0</v>
      </c>
      <c r="CO93" s="20">
        <v>0</v>
      </c>
      <c r="CP93" s="20">
        <v>0</v>
      </c>
      <c r="CQ93" s="20">
        <v>0</v>
      </c>
      <c r="CR93" s="20">
        <v>0</v>
      </c>
      <c r="CS93" s="20">
        <v>0</v>
      </c>
      <c r="CT93" s="20">
        <v>0</v>
      </c>
      <c r="CU93" s="20">
        <v>0</v>
      </c>
      <c r="CV93" s="20">
        <v>0</v>
      </c>
      <c r="CW93" s="20">
        <v>0</v>
      </c>
      <c r="CX93" s="20">
        <v>0</v>
      </c>
      <c r="CY93" s="20">
        <v>0</v>
      </c>
      <c r="CZ93" s="20">
        <v>0</v>
      </c>
      <c r="DA93" s="20">
        <v>0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/>
      <c r="DK93" s="20"/>
    </row>
    <row r="94" spans="1:116" ht="10" x14ac:dyDescent="0.2">
      <c r="A94" s="162"/>
      <c r="B94" s="18" t="s">
        <v>358</v>
      </c>
      <c r="C94" s="161"/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  <c r="Z94" s="20">
        <v>0</v>
      </c>
      <c r="AA94" s="20">
        <v>0</v>
      </c>
      <c r="AB94" s="20">
        <v>0</v>
      </c>
      <c r="AC94" s="20">
        <v>0</v>
      </c>
      <c r="AD94" s="20">
        <v>0</v>
      </c>
      <c r="AE94" s="20">
        <v>0</v>
      </c>
      <c r="AF94" s="20">
        <v>0</v>
      </c>
      <c r="AG94" s="20">
        <v>0</v>
      </c>
      <c r="AH94" s="20">
        <v>0</v>
      </c>
      <c r="AI94" s="20">
        <v>0</v>
      </c>
      <c r="AJ94" s="20">
        <v>0</v>
      </c>
      <c r="AK94" s="20">
        <v>0</v>
      </c>
      <c r="AL94" s="20">
        <v>0</v>
      </c>
      <c r="AM94" s="20">
        <v>0</v>
      </c>
      <c r="AN94" s="20">
        <v>0</v>
      </c>
      <c r="AO94" s="20">
        <v>0</v>
      </c>
      <c r="AP94" s="20">
        <v>0</v>
      </c>
      <c r="AQ94" s="20">
        <v>0</v>
      </c>
      <c r="AR94" s="20">
        <v>0</v>
      </c>
      <c r="AS94" s="20">
        <v>0</v>
      </c>
      <c r="AT94" s="20">
        <v>0</v>
      </c>
      <c r="AU94" s="20">
        <v>0</v>
      </c>
      <c r="AV94" s="20">
        <v>0</v>
      </c>
      <c r="AW94" s="20">
        <v>0</v>
      </c>
      <c r="AX94" s="20">
        <v>0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20">
        <v>0</v>
      </c>
      <c r="BE94" s="20">
        <v>0</v>
      </c>
      <c r="BF94" s="20">
        <v>0</v>
      </c>
      <c r="BG94" s="20">
        <v>0</v>
      </c>
      <c r="BH94" s="20">
        <v>0</v>
      </c>
      <c r="BI94" s="20">
        <v>0</v>
      </c>
      <c r="BJ94" s="20">
        <v>0</v>
      </c>
      <c r="BK94" s="20">
        <v>0</v>
      </c>
      <c r="BL94" s="20">
        <v>0</v>
      </c>
      <c r="BM94" s="20">
        <v>0</v>
      </c>
      <c r="BN94" s="20">
        <v>0</v>
      </c>
      <c r="BO94" s="20">
        <v>0</v>
      </c>
      <c r="BP94" s="20">
        <v>0</v>
      </c>
      <c r="BQ94" s="20">
        <v>0</v>
      </c>
      <c r="BR94" s="20">
        <v>0</v>
      </c>
      <c r="BS94" s="20">
        <v>0</v>
      </c>
      <c r="BT94" s="20">
        <v>0</v>
      </c>
      <c r="BU94" s="20">
        <v>0</v>
      </c>
      <c r="BV94" s="20">
        <v>0</v>
      </c>
      <c r="BW94" s="20">
        <v>-0.81</v>
      </c>
      <c r="BX94" s="20">
        <v>0</v>
      </c>
      <c r="BY94" s="20">
        <v>0</v>
      </c>
      <c r="BZ94" s="20">
        <v>0</v>
      </c>
      <c r="CA94" s="20">
        <v>0</v>
      </c>
      <c r="CB94" s="20">
        <v>0</v>
      </c>
      <c r="CC94" s="20">
        <v>0</v>
      </c>
      <c r="CD94" s="20">
        <v>0</v>
      </c>
      <c r="CE94" s="20">
        <v>0</v>
      </c>
      <c r="CF94" s="20">
        <v>0</v>
      </c>
      <c r="CG94" s="20">
        <v>0</v>
      </c>
      <c r="CH94" s="20">
        <v>0</v>
      </c>
      <c r="CI94" s="20">
        <v>0</v>
      </c>
      <c r="CJ94" s="20">
        <v>0</v>
      </c>
      <c r="CK94" s="20">
        <v>0</v>
      </c>
      <c r="CL94" s="20">
        <v>0</v>
      </c>
      <c r="CM94" s="20">
        <v>0</v>
      </c>
      <c r="CN94" s="20">
        <v>0</v>
      </c>
      <c r="CO94" s="20">
        <v>0</v>
      </c>
      <c r="CP94" s="20">
        <v>0</v>
      </c>
      <c r="CQ94" s="20">
        <v>0</v>
      </c>
      <c r="CR94" s="20">
        <v>0</v>
      </c>
      <c r="CS94" s="20">
        <v>0</v>
      </c>
      <c r="CT94" s="20">
        <v>0</v>
      </c>
      <c r="CU94" s="20">
        <v>0</v>
      </c>
      <c r="CV94" s="20">
        <v>0</v>
      </c>
      <c r="CW94" s="20">
        <v>0</v>
      </c>
      <c r="CX94" s="20">
        <v>0</v>
      </c>
      <c r="CY94" s="20">
        <v>0</v>
      </c>
      <c r="CZ94" s="20">
        <v>0</v>
      </c>
      <c r="DA94" s="20">
        <v>0</v>
      </c>
      <c r="DB94" s="20">
        <v>0</v>
      </c>
      <c r="DC94" s="20">
        <v>0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/>
      <c r="DK94" s="20"/>
    </row>
    <row r="95" spans="1:116" ht="10" x14ac:dyDescent="0.2">
      <c r="A95" s="162"/>
      <c r="B95" s="161" t="s">
        <v>333</v>
      </c>
      <c r="C95" s="161"/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-1021.02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/>
      <c r="DK95" s="20"/>
    </row>
    <row r="96" spans="1:116" ht="10" x14ac:dyDescent="0.2">
      <c r="A96" s="161"/>
      <c r="B96" s="161" t="s">
        <v>334</v>
      </c>
      <c r="C96" s="161"/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-270.10967773232255</v>
      </c>
      <c r="K96" s="20">
        <v>597.15828107708933</v>
      </c>
      <c r="L96" s="20">
        <v>1555.0705681410388</v>
      </c>
      <c r="M96" s="20">
        <v>1235.4701313533587</v>
      </c>
      <c r="N96" s="20">
        <v>2044.2955832006512</v>
      </c>
      <c r="O96" s="20">
        <v>1884.4872030112385</v>
      </c>
      <c r="P96" s="20">
        <v>2204.0579330237733</v>
      </c>
      <c r="Q96" s="20">
        <v>2525.6232049168025</v>
      </c>
      <c r="R96" s="20">
        <v>2716.3707178679965</v>
      </c>
      <c r="S96" s="20">
        <v>5076.8357475401726</v>
      </c>
      <c r="T96" s="20">
        <v>6164.3234532236611</v>
      </c>
      <c r="U96" s="20">
        <v>7090.4075313127314</v>
      </c>
      <c r="V96" s="20">
        <v>8337.9783963815207</v>
      </c>
      <c r="W96" s="20">
        <v>8725.0871357454453</v>
      </c>
      <c r="X96" s="20">
        <v>9227.9061953544078</v>
      </c>
      <c r="Y96" s="20">
        <v>11416.500087429433</v>
      </c>
      <c r="Z96" s="20">
        <v>12540.235395555559</v>
      </c>
      <c r="AA96" s="20">
        <v>13757.267855569475</v>
      </c>
      <c r="AB96" s="20">
        <v>17561.040537164594</v>
      </c>
      <c r="AC96" s="20">
        <v>23338.622109089203</v>
      </c>
      <c r="AD96" s="20">
        <v>29346.803837683223</v>
      </c>
      <c r="AE96" s="20">
        <v>32743.066277678863</v>
      </c>
      <c r="AF96" s="20">
        <v>33599.60874407721</v>
      </c>
      <c r="AG96" s="20">
        <v>34492.17799491647</v>
      </c>
      <c r="AH96" s="20">
        <v>35866.423748046029</v>
      </c>
      <c r="AI96" s="20">
        <v>36613.280457296132</v>
      </c>
      <c r="AJ96" s="20">
        <v>36818.066441556526</v>
      </c>
      <c r="AK96" s="20">
        <v>38234.013831613272</v>
      </c>
      <c r="AL96" s="20">
        <v>39856.738574141382</v>
      </c>
      <c r="AM96" s="20">
        <v>38325.15874171102</v>
      </c>
      <c r="AN96" s="20">
        <v>37724.594216691701</v>
      </c>
      <c r="AO96" s="20">
        <v>41807.222796946335</v>
      </c>
      <c r="AP96" s="20">
        <v>44998.282437596354</v>
      </c>
      <c r="AQ96" s="20">
        <v>50644.080749708293</v>
      </c>
      <c r="AR96" s="20">
        <v>54313.731938197372</v>
      </c>
      <c r="AS96" s="20">
        <v>55432.355668037118</v>
      </c>
      <c r="AT96" s="20">
        <v>55632.681108963814</v>
      </c>
      <c r="AU96" s="20">
        <v>55592.63303825922</v>
      </c>
      <c r="AV96" s="20">
        <v>55207.145385923002</v>
      </c>
      <c r="AW96" s="20">
        <v>55376.735628770228</v>
      </c>
      <c r="AX96" s="20">
        <v>58955.499003375058</v>
      </c>
      <c r="AY96" s="20">
        <v>60190.691406638973</v>
      </c>
      <c r="AZ96" s="20">
        <v>50253.61</v>
      </c>
      <c r="BA96" s="20">
        <v>44801.4</v>
      </c>
      <c r="BB96" s="20">
        <v>42023.46</v>
      </c>
      <c r="BC96" s="20">
        <v>42061.24</v>
      </c>
      <c r="BD96" s="20">
        <v>39358.288510257757</v>
      </c>
      <c r="BE96" s="20">
        <v>36928.989271851395</v>
      </c>
      <c r="BF96" s="20">
        <v>38307.969461099863</v>
      </c>
      <c r="BG96" s="20">
        <v>37396.39947565661</v>
      </c>
      <c r="BH96" s="20">
        <v>36794.819492836243</v>
      </c>
      <c r="BI96" s="20">
        <v>37735.445984191392</v>
      </c>
      <c r="BJ96" s="20">
        <v>35843.684437760792</v>
      </c>
      <c r="BK96" s="20">
        <v>34044.877681931299</v>
      </c>
      <c r="BL96" s="20">
        <v>0</v>
      </c>
      <c r="BM96" s="20">
        <v>0</v>
      </c>
      <c r="BN96" s="20">
        <v>0</v>
      </c>
      <c r="BO96" s="20">
        <v>0</v>
      </c>
      <c r="BP96" s="20">
        <v>0</v>
      </c>
      <c r="BQ96" s="20">
        <v>0</v>
      </c>
      <c r="BR96" s="20">
        <v>0</v>
      </c>
      <c r="BS96" s="20">
        <v>0</v>
      </c>
      <c r="BT96" s="20">
        <v>0</v>
      </c>
      <c r="BU96" s="20">
        <v>0</v>
      </c>
      <c r="BV96" s="20">
        <v>0</v>
      </c>
      <c r="BW96" s="20">
        <v>0</v>
      </c>
      <c r="BX96" s="20">
        <v>0</v>
      </c>
      <c r="BY96" s="20">
        <v>0</v>
      </c>
      <c r="BZ96" s="20">
        <v>0</v>
      </c>
      <c r="CA96" s="20">
        <v>0</v>
      </c>
      <c r="CB96" s="20">
        <v>0</v>
      </c>
      <c r="CC96" s="20">
        <v>0</v>
      </c>
      <c r="CD96" s="20">
        <v>0</v>
      </c>
      <c r="CE96" s="20">
        <v>0</v>
      </c>
      <c r="CF96" s="20">
        <v>0</v>
      </c>
      <c r="CG96" s="20">
        <v>0</v>
      </c>
      <c r="CH96" s="20">
        <v>0</v>
      </c>
      <c r="CI96" s="20">
        <v>0</v>
      </c>
      <c r="CJ96" s="20">
        <v>0</v>
      </c>
      <c r="CK96" s="20">
        <v>0</v>
      </c>
      <c r="CL96" s="20">
        <v>0</v>
      </c>
      <c r="CM96" s="20">
        <v>0</v>
      </c>
      <c r="CN96" s="20">
        <v>0</v>
      </c>
      <c r="CO96" s="20">
        <v>0</v>
      </c>
      <c r="CP96" s="20">
        <v>0</v>
      </c>
      <c r="CQ96" s="20">
        <v>0</v>
      </c>
      <c r="CR96" s="20">
        <v>0</v>
      </c>
      <c r="CS96" s="20">
        <v>0</v>
      </c>
      <c r="CT96" s="20">
        <v>0</v>
      </c>
      <c r="CU96" s="20">
        <v>0</v>
      </c>
      <c r="CV96" s="20">
        <v>0</v>
      </c>
      <c r="CW96" s="20">
        <v>0</v>
      </c>
      <c r="CX96" s="20">
        <v>0</v>
      </c>
      <c r="CY96" s="20">
        <v>0</v>
      </c>
      <c r="CZ96" s="20">
        <v>0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/>
      <c r="DK96" s="20"/>
    </row>
    <row r="97" spans="1:116" ht="10" x14ac:dyDescent="0.2">
      <c r="A97" s="5"/>
      <c r="B97" s="5" t="s">
        <v>158</v>
      </c>
      <c r="C97" s="5"/>
      <c r="D97" s="21">
        <f>SUM(D90:D96)</f>
        <v>0</v>
      </c>
      <c r="E97" s="21">
        <f>SUM(E90:E96)</f>
        <v>0</v>
      </c>
      <c r="F97" s="21">
        <f t="shared" ref="F97:CY97" si="597">SUM(F90:F96)</f>
        <v>0</v>
      </c>
      <c r="G97" s="21">
        <f t="shared" si="597"/>
        <v>0</v>
      </c>
      <c r="H97" s="21">
        <f t="shared" si="597"/>
        <v>0</v>
      </c>
      <c r="I97" s="21">
        <f t="shared" si="597"/>
        <v>0</v>
      </c>
      <c r="J97" s="21">
        <f t="shared" si="597"/>
        <v>-270.10967773232255</v>
      </c>
      <c r="K97" s="21">
        <f t="shared" si="597"/>
        <v>597.15828107708933</v>
      </c>
      <c r="L97" s="21">
        <f t="shared" si="597"/>
        <v>1555.0705681410388</v>
      </c>
      <c r="M97" s="21">
        <f t="shared" si="597"/>
        <v>1235.4701313533587</v>
      </c>
      <c r="N97" s="21">
        <f t="shared" si="597"/>
        <v>2044.2955832006512</v>
      </c>
      <c r="O97" s="21">
        <f t="shared" si="597"/>
        <v>1884.4872030112385</v>
      </c>
      <c r="P97" s="21">
        <f t="shared" si="597"/>
        <v>1183.0379330237733</v>
      </c>
      <c r="Q97" s="21">
        <f t="shared" si="597"/>
        <v>2525.6232049168025</v>
      </c>
      <c r="R97" s="21">
        <f t="shared" si="597"/>
        <v>2716.3707178679965</v>
      </c>
      <c r="S97" s="21">
        <f t="shared" si="597"/>
        <v>5076.8357475401726</v>
      </c>
      <c r="T97" s="21">
        <f t="shared" si="597"/>
        <v>138.9706798761008</v>
      </c>
      <c r="U97" s="21">
        <f t="shared" si="597"/>
        <v>7090.4075313127314</v>
      </c>
      <c r="V97" s="21">
        <f t="shared" si="597"/>
        <v>8337.9783963815207</v>
      </c>
      <c r="W97" s="21">
        <f t="shared" si="597"/>
        <v>8725.0871357454453</v>
      </c>
      <c r="X97" s="21">
        <f t="shared" si="597"/>
        <v>9227.9061953544078</v>
      </c>
      <c r="Y97" s="21">
        <f t="shared" si="597"/>
        <v>11416.500087429433</v>
      </c>
      <c r="Z97" s="21">
        <f t="shared" si="597"/>
        <v>12540.235395555559</v>
      </c>
      <c r="AA97" s="21">
        <f t="shared" si="597"/>
        <v>13757.267855569475</v>
      </c>
      <c r="AB97" s="21">
        <f t="shared" si="597"/>
        <v>17561.040537164594</v>
      </c>
      <c r="AC97" s="21">
        <f t="shared" si="597"/>
        <v>23338.622109089203</v>
      </c>
      <c r="AD97" s="21">
        <f t="shared" si="597"/>
        <v>31744.83246282511</v>
      </c>
      <c r="AE97" s="21">
        <f t="shared" si="597"/>
        <v>32769.891459642124</v>
      </c>
      <c r="AF97" s="21">
        <f t="shared" si="597"/>
        <v>-57255.591125045874</v>
      </c>
      <c r="AG97" s="21">
        <f t="shared" si="597"/>
        <v>34492.703512098604</v>
      </c>
      <c r="AH97" s="21">
        <f t="shared" si="597"/>
        <v>35866.65170200693</v>
      </c>
      <c r="AI97" s="21">
        <f t="shared" si="597"/>
        <v>36613.280457296132</v>
      </c>
      <c r="AJ97" s="21">
        <f t="shared" si="597"/>
        <v>36818.066441556526</v>
      </c>
      <c r="AK97" s="21">
        <f t="shared" si="597"/>
        <v>38234.013831613272</v>
      </c>
      <c r="AL97" s="21">
        <f t="shared" si="597"/>
        <v>39856.738574141382</v>
      </c>
      <c r="AM97" s="21">
        <f t="shared" si="597"/>
        <v>38325.15874171102</v>
      </c>
      <c r="AN97" s="21">
        <f t="shared" si="597"/>
        <v>37724.594216691701</v>
      </c>
      <c r="AO97" s="21">
        <f t="shared" si="597"/>
        <v>41807.222796946335</v>
      </c>
      <c r="AP97" s="21">
        <f t="shared" si="597"/>
        <v>44998.282437596354</v>
      </c>
      <c r="AQ97" s="21">
        <f t="shared" si="597"/>
        <v>50644.080749708293</v>
      </c>
      <c r="AR97" s="21">
        <f t="shared" si="597"/>
        <v>-343834.2704198226</v>
      </c>
      <c r="AS97" s="21">
        <f t="shared" si="597"/>
        <v>55432.355668037118</v>
      </c>
      <c r="AT97" s="21">
        <f t="shared" si="597"/>
        <v>55632.681108963814</v>
      </c>
      <c r="AU97" s="21">
        <f t="shared" si="597"/>
        <v>55592.63303825922</v>
      </c>
      <c r="AV97" s="21">
        <f t="shared" si="597"/>
        <v>55207.145385923002</v>
      </c>
      <c r="AW97" s="21">
        <f t="shared" si="597"/>
        <v>55376.735628770228</v>
      </c>
      <c r="AX97" s="21">
        <f t="shared" si="597"/>
        <v>58955.499003375058</v>
      </c>
      <c r="AY97" s="21">
        <f t="shared" si="597"/>
        <v>60190.691406638973</v>
      </c>
      <c r="AZ97" s="21">
        <f t="shared" si="597"/>
        <v>50253.61</v>
      </c>
      <c r="BA97" s="21">
        <f t="shared" si="597"/>
        <v>44801.4</v>
      </c>
      <c r="BB97" s="21">
        <f t="shared" si="597"/>
        <v>42023.46</v>
      </c>
      <c r="BC97" s="21">
        <f t="shared" si="597"/>
        <v>42061.24</v>
      </c>
      <c r="BD97" s="21">
        <f t="shared" si="597"/>
        <v>-616620.89148974232</v>
      </c>
      <c r="BE97" s="21">
        <f t="shared" si="597"/>
        <v>36928.989271851395</v>
      </c>
      <c r="BF97" s="21">
        <f t="shared" si="597"/>
        <v>38307.969461099863</v>
      </c>
      <c r="BG97" s="21">
        <f t="shared" si="597"/>
        <v>37396.39947565661</v>
      </c>
      <c r="BH97" s="21">
        <f t="shared" si="597"/>
        <v>36794.819492836243</v>
      </c>
      <c r="BI97" s="21">
        <f t="shared" si="597"/>
        <v>37735.445984191392</v>
      </c>
      <c r="BJ97" s="21">
        <f t="shared" si="597"/>
        <v>35843.684437760792</v>
      </c>
      <c r="BK97" s="21">
        <f t="shared" si="597"/>
        <v>34044.877681931299</v>
      </c>
      <c r="BL97" s="21">
        <f t="shared" ref="BL97:BW97" si="598">SUM(BL90:BL96)</f>
        <v>-445445.85</v>
      </c>
      <c r="BM97" s="21">
        <f t="shared" si="598"/>
        <v>0</v>
      </c>
      <c r="BN97" s="21">
        <f t="shared" si="598"/>
        <v>0</v>
      </c>
      <c r="BO97" s="21">
        <f t="shared" si="598"/>
        <v>0</v>
      </c>
      <c r="BP97" s="21">
        <f t="shared" si="598"/>
        <v>0</v>
      </c>
      <c r="BQ97" s="21">
        <f t="shared" si="598"/>
        <v>0</v>
      </c>
      <c r="BR97" s="21">
        <f t="shared" si="598"/>
        <v>0</v>
      </c>
      <c r="BS97" s="21">
        <f t="shared" si="598"/>
        <v>0</v>
      </c>
      <c r="BT97" s="21">
        <f t="shared" si="598"/>
        <v>0</v>
      </c>
      <c r="BU97" s="21">
        <f t="shared" si="598"/>
        <v>0</v>
      </c>
      <c r="BV97" s="21">
        <f t="shared" si="598"/>
        <v>0</v>
      </c>
      <c r="BW97" s="21">
        <f t="shared" si="598"/>
        <v>-0.81</v>
      </c>
      <c r="BX97" s="21">
        <f t="shared" ref="BX97:CV97" si="599">SUM(BX90:BX96)</f>
        <v>0</v>
      </c>
      <c r="BY97" s="21">
        <f t="shared" si="599"/>
        <v>0</v>
      </c>
      <c r="BZ97" s="21">
        <f t="shared" si="599"/>
        <v>0</v>
      </c>
      <c r="CA97" s="21">
        <f t="shared" si="599"/>
        <v>0</v>
      </c>
      <c r="CB97" s="21">
        <f t="shared" si="599"/>
        <v>0</v>
      </c>
      <c r="CC97" s="21">
        <f t="shared" si="599"/>
        <v>0</v>
      </c>
      <c r="CD97" s="21">
        <f t="shared" si="599"/>
        <v>0</v>
      </c>
      <c r="CE97" s="21">
        <f t="shared" si="599"/>
        <v>0</v>
      </c>
      <c r="CF97" s="21">
        <f t="shared" si="599"/>
        <v>0</v>
      </c>
      <c r="CG97" s="21">
        <f t="shared" si="599"/>
        <v>0</v>
      </c>
      <c r="CH97" s="21">
        <f t="shared" si="599"/>
        <v>0</v>
      </c>
      <c r="CI97" s="21">
        <f t="shared" si="599"/>
        <v>0</v>
      </c>
      <c r="CJ97" s="21">
        <f t="shared" ref="CJ97:CU97" si="600">SUM(CJ90:CJ96)</f>
        <v>0</v>
      </c>
      <c r="CK97" s="21">
        <f t="shared" si="600"/>
        <v>0</v>
      </c>
      <c r="CL97" s="21">
        <f t="shared" si="600"/>
        <v>0</v>
      </c>
      <c r="CM97" s="21">
        <f t="shared" si="600"/>
        <v>0</v>
      </c>
      <c r="CN97" s="21">
        <f t="shared" si="600"/>
        <v>0</v>
      </c>
      <c r="CO97" s="21">
        <f t="shared" si="600"/>
        <v>0</v>
      </c>
      <c r="CP97" s="21">
        <f t="shared" si="600"/>
        <v>0</v>
      </c>
      <c r="CQ97" s="21">
        <f t="shared" si="600"/>
        <v>0</v>
      </c>
      <c r="CR97" s="21">
        <f t="shared" si="600"/>
        <v>0</v>
      </c>
      <c r="CS97" s="21">
        <f t="shared" si="600"/>
        <v>0</v>
      </c>
      <c r="CT97" s="21">
        <f t="shared" si="600"/>
        <v>0</v>
      </c>
      <c r="CU97" s="21">
        <f t="shared" si="600"/>
        <v>0</v>
      </c>
      <c r="CV97" s="21">
        <f t="shared" si="599"/>
        <v>0</v>
      </c>
      <c r="CW97" s="21">
        <f t="shared" si="597"/>
        <v>0</v>
      </c>
      <c r="CX97" s="21">
        <f t="shared" si="597"/>
        <v>0</v>
      </c>
      <c r="CY97" s="21">
        <f t="shared" si="597"/>
        <v>0</v>
      </c>
      <c r="CZ97" s="21">
        <f t="shared" ref="CZ97:DK97" si="601">SUM(CZ90:CZ96)</f>
        <v>0</v>
      </c>
      <c r="DA97" s="21">
        <f t="shared" si="601"/>
        <v>0</v>
      </c>
      <c r="DB97" s="21">
        <f t="shared" si="601"/>
        <v>0</v>
      </c>
      <c r="DC97" s="21">
        <f t="shared" si="601"/>
        <v>0</v>
      </c>
      <c r="DD97" s="21">
        <f t="shared" si="601"/>
        <v>0</v>
      </c>
      <c r="DE97" s="21">
        <f t="shared" si="601"/>
        <v>0</v>
      </c>
      <c r="DF97" s="21">
        <f t="shared" si="601"/>
        <v>0</v>
      </c>
      <c r="DG97" s="21">
        <f t="shared" si="601"/>
        <v>0</v>
      </c>
      <c r="DH97" s="21">
        <f t="shared" si="601"/>
        <v>0</v>
      </c>
      <c r="DI97" s="21">
        <f t="shared" si="601"/>
        <v>0</v>
      </c>
      <c r="DJ97" s="21">
        <f t="shared" si="601"/>
        <v>0</v>
      </c>
      <c r="DK97" s="21">
        <f t="shared" si="601"/>
        <v>0</v>
      </c>
    </row>
    <row r="98" spans="1:116" ht="10" x14ac:dyDescent="0.2">
      <c r="A98" s="5"/>
      <c r="B98" s="5" t="s">
        <v>159</v>
      </c>
      <c r="C98" s="5"/>
      <c r="D98" s="14">
        <f>D89+D97</f>
        <v>0</v>
      </c>
      <c r="E98" s="14">
        <f>E89+E97</f>
        <v>0</v>
      </c>
      <c r="F98" s="14">
        <f t="shared" ref="F98:CY98" si="602">F89+F97</f>
        <v>0</v>
      </c>
      <c r="G98" s="14">
        <f t="shared" si="602"/>
        <v>0</v>
      </c>
      <c r="H98" s="14">
        <f t="shared" si="602"/>
        <v>0</v>
      </c>
      <c r="I98" s="14">
        <f t="shared" si="602"/>
        <v>0</v>
      </c>
      <c r="J98" s="14">
        <f t="shared" si="602"/>
        <v>-270.10967773232255</v>
      </c>
      <c r="K98" s="14">
        <f t="shared" si="602"/>
        <v>327.04860334476678</v>
      </c>
      <c r="L98" s="14">
        <f t="shared" si="602"/>
        <v>1882.1191714858055</v>
      </c>
      <c r="M98" s="14">
        <f t="shared" si="602"/>
        <v>3117.5893028391642</v>
      </c>
      <c r="N98" s="14">
        <f t="shared" si="602"/>
        <v>5161.8848860398157</v>
      </c>
      <c r="O98" s="14">
        <f t="shared" si="602"/>
        <v>7046.372089051054</v>
      </c>
      <c r="P98" s="14">
        <f t="shared" si="602"/>
        <v>8229.4100220748278</v>
      </c>
      <c r="Q98" s="14">
        <f t="shared" si="602"/>
        <v>10755.033226991631</v>
      </c>
      <c r="R98" s="14">
        <f t="shared" si="602"/>
        <v>13471.403944859627</v>
      </c>
      <c r="S98" s="14">
        <f t="shared" si="602"/>
        <v>18548.239692399799</v>
      </c>
      <c r="T98" s="14">
        <f t="shared" si="602"/>
        <v>18687.210372275898</v>
      </c>
      <c r="U98" s="14">
        <f t="shared" si="602"/>
        <v>25777.617903588631</v>
      </c>
      <c r="V98" s="14">
        <f t="shared" si="602"/>
        <v>34115.596299970151</v>
      </c>
      <c r="W98" s="14">
        <f t="shared" si="602"/>
        <v>42840.683435715597</v>
      </c>
      <c r="X98" s="14">
        <f t="shared" si="602"/>
        <v>52068.589631070005</v>
      </c>
      <c r="Y98" s="14">
        <f t="shared" si="602"/>
        <v>63485.089718499439</v>
      </c>
      <c r="Z98" s="14">
        <f t="shared" si="602"/>
        <v>76025.325114054998</v>
      </c>
      <c r="AA98" s="14">
        <f t="shared" si="602"/>
        <v>89782.592969624471</v>
      </c>
      <c r="AB98" s="14">
        <f t="shared" si="602"/>
        <v>107343.63350678906</v>
      </c>
      <c r="AC98" s="14">
        <f t="shared" si="602"/>
        <v>130682.25561587827</v>
      </c>
      <c r="AD98" s="14">
        <f t="shared" si="602"/>
        <v>162427.08807870338</v>
      </c>
      <c r="AE98" s="14">
        <f t="shared" si="602"/>
        <v>195196.97953834551</v>
      </c>
      <c r="AF98" s="14">
        <f t="shared" si="602"/>
        <v>137941.38841329963</v>
      </c>
      <c r="AG98" s="14">
        <f t="shared" si="602"/>
        <v>172434.09192539824</v>
      </c>
      <c r="AH98" s="14">
        <f t="shared" si="602"/>
        <v>208300.74362740517</v>
      </c>
      <c r="AI98" s="14">
        <f t="shared" si="602"/>
        <v>244914.02408470132</v>
      </c>
      <c r="AJ98" s="14">
        <f t="shared" si="602"/>
        <v>281732.09052625787</v>
      </c>
      <c r="AK98" s="14">
        <f t="shared" si="602"/>
        <v>319966.10435787117</v>
      </c>
      <c r="AL98" s="14">
        <f t="shared" si="602"/>
        <v>359822.84293201257</v>
      </c>
      <c r="AM98" s="14">
        <f t="shared" si="602"/>
        <v>398148.00167372357</v>
      </c>
      <c r="AN98" s="14">
        <f t="shared" si="602"/>
        <v>435872.59589041525</v>
      </c>
      <c r="AO98" s="14">
        <f t="shared" si="602"/>
        <v>477679.81868736161</v>
      </c>
      <c r="AP98" s="14">
        <f t="shared" si="602"/>
        <v>522678.10112495796</v>
      </c>
      <c r="AQ98" s="14">
        <f t="shared" si="602"/>
        <v>573322.18187466625</v>
      </c>
      <c r="AR98" s="14">
        <f t="shared" si="602"/>
        <v>229487.91145484365</v>
      </c>
      <c r="AS98" s="14">
        <f t="shared" si="602"/>
        <v>284920.26712288079</v>
      </c>
      <c r="AT98" s="14">
        <f t="shared" si="602"/>
        <v>340552.94823184458</v>
      </c>
      <c r="AU98" s="14">
        <f t="shared" si="602"/>
        <v>396145.58127010381</v>
      </c>
      <c r="AV98" s="14">
        <f t="shared" si="602"/>
        <v>451352.72665602679</v>
      </c>
      <c r="AW98" s="14">
        <f t="shared" si="602"/>
        <v>506729.46228479699</v>
      </c>
      <c r="AX98" s="14">
        <f t="shared" si="602"/>
        <v>565684.96128817205</v>
      </c>
      <c r="AY98" s="14">
        <f t="shared" si="602"/>
        <v>625875.652694811</v>
      </c>
      <c r="AZ98" s="14">
        <f t="shared" si="602"/>
        <v>676129.26269481098</v>
      </c>
      <c r="BA98" s="14">
        <f t="shared" si="602"/>
        <v>720930.66269481101</v>
      </c>
      <c r="BB98" s="14">
        <f t="shared" si="602"/>
        <v>762954.12269481097</v>
      </c>
      <c r="BC98" s="14">
        <f t="shared" si="602"/>
        <v>805015.36269481096</v>
      </c>
      <c r="BD98" s="14">
        <f t="shared" si="602"/>
        <v>188394.47120506864</v>
      </c>
      <c r="BE98" s="14">
        <f t="shared" si="602"/>
        <v>225323.46047692004</v>
      </c>
      <c r="BF98" s="14">
        <f t="shared" si="602"/>
        <v>263631.42993801989</v>
      </c>
      <c r="BG98" s="14">
        <f t="shared" si="602"/>
        <v>301027.82941367652</v>
      </c>
      <c r="BH98" s="14">
        <f t="shared" si="602"/>
        <v>337822.64890651277</v>
      </c>
      <c r="BI98" s="14">
        <f t="shared" si="602"/>
        <v>375558.09489070415</v>
      </c>
      <c r="BJ98" s="14">
        <f t="shared" si="602"/>
        <v>411401.77932846494</v>
      </c>
      <c r="BK98" s="14">
        <f t="shared" si="602"/>
        <v>445446.65701039624</v>
      </c>
      <c r="BL98" s="14">
        <f t="shared" ref="BL98:BW98" si="603">BL89+BL97</f>
        <v>0.80701039626728743</v>
      </c>
      <c r="BM98" s="14">
        <f t="shared" si="603"/>
        <v>0.80701039626728743</v>
      </c>
      <c r="BN98" s="14">
        <f t="shared" si="603"/>
        <v>0.80701039626728743</v>
      </c>
      <c r="BO98" s="14">
        <f t="shared" si="603"/>
        <v>0.80701039626728743</v>
      </c>
      <c r="BP98" s="14">
        <f t="shared" si="603"/>
        <v>0.80701039626728743</v>
      </c>
      <c r="BQ98" s="14">
        <f t="shared" si="603"/>
        <v>0.80701039626728743</v>
      </c>
      <c r="BR98" s="14">
        <f t="shared" si="603"/>
        <v>0.80701039626728743</v>
      </c>
      <c r="BS98" s="14">
        <f t="shared" si="603"/>
        <v>0.80701039626728743</v>
      </c>
      <c r="BT98" s="14">
        <f t="shared" si="603"/>
        <v>0.80701039626728743</v>
      </c>
      <c r="BU98" s="14">
        <f t="shared" si="603"/>
        <v>0.80701039626728743</v>
      </c>
      <c r="BV98" s="14">
        <f t="shared" si="603"/>
        <v>0.80701039626728743</v>
      </c>
      <c r="BW98" s="14">
        <f t="shared" si="603"/>
        <v>-2.9896037327126201E-3</v>
      </c>
      <c r="BX98" s="14">
        <f t="shared" ref="BX98:CV98" si="604">BX89+BX97</f>
        <v>-2.9896037327126201E-3</v>
      </c>
      <c r="BY98" s="14">
        <f t="shared" si="604"/>
        <v>-2.9896037327126201E-3</v>
      </c>
      <c r="BZ98" s="14">
        <f t="shared" si="604"/>
        <v>-2.9896037327126201E-3</v>
      </c>
      <c r="CA98" s="14">
        <f t="shared" si="604"/>
        <v>-2.9896037327126201E-3</v>
      </c>
      <c r="CB98" s="14">
        <f t="shared" si="604"/>
        <v>-2.9896037327126201E-3</v>
      </c>
      <c r="CC98" s="14">
        <f t="shared" si="604"/>
        <v>-2.9896037327126201E-3</v>
      </c>
      <c r="CD98" s="14">
        <f t="shared" si="604"/>
        <v>-2.9896037327126201E-3</v>
      </c>
      <c r="CE98" s="14">
        <f t="shared" si="604"/>
        <v>-2.9896037327126201E-3</v>
      </c>
      <c r="CF98" s="14">
        <f t="shared" si="604"/>
        <v>-2.9896037327126201E-3</v>
      </c>
      <c r="CG98" s="14">
        <f t="shared" si="604"/>
        <v>-2.9896037327126201E-3</v>
      </c>
      <c r="CH98" s="14">
        <f t="shared" si="604"/>
        <v>-2.9896037327126201E-3</v>
      </c>
      <c r="CI98" s="14">
        <f t="shared" si="604"/>
        <v>-2.9896037327126201E-3</v>
      </c>
      <c r="CJ98" s="14">
        <f t="shared" ref="CJ98:CU98" si="605">CJ89+CJ97</f>
        <v>-2.9896037327126201E-3</v>
      </c>
      <c r="CK98" s="14">
        <f t="shared" si="605"/>
        <v>-2.9896037327126201E-3</v>
      </c>
      <c r="CL98" s="14">
        <f t="shared" si="605"/>
        <v>-2.9896037327126201E-3</v>
      </c>
      <c r="CM98" s="14">
        <f t="shared" si="605"/>
        <v>-2.9896037327126201E-3</v>
      </c>
      <c r="CN98" s="14">
        <f t="shared" si="605"/>
        <v>-2.9896037327126201E-3</v>
      </c>
      <c r="CO98" s="14">
        <f t="shared" si="605"/>
        <v>-2.9896037327126201E-3</v>
      </c>
      <c r="CP98" s="14">
        <f t="shared" si="605"/>
        <v>-2.9896037327126201E-3</v>
      </c>
      <c r="CQ98" s="14">
        <f t="shared" si="605"/>
        <v>-2.9896037327126201E-3</v>
      </c>
      <c r="CR98" s="14">
        <f t="shared" si="605"/>
        <v>-2.9896037327126201E-3</v>
      </c>
      <c r="CS98" s="14">
        <f t="shared" si="605"/>
        <v>-2.9896037327126201E-3</v>
      </c>
      <c r="CT98" s="14">
        <f t="shared" si="605"/>
        <v>-2.9896037327126201E-3</v>
      </c>
      <c r="CU98" s="14">
        <f t="shared" si="605"/>
        <v>-2.9896037327126201E-3</v>
      </c>
      <c r="CV98" s="14">
        <f t="shared" si="604"/>
        <v>-2.9896037327126201E-3</v>
      </c>
      <c r="CW98" s="14">
        <f t="shared" si="602"/>
        <v>-2.9896037327126201E-3</v>
      </c>
      <c r="CX98" s="14">
        <f t="shared" si="602"/>
        <v>-2.9896037327126201E-3</v>
      </c>
      <c r="CY98" s="14">
        <f t="shared" si="602"/>
        <v>-2.9896037327126201E-3</v>
      </c>
      <c r="CZ98" s="14">
        <f t="shared" ref="CZ98:DK98" si="606">CZ89+CZ97</f>
        <v>-2.9896037327126201E-3</v>
      </c>
      <c r="DA98" s="14">
        <f t="shared" si="606"/>
        <v>-2.9896037327126201E-3</v>
      </c>
      <c r="DB98" s="14">
        <f t="shared" si="606"/>
        <v>-2.9896037327126201E-3</v>
      </c>
      <c r="DC98" s="14">
        <f t="shared" si="606"/>
        <v>-2.9896037327126201E-3</v>
      </c>
      <c r="DD98" s="14">
        <f t="shared" si="606"/>
        <v>-2.9896037327126201E-3</v>
      </c>
      <c r="DE98" s="14">
        <f t="shared" si="606"/>
        <v>-2.9896037327126201E-3</v>
      </c>
      <c r="DF98" s="14">
        <f t="shared" si="606"/>
        <v>-2.9896037327126201E-3</v>
      </c>
      <c r="DG98" s="14">
        <f t="shared" si="606"/>
        <v>-2.9896037327126201E-3</v>
      </c>
      <c r="DH98" s="14">
        <f t="shared" si="606"/>
        <v>-2.9896037327126201E-3</v>
      </c>
      <c r="DI98" s="14">
        <f t="shared" si="606"/>
        <v>-2.9896037327126201E-3</v>
      </c>
      <c r="DJ98" s="14">
        <f t="shared" si="606"/>
        <v>-2.9896037327126201E-3</v>
      </c>
      <c r="DK98" s="14">
        <f t="shared" si="606"/>
        <v>-2.9896037327126201E-3</v>
      </c>
    </row>
    <row r="99" spans="1:116" ht="10" x14ac:dyDescent="0.2">
      <c r="F99" s="5"/>
      <c r="DG99" s="5"/>
      <c r="DJ99" s="5"/>
      <c r="DK99" s="5"/>
    </row>
    <row r="100" spans="1:116" x14ac:dyDescent="0.25">
      <c r="A100" s="1" t="s">
        <v>170</v>
      </c>
      <c r="C100" s="12">
        <v>18237402</v>
      </c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5"/>
      <c r="DJ100" s="5"/>
      <c r="DK100" s="5"/>
    </row>
    <row r="101" spans="1:116" s="22" customFormat="1" ht="10" x14ac:dyDescent="0.2">
      <c r="A101" s="4"/>
      <c r="B101" s="4" t="s">
        <v>155</v>
      </c>
      <c r="C101" s="12">
        <v>25400802</v>
      </c>
      <c r="D101" s="14">
        <v>0</v>
      </c>
      <c r="E101" s="14">
        <f>D107</f>
        <v>0</v>
      </c>
      <c r="F101" s="14">
        <f t="shared" ref="F101:CY101" si="607">E107</f>
        <v>0</v>
      </c>
      <c r="G101" s="14">
        <f t="shared" si="607"/>
        <v>0</v>
      </c>
      <c r="H101" s="14">
        <f t="shared" si="607"/>
        <v>0</v>
      </c>
      <c r="I101" s="14">
        <f t="shared" si="607"/>
        <v>0</v>
      </c>
      <c r="J101" s="14">
        <f t="shared" si="607"/>
        <v>0</v>
      </c>
      <c r="K101" s="14">
        <f t="shared" si="607"/>
        <v>0</v>
      </c>
      <c r="L101" s="14">
        <f t="shared" si="607"/>
        <v>0</v>
      </c>
      <c r="M101" s="14">
        <f t="shared" si="607"/>
        <v>0</v>
      </c>
      <c r="N101" s="14">
        <f t="shared" si="607"/>
        <v>0</v>
      </c>
      <c r="O101" s="14">
        <f t="shared" si="607"/>
        <v>0</v>
      </c>
      <c r="P101" s="14">
        <f t="shared" si="607"/>
        <v>0</v>
      </c>
      <c r="Q101" s="14">
        <f t="shared" si="607"/>
        <v>0</v>
      </c>
      <c r="R101" s="14">
        <f t="shared" si="607"/>
        <v>0</v>
      </c>
      <c r="S101" s="14">
        <f t="shared" si="607"/>
        <v>0</v>
      </c>
      <c r="T101" s="14">
        <f t="shared" si="607"/>
        <v>0</v>
      </c>
      <c r="U101" s="14">
        <f t="shared" si="607"/>
        <v>0</v>
      </c>
      <c r="V101" s="14">
        <f t="shared" si="607"/>
        <v>0</v>
      </c>
      <c r="W101" s="14">
        <f t="shared" si="607"/>
        <v>0</v>
      </c>
      <c r="X101" s="14">
        <f t="shared" si="607"/>
        <v>0</v>
      </c>
      <c r="Y101" s="14">
        <f t="shared" si="607"/>
        <v>0</v>
      </c>
      <c r="Z101" s="14">
        <f t="shared" si="607"/>
        <v>0</v>
      </c>
      <c r="AA101" s="14">
        <f t="shared" si="607"/>
        <v>0</v>
      </c>
      <c r="AB101" s="14">
        <f t="shared" si="607"/>
        <v>0</v>
      </c>
      <c r="AC101" s="14">
        <f t="shared" si="607"/>
        <v>0</v>
      </c>
      <c r="AD101" s="14">
        <f t="shared" si="607"/>
        <v>0</v>
      </c>
      <c r="AE101" s="14">
        <f t="shared" si="607"/>
        <v>0</v>
      </c>
      <c r="AF101" s="14">
        <f t="shared" si="607"/>
        <v>0</v>
      </c>
      <c r="AG101" s="14">
        <f t="shared" si="607"/>
        <v>0</v>
      </c>
      <c r="AH101" s="14">
        <f t="shared" si="607"/>
        <v>0</v>
      </c>
      <c r="AI101" s="14">
        <f t="shared" si="607"/>
        <v>0</v>
      </c>
      <c r="AJ101" s="14">
        <f t="shared" si="607"/>
        <v>0</v>
      </c>
      <c r="AK101" s="14">
        <f t="shared" si="607"/>
        <v>0</v>
      </c>
      <c r="AL101" s="14">
        <f t="shared" si="607"/>
        <v>0</v>
      </c>
      <c r="AM101" s="14">
        <f t="shared" si="607"/>
        <v>0</v>
      </c>
      <c r="AN101" s="14">
        <f t="shared" si="607"/>
        <v>0</v>
      </c>
      <c r="AO101" s="14">
        <f t="shared" si="607"/>
        <v>0</v>
      </c>
      <c r="AP101" s="14">
        <f t="shared" si="607"/>
        <v>0</v>
      </c>
      <c r="AQ101" s="14">
        <f t="shared" si="607"/>
        <v>0</v>
      </c>
      <c r="AR101" s="14">
        <f t="shared" si="607"/>
        <v>0</v>
      </c>
      <c r="AS101" s="14">
        <f t="shared" si="607"/>
        <v>0</v>
      </c>
      <c r="AT101" s="14">
        <f t="shared" si="607"/>
        <v>0</v>
      </c>
      <c r="AU101" s="14">
        <f t="shared" si="607"/>
        <v>0</v>
      </c>
      <c r="AV101" s="14">
        <f t="shared" si="607"/>
        <v>0</v>
      </c>
      <c r="AW101" s="14">
        <f t="shared" si="607"/>
        <v>0</v>
      </c>
      <c r="AX101" s="14">
        <f t="shared" si="607"/>
        <v>0</v>
      </c>
      <c r="AY101" s="14">
        <f t="shared" si="607"/>
        <v>0</v>
      </c>
      <c r="AZ101" s="14">
        <f t="shared" si="607"/>
        <v>0</v>
      </c>
      <c r="BA101" s="14">
        <f t="shared" si="607"/>
        <v>0</v>
      </c>
      <c r="BB101" s="14">
        <f t="shared" si="607"/>
        <v>0</v>
      </c>
      <c r="BC101" s="14">
        <f t="shared" si="607"/>
        <v>0</v>
      </c>
      <c r="BD101" s="14">
        <f t="shared" si="607"/>
        <v>0</v>
      </c>
      <c r="BE101" s="14">
        <f t="shared" si="607"/>
        <v>0</v>
      </c>
      <c r="BF101" s="14">
        <f t="shared" si="607"/>
        <v>0</v>
      </c>
      <c r="BG101" s="14">
        <f t="shared" si="607"/>
        <v>0</v>
      </c>
      <c r="BH101" s="14">
        <f t="shared" si="607"/>
        <v>0</v>
      </c>
      <c r="BI101" s="14">
        <f t="shared" si="607"/>
        <v>0</v>
      </c>
      <c r="BJ101" s="14">
        <f t="shared" si="607"/>
        <v>0</v>
      </c>
      <c r="BK101" s="14">
        <f t="shared" si="607"/>
        <v>0</v>
      </c>
      <c r="BL101" s="14">
        <f t="shared" ref="BL101" si="608">BK107</f>
        <v>-991.62777672766117</v>
      </c>
      <c r="BM101" s="14">
        <f t="shared" ref="BM101" si="609">BL107</f>
        <v>321178.2947732723</v>
      </c>
      <c r="BN101" s="14">
        <f t="shared" ref="BN101" si="610">BM107</f>
        <v>337213.05477327231</v>
      </c>
      <c r="BO101" s="14">
        <f t="shared" ref="BO101" si="611">BN107</f>
        <v>345163.39477327233</v>
      </c>
      <c r="BP101" s="14">
        <f t="shared" ref="BP101" si="612">BO107</f>
        <v>347032.02477327234</v>
      </c>
      <c r="BQ101" s="14">
        <f t="shared" ref="BQ101" si="613">BP107</f>
        <v>33063.740000000049</v>
      </c>
      <c r="BR101" s="14">
        <f t="shared" ref="BR101" si="614">BQ107</f>
        <v>29120.230000000047</v>
      </c>
      <c r="BS101" s="14">
        <f t="shared" ref="BS101" si="615">BR107</f>
        <v>24564.450000000048</v>
      </c>
      <c r="BT101" s="14">
        <f t="shared" ref="BT101" si="616">BS107</f>
        <v>20057.290000000048</v>
      </c>
      <c r="BU101" s="14">
        <f t="shared" ref="BU101" si="617">BT107</f>
        <v>15295.870000000048</v>
      </c>
      <c r="BV101" s="14">
        <f t="shared" ref="BV101" si="618">BU107</f>
        <v>9769.7900000000482</v>
      </c>
      <c r="BW101" s="14">
        <f t="shared" ref="BW101" si="619">BV107</f>
        <v>3282.7600000000484</v>
      </c>
      <c r="BX101" s="14">
        <f t="shared" ref="BX101" si="620">BW107</f>
        <v>-3949.1799999999512</v>
      </c>
      <c r="BY101" s="14">
        <f t="shared" ref="BY101" si="621">BX107</f>
        <v>-9748.0199999999513</v>
      </c>
      <c r="BZ101" s="14">
        <f t="shared" ref="BZ101" si="622">BY107</f>
        <v>-19369.279999999952</v>
      </c>
      <c r="CA101" s="14">
        <f t="shared" ref="CA101" si="623">BZ107</f>
        <v>-35191.709999999948</v>
      </c>
      <c r="CB101" s="14">
        <f t="shared" ref="CB101" si="624">CA107</f>
        <v>-51644.699999999953</v>
      </c>
      <c r="CC101" s="14">
        <f t="shared" ref="CC101" si="625">CB107</f>
        <v>-63184.240000000005</v>
      </c>
      <c r="CD101" s="14">
        <f t="shared" ref="CD101" si="626">CC107</f>
        <v>-78214.040000000008</v>
      </c>
      <c r="CE101" s="14">
        <f t="shared" ref="CE101" si="627">CD107</f>
        <v>-93538.530000000013</v>
      </c>
      <c r="CF101" s="14">
        <f t="shared" ref="CF101" si="628">CE107</f>
        <v>-109454.51000000001</v>
      </c>
      <c r="CG101" s="14">
        <f t="shared" ref="CG101" si="629">CF107</f>
        <v>-126665.46</v>
      </c>
      <c r="CH101" s="14">
        <f t="shared" ref="CH101" si="630">CG107</f>
        <v>-145299.21000000002</v>
      </c>
      <c r="CI101" s="14">
        <f t="shared" ref="CI101" si="631">CH107</f>
        <v>-161131.14000000001</v>
      </c>
      <c r="CJ101" s="14">
        <f t="shared" ref="CJ101" si="632">CI107</f>
        <v>-173249.65000000002</v>
      </c>
      <c r="CK101" s="14">
        <f t="shared" ref="CK101" si="633">CJ107</f>
        <v>-182367.17</v>
      </c>
      <c r="CL101" s="14">
        <f t="shared" ref="CL101" si="634">CK107</f>
        <v>-190206.75</v>
      </c>
      <c r="CM101" s="14">
        <f t="shared" ref="CM101" si="635">CL107</f>
        <v>-197666.6</v>
      </c>
      <c r="CN101" s="14">
        <f t="shared" ref="CN101" si="636">CM107</f>
        <v>-201497.30000000002</v>
      </c>
      <c r="CO101" s="14">
        <f t="shared" ref="CO101" si="637">CN107</f>
        <v>-27456.239999999991</v>
      </c>
      <c r="CP101" s="14">
        <f t="shared" ref="CP101" si="638">CO107</f>
        <v>-24353.489999999991</v>
      </c>
      <c r="CQ101" s="14">
        <f t="shared" ref="CQ101" si="639">CP107</f>
        <v>-21411.479999999989</v>
      </c>
      <c r="CR101" s="14">
        <f t="shared" ref="CR101" si="640">CQ107</f>
        <v>-17312.749999999989</v>
      </c>
      <c r="CS101" s="14">
        <f t="shared" ref="CS101" si="641">CR107</f>
        <v>-11497.249999999989</v>
      </c>
      <c r="CT101" s="14">
        <f t="shared" ref="CT101" si="642">CS107</f>
        <v>-3606.1499999999887</v>
      </c>
      <c r="CU101" s="14">
        <f t="shared" ref="CU101" si="643">CT107</f>
        <v>6195.4400000000114</v>
      </c>
      <c r="CV101" s="14">
        <f>CU107</f>
        <v>20043.220000000012</v>
      </c>
      <c r="CW101" s="14">
        <f t="shared" si="607"/>
        <v>40162.720000000016</v>
      </c>
      <c r="CX101" s="14">
        <f t="shared" si="607"/>
        <v>62069.510000000017</v>
      </c>
      <c r="CY101" s="14">
        <f t="shared" si="607"/>
        <v>82685.300000000017</v>
      </c>
      <c r="CZ101" s="14">
        <f t="shared" ref="CZ101" si="644">CY107</f>
        <v>104799.98000000001</v>
      </c>
      <c r="DA101" s="14">
        <f t="shared" ref="DA101" si="645">CZ107</f>
        <v>108888.37</v>
      </c>
      <c r="DB101" s="14">
        <f t="shared" ref="DB101" si="646">DA107</f>
        <v>133326.22</v>
      </c>
      <c r="DC101" s="14">
        <f t="shared" ref="DC101" si="647">DB107</f>
        <v>157841.17000000001</v>
      </c>
      <c r="DD101" s="14">
        <f t="shared" ref="DD101" si="648">DC107</f>
        <v>182360.09000000003</v>
      </c>
      <c r="DE101" s="14">
        <f t="shared" ref="DE101" si="649">DD107</f>
        <v>206408.52000000002</v>
      </c>
      <c r="DF101" s="14">
        <f t="shared" ref="DF101" si="650">DE107</f>
        <v>228923.19</v>
      </c>
      <c r="DG101" s="14">
        <f t="shared" ref="DG101" si="651">DF107</f>
        <v>249967.47</v>
      </c>
      <c r="DH101" s="14">
        <f t="shared" ref="DH101" si="652">DG107</f>
        <v>269223.44</v>
      </c>
      <c r="DI101" s="14">
        <f t="shared" ref="DI101" si="653">DH107</f>
        <v>284434.63</v>
      </c>
      <c r="DJ101" s="14">
        <f t="shared" ref="DJ101" si="654">DI107</f>
        <v>295285.86</v>
      </c>
      <c r="DK101" s="14">
        <f t="shared" ref="DK101" si="655">DJ107</f>
        <v>295285.86</v>
      </c>
      <c r="DL101" s="4"/>
    </row>
    <row r="102" spans="1:116" s="22" customFormat="1" ht="10" x14ac:dyDescent="0.2">
      <c r="B102" s="18" t="s">
        <v>156</v>
      </c>
      <c r="C102" s="23"/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  <c r="Z102" s="20">
        <v>0</v>
      </c>
      <c r="AA102" s="20">
        <v>0</v>
      </c>
      <c r="AB102" s="20">
        <v>0</v>
      </c>
      <c r="AC102" s="20">
        <v>0</v>
      </c>
      <c r="AD102" s="20">
        <v>0</v>
      </c>
      <c r="AE102" s="20">
        <v>0</v>
      </c>
      <c r="AF102" s="20">
        <v>0</v>
      </c>
      <c r="AG102" s="20">
        <v>0</v>
      </c>
      <c r="AH102" s="20">
        <v>0</v>
      </c>
      <c r="AI102" s="20">
        <v>0</v>
      </c>
      <c r="AJ102" s="20">
        <v>0</v>
      </c>
      <c r="AK102" s="20">
        <v>0</v>
      </c>
      <c r="AL102" s="20">
        <v>0</v>
      </c>
      <c r="AM102" s="20">
        <v>0</v>
      </c>
      <c r="AN102" s="20">
        <v>0</v>
      </c>
      <c r="AO102" s="20">
        <v>0</v>
      </c>
      <c r="AP102" s="20">
        <v>0</v>
      </c>
      <c r="AQ102" s="20">
        <v>0</v>
      </c>
      <c r="AR102" s="20">
        <v>0</v>
      </c>
      <c r="AS102" s="20">
        <v>0</v>
      </c>
      <c r="AT102" s="20">
        <v>0</v>
      </c>
      <c r="AU102" s="20">
        <v>0</v>
      </c>
      <c r="AV102" s="20">
        <v>0</v>
      </c>
      <c r="AW102" s="20">
        <v>0</v>
      </c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20">
        <v>0</v>
      </c>
      <c r="BE102" s="20">
        <v>0</v>
      </c>
      <c r="BF102" s="20">
        <v>0</v>
      </c>
      <c r="BG102" s="20">
        <v>0</v>
      </c>
      <c r="BH102" s="20">
        <v>0</v>
      </c>
      <c r="BI102" s="20">
        <v>0</v>
      </c>
      <c r="BJ102" s="20">
        <v>0</v>
      </c>
      <c r="BK102" s="20">
        <v>0</v>
      </c>
      <c r="BL102" s="20">
        <v>0</v>
      </c>
      <c r="BM102" s="20">
        <v>0</v>
      </c>
      <c r="BN102" s="20">
        <v>0</v>
      </c>
      <c r="BO102" s="20">
        <v>0</v>
      </c>
      <c r="BP102" s="20">
        <v>-312156.80477327231</v>
      </c>
      <c r="BQ102" s="20">
        <v>0</v>
      </c>
      <c r="BR102" s="20">
        <v>0</v>
      </c>
      <c r="BS102" s="20">
        <v>0</v>
      </c>
      <c r="BT102" s="20">
        <v>0</v>
      </c>
      <c r="BU102" s="20">
        <v>0</v>
      </c>
      <c r="BV102" s="20">
        <v>0</v>
      </c>
      <c r="BW102" s="20">
        <v>0</v>
      </c>
      <c r="BX102" s="20">
        <v>0</v>
      </c>
      <c r="BY102" s="20">
        <v>0</v>
      </c>
      <c r="BZ102" s="20">
        <v>0</v>
      </c>
      <c r="CA102" s="20">
        <v>0</v>
      </c>
      <c r="CB102" s="20">
        <v>3949.1799999999512</v>
      </c>
      <c r="CC102" s="20">
        <v>0</v>
      </c>
      <c r="CD102" s="20">
        <v>0</v>
      </c>
      <c r="CE102" s="20">
        <v>0</v>
      </c>
      <c r="CF102" s="20">
        <v>0</v>
      </c>
      <c r="CG102" s="20">
        <v>0</v>
      </c>
      <c r="CH102" s="20">
        <v>0</v>
      </c>
      <c r="CI102" s="20">
        <v>0</v>
      </c>
      <c r="CJ102" s="20">
        <v>0</v>
      </c>
      <c r="CK102" s="20">
        <v>0</v>
      </c>
      <c r="CL102" s="20">
        <v>0</v>
      </c>
      <c r="CM102" s="20">
        <v>0</v>
      </c>
      <c r="CN102" s="20">
        <v>173249.65000000002</v>
      </c>
      <c r="CO102" s="20">
        <v>0</v>
      </c>
      <c r="CP102" s="20">
        <v>0</v>
      </c>
      <c r="CQ102" s="20">
        <v>0</v>
      </c>
      <c r="CR102" s="20">
        <v>0</v>
      </c>
      <c r="CS102" s="20">
        <v>0</v>
      </c>
      <c r="CT102" s="20">
        <v>0</v>
      </c>
      <c r="CU102" s="20">
        <v>0</v>
      </c>
      <c r="CV102" s="20">
        <v>0</v>
      </c>
      <c r="CW102" s="20">
        <v>0</v>
      </c>
      <c r="CX102" s="20">
        <v>0</v>
      </c>
      <c r="CY102" s="20">
        <v>0</v>
      </c>
      <c r="CZ102" s="20">
        <v>-20043.220000000012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/>
      <c r="DK102" s="20"/>
    </row>
    <row r="103" spans="1:116" s="18" customFormat="1" ht="10" x14ac:dyDescent="0.2">
      <c r="A103" s="22"/>
      <c r="B103" s="18" t="s">
        <v>171</v>
      </c>
      <c r="C103" s="23"/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0">
        <v>0</v>
      </c>
      <c r="Z103" s="20">
        <v>0</v>
      </c>
      <c r="AA103" s="20">
        <v>0</v>
      </c>
      <c r="AB103" s="20">
        <v>0</v>
      </c>
      <c r="AC103" s="20">
        <v>0</v>
      </c>
      <c r="AD103" s="20">
        <v>0</v>
      </c>
      <c r="AE103" s="20">
        <v>0</v>
      </c>
      <c r="AF103" s="20">
        <v>0</v>
      </c>
      <c r="AG103" s="20">
        <v>0</v>
      </c>
      <c r="AH103" s="20">
        <v>0</v>
      </c>
      <c r="AI103" s="20">
        <v>0</v>
      </c>
      <c r="AJ103" s="20">
        <v>0</v>
      </c>
      <c r="AK103" s="20">
        <v>0</v>
      </c>
      <c r="AL103" s="20">
        <v>0</v>
      </c>
      <c r="AM103" s="20">
        <v>0</v>
      </c>
      <c r="AN103" s="20">
        <v>0</v>
      </c>
      <c r="AO103" s="20">
        <v>0</v>
      </c>
      <c r="AP103" s="20">
        <v>0</v>
      </c>
      <c r="AQ103" s="20">
        <v>0</v>
      </c>
      <c r="AR103" s="20">
        <v>0</v>
      </c>
      <c r="AS103" s="20">
        <v>0</v>
      </c>
      <c r="AT103" s="20">
        <v>0</v>
      </c>
      <c r="AU103" s="20">
        <v>0</v>
      </c>
      <c r="AV103" s="20">
        <v>0</v>
      </c>
      <c r="AW103" s="20">
        <v>0</v>
      </c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20">
        <v>0</v>
      </c>
      <c r="BE103" s="20">
        <v>0</v>
      </c>
      <c r="BF103" s="20">
        <v>0</v>
      </c>
      <c r="BG103" s="20">
        <v>0</v>
      </c>
      <c r="BH103" s="20">
        <v>0</v>
      </c>
      <c r="BI103" s="20">
        <v>0</v>
      </c>
      <c r="BJ103" s="20">
        <v>0</v>
      </c>
      <c r="BK103" s="20">
        <v>0</v>
      </c>
      <c r="BL103" s="20">
        <v>313148.43254999997</v>
      </c>
      <c r="BM103" s="20">
        <v>0</v>
      </c>
      <c r="BN103" s="20">
        <v>0</v>
      </c>
      <c r="BO103" s="20">
        <v>0</v>
      </c>
      <c r="BP103" s="20">
        <v>0</v>
      </c>
      <c r="BQ103" s="20">
        <v>0</v>
      </c>
      <c r="BR103" s="20">
        <v>0</v>
      </c>
      <c r="BS103" s="20">
        <v>0</v>
      </c>
      <c r="BT103" s="20">
        <v>0</v>
      </c>
      <c r="BU103" s="20">
        <v>0</v>
      </c>
      <c r="BV103" s="20">
        <v>0</v>
      </c>
      <c r="BW103" s="20">
        <v>0</v>
      </c>
      <c r="BX103" s="20">
        <v>0</v>
      </c>
      <c r="BY103" s="20">
        <v>0</v>
      </c>
      <c r="BZ103" s="20">
        <v>0</v>
      </c>
      <c r="CA103" s="20">
        <v>0</v>
      </c>
      <c r="CB103" s="20">
        <v>0</v>
      </c>
      <c r="CC103" s="20">
        <v>0</v>
      </c>
      <c r="CD103" s="20">
        <v>0</v>
      </c>
      <c r="CE103" s="20">
        <v>0</v>
      </c>
      <c r="CF103" s="20">
        <v>0</v>
      </c>
      <c r="CG103" s="20">
        <v>0</v>
      </c>
      <c r="CH103" s="20">
        <v>0</v>
      </c>
      <c r="CI103" s="20">
        <v>0</v>
      </c>
      <c r="CJ103" s="20">
        <v>0</v>
      </c>
      <c r="CK103" s="20">
        <v>0</v>
      </c>
      <c r="CL103" s="20">
        <v>0</v>
      </c>
      <c r="CM103" s="20">
        <v>0</v>
      </c>
      <c r="CN103" s="20">
        <v>0</v>
      </c>
      <c r="CO103" s="20">
        <v>0</v>
      </c>
      <c r="CP103" s="20">
        <v>0</v>
      </c>
      <c r="CQ103" s="20">
        <v>0</v>
      </c>
      <c r="CR103" s="20">
        <v>0</v>
      </c>
      <c r="CS103" s="20">
        <v>0</v>
      </c>
      <c r="CT103" s="20">
        <v>0</v>
      </c>
      <c r="CU103" s="20">
        <v>0</v>
      </c>
      <c r="CV103" s="20">
        <v>0</v>
      </c>
      <c r="CW103" s="20">
        <v>0</v>
      </c>
      <c r="CX103" s="20">
        <v>0</v>
      </c>
      <c r="CY103" s="20">
        <v>0</v>
      </c>
      <c r="CZ103" s="20">
        <v>0</v>
      </c>
      <c r="DA103" s="20">
        <v>0</v>
      </c>
      <c r="DB103" s="20">
        <v>0</v>
      </c>
      <c r="DC103" s="20">
        <v>0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/>
      <c r="DK103" s="20"/>
      <c r="DL103" s="22"/>
    </row>
    <row r="104" spans="1:116" s="18" customFormat="1" ht="10" x14ac:dyDescent="0.2">
      <c r="A104" s="22"/>
      <c r="B104" s="18" t="s">
        <v>358</v>
      </c>
      <c r="C104" s="23"/>
      <c r="D104" s="166">
        <v>0</v>
      </c>
      <c r="E104" s="166">
        <v>0</v>
      </c>
      <c r="F104" s="166">
        <v>0</v>
      </c>
      <c r="G104" s="166">
        <v>0</v>
      </c>
      <c r="H104" s="166">
        <v>0</v>
      </c>
      <c r="I104" s="166">
        <v>0</v>
      </c>
      <c r="J104" s="166">
        <v>0</v>
      </c>
      <c r="K104" s="166">
        <v>0</v>
      </c>
      <c r="L104" s="166">
        <v>0</v>
      </c>
      <c r="M104" s="166">
        <v>0</v>
      </c>
      <c r="N104" s="166">
        <v>0</v>
      </c>
      <c r="O104" s="166">
        <v>0</v>
      </c>
      <c r="P104" s="166">
        <v>0</v>
      </c>
      <c r="Q104" s="166">
        <v>0</v>
      </c>
      <c r="R104" s="166">
        <v>0</v>
      </c>
      <c r="S104" s="166">
        <v>0</v>
      </c>
      <c r="T104" s="166">
        <v>0</v>
      </c>
      <c r="U104" s="166">
        <v>0</v>
      </c>
      <c r="V104" s="166">
        <v>0</v>
      </c>
      <c r="W104" s="166">
        <v>0</v>
      </c>
      <c r="X104" s="166">
        <v>0</v>
      </c>
      <c r="Y104" s="166">
        <v>0</v>
      </c>
      <c r="Z104" s="166">
        <v>0</v>
      </c>
      <c r="AA104" s="166">
        <v>0</v>
      </c>
      <c r="AB104" s="166">
        <v>0</v>
      </c>
      <c r="AC104" s="166">
        <v>0</v>
      </c>
      <c r="AD104" s="166">
        <v>0</v>
      </c>
      <c r="AE104" s="166">
        <v>0</v>
      </c>
      <c r="AF104" s="166">
        <v>0</v>
      </c>
      <c r="AG104" s="166">
        <v>0</v>
      </c>
      <c r="AH104" s="166">
        <v>0</v>
      </c>
      <c r="AI104" s="166">
        <v>0</v>
      </c>
      <c r="AJ104" s="166">
        <v>0</v>
      </c>
      <c r="AK104" s="166">
        <v>0</v>
      </c>
      <c r="AL104" s="166">
        <v>0</v>
      </c>
      <c r="AM104" s="166">
        <v>0</v>
      </c>
      <c r="AN104" s="166">
        <v>0</v>
      </c>
      <c r="AO104" s="166">
        <v>0</v>
      </c>
      <c r="AP104" s="166">
        <v>0</v>
      </c>
      <c r="AQ104" s="166">
        <v>0</v>
      </c>
      <c r="AR104" s="166">
        <v>0</v>
      </c>
      <c r="AS104" s="166">
        <v>0</v>
      </c>
      <c r="AT104" s="166">
        <v>0</v>
      </c>
      <c r="AU104" s="166">
        <v>0</v>
      </c>
      <c r="AV104" s="166">
        <v>0</v>
      </c>
      <c r="AW104" s="166">
        <v>0</v>
      </c>
      <c r="AX104" s="166">
        <v>0</v>
      </c>
      <c r="AY104" s="166">
        <v>0</v>
      </c>
      <c r="AZ104" s="166">
        <v>0</v>
      </c>
      <c r="BA104" s="166">
        <v>0</v>
      </c>
      <c r="BB104" s="166">
        <v>0</v>
      </c>
      <c r="BC104" s="166">
        <v>0</v>
      </c>
      <c r="BD104" s="166">
        <v>0</v>
      </c>
      <c r="BE104" s="166">
        <v>0</v>
      </c>
      <c r="BF104" s="166">
        <v>0</v>
      </c>
      <c r="BG104" s="166">
        <v>0</v>
      </c>
      <c r="BH104" s="166">
        <v>0</v>
      </c>
      <c r="BI104" s="166">
        <v>0</v>
      </c>
      <c r="BJ104" s="166">
        <v>0</v>
      </c>
      <c r="BK104" s="166">
        <v>0</v>
      </c>
      <c r="BL104" s="166">
        <v>0</v>
      </c>
      <c r="BM104" s="166">
        <v>0</v>
      </c>
      <c r="BN104" s="166">
        <v>0</v>
      </c>
      <c r="BO104" s="166">
        <v>0</v>
      </c>
      <c r="BP104" s="166">
        <v>0</v>
      </c>
      <c r="BQ104" s="166">
        <v>0</v>
      </c>
      <c r="BR104" s="166">
        <v>0</v>
      </c>
      <c r="BS104" s="166">
        <v>0</v>
      </c>
      <c r="BT104" s="166">
        <v>0</v>
      </c>
      <c r="BU104" s="166">
        <v>0</v>
      </c>
      <c r="BV104" s="166">
        <v>0</v>
      </c>
      <c r="BW104" s="166">
        <v>0</v>
      </c>
      <c r="BX104" s="166">
        <v>0</v>
      </c>
      <c r="BY104" s="166">
        <v>0</v>
      </c>
      <c r="BZ104" s="166">
        <v>0</v>
      </c>
      <c r="CA104" s="166">
        <v>0</v>
      </c>
      <c r="CB104" s="166">
        <v>0</v>
      </c>
      <c r="CC104" s="166">
        <v>0</v>
      </c>
      <c r="CD104" s="166">
        <v>0</v>
      </c>
      <c r="CE104" s="166">
        <v>0</v>
      </c>
      <c r="CF104" s="166">
        <v>0</v>
      </c>
      <c r="CG104" s="166">
        <v>0</v>
      </c>
      <c r="CH104" s="166">
        <v>0</v>
      </c>
      <c r="CI104" s="166">
        <v>0</v>
      </c>
      <c r="CJ104" s="166">
        <v>0</v>
      </c>
      <c r="CK104" s="166">
        <v>0</v>
      </c>
      <c r="CL104" s="166">
        <v>0</v>
      </c>
      <c r="CM104" s="166">
        <v>-126.28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166">
        <v>0</v>
      </c>
      <c r="CW104" s="166">
        <v>0</v>
      </c>
      <c r="CX104" s="166">
        <v>0</v>
      </c>
      <c r="CY104" s="166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/>
      <c r="DK104" s="20"/>
      <c r="DL104" s="22"/>
    </row>
    <row r="105" spans="1:116" ht="10" x14ac:dyDescent="0.2">
      <c r="A105" s="18"/>
      <c r="B105" s="18" t="s">
        <v>169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20">
        <v>0</v>
      </c>
      <c r="X105" s="20">
        <v>0</v>
      </c>
      <c r="Y105" s="20">
        <v>0</v>
      </c>
      <c r="Z105" s="20">
        <v>0</v>
      </c>
      <c r="AA105" s="20">
        <v>0</v>
      </c>
      <c r="AB105" s="20">
        <v>0</v>
      </c>
      <c r="AC105" s="20">
        <v>0</v>
      </c>
      <c r="AD105" s="20">
        <v>0</v>
      </c>
      <c r="AE105" s="20">
        <v>0</v>
      </c>
      <c r="AF105" s="20">
        <v>0</v>
      </c>
      <c r="AG105" s="20">
        <v>0</v>
      </c>
      <c r="AH105" s="20">
        <v>0</v>
      </c>
      <c r="AI105" s="20">
        <v>0</v>
      </c>
      <c r="AJ105" s="20">
        <v>0</v>
      </c>
      <c r="AK105" s="20">
        <v>0</v>
      </c>
      <c r="AL105" s="20">
        <v>0</v>
      </c>
      <c r="AM105" s="20">
        <v>0</v>
      </c>
      <c r="AN105" s="20">
        <v>0</v>
      </c>
      <c r="AO105" s="20">
        <v>0</v>
      </c>
      <c r="AP105" s="20">
        <v>0</v>
      </c>
      <c r="AQ105" s="20">
        <v>0</v>
      </c>
      <c r="AR105" s="20">
        <v>0</v>
      </c>
      <c r="AS105" s="20">
        <v>0</v>
      </c>
      <c r="AT105" s="20">
        <v>0</v>
      </c>
      <c r="AU105" s="20">
        <v>0</v>
      </c>
      <c r="AV105" s="20">
        <v>0</v>
      </c>
      <c r="AW105" s="20">
        <v>0</v>
      </c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20">
        <v>0</v>
      </c>
      <c r="BE105" s="20">
        <v>0</v>
      </c>
      <c r="BF105" s="20">
        <v>0</v>
      </c>
      <c r="BG105" s="20">
        <v>0</v>
      </c>
      <c r="BH105" s="20">
        <v>0</v>
      </c>
      <c r="BI105" s="20">
        <v>0</v>
      </c>
      <c r="BJ105" s="20">
        <v>0</v>
      </c>
      <c r="BK105" s="20">
        <v>-991.62777672766117</v>
      </c>
      <c r="BL105" s="20">
        <v>9021.49</v>
      </c>
      <c r="BM105" s="20">
        <v>16034.76</v>
      </c>
      <c r="BN105" s="20">
        <v>7950.34</v>
      </c>
      <c r="BO105" s="20">
        <v>1868.63</v>
      </c>
      <c r="BP105" s="20">
        <v>-1811.48</v>
      </c>
      <c r="BQ105" s="20">
        <v>-3943.51</v>
      </c>
      <c r="BR105" s="20">
        <v>-4555.78</v>
      </c>
      <c r="BS105" s="20">
        <v>-4507.16</v>
      </c>
      <c r="BT105" s="20">
        <v>-4761.42</v>
      </c>
      <c r="BU105" s="20">
        <v>-5526.08</v>
      </c>
      <c r="BV105" s="20">
        <v>-6487.03</v>
      </c>
      <c r="BW105" s="20">
        <v>-7231.94</v>
      </c>
      <c r="BX105" s="20">
        <v>-5798.84</v>
      </c>
      <c r="BY105" s="20">
        <v>-9621.26</v>
      </c>
      <c r="BZ105" s="20">
        <v>-15822.43</v>
      </c>
      <c r="CA105" s="20">
        <v>-16452.990000000002</v>
      </c>
      <c r="CB105" s="20">
        <v>-15488.72</v>
      </c>
      <c r="CC105" s="20">
        <v>-15029.8</v>
      </c>
      <c r="CD105" s="20">
        <v>-15324.49</v>
      </c>
      <c r="CE105" s="20">
        <v>-15915.98</v>
      </c>
      <c r="CF105" s="20">
        <v>-17210.95</v>
      </c>
      <c r="CG105" s="20">
        <v>-18633.75</v>
      </c>
      <c r="CH105" s="20">
        <v>-15831.93</v>
      </c>
      <c r="CI105" s="20">
        <v>-12118.51</v>
      </c>
      <c r="CJ105" s="20">
        <v>-9117.52</v>
      </c>
      <c r="CK105" s="20">
        <v>-7839.58</v>
      </c>
      <c r="CL105" s="20">
        <v>-7459.85</v>
      </c>
      <c r="CM105" s="20">
        <v>-3704.42</v>
      </c>
      <c r="CN105" s="20">
        <v>791.41</v>
      </c>
      <c r="CO105" s="20">
        <v>3102.75</v>
      </c>
      <c r="CP105" s="20">
        <v>2942.01</v>
      </c>
      <c r="CQ105" s="20">
        <v>4098.7299999999996</v>
      </c>
      <c r="CR105" s="20">
        <v>5815.5</v>
      </c>
      <c r="CS105" s="20">
        <v>7891.1</v>
      </c>
      <c r="CT105" s="20">
        <v>9801.59</v>
      </c>
      <c r="CU105" s="20">
        <v>13847.78</v>
      </c>
      <c r="CV105" s="19">
        <f>'Sch31&amp;31T Deferral Calc'!C16</f>
        <v>20119.5</v>
      </c>
      <c r="CW105" s="19">
        <f>'Sch31&amp;31T Deferral Calc'!D16</f>
        <v>21906.79</v>
      </c>
      <c r="CX105" s="19">
        <f>'Sch31&amp;31T Deferral Calc'!E16</f>
        <v>20615.79</v>
      </c>
      <c r="CY105" s="19">
        <f>'Sch31&amp;31T Deferral Calc'!F16</f>
        <v>22114.68</v>
      </c>
      <c r="CZ105" s="19">
        <f>'Sch31&amp;31T Deferral Calc'!G16</f>
        <v>24131.61</v>
      </c>
      <c r="DA105" s="19">
        <f>'Sch31&amp;31T Deferral Calc'!H16</f>
        <v>24437.85</v>
      </c>
      <c r="DB105" s="19">
        <f>'Sch31&amp;31T Deferral Calc'!I16</f>
        <v>24514.95</v>
      </c>
      <c r="DC105" s="19">
        <f>'Sch31&amp;31T Deferral Calc'!J16</f>
        <v>24518.92</v>
      </c>
      <c r="DD105" s="19">
        <f>'Sch31&amp;31T Deferral Calc'!K16</f>
        <v>24048.43</v>
      </c>
      <c r="DE105" s="19">
        <f>'Sch31&amp;31T Deferral Calc'!L16</f>
        <v>22514.67</v>
      </c>
      <c r="DF105" s="19">
        <f>'Sch31&amp;31T Deferral Calc'!M16</f>
        <v>21044.28</v>
      </c>
      <c r="DG105" s="19">
        <f>'Sch31&amp;31T Deferral Calc'!N16</f>
        <v>19255.97</v>
      </c>
      <c r="DH105" s="19">
        <f>'Sch31&amp;31T Deferral Calc'!O16</f>
        <v>15211.19</v>
      </c>
      <c r="DI105" s="19">
        <f>'Sch31&amp;31T Deferral Calc'!P16</f>
        <v>10851.23</v>
      </c>
      <c r="DJ105" s="19"/>
      <c r="DK105" s="19"/>
      <c r="DL105" s="18"/>
    </row>
    <row r="106" spans="1:116" ht="10" x14ac:dyDescent="0.2">
      <c r="B106" s="4" t="s">
        <v>158</v>
      </c>
      <c r="D106" s="21">
        <f t="shared" ref="D106:CY106" si="656">SUM(D102:D105)</f>
        <v>0</v>
      </c>
      <c r="E106" s="21">
        <f t="shared" si="656"/>
        <v>0</v>
      </c>
      <c r="F106" s="21">
        <f t="shared" si="656"/>
        <v>0</v>
      </c>
      <c r="G106" s="21">
        <f t="shared" si="656"/>
        <v>0</v>
      </c>
      <c r="H106" s="21">
        <f t="shared" si="656"/>
        <v>0</v>
      </c>
      <c r="I106" s="21">
        <f t="shared" si="656"/>
        <v>0</v>
      </c>
      <c r="J106" s="21">
        <f t="shared" si="656"/>
        <v>0</v>
      </c>
      <c r="K106" s="21">
        <f t="shared" si="656"/>
        <v>0</v>
      </c>
      <c r="L106" s="21">
        <f t="shared" si="656"/>
        <v>0</v>
      </c>
      <c r="M106" s="21">
        <f t="shared" si="656"/>
        <v>0</v>
      </c>
      <c r="N106" s="21">
        <f t="shared" si="656"/>
        <v>0</v>
      </c>
      <c r="O106" s="21">
        <f t="shared" si="656"/>
        <v>0</v>
      </c>
      <c r="P106" s="21">
        <f t="shared" si="656"/>
        <v>0</v>
      </c>
      <c r="Q106" s="21">
        <f t="shared" si="656"/>
        <v>0</v>
      </c>
      <c r="R106" s="21">
        <f t="shared" si="656"/>
        <v>0</v>
      </c>
      <c r="S106" s="21">
        <f t="shared" si="656"/>
        <v>0</v>
      </c>
      <c r="T106" s="21">
        <f t="shared" si="656"/>
        <v>0</v>
      </c>
      <c r="U106" s="21">
        <f t="shared" si="656"/>
        <v>0</v>
      </c>
      <c r="V106" s="21">
        <f t="shared" si="656"/>
        <v>0</v>
      </c>
      <c r="W106" s="21">
        <f t="shared" si="656"/>
        <v>0</v>
      </c>
      <c r="X106" s="21">
        <f t="shared" si="656"/>
        <v>0</v>
      </c>
      <c r="Y106" s="21">
        <f t="shared" si="656"/>
        <v>0</v>
      </c>
      <c r="Z106" s="21">
        <f t="shared" si="656"/>
        <v>0</v>
      </c>
      <c r="AA106" s="21">
        <f t="shared" si="656"/>
        <v>0</v>
      </c>
      <c r="AB106" s="21">
        <f t="shared" si="656"/>
        <v>0</v>
      </c>
      <c r="AC106" s="21">
        <f t="shared" si="656"/>
        <v>0</v>
      </c>
      <c r="AD106" s="21">
        <f t="shared" si="656"/>
        <v>0</v>
      </c>
      <c r="AE106" s="21">
        <f t="shared" si="656"/>
        <v>0</v>
      </c>
      <c r="AF106" s="21">
        <f t="shared" si="656"/>
        <v>0</v>
      </c>
      <c r="AG106" s="21">
        <f t="shared" si="656"/>
        <v>0</v>
      </c>
      <c r="AH106" s="21">
        <f t="shared" si="656"/>
        <v>0</v>
      </c>
      <c r="AI106" s="21">
        <f t="shared" si="656"/>
        <v>0</v>
      </c>
      <c r="AJ106" s="21">
        <f t="shared" si="656"/>
        <v>0</v>
      </c>
      <c r="AK106" s="21">
        <f t="shared" si="656"/>
        <v>0</v>
      </c>
      <c r="AL106" s="21">
        <f t="shared" si="656"/>
        <v>0</v>
      </c>
      <c r="AM106" s="21">
        <f t="shared" si="656"/>
        <v>0</v>
      </c>
      <c r="AN106" s="21">
        <f t="shared" si="656"/>
        <v>0</v>
      </c>
      <c r="AO106" s="21">
        <f t="shared" si="656"/>
        <v>0</v>
      </c>
      <c r="AP106" s="21">
        <f t="shared" si="656"/>
        <v>0</v>
      </c>
      <c r="AQ106" s="21">
        <f t="shared" si="656"/>
        <v>0</v>
      </c>
      <c r="AR106" s="21">
        <f t="shared" si="656"/>
        <v>0</v>
      </c>
      <c r="AS106" s="21">
        <f t="shared" si="656"/>
        <v>0</v>
      </c>
      <c r="AT106" s="21">
        <f t="shared" si="656"/>
        <v>0</v>
      </c>
      <c r="AU106" s="21">
        <f t="shared" si="656"/>
        <v>0</v>
      </c>
      <c r="AV106" s="21">
        <f t="shared" si="656"/>
        <v>0</v>
      </c>
      <c r="AW106" s="21">
        <f t="shared" si="656"/>
        <v>0</v>
      </c>
      <c r="AX106" s="21">
        <f t="shared" si="656"/>
        <v>0</v>
      </c>
      <c r="AY106" s="21">
        <f t="shared" si="656"/>
        <v>0</v>
      </c>
      <c r="AZ106" s="21">
        <f t="shared" si="656"/>
        <v>0</v>
      </c>
      <c r="BA106" s="21">
        <f t="shared" si="656"/>
        <v>0</v>
      </c>
      <c r="BB106" s="21">
        <f t="shared" si="656"/>
        <v>0</v>
      </c>
      <c r="BC106" s="21">
        <f t="shared" si="656"/>
        <v>0</v>
      </c>
      <c r="BD106" s="21">
        <f t="shared" si="656"/>
        <v>0</v>
      </c>
      <c r="BE106" s="21">
        <f t="shared" si="656"/>
        <v>0</v>
      </c>
      <c r="BF106" s="21">
        <f t="shared" si="656"/>
        <v>0</v>
      </c>
      <c r="BG106" s="21">
        <f t="shared" si="656"/>
        <v>0</v>
      </c>
      <c r="BH106" s="21">
        <f t="shared" si="656"/>
        <v>0</v>
      </c>
      <c r="BI106" s="21">
        <f t="shared" si="656"/>
        <v>0</v>
      </c>
      <c r="BJ106" s="21">
        <f t="shared" si="656"/>
        <v>0</v>
      </c>
      <c r="BK106" s="21">
        <f t="shared" si="656"/>
        <v>-991.62777672766117</v>
      </c>
      <c r="BL106" s="21">
        <f t="shared" ref="BL106:BW106" si="657">SUM(BL102:BL105)</f>
        <v>322169.92254999996</v>
      </c>
      <c r="BM106" s="21">
        <f t="shared" si="657"/>
        <v>16034.76</v>
      </c>
      <c r="BN106" s="21">
        <f t="shared" si="657"/>
        <v>7950.34</v>
      </c>
      <c r="BO106" s="21">
        <f t="shared" si="657"/>
        <v>1868.63</v>
      </c>
      <c r="BP106" s="21">
        <f t="shared" si="657"/>
        <v>-313968.28477327229</v>
      </c>
      <c r="BQ106" s="21">
        <f t="shared" si="657"/>
        <v>-3943.51</v>
      </c>
      <c r="BR106" s="21">
        <f t="shared" si="657"/>
        <v>-4555.78</v>
      </c>
      <c r="BS106" s="21">
        <f t="shared" si="657"/>
        <v>-4507.16</v>
      </c>
      <c r="BT106" s="21">
        <f t="shared" si="657"/>
        <v>-4761.42</v>
      </c>
      <c r="BU106" s="21">
        <f t="shared" si="657"/>
        <v>-5526.08</v>
      </c>
      <c r="BV106" s="21">
        <f t="shared" si="657"/>
        <v>-6487.03</v>
      </c>
      <c r="BW106" s="21">
        <f t="shared" si="657"/>
        <v>-7231.94</v>
      </c>
      <c r="BX106" s="21">
        <f t="shared" ref="BX106:CV106" si="658">SUM(BX102:BX105)</f>
        <v>-5798.84</v>
      </c>
      <c r="BY106" s="21">
        <f t="shared" si="658"/>
        <v>-9621.26</v>
      </c>
      <c r="BZ106" s="21">
        <f t="shared" si="658"/>
        <v>-15822.43</v>
      </c>
      <c r="CA106" s="21">
        <f t="shared" si="658"/>
        <v>-16452.990000000002</v>
      </c>
      <c r="CB106" s="21">
        <f t="shared" si="658"/>
        <v>-11539.540000000048</v>
      </c>
      <c r="CC106" s="21">
        <f t="shared" si="658"/>
        <v>-15029.8</v>
      </c>
      <c r="CD106" s="21">
        <f t="shared" si="658"/>
        <v>-15324.49</v>
      </c>
      <c r="CE106" s="21">
        <f t="shared" si="658"/>
        <v>-15915.98</v>
      </c>
      <c r="CF106" s="21">
        <f t="shared" si="658"/>
        <v>-17210.95</v>
      </c>
      <c r="CG106" s="21">
        <f t="shared" si="658"/>
        <v>-18633.75</v>
      </c>
      <c r="CH106" s="21">
        <f t="shared" si="658"/>
        <v>-15831.93</v>
      </c>
      <c r="CI106" s="21">
        <f t="shared" si="658"/>
        <v>-12118.51</v>
      </c>
      <c r="CJ106" s="21">
        <f t="shared" ref="CJ106:CU106" si="659">SUM(CJ102:CJ105)</f>
        <v>-9117.52</v>
      </c>
      <c r="CK106" s="21">
        <f t="shared" si="659"/>
        <v>-7839.58</v>
      </c>
      <c r="CL106" s="21">
        <f t="shared" si="659"/>
        <v>-7459.85</v>
      </c>
      <c r="CM106" s="21">
        <f t="shared" si="659"/>
        <v>-3830.7000000000003</v>
      </c>
      <c r="CN106" s="21">
        <f t="shared" si="659"/>
        <v>174041.06000000003</v>
      </c>
      <c r="CO106" s="21">
        <f t="shared" si="659"/>
        <v>3102.75</v>
      </c>
      <c r="CP106" s="21">
        <f t="shared" si="659"/>
        <v>2942.01</v>
      </c>
      <c r="CQ106" s="21">
        <f t="shared" si="659"/>
        <v>4098.7299999999996</v>
      </c>
      <c r="CR106" s="21">
        <f t="shared" si="659"/>
        <v>5815.5</v>
      </c>
      <c r="CS106" s="21">
        <f t="shared" si="659"/>
        <v>7891.1</v>
      </c>
      <c r="CT106" s="21">
        <f t="shared" si="659"/>
        <v>9801.59</v>
      </c>
      <c r="CU106" s="21">
        <f t="shared" si="659"/>
        <v>13847.78</v>
      </c>
      <c r="CV106" s="21">
        <f t="shared" si="658"/>
        <v>20119.5</v>
      </c>
      <c r="CW106" s="21">
        <f t="shared" si="656"/>
        <v>21906.79</v>
      </c>
      <c r="CX106" s="21">
        <f t="shared" si="656"/>
        <v>20615.79</v>
      </c>
      <c r="CY106" s="21">
        <f t="shared" si="656"/>
        <v>22114.68</v>
      </c>
      <c r="CZ106" s="21">
        <f t="shared" ref="CZ106:DF106" si="660">SUM(CZ102:CZ105)</f>
        <v>4088.3899999999885</v>
      </c>
      <c r="DA106" s="21">
        <f t="shared" si="660"/>
        <v>24437.85</v>
      </c>
      <c r="DB106" s="21">
        <f t="shared" si="660"/>
        <v>24514.95</v>
      </c>
      <c r="DC106" s="21">
        <f t="shared" si="660"/>
        <v>24518.92</v>
      </c>
      <c r="DD106" s="21">
        <f t="shared" si="660"/>
        <v>24048.43</v>
      </c>
      <c r="DE106" s="21">
        <f t="shared" si="660"/>
        <v>22514.67</v>
      </c>
      <c r="DF106" s="21">
        <f t="shared" si="660"/>
        <v>21044.28</v>
      </c>
      <c r="DG106" s="21">
        <f t="shared" ref="DG106:DK106" si="661">SUM(DG102:DG105)</f>
        <v>19255.97</v>
      </c>
      <c r="DH106" s="21">
        <f t="shared" si="661"/>
        <v>15211.19</v>
      </c>
      <c r="DI106" s="21">
        <f t="shared" si="661"/>
        <v>10851.23</v>
      </c>
      <c r="DJ106" s="21">
        <f t="shared" si="661"/>
        <v>0</v>
      </c>
      <c r="DK106" s="21">
        <f t="shared" si="661"/>
        <v>0</v>
      </c>
    </row>
    <row r="107" spans="1:116" ht="10" x14ac:dyDescent="0.2">
      <c r="B107" s="4" t="s">
        <v>159</v>
      </c>
      <c r="D107" s="14">
        <f>D101+D106</f>
        <v>0</v>
      </c>
      <c r="E107" s="14">
        <f t="shared" ref="E107:CY107" si="662">E101+E106</f>
        <v>0</v>
      </c>
      <c r="F107" s="14">
        <f t="shared" si="662"/>
        <v>0</v>
      </c>
      <c r="G107" s="14">
        <f t="shared" si="662"/>
        <v>0</v>
      </c>
      <c r="H107" s="14">
        <f t="shared" si="662"/>
        <v>0</v>
      </c>
      <c r="I107" s="14">
        <f t="shared" si="662"/>
        <v>0</v>
      </c>
      <c r="J107" s="14">
        <f t="shared" si="662"/>
        <v>0</v>
      </c>
      <c r="K107" s="14">
        <f t="shared" si="662"/>
        <v>0</v>
      </c>
      <c r="L107" s="14">
        <f t="shared" si="662"/>
        <v>0</v>
      </c>
      <c r="M107" s="14">
        <f t="shared" si="662"/>
        <v>0</v>
      </c>
      <c r="N107" s="14">
        <f t="shared" si="662"/>
        <v>0</v>
      </c>
      <c r="O107" s="14">
        <f t="shared" si="662"/>
        <v>0</v>
      </c>
      <c r="P107" s="14">
        <f t="shared" si="662"/>
        <v>0</v>
      </c>
      <c r="Q107" s="14">
        <f t="shared" si="662"/>
        <v>0</v>
      </c>
      <c r="R107" s="14">
        <f t="shared" si="662"/>
        <v>0</v>
      </c>
      <c r="S107" s="14">
        <f t="shared" si="662"/>
        <v>0</v>
      </c>
      <c r="T107" s="14">
        <f t="shared" si="662"/>
        <v>0</v>
      </c>
      <c r="U107" s="14">
        <f t="shared" si="662"/>
        <v>0</v>
      </c>
      <c r="V107" s="14">
        <f t="shared" si="662"/>
        <v>0</v>
      </c>
      <c r="W107" s="14">
        <f t="shared" si="662"/>
        <v>0</v>
      </c>
      <c r="X107" s="14">
        <f t="shared" si="662"/>
        <v>0</v>
      </c>
      <c r="Y107" s="14">
        <f t="shared" si="662"/>
        <v>0</v>
      </c>
      <c r="Z107" s="14">
        <f t="shared" si="662"/>
        <v>0</v>
      </c>
      <c r="AA107" s="14">
        <f t="shared" si="662"/>
        <v>0</v>
      </c>
      <c r="AB107" s="14">
        <f t="shared" si="662"/>
        <v>0</v>
      </c>
      <c r="AC107" s="14">
        <f t="shared" si="662"/>
        <v>0</v>
      </c>
      <c r="AD107" s="14">
        <f t="shared" si="662"/>
        <v>0</v>
      </c>
      <c r="AE107" s="14">
        <f t="shared" si="662"/>
        <v>0</v>
      </c>
      <c r="AF107" s="14">
        <f t="shared" si="662"/>
        <v>0</v>
      </c>
      <c r="AG107" s="14">
        <f t="shared" si="662"/>
        <v>0</v>
      </c>
      <c r="AH107" s="14">
        <f t="shared" si="662"/>
        <v>0</v>
      </c>
      <c r="AI107" s="14">
        <f t="shared" si="662"/>
        <v>0</v>
      </c>
      <c r="AJ107" s="14">
        <f t="shared" si="662"/>
        <v>0</v>
      </c>
      <c r="AK107" s="14">
        <f t="shared" si="662"/>
        <v>0</v>
      </c>
      <c r="AL107" s="14">
        <f t="shared" si="662"/>
        <v>0</v>
      </c>
      <c r="AM107" s="14">
        <f t="shared" si="662"/>
        <v>0</v>
      </c>
      <c r="AN107" s="14">
        <f t="shared" si="662"/>
        <v>0</v>
      </c>
      <c r="AO107" s="14">
        <f t="shared" si="662"/>
        <v>0</v>
      </c>
      <c r="AP107" s="14">
        <f t="shared" si="662"/>
        <v>0</v>
      </c>
      <c r="AQ107" s="14">
        <f t="shared" si="662"/>
        <v>0</v>
      </c>
      <c r="AR107" s="14">
        <f t="shared" si="662"/>
        <v>0</v>
      </c>
      <c r="AS107" s="14">
        <f t="shared" si="662"/>
        <v>0</v>
      </c>
      <c r="AT107" s="14">
        <f t="shared" si="662"/>
        <v>0</v>
      </c>
      <c r="AU107" s="14">
        <f t="shared" si="662"/>
        <v>0</v>
      </c>
      <c r="AV107" s="14">
        <f t="shared" si="662"/>
        <v>0</v>
      </c>
      <c r="AW107" s="14">
        <f t="shared" si="662"/>
        <v>0</v>
      </c>
      <c r="AX107" s="14">
        <f t="shared" si="662"/>
        <v>0</v>
      </c>
      <c r="AY107" s="14">
        <f t="shared" si="662"/>
        <v>0</v>
      </c>
      <c r="AZ107" s="14">
        <f t="shared" si="662"/>
        <v>0</v>
      </c>
      <c r="BA107" s="14">
        <f t="shared" si="662"/>
        <v>0</v>
      </c>
      <c r="BB107" s="14">
        <f t="shared" si="662"/>
        <v>0</v>
      </c>
      <c r="BC107" s="14">
        <f t="shared" si="662"/>
        <v>0</v>
      </c>
      <c r="BD107" s="14">
        <f t="shared" si="662"/>
        <v>0</v>
      </c>
      <c r="BE107" s="14">
        <f t="shared" si="662"/>
        <v>0</v>
      </c>
      <c r="BF107" s="14">
        <f t="shared" si="662"/>
        <v>0</v>
      </c>
      <c r="BG107" s="14">
        <f t="shared" si="662"/>
        <v>0</v>
      </c>
      <c r="BH107" s="14">
        <f t="shared" si="662"/>
        <v>0</v>
      </c>
      <c r="BI107" s="14">
        <f t="shared" si="662"/>
        <v>0</v>
      </c>
      <c r="BJ107" s="14">
        <f t="shared" si="662"/>
        <v>0</v>
      </c>
      <c r="BK107" s="14">
        <f t="shared" si="662"/>
        <v>-991.62777672766117</v>
      </c>
      <c r="BL107" s="14">
        <f t="shared" ref="BL107:BW107" si="663">BL101+BL106</f>
        <v>321178.2947732723</v>
      </c>
      <c r="BM107" s="14">
        <f t="shared" si="663"/>
        <v>337213.05477327231</v>
      </c>
      <c r="BN107" s="14">
        <f t="shared" si="663"/>
        <v>345163.39477327233</v>
      </c>
      <c r="BO107" s="14">
        <f t="shared" si="663"/>
        <v>347032.02477327234</v>
      </c>
      <c r="BP107" s="14">
        <f t="shared" si="663"/>
        <v>33063.740000000049</v>
      </c>
      <c r="BQ107" s="14">
        <f t="shared" si="663"/>
        <v>29120.230000000047</v>
      </c>
      <c r="BR107" s="14">
        <f t="shared" si="663"/>
        <v>24564.450000000048</v>
      </c>
      <c r="BS107" s="14">
        <f t="shared" si="663"/>
        <v>20057.290000000048</v>
      </c>
      <c r="BT107" s="14">
        <f t="shared" si="663"/>
        <v>15295.870000000048</v>
      </c>
      <c r="BU107" s="14">
        <f t="shared" si="663"/>
        <v>9769.7900000000482</v>
      </c>
      <c r="BV107" s="14">
        <f t="shared" si="663"/>
        <v>3282.7600000000484</v>
      </c>
      <c r="BW107" s="14">
        <f t="shared" si="663"/>
        <v>-3949.1799999999512</v>
      </c>
      <c r="BX107" s="14">
        <f t="shared" ref="BX107:CV107" si="664">BX101+BX106</f>
        <v>-9748.0199999999513</v>
      </c>
      <c r="BY107" s="14">
        <f t="shared" si="664"/>
        <v>-19369.279999999952</v>
      </c>
      <c r="BZ107" s="14">
        <f t="shared" si="664"/>
        <v>-35191.709999999948</v>
      </c>
      <c r="CA107" s="14">
        <f t="shared" si="664"/>
        <v>-51644.699999999953</v>
      </c>
      <c r="CB107" s="14">
        <f t="shared" si="664"/>
        <v>-63184.240000000005</v>
      </c>
      <c r="CC107" s="14">
        <f t="shared" si="664"/>
        <v>-78214.040000000008</v>
      </c>
      <c r="CD107" s="14">
        <f t="shared" si="664"/>
        <v>-93538.530000000013</v>
      </c>
      <c r="CE107" s="14">
        <f t="shared" si="664"/>
        <v>-109454.51000000001</v>
      </c>
      <c r="CF107" s="14">
        <f t="shared" si="664"/>
        <v>-126665.46</v>
      </c>
      <c r="CG107" s="14">
        <f t="shared" si="664"/>
        <v>-145299.21000000002</v>
      </c>
      <c r="CH107" s="14">
        <f t="shared" si="664"/>
        <v>-161131.14000000001</v>
      </c>
      <c r="CI107" s="14">
        <f t="shared" si="664"/>
        <v>-173249.65000000002</v>
      </c>
      <c r="CJ107" s="14">
        <f t="shared" ref="CJ107:CU107" si="665">CJ101+CJ106</f>
        <v>-182367.17</v>
      </c>
      <c r="CK107" s="14">
        <f t="shared" si="665"/>
        <v>-190206.75</v>
      </c>
      <c r="CL107" s="14">
        <f t="shared" si="665"/>
        <v>-197666.6</v>
      </c>
      <c r="CM107" s="14">
        <f t="shared" si="665"/>
        <v>-201497.30000000002</v>
      </c>
      <c r="CN107" s="14">
        <f t="shared" si="665"/>
        <v>-27456.239999999991</v>
      </c>
      <c r="CO107" s="14">
        <f t="shared" si="665"/>
        <v>-24353.489999999991</v>
      </c>
      <c r="CP107" s="14">
        <f t="shared" si="665"/>
        <v>-21411.479999999989</v>
      </c>
      <c r="CQ107" s="14">
        <f t="shared" si="665"/>
        <v>-17312.749999999989</v>
      </c>
      <c r="CR107" s="14">
        <f t="shared" si="665"/>
        <v>-11497.249999999989</v>
      </c>
      <c r="CS107" s="14">
        <f t="shared" si="665"/>
        <v>-3606.1499999999887</v>
      </c>
      <c r="CT107" s="14">
        <f t="shared" si="665"/>
        <v>6195.4400000000114</v>
      </c>
      <c r="CU107" s="14">
        <f t="shared" si="665"/>
        <v>20043.220000000012</v>
      </c>
      <c r="CV107" s="14">
        <f t="shared" si="664"/>
        <v>40162.720000000016</v>
      </c>
      <c r="CW107" s="14">
        <f t="shared" si="662"/>
        <v>62069.510000000017</v>
      </c>
      <c r="CX107" s="14">
        <f t="shared" si="662"/>
        <v>82685.300000000017</v>
      </c>
      <c r="CY107" s="14">
        <f t="shared" si="662"/>
        <v>104799.98000000001</v>
      </c>
      <c r="CZ107" s="14">
        <f t="shared" ref="CZ107:DF107" si="666">CZ101+CZ106</f>
        <v>108888.37</v>
      </c>
      <c r="DA107" s="14">
        <f t="shared" si="666"/>
        <v>133326.22</v>
      </c>
      <c r="DB107" s="14">
        <f t="shared" si="666"/>
        <v>157841.17000000001</v>
      </c>
      <c r="DC107" s="14">
        <f t="shared" si="666"/>
        <v>182360.09000000003</v>
      </c>
      <c r="DD107" s="14">
        <f t="shared" si="666"/>
        <v>206408.52000000002</v>
      </c>
      <c r="DE107" s="14">
        <f t="shared" si="666"/>
        <v>228923.19</v>
      </c>
      <c r="DF107" s="14">
        <f t="shared" si="666"/>
        <v>249967.47</v>
      </c>
      <c r="DG107" s="14">
        <f t="shared" ref="DG107:DK107" si="667">DG101+DG106</f>
        <v>269223.44</v>
      </c>
      <c r="DH107" s="14">
        <f t="shared" si="667"/>
        <v>284434.63</v>
      </c>
      <c r="DI107" s="14">
        <f t="shared" si="667"/>
        <v>295285.86</v>
      </c>
      <c r="DJ107" s="14">
        <f t="shared" si="667"/>
        <v>295285.86</v>
      </c>
      <c r="DK107" s="14">
        <f t="shared" si="667"/>
        <v>295285.86</v>
      </c>
    </row>
    <row r="108" spans="1:116" ht="10" x14ac:dyDescent="0.2"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  <c r="BT108" s="105"/>
      <c r="BU108" s="105"/>
      <c r="BV108" s="105"/>
      <c r="BW108" s="105"/>
      <c r="BX108" s="105"/>
      <c r="BY108" s="105"/>
      <c r="BZ108" s="105"/>
      <c r="CA108" s="105"/>
      <c r="CB108" s="105"/>
      <c r="CC108" s="105"/>
      <c r="CD108" s="105"/>
      <c r="CE108" s="105"/>
      <c r="CF108" s="105"/>
      <c r="CG108" s="105"/>
      <c r="CH108" s="105"/>
      <c r="CI108" s="105"/>
      <c r="CJ108" s="105"/>
      <c r="CK108" s="105"/>
      <c r="CL108" s="105"/>
      <c r="CM108" s="105"/>
      <c r="CN108" s="105"/>
      <c r="CO108" s="105"/>
      <c r="CP108" s="105"/>
      <c r="CQ108" s="105"/>
      <c r="CR108" s="105"/>
      <c r="CS108" s="105"/>
      <c r="CT108" s="105"/>
      <c r="CU108" s="105"/>
      <c r="CV108" s="105"/>
      <c r="CW108" s="105"/>
      <c r="CX108" s="105"/>
      <c r="CY108" s="105"/>
      <c r="CZ108" s="105"/>
      <c r="DA108" s="105"/>
      <c r="DB108" s="105"/>
      <c r="DC108" s="105"/>
      <c r="DD108" s="105"/>
      <c r="DE108" s="105"/>
      <c r="DF108" s="105"/>
      <c r="DG108" s="14"/>
      <c r="DH108" s="14"/>
      <c r="DI108" s="14"/>
      <c r="DJ108" s="14"/>
      <c r="DK108" s="14"/>
    </row>
    <row r="109" spans="1:116" x14ac:dyDescent="0.25">
      <c r="A109" s="1" t="s">
        <v>172</v>
      </c>
      <c r="C109" s="12">
        <v>18237412</v>
      </c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5"/>
      <c r="DJ109" s="5"/>
      <c r="DK109" s="5"/>
    </row>
    <row r="110" spans="1:116" ht="10" x14ac:dyDescent="0.2">
      <c r="B110" s="4" t="s">
        <v>155</v>
      </c>
      <c r="C110" s="12">
        <v>25400812</v>
      </c>
      <c r="D110" s="14">
        <v>0</v>
      </c>
      <c r="E110" s="14">
        <f>D116</f>
        <v>0</v>
      </c>
      <c r="F110" s="14">
        <f t="shared" ref="F110:CY110" si="668">E116</f>
        <v>0</v>
      </c>
      <c r="G110" s="14">
        <f t="shared" si="668"/>
        <v>0</v>
      </c>
      <c r="H110" s="14">
        <f t="shared" si="668"/>
        <v>0</v>
      </c>
      <c r="I110" s="14">
        <f t="shared" si="668"/>
        <v>0</v>
      </c>
      <c r="J110" s="14">
        <f t="shared" si="668"/>
        <v>0</v>
      </c>
      <c r="K110" s="14">
        <f t="shared" si="668"/>
        <v>0</v>
      </c>
      <c r="L110" s="14">
        <f t="shared" si="668"/>
        <v>0</v>
      </c>
      <c r="M110" s="14">
        <f t="shared" si="668"/>
        <v>0</v>
      </c>
      <c r="N110" s="14">
        <f t="shared" si="668"/>
        <v>0</v>
      </c>
      <c r="O110" s="14">
        <f t="shared" si="668"/>
        <v>0</v>
      </c>
      <c r="P110" s="14">
        <f t="shared" si="668"/>
        <v>0</v>
      </c>
      <c r="Q110" s="14">
        <f t="shared" si="668"/>
        <v>0</v>
      </c>
      <c r="R110" s="14">
        <f t="shared" si="668"/>
        <v>0</v>
      </c>
      <c r="S110" s="14">
        <f t="shared" si="668"/>
        <v>0</v>
      </c>
      <c r="T110" s="14">
        <f t="shared" si="668"/>
        <v>0</v>
      </c>
      <c r="U110" s="14">
        <f t="shared" si="668"/>
        <v>0</v>
      </c>
      <c r="V110" s="14">
        <f t="shared" si="668"/>
        <v>0</v>
      </c>
      <c r="W110" s="14">
        <f t="shared" si="668"/>
        <v>0</v>
      </c>
      <c r="X110" s="14">
        <f t="shared" si="668"/>
        <v>0</v>
      </c>
      <c r="Y110" s="14">
        <f t="shared" si="668"/>
        <v>0</v>
      </c>
      <c r="Z110" s="14">
        <f t="shared" si="668"/>
        <v>0</v>
      </c>
      <c r="AA110" s="14">
        <f t="shared" si="668"/>
        <v>0</v>
      </c>
      <c r="AB110" s="14">
        <f t="shared" si="668"/>
        <v>0</v>
      </c>
      <c r="AC110" s="14">
        <f t="shared" si="668"/>
        <v>0</v>
      </c>
      <c r="AD110" s="14">
        <f t="shared" si="668"/>
        <v>0</v>
      </c>
      <c r="AE110" s="14">
        <f t="shared" si="668"/>
        <v>0</v>
      </c>
      <c r="AF110" s="14">
        <f t="shared" si="668"/>
        <v>0</v>
      </c>
      <c r="AG110" s="14">
        <f t="shared" si="668"/>
        <v>0</v>
      </c>
      <c r="AH110" s="14">
        <f t="shared" si="668"/>
        <v>0</v>
      </c>
      <c r="AI110" s="14">
        <f t="shared" si="668"/>
        <v>0</v>
      </c>
      <c r="AJ110" s="14">
        <f t="shared" si="668"/>
        <v>0</v>
      </c>
      <c r="AK110" s="14">
        <f t="shared" si="668"/>
        <v>0</v>
      </c>
      <c r="AL110" s="14">
        <f t="shared" si="668"/>
        <v>0</v>
      </c>
      <c r="AM110" s="14">
        <f t="shared" si="668"/>
        <v>0</v>
      </c>
      <c r="AN110" s="14">
        <f t="shared" si="668"/>
        <v>0</v>
      </c>
      <c r="AO110" s="14">
        <f t="shared" si="668"/>
        <v>0</v>
      </c>
      <c r="AP110" s="14">
        <f t="shared" si="668"/>
        <v>0</v>
      </c>
      <c r="AQ110" s="14">
        <f t="shared" si="668"/>
        <v>0</v>
      </c>
      <c r="AR110" s="14">
        <f t="shared" si="668"/>
        <v>0</v>
      </c>
      <c r="AS110" s="14">
        <f t="shared" si="668"/>
        <v>0</v>
      </c>
      <c r="AT110" s="14">
        <f t="shared" si="668"/>
        <v>0</v>
      </c>
      <c r="AU110" s="14">
        <f t="shared" si="668"/>
        <v>0</v>
      </c>
      <c r="AV110" s="14">
        <f t="shared" si="668"/>
        <v>0</v>
      </c>
      <c r="AW110" s="14">
        <f t="shared" si="668"/>
        <v>0</v>
      </c>
      <c r="AX110" s="14">
        <f t="shared" si="668"/>
        <v>0</v>
      </c>
      <c r="AY110" s="14">
        <f t="shared" si="668"/>
        <v>0</v>
      </c>
      <c r="AZ110" s="14">
        <f t="shared" si="668"/>
        <v>0</v>
      </c>
      <c r="BA110" s="14">
        <f t="shared" si="668"/>
        <v>0</v>
      </c>
      <c r="BB110" s="14">
        <f t="shared" si="668"/>
        <v>0</v>
      </c>
      <c r="BC110" s="14">
        <f t="shared" si="668"/>
        <v>0</v>
      </c>
      <c r="BD110" s="14">
        <f t="shared" si="668"/>
        <v>0</v>
      </c>
      <c r="BE110" s="14">
        <f t="shared" si="668"/>
        <v>0</v>
      </c>
      <c r="BF110" s="14">
        <f t="shared" si="668"/>
        <v>0</v>
      </c>
      <c r="BG110" s="14">
        <f t="shared" si="668"/>
        <v>0</v>
      </c>
      <c r="BH110" s="14">
        <f t="shared" si="668"/>
        <v>0</v>
      </c>
      <c r="BI110" s="14">
        <f t="shared" si="668"/>
        <v>0</v>
      </c>
      <c r="BJ110" s="14">
        <f t="shared" si="668"/>
        <v>0</v>
      </c>
      <c r="BK110" s="14">
        <f t="shared" si="668"/>
        <v>0</v>
      </c>
      <c r="BL110" s="14">
        <f t="shared" ref="BL110" si="669">BK116</f>
        <v>98.070075554343177</v>
      </c>
      <c r="BM110" s="14">
        <f t="shared" ref="BM110" si="670">BL116</f>
        <v>137536.97752555431</v>
      </c>
      <c r="BN110" s="14">
        <f t="shared" ref="BN110" si="671">BM116</f>
        <v>146888.17752555432</v>
      </c>
      <c r="BO110" s="14">
        <f t="shared" ref="BO110" si="672">BN116</f>
        <v>155654.83752555432</v>
      </c>
      <c r="BP110" s="14">
        <f t="shared" ref="BP110" si="673">BO116</f>
        <v>164542.10752555431</v>
      </c>
      <c r="BQ110" s="14">
        <f t="shared" ref="BQ110" si="674">BP116</f>
        <v>39624.929999999993</v>
      </c>
      <c r="BR110" s="14">
        <f t="shared" ref="BR110" si="675">BQ116</f>
        <v>45815.789999999994</v>
      </c>
      <c r="BS110" s="14">
        <f t="shared" ref="BS110" si="676">BR116</f>
        <v>52144.289999999994</v>
      </c>
      <c r="BT110" s="14">
        <f t="shared" ref="BT110" si="677">BS116</f>
        <v>57107.34</v>
      </c>
      <c r="BU110" s="14">
        <f t="shared" ref="BU110" si="678">BT116</f>
        <v>60134.53</v>
      </c>
      <c r="BV110" s="14">
        <f t="shared" ref="BV110" si="679">BU116</f>
        <v>62701.85</v>
      </c>
      <c r="BW110" s="14">
        <f t="shared" ref="BW110" si="680">BV116</f>
        <v>64801.32</v>
      </c>
      <c r="BX110" s="14">
        <f t="shared" ref="BX110" si="681">BW116</f>
        <v>66607.31</v>
      </c>
      <c r="BY110" s="14">
        <f t="shared" ref="BY110" si="682">BX116</f>
        <v>68490.02</v>
      </c>
      <c r="BZ110" s="14">
        <f t="shared" ref="BZ110" si="683">BY116</f>
        <v>70035.360000000001</v>
      </c>
      <c r="CA110" s="14">
        <f t="shared" ref="CA110" si="684">BZ116</f>
        <v>71039.28</v>
      </c>
      <c r="CB110" s="14">
        <f t="shared" ref="CB110" si="685">CA116</f>
        <v>71551.539999999994</v>
      </c>
      <c r="CC110" s="14">
        <f t="shared" ref="CC110" si="686">CB116</f>
        <v>4597.179999999993</v>
      </c>
      <c r="CD110" s="14">
        <f t="shared" ref="CD110" si="687">CC116</f>
        <v>2654.1499999999933</v>
      </c>
      <c r="CE110" s="14">
        <f t="shared" ref="CE110" si="688">CD116</f>
        <v>-693.25000000000682</v>
      </c>
      <c r="CF110" s="14">
        <f t="shared" ref="CF110" si="689">CE116</f>
        <v>-4859.4200000000073</v>
      </c>
      <c r="CG110" s="14">
        <f t="shared" ref="CG110" si="690">CF116</f>
        <v>-10110.790000000008</v>
      </c>
      <c r="CH110" s="14">
        <f t="shared" ref="CH110" si="691">CG116</f>
        <v>-16054.950000000008</v>
      </c>
      <c r="CI110" s="14">
        <f t="shared" ref="CI110" si="692">CH116</f>
        <v>-22352.960000000006</v>
      </c>
      <c r="CJ110" s="14">
        <f t="shared" ref="CJ110" si="693">CI116</f>
        <v>-28618.620000000006</v>
      </c>
      <c r="CK110" s="14">
        <f t="shared" ref="CK110" si="694">CJ116</f>
        <v>-34177.590000000004</v>
      </c>
      <c r="CL110" s="14">
        <f t="shared" ref="CL110" si="695">CK116</f>
        <v>-40426.850000000006</v>
      </c>
      <c r="CM110" s="14">
        <f t="shared" ref="CM110" si="696">CL116</f>
        <v>-46935.16</v>
      </c>
      <c r="CN110" s="14">
        <f t="shared" ref="CN110" si="697">CM116</f>
        <v>-52925.090000000004</v>
      </c>
      <c r="CO110" s="14">
        <f t="shared" ref="CO110" si="698">CN116</f>
        <v>-29979.219999999998</v>
      </c>
      <c r="CP110" s="14">
        <f t="shared" ref="CP110" si="699">CO116</f>
        <v>-37063.43</v>
      </c>
      <c r="CQ110" s="14">
        <f t="shared" ref="CQ110" si="700">CP116</f>
        <v>-43415.82</v>
      </c>
      <c r="CR110" s="14">
        <f t="shared" ref="CR110" si="701">CQ116</f>
        <v>-50315.68</v>
      </c>
      <c r="CS110" s="14">
        <f t="shared" ref="CS110" si="702">CR116</f>
        <v>-57567.08</v>
      </c>
      <c r="CT110" s="14">
        <f t="shared" ref="CT110" si="703">CS116</f>
        <v>-64646.340000000004</v>
      </c>
      <c r="CU110" s="14">
        <f t="shared" ref="CU110" si="704">CT116</f>
        <v>-71710.37000000001</v>
      </c>
      <c r="CV110" s="14">
        <f>CU116</f>
        <v>-78166.700000000012</v>
      </c>
      <c r="CW110" s="14">
        <f t="shared" si="668"/>
        <v>-83593.63</v>
      </c>
      <c r="CX110" s="14">
        <f t="shared" si="668"/>
        <v>-88478.36</v>
      </c>
      <c r="CY110" s="14">
        <f t="shared" si="668"/>
        <v>-93527.37</v>
      </c>
      <c r="CZ110" s="14">
        <f t="shared" ref="CZ110" si="705">CY116</f>
        <v>-98769.67</v>
      </c>
      <c r="DA110" s="14">
        <f t="shared" ref="DA110" si="706">CZ116</f>
        <v>-26136.849999999991</v>
      </c>
      <c r="DB110" s="14">
        <f t="shared" ref="DB110" si="707">DA116</f>
        <v>-31818.03999999999</v>
      </c>
      <c r="DC110" s="14">
        <f t="shared" ref="DC110" si="708">DB116</f>
        <v>-38178.299999999988</v>
      </c>
      <c r="DD110" s="14">
        <f t="shared" ref="DD110" si="709">DC116</f>
        <v>-45020.209999999992</v>
      </c>
      <c r="DE110" s="14">
        <f t="shared" ref="DE110" si="710">DD116</f>
        <v>-51942.51999999999</v>
      </c>
      <c r="DF110" s="14">
        <f t="shared" ref="DF110" si="711">DE116</f>
        <v>-59201.899999999987</v>
      </c>
      <c r="DG110" s="14">
        <f t="shared" ref="DG110" si="712">DF116</f>
        <v>-66429.809999999983</v>
      </c>
      <c r="DH110" s="14">
        <f t="shared" ref="DH110" si="713">DG116</f>
        <v>-73378.139999999985</v>
      </c>
      <c r="DI110" s="14">
        <f t="shared" ref="DI110" si="714">DH116</f>
        <v>-79887.739999999991</v>
      </c>
      <c r="DJ110" s="14">
        <f t="shared" ref="DJ110" si="715">DI116</f>
        <v>-86170.95</v>
      </c>
      <c r="DK110" s="14">
        <f t="shared" ref="DK110" si="716">DJ116</f>
        <v>-86170.95</v>
      </c>
    </row>
    <row r="111" spans="1:116" ht="10" x14ac:dyDescent="0.2">
      <c r="A111" s="22"/>
      <c r="B111" s="18" t="s">
        <v>156</v>
      </c>
      <c r="C111" s="23"/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  <c r="Q111" s="20">
        <v>0</v>
      </c>
      <c r="R111" s="20">
        <v>0</v>
      </c>
      <c r="S111" s="20">
        <v>0</v>
      </c>
      <c r="T111" s="20">
        <v>0</v>
      </c>
      <c r="U111" s="20">
        <v>0</v>
      </c>
      <c r="V111" s="20">
        <v>0</v>
      </c>
      <c r="W111" s="20">
        <v>0</v>
      </c>
      <c r="X111" s="20">
        <v>0</v>
      </c>
      <c r="Y111" s="20">
        <v>0</v>
      </c>
      <c r="Z111" s="20">
        <v>0</v>
      </c>
      <c r="AA111" s="20">
        <v>0</v>
      </c>
      <c r="AB111" s="20">
        <v>0</v>
      </c>
      <c r="AC111" s="20">
        <v>0</v>
      </c>
      <c r="AD111" s="20">
        <v>0</v>
      </c>
      <c r="AE111" s="20">
        <v>0</v>
      </c>
      <c r="AF111" s="20">
        <v>0</v>
      </c>
      <c r="AG111" s="20">
        <v>0</v>
      </c>
      <c r="AH111" s="20">
        <v>0</v>
      </c>
      <c r="AI111" s="20">
        <v>0</v>
      </c>
      <c r="AJ111" s="20">
        <v>0</v>
      </c>
      <c r="AK111" s="20">
        <v>0</v>
      </c>
      <c r="AL111" s="20">
        <v>0</v>
      </c>
      <c r="AM111" s="20">
        <v>0</v>
      </c>
      <c r="AN111" s="20">
        <v>0</v>
      </c>
      <c r="AO111" s="20">
        <v>0</v>
      </c>
      <c r="AP111" s="20">
        <v>0</v>
      </c>
      <c r="AQ111" s="20">
        <v>0</v>
      </c>
      <c r="AR111" s="20">
        <v>0</v>
      </c>
      <c r="AS111" s="20">
        <v>0</v>
      </c>
      <c r="AT111" s="20">
        <v>0</v>
      </c>
      <c r="AU111" s="20">
        <v>0</v>
      </c>
      <c r="AV111" s="20">
        <v>0</v>
      </c>
      <c r="AW111" s="20">
        <v>0</v>
      </c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20">
        <v>0</v>
      </c>
      <c r="BE111" s="20">
        <v>0</v>
      </c>
      <c r="BF111" s="20">
        <v>0</v>
      </c>
      <c r="BG111" s="20">
        <v>0</v>
      </c>
      <c r="BH111" s="20">
        <v>0</v>
      </c>
      <c r="BI111" s="20">
        <v>0</v>
      </c>
      <c r="BJ111" s="20">
        <v>0</v>
      </c>
      <c r="BK111" s="20">
        <v>0</v>
      </c>
      <c r="BL111" s="20">
        <v>0</v>
      </c>
      <c r="BM111" s="20">
        <v>0</v>
      </c>
      <c r="BN111" s="20">
        <v>0</v>
      </c>
      <c r="BO111" s="20">
        <v>0</v>
      </c>
      <c r="BP111" s="20">
        <v>-132395.48752555432</v>
      </c>
      <c r="BQ111" s="20">
        <v>0</v>
      </c>
      <c r="BR111" s="20">
        <v>0</v>
      </c>
      <c r="BS111" s="20">
        <v>0</v>
      </c>
      <c r="BT111" s="20">
        <v>0</v>
      </c>
      <c r="BU111" s="20">
        <v>0</v>
      </c>
      <c r="BV111" s="20">
        <v>0</v>
      </c>
      <c r="BW111" s="20">
        <v>0</v>
      </c>
      <c r="BX111" s="20">
        <v>0</v>
      </c>
      <c r="BY111" s="20">
        <v>0</v>
      </c>
      <c r="BZ111" s="20">
        <v>0</v>
      </c>
      <c r="CA111" s="20">
        <v>0</v>
      </c>
      <c r="CB111" s="20">
        <v>-66607.31</v>
      </c>
      <c r="CC111" s="20">
        <v>0</v>
      </c>
      <c r="CD111" s="20">
        <v>0</v>
      </c>
      <c r="CE111" s="20">
        <v>0</v>
      </c>
      <c r="CF111" s="20">
        <v>0</v>
      </c>
      <c r="CG111" s="20">
        <v>0</v>
      </c>
      <c r="CH111" s="20">
        <v>0</v>
      </c>
      <c r="CI111" s="20">
        <v>0</v>
      </c>
      <c r="CJ111" s="20">
        <v>0</v>
      </c>
      <c r="CK111" s="20">
        <v>0</v>
      </c>
      <c r="CL111" s="20">
        <v>0</v>
      </c>
      <c r="CM111" s="20">
        <v>0</v>
      </c>
      <c r="CN111" s="20">
        <v>28618.620000000006</v>
      </c>
      <c r="CO111" s="20">
        <v>0</v>
      </c>
      <c r="CP111" s="20">
        <v>0</v>
      </c>
      <c r="CQ111" s="20">
        <v>0</v>
      </c>
      <c r="CR111" s="20">
        <v>0</v>
      </c>
      <c r="CS111" s="20">
        <v>0</v>
      </c>
      <c r="CT111" s="20">
        <v>0</v>
      </c>
      <c r="CU111" s="20">
        <v>0</v>
      </c>
      <c r="CV111" s="20">
        <v>0</v>
      </c>
      <c r="CW111" s="20">
        <v>0</v>
      </c>
      <c r="CX111" s="20">
        <v>0</v>
      </c>
      <c r="CY111" s="20">
        <v>0</v>
      </c>
      <c r="CZ111" s="20">
        <v>78166.700000000012</v>
      </c>
      <c r="DA111" s="17">
        <v>0</v>
      </c>
      <c r="DB111" s="17">
        <v>0</v>
      </c>
      <c r="DC111" s="17">
        <v>0</v>
      </c>
      <c r="DD111" s="17">
        <v>0</v>
      </c>
      <c r="DE111" s="17">
        <v>0</v>
      </c>
      <c r="DF111" s="17">
        <v>0</v>
      </c>
      <c r="DG111" s="17">
        <v>0</v>
      </c>
      <c r="DH111" s="17">
        <v>0</v>
      </c>
      <c r="DI111" s="17">
        <v>0</v>
      </c>
      <c r="DJ111" s="17"/>
      <c r="DK111" s="17"/>
    </row>
    <row r="112" spans="1:116" ht="10" x14ac:dyDescent="0.2">
      <c r="A112" s="22"/>
      <c r="B112" s="18" t="s">
        <v>171</v>
      </c>
      <c r="C112" s="23"/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0">
        <v>0</v>
      </c>
      <c r="X112" s="20">
        <v>0</v>
      </c>
      <c r="Y112" s="20">
        <v>0</v>
      </c>
      <c r="Z112" s="20">
        <v>0</v>
      </c>
      <c r="AA112" s="20">
        <v>0</v>
      </c>
      <c r="AB112" s="20">
        <v>0</v>
      </c>
      <c r="AC112" s="20">
        <v>0</v>
      </c>
      <c r="AD112" s="20">
        <v>0</v>
      </c>
      <c r="AE112" s="20">
        <v>0</v>
      </c>
      <c r="AF112" s="20">
        <v>0</v>
      </c>
      <c r="AG112" s="20">
        <v>0</v>
      </c>
      <c r="AH112" s="20">
        <v>0</v>
      </c>
      <c r="AI112" s="20">
        <v>0</v>
      </c>
      <c r="AJ112" s="20">
        <v>0</v>
      </c>
      <c r="AK112" s="20">
        <v>0</v>
      </c>
      <c r="AL112" s="20">
        <v>0</v>
      </c>
      <c r="AM112" s="20">
        <v>0</v>
      </c>
      <c r="AN112" s="20">
        <v>0</v>
      </c>
      <c r="AO112" s="20">
        <v>0</v>
      </c>
      <c r="AP112" s="20">
        <v>0</v>
      </c>
      <c r="AQ112" s="20">
        <v>0</v>
      </c>
      <c r="AR112" s="20">
        <v>0</v>
      </c>
      <c r="AS112" s="20">
        <v>0</v>
      </c>
      <c r="AT112" s="20">
        <v>0</v>
      </c>
      <c r="AU112" s="20">
        <v>0</v>
      </c>
      <c r="AV112" s="20">
        <v>0</v>
      </c>
      <c r="AW112" s="20">
        <v>0</v>
      </c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20">
        <v>0</v>
      </c>
      <c r="BE112" s="20">
        <v>0</v>
      </c>
      <c r="BF112" s="20">
        <v>0</v>
      </c>
      <c r="BG112" s="20">
        <v>0</v>
      </c>
      <c r="BH112" s="20">
        <v>0</v>
      </c>
      <c r="BI112" s="20">
        <v>0</v>
      </c>
      <c r="BJ112" s="20">
        <v>0</v>
      </c>
      <c r="BK112" s="20">
        <v>0</v>
      </c>
      <c r="BL112" s="20">
        <v>132297.41744999998</v>
      </c>
      <c r="BM112" s="20">
        <v>0</v>
      </c>
      <c r="BN112" s="20">
        <v>0</v>
      </c>
      <c r="BO112" s="20">
        <v>0</v>
      </c>
      <c r="BP112" s="20">
        <v>0</v>
      </c>
      <c r="BQ112" s="20">
        <v>0</v>
      </c>
      <c r="BR112" s="20">
        <v>0</v>
      </c>
      <c r="BS112" s="20">
        <v>0</v>
      </c>
      <c r="BT112" s="20">
        <v>0</v>
      </c>
      <c r="BU112" s="20">
        <v>0</v>
      </c>
      <c r="BV112" s="20">
        <v>0</v>
      </c>
      <c r="BW112" s="20">
        <v>0</v>
      </c>
      <c r="BX112" s="20">
        <v>0</v>
      </c>
      <c r="BY112" s="20">
        <v>0</v>
      </c>
      <c r="BZ112" s="20">
        <v>0</v>
      </c>
      <c r="CA112" s="20">
        <v>0</v>
      </c>
      <c r="CB112" s="20">
        <v>0</v>
      </c>
      <c r="CC112" s="20">
        <v>0</v>
      </c>
      <c r="CD112" s="20">
        <v>0</v>
      </c>
      <c r="CE112" s="20">
        <v>0</v>
      </c>
      <c r="CF112" s="20">
        <v>0</v>
      </c>
      <c r="CG112" s="20">
        <v>0</v>
      </c>
      <c r="CH112" s="20">
        <v>0</v>
      </c>
      <c r="CI112" s="20">
        <v>0</v>
      </c>
      <c r="CJ112" s="20">
        <v>0</v>
      </c>
      <c r="CK112" s="20">
        <v>0</v>
      </c>
      <c r="CL112" s="20">
        <v>0</v>
      </c>
      <c r="CM112" s="20">
        <v>0</v>
      </c>
      <c r="CN112" s="20">
        <v>0</v>
      </c>
      <c r="CO112" s="20">
        <v>0</v>
      </c>
      <c r="CP112" s="20">
        <v>0</v>
      </c>
      <c r="CQ112" s="20">
        <v>0</v>
      </c>
      <c r="CR112" s="20">
        <v>0</v>
      </c>
      <c r="CS112" s="20">
        <v>0</v>
      </c>
      <c r="CT112" s="20">
        <v>0</v>
      </c>
      <c r="CU112" s="20">
        <v>0</v>
      </c>
      <c r="CV112" s="20">
        <v>0</v>
      </c>
      <c r="CW112" s="20">
        <v>0</v>
      </c>
      <c r="CX112" s="20">
        <v>0</v>
      </c>
      <c r="CY112" s="20">
        <v>0</v>
      </c>
      <c r="CZ112" s="20">
        <v>0</v>
      </c>
      <c r="DA112" s="17">
        <v>0</v>
      </c>
      <c r="DB112" s="17">
        <v>0</v>
      </c>
      <c r="DC112" s="17">
        <v>0</v>
      </c>
      <c r="DD112" s="17">
        <v>0</v>
      </c>
      <c r="DE112" s="17">
        <v>0</v>
      </c>
      <c r="DF112" s="17">
        <v>0</v>
      </c>
      <c r="DG112" s="17">
        <v>0</v>
      </c>
      <c r="DH112" s="17">
        <v>0</v>
      </c>
      <c r="DI112" s="17">
        <v>0</v>
      </c>
      <c r="DJ112" s="17"/>
      <c r="DK112" s="17"/>
    </row>
    <row r="113" spans="1:116" s="18" customFormat="1" ht="10" x14ac:dyDescent="0.2">
      <c r="A113" s="22"/>
      <c r="B113" s="18" t="s">
        <v>358</v>
      </c>
      <c r="C113" s="23"/>
      <c r="D113" s="166">
        <v>0</v>
      </c>
      <c r="E113" s="166">
        <v>0</v>
      </c>
      <c r="F113" s="166">
        <v>0</v>
      </c>
      <c r="G113" s="166">
        <v>0</v>
      </c>
      <c r="H113" s="166">
        <v>0</v>
      </c>
      <c r="I113" s="166">
        <v>0</v>
      </c>
      <c r="J113" s="166">
        <v>0</v>
      </c>
      <c r="K113" s="166">
        <v>0</v>
      </c>
      <c r="L113" s="166">
        <v>0</v>
      </c>
      <c r="M113" s="166">
        <v>0</v>
      </c>
      <c r="N113" s="166">
        <v>0</v>
      </c>
      <c r="O113" s="166">
        <v>0</v>
      </c>
      <c r="P113" s="166">
        <v>0</v>
      </c>
      <c r="Q113" s="166">
        <v>0</v>
      </c>
      <c r="R113" s="166">
        <v>0</v>
      </c>
      <c r="S113" s="166">
        <v>0</v>
      </c>
      <c r="T113" s="166">
        <v>0</v>
      </c>
      <c r="U113" s="166">
        <v>0</v>
      </c>
      <c r="V113" s="166">
        <v>0</v>
      </c>
      <c r="W113" s="166">
        <v>0</v>
      </c>
      <c r="X113" s="166">
        <v>0</v>
      </c>
      <c r="Y113" s="166">
        <v>0</v>
      </c>
      <c r="Z113" s="166">
        <v>0</v>
      </c>
      <c r="AA113" s="166">
        <v>0</v>
      </c>
      <c r="AB113" s="166">
        <v>0</v>
      </c>
      <c r="AC113" s="166">
        <v>0</v>
      </c>
      <c r="AD113" s="166">
        <v>0</v>
      </c>
      <c r="AE113" s="166">
        <v>0</v>
      </c>
      <c r="AF113" s="166">
        <v>0</v>
      </c>
      <c r="AG113" s="166">
        <v>0</v>
      </c>
      <c r="AH113" s="166">
        <v>0</v>
      </c>
      <c r="AI113" s="166">
        <v>0</v>
      </c>
      <c r="AJ113" s="166">
        <v>0</v>
      </c>
      <c r="AK113" s="166">
        <v>0</v>
      </c>
      <c r="AL113" s="166">
        <v>0</v>
      </c>
      <c r="AM113" s="166">
        <v>0</v>
      </c>
      <c r="AN113" s="166">
        <v>0</v>
      </c>
      <c r="AO113" s="166">
        <v>0</v>
      </c>
      <c r="AP113" s="166">
        <v>0</v>
      </c>
      <c r="AQ113" s="166">
        <v>0</v>
      </c>
      <c r="AR113" s="166">
        <v>0</v>
      </c>
      <c r="AS113" s="166">
        <v>0</v>
      </c>
      <c r="AT113" s="166">
        <v>0</v>
      </c>
      <c r="AU113" s="166">
        <v>0</v>
      </c>
      <c r="AV113" s="166">
        <v>0</v>
      </c>
      <c r="AW113" s="166">
        <v>0</v>
      </c>
      <c r="AX113" s="166">
        <v>0</v>
      </c>
      <c r="AY113" s="166">
        <v>0</v>
      </c>
      <c r="AZ113" s="166">
        <v>0</v>
      </c>
      <c r="BA113" s="166">
        <v>0</v>
      </c>
      <c r="BB113" s="166">
        <v>0</v>
      </c>
      <c r="BC113" s="166">
        <v>0</v>
      </c>
      <c r="BD113" s="166">
        <v>0</v>
      </c>
      <c r="BE113" s="166">
        <v>0</v>
      </c>
      <c r="BF113" s="166">
        <v>0</v>
      </c>
      <c r="BG113" s="166">
        <v>0</v>
      </c>
      <c r="BH113" s="166">
        <v>0</v>
      </c>
      <c r="BI113" s="166">
        <v>0</v>
      </c>
      <c r="BJ113" s="166">
        <v>0</v>
      </c>
      <c r="BK113" s="166">
        <v>0</v>
      </c>
      <c r="BL113" s="166">
        <v>0</v>
      </c>
      <c r="BM113" s="166">
        <v>0</v>
      </c>
      <c r="BN113" s="166">
        <v>0</v>
      </c>
      <c r="BO113" s="166">
        <v>0</v>
      </c>
      <c r="BP113" s="166">
        <v>0</v>
      </c>
      <c r="BQ113" s="166">
        <v>0</v>
      </c>
      <c r="BR113" s="166">
        <v>0</v>
      </c>
      <c r="BS113" s="166">
        <v>0</v>
      </c>
      <c r="BT113" s="166">
        <v>0</v>
      </c>
      <c r="BU113" s="166">
        <v>0</v>
      </c>
      <c r="BV113" s="166">
        <v>0</v>
      </c>
      <c r="BW113" s="166">
        <v>0</v>
      </c>
      <c r="BX113" s="166">
        <v>0</v>
      </c>
      <c r="BY113" s="166">
        <v>0</v>
      </c>
      <c r="BZ113" s="166">
        <v>0</v>
      </c>
      <c r="CA113" s="166">
        <v>0</v>
      </c>
      <c r="CB113" s="166">
        <v>0</v>
      </c>
      <c r="CC113" s="166">
        <v>0</v>
      </c>
      <c r="CD113" s="166">
        <v>0</v>
      </c>
      <c r="CE113" s="166">
        <v>0</v>
      </c>
      <c r="CF113" s="166">
        <v>0</v>
      </c>
      <c r="CG113" s="166">
        <v>0</v>
      </c>
      <c r="CH113" s="166">
        <v>0</v>
      </c>
      <c r="CI113" s="166">
        <v>0</v>
      </c>
      <c r="CJ113" s="166">
        <v>0</v>
      </c>
      <c r="CK113" s="166">
        <v>0</v>
      </c>
      <c r="CL113" s="166">
        <v>0</v>
      </c>
      <c r="CM113" s="166">
        <v>-361.81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166">
        <v>0</v>
      </c>
      <c r="CW113" s="166">
        <v>0</v>
      </c>
      <c r="CX113" s="166">
        <v>0</v>
      </c>
      <c r="CY113" s="166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/>
      <c r="DK113" s="20"/>
      <c r="DL113" s="22"/>
    </row>
    <row r="114" spans="1:116" ht="10" x14ac:dyDescent="0.2">
      <c r="A114" s="18"/>
      <c r="B114" s="18" t="s">
        <v>169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20">
        <v>0</v>
      </c>
      <c r="R114" s="20">
        <v>0</v>
      </c>
      <c r="S114" s="20">
        <v>0</v>
      </c>
      <c r="T114" s="20">
        <v>0</v>
      </c>
      <c r="U114" s="20">
        <v>0</v>
      </c>
      <c r="V114" s="20">
        <v>0</v>
      </c>
      <c r="W114" s="20">
        <v>0</v>
      </c>
      <c r="X114" s="20">
        <v>0</v>
      </c>
      <c r="Y114" s="20">
        <v>0</v>
      </c>
      <c r="Z114" s="20">
        <v>0</v>
      </c>
      <c r="AA114" s="20">
        <v>0</v>
      </c>
      <c r="AB114" s="20">
        <v>0</v>
      </c>
      <c r="AC114" s="20">
        <v>0</v>
      </c>
      <c r="AD114" s="20">
        <v>0</v>
      </c>
      <c r="AE114" s="20">
        <v>0</v>
      </c>
      <c r="AF114" s="20">
        <v>0</v>
      </c>
      <c r="AG114" s="20">
        <v>0</v>
      </c>
      <c r="AH114" s="20">
        <v>0</v>
      </c>
      <c r="AI114" s="20">
        <v>0</v>
      </c>
      <c r="AJ114" s="20">
        <v>0</v>
      </c>
      <c r="AK114" s="20">
        <v>0</v>
      </c>
      <c r="AL114" s="20">
        <v>0</v>
      </c>
      <c r="AM114" s="20">
        <v>0</v>
      </c>
      <c r="AN114" s="20">
        <v>0</v>
      </c>
      <c r="AO114" s="20">
        <v>0</v>
      </c>
      <c r="AP114" s="20">
        <v>0</v>
      </c>
      <c r="AQ114" s="20">
        <v>0</v>
      </c>
      <c r="AR114" s="20">
        <v>0</v>
      </c>
      <c r="AS114" s="20">
        <v>0</v>
      </c>
      <c r="AT114" s="20">
        <v>0</v>
      </c>
      <c r="AU114" s="20">
        <v>0</v>
      </c>
      <c r="AV114" s="20">
        <v>0</v>
      </c>
      <c r="AW114" s="20">
        <v>0</v>
      </c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20">
        <v>0</v>
      </c>
      <c r="BE114" s="20">
        <v>0</v>
      </c>
      <c r="BF114" s="20">
        <v>0</v>
      </c>
      <c r="BG114" s="20">
        <v>0</v>
      </c>
      <c r="BH114" s="20">
        <v>0</v>
      </c>
      <c r="BI114" s="20">
        <v>0</v>
      </c>
      <c r="BJ114" s="20">
        <v>0</v>
      </c>
      <c r="BK114" s="20">
        <v>98.070075554343177</v>
      </c>
      <c r="BL114" s="20">
        <v>5141.49</v>
      </c>
      <c r="BM114" s="20">
        <v>9351.2000000000007</v>
      </c>
      <c r="BN114" s="20">
        <v>8766.66</v>
      </c>
      <c r="BO114" s="20">
        <v>8887.27</v>
      </c>
      <c r="BP114" s="20">
        <v>7478.31</v>
      </c>
      <c r="BQ114" s="20">
        <v>6190.86</v>
      </c>
      <c r="BR114" s="20">
        <v>6328.5</v>
      </c>
      <c r="BS114" s="20">
        <v>4963.05</v>
      </c>
      <c r="BT114" s="20">
        <v>3027.19</v>
      </c>
      <c r="BU114" s="20">
        <v>2567.3200000000002</v>
      </c>
      <c r="BV114" s="20">
        <v>2099.4699999999998</v>
      </c>
      <c r="BW114" s="20">
        <v>1805.99</v>
      </c>
      <c r="BX114" s="20">
        <v>1882.71</v>
      </c>
      <c r="BY114" s="20">
        <v>1545.34</v>
      </c>
      <c r="BZ114" s="20">
        <v>1003.92</v>
      </c>
      <c r="CA114" s="20">
        <v>512.26</v>
      </c>
      <c r="CB114" s="20">
        <v>-347.05</v>
      </c>
      <c r="CC114" s="20">
        <v>-1943.03</v>
      </c>
      <c r="CD114" s="20">
        <v>-3347.4</v>
      </c>
      <c r="CE114" s="20">
        <v>-4166.17</v>
      </c>
      <c r="CF114" s="20">
        <v>-5251.37</v>
      </c>
      <c r="CG114" s="20">
        <v>-5944.16</v>
      </c>
      <c r="CH114" s="20">
        <v>-6298.01</v>
      </c>
      <c r="CI114" s="20">
        <v>-6265.66</v>
      </c>
      <c r="CJ114" s="20">
        <v>-5558.97</v>
      </c>
      <c r="CK114" s="20">
        <v>-6249.26</v>
      </c>
      <c r="CL114" s="20">
        <v>-6508.31</v>
      </c>
      <c r="CM114" s="20">
        <v>-5628.12</v>
      </c>
      <c r="CN114" s="20">
        <v>-5672.75</v>
      </c>
      <c r="CO114" s="20">
        <v>-7084.21</v>
      </c>
      <c r="CP114" s="20">
        <v>-6352.39</v>
      </c>
      <c r="CQ114" s="20">
        <v>-6899.86</v>
      </c>
      <c r="CR114" s="20">
        <v>-7251.4</v>
      </c>
      <c r="CS114" s="20">
        <v>-7079.26</v>
      </c>
      <c r="CT114" s="20">
        <v>-7064.03</v>
      </c>
      <c r="CU114" s="20">
        <v>-6456.33</v>
      </c>
      <c r="CV114" s="19">
        <f>'Sch 41&amp;86 Deferral Calc'!C16</f>
        <v>-5426.93</v>
      </c>
      <c r="CW114" s="19">
        <f>'Sch 41&amp;86 Deferral Calc'!D16</f>
        <v>-4884.7299999999996</v>
      </c>
      <c r="CX114" s="19">
        <f>'Sch 41&amp;86 Deferral Calc'!E16</f>
        <v>-5049.01</v>
      </c>
      <c r="CY114" s="19">
        <f>'Sch 41&amp;86 Deferral Calc'!F16</f>
        <v>-5242.3</v>
      </c>
      <c r="CZ114" s="19">
        <f>'Sch 41&amp;86 Deferral Calc'!G16</f>
        <v>-5533.88</v>
      </c>
      <c r="DA114" s="19">
        <f>'Sch 41&amp;86 Deferral Calc'!H16</f>
        <v>-5681.19</v>
      </c>
      <c r="DB114" s="19">
        <f>'Sch 41&amp;86 Deferral Calc'!I16</f>
        <v>-6360.26</v>
      </c>
      <c r="DC114" s="19">
        <f>'Sch 41&amp;86 Deferral Calc'!J16</f>
        <v>-6841.91</v>
      </c>
      <c r="DD114" s="19">
        <f>'Sch 41&amp;86 Deferral Calc'!K16</f>
        <v>-6922.31</v>
      </c>
      <c r="DE114" s="19">
        <f>'Sch 41&amp;86 Deferral Calc'!L16</f>
        <v>-7259.38</v>
      </c>
      <c r="DF114" s="19">
        <f>'Sch 41&amp;86 Deferral Calc'!M16</f>
        <v>-7227.91</v>
      </c>
      <c r="DG114" s="19">
        <f>'Sch 41&amp;86 Deferral Calc'!N16</f>
        <v>-6948.33</v>
      </c>
      <c r="DH114" s="19">
        <f>'Sch 41&amp;86 Deferral Calc'!O16</f>
        <v>-6509.6</v>
      </c>
      <c r="DI114" s="19">
        <f>'Sch 41&amp;86 Deferral Calc'!P16</f>
        <v>-6283.21</v>
      </c>
      <c r="DJ114" s="19"/>
      <c r="DK114" s="19"/>
    </row>
    <row r="115" spans="1:116" ht="10" x14ac:dyDescent="0.2">
      <c r="B115" s="4" t="s">
        <v>158</v>
      </c>
      <c r="D115" s="21">
        <f t="shared" ref="D115:CY115" si="717">SUM(D111:D114)</f>
        <v>0</v>
      </c>
      <c r="E115" s="21">
        <f t="shared" si="717"/>
        <v>0</v>
      </c>
      <c r="F115" s="21">
        <f t="shared" si="717"/>
        <v>0</v>
      </c>
      <c r="G115" s="21">
        <f t="shared" si="717"/>
        <v>0</v>
      </c>
      <c r="H115" s="21">
        <f t="shared" si="717"/>
        <v>0</v>
      </c>
      <c r="I115" s="21">
        <f t="shared" si="717"/>
        <v>0</v>
      </c>
      <c r="J115" s="21">
        <f t="shared" si="717"/>
        <v>0</v>
      </c>
      <c r="K115" s="21">
        <f t="shared" si="717"/>
        <v>0</v>
      </c>
      <c r="L115" s="21">
        <f t="shared" si="717"/>
        <v>0</v>
      </c>
      <c r="M115" s="21">
        <f t="shared" si="717"/>
        <v>0</v>
      </c>
      <c r="N115" s="21">
        <f t="shared" si="717"/>
        <v>0</v>
      </c>
      <c r="O115" s="21">
        <f t="shared" si="717"/>
        <v>0</v>
      </c>
      <c r="P115" s="21">
        <f t="shared" si="717"/>
        <v>0</v>
      </c>
      <c r="Q115" s="21">
        <f t="shared" si="717"/>
        <v>0</v>
      </c>
      <c r="R115" s="21">
        <f t="shared" si="717"/>
        <v>0</v>
      </c>
      <c r="S115" s="21">
        <f t="shared" si="717"/>
        <v>0</v>
      </c>
      <c r="T115" s="21">
        <f t="shared" si="717"/>
        <v>0</v>
      </c>
      <c r="U115" s="21">
        <f t="shared" si="717"/>
        <v>0</v>
      </c>
      <c r="V115" s="21">
        <f t="shared" si="717"/>
        <v>0</v>
      </c>
      <c r="W115" s="21">
        <f t="shared" si="717"/>
        <v>0</v>
      </c>
      <c r="X115" s="21">
        <f t="shared" si="717"/>
        <v>0</v>
      </c>
      <c r="Y115" s="21">
        <f t="shared" si="717"/>
        <v>0</v>
      </c>
      <c r="Z115" s="21">
        <f t="shared" si="717"/>
        <v>0</v>
      </c>
      <c r="AA115" s="21">
        <f t="shared" si="717"/>
        <v>0</v>
      </c>
      <c r="AB115" s="21">
        <f t="shared" si="717"/>
        <v>0</v>
      </c>
      <c r="AC115" s="21">
        <f t="shared" si="717"/>
        <v>0</v>
      </c>
      <c r="AD115" s="21">
        <f t="shared" si="717"/>
        <v>0</v>
      </c>
      <c r="AE115" s="21">
        <f t="shared" si="717"/>
        <v>0</v>
      </c>
      <c r="AF115" s="21">
        <f t="shared" si="717"/>
        <v>0</v>
      </c>
      <c r="AG115" s="21">
        <f t="shared" si="717"/>
        <v>0</v>
      </c>
      <c r="AH115" s="21">
        <f t="shared" si="717"/>
        <v>0</v>
      </c>
      <c r="AI115" s="21">
        <f t="shared" si="717"/>
        <v>0</v>
      </c>
      <c r="AJ115" s="21">
        <f t="shared" si="717"/>
        <v>0</v>
      </c>
      <c r="AK115" s="21">
        <f t="shared" si="717"/>
        <v>0</v>
      </c>
      <c r="AL115" s="21">
        <f t="shared" si="717"/>
        <v>0</v>
      </c>
      <c r="AM115" s="21">
        <f t="shared" si="717"/>
        <v>0</v>
      </c>
      <c r="AN115" s="21">
        <f t="shared" si="717"/>
        <v>0</v>
      </c>
      <c r="AO115" s="21">
        <f t="shared" si="717"/>
        <v>0</v>
      </c>
      <c r="AP115" s="21">
        <f t="shared" si="717"/>
        <v>0</v>
      </c>
      <c r="AQ115" s="21">
        <f t="shared" si="717"/>
        <v>0</v>
      </c>
      <c r="AR115" s="21">
        <f t="shared" si="717"/>
        <v>0</v>
      </c>
      <c r="AS115" s="21">
        <f t="shared" si="717"/>
        <v>0</v>
      </c>
      <c r="AT115" s="21">
        <f t="shared" si="717"/>
        <v>0</v>
      </c>
      <c r="AU115" s="21">
        <f t="shared" si="717"/>
        <v>0</v>
      </c>
      <c r="AV115" s="21">
        <f t="shared" si="717"/>
        <v>0</v>
      </c>
      <c r="AW115" s="21">
        <f t="shared" si="717"/>
        <v>0</v>
      </c>
      <c r="AX115" s="21">
        <f t="shared" si="717"/>
        <v>0</v>
      </c>
      <c r="AY115" s="21">
        <f t="shared" si="717"/>
        <v>0</v>
      </c>
      <c r="AZ115" s="21">
        <f t="shared" si="717"/>
        <v>0</v>
      </c>
      <c r="BA115" s="21">
        <f t="shared" si="717"/>
        <v>0</v>
      </c>
      <c r="BB115" s="21">
        <f t="shared" si="717"/>
        <v>0</v>
      </c>
      <c r="BC115" s="21">
        <f t="shared" si="717"/>
        <v>0</v>
      </c>
      <c r="BD115" s="21">
        <f t="shared" si="717"/>
        <v>0</v>
      </c>
      <c r="BE115" s="21">
        <f t="shared" si="717"/>
        <v>0</v>
      </c>
      <c r="BF115" s="21">
        <f t="shared" si="717"/>
        <v>0</v>
      </c>
      <c r="BG115" s="21">
        <f t="shared" si="717"/>
        <v>0</v>
      </c>
      <c r="BH115" s="21">
        <f t="shared" si="717"/>
        <v>0</v>
      </c>
      <c r="BI115" s="21">
        <f t="shared" si="717"/>
        <v>0</v>
      </c>
      <c r="BJ115" s="21">
        <f t="shared" si="717"/>
        <v>0</v>
      </c>
      <c r="BK115" s="21">
        <f t="shared" si="717"/>
        <v>98.070075554343177</v>
      </c>
      <c r="BL115" s="21">
        <f t="shared" ref="BL115:BW115" si="718">SUM(BL111:BL114)</f>
        <v>137438.90744999997</v>
      </c>
      <c r="BM115" s="21">
        <f t="shared" si="718"/>
        <v>9351.2000000000007</v>
      </c>
      <c r="BN115" s="21">
        <f t="shared" si="718"/>
        <v>8766.66</v>
      </c>
      <c r="BO115" s="21">
        <f t="shared" si="718"/>
        <v>8887.27</v>
      </c>
      <c r="BP115" s="21">
        <f t="shared" si="718"/>
        <v>-124917.17752555432</v>
      </c>
      <c r="BQ115" s="21">
        <f t="shared" si="718"/>
        <v>6190.86</v>
      </c>
      <c r="BR115" s="21">
        <f t="shared" si="718"/>
        <v>6328.5</v>
      </c>
      <c r="BS115" s="21">
        <f t="shared" si="718"/>
        <v>4963.05</v>
      </c>
      <c r="BT115" s="21">
        <f t="shared" si="718"/>
        <v>3027.19</v>
      </c>
      <c r="BU115" s="21">
        <f t="shared" si="718"/>
        <v>2567.3200000000002</v>
      </c>
      <c r="BV115" s="21">
        <f t="shared" si="718"/>
        <v>2099.4699999999998</v>
      </c>
      <c r="BW115" s="21">
        <f t="shared" si="718"/>
        <v>1805.99</v>
      </c>
      <c r="BX115" s="21">
        <f t="shared" ref="BX115:CV115" si="719">SUM(BX111:BX114)</f>
        <v>1882.71</v>
      </c>
      <c r="BY115" s="21">
        <f t="shared" si="719"/>
        <v>1545.34</v>
      </c>
      <c r="BZ115" s="21">
        <f t="shared" si="719"/>
        <v>1003.92</v>
      </c>
      <c r="CA115" s="21">
        <f t="shared" si="719"/>
        <v>512.26</v>
      </c>
      <c r="CB115" s="21">
        <f t="shared" si="719"/>
        <v>-66954.36</v>
      </c>
      <c r="CC115" s="21">
        <f t="shared" si="719"/>
        <v>-1943.03</v>
      </c>
      <c r="CD115" s="21">
        <f t="shared" si="719"/>
        <v>-3347.4</v>
      </c>
      <c r="CE115" s="21">
        <f t="shared" si="719"/>
        <v>-4166.17</v>
      </c>
      <c r="CF115" s="21">
        <f t="shared" si="719"/>
        <v>-5251.37</v>
      </c>
      <c r="CG115" s="21">
        <f t="shared" si="719"/>
        <v>-5944.16</v>
      </c>
      <c r="CH115" s="21">
        <f t="shared" si="719"/>
        <v>-6298.01</v>
      </c>
      <c r="CI115" s="21">
        <f t="shared" si="719"/>
        <v>-6265.66</v>
      </c>
      <c r="CJ115" s="21">
        <f t="shared" ref="CJ115:CU115" si="720">SUM(CJ111:CJ114)</f>
        <v>-5558.97</v>
      </c>
      <c r="CK115" s="21">
        <f t="shared" si="720"/>
        <v>-6249.26</v>
      </c>
      <c r="CL115" s="21">
        <f t="shared" si="720"/>
        <v>-6508.31</v>
      </c>
      <c r="CM115" s="21">
        <f t="shared" si="720"/>
        <v>-5989.93</v>
      </c>
      <c r="CN115" s="21">
        <f t="shared" si="720"/>
        <v>22945.870000000006</v>
      </c>
      <c r="CO115" s="21">
        <f t="shared" si="720"/>
        <v>-7084.21</v>
      </c>
      <c r="CP115" s="21">
        <f t="shared" si="720"/>
        <v>-6352.39</v>
      </c>
      <c r="CQ115" s="21">
        <f t="shared" si="720"/>
        <v>-6899.86</v>
      </c>
      <c r="CR115" s="21">
        <f t="shared" si="720"/>
        <v>-7251.4</v>
      </c>
      <c r="CS115" s="21">
        <f t="shared" si="720"/>
        <v>-7079.26</v>
      </c>
      <c r="CT115" s="21">
        <f t="shared" si="720"/>
        <v>-7064.03</v>
      </c>
      <c r="CU115" s="21">
        <f t="shared" si="720"/>
        <v>-6456.33</v>
      </c>
      <c r="CV115" s="21">
        <f t="shared" si="719"/>
        <v>-5426.93</v>
      </c>
      <c r="CW115" s="21">
        <f t="shared" si="717"/>
        <v>-4884.7299999999996</v>
      </c>
      <c r="CX115" s="21">
        <f t="shared" si="717"/>
        <v>-5049.01</v>
      </c>
      <c r="CY115" s="21">
        <f t="shared" si="717"/>
        <v>-5242.3</v>
      </c>
      <c r="CZ115" s="21">
        <f t="shared" ref="CZ115:DF115" si="721">SUM(CZ111:CZ114)</f>
        <v>72632.820000000007</v>
      </c>
      <c r="DA115" s="21">
        <f t="shared" si="721"/>
        <v>-5681.19</v>
      </c>
      <c r="DB115" s="21">
        <f t="shared" si="721"/>
        <v>-6360.26</v>
      </c>
      <c r="DC115" s="21">
        <f t="shared" si="721"/>
        <v>-6841.91</v>
      </c>
      <c r="DD115" s="21">
        <f t="shared" si="721"/>
        <v>-6922.31</v>
      </c>
      <c r="DE115" s="21">
        <f t="shared" si="721"/>
        <v>-7259.38</v>
      </c>
      <c r="DF115" s="21">
        <f t="shared" si="721"/>
        <v>-7227.91</v>
      </c>
      <c r="DG115" s="21">
        <f t="shared" ref="DG115:DK115" si="722">SUM(DG111:DG114)</f>
        <v>-6948.33</v>
      </c>
      <c r="DH115" s="21">
        <f t="shared" si="722"/>
        <v>-6509.6</v>
      </c>
      <c r="DI115" s="21">
        <f t="shared" si="722"/>
        <v>-6283.21</v>
      </c>
      <c r="DJ115" s="21">
        <f t="shared" si="722"/>
        <v>0</v>
      </c>
      <c r="DK115" s="21">
        <f t="shared" si="722"/>
        <v>0</v>
      </c>
    </row>
    <row r="116" spans="1:116" ht="10" x14ac:dyDescent="0.2">
      <c r="B116" s="4" t="s">
        <v>159</v>
      </c>
      <c r="D116" s="14">
        <f>D110+D115</f>
        <v>0</v>
      </c>
      <c r="E116" s="14">
        <f t="shared" ref="E116:CY116" si="723">E110+E115</f>
        <v>0</v>
      </c>
      <c r="F116" s="14">
        <f t="shared" si="723"/>
        <v>0</v>
      </c>
      <c r="G116" s="14">
        <f t="shared" si="723"/>
        <v>0</v>
      </c>
      <c r="H116" s="14">
        <f t="shared" si="723"/>
        <v>0</v>
      </c>
      <c r="I116" s="14">
        <f t="shared" si="723"/>
        <v>0</v>
      </c>
      <c r="J116" s="14">
        <f t="shared" si="723"/>
        <v>0</v>
      </c>
      <c r="K116" s="14">
        <f t="shared" si="723"/>
        <v>0</v>
      </c>
      <c r="L116" s="14">
        <f t="shared" si="723"/>
        <v>0</v>
      </c>
      <c r="M116" s="14">
        <f t="shared" si="723"/>
        <v>0</v>
      </c>
      <c r="N116" s="14">
        <f t="shared" si="723"/>
        <v>0</v>
      </c>
      <c r="O116" s="14">
        <f t="shared" si="723"/>
        <v>0</v>
      </c>
      <c r="P116" s="14">
        <f t="shared" si="723"/>
        <v>0</v>
      </c>
      <c r="Q116" s="14">
        <f t="shared" si="723"/>
        <v>0</v>
      </c>
      <c r="R116" s="14">
        <f t="shared" si="723"/>
        <v>0</v>
      </c>
      <c r="S116" s="14">
        <f t="shared" si="723"/>
        <v>0</v>
      </c>
      <c r="T116" s="14">
        <f t="shared" si="723"/>
        <v>0</v>
      </c>
      <c r="U116" s="14">
        <f t="shared" si="723"/>
        <v>0</v>
      </c>
      <c r="V116" s="14">
        <f t="shared" si="723"/>
        <v>0</v>
      </c>
      <c r="W116" s="14">
        <f t="shared" si="723"/>
        <v>0</v>
      </c>
      <c r="X116" s="14">
        <f t="shared" si="723"/>
        <v>0</v>
      </c>
      <c r="Y116" s="14">
        <f t="shared" si="723"/>
        <v>0</v>
      </c>
      <c r="Z116" s="14">
        <f t="shared" si="723"/>
        <v>0</v>
      </c>
      <c r="AA116" s="14">
        <f t="shared" si="723"/>
        <v>0</v>
      </c>
      <c r="AB116" s="14">
        <f t="shared" si="723"/>
        <v>0</v>
      </c>
      <c r="AC116" s="14">
        <f t="shared" si="723"/>
        <v>0</v>
      </c>
      <c r="AD116" s="14">
        <f t="shared" si="723"/>
        <v>0</v>
      </c>
      <c r="AE116" s="14">
        <f t="shared" si="723"/>
        <v>0</v>
      </c>
      <c r="AF116" s="14">
        <f t="shared" si="723"/>
        <v>0</v>
      </c>
      <c r="AG116" s="14">
        <f t="shared" si="723"/>
        <v>0</v>
      </c>
      <c r="AH116" s="14">
        <f t="shared" si="723"/>
        <v>0</v>
      </c>
      <c r="AI116" s="14">
        <f t="shared" si="723"/>
        <v>0</v>
      </c>
      <c r="AJ116" s="14">
        <f t="shared" si="723"/>
        <v>0</v>
      </c>
      <c r="AK116" s="14">
        <f t="shared" si="723"/>
        <v>0</v>
      </c>
      <c r="AL116" s="14">
        <f t="shared" si="723"/>
        <v>0</v>
      </c>
      <c r="AM116" s="14">
        <f t="shared" si="723"/>
        <v>0</v>
      </c>
      <c r="AN116" s="14">
        <f t="shared" si="723"/>
        <v>0</v>
      </c>
      <c r="AO116" s="14">
        <f t="shared" si="723"/>
        <v>0</v>
      </c>
      <c r="AP116" s="14">
        <f t="shared" si="723"/>
        <v>0</v>
      </c>
      <c r="AQ116" s="14">
        <f t="shared" si="723"/>
        <v>0</v>
      </c>
      <c r="AR116" s="14">
        <f t="shared" si="723"/>
        <v>0</v>
      </c>
      <c r="AS116" s="14">
        <f t="shared" si="723"/>
        <v>0</v>
      </c>
      <c r="AT116" s="14">
        <f t="shared" si="723"/>
        <v>0</v>
      </c>
      <c r="AU116" s="14">
        <f t="shared" si="723"/>
        <v>0</v>
      </c>
      <c r="AV116" s="14">
        <f t="shared" si="723"/>
        <v>0</v>
      </c>
      <c r="AW116" s="14">
        <f t="shared" si="723"/>
        <v>0</v>
      </c>
      <c r="AX116" s="14">
        <f t="shared" si="723"/>
        <v>0</v>
      </c>
      <c r="AY116" s="14">
        <f t="shared" si="723"/>
        <v>0</v>
      </c>
      <c r="AZ116" s="14">
        <f t="shared" si="723"/>
        <v>0</v>
      </c>
      <c r="BA116" s="14">
        <f t="shared" si="723"/>
        <v>0</v>
      </c>
      <c r="BB116" s="14">
        <f t="shared" si="723"/>
        <v>0</v>
      </c>
      <c r="BC116" s="14">
        <f t="shared" si="723"/>
        <v>0</v>
      </c>
      <c r="BD116" s="14">
        <f t="shared" si="723"/>
        <v>0</v>
      </c>
      <c r="BE116" s="14">
        <f t="shared" si="723"/>
        <v>0</v>
      </c>
      <c r="BF116" s="14">
        <f t="shared" si="723"/>
        <v>0</v>
      </c>
      <c r="BG116" s="14">
        <f t="shared" si="723"/>
        <v>0</v>
      </c>
      <c r="BH116" s="14">
        <f t="shared" si="723"/>
        <v>0</v>
      </c>
      <c r="BI116" s="14">
        <f t="shared" si="723"/>
        <v>0</v>
      </c>
      <c r="BJ116" s="14">
        <f t="shared" si="723"/>
        <v>0</v>
      </c>
      <c r="BK116" s="14">
        <f t="shared" si="723"/>
        <v>98.070075554343177</v>
      </c>
      <c r="BL116" s="14">
        <f t="shared" ref="BL116:BW116" si="724">BL110+BL115</f>
        <v>137536.97752555431</v>
      </c>
      <c r="BM116" s="14">
        <f t="shared" si="724"/>
        <v>146888.17752555432</v>
      </c>
      <c r="BN116" s="14">
        <f t="shared" si="724"/>
        <v>155654.83752555432</v>
      </c>
      <c r="BO116" s="14">
        <f t="shared" si="724"/>
        <v>164542.10752555431</v>
      </c>
      <c r="BP116" s="14">
        <f t="shared" si="724"/>
        <v>39624.929999999993</v>
      </c>
      <c r="BQ116" s="14">
        <f t="shared" si="724"/>
        <v>45815.789999999994</v>
      </c>
      <c r="BR116" s="14">
        <f t="shared" si="724"/>
        <v>52144.289999999994</v>
      </c>
      <c r="BS116" s="14">
        <f t="shared" si="724"/>
        <v>57107.34</v>
      </c>
      <c r="BT116" s="14">
        <f t="shared" si="724"/>
        <v>60134.53</v>
      </c>
      <c r="BU116" s="14">
        <f t="shared" si="724"/>
        <v>62701.85</v>
      </c>
      <c r="BV116" s="14">
        <f t="shared" si="724"/>
        <v>64801.32</v>
      </c>
      <c r="BW116" s="14">
        <f t="shared" si="724"/>
        <v>66607.31</v>
      </c>
      <c r="BX116" s="14">
        <f t="shared" ref="BX116:CV116" si="725">BX110+BX115</f>
        <v>68490.02</v>
      </c>
      <c r="BY116" s="14">
        <f t="shared" si="725"/>
        <v>70035.360000000001</v>
      </c>
      <c r="BZ116" s="14">
        <f t="shared" si="725"/>
        <v>71039.28</v>
      </c>
      <c r="CA116" s="14">
        <f t="shared" si="725"/>
        <v>71551.539999999994</v>
      </c>
      <c r="CB116" s="14">
        <f t="shared" si="725"/>
        <v>4597.179999999993</v>
      </c>
      <c r="CC116" s="14">
        <f t="shared" si="725"/>
        <v>2654.1499999999933</v>
      </c>
      <c r="CD116" s="14">
        <f t="shared" si="725"/>
        <v>-693.25000000000682</v>
      </c>
      <c r="CE116" s="14">
        <f t="shared" si="725"/>
        <v>-4859.4200000000073</v>
      </c>
      <c r="CF116" s="14">
        <f t="shared" si="725"/>
        <v>-10110.790000000008</v>
      </c>
      <c r="CG116" s="14">
        <f t="shared" si="725"/>
        <v>-16054.950000000008</v>
      </c>
      <c r="CH116" s="14">
        <f t="shared" si="725"/>
        <v>-22352.960000000006</v>
      </c>
      <c r="CI116" s="14">
        <f t="shared" si="725"/>
        <v>-28618.620000000006</v>
      </c>
      <c r="CJ116" s="14">
        <f t="shared" ref="CJ116:CU116" si="726">CJ110+CJ115</f>
        <v>-34177.590000000004</v>
      </c>
      <c r="CK116" s="14">
        <f t="shared" si="726"/>
        <v>-40426.850000000006</v>
      </c>
      <c r="CL116" s="14">
        <f t="shared" si="726"/>
        <v>-46935.16</v>
      </c>
      <c r="CM116" s="14">
        <f t="shared" si="726"/>
        <v>-52925.090000000004</v>
      </c>
      <c r="CN116" s="14">
        <f t="shared" si="726"/>
        <v>-29979.219999999998</v>
      </c>
      <c r="CO116" s="14">
        <f t="shared" si="726"/>
        <v>-37063.43</v>
      </c>
      <c r="CP116" s="14">
        <f t="shared" si="726"/>
        <v>-43415.82</v>
      </c>
      <c r="CQ116" s="14">
        <f t="shared" si="726"/>
        <v>-50315.68</v>
      </c>
      <c r="CR116" s="14">
        <f t="shared" si="726"/>
        <v>-57567.08</v>
      </c>
      <c r="CS116" s="14">
        <f t="shared" si="726"/>
        <v>-64646.340000000004</v>
      </c>
      <c r="CT116" s="14">
        <f t="shared" si="726"/>
        <v>-71710.37000000001</v>
      </c>
      <c r="CU116" s="14">
        <f t="shared" si="726"/>
        <v>-78166.700000000012</v>
      </c>
      <c r="CV116" s="14">
        <f t="shared" si="725"/>
        <v>-83593.63</v>
      </c>
      <c r="CW116" s="14">
        <f t="shared" si="723"/>
        <v>-88478.36</v>
      </c>
      <c r="CX116" s="14">
        <f t="shared" si="723"/>
        <v>-93527.37</v>
      </c>
      <c r="CY116" s="14">
        <f t="shared" si="723"/>
        <v>-98769.67</v>
      </c>
      <c r="CZ116" s="14">
        <f t="shared" ref="CZ116:DF116" si="727">CZ110+CZ115</f>
        <v>-26136.849999999991</v>
      </c>
      <c r="DA116" s="14">
        <f t="shared" si="727"/>
        <v>-31818.03999999999</v>
      </c>
      <c r="DB116" s="14">
        <f t="shared" si="727"/>
        <v>-38178.299999999988</v>
      </c>
      <c r="DC116" s="14">
        <f t="shared" si="727"/>
        <v>-45020.209999999992</v>
      </c>
      <c r="DD116" s="14">
        <f t="shared" si="727"/>
        <v>-51942.51999999999</v>
      </c>
      <c r="DE116" s="14">
        <f t="shared" si="727"/>
        <v>-59201.899999999987</v>
      </c>
      <c r="DF116" s="14">
        <f t="shared" si="727"/>
        <v>-66429.809999999983</v>
      </c>
      <c r="DG116" s="14">
        <f t="shared" ref="DG116:DK116" si="728">DG110+DG115</f>
        <v>-73378.139999999985</v>
      </c>
      <c r="DH116" s="14">
        <f t="shared" si="728"/>
        <v>-79887.739999999991</v>
      </c>
      <c r="DI116" s="14">
        <f t="shared" si="728"/>
        <v>-86170.95</v>
      </c>
      <c r="DJ116" s="14">
        <f t="shared" si="728"/>
        <v>-86170.95</v>
      </c>
      <c r="DK116" s="14">
        <f t="shared" si="728"/>
        <v>-86170.95</v>
      </c>
    </row>
    <row r="117" spans="1:116" ht="10" x14ac:dyDescent="0.2"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  <c r="BT117" s="105"/>
      <c r="BU117" s="105"/>
      <c r="BV117" s="105"/>
      <c r="BW117" s="105"/>
      <c r="BX117" s="105"/>
      <c r="BY117" s="105"/>
      <c r="BZ117" s="105"/>
      <c r="CA117" s="105"/>
      <c r="CB117" s="105"/>
      <c r="CC117" s="105"/>
      <c r="CD117" s="105"/>
      <c r="CE117" s="105"/>
      <c r="CF117" s="105"/>
      <c r="CG117" s="105"/>
      <c r="CH117" s="105"/>
      <c r="CI117" s="105"/>
      <c r="CJ117" s="105"/>
      <c r="CK117" s="105"/>
      <c r="CL117" s="105"/>
      <c r="CM117" s="105"/>
      <c r="CN117" s="105"/>
      <c r="CO117" s="105"/>
      <c r="CP117" s="105"/>
      <c r="CQ117" s="105"/>
      <c r="CR117" s="105"/>
      <c r="CS117" s="105"/>
      <c r="CT117" s="105"/>
      <c r="CU117" s="105"/>
      <c r="CV117" s="105"/>
      <c r="CW117" s="105"/>
      <c r="CX117" s="105"/>
      <c r="CY117" s="105"/>
      <c r="CZ117" s="105"/>
      <c r="DA117" s="105"/>
      <c r="DB117" s="105"/>
      <c r="DC117" s="105"/>
      <c r="DD117" s="105"/>
      <c r="DE117" s="105"/>
      <c r="DF117" s="105"/>
      <c r="DG117" s="14"/>
      <c r="DH117" s="14"/>
      <c r="DI117" s="14"/>
      <c r="DJ117" s="14"/>
      <c r="DK117" s="14"/>
    </row>
    <row r="118" spans="1:116" x14ac:dyDescent="0.25">
      <c r="A118" s="1" t="s">
        <v>173</v>
      </c>
      <c r="DG118" s="5"/>
      <c r="DJ118" s="5"/>
      <c r="DK118" s="5"/>
    </row>
    <row r="119" spans="1:116" ht="10" x14ac:dyDescent="0.2">
      <c r="B119" s="4" t="s">
        <v>155</v>
      </c>
      <c r="D119" s="24">
        <f>SUM(D9,D18,D52,D89,D27,D35,D43,D63,D71,D79,D101,D110,)</f>
        <v>0</v>
      </c>
      <c r="E119" s="24">
        <f t="shared" ref="E119:CZ119" si="729">SUM(E9,E18,E52,E89,E27,E35,E43,E63,E71,E79,E101,E110,)</f>
        <v>0</v>
      </c>
      <c r="F119" s="24">
        <f t="shared" si="729"/>
        <v>0</v>
      </c>
      <c r="G119" s="24">
        <f t="shared" si="729"/>
        <v>0</v>
      </c>
      <c r="H119" s="24">
        <f t="shared" si="729"/>
        <v>0</v>
      </c>
      <c r="I119" s="24">
        <f t="shared" si="729"/>
        <v>0</v>
      </c>
      <c r="J119" s="24">
        <f t="shared" si="729"/>
        <v>0</v>
      </c>
      <c r="K119" s="24">
        <f t="shared" si="729"/>
        <v>749737.8474552728</v>
      </c>
      <c r="L119" s="24">
        <f t="shared" si="729"/>
        <v>1954493.1273065959</v>
      </c>
      <c r="M119" s="24">
        <f t="shared" si="729"/>
        <v>2103473.1949466667</v>
      </c>
      <c r="N119" s="24">
        <f t="shared" si="729"/>
        <v>-876454.6719084481</v>
      </c>
      <c r="O119" s="24">
        <f t="shared" si="729"/>
        <v>96245.504342926608</v>
      </c>
      <c r="P119" s="24">
        <f t="shared" si="729"/>
        <v>-5161465.3767827461</v>
      </c>
      <c r="Q119" s="24">
        <f t="shared" si="729"/>
        <v>-4552807.4272919605</v>
      </c>
      <c r="R119" s="24">
        <f t="shared" si="729"/>
        <v>-6392168.4166245656</v>
      </c>
      <c r="S119" s="24">
        <f t="shared" si="729"/>
        <v>-3663722.3598893592</v>
      </c>
      <c r="T119" s="24">
        <f t="shared" si="729"/>
        <v>-437814.5761522745</v>
      </c>
      <c r="U119" s="24">
        <f t="shared" si="729"/>
        <v>2830612.0059704985</v>
      </c>
      <c r="V119" s="24">
        <f t="shared" si="729"/>
        <v>4777963.0222681044</v>
      </c>
      <c r="W119" s="24">
        <f t="shared" si="729"/>
        <v>6274167.2180051664</v>
      </c>
      <c r="X119" s="24">
        <f t="shared" si="729"/>
        <v>7457966.9598181881</v>
      </c>
      <c r="Y119" s="24">
        <f t="shared" si="729"/>
        <v>10042840.033093061</v>
      </c>
      <c r="Z119" s="24">
        <f t="shared" si="729"/>
        <v>17327113.428218469</v>
      </c>
      <c r="AA119" s="24">
        <f t="shared" si="729"/>
        <v>19118518.687288646</v>
      </c>
      <c r="AB119" s="24">
        <f t="shared" si="729"/>
        <v>26319422.3293055</v>
      </c>
      <c r="AC119" s="24">
        <f t="shared" si="729"/>
        <v>35180099.584160008</v>
      </c>
      <c r="AD119" s="24">
        <f t="shared" si="729"/>
        <v>49692834.335509449</v>
      </c>
      <c r="AE119" s="24">
        <f t="shared" si="729"/>
        <v>55807163.216545254</v>
      </c>
      <c r="AF119" s="24">
        <f t="shared" si="729"/>
        <v>59689876.398589939</v>
      </c>
      <c r="AG119" s="24">
        <f t="shared" si="729"/>
        <v>61765156.453626439</v>
      </c>
      <c r="AH119" s="24">
        <f t="shared" si="729"/>
        <v>64627907.526004195</v>
      </c>
      <c r="AI119" s="24">
        <f t="shared" si="729"/>
        <v>66814543.588727534</v>
      </c>
      <c r="AJ119" s="24">
        <f t="shared" si="729"/>
        <v>67860877.208664984</v>
      </c>
      <c r="AK119" s="24">
        <f t="shared" si="729"/>
        <v>68672431.802373528</v>
      </c>
      <c r="AL119" s="24">
        <f t="shared" si="729"/>
        <v>74512850.991922587</v>
      </c>
      <c r="AM119" s="24">
        <f t="shared" si="729"/>
        <v>73996421.910966754</v>
      </c>
      <c r="AN119" s="24">
        <f t="shared" si="729"/>
        <v>73385548.416961655</v>
      </c>
      <c r="AO119" s="24">
        <f t="shared" si="729"/>
        <v>75360144.510893464</v>
      </c>
      <c r="AP119" s="24">
        <f t="shared" si="729"/>
        <v>84685036.206491947</v>
      </c>
      <c r="AQ119" s="24">
        <f t="shared" si="729"/>
        <v>88464636.47706531</v>
      </c>
      <c r="AR119" s="24">
        <f t="shared" si="729"/>
        <v>97370618.988878861</v>
      </c>
      <c r="AS119" s="24">
        <f t="shared" si="729"/>
        <v>95717498.209962398</v>
      </c>
      <c r="AT119" s="24">
        <f t="shared" si="729"/>
        <v>96795116.74735482</v>
      </c>
      <c r="AU119" s="24">
        <f t="shared" si="729"/>
        <v>97178139.705055684</v>
      </c>
      <c r="AV119" s="24">
        <f t="shared" si="729"/>
        <v>98266771.151236266</v>
      </c>
      <c r="AW119" s="24">
        <f t="shared" si="729"/>
        <v>98640549.910022587</v>
      </c>
      <c r="AX119" s="24">
        <f t="shared" si="729"/>
        <v>100880862.99189651</v>
      </c>
      <c r="AY119" s="24">
        <f t="shared" si="729"/>
        <v>109958592.7477484</v>
      </c>
      <c r="AZ119" s="24">
        <f t="shared" si="729"/>
        <v>102465155.83046538</v>
      </c>
      <c r="BA119" s="24">
        <f t="shared" si="729"/>
        <v>89682390.370465383</v>
      </c>
      <c r="BB119" s="24">
        <f t="shared" si="729"/>
        <v>86747838.280465379</v>
      </c>
      <c r="BC119" s="24">
        <f t="shared" si="729"/>
        <v>83385185.570465386</v>
      </c>
      <c r="BD119" s="24">
        <f t="shared" si="729"/>
        <v>82639222.980465367</v>
      </c>
      <c r="BE119" s="24">
        <f t="shared" si="729"/>
        <v>79093437.883116558</v>
      </c>
      <c r="BF119" s="24">
        <f t="shared" si="729"/>
        <v>79400844.293667853</v>
      </c>
      <c r="BG119" s="24">
        <f t="shared" si="729"/>
        <v>79831967.347579092</v>
      </c>
      <c r="BH119" s="24">
        <f t="shared" si="729"/>
        <v>80464302.718734309</v>
      </c>
      <c r="BI119" s="24">
        <f t="shared" si="729"/>
        <v>81516866.762920126</v>
      </c>
      <c r="BJ119" s="24">
        <f t="shared" si="729"/>
        <v>79374175.263467476</v>
      </c>
      <c r="BK119" s="24">
        <f t="shared" si="729"/>
        <v>77668275.005949467</v>
      </c>
      <c r="BL119" s="24">
        <f t="shared" ref="BL119:BW119" si="730">SUM(BL9,BL18,BL52,BL89,BL27,BL35,BL43,BL63,BL71,BL79,BL101,BL110,)</f>
        <v>72395629.751954883</v>
      </c>
      <c r="BM119" s="24">
        <f t="shared" si="730"/>
        <v>72751643.391954869</v>
      </c>
      <c r="BN119" s="24">
        <f t="shared" si="730"/>
        <v>64444345.201954879</v>
      </c>
      <c r="BO119" s="24">
        <f t="shared" si="730"/>
        <v>57337622.641954876</v>
      </c>
      <c r="BP119" s="24">
        <f t="shared" si="730"/>
        <v>52309454.101954877</v>
      </c>
      <c r="BQ119" s="24">
        <f t="shared" si="730"/>
        <v>48589326.822562881</v>
      </c>
      <c r="BR119" s="24">
        <f t="shared" si="730"/>
        <v>47143971.37256287</v>
      </c>
      <c r="BS119" s="24">
        <f t="shared" si="730"/>
        <v>47193788.212562874</v>
      </c>
      <c r="BT119" s="24">
        <f t="shared" si="730"/>
        <v>45838205.102562889</v>
      </c>
      <c r="BU119" s="24">
        <f t="shared" si="730"/>
        <v>45129752.412562869</v>
      </c>
      <c r="BV119" s="24">
        <f t="shared" si="730"/>
        <v>42218063.922562882</v>
      </c>
      <c r="BW119" s="24">
        <f t="shared" si="730"/>
        <v>37956667.602562882</v>
      </c>
      <c r="BX119" s="24">
        <f t="shared" ref="BX119:CV119" si="731">SUM(BX9,BX18,BX52,BX89,BX27,BX35,BX43,BX63,BX71,BX79,BX101,BX110,)</f>
        <v>35507541.852562867</v>
      </c>
      <c r="BY119" s="24">
        <f t="shared" si="731"/>
        <v>32913540.612562865</v>
      </c>
      <c r="BZ119" s="24">
        <f t="shared" si="731"/>
        <v>14382259.692562869</v>
      </c>
      <c r="CA119" s="24">
        <f t="shared" si="731"/>
        <v>9710210.0925628655</v>
      </c>
      <c r="CB119" s="24">
        <f t="shared" si="731"/>
        <v>8288455.6325628674</v>
      </c>
      <c r="CC119" s="24">
        <f t="shared" si="731"/>
        <v>10347167.082562866</v>
      </c>
      <c r="CD119" s="24">
        <f t="shared" si="731"/>
        <v>10204169.70256287</v>
      </c>
      <c r="CE119" s="24">
        <f t="shared" si="731"/>
        <v>9701592.7625628673</v>
      </c>
      <c r="CF119" s="24">
        <f t="shared" si="731"/>
        <v>9089997.1625628676</v>
      </c>
      <c r="CG119" s="24">
        <f t="shared" si="731"/>
        <v>9474458.5925628655</v>
      </c>
      <c r="CH119" s="24">
        <f t="shared" si="731"/>
        <v>5937812.4925628686</v>
      </c>
      <c r="CI119" s="24">
        <f t="shared" si="731"/>
        <v>8563723.9925628658</v>
      </c>
      <c r="CJ119" s="24">
        <f t="shared" ref="CJ119:CU119" si="732">SUM(CJ9,CJ18,CJ52,CJ89,CJ27,CJ35,CJ43,CJ63,CJ71,CJ79,CJ101,CJ110,)</f>
        <v>8654989.8825628646</v>
      </c>
      <c r="CK119" s="24">
        <f t="shared" si="732"/>
        <v>12208274.062562866</v>
      </c>
      <c r="CL119" s="24">
        <f t="shared" si="732"/>
        <v>7780524.6525628679</v>
      </c>
      <c r="CM119" s="24">
        <f t="shared" si="732"/>
        <v>6358015.6325628664</v>
      </c>
      <c r="CN119" s="24">
        <f t="shared" si="732"/>
        <v>8377631.442562867</v>
      </c>
      <c r="CO119" s="24">
        <f t="shared" si="732"/>
        <v>10277811.182562865</v>
      </c>
      <c r="CP119" s="24">
        <f t="shared" si="732"/>
        <v>8827372.7525628675</v>
      </c>
      <c r="CQ119" s="24">
        <f t="shared" si="732"/>
        <v>8099810.7825628659</v>
      </c>
      <c r="CR119" s="24">
        <f t="shared" si="732"/>
        <v>8057376.4925628668</v>
      </c>
      <c r="CS119" s="24">
        <f t="shared" si="732"/>
        <v>10667175.022562865</v>
      </c>
      <c r="CT119" s="24">
        <f t="shared" si="732"/>
        <v>13162687.522562865</v>
      </c>
      <c r="CU119" s="24">
        <f t="shared" si="732"/>
        <v>13498439.452562869</v>
      </c>
      <c r="CV119" s="24">
        <f t="shared" si="731"/>
        <v>21361554.682562869</v>
      </c>
      <c r="CW119" s="24">
        <f t="shared" si="729"/>
        <v>26169667.472562872</v>
      </c>
      <c r="CX119" s="24">
        <f t="shared" si="729"/>
        <v>21870977.602562871</v>
      </c>
      <c r="CY119" s="24">
        <f t="shared" si="729"/>
        <v>19664773.532562871</v>
      </c>
      <c r="CZ119" s="24">
        <f t="shared" si="729"/>
        <v>25140294.512562867</v>
      </c>
      <c r="DA119" s="24">
        <f t="shared" ref="DA119:DK119" si="733">SUM(DA9,DA18,DA52,DA89,DA27,DA35,DA43,DA63,DA71,DA79,DA101,DA110,)</f>
        <v>24374110.892562862</v>
      </c>
      <c r="DB119" s="24">
        <f t="shared" si="733"/>
        <v>25461435.102562867</v>
      </c>
      <c r="DC119" s="24">
        <f t="shared" si="733"/>
        <v>24930854.142562862</v>
      </c>
      <c r="DD119" s="24">
        <f t="shared" si="733"/>
        <v>24967256.712562867</v>
      </c>
      <c r="DE119" s="24">
        <f t="shared" si="733"/>
        <v>24049541.602562867</v>
      </c>
      <c r="DF119" s="24">
        <f t="shared" si="733"/>
        <v>22024637.702562865</v>
      </c>
      <c r="DG119" s="24">
        <f t="shared" si="733"/>
        <v>24069239.872562859</v>
      </c>
      <c r="DH119" s="24">
        <f t="shared" si="733"/>
        <v>20535513.822562866</v>
      </c>
      <c r="DI119" s="24">
        <f t="shared" si="733"/>
        <v>15900601.892562862</v>
      </c>
      <c r="DJ119" s="24">
        <f t="shared" si="733"/>
        <v>14348528.062562864</v>
      </c>
      <c r="DK119" s="24">
        <f t="shared" si="733"/>
        <v>12190918.196782228</v>
      </c>
    </row>
    <row r="120" spans="1:116" ht="10" x14ac:dyDescent="0.2">
      <c r="B120" s="4" t="s">
        <v>158</v>
      </c>
      <c r="D120" s="25">
        <f>SUM(D14,D31,D39,D48,D67,D75,D85,D106,D115,D23,D59,D97)</f>
        <v>0</v>
      </c>
      <c r="E120" s="25">
        <f t="shared" ref="E120:CZ120" si="734">SUM(E14,E31,E39,E48,E67,E75,E85,E106,E115,E23,E59,E97)</f>
        <v>0</v>
      </c>
      <c r="F120" s="25">
        <f t="shared" si="734"/>
        <v>0</v>
      </c>
      <c r="G120" s="25">
        <f t="shared" si="734"/>
        <v>0</v>
      </c>
      <c r="H120" s="25">
        <f t="shared" si="734"/>
        <v>0</v>
      </c>
      <c r="I120" s="25">
        <f t="shared" si="734"/>
        <v>0</v>
      </c>
      <c r="J120" s="25">
        <f t="shared" si="734"/>
        <v>749737.8474552728</v>
      </c>
      <c r="K120" s="25">
        <f t="shared" si="734"/>
        <v>1204755.2798513235</v>
      </c>
      <c r="L120" s="25">
        <f t="shared" si="734"/>
        <v>148980.06764007069</v>
      </c>
      <c r="M120" s="25">
        <f t="shared" si="734"/>
        <v>-2979927.8668551147</v>
      </c>
      <c r="N120" s="25">
        <f t="shared" si="734"/>
        <v>972700.17625137442</v>
      </c>
      <c r="O120" s="25">
        <f t="shared" si="734"/>
        <v>-5257710.8811256727</v>
      </c>
      <c r="P120" s="25">
        <f t="shared" si="734"/>
        <v>608657.9494907863</v>
      </c>
      <c r="Q120" s="25">
        <f t="shared" si="734"/>
        <v>-1839360.9893326061</v>
      </c>
      <c r="R120" s="25">
        <f t="shared" si="734"/>
        <v>2728446.0567352073</v>
      </c>
      <c r="S120" s="25">
        <f t="shared" si="734"/>
        <v>3225907.7837370848</v>
      </c>
      <c r="T120" s="25">
        <f t="shared" si="734"/>
        <v>3268426.582122772</v>
      </c>
      <c r="U120" s="25">
        <f t="shared" si="734"/>
        <v>1947351.0162976058</v>
      </c>
      <c r="V120" s="25">
        <f t="shared" si="734"/>
        <v>1496204.1957370627</v>
      </c>
      <c r="W120" s="25">
        <f t="shared" si="734"/>
        <v>1183799.7418130208</v>
      </c>
      <c r="X120" s="25">
        <f t="shared" si="734"/>
        <v>2584873.0732748746</v>
      </c>
      <c r="Y120" s="25">
        <f t="shared" si="734"/>
        <v>7284273.3951254096</v>
      </c>
      <c r="Z120" s="25">
        <f t="shared" si="734"/>
        <v>1791405.2590701759</v>
      </c>
      <c r="AA120" s="25">
        <f t="shared" si="734"/>
        <v>7200903.6420168523</v>
      </c>
      <c r="AB120" s="25">
        <f t="shared" si="734"/>
        <v>8860677.2548545133</v>
      </c>
      <c r="AC120" s="25">
        <f t="shared" si="734"/>
        <v>14512734.751349444</v>
      </c>
      <c r="AD120" s="25">
        <f t="shared" si="734"/>
        <v>6114328.8810358094</v>
      </c>
      <c r="AE120" s="25">
        <f t="shared" si="734"/>
        <v>3882713.1820446844</v>
      </c>
      <c r="AF120" s="25">
        <f t="shared" si="734"/>
        <v>2075280.0550364964</v>
      </c>
      <c r="AG120" s="25">
        <f t="shared" si="734"/>
        <v>2862751.0723777693</v>
      </c>
      <c r="AH120" s="25">
        <f t="shared" si="734"/>
        <v>2186636.062723333</v>
      </c>
      <c r="AI120" s="25">
        <f t="shared" si="734"/>
        <v>1046333.6199374467</v>
      </c>
      <c r="AJ120" s="25">
        <f t="shared" si="734"/>
        <v>811554.59370854252</v>
      </c>
      <c r="AK120" s="25">
        <f t="shared" si="734"/>
        <v>5840419.1895490801</v>
      </c>
      <c r="AL120" s="25">
        <f t="shared" si="734"/>
        <v>-516429.08095584821</v>
      </c>
      <c r="AM120" s="25">
        <f t="shared" si="734"/>
        <v>-610873.49400509021</v>
      </c>
      <c r="AN120" s="25">
        <f t="shared" si="734"/>
        <v>1974596.0939318137</v>
      </c>
      <c r="AO120" s="25">
        <f t="shared" si="734"/>
        <v>9324891.6955984682</v>
      </c>
      <c r="AP120" s="25">
        <f t="shared" si="734"/>
        <v>3779600.2705733785</v>
      </c>
      <c r="AQ120" s="25">
        <f t="shared" si="734"/>
        <v>8905982.5118135381</v>
      </c>
      <c r="AR120" s="25">
        <f t="shared" si="734"/>
        <v>-1653120.7789164553</v>
      </c>
      <c r="AS120" s="25">
        <f t="shared" si="734"/>
        <v>1077618.5373924146</v>
      </c>
      <c r="AT120" s="25">
        <f t="shared" si="734"/>
        <v>383022.9577008785</v>
      </c>
      <c r="AU120" s="25">
        <f t="shared" si="734"/>
        <v>1088631.4461805879</v>
      </c>
      <c r="AV120" s="25">
        <f t="shared" si="734"/>
        <v>373778.75878632272</v>
      </c>
      <c r="AW120" s="25">
        <f t="shared" si="734"/>
        <v>2240313.0818739147</v>
      </c>
      <c r="AX120" s="25">
        <f t="shared" si="734"/>
        <v>9077729.7558518965</v>
      </c>
      <c r="AY120" s="25">
        <f t="shared" si="734"/>
        <v>-7493436.9172830265</v>
      </c>
      <c r="AZ120" s="25">
        <f t="shared" si="734"/>
        <v>-12782765.460000001</v>
      </c>
      <c r="BA120" s="25">
        <f t="shared" si="734"/>
        <v>-2934552.0900000003</v>
      </c>
      <c r="BB120" s="25">
        <f t="shared" si="734"/>
        <v>-3362652.71</v>
      </c>
      <c r="BC120" s="25">
        <f t="shared" si="734"/>
        <v>-745962.59000000008</v>
      </c>
      <c r="BD120" s="25">
        <f t="shared" si="734"/>
        <v>-3545785.097348813</v>
      </c>
      <c r="BE120" s="25">
        <f t="shared" si="734"/>
        <v>307406.41055127187</v>
      </c>
      <c r="BF120" s="25">
        <f t="shared" si="734"/>
        <v>431123.05391123879</v>
      </c>
      <c r="BG120" s="25">
        <f t="shared" si="734"/>
        <v>632335.37115522579</v>
      </c>
      <c r="BH120" s="25">
        <f t="shared" si="734"/>
        <v>1052564.0441858193</v>
      </c>
      <c r="BI120" s="25">
        <f t="shared" si="734"/>
        <v>-2142691.4994526445</v>
      </c>
      <c r="BJ120" s="25">
        <f t="shared" si="734"/>
        <v>-1705900.2575180146</v>
      </c>
      <c r="BK120" s="25">
        <f t="shared" si="734"/>
        <v>-5272645.2539945943</v>
      </c>
      <c r="BL120" s="25">
        <f t="shared" ref="BL120:BW120" si="735">SUM(BL14,BL31,BL39,BL48,BL67,BL75,BL85,BL106,BL115,BL23,BL59,BL97)</f>
        <v>356013.6399999992</v>
      </c>
      <c r="BM120" s="25">
        <f t="shared" si="735"/>
        <v>-8307298.1900000023</v>
      </c>
      <c r="BN120" s="25">
        <f t="shared" si="735"/>
        <v>-7106722.5599999996</v>
      </c>
      <c r="BO120" s="25">
        <f t="shared" si="735"/>
        <v>-5028168.54</v>
      </c>
      <c r="BP120" s="25">
        <f t="shared" si="735"/>
        <v>-3720127.2793920049</v>
      </c>
      <c r="BQ120" s="25">
        <f t="shared" si="735"/>
        <v>-1445355.45</v>
      </c>
      <c r="BR120" s="25">
        <f t="shared" si="735"/>
        <v>49816.83999999988</v>
      </c>
      <c r="BS120" s="25">
        <f t="shared" si="735"/>
        <v>-1355583.1099999999</v>
      </c>
      <c r="BT120" s="25">
        <f t="shared" si="735"/>
        <v>-708452.69000000018</v>
      </c>
      <c r="BU120" s="25">
        <f t="shared" si="735"/>
        <v>-2911688.49</v>
      </c>
      <c r="BV120" s="25">
        <f t="shared" si="735"/>
        <v>-4261396.3199999994</v>
      </c>
      <c r="BW120" s="25">
        <f t="shared" si="735"/>
        <v>-2449125.75</v>
      </c>
      <c r="BX120" s="25">
        <f t="shared" ref="BX120:CV120" si="736">SUM(BX14,BX31,BX39,BX48,BX67,BX75,BX85,BX106,BX115,BX23,BX59,BX97)</f>
        <v>-2594001.2400000002</v>
      </c>
      <c r="BY120" s="25">
        <f t="shared" si="736"/>
        <v>-18531280.919999998</v>
      </c>
      <c r="BZ120" s="25">
        <f t="shared" si="736"/>
        <v>-4672049.5999999996</v>
      </c>
      <c r="CA120" s="25">
        <f t="shared" si="736"/>
        <v>-1421754.4600000004</v>
      </c>
      <c r="CB120" s="25">
        <f t="shared" si="736"/>
        <v>2058711.4499999995</v>
      </c>
      <c r="CC120" s="25">
        <f t="shared" si="736"/>
        <v>-142997.37999999998</v>
      </c>
      <c r="CD120" s="25">
        <f t="shared" si="736"/>
        <v>-502576.93999999989</v>
      </c>
      <c r="CE120" s="25">
        <f t="shared" si="736"/>
        <v>-611595.60000000009</v>
      </c>
      <c r="CF120" s="25">
        <f t="shared" si="736"/>
        <v>384461.43</v>
      </c>
      <c r="CG120" s="25">
        <f t="shared" si="736"/>
        <v>-3536646.1000000006</v>
      </c>
      <c r="CH120" s="25">
        <f t="shared" si="736"/>
        <v>2625911.5</v>
      </c>
      <c r="CI120" s="25">
        <f t="shared" si="736"/>
        <v>91265.890000000116</v>
      </c>
      <c r="CJ120" s="25">
        <f t="shared" ref="CJ120:CU120" si="737">SUM(CJ14,CJ31,CJ39,CJ48,CJ67,CJ75,CJ85,CJ106,CJ115,CJ23,CJ59,CJ97)</f>
        <v>3553284.18</v>
      </c>
      <c r="CK120" s="25">
        <f t="shared" si="737"/>
        <v>-4427749.41</v>
      </c>
      <c r="CL120" s="25">
        <f t="shared" si="737"/>
        <v>-1422509.0200000003</v>
      </c>
      <c r="CM120" s="25">
        <f t="shared" si="737"/>
        <v>2019615.8100000003</v>
      </c>
      <c r="CN120" s="25">
        <f t="shared" si="737"/>
        <v>1900179.7400000002</v>
      </c>
      <c r="CO120" s="25">
        <f t="shared" si="737"/>
        <v>-1450438.43</v>
      </c>
      <c r="CP120" s="25">
        <f t="shared" si="737"/>
        <v>-727561.97</v>
      </c>
      <c r="CQ120" s="25">
        <f t="shared" si="737"/>
        <v>-42434.289999999979</v>
      </c>
      <c r="CR120" s="25">
        <f t="shared" si="737"/>
        <v>2609798.5299999993</v>
      </c>
      <c r="CS120" s="25">
        <f t="shared" si="737"/>
        <v>2495512.5000000005</v>
      </c>
      <c r="CT120" s="25">
        <f t="shared" si="737"/>
        <v>335751.92999999993</v>
      </c>
      <c r="CU120" s="25">
        <f t="shared" si="737"/>
        <v>7863115.2300000004</v>
      </c>
      <c r="CV120" s="25">
        <f t="shared" si="736"/>
        <v>4808112.79</v>
      </c>
      <c r="CW120" s="25">
        <f t="shared" si="734"/>
        <v>-4298689.87</v>
      </c>
      <c r="CX120" s="25">
        <f t="shared" si="734"/>
        <v>-2206204.0699999994</v>
      </c>
      <c r="CY120" s="25">
        <f t="shared" si="734"/>
        <v>5475520.9799999995</v>
      </c>
      <c r="CZ120" s="25">
        <f t="shared" si="734"/>
        <v>-766183.62000000267</v>
      </c>
      <c r="DA120" s="25">
        <f t="shared" ref="DA120:DK120" si="738">SUM(DA14,DA31,DA39,DA48,DA67,DA75,DA85,DA106,DA115,DA23,DA59,DA97)</f>
        <v>1087324.21</v>
      </c>
      <c r="DB120" s="25">
        <f t="shared" si="738"/>
        <v>-530580.96000000008</v>
      </c>
      <c r="DC120" s="25">
        <f t="shared" si="738"/>
        <v>36402.570000000036</v>
      </c>
      <c r="DD120" s="25">
        <f t="shared" si="738"/>
        <v>-917715.1100000001</v>
      </c>
      <c r="DE120" s="25">
        <f t="shared" si="738"/>
        <v>-2024903.8999999997</v>
      </c>
      <c r="DF120" s="25">
        <f t="shared" si="738"/>
        <v>2044602.17</v>
      </c>
      <c r="DG120" s="25">
        <f t="shared" si="738"/>
        <v>-3533726.0500000003</v>
      </c>
      <c r="DH120" s="25">
        <f t="shared" si="738"/>
        <v>-4634911.9299999988</v>
      </c>
      <c r="DI120" s="25">
        <f t="shared" si="738"/>
        <v>-1552073.8299999998</v>
      </c>
      <c r="DJ120" s="25">
        <f t="shared" si="738"/>
        <v>-2157609.8657806367</v>
      </c>
      <c r="DK120" s="25">
        <f t="shared" si="738"/>
        <v>-1492062.0766472318</v>
      </c>
    </row>
    <row r="121" spans="1:116" ht="18" customHeight="1" thickBot="1" x14ac:dyDescent="0.25">
      <c r="B121" s="4" t="s">
        <v>159</v>
      </c>
      <c r="D121" s="26">
        <f>SUM(D15,D32,D40,D49,D68,D76,D86,D107,D116,D24,D60,D98)</f>
        <v>0</v>
      </c>
      <c r="E121" s="26">
        <f t="shared" ref="E121:CZ121" si="739">SUM(E15,E32,E40,E49,E68,E76,E86,E107,E116,E24,E60,E98)</f>
        <v>0</v>
      </c>
      <c r="F121" s="26">
        <f t="shared" si="739"/>
        <v>0</v>
      </c>
      <c r="G121" s="26">
        <f t="shared" si="739"/>
        <v>0</v>
      </c>
      <c r="H121" s="26">
        <f t="shared" si="739"/>
        <v>0</v>
      </c>
      <c r="I121" s="26">
        <f t="shared" si="739"/>
        <v>0</v>
      </c>
      <c r="J121" s="26">
        <f t="shared" si="739"/>
        <v>749737.8474552728</v>
      </c>
      <c r="K121" s="26">
        <f t="shared" si="739"/>
        <v>1954493.1273065959</v>
      </c>
      <c r="L121" s="26">
        <f t="shared" si="739"/>
        <v>2103473.1949466667</v>
      </c>
      <c r="M121" s="26">
        <f t="shared" si="739"/>
        <v>-876454.67190844822</v>
      </c>
      <c r="N121" s="26">
        <f t="shared" si="739"/>
        <v>96245.504342926477</v>
      </c>
      <c r="O121" s="26">
        <f t="shared" si="739"/>
        <v>-5161465.3767827461</v>
      </c>
      <c r="P121" s="26">
        <f t="shared" si="739"/>
        <v>-4552807.4272919605</v>
      </c>
      <c r="Q121" s="26">
        <f t="shared" si="739"/>
        <v>-6392168.4166245656</v>
      </c>
      <c r="R121" s="26">
        <f t="shared" si="739"/>
        <v>-3663722.3598893592</v>
      </c>
      <c r="S121" s="26">
        <f t="shared" si="739"/>
        <v>-437814.57615227433</v>
      </c>
      <c r="T121" s="26">
        <f t="shared" si="739"/>
        <v>2830612.0059704981</v>
      </c>
      <c r="U121" s="26">
        <f t="shared" si="739"/>
        <v>4777963.0222681034</v>
      </c>
      <c r="V121" s="26">
        <f t="shared" si="739"/>
        <v>6274167.2180051673</v>
      </c>
      <c r="W121" s="26">
        <f t="shared" si="739"/>
        <v>7457966.9598181872</v>
      </c>
      <c r="X121" s="26">
        <f t="shared" si="739"/>
        <v>10042840.033093061</v>
      </c>
      <c r="Y121" s="26">
        <f t="shared" si="739"/>
        <v>17327113.428218469</v>
      </c>
      <c r="Z121" s="26">
        <f t="shared" si="739"/>
        <v>19118518.687288649</v>
      </c>
      <c r="AA121" s="26">
        <f t="shared" si="739"/>
        <v>26319422.329305504</v>
      </c>
      <c r="AB121" s="26">
        <f t="shared" si="739"/>
        <v>35180099.584160015</v>
      </c>
      <c r="AC121" s="26">
        <f t="shared" si="739"/>
        <v>49692834.335509449</v>
      </c>
      <c r="AD121" s="26">
        <f t="shared" si="739"/>
        <v>55807163.216545254</v>
      </c>
      <c r="AE121" s="26">
        <f t="shared" si="739"/>
        <v>59689876.398589939</v>
      </c>
      <c r="AF121" s="26">
        <f t="shared" si="739"/>
        <v>61765156.453626432</v>
      </c>
      <c r="AG121" s="26">
        <f t="shared" si="739"/>
        <v>64627907.526004195</v>
      </c>
      <c r="AH121" s="26">
        <f t="shared" si="739"/>
        <v>66814543.588727541</v>
      </c>
      <c r="AI121" s="26">
        <f t="shared" si="739"/>
        <v>67860877.208664984</v>
      </c>
      <c r="AJ121" s="26">
        <f t="shared" si="739"/>
        <v>68672431.802373528</v>
      </c>
      <c r="AK121" s="26">
        <f t="shared" si="739"/>
        <v>74512850.991922602</v>
      </c>
      <c r="AL121" s="26">
        <f t="shared" si="739"/>
        <v>73996421.910966754</v>
      </c>
      <c r="AM121" s="26">
        <f t="shared" si="739"/>
        <v>73385548.416961655</v>
      </c>
      <c r="AN121" s="26">
        <f t="shared" si="739"/>
        <v>75360144.510893479</v>
      </c>
      <c r="AO121" s="26">
        <f t="shared" si="739"/>
        <v>84685036.206491947</v>
      </c>
      <c r="AP121" s="26">
        <f t="shared" si="739"/>
        <v>88464636.47706531</v>
      </c>
      <c r="AQ121" s="26">
        <f t="shared" si="739"/>
        <v>97370618.988878861</v>
      </c>
      <c r="AR121" s="26">
        <f t="shared" si="739"/>
        <v>95717498.209962398</v>
      </c>
      <c r="AS121" s="26">
        <f t="shared" si="739"/>
        <v>96795116.747354805</v>
      </c>
      <c r="AT121" s="26">
        <f t="shared" si="739"/>
        <v>97178139.705055684</v>
      </c>
      <c r="AU121" s="26">
        <f t="shared" si="739"/>
        <v>98266771.151236281</v>
      </c>
      <c r="AV121" s="26">
        <f t="shared" si="739"/>
        <v>98640549.910022587</v>
      </c>
      <c r="AW121" s="26">
        <f t="shared" si="739"/>
        <v>100880862.99189651</v>
      </c>
      <c r="AX121" s="26">
        <f t="shared" si="739"/>
        <v>109958592.7477484</v>
      </c>
      <c r="AY121" s="26">
        <f t="shared" si="739"/>
        <v>102465155.83046538</v>
      </c>
      <c r="AZ121" s="26">
        <f t="shared" si="739"/>
        <v>89682390.370465383</v>
      </c>
      <c r="BA121" s="26">
        <f t="shared" si="739"/>
        <v>86747838.280465379</v>
      </c>
      <c r="BB121" s="26">
        <f t="shared" si="739"/>
        <v>83385185.570465371</v>
      </c>
      <c r="BC121" s="26">
        <f t="shared" si="739"/>
        <v>82639222.980465367</v>
      </c>
      <c r="BD121" s="26">
        <f t="shared" si="739"/>
        <v>79093437.883116573</v>
      </c>
      <c r="BE121" s="26">
        <f t="shared" si="739"/>
        <v>79400844.293667838</v>
      </c>
      <c r="BF121" s="26">
        <f t="shared" si="739"/>
        <v>79831967.347579077</v>
      </c>
      <c r="BG121" s="26">
        <f t="shared" si="739"/>
        <v>80464302.718734309</v>
      </c>
      <c r="BH121" s="26">
        <f t="shared" si="739"/>
        <v>81516866.762920126</v>
      </c>
      <c r="BI121" s="26">
        <f t="shared" si="739"/>
        <v>79374175.263467476</v>
      </c>
      <c r="BJ121" s="26">
        <f t="shared" si="739"/>
        <v>77668275.005949482</v>
      </c>
      <c r="BK121" s="26">
        <f t="shared" si="739"/>
        <v>72395629.751954868</v>
      </c>
      <c r="BL121" s="26">
        <f t="shared" ref="BL121:BW121" si="740">SUM(BL15,BL32,BL40,BL49,BL68,BL76,BL86,BL107,BL116,BL24,BL60,BL98)</f>
        <v>72751643.391954884</v>
      </c>
      <c r="BM121" s="26">
        <f t="shared" si="740"/>
        <v>64444345.201954879</v>
      </c>
      <c r="BN121" s="26">
        <f t="shared" si="740"/>
        <v>57337622.641954876</v>
      </c>
      <c r="BO121" s="26">
        <f t="shared" si="740"/>
        <v>52309454.101954877</v>
      </c>
      <c r="BP121" s="26">
        <f t="shared" si="740"/>
        <v>48589326.822562881</v>
      </c>
      <c r="BQ121" s="26">
        <f t="shared" si="740"/>
        <v>47143971.37256287</v>
      </c>
      <c r="BR121" s="26">
        <f t="shared" si="740"/>
        <v>47193788.212562874</v>
      </c>
      <c r="BS121" s="26">
        <f t="shared" si="740"/>
        <v>45838205.102562889</v>
      </c>
      <c r="BT121" s="26">
        <f t="shared" si="740"/>
        <v>45129752.412562869</v>
      </c>
      <c r="BU121" s="26">
        <f t="shared" si="740"/>
        <v>42218063.922562882</v>
      </c>
      <c r="BV121" s="26">
        <f t="shared" si="740"/>
        <v>37956667.602562882</v>
      </c>
      <c r="BW121" s="26">
        <f t="shared" si="740"/>
        <v>35507541.85256286</v>
      </c>
      <c r="BX121" s="26">
        <f t="shared" ref="BX121:CV121" si="741">SUM(BX15,BX32,BX40,BX49,BX68,BX76,BX86,BX107,BX116,BX24,BX60,BX98)</f>
        <v>32913540.612562865</v>
      </c>
      <c r="BY121" s="26">
        <f t="shared" si="741"/>
        <v>14382259.692562869</v>
      </c>
      <c r="BZ121" s="26">
        <f t="shared" si="741"/>
        <v>9710210.0925628692</v>
      </c>
      <c r="CA121" s="26">
        <f t="shared" si="741"/>
        <v>8288455.6325628646</v>
      </c>
      <c r="CB121" s="26">
        <f t="shared" si="741"/>
        <v>10347167.082562866</v>
      </c>
      <c r="CC121" s="26">
        <f t="shared" si="741"/>
        <v>10204169.70256287</v>
      </c>
      <c r="CD121" s="26">
        <f t="shared" si="741"/>
        <v>9701592.7625628673</v>
      </c>
      <c r="CE121" s="26">
        <f t="shared" si="741"/>
        <v>9089997.1625628676</v>
      </c>
      <c r="CF121" s="26">
        <f t="shared" si="741"/>
        <v>9474458.5925628655</v>
      </c>
      <c r="CG121" s="26">
        <f t="shared" si="741"/>
        <v>5937812.4925628658</v>
      </c>
      <c r="CH121" s="26">
        <f t="shared" si="741"/>
        <v>8563723.9925628658</v>
      </c>
      <c r="CI121" s="26">
        <f t="shared" si="741"/>
        <v>8654989.8825628683</v>
      </c>
      <c r="CJ121" s="26">
        <f t="shared" ref="CJ121:CU121" si="742">SUM(CJ15,CJ32,CJ40,CJ49,CJ68,CJ76,CJ86,CJ107,CJ116,CJ24,CJ60,CJ98)</f>
        <v>12208274.062562868</v>
      </c>
      <c r="CK121" s="26">
        <f t="shared" si="742"/>
        <v>7780524.6525628669</v>
      </c>
      <c r="CL121" s="26">
        <f t="shared" si="742"/>
        <v>6358015.6325628655</v>
      </c>
      <c r="CM121" s="26">
        <f t="shared" si="742"/>
        <v>8377631.442562866</v>
      </c>
      <c r="CN121" s="26">
        <f t="shared" si="742"/>
        <v>10277811.182562869</v>
      </c>
      <c r="CO121" s="26">
        <f t="shared" si="742"/>
        <v>8827372.7525628693</v>
      </c>
      <c r="CP121" s="26">
        <f t="shared" si="742"/>
        <v>8099810.7825628668</v>
      </c>
      <c r="CQ121" s="26">
        <f t="shared" si="742"/>
        <v>8057376.4925628677</v>
      </c>
      <c r="CR121" s="26">
        <f t="shared" si="742"/>
        <v>10667175.022562869</v>
      </c>
      <c r="CS121" s="26">
        <f t="shared" si="742"/>
        <v>13162687.522562869</v>
      </c>
      <c r="CT121" s="26">
        <f t="shared" si="742"/>
        <v>13498439.452562869</v>
      </c>
      <c r="CU121" s="26">
        <f t="shared" si="742"/>
        <v>21361554.682562869</v>
      </c>
      <c r="CV121" s="26">
        <f t="shared" si="741"/>
        <v>26169667.472562864</v>
      </c>
      <c r="CW121" s="26">
        <f t="shared" si="739"/>
        <v>21870977.602562871</v>
      </c>
      <c r="CX121" s="26">
        <f t="shared" si="739"/>
        <v>19664773.532562867</v>
      </c>
      <c r="CY121" s="26">
        <f t="shared" si="739"/>
        <v>25140294.512562867</v>
      </c>
      <c r="CZ121" s="26">
        <f t="shared" si="739"/>
        <v>24374110.892562862</v>
      </c>
      <c r="DA121" s="26">
        <f t="shared" ref="DA121:DK121" si="743">SUM(DA15,DA32,DA40,DA49,DA68,DA76,DA86,DA107,DA116,DA24,DA60,DA98)</f>
        <v>25461435.10256286</v>
      </c>
      <c r="DB121" s="26">
        <f t="shared" si="743"/>
        <v>24930854.142562862</v>
      </c>
      <c r="DC121" s="26">
        <f t="shared" si="743"/>
        <v>24967256.712562863</v>
      </c>
      <c r="DD121" s="26">
        <f t="shared" si="743"/>
        <v>24049541.60256286</v>
      </c>
      <c r="DE121" s="26">
        <f t="shared" si="743"/>
        <v>22024637.702562865</v>
      </c>
      <c r="DF121" s="26">
        <f t="shared" si="743"/>
        <v>24069239.872562859</v>
      </c>
      <c r="DG121" s="26">
        <f t="shared" si="743"/>
        <v>20535513.822562858</v>
      </c>
      <c r="DH121" s="26">
        <f t="shared" si="743"/>
        <v>15900601.892562866</v>
      </c>
      <c r="DI121" s="26">
        <f t="shared" si="743"/>
        <v>14348528.062562866</v>
      </c>
      <c r="DJ121" s="26">
        <f t="shared" si="743"/>
        <v>12190918.196782229</v>
      </c>
      <c r="DK121" s="26">
        <f t="shared" si="743"/>
        <v>10698856.120134998</v>
      </c>
    </row>
    <row r="122" spans="1:116" thickTop="1" x14ac:dyDescent="0.2">
      <c r="A122" s="4" t="s">
        <v>174</v>
      </c>
      <c r="D122" s="27">
        <f>SUM(D15,D32,D40,D24)</f>
        <v>0</v>
      </c>
      <c r="E122" s="27">
        <f t="shared" ref="E122:CZ122" si="744">SUM(E15,E32,E40,E24)</f>
        <v>0</v>
      </c>
      <c r="F122" s="27">
        <f t="shared" si="744"/>
        <v>0</v>
      </c>
      <c r="G122" s="27">
        <f t="shared" si="744"/>
        <v>0</v>
      </c>
      <c r="H122" s="27">
        <f t="shared" si="744"/>
        <v>0</v>
      </c>
      <c r="I122" s="27">
        <f t="shared" si="744"/>
        <v>0</v>
      </c>
      <c r="J122" s="27">
        <f t="shared" si="744"/>
        <v>0</v>
      </c>
      <c r="K122" s="27">
        <f t="shared" si="744"/>
        <v>0</v>
      </c>
      <c r="L122" s="27">
        <f t="shared" si="744"/>
        <v>0</v>
      </c>
      <c r="M122" s="27">
        <f t="shared" si="744"/>
        <v>0</v>
      </c>
      <c r="N122" s="27">
        <f t="shared" si="744"/>
        <v>0</v>
      </c>
      <c r="O122" s="27">
        <f t="shared" si="744"/>
        <v>0</v>
      </c>
      <c r="P122" s="27">
        <f t="shared" si="744"/>
        <v>0</v>
      </c>
      <c r="Q122" s="27">
        <f t="shared" si="744"/>
        <v>0</v>
      </c>
      <c r="R122" s="27">
        <f t="shared" si="744"/>
        <v>0</v>
      </c>
      <c r="S122" s="27">
        <f t="shared" si="744"/>
        <v>0</v>
      </c>
      <c r="T122" s="27">
        <f t="shared" si="744"/>
        <v>-4984473.0387106789</v>
      </c>
      <c r="U122" s="27">
        <f t="shared" si="744"/>
        <v>-4834353.2706501456</v>
      </c>
      <c r="V122" s="27">
        <f t="shared" si="744"/>
        <v>-4723512.543973201</v>
      </c>
      <c r="W122" s="27">
        <f t="shared" si="744"/>
        <v>-4621731.5997377206</v>
      </c>
      <c r="X122" s="27">
        <f t="shared" si="744"/>
        <v>-4494975.5093329586</v>
      </c>
      <c r="Y122" s="27">
        <f t="shared" si="744"/>
        <v>-4258326.0628518583</v>
      </c>
      <c r="Z122" s="27">
        <f t="shared" si="744"/>
        <v>-3654139.7205273085</v>
      </c>
      <c r="AA122" s="27">
        <f t="shared" si="744"/>
        <v>-2967966.716642112</v>
      </c>
      <c r="AB122" s="27">
        <f t="shared" si="744"/>
        <v>-2311474.0738325845</v>
      </c>
      <c r="AC122" s="27">
        <f t="shared" si="744"/>
        <v>-1825267.4989476348</v>
      </c>
      <c r="AD122" s="27">
        <f t="shared" si="744"/>
        <v>-1370256.0650724955</v>
      </c>
      <c r="AE122" s="27">
        <f t="shared" si="744"/>
        <v>-988346.97802894819</v>
      </c>
      <c r="AF122" s="27">
        <f t="shared" si="744"/>
        <v>16265343.047508944</v>
      </c>
      <c r="AG122" s="27">
        <f t="shared" si="744"/>
        <v>15819082.27101879</v>
      </c>
      <c r="AH122" s="27">
        <f t="shared" si="744"/>
        <v>15428452.1600498</v>
      </c>
      <c r="AI122" s="27">
        <f t="shared" si="744"/>
        <v>15012901.877903635</v>
      </c>
      <c r="AJ122" s="27">
        <f t="shared" si="744"/>
        <v>14458309.516399225</v>
      </c>
      <c r="AK122" s="27">
        <f t="shared" si="744"/>
        <v>13627774.907090738</v>
      </c>
      <c r="AL122" s="27">
        <f t="shared" si="744"/>
        <v>11761269.51739054</v>
      </c>
      <c r="AM122" s="27">
        <f t="shared" si="744"/>
        <v>9420138.8052283637</v>
      </c>
      <c r="AN122" s="27">
        <f t="shared" si="744"/>
        <v>7192358.4812908377</v>
      </c>
      <c r="AO122" s="27">
        <f t="shared" si="744"/>
        <v>5489120.2222982738</v>
      </c>
      <c r="AP122" s="27">
        <f t="shared" si="744"/>
        <v>3814347.1796343783</v>
      </c>
      <c r="AQ122" s="27">
        <f t="shared" si="744"/>
        <v>2892828.9909327431</v>
      </c>
      <c r="AR122" s="27">
        <f t="shared" si="744"/>
        <v>32850386.310156126</v>
      </c>
      <c r="AS122" s="27">
        <f t="shared" si="744"/>
        <v>31840241.255354583</v>
      </c>
      <c r="AT122" s="27">
        <f t="shared" si="744"/>
        <v>30939252.694776982</v>
      </c>
      <c r="AU122" s="27">
        <f t="shared" si="744"/>
        <v>30170106.355587818</v>
      </c>
      <c r="AV122" s="27">
        <f t="shared" si="744"/>
        <v>29107559.74426119</v>
      </c>
      <c r="AW122" s="27">
        <f t="shared" si="744"/>
        <v>27218245.923017941</v>
      </c>
      <c r="AX122" s="27">
        <f t="shared" si="744"/>
        <v>24622630.705050059</v>
      </c>
      <c r="AY122" s="27">
        <f t="shared" si="744"/>
        <v>19640107.660528962</v>
      </c>
      <c r="AZ122" s="27">
        <f t="shared" si="744"/>
        <v>14141837.840528961</v>
      </c>
      <c r="BA122" s="27">
        <f t="shared" si="744"/>
        <v>9830823.3305289615</v>
      </c>
      <c r="BB122" s="27">
        <f t="shared" si="744"/>
        <v>6058050.4005289618</v>
      </c>
      <c r="BC122" s="27">
        <f t="shared" si="744"/>
        <v>3461647.2605289621</v>
      </c>
      <c r="BD122" s="27">
        <f t="shared" si="744"/>
        <v>36943648.47052896</v>
      </c>
      <c r="BE122" s="27">
        <f t="shared" si="744"/>
        <v>35710145.150528967</v>
      </c>
      <c r="BF122" s="27">
        <f t="shared" si="744"/>
        <v>34688233.820528969</v>
      </c>
      <c r="BG122" s="27">
        <f t="shared" si="744"/>
        <v>33753748.380528964</v>
      </c>
      <c r="BH122" s="27">
        <f t="shared" si="744"/>
        <v>32602857.520528965</v>
      </c>
      <c r="BI122" s="27">
        <f t="shared" si="744"/>
        <v>30061670.310528964</v>
      </c>
      <c r="BJ122" s="27">
        <f t="shared" si="744"/>
        <v>26085727.150528964</v>
      </c>
      <c r="BK122" s="27">
        <f t="shared" si="744"/>
        <v>20673234.340528965</v>
      </c>
      <c r="BL122" s="27">
        <f t="shared" ref="BL122:BW122" si="745">SUM(BL15,BL32,BL40,BL24)</f>
        <v>15904793.690528965</v>
      </c>
      <c r="BM122" s="27">
        <f t="shared" si="745"/>
        <v>10948096.340528965</v>
      </c>
      <c r="BN122" s="27">
        <f t="shared" si="745"/>
        <v>6714608.5205289647</v>
      </c>
      <c r="BO122" s="27">
        <f t="shared" si="745"/>
        <v>3701336.9605289642</v>
      </c>
      <c r="BP122" s="27">
        <f t="shared" si="745"/>
        <v>48749581.969460443</v>
      </c>
      <c r="BQ122" s="27">
        <f t="shared" si="745"/>
        <v>47111311.009460442</v>
      </c>
      <c r="BR122" s="27">
        <f t="shared" si="745"/>
        <v>45980255.789460436</v>
      </c>
      <c r="BS122" s="27">
        <f t="shared" si="745"/>
        <v>44775358.789460443</v>
      </c>
      <c r="BT122" s="27">
        <f t="shared" si="745"/>
        <v>43218987.369460434</v>
      </c>
      <c r="BU122" s="27">
        <f t="shared" si="745"/>
        <v>39653832.279460445</v>
      </c>
      <c r="BV122" s="27">
        <f t="shared" si="745"/>
        <v>34492393.599460438</v>
      </c>
      <c r="BW122" s="27">
        <f t="shared" si="745"/>
        <v>27273493.519460436</v>
      </c>
      <c r="BX122" s="27">
        <f t="shared" ref="BX122:CV122" si="746">SUM(BX15,BX32,BX40,BX24)</f>
        <v>20172166.149460435</v>
      </c>
      <c r="BY122" s="27">
        <f t="shared" si="746"/>
        <v>11638898.719460435</v>
      </c>
      <c r="BZ122" s="27">
        <f t="shared" si="746"/>
        <v>5537684.9494604347</v>
      </c>
      <c r="CA122" s="27">
        <f t="shared" si="746"/>
        <v>1723096.8594604342</v>
      </c>
      <c r="CB122" s="27">
        <f t="shared" si="746"/>
        <v>9745093.1142945644</v>
      </c>
      <c r="CC122" s="27">
        <f t="shared" si="746"/>
        <v>9475282.8442945667</v>
      </c>
      <c r="CD122" s="27">
        <f t="shared" si="746"/>
        <v>9303712.4042945653</v>
      </c>
      <c r="CE122" s="27">
        <f t="shared" si="746"/>
        <v>9156508.8642945644</v>
      </c>
      <c r="CF122" s="27">
        <f t="shared" si="746"/>
        <v>8935741.1642945651</v>
      </c>
      <c r="CG122" s="27">
        <f t="shared" si="746"/>
        <v>8137022.5542945648</v>
      </c>
      <c r="CH122" s="27">
        <f t="shared" si="746"/>
        <v>7075016.9942945642</v>
      </c>
      <c r="CI122" s="27">
        <f t="shared" si="746"/>
        <v>5798079.5142945647</v>
      </c>
      <c r="CJ122" s="27">
        <f t="shared" ref="CJ122:CU122" si="747">SUM(CJ15,CJ32,CJ40,CJ24)</f>
        <v>4494590.1342945648</v>
      </c>
      <c r="CK122" s="27">
        <f t="shared" si="747"/>
        <v>3262461.3742945655</v>
      </c>
      <c r="CL122" s="27">
        <f t="shared" si="747"/>
        <v>2048809.4242945656</v>
      </c>
      <c r="CM122" s="27">
        <f t="shared" si="747"/>
        <v>1329612.0942945657</v>
      </c>
      <c r="CN122" s="27">
        <f t="shared" si="747"/>
        <v>3978306.4942945647</v>
      </c>
      <c r="CO122" s="27">
        <f t="shared" si="747"/>
        <v>3870640.5042945654</v>
      </c>
      <c r="CP122" s="27">
        <f t="shared" si="747"/>
        <v>3810092.3042945657</v>
      </c>
      <c r="CQ122" s="27">
        <f t="shared" si="747"/>
        <v>3760177.6042945655</v>
      </c>
      <c r="CR122" s="27">
        <f t="shared" si="747"/>
        <v>3694576.3642945657</v>
      </c>
      <c r="CS122" s="27">
        <f t="shared" si="747"/>
        <v>3406231.0142945661</v>
      </c>
      <c r="CT122" s="27">
        <f t="shared" si="747"/>
        <v>2841247.5342945657</v>
      </c>
      <c r="CU122" s="27">
        <f t="shared" si="747"/>
        <v>2149411.5742945662</v>
      </c>
      <c r="CV122" s="27">
        <f t="shared" si="746"/>
        <v>1423562.9942945656</v>
      </c>
      <c r="CW122" s="27">
        <f t="shared" si="744"/>
        <v>719251.67429456557</v>
      </c>
      <c r="CX122" s="27">
        <f t="shared" si="744"/>
        <v>115192.60429456554</v>
      </c>
      <c r="CY122" s="27">
        <f t="shared" si="744"/>
        <v>-201855.28570543451</v>
      </c>
      <c r="CZ122" s="27">
        <f t="shared" si="744"/>
        <v>18044506.004294567</v>
      </c>
      <c r="DA122" s="27">
        <f t="shared" ref="DA122:DK122" si="748">SUM(DA15,DA32,DA40,DA24)</f>
        <v>17494998.714294564</v>
      </c>
      <c r="DB122" s="27">
        <f t="shared" si="748"/>
        <v>17105918.464294568</v>
      </c>
      <c r="DC122" s="27">
        <f t="shared" si="748"/>
        <v>16691206.344294567</v>
      </c>
      <c r="DD122" s="27">
        <f t="shared" si="748"/>
        <v>16107177.944294563</v>
      </c>
      <c r="DE122" s="27">
        <f t="shared" si="748"/>
        <v>14689273.254294563</v>
      </c>
      <c r="DF122" s="27">
        <f t="shared" si="748"/>
        <v>12719320.124294564</v>
      </c>
      <c r="DG122" s="27">
        <f t="shared" si="748"/>
        <v>9555233.0942945629</v>
      </c>
      <c r="DH122" s="27">
        <f t="shared" si="748"/>
        <v>6506557.8442945639</v>
      </c>
      <c r="DI122" s="27">
        <f t="shared" si="748"/>
        <v>4007714.9342945642</v>
      </c>
      <c r="DJ122" s="27">
        <f t="shared" si="748"/>
        <v>1850105.0685139273</v>
      </c>
      <c r="DK122" s="27">
        <f t="shared" si="748"/>
        <v>358042.99186669558</v>
      </c>
    </row>
    <row r="123" spans="1:116" thickBot="1" x14ac:dyDescent="0.25">
      <c r="A123" s="4" t="s">
        <v>175</v>
      </c>
      <c r="D123" s="28">
        <f t="shared" ref="D123" si="749">D121-D122</f>
        <v>0</v>
      </c>
      <c r="E123" s="28">
        <f t="shared" ref="E123:CZ123" si="750">E121-E122</f>
        <v>0</v>
      </c>
      <c r="F123" s="28">
        <f t="shared" si="750"/>
        <v>0</v>
      </c>
      <c r="G123" s="28">
        <f t="shared" si="750"/>
        <v>0</v>
      </c>
      <c r="H123" s="28">
        <f t="shared" si="750"/>
        <v>0</v>
      </c>
      <c r="I123" s="28">
        <f t="shared" si="750"/>
        <v>0</v>
      </c>
      <c r="J123" s="28">
        <f t="shared" si="750"/>
        <v>749737.8474552728</v>
      </c>
      <c r="K123" s="28">
        <f t="shared" si="750"/>
        <v>1954493.1273065959</v>
      </c>
      <c r="L123" s="28">
        <f t="shared" si="750"/>
        <v>2103473.1949466667</v>
      </c>
      <c r="M123" s="28">
        <f t="shared" si="750"/>
        <v>-876454.67190844822</v>
      </c>
      <c r="N123" s="28">
        <f t="shared" si="750"/>
        <v>96245.504342926477</v>
      </c>
      <c r="O123" s="28">
        <f t="shared" si="750"/>
        <v>-5161465.3767827461</v>
      </c>
      <c r="P123" s="28">
        <f t="shared" si="750"/>
        <v>-4552807.4272919605</v>
      </c>
      <c r="Q123" s="28">
        <f t="shared" si="750"/>
        <v>-6392168.4166245656</v>
      </c>
      <c r="R123" s="28">
        <f t="shared" si="750"/>
        <v>-3663722.3598893592</v>
      </c>
      <c r="S123" s="28">
        <f t="shared" si="750"/>
        <v>-437814.57615227433</v>
      </c>
      <c r="T123" s="28">
        <f t="shared" si="750"/>
        <v>7815085.0446811765</v>
      </c>
      <c r="U123" s="28">
        <f t="shared" si="750"/>
        <v>9612316.29291825</v>
      </c>
      <c r="V123" s="28">
        <f t="shared" si="750"/>
        <v>10997679.761978369</v>
      </c>
      <c r="W123" s="28">
        <f t="shared" si="750"/>
        <v>12079698.559555907</v>
      </c>
      <c r="X123" s="28">
        <f t="shared" si="750"/>
        <v>14537815.54242602</v>
      </c>
      <c r="Y123" s="28">
        <f t="shared" si="750"/>
        <v>21585439.491070326</v>
      </c>
      <c r="Z123" s="28">
        <f t="shared" si="750"/>
        <v>22772658.407815959</v>
      </c>
      <c r="AA123" s="28">
        <f t="shared" si="750"/>
        <v>29287389.045947615</v>
      </c>
      <c r="AB123" s="28">
        <f t="shared" si="750"/>
        <v>37491573.657992601</v>
      </c>
      <c r="AC123" s="28">
        <f t="shared" si="750"/>
        <v>51518101.834457085</v>
      </c>
      <c r="AD123" s="28">
        <f t="shared" si="750"/>
        <v>57177419.281617746</v>
      </c>
      <c r="AE123" s="28">
        <f t="shared" si="750"/>
        <v>60678223.376618885</v>
      </c>
      <c r="AF123" s="28">
        <f t="shared" si="750"/>
        <v>45499813.406117484</v>
      </c>
      <c r="AG123" s="28">
        <f t="shared" si="750"/>
        <v>48808825.254985407</v>
      </c>
      <c r="AH123" s="28">
        <f t="shared" si="750"/>
        <v>51386091.428677738</v>
      </c>
      <c r="AI123" s="28">
        <f t="shared" si="750"/>
        <v>52847975.330761351</v>
      </c>
      <c r="AJ123" s="28">
        <f t="shared" si="750"/>
        <v>54214122.285974301</v>
      </c>
      <c r="AK123" s="28">
        <f t="shared" si="750"/>
        <v>60885076.084831864</v>
      </c>
      <c r="AL123" s="28">
        <f t="shared" si="750"/>
        <v>62235152.393576212</v>
      </c>
      <c r="AM123" s="28">
        <f t="shared" si="750"/>
        <v>63965409.611733288</v>
      </c>
      <c r="AN123" s="28">
        <f t="shared" si="750"/>
        <v>68167786.029602647</v>
      </c>
      <c r="AO123" s="28">
        <f t="shared" si="750"/>
        <v>79195915.984193668</v>
      </c>
      <c r="AP123" s="28">
        <f t="shared" si="750"/>
        <v>84650289.297430933</v>
      </c>
      <c r="AQ123" s="28">
        <f t="shared" si="750"/>
        <v>94477789.997946113</v>
      </c>
      <c r="AR123" s="28">
        <f t="shared" si="750"/>
        <v>62867111.899806276</v>
      </c>
      <c r="AS123" s="28">
        <f t="shared" si="750"/>
        <v>64954875.492000222</v>
      </c>
      <c r="AT123" s="28">
        <f t="shared" si="750"/>
        <v>66238887.010278702</v>
      </c>
      <c r="AU123" s="28">
        <f t="shared" si="750"/>
        <v>68096664.795648456</v>
      </c>
      <c r="AV123" s="28">
        <f t="shared" si="750"/>
        <v>69532990.165761396</v>
      </c>
      <c r="AW123" s="28">
        <f t="shared" si="750"/>
        <v>73662617.068878561</v>
      </c>
      <c r="AX123" s="28">
        <f t="shared" si="750"/>
        <v>85335962.042698354</v>
      </c>
      <c r="AY123" s="28">
        <f t="shared" si="750"/>
        <v>82825048.169936419</v>
      </c>
      <c r="AZ123" s="28">
        <f t="shared" si="750"/>
        <v>75540552.529936418</v>
      </c>
      <c r="BA123" s="28">
        <f t="shared" si="750"/>
        <v>76917014.94993642</v>
      </c>
      <c r="BB123" s="28">
        <f t="shared" si="750"/>
        <v>77327135.169936404</v>
      </c>
      <c r="BC123" s="28">
        <f t="shared" si="750"/>
        <v>79177575.719936401</v>
      </c>
      <c r="BD123" s="28">
        <f t="shared" si="750"/>
        <v>42149789.412587613</v>
      </c>
      <c r="BE123" s="28">
        <f t="shared" si="750"/>
        <v>43690699.143138871</v>
      </c>
      <c r="BF123" s="28">
        <f t="shared" si="750"/>
        <v>45143733.527050108</v>
      </c>
      <c r="BG123" s="28">
        <f t="shared" si="750"/>
        <v>46710554.338205345</v>
      </c>
      <c r="BH123" s="28">
        <f t="shared" si="750"/>
        <v>48914009.242391162</v>
      </c>
      <c r="BI123" s="28">
        <f t="shared" si="750"/>
        <v>49312504.952938512</v>
      </c>
      <c r="BJ123" s="28">
        <f t="shared" si="750"/>
        <v>51582547.855420515</v>
      </c>
      <c r="BK123" s="28">
        <f t="shared" si="750"/>
        <v>51722395.411425903</v>
      </c>
      <c r="BL123" s="28">
        <f t="shared" ref="BL123:BW123" si="751">BL121-BL122</f>
        <v>56846849.701425917</v>
      </c>
      <c r="BM123" s="28">
        <f t="shared" si="751"/>
        <v>53496248.861425914</v>
      </c>
      <c r="BN123" s="28">
        <f t="shared" si="751"/>
        <v>50623014.121425912</v>
      </c>
      <c r="BO123" s="28">
        <f t="shared" si="751"/>
        <v>48608117.141425915</v>
      </c>
      <c r="BP123" s="28">
        <f t="shared" si="751"/>
        <v>-160255.14689756185</v>
      </c>
      <c r="BQ123" s="28">
        <f t="shared" si="751"/>
        <v>32660.363102428615</v>
      </c>
      <c r="BR123" s="28">
        <f t="shared" si="751"/>
        <v>1213532.4231024384</v>
      </c>
      <c r="BS123" s="28">
        <f t="shared" si="751"/>
        <v>1062846.3131024465</v>
      </c>
      <c r="BT123" s="28">
        <f t="shared" si="751"/>
        <v>1910765.0431024358</v>
      </c>
      <c r="BU123" s="28">
        <f t="shared" si="751"/>
        <v>2564231.6431024373</v>
      </c>
      <c r="BV123" s="28">
        <f t="shared" si="751"/>
        <v>3464274.0031024441</v>
      </c>
      <c r="BW123" s="28">
        <f t="shared" si="751"/>
        <v>8234048.3331024237</v>
      </c>
      <c r="BX123" s="28">
        <f t="shared" ref="BX123:CV123" si="752">BX121-BX122</f>
        <v>12741374.46310243</v>
      </c>
      <c r="BY123" s="28">
        <f t="shared" si="752"/>
        <v>2743360.9731024336</v>
      </c>
      <c r="BZ123" s="28">
        <f t="shared" si="752"/>
        <v>4172525.1431024345</v>
      </c>
      <c r="CA123" s="28">
        <f t="shared" si="752"/>
        <v>6565358.7731024306</v>
      </c>
      <c r="CB123" s="28">
        <f t="shared" si="752"/>
        <v>602073.96826830134</v>
      </c>
      <c r="CC123" s="28">
        <f t="shared" si="752"/>
        <v>728886.8582683038</v>
      </c>
      <c r="CD123" s="28">
        <f t="shared" si="752"/>
        <v>397880.35826830193</v>
      </c>
      <c r="CE123" s="28">
        <f t="shared" si="752"/>
        <v>-66511.701731696725</v>
      </c>
      <c r="CF123" s="28">
        <f t="shared" si="752"/>
        <v>538717.42826830037</v>
      </c>
      <c r="CG123" s="28">
        <f t="shared" si="752"/>
        <v>-2199210.0617316989</v>
      </c>
      <c r="CH123" s="28">
        <f t="shared" si="752"/>
        <v>1488706.9982683016</v>
      </c>
      <c r="CI123" s="28">
        <f t="shared" si="752"/>
        <v>2856910.3682683036</v>
      </c>
      <c r="CJ123" s="28">
        <f t="shared" ref="CJ123:CU123" si="753">CJ121-CJ122</f>
        <v>7713683.9282683032</v>
      </c>
      <c r="CK123" s="28">
        <f t="shared" si="753"/>
        <v>4518063.2782683019</v>
      </c>
      <c r="CL123" s="28">
        <f t="shared" si="753"/>
        <v>4309206.2082682997</v>
      </c>
      <c r="CM123" s="28">
        <f t="shared" si="753"/>
        <v>7048019.3482683003</v>
      </c>
      <c r="CN123" s="28">
        <f t="shared" si="753"/>
        <v>6299504.6882683039</v>
      </c>
      <c r="CO123" s="28">
        <f t="shared" si="753"/>
        <v>4956732.2482683044</v>
      </c>
      <c r="CP123" s="28">
        <f t="shared" si="753"/>
        <v>4289718.4782683011</v>
      </c>
      <c r="CQ123" s="28">
        <f t="shared" si="753"/>
        <v>4297198.8882683022</v>
      </c>
      <c r="CR123" s="28">
        <f t="shared" si="753"/>
        <v>6972598.6582683027</v>
      </c>
      <c r="CS123" s="28">
        <f t="shared" si="753"/>
        <v>9756456.5082683023</v>
      </c>
      <c r="CT123" s="28">
        <f t="shared" si="753"/>
        <v>10657191.918268302</v>
      </c>
      <c r="CU123" s="28">
        <f t="shared" si="753"/>
        <v>19212143.108268302</v>
      </c>
      <c r="CV123" s="28">
        <f t="shared" si="752"/>
        <v>24746104.478268299</v>
      </c>
      <c r="CW123" s="28">
        <f t="shared" si="750"/>
        <v>21151725.928268306</v>
      </c>
      <c r="CX123" s="28">
        <f t="shared" si="750"/>
        <v>19549580.928268302</v>
      </c>
      <c r="CY123" s="28">
        <f t="shared" si="750"/>
        <v>25342149.798268303</v>
      </c>
      <c r="CZ123" s="28">
        <f t="shared" si="750"/>
        <v>6329604.8882682957</v>
      </c>
      <c r="DA123" s="28">
        <f t="shared" ref="DA123:DK123" si="754">DA121-DA122</f>
        <v>7966436.3882682957</v>
      </c>
      <c r="DB123" s="28">
        <f t="shared" si="754"/>
        <v>7824935.6782682948</v>
      </c>
      <c r="DC123" s="28">
        <f t="shared" si="754"/>
        <v>8276050.3682682961</v>
      </c>
      <c r="DD123" s="28">
        <f t="shared" si="754"/>
        <v>7942363.6582682971</v>
      </c>
      <c r="DE123" s="28">
        <f t="shared" si="754"/>
        <v>7335364.4482683018</v>
      </c>
      <c r="DF123" s="28">
        <f t="shared" si="754"/>
        <v>11349919.748268295</v>
      </c>
      <c r="DG123" s="28">
        <f t="shared" si="754"/>
        <v>10980280.728268296</v>
      </c>
      <c r="DH123" s="28">
        <f t="shared" si="754"/>
        <v>9394044.0482683033</v>
      </c>
      <c r="DI123" s="28">
        <f t="shared" si="754"/>
        <v>10340813.128268301</v>
      </c>
      <c r="DJ123" s="28">
        <f t="shared" si="754"/>
        <v>10340813.128268301</v>
      </c>
      <c r="DK123" s="28">
        <f t="shared" si="754"/>
        <v>10340813.128268303</v>
      </c>
    </row>
    <row r="124" spans="1:116" ht="11" thickTop="1" x14ac:dyDescent="0.25"/>
    <row r="125" spans="1:116" x14ac:dyDescent="0.25"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231"/>
      <c r="CJ125" s="231"/>
      <c r="CK125" s="231"/>
      <c r="CL125" s="231"/>
      <c r="CM125" s="231"/>
      <c r="CN125" s="231"/>
      <c r="CO125" s="231"/>
      <c r="CP125" s="231"/>
      <c r="CQ125" s="231"/>
      <c r="CR125" s="231"/>
      <c r="CS125" s="231"/>
      <c r="CT125" s="231"/>
      <c r="CU125" s="231"/>
      <c r="CV125" s="231"/>
      <c r="CW125" s="231"/>
      <c r="CX125" s="231"/>
      <c r="CY125" s="231"/>
      <c r="CZ125" s="231"/>
      <c r="DA125" s="231"/>
      <c r="DB125" s="231"/>
      <c r="DC125" s="231"/>
      <c r="DD125" s="231"/>
      <c r="DE125" s="231"/>
      <c r="DF125" s="231"/>
      <c r="DG125" s="231"/>
      <c r="DH125" s="231"/>
      <c r="DI125" s="231"/>
    </row>
    <row r="126" spans="1:116" x14ac:dyDescent="0.25"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</row>
    <row r="127" spans="1:116" x14ac:dyDescent="0.25"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</row>
    <row r="128" spans="1:116" x14ac:dyDescent="0.25"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</row>
    <row r="129" spans="1:116" x14ac:dyDescent="0.25"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</row>
    <row r="130" spans="1:116" x14ac:dyDescent="0.25"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</row>
    <row r="131" spans="1:116" x14ac:dyDescent="0.25">
      <c r="CV131" s="14"/>
      <c r="CW131" s="14"/>
      <c r="CX131" s="14"/>
      <c r="CY131" s="14"/>
    </row>
    <row r="136" spans="1:116" s="5" customFormat="1" x14ac:dyDescent="0.25">
      <c r="A136" s="4"/>
      <c r="B136" s="4"/>
      <c r="C136" s="8"/>
      <c r="F136" s="168"/>
      <c r="DG136" s="4"/>
      <c r="DJ136" s="4"/>
      <c r="DK136" s="4"/>
      <c r="DL136" s="4"/>
    </row>
    <row r="137" spans="1:116" s="5" customFormat="1" x14ac:dyDescent="0.25">
      <c r="A137" s="4"/>
      <c r="B137" s="30"/>
      <c r="C137" s="8"/>
      <c r="F137" s="168"/>
    </row>
    <row r="138" spans="1:116" s="5" customFormat="1" x14ac:dyDescent="0.25">
      <c r="A138" s="4"/>
      <c r="B138" s="31"/>
      <c r="C138" s="8"/>
      <c r="F138" s="168"/>
    </row>
    <row r="139" spans="1:116" x14ac:dyDescent="0.25">
      <c r="B139" s="31"/>
      <c r="DG139" s="5"/>
      <c r="DJ139" s="5"/>
      <c r="DK139" s="5"/>
      <c r="DL139" s="5"/>
    </row>
  </sheetData>
  <printOptions horizontalCentered="1"/>
  <pageMargins left="0.7" right="0.7" top="0.75" bottom="0.75" header="0.3" footer="0.3"/>
  <pageSetup scale="31" fitToHeight="2" orientation="portrait" blackAndWhite="1" r:id="rId1"/>
  <headerFooter>
    <oddFooter>&amp;R&amp;F
&amp;A</oddFooter>
  </headerFooter>
  <customProperties>
    <customPr name="_pios_id" r:id="rId2"/>
  </customProperties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E36"/>
  <sheetViews>
    <sheetView zoomScaleNormal="100" workbookViewId="0">
      <selection activeCell="A7" sqref="A7"/>
    </sheetView>
  </sheetViews>
  <sheetFormatPr defaultColWidth="9.1796875" defaultRowHeight="10" x14ac:dyDescent="0.2"/>
  <cols>
    <col min="1" max="1" width="5.08984375" style="37" customWidth="1"/>
    <col min="2" max="2" width="3.08984375" style="37" customWidth="1"/>
    <col min="3" max="3" width="42.6328125" style="37" bestFit="1" customWidth="1"/>
    <col min="4" max="5" width="11.6328125" style="37" customWidth="1"/>
    <col min="6" max="16384" width="9.1796875" style="37"/>
  </cols>
  <sheetData>
    <row r="1" spans="1:5" ht="10.5" x14ac:dyDescent="0.25">
      <c r="A1" s="506" t="s">
        <v>0</v>
      </c>
      <c r="B1" s="506"/>
      <c r="C1" s="506"/>
      <c r="D1" s="506"/>
      <c r="E1" s="506"/>
    </row>
    <row r="2" spans="1:5" ht="10.5" x14ac:dyDescent="0.25">
      <c r="A2" s="505" t="str">
        <f>'Delivery Rate Change Calc'!A2:F2</f>
        <v>2022 Gas Decoupling Filing</v>
      </c>
      <c r="B2" s="505"/>
      <c r="C2" s="505"/>
      <c r="D2" s="505"/>
      <c r="E2" s="505"/>
    </row>
    <row r="3" spans="1:5" ht="10.5" x14ac:dyDescent="0.25">
      <c r="A3" s="504" t="s">
        <v>451</v>
      </c>
      <c r="B3" s="504"/>
      <c r="C3" s="504"/>
      <c r="D3" s="504"/>
      <c r="E3" s="504"/>
    </row>
    <row r="4" spans="1:5" ht="10.5" x14ac:dyDescent="0.25">
      <c r="A4" s="505" t="str">
        <f>'Delivery Rate Change Calc'!A4:F4</f>
        <v>Proposed Effective May 1, 2022</v>
      </c>
      <c r="B4" s="505"/>
      <c r="C4" s="505"/>
      <c r="D4" s="505"/>
      <c r="E4" s="505"/>
    </row>
    <row r="5" spans="1:5" x14ac:dyDescent="0.2">
      <c r="A5" s="38"/>
      <c r="B5" s="38"/>
      <c r="C5" s="38"/>
      <c r="D5" s="38"/>
      <c r="E5" s="38"/>
    </row>
    <row r="6" spans="1:5" ht="10.5" x14ac:dyDescent="0.25">
      <c r="D6" s="169" t="s">
        <v>201</v>
      </c>
      <c r="E6" s="169" t="s">
        <v>201</v>
      </c>
    </row>
    <row r="7" spans="1:5" ht="20" x14ac:dyDescent="0.25">
      <c r="A7" s="88" t="s">
        <v>67</v>
      </c>
      <c r="B7" s="88"/>
      <c r="C7" s="89"/>
      <c r="D7" s="269">
        <v>44651</v>
      </c>
      <c r="E7" s="192">
        <f>EDATE(D7,1)</f>
        <v>44681</v>
      </c>
    </row>
    <row r="8" spans="1:5" ht="10.5" x14ac:dyDescent="0.25">
      <c r="A8" s="38">
        <v>1</v>
      </c>
      <c r="B8" s="268" t="s">
        <v>209</v>
      </c>
    </row>
    <row r="9" spans="1:5" x14ac:dyDescent="0.2">
      <c r="A9" s="38">
        <f t="shared" ref="A9:A33" si="0">A8+1</f>
        <v>2</v>
      </c>
      <c r="B9" s="38"/>
      <c r="C9" s="37" t="s">
        <v>202</v>
      </c>
      <c r="D9" s="233">
        <f>'F2022 Forecast'!B24</f>
        <v>73371277</v>
      </c>
      <c r="E9" s="233">
        <f>'F2022 Forecast'!C24</f>
        <v>50495988</v>
      </c>
    </row>
    <row r="10" spans="1:5" x14ac:dyDescent="0.2">
      <c r="A10" s="38">
        <f t="shared" si="0"/>
        <v>3</v>
      </c>
      <c r="B10" s="38"/>
      <c r="C10" s="37" t="s">
        <v>203</v>
      </c>
      <c r="D10" s="75">
        <f>'Rate Test'!D17</f>
        <v>2.2519999999999998E-2</v>
      </c>
      <c r="E10" s="145">
        <f>D10</f>
        <v>2.2519999999999998E-2</v>
      </c>
    </row>
    <row r="11" spans="1:5" x14ac:dyDescent="0.2">
      <c r="A11" s="38">
        <f t="shared" si="0"/>
        <v>4</v>
      </c>
      <c r="B11" s="38"/>
      <c r="C11" s="37" t="s">
        <v>204</v>
      </c>
      <c r="D11" s="267">
        <f>D9*D10</f>
        <v>1652321.1580399999</v>
      </c>
      <c r="E11" s="267">
        <f>E9*E10</f>
        <v>1137169.6497599999</v>
      </c>
    </row>
    <row r="12" spans="1:5" x14ac:dyDescent="0.2">
      <c r="A12" s="38">
        <f t="shared" si="0"/>
        <v>5</v>
      </c>
      <c r="B12" s="38"/>
    </row>
    <row r="13" spans="1:5" x14ac:dyDescent="0.2">
      <c r="A13" s="38">
        <f t="shared" si="0"/>
        <v>6</v>
      </c>
      <c r="B13" s="38"/>
      <c r="C13" s="37" t="s">
        <v>360</v>
      </c>
      <c r="D13" s="74">
        <f>'2019 GRC Conversion Factor'!$D$18</f>
        <v>0.95455299999999998</v>
      </c>
      <c r="E13" s="5">
        <f>$D$13</f>
        <v>0.95455299999999998</v>
      </c>
    </row>
    <row r="14" spans="1:5" x14ac:dyDescent="0.2">
      <c r="A14" s="38">
        <f t="shared" si="0"/>
        <v>7</v>
      </c>
      <c r="B14" s="38"/>
    </row>
    <row r="15" spans="1:5" x14ac:dyDescent="0.2">
      <c r="A15" s="38">
        <f t="shared" si="0"/>
        <v>8</v>
      </c>
      <c r="B15" s="38"/>
      <c r="C15" s="37" t="s">
        <v>206</v>
      </c>
      <c r="D15" s="267">
        <f>D11*D13</f>
        <v>1577228.118370556</v>
      </c>
      <c r="E15" s="267">
        <f>E11*E13</f>
        <v>1085488.7006873572</v>
      </c>
    </row>
    <row r="16" spans="1:5" x14ac:dyDescent="0.2">
      <c r="A16" s="38">
        <f t="shared" si="0"/>
        <v>9</v>
      </c>
      <c r="B16" s="38"/>
    </row>
    <row r="17" spans="1:5" ht="10.5" x14ac:dyDescent="0.25">
      <c r="A17" s="38">
        <f t="shared" si="0"/>
        <v>10</v>
      </c>
      <c r="B17" s="268" t="s">
        <v>210</v>
      </c>
    </row>
    <row r="18" spans="1:5" x14ac:dyDescent="0.2">
      <c r="A18" s="38">
        <f t="shared" si="0"/>
        <v>11</v>
      </c>
      <c r="B18" s="38"/>
      <c r="C18" s="37" t="s">
        <v>202</v>
      </c>
      <c r="D18" s="233">
        <f>'F2022 Forecast'!B25</f>
        <v>24279016</v>
      </c>
      <c r="E18" s="233">
        <f>'F2022 Forecast'!C25</f>
        <v>17779171</v>
      </c>
    </row>
    <row r="19" spans="1:5" x14ac:dyDescent="0.2">
      <c r="A19" s="38">
        <f t="shared" si="0"/>
        <v>12</v>
      </c>
      <c r="B19" s="38"/>
      <c r="C19" s="37" t="s">
        <v>207</v>
      </c>
      <c r="D19" s="75">
        <f>'Rate Test'!E17</f>
        <v>3.2280000000000003E-2</v>
      </c>
      <c r="E19" s="145">
        <f>D19</f>
        <v>3.2280000000000003E-2</v>
      </c>
    </row>
    <row r="20" spans="1:5" x14ac:dyDescent="0.2">
      <c r="A20" s="38">
        <f t="shared" si="0"/>
        <v>13</v>
      </c>
      <c r="B20" s="38"/>
      <c r="C20" s="37" t="s">
        <v>204</v>
      </c>
      <c r="D20" s="267">
        <f>D18*D19</f>
        <v>783726.6364800001</v>
      </c>
      <c r="E20" s="267">
        <f>E18*E19</f>
        <v>573911.63988000003</v>
      </c>
    </row>
    <row r="21" spans="1:5" x14ac:dyDescent="0.2">
      <c r="A21" s="38">
        <f t="shared" si="0"/>
        <v>14</v>
      </c>
      <c r="B21" s="38"/>
    </row>
    <row r="22" spans="1:5" x14ac:dyDescent="0.2">
      <c r="A22" s="38">
        <f t="shared" si="0"/>
        <v>15</v>
      </c>
      <c r="B22" s="38"/>
      <c r="C22" s="37" t="s">
        <v>360</v>
      </c>
      <c r="D22" s="5">
        <f>$D$13</f>
        <v>0.95455299999999998</v>
      </c>
      <c r="E22" s="5">
        <f>$D$13</f>
        <v>0.95455299999999998</v>
      </c>
    </row>
    <row r="23" spans="1:5" x14ac:dyDescent="0.2">
      <c r="A23" s="38">
        <f t="shared" si="0"/>
        <v>16</v>
      </c>
      <c r="B23" s="38"/>
    </row>
    <row r="24" spans="1:5" x14ac:dyDescent="0.2">
      <c r="A24" s="38">
        <f t="shared" si="0"/>
        <v>17</v>
      </c>
      <c r="B24" s="38"/>
      <c r="C24" s="37" t="s">
        <v>206</v>
      </c>
      <c r="D24" s="267">
        <f>D20*D22</f>
        <v>748108.61203189357</v>
      </c>
      <c r="E24" s="267">
        <f>E20*E22</f>
        <v>547829.07758237363</v>
      </c>
    </row>
    <row r="25" spans="1:5" x14ac:dyDescent="0.2">
      <c r="A25" s="38">
        <f t="shared" si="0"/>
        <v>18</v>
      </c>
    </row>
    <row r="26" spans="1:5" ht="10.5" x14ac:dyDescent="0.25">
      <c r="A26" s="38">
        <f t="shared" si="0"/>
        <v>19</v>
      </c>
      <c r="B26" s="268" t="s">
        <v>211</v>
      </c>
    </row>
    <row r="27" spans="1:5" x14ac:dyDescent="0.2">
      <c r="A27" s="38">
        <f t="shared" si="0"/>
        <v>20</v>
      </c>
      <c r="B27" s="38"/>
      <c r="C27" s="37" t="s">
        <v>202</v>
      </c>
      <c r="D27" s="233">
        <f>'F2022 Forecast'!B26</f>
        <v>9166013</v>
      </c>
      <c r="E27" s="233">
        <f>'F2022 Forecast'!C26</f>
        <v>7719405</v>
      </c>
    </row>
    <row r="28" spans="1:5" x14ac:dyDescent="0.2">
      <c r="A28" s="38">
        <f t="shared" si="0"/>
        <v>21</v>
      </c>
      <c r="B28" s="38"/>
      <c r="C28" s="37" t="s">
        <v>207</v>
      </c>
      <c r="D28" s="75">
        <f>'Rate Test'!F17</f>
        <v>-1.917E-2</v>
      </c>
      <c r="E28" s="145">
        <f>D28</f>
        <v>-1.917E-2</v>
      </c>
    </row>
    <row r="29" spans="1:5" x14ac:dyDescent="0.2">
      <c r="A29" s="38">
        <f t="shared" si="0"/>
        <v>22</v>
      </c>
      <c r="B29" s="38"/>
      <c r="C29" s="37" t="s">
        <v>204</v>
      </c>
      <c r="D29" s="267">
        <f>D27*D28</f>
        <v>-175712.46921000001</v>
      </c>
      <c r="E29" s="267">
        <f>E27*E28</f>
        <v>-147980.99385</v>
      </c>
    </row>
    <row r="30" spans="1:5" x14ac:dyDescent="0.2">
      <c r="A30" s="38">
        <f t="shared" si="0"/>
        <v>23</v>
      </c>
      <c r="B30" s="38"/>
    </row>
    <row r="31" spans="1:5" x14ac:dyDescent="0.2">
      <c r="A31" s="38">
        <f t="shared" si="0"/>
        <v>24</v>
      </c>
      <c r="B31" s="38"/>
      <c r="C31" s="37" t="s">
        <v>205</v>
      </c>
      <c r="D31" s="5">
        <f>$D$13</f>
        <v>0.95455299999999998</v>
      </c>
      <c r="E31" s="5">
        <f>$D$13</f>
        <v>0.95455299999999998</v>
      </c>
    </row>
    <row r="32" spans="1:5" x14ac:dyDescent="0.2">
      <c r="A32" s="38">
        <f t="shared" si="0"/>
        <v>25</v>
      </c>
      <c r="B32" s="38"/>
    </row>
    <row r="33" spans="1:5" x14ac:dyDescent="0.2">
      <c r="A33" s="38">
        <f t="shared" si="0"/>
        <v>26</v>
      </c>
      <c r="B33" s="38"/>
      <c r="C33" s="37" t="s">
        <v>206</v>
      </c>
      <c r="D33" s="267">
        <f>D29*D31</f>
        <v>-167726.86462181315</v>
      </c>
      <c r="E33" s="267">
        <f>E29*E31</f>
        <v>-141255.70162249904</v>
      </c>
    </row>
    <row r="35" spans="1:5" x14ac:dyDescent="0.2">
      <c r="B35" s="37" t="s">
        <v>320</v>
      </c>
    </row>
    <row r="36" spans="1:5" x14ac:dyDescent="0.2">
      <c r="B36" s="37" t="s">
        <v>208</v>
      </c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9"/>
  </sheetPr>
  <dimension ref="A1"/>
  <sheetViews>
    <sheetView workbookViewId="0">
      <selection activeCell="O34" sqref="O34"/>
    </sheetView>
  </sheetViews>
  <sheetFormatPr defaultRowHeight="14.5" x14ac:dyDescent="0.35"/>
  <sheetData/>
  <pageMargins left="0.7" right="0.7" top="0.75" bottom="0.75" header="0.3" footer="0.3"/>
  <customProperties>
    <customPr name="_pios_id" r:id="rId1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 tint="0.79998168889431442"/>
    <pageSetUpPr fitToPage="1"/>
  </sheetPr>
  <dimension ref="A1:XFD91"/>
  <sheetViews>
    <sheetView zoomScaleNormal="100" workbookViewId="0">
      <pane xSplit="2" ySplit="6" topLeftCell="C7" activePane="bottomRight" state="frozen"/>
      <selection activeCell="O46" sqref="O46"/>
      <selection pane="topRight" activeCell="O46" sqref="O46"/>
      <selection pane="bottomLeft" activeCell="O46" sqref="O46"/>
      <selection pane="bottomRight" activeCell="A6" sqref="A6"/>
    </sheetView>
  </sheetViews>
  <sheetFormatPr defaultColWidth="9.1796875" defaultRowHeight="10" x14ac:dyDescent="0.2"/>
  <cols>
    <col min="1" max="1" width="5.54296875" style="37" bestFit="1" customWidth="1"/>
    <col min="2" max="2" width="36.7265625" style="37" customWidth="1"/>
    <col min="3" max="3" width="10.7265625" style="37" bestFit="1" customWidth="1"/>
    <col min="4" max="5" width="11" style="37" bestFit="1" customWidth="1"/>
    <col min="6" max="6" width="10.7265625" style="37" bestFit="1" customWidth="1"/>
    <col min="7" max="7" width="10.36328125" style="37" bestFit="1" customWidth="1"/>
    <col min="8" max="11" width="10.08984375" style="37" bestFit="1" customWidth="1"/>
    <col min="12" max="13" width="10.7265625" style="37" bestFit="1" customWidth="1"/>
    <col min="14" max="14" width="11" style="37" bestFit="1" customWidth="1"/>
    <col min="15" max="15" width="10.7265625" style="37" bestFit="1" customWidth="1"/>
    <col min="16" max="16" width="11" style="37" bestFit="1" customWidth="1"/>
    <col min="17" max="16384" width="9.1796875" style="37"/>
  </cols>
  <sheetData>
    <row r="1" spans="1:17" ht="10.5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7" ht="10.5" x14ac:dyDescent="0.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7" ht="10.5" x14ac:dyDescent="0.25">
      <c r="A3" s="7" t="s">
        <v>302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7" ht="10.5" x14ac:dyDescent="0.25">
      <c r="A4" s="7" t="s">
        <v>143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7" ht="13" thickBot="1" x14ac:dyDescent="0.3">
      <c r="G5" s="387" t="s">
        <v>546</v>
      </c>
      <c r="H5" s="387" t="s">
        <v>546</v>
      </c>
      <c r="I5" s="387" t="s">
        <v>546</v>
      </c>
      <c r="J5" s="260"/>
      <c r="K5" s="260"/>
      <c r="L5" s="289" t="s">
        <v>448</v>
      </c>
    </row>
    <row r="6" spans="1:17" ht="31.5" x14ac:dyDescent="0.25">
      <c r="A6" s="140" t="s">
        <v>67</v>
      </c>
      <c r="B6" s="141"/>
      <c r="C6" s="188">
        <v>44227</v>
      </c>
      <c r="D6" s="142">
        <f t="shared" ref="D6:O6" si="0">EDATE(C6,1)</f>
        <v>44255</v>
      </c>
      <c r="E6" s="142">
        <f t="shared" si="0"/>
        <v>44283</v>
      </c>
      <c r="F6" s="142">
        <f t="shared" si="0"/>
        <v>44314</v>
      </c>
      <c r="G6" s="142">
        <f t="shared" si="0"/>
        <v>44344</v>
      </c>
      <c r="H6" s="142">
        <f t="shared" si="0"/>
        <v>44375</v>
      </c>
      <c r="I6" s="142">
        <f t="shared" si="0"/>
        <v>44405</v>
      </c>
      <c r="J6" s="142">
        <f t="shared" si="0"/>
        <v>44436</v>
      </c>
      <c r="K6" s="142">
        <f t="shared" si="0"/>
        <v>44467</v>
      </c>
      <c r="L6" s="142">
        <f t="shared" si="0"/>
        <v>44497</v>
      </c>
      <c r="M6" s="142">
        <f t="shared" si="0"/>
        <v>44528</v>
      </c>
      <c r="N6" s="142">
        <f t="shared" si="0"/>
        <v>44558</v>
      </c>
      <c r="O6" s="142">
        <f t="shared" si="0"/>
        <v>44589</v>
      </c>
      <c r="P6" s="142">
        <f t="shared" ref="P6" si="1">EDATE(O6,1)</f>
        <v>44620</v>
      </c>
      <c r="Q6" s="223" t="s">
        <v>342</v>
      </c>
    </row>
    <row r="7" spans="1:17" x14ac:dyDescent="0.2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224"/>
    </row>
    <row r="8" spans="1:17" ht="10.5" thickBot="1" x14ac:dyDescent="0.25">
      <c r="A8" s="38">
        <v>1</v>
      </c>
      <c r="B8" s="143" t="s">
        <v>68</v>
      </c>
      <c r="C8" s="398">
        <v>797327</v>
      </c>
      <c r="D8" s="398">
        <v>798015</v>
      </c>
      <c r="E8" s="398">
        <v>798796</v>
      </c>
      <c r="F8" s="398">
        <v>799475</v>
      </c>
      <c r="G8" s="398">
        <v>799886</v>
      </c>
      <c r="H8" s="398">
        <v>800335</v>
      </c>
      <c r="I8" s="398">
        <v>800770</v>
      </c>
      <c r="J8" s="398">
        <v>801597</v>
      </c>
      <c r="K8" s="398">
        <v>802642</v>
      </c>
      <c r="L8" s="398">
        <v>803951</v>
      </c>
      <c r="M8" s="398">
        <v>805132</v>
      </c>
      <c r="N8" s="398">
        <v>806258</v>
      </c>
      <c r="O8" s="398">
        <v>807215</v>
      </c>
      <c r="P8" s="398">
        <v>807928</v>
      </c>
      <c r="Q8" s="399">
        <f>AVERAGE(C8:N8)</f>
        <v>801182</v>
      </c>
    </row>
    <row r="9" spans="1:17" ht="12" x14ac:dyDescent="0.2">
      <c r="A9" s="38">
        <f>A8+1</f>
        <v>2</v>
      </c>
      <c r="B9" s="37" t="s">
        <v>550</v>
      </c>
      <c r="C9" s="396">
        <f>'2019 GRC - Exh. JAP-13 Page 4'!E25</f>
        <v>51.854586813911169</v>
      </c>
      <c r="D9" s="396">
        <f>'2019 GRC - Exh. JAP-13 Page 4'!F25</f>
        <v>44.829935554111486</v>
      </c>
      <c r="E9" s="396">
        <f>'2019 GRC - Exh. JAP-13 Page 4'!G25</f>
        <v>40.846375940954516</v>
      </c>
      <c r="F9" s="396">
        <f>'2019 GRC - Exh. JAP-13 Page 4'!H25</f>
        <v>30.098401382485225</v>
      </c>
      <c r="G9" s="396">
        <f>'2019 GRC - Exh. JAP-13 Page 4'!I25</f>
        <v>16.253895637385426</v>
      </c>
      <c r="H9" s="396">
        <f>'2019 GRC - Exh. JAP-13 Page 4'!J25</f>
        <v>11.141785561085417</v>
      </c>
      <c r="I9" s="396">
        <f>'2019 GRC - Exh. JAP-13 Page 4'!K25</f>
        <v>7.2347416719076785</v>
      </c>
      <c r="J9" s="396">
        <f>'2019 GRC - Exh. JAP-13 Page 4'!L25</f>
        <v>7.030899318052418</v>
      </c>
      <c r="K9" s="396">
        <f>'2019 GRC - Exh. JAP-13 Page 4'!M25</f>
        <v>10.426047769670726</v>
      </c>
      <c r="L9" s="396">
        <f>'2019 GRC PLR - Exh. JAP-13 p4'!O25</f>
        <v>24.036797199829973</v>
      </c>
      <c r="M9" s="396">
        <f>'2019 GRC PLR - Exh. JAP-13 p4'!P25</f>
        <v>38.851365382655729</v>
      </c>
      <c r="N9" s="396">
        <f>'2019 GRC PLR - Exh. JAP-13 p4'!Q25</f>
        <v>53.095711639462934</v>
      </c>
      <c r="O9" s="396">
        <f>'2019 GRC PLR - Exh. JAP-13 p4'!F25</f>
        <v>50.773548173469756</v>
      </c>
      <c r="P9" s="396">
        <f>'2019 GRC PLR - Exh. JAP-13 p4'!G25</f>
        <v>43.895343350023346</v>
      </c>
    </row>
    <row r="10" spans="1:17" x14ac:dyDescent="0.2">
      <c r="A10" s="38">
        <f t="shared" ref="A10:A36" si="2">A9+1</f>
        <v>3</v>
      </c>
      <c r="B10" s="37" t="s">
        <v>303</v>
      </c>
      <c r="C10" s="46">
        <f t="shared" ref="C10:P10" si="3">C8*C9</f>
        <v>41345062.140575349</v>
      </c>
      <c r="D10" s="46">
        <f t="shared" si="3"/>
        <v>35774961.021214277</v>
      </c>
      <c r="E10" s="46">
        <f t="shared" si="3"/>
        <v>32627921.716130704</v>
      </c>
      <c r="F10" s="46">
        <f t="shared" si="3"/>
        <v>24062919.445262376</v>
      </c>
      <c r="G10" s="46">
        <f t="shared" si="3"/>
        <v>13001263.565805679</v>
      </c>
      <c r="H10" s="46">
        <f t="shared" si="3"/>
        <v>8917160.9470312968</v>
      </c>
      <c r="I10" s="46">
        <f t="shared" si="3"/>
        <v>5793364.088613512</v>
      </c>
      <c r="J10" s="46">
        <f t="shared" si="3"/>
        <v>5635947.8006528644</v>
      </c>
      <c r="K10" s="46">
        <f t="shared" si="3"/>
        <v>8368383.8339440506</v>
      </c>
      <c r="L10" s="46">
        <f t="shared" si="3"/>
        <v>19324407.145600505</v>
      </c>
      <c r="M10" s="46">
        <f t="shared" si="3"/>
        <v>31280477.513268374</v>
      </c>
      <c r="N10" s="46">
        <f t="shared" si="3"/>
        <v>42808842.275010109</v>
      </c>
      <c r="O10" s="46">
        <f t="shared" si="3"/>
        <v>40985169.688847385</v>
      </c>
      <c r="P10" s="46">
        <f t="shared" si="3"/>
        <v>35464276.96209766</v>
      </c>
    </row>
    <row r="11" spans="1:17" x14ac:dyDescent="0.2">
      <c r="A11" s="38">
        <f t="shared" si="2"/>
        <v>4</v>
      </c>
    </row>
    <row r="12" spans="1:17" x14ac:dyDescent="0.2">
      <c r="A12" s="38">
        <f t="shared" si="2"/>
        <v>5</v>
      </c>
      <c r="B12" s="143" t="s">
        <v>298</v>
      </c>
      <c r="C12" s="398">
        <v>88202725.969082952</v>
      </c>
      <c r="D12" s="398">
        <v>90002729.924393132</v>
      </c>
      <c r="E12" s="398">
        <v>78439084.655210406</v>
      </c>
      <c r="F12" s="398">
        <v>45018981.8988823</v>
      </c>
      <c r="G12" s="398">
        <v>30713216.332418434</v>
      </c>
      <c r="H12" s="398">
        <v>17373655.614560492</v>
      </c>
      <c r="I12" s="398">
        <v>12575090.631023768</v>
      </c>
      <c r="J12" s="398">
        <v>13301698.520986233</v>
      </c>
      <c r="K12" s="398">
        <v>19160711.715000357</v>
      </c>
      <c r="L12" s="398">
        <v>43895681.396586597</v>
      </c>
      <c r="M12" s="398">
        <v>64804652.434477329</v>
      </c>
      <c r="N12" s="398">
        <v>103671139.59157795</v>
      </c>
      <c r="O12" s="398">
        <v>99168923.925404817</v>
      </c>
      <c r="P12" s="398">
        <v>81380256.404472411</v>
      </c>
    </row>
    <row r="13" spans="1:17" ht="12" x14ac:dyDescent="0.2">
      <c r="A13" s="38">
        <f t="shared" si="2"/>
        <v>6</v>
      </c>
      <c r="B13" s="37" t="s">
        <v>549</v>
      </c>
      <c r="C13" s="75">
        <f>'2019 GRC - Exh. JAP-13 Page 3'!F11</f>
        <v>0.42857000000000001</v>
      </c>
      <c r="D13" s="145">
        <f>C13</f>
        <v>0.42857000000000001</v>
      </c>
      <c r="E13" s="145">
        <f t="shared" ref="E13:K13" si="4">D13</f>
        <v>0.42857000000000001</v>
      </c>
      <c r="F13" s="145">
        <f t="shared" si="4"/>
        <v>0.42857000000000001</v>
      </c>
      <c r="G13" s="145">
        <f t="shared" si="4"/>
        <v>0.42857000000000001</v>
      </c>
      <c r="H13" s="145">
        <f t="shared" si="4"/>
        <v>0.42857000000000001</v>
      </c>
      <c r="I13" s="145">
        <f t="shared" si="4"/>
        <v>0.42857000000000001</v>
      </c>
      <c r="J13" s="145">
        <f t="shared" si="4"/>
        <v>0.42857000000000001</v>
      </c>
      <c r="K13" s="145">
        <f t="shared" si="4"/>
        <v>0.42857000000000001</v>
      </c>
      <c r="L13" s="75">
        <f>'2019 GRC PLR - Exh. JAP-13 p3'!G11</f>
        <v>0.41964000000000001</v>
      </c>
      <c r="M13" s="145">
        <f>L13</f>
        <v>0.41964000000000001</v>
      </c>
      <c r="N13" s="145">
        <f t="shared" ref="N13:P13" si="5">M13</f>
        <v>0.41964000000000001</v>
      </c>
      <c r="O13" s="145">
        <f t="shared" si="5"/>
        <v>0.41964000000000001</v>
      </c>
      <c r="P13" s="145">
        <f t="shared" si="5"/>
        <v>0.41964000000000001</v>
      </c>
    </row>
    <row r="14" spans="1:17" x14ac:dyDescent="0.2">
      <c r="A14" s="38">
        <f t="shared" si="2"/>
        <v>7</v>
      </c>
      <c r="B14" s="37" t="s">
        <v>304</v>
      </c>
      <c r="C14" s="46">
        <f t="shared" ref="C14:O14" si="6">C12*C13</f>
        <v>37801042.268569879</v>
      </c>
      <c r="D14" s="46">
        <f t="shared" si="6"/>
        <v>38572469.963697165</v>
      </c>
      <c r="E14" s="46">
        <f t="shared" si="6"/>
        <v>33616638.510683522</v>
      </c>
      <c r="F14" s="46">
        <f t="shared" si="6"/>
        <v>19293785.072403986</v>
      </c>
      <c r="G14" s="46">
        <f t="shared" si="6"/>
        <v>13162763.123584569</v>
      </c>
      <c r="H14" s="46">
        <f t="shared" si="6"/>
        <v>7445827.5867321901</v>
      </c>
      <c r="I14" s="46">
        <f t="shared" si="6"/>
        <v>5389306.5917378562</v>
      </c>
      <c r="J14" s="46">
        <f t="shared" si="6"/>
        <v>5700708.9351390703</v>
      </c>
      <c r="K14" s="46">
        <f t="shared" si="6"/>
        <v>8211706.2196977036</v>
      </c>
      <c r="L14" s="46">
        <f t="shared" si="6"/>
        <v>18420383.741263602</v>
      </c>
      <c r="M14" s="46">
        <f t="shared" si="6"/>
        <v>27194624.347604066</v>
      </c>
      <c r="N14" s="46">
        <f t="shared" si="6"/>
        <v>43504557.01820977</v>
      </c>
      <c r="O14" s="46">
        <f t="shared" si="6"/>
        <v>41615247.236056879</v>
      </c>
      <c r="P14" s="46">
        <f t="shared" ref="P14" si="7">P12*P13</f>
        <v>34150410.797572806</v>
      </c>
    </row>
    <row r="15" spans="1:17" x14ac:dyDescent="0.2">
      <c r="A15" s="38">
        <f t="shared" si="2"/>
        <v>8</v>
      </c>
    </row>
    <row r="16" spans="1:17" ht="12" x14ac:dyDescent="0.2">
      <c r="A16" s="38">
        <f t="shared" si="2"/>
        <v>9</v>
      </c>
      <c r="B16" s="143" t="s">
        <v>547</v>
      </c>
      <c r="C16" s="238"/>
      <c r="D16" s="238"/>
      <c r="E16" s="238"/>
      <c r="F16" s="238"/>
      <c r="G16" s="398">
        <v>-206372.33254618198</v>
      </c>
      <c r="H16" s="398">
        <v>560770.73399999924</v>
      </c>
      <c r="I16" s="398">
        <v>109441.30299999937</v>
      </c>
      <c r="J16" s="238"/>
      <c r="K16" s="238"/>
      <c r="L16" s="398">
        <v>3131085.4000107106</v>
      </c>
      <c r="M16" s="398">
        <v>284640.06100000069</v>
      </c>
      <c r="N16" s="398">
        <v>-17670.997000001371</v>
      </c>
      <c r="O16" s="238"/>
      <c r="P16" s="238"/>
    </row>
    <row r="17" spans="1:16" ht="12" x14ac:dyDescent="0.2">
      <c r="A17" s="38">
        <f t="shared" si="2"/>
        <v>10</v>
      </c>
      <c r="B17" s="37" t="s">
        <v>548</v>
      </c>
      <c r="C17" s="75">
        <f>'2018 ERF - Exh. JAP-11 Page 3'!F11</f>
        <v>0.36247000000000001</v>
      </c>
      <c r="D17" s="145">
        <f>C17</f>
        <v>0.36247000000000001</v>
      </c>
      <c r="E17" s="145">
        <f t="shared" ref="E17:F17" si="8">D17</f>
        <v>0.36247000000000001</v>
      </c>
      <c r="F17" s="145">
        <f t="shared" si="8"/>
        <v>0.36247000000000001</v>
      </c>
      <c r="G17" s="145">
        <f>F13</f>
        <v>0.42857000000000001</v>
      </c>
      <c r="H17" s="145">
        <f>G17</f>
        <v>0.42857000000000001</v>
      </c>
      <c r="I17" s="145">
        <f t="shared" ref="I17:K17" si="9">H17</f>
        <v>0.42857000000000001</v>
      </c>
      <c r="J17" s="145">
        <f t="shared" si="9"/>
        <v>0.42857000000000001</v>
      </c>
      <c r="K17" s="145">
        <f t="shared" si="9"/>
        <v>0.42857000000000001</v>
      </c>
      <c r="L17" s="145">
        <f>K13</f>
        <v>0.42857000000000001</v>
      </c>
      <c r="M17" s="145">
        <f>L17</f>
        <v>0.42857000000000001</v>
      </c>
      <c r="N17" s="145">
        <f t="shared" ref="N17:P17" si="10">M17</f>
        <v>0.42857000000000001</v>
      </c>
      <c r="O17" s="145">
        <f>N13</f>
        <v>0.41964000000000001</v>
      </c>
      <c r="P17" s="145">
        <f t="shared" si="10"/>
        <v>0.41964000000000001</v>
      </c>
    </row>
    <row r="18" spans="1:16" x14ac:dyDescent="0.2">
      <c r="A18" s="38">
        <f t="shared" si="2"/>
        <v>11</v>
      </c>
      <c r="B18" s="37" t="s">
        <v>304</v>
      </c>
      <c r="C18" s="46">
        <f t="shared" ref="C18:O18" si="11">C16*C17</f>
        <v>0</v>
      </c>
      <c r="D18" s="46">
        <f t="shared" si="11"/>
        <v>0</v>
      </c>
      <c r="E18" s="46">
        <f t="shared" si="11"/>
        <v>0</v>
      </c>
      <c r="F18" s="46">
        <f t="shared" si="11"/>
        <v>0</v>
      </c>
      <c r="G18" s="46">
        <f t="shared" si="11"/>
        <v>-88444.990559317215</v>
      </c>
      <c r="H18" s="46">
        <f t="shared" si="11"/>
        <v>240329.51347037966</v>
      </c>
      <c r="I18" s="46">
        <f t="shared" si="11"/>
        <v>46903.259226709735</v>
      </c>
      <c r="J18" s="46">
        <f t="shared" si="11"/>
        <v>0</v>
      </c>
      <c r="K18" s="46">
        <f t="shared" si="11"/>
        <v>0</v>
      </c>
      <c r="L18" s="46">
        <f t="shared" si="11"/>
        <v>1341889.2698825903</v>
      </c>
      <c r="M18" s="46">
        <f t="shared" si="11"/>
        <v>121988.19094277029</v>
      </c>
      <c r="N18" s="46">
        <f t="shared" si="11"/>
        <v>-7573.2591842905877</v>
      </c>
      <c r="O18" s="46">
        <f t="shared" si="11"/>
        <v>0</v>
      </c>
      <c r="P18" s="46">
        <f t="shared" ref="P18" si="12">P16*P17</f>
        <v>0</v>
      </c>
    </row>
    <row r="19" spans="1:16" x14ac:dyDescent="0.2">
      <c r="A19" s="38">
        <f t="shared" si="2"/>
        <v>12</v>
      </c>
    </row>
    <row r="20" spans="1:16" x14ac:dyDescent="0.2">
      <c r="A20" s="38">
        <f t="shared" si="2"/>
        <v>13</v>
      </c>
      <c r="B20" s="37" t="s">
        <v>299</v>
      </c>
      <c r="C20" s="46">
        <f t="shared" ref="C20:L20" si="13">C14+C18</f>
        <v>37801042.268569879</v>
      </c>
      <c r="D20" s="46">
        <f t="shared" si="13"/>
        <v>38572469.963697165</v>
      </c>
      <c r="E20" s="46">
        <f t="shared" si="13"/>
        <v>33616638.510683522</v>
      </c>
      <c r="F20" s="46">
        <f t="shared" si="13"/>
        <v>19293785.072403986</v>
      </c>
      <c r="G20" s="46">
        <f t="shared" si="13"/>
        <v>13074318.133025251</v>
      </c>
      <c r="H20" s="46">
        <f t="shared" si="13"/>
        <v>7686157.1002025697</v>
      </c>
      <c r="I20" s="46">
        <f t="shared" si="13"/>
        <v>5436209.8509645658</v>
      </c>
      <c r="J20" s="46">
        <f t="shared" si="13"/>
        <v>5700708.9351390703</v>
      </c>
      <c r="K20" s="46">
        <f t="shared" si="13"/>
        <v>8211706.2196977036</v>
      </c>
      <c r="L20" s="46">
        <f t="shared" si="13"/>
        <v>19762273.011146192</v>
      </c>
      <c r="M20" s="46">
        <f>M14+M18</f>
        <v>27316612.538546838</v>
      </c>
      <c r="N20" s="46">
        <f>N14+N18</f>
        <v>43496983.759025477</v>
      </c>
      <c r="O20" s="46">
        <f t="shared" ref="O20:P20" si="14">O14+O18</f>
        <v>41615247.236056879</v>
      </c>
      <c r="P20" s="46">
        <f t="shared" si="14"/>
        <v>34150410.797572806</v>
      </c>
    </row>
    <row r="21" spans="1:16" x14ac:dyDescent="0.2">
      <c r="A21" s="38">
        <f t="shared" si="2"/>
        <v>14</v>
      </c>
    </row>
    <row r="22" spans="1:16" x14ac:dyDescent="0.2">
      <c r="A22" s="38">
        <f t="shared" si="2"/>
        <v>15</v>
      </c>
      <c r="B22" s="37" t="s">
        <v>300</v>
      </c>
      <c r="C22" s="46">
        <f t="shared" ref="C22:O22" si="15">C10-C20</f>
        <v>3544019.8720054701</v>
      </c>
      <c r="D22" s="46">
        <f t="shared" si="15"/>
        <v>-2797508.9424828887</v>
      </c>
      <c r="E22" s="46">
        <f t="shared" si="15"/>
        <v>-988716.79455281794</v>
      </c>
      <c r="F22" s="46">
        <f t="shared" si="15"/>
        <v>4769134.3728583902</v>
      </c>
      <c r="G22" s="46">
        <f t="shared" si="15"/>
        <v>-73054.567219572142</v>
      </c>
      <c r="H22" s="46">
        <f t="shared" si="15"/>
        <v>1231003.8468287271</v>
      </c>
      <c r="I22" s="46">
        <f t="shared" si="15"/>
        <v>357154.23764894623</v>
      </c>
      <c r="J22" s="46">
        <f t="shared" si="15"/>
        <v>-64761.134486205876</v>
      </c>
      <c r="K22" s="46">
        <f t="shared" si="15"/>
        <v>156677.61424634699</v>
      </c>
      <c r="L22" s="46">
        <f t="shared" si="15"/>
        <v>-437865.86554568633</v>
      </c>
      <c r="M22" s="46">
        <f t="shared" si="15"/>
        <v>3963864.974721536</v>
      </c>
      <c r="N22" s="46">
        <f t="shared" si="15"/>
        <v>-688141.48401536793</v>
      </c>
      <c r="O22" s="46">
        <f t="shared" si="15"/>
        <v>-630077.54720949382</v>
      </c>
      <c r="P22" s="46">
        <f t="shared" ref="P22" si="16">P10-P20</f>
        <v>1313866.1645248532</v>
      </c>
    </row>
    <row r="23" spans="1:16" x14ac:dyDescent="0.2">
      <c r="A23" s="38">
        <f t="shared" si="2"/>
        <v>16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</row>
    <row r="24" spans="1:16" x14ac:dyDescent="0.2">
      <c r="A24" s="38">
        <f t="shared" si="2"/>
        <v>17</v>
      </c>
      <c r="B24" s="37" t="s">
        <v>305</v>
      </c>
      <c r="C24" s="397">
        <v>46509.75</v>
      </c>
      <c r="D24" s="397">
        <v>44919.18</v>
      </c>
      <c r="E24" s="397">
        <v>37609.5</v>
      </c>
      <c r="F24" s="397">
        <v>40725.730000000003</v>
      </c>
      <c r="G24" s="397">
        <v>45286.71</v>
      </c>
      <c r="H24" s="190">
        <v>45420.77</v>
      </c>
      <c r="I24" s="13">
        <v>46618.01</v>
      </c>
      <c r="J24" s="190">
        <v>46263.9</v>
      </c>
      <c r="K24" s="190">
        <v>45466.46</v>
      </c>
      <c r="L24" s="397">
        <v>43234.84</v>
      </c>
      <c r="M24" s="397">
        <v>44628.14</v>
      </c>
      <c r="N24" s="397">
        <v>44099.64</v>
      </c>
      <c r="O24" s="397">
        <v>36671</v>
      </c>
      <c r="P24" s="397">
        <v>32458.86</v>
      </c>
    </row>
    <row r="25" spans="1:16" x14ac:dyDescent="0.2">
      <c r="A25" s="38">
        <f t="shared" si="2"/>
        <v>18</v>
      </c>
    </row>
    <row r="26" spans="1:16" x14ac:dyDescent="0.2">
      <c r="A26" s="38">
        <f t="shared" si="2"/>
        <v>19</v>
      </c>
      <c r="B26" s="146" t="s">
        <v>301</v>
      </c>
      <c r="C26" s="401">
        <v>1.2319999999999999E-2</v>
      </c>
      <c r="D26" s="315">
        <f>C26</f>
        <v>1.2319999999999999E-2</v>
      </c>
      <c r="E26" s="315">
        <f t="shared" ref="E26:F26" si="17">D26</f>
        <v>1.2319999999999999E-2</v>
      </c>
      <c r="F26" s="315">
        <f t="shared" si="17"/>
        <v>1.2319999999999999E-2</v>
      </c>
      <c r="G26" s="401">
        <v>2.2519999999999998E-2</v>
      </c>
      <c r="H26" s="315">
        <f>G26</f>
        <v>2.2519999999999998E-2</v>
      </c>
      <c r="I26" s="315">
        <f t="shared" ref="I26:P26" si="18">H26</f>
        <v>2.2519999999999998E-2</v>
      </c>
      <c r="J26" s="315">
        <f t="shared" si="18"/>
        <v>2.2519999999999998E-2</v>
      </c>
      <c r="K26" s="315">
        <f t="shared" si="18"/>
        <v>2.2519999999999998E-2</v>
      </c>
      <c r="L26" s="315">
        <f t="shared" si="18"/>
        <v>2.2519999999999998E-2</v>
      </c>
      <c r="M26" s="315">
        <f t="shared" si="18"/>
        <v>2.2519999999999998E-2</v>
      </c>
      <c r="N26" s="315">
        <f t="shared" si="18"/>
        <v>2.2519999999999998E-2</v>
      </c>
      <c r="O26" s="315">
        <f t="shared" si="18"/>
        <v>2.2519999999999998E-2</v>
      </c>
      <c r="P26" s="315">
        <f t="shared" si="18"/>
        <v>2.2519999999999998E-2</v>
      </c>
    </row>
    <row r="27" spans="1:16" x14ac:dyDescent="0.2">
      <c r="A27" s="38">
        <f t="shared" si="2"/>
        <v>20</v>
      </c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</row>
    <row r="28" spans="1:16" x14ac:dyDescent="0.2">
      <c r="A28" s="38">
        <f t="shared" si="2"/>
        <v>21</v>
      </c>
      <c r="B28" s="146" t="s">
        <v>306</v>
      </c>
      <c r="C28" s="315">
        <f>C26</f>
        <v>1.2319999999999999E-2</v>
      </c>
      <c r="D28" s="315">
        <f>C28</f>
        <v>1.2319999999999999E-2</v>
      </c>
      <c r="E28" s="315">
        <f t="shared" ref="E28:K28" si="19">D28</f>
        <v>1.2319999999999999E-2</v>
      </c>
      <c r="F28" s="315">
        <f t="shared" si="19"/>
        <v>1.2319999999999999E-2</v>
      </c>
      <c r="G28" s="315">
        <f t="shared" si="19"/>
        <v>1.2319999999999999E-2</v>
      </c>
      <c r="H28" s="315">
        <f t="shared" si="19"/>
        <v>1.2319999999999999E-2</v>
      </c>
      <c r="I28" s="315">
        <f t="shared" si="19"/>
        <v>1.2319999999999999E-2</v>
      </c>
      <c r="J28" s="315">
        <f t="shared" si="19"/>
        <v>1.2319999999999999E-2</v>
      </c>
      <c r="K28" s="315">
        <f t="shared" si="19"/>
        <v>1.2319999999999999E-2</v>
      </c>
      <c r="L28" s="315">
        <f>K26</f>
        <v>2.2519999999999998E-2</v>
      </c>
      <c r="M28" s="315">
        <f>L28</f>
        <v>2.2519999999999998E-2</v>
      </c>
      <c r="N28" s="315">
        <f t="shared" ref="N28:P28" si="20">M28</f>
        <v>2.2519999999999998E-2</v>
      </c>
      <c r="O28" s="315">
        <f t="shared" si="20"/>
        <v>2.2519999999999998E-2</v>
      </c>
      <c r="P28" s="315">
        <f t="shared" si="20"/>
        <v>2.2519999999999998E-2</v>
      </c>
    </row>
    <row r="29" spans="1:16" x14ac:dyDescent="0.2">
      <c r="A29" s="38">
        <f t="shared" si="2"/>
        <v>22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</row>
    <row r="30" spans="1:16" x14ac:dyDescent="0.2">
      <c r="A30" s="38">
        <f t="shared" si="2"/>
        <v>23</v>
      </c>
      <c r="B30" s="37" t="s">
        <v>204</v>
      </c>
      <c r="C30" s="46">
        <f t="shared" ref="C30:P30" si="21">(C12*C26)+(C16*C28)</f>
        <v>1086657.583939102</v>
      </c>
      <c r="D30" s="46">
        <f t="shared" si="21"/>
        <v>1108833.6326685234</v>
      </c>
      <c r="E30" s="46">
        <f t="shared" si="21"/>
        <v>966369.52295219211</v>
      </c>
      <c r="F30" s="46">
        <f t="shared" si="21"/>
        <v>554633.85699422995</v>
      </c>
      <c r="G30" s="46">
        <f t="shared" si="21"/>
        <v>689119.1246690941</v>
      </c>
      <c r="H30" s="46">
        <f t="shared" si="21"/>
        <v>398163.41988278221</v>
      </c>
      <c r="I30" s="46">
        <f t="shared" si="21"/>
        <v>284539.35786361521</v>
      </c>
      <c r="J30" s="46">
        <f t="shared" si="21"/>
        <v>299554.25069260993</v>
      </c>
      <c r="K30" s="46">
        <f t="shared" si="21"/>
        <v>431499.22782180802</v>
      </c>
      <c r="L30" s="46">
        <f t="shared" si="21"/>
        <v>1059042.7882593712</v>
      </c>
      <c r="M30" s="46">
        <f t="shared" si="21"/>
        <v>1465810.8669981495</v>
      </c>
      <c r="N30" s="46">
        <f t="shared" si="21"/>
        <v>2334276.1127498951</v>
      </c>
      <c r="O30" s="46">
        <f t="shared" si="21"/>
        <v>2233284.1668001162</v>
      </c>
      <c r="P30" s="46">
        <f t="shared" si="21"/>
        <v>1832683.3742287185</v>
      </c>
    </row>
    <row r="31" spans="1:16" x14ac:dyDescent="0.2">
      <c r="A31" s="38">
        <f t="shared" si="2"/>
        <v>24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</row>
    <row r="32" spans="1:16" ht="12" x14ac:dyDescent="0.2">
      <c r="A32" s="38">
        <f t="shared" si="2"/>
        <v>25</v>
      </c>
      <c r="B32" s="147" t="s">
        <v>551</v>
      </c>
      <c r="C32" s="400">
        <f>'2019 GRC Conversion Factor'!D18</f>
        <v>0.95455299999999998</v>
      </c>
      <c r="D32" s="189">
        <f>C32</f>
        <v>0.95455299999999998</v>
      </c>
      <c r="E32" s="189">
        <f t="shared" ref="E32:P32" si="22">D32</f>
        <v>0.95455299999999998</v>
      </c>
      <c r="F32" s="189">
        <f t="shared" si="22"/>
        <v>0.95455299999999998</v>
      </c>
      <c r="G32" s="189">
        <f t="shared" si="22"/>
        <v>0.95455299999999998</v>
      </c>
      <c r="H32" s="189">
        <f t="shared" si="22"/>
        <v>0.95455299999999998</v>
      </c>
      <c r="I32" s="189">
        <f t="shared" si="22"/>
        <v>0.95455299999999998</v>
      </c>
      <c r="J32" s="189">
        <f t="shared" si="22"/>
        <v>0.95455299999999998</v>
      </c>
      <c r="K32" s="189">
        <f t="shared" si="22"/>
        <v>0.95455299999999998</v>
      </c>
      <c r="L32" s="189">
        <f t="shared" si="22"/>
        <v>0.95455299999999998</v>
      </c>
      <c r="M32" s="189">
        <f t="shared" si="22"/>
        <v>0.95455299999999998</v>
      </c>
      <c r="N32" s="189">
        <f t="shared" si="22"/>
        <v>0.95455299999999998</v>
      </c>
      <c r="O32" s="189">
        <f t="shared" si="22"/>
        <v>0.95455299999999998</v>
      </c>
      <c r="P32" s="189">
        <f t="shared" si="22"/>
        <v>0.95455299999999998</v>
      </c>
    </row>
    <row r="33" spans="1:16384" x14ac:dyDescent="0.2">
      <c r="A33" s="38">
        <f t="shared" si="2"/>
        <v>26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</row>
    <row r="34" spans="1:16384" ht="10.5" thickBot="1" x14ac:dyDescent="0.25">
      <c r="A34" s="38">
        <f t="shared" si="2"/>
        <v>27</v>
      </c>
      <c r="B34" s="37" t="s">
        <v>307</v>
      </c>
      <c r="C34" s="148">
        <f t="shared" ref="C34:P34" si="23">ROUND((C22*C32),2)</f>
        <v>3382954.8</v>
      </c>
      <c r="D34" s="148">
        <f t="shared" si="23"/>
        <v>-2670370.5499999998</v>
      </c>
      <c r="E34" s="148">
        <f t="shared" si="23"/>
        <v>-943782.58</v>
      </c>
      <c r="F34" s="148">
        <f t="shared" si="23"/>
        <v>4552391.5199999996</v>
      </c>
      <c r="G34" s="148">
        <f t="shared" si="23"/>
        <v>-69734.460000000006</v>
      </c>
      <c r="H34" s="148">
        <f t="shared" si="23"/>
        <v>1175058.42</v>
      </c>
      <c r="I34" s="148">
        <f t="shared" si="23"/>
        <v>340922.65</v>
      </c>
      <c r="J34" s="148">
        <f t="shared" si="23"/>
        <v>-61817.94</v>
      </c>
      <c r="K34" s="148">
        <f t="shared" si="23"/>
        <v>149557.09</v>
      </c>
      <c r="L34" s="148">
        <f t="shared" si="23"/>
        <v>-417966.18</v>
      </c>
      <c r="M34" s="148">
        <f t="shared" si="23"/>
        <v>3783719.2</v>
      </c>
      <c r="N34" s="148">
        <f t="shared" si="23"/>
        <v>-656867.52</v>
      </c>
      <c r="O34" s="148">
        <f t="shared" si="23"/>
        <v>-601442.41</v>
      </c>
      <c r="P34" s="148">
        <f t="shared" si="23"/>
        <v>1254154.8899999999</v>
      </c>
    </row>
    <row r="35" spans="1:16384" x14ac:dyDescent="0.2">
      <c r="A35" s="38">
        <f t="shared" si="2"/>
        <v>28</v>
      </c>
    </row>
    <row r="36" spans="1:16384" ht="10.5" thickBot="1" x14ac:dyDescent="0.25">
      <c r="A36" s="38">
        <f t="shared" si="2"/>
        <v>29</v>
      </c>
      <c r="B36" s="37" t="s">
        <v>308</v>
      </c>
      <c r="C36" s="148">
        <f t="shared" ref="C36:P36" si="24">ROUND((C30*C32),2)</f>
        <v>1037272.26</v>
      </c>
      <c r="D36" s="148">
        <f t="shared" si="24"/>
        <v>1058440.47</v>
      </c>
      <c r="E36" s="148">
        <f t="shared" si="24"/>
        <v>922450.93</v>
      </c>
      <c r="F36" s="148">
        <f t="shared" si="24"/>
        <v>529427.41</v>
      </c>
      <c r="G36" s="148">
        <f t="shared" si="24"/>
        <v>657800.73</v>
      </c>
      <c r="H36" s="148">
        <f t="shared" si="24"/>
        <v>380068.09</v>
      </c>
      <c r="I36" s="148">
        <f t="shared" si="24"/>
        <v>271607.90000000002</v>
      </c>
      <c r="J36" s="148">
        <f t="shared" si="24"/>
        <v>285940.40999999997</v>
      </c>
      <c r="K36" s="148">
        <f t="shared" si="24"/>
        <v>411888.88</v>
      </c>
      <c r="L36" s="148">
        <f t="shared" si="24"/>
        <v>1010912.47</v>
      </c>
      <c r="M36" s="148">
        <f t="shared" si="24"/>
        <v>1399194.16</v>
      </c>
      <c r="N36" s="148">
        <f t="shared" si="24"/>
        <v>2228190.27</v>
      </c>
      <c r="O36" s="148">
        <f t="shared" si="24"/>
        <v>2131788.1</v>
      </c>
      <c r="P36" s="148">
        <f t="shared" si="24"/>
        <v>1749393.41</v>
      </c>
    </row>
    <row r="37" spans="1:16384" x14ac:dyDescent="0.2">
      <c r="A37" s="38"/>
    </row>
    <row r="38" spans="1:16384" x14ac:dyDescent="0.2">
      <c r="A38" s="38"/>
      <c r="B38" s="143" t="s">
        <v>309</v>
      </c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</row>
    <row r="39" spans="1:16384" x14ac:dyDescent="0.2">
      <c r="A39" s="38"/>
      <c r="B39" s="146" t="s">
        <v>310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</row>
    <row r="40" spans="1:16384" x14ac:dyDescent="0.2">
      <c r="A40" s="38"/>
      <c r="B40" s="147" t="s">
        <v>311</v>
      </c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</row>
    <row r="41" spans="1:16384" x14ac:dyDescent="0.2">
      <c r="A41" s="38"/>
    </row>
    <row r="42" spans="1:16384" x14ac:dyDescent="0.2">
      <c r="A42" s="38"/>
      <c r="B42" s="37" t="s">
        <v>545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</row>
    <row r="43" spans="1:16384" ht="12" x14ac:dyDescent="0.2">
      <c r="A43" s="38"/>
      <c r="B43" s="37" t="s">
        <v>558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</row>
    <row r="44" spans="1:16384" s="143" customFormat="1" ht="12" x14ac:dyDescent="0.2">
      <c r="A44" s="38"/>
      <c r="B44" s="37" t="s">
        <v>559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  <c r="IL44" s="37"/>
      <c r="IM44" s="37"/>
      <c r="IN44" s="37"/>
      <c r="IO44" s="37"/>
      <c r="IP44" s="37"/>
      <c r="IQ44" s="37"/>
      <c r="IR44" s="37"/>
      <c r="IS44" s="37"/>
      <c r="IT44" s="37"/>
      <c r="IU44" s="37"/>
      <c r="IV44" s="37"/>
      <c r="IW44" s="37"/>
      <c r="IX44" s="37"/>
      <c r="IY44" s="37"/>
      <c r="IZ44" s="37"/>
      <c r="JA44" s="37"/>
      <c r="JB44" s="37"/>
      <c r="JC44" s="37"/>
      <c r="JD44" s="37"/>
      <c r="JE44" s="37"/>
      <c r="JF44" s="37"/>
      <c r="JG44" s="37"/>
      <c r="JH44" s="37"/>
      <c r="JI44" s="37"/>
      <c r="JJ44" s="37"/>
      <c r="JK44" s="37"/>
      <c r="JL44" s="37"/>
      <c r="JM44" s="37"/>
      <c r="JN44" s="37"/>
      <c r="JO44" s="37"/>
      <c r="JP44" s="37"/>
      <c r="JQ44" s="37"/>
      <c r="JR44" s="37"/>
      <c r="JS44" s="37"/>
      <c r="JT44" s="37"/>
      <c r="JU44" s="37"/>
      <c r="JV44" s="37"/>
      <c r="JW44" s="37"/>
      <c r="JX44" s="37"/>
      <c r="JY44" s="37"/>
      <c r="JZ44" s="37"/>
      <c r="KA44" s="37"/>
      <c r="KB44" s="37"/>
      <c r="KC44" s="37"/>
      <c r="KD44" s="37"/>
      <c r="KE44" s="37"/>
      <c r="KF44" s="37"/>
      <c r="KG44" s="37"/>
      <c r="KH44" s="37"/>
      <c r="KI44" s="37"/>
      <c r="KJ44" s="37"/>
      <c r="KK44" s="37"/>
      <c r="KL44" s="37"/>
      <c r="KM44" s="37"/>
      <c r="KN44" s="37"/>
      <c r="KO44" s="37"/>
      <c r="KP44" s="37"/>
      <c r="KQ44" s="37"/>
      <c r="KR44" s="37"/>
      <c r="KS44" s="37"/>
      <c r="KT44" s="37"/>
      <c r="KU44" s="37"/>
      <c r="KV44" s="37"/>
      <c r="KW44" s="37"/>
      <c r="KX44" s="37"/>
      <c r="KY44" s="37"/>
      <c r="KZ44" s="37"/>
      <c r="LA44" s="37"/>
      <c r="LB44" s="37"/>
      <c r="LC44" s="37"/>
      <c r="LD44" s="37"/>
      <c r="LE44" s="37"/>
      <c r="LF44" s="37"/>
      <c r="LG44" s="37"/>
      <c r="LH44" s="37"/>
      <c r="LI44" s="37"/>
      <c r="LJ44" s="37"/>
      <c r="LK44" s="37"/>
      <c r="LL44" s="37"/>
      <c r="LM44" s="37"/>
      <c r="LN44" s="37"/>
      <c r="LO44" s="37"/>
      <c r="LP44" s="37"/>
      <c r="LQ44" s="37"/>
      <c r="LR44" s="37"/>
      <c r="LS44" s="37"/>
      <c r="LT44" s="37"/>
      <c r="LU44" s="37"/>
      <c r="LV44" s="37"/>
      <c r="LW44" s="37"/>
      <c r="LX44" s="37"/>
      <c r="LY44" s="37"/>
      <c r="LZ44" s="37"/>
      <c r="MA44" s="37"/>
      <c r="MB44" s="37"/>
      <c r="MC44" s="37"/>
      <c r="MD44" s="37"/>
      <c r="ME44" s="37"/>
      <c r="MF44" s="37"/>
      <c r="MG44" s="37"/>
      <c r="MH44" s="37"/>
      <c r="MI44" s="37"/>
      <c r="MJ44" s="37"/>
      <c r="MK44" s="37"/>
      <c r="ML44" s="37"/>
      <c r="MM44" s="37"/>
      <c r="MN44" s="37"/>
      <c r="MO44" s="37"/>
      <c r="MP44" s="37"/>
      <c r="MQ44" s="37"/>
      <c r="MR44" s="37"/>
      <c r="MS44" s="37"/>
      <c r="MT44" s="37"/>
      <c r="MU44" s="37"/>
      <c r="MV44" s="37"/>
      <c r="MW44" s="37"/>
      <c r="MX44" s="37"/>
      <c r="MY44" s="37"/>
      <c r="MZ44" s="37"/>
      <c r="NA44" s="37"/>
      <c r="NB44" s="37"/>
      <c r="NC44" s="37"/>
      <c r="ND44" s="37"/>
      <c r="NE44" s="37"/>
      <c r="NF44" s="37"/>
      <c r="NG44" s="37"/>
      <c r="NH44" s="37"/>
      <c r="NI44" s="37"/>
      <c r="NJ44" s="37"/>
      <c r="NK44" s="37"/>
      <c r="NL44" s="37"/>
      <c r="NM44" s="37"/>
      <c r="NN44" s="37"/>
      <c r="NO44" s="37"/>
      <c r="NP44" s="37"/>
      <c r="NQ44" s="37"/>
      <c r="NR44" s="37"/>
      <c r="NS44" s="37"/>
      <c r="NT44" s="37"/>
      <c r="NU44" s="37"/>
      <c r="NV44" s="37"/>
      <c r="NW44" s="37"/>
      <c r="NX44" s="37"/>
      <c r="NY44" s="37"/>
      <c r="NZ44" s="37"/>
      <c r="OA44" s="37"/>
      <c r="OB44" s="37"/>
      <c r="OC44" s="37"/>
      <c r="OD44" s="37"/>
      <c r="OE44" s="37"/>
      <c r="OF44" s="37"/>
      <c r="OG44" s="37"/>
      <c r="OH44" s="37"/>
      <c r="OI44" s="37"/>
      <c r="OJ44" s="37"/>
      <c r="OK44" s="37"/>
      <c r="OL44" s="37"/>
      <c r="OM44" s="37"/>
      <c r="ON44" s="37"/>
      <c r="OO44" s="37"/>
      <c r="OP44" s="37"/>
      <c r="OQ44" s="37"/>
      <c r="OR44" s="37"/>
      <c r="OS44" s="37"/>
      <c r="OT44" s="37"/>
      <c r="OU44" s="37"/>
      <c r="OV44" s="37"/>
      <c r="OW44" s="37"/>
      <c r="OX44" s="37"/>
      <c r="OY44" s="37"/>
      <c r="OZ44" s="37"/>
      <c r="PA44" s="37"/>
      <c r="PB44" s="37"/>
      <c r="PC44" s="37"/>
      <c r="PD44" s="37"/>
      <c r="PE44" s="37"/>
      <c r="PF44" s="37"/>
      <c r="PG44" s="37"/>
      <c r="PH44" s="37"/>
      <c r="PI44" s="37"/>
      <c r="PJ44" s="37"/>
      <c r="PK44" s="37"/>
      <c r="PL44" s="37"/>
      <c r="PM44" s="37"/>
      <c r="PN44" s="37"/>
      <c r="PO44" s="37"/>
      <c r="PP44" s="37"/>
      <c r="PQ44" s="37"/>
      <c r="PR44" s="37"/>
      <c r="PS44" s="37"/>
      <c r="PT44" s="37"/>
      <c r="PU44" s="37"/>
      <c r="PV44" s="37"/>
      <c r="PW44" s="37"/>
      <c r="PX44" s="37"/>
      <c r="PY44" s="37"/>
      <c r="PZ44" s="37"/>
      <c r="QA44" s="37"/>
      <c r="QB44" s="37"/>
      <c r="QC44" s="37"/>
      <c r="QD44" s="37"/>
      <c r="QE44" s="37"/>
      <c r="QF44" s="37"/>
      <c r="QG44" s="37"/>
      <c r="QH44" s="37"/>
      <c r="QI44" s="37"/>
      <c r="QJ44" s="37"/>
      <c r="QK44" s="37"/>
      <c r="QL44" s="37"/>
      <c r="QM44" s="37"/>
      <c r="QN44" s="37"/>
      <c r="QO44" s="37"/>
      <c r="QP44" s="37"/>
      <c r="QQ44" s="37"/>
      <c r="QR44" s="37"/>
      <c r="QS44" s="37"/>
      <c r="QT44" s="37"/>
      <c r="QU44" s="37"/>
      <c r="QV44" s="37"/>
      <c r="QW44" s="37"/>
      <c r="QX44" s="37"/>
      <c r="QY44" s="37"/>
      <c r="QZ44" s="37"/>
      <c r="RA44" s="37"/>
      <c r="RB44" s="37"/>
      <c r="RC44" s="37"/>
      <c r="RD44" s="37"/>
      <c r="RE44" s="37"/>
      <c r="RF44" s="37"/>
      <c r="RG44" s="37"/>
      <c r="RH44" s="37"/>
      <c r="RI44" s="37"/>
      <c r="RJ44" s="37"/>
      <c r="RK44" s="37"/>
      <c r="RL44" s="37"/>
      <c r="RM44" s="37"/>
      <c r="RN44" s="37"/>
      <c r="RO44" s="37"/>
      <c r="RP44" s="37"/>
      <c r="RQ44" s="37"/>
      <c r="RR44" s="37"/>
      <c r="RS44" s="37"/>
      <c r="RT44" s="37"/>
      <c r="RU44" s="37"/>
      <c r="RV44" s="37"/>
      <c r="RW44" s="37"/>
      <c r="RX44" s="37"/>
      <c r="RY44" s="37"/>
      <c r="RZ44" s="37"/>
      <c r="SA44" s="37"/>
      <c r="SB44" s="37"/>
      <c r="SC44" s="37"/>
      <c r="SD44" s="37"/>
      <c r="SE44" s="37"/>
      <c r="SF44" s="37"/>
      <c r="SG44" s="37"/>
      <c r="SH44" s="37"/>
      <c r="SI44" s="37"/>
      <c r="SJ44" s="37"/>
      <c r="SK44" s="37"/>
      <c r="SL44" s="37"/>
      <c r="SM44" s="37"/>
      <c r="SN44" s="37"/>
      <c r="SO44" s="37"/>
      <c r="SP44" s="37"/>
      <c r="SQ44" s="37"/>
      <c r="SR44" s="37"/>
      <c r="SS44" s="37"/>
      <c r="ST44" s="37"/>
      <c r="SU44" s="37"/>
      <c r="SV44" s="37"/>
      <c r="SW44" s="37"/>
      <c r="SX44" s="37"/>
      <c r="SY44" s="37"/>
      <c r="SZ44" s="37"/>
      <c r="TA44" s="37"/>
      <c r="TB44" s="37"/>
      <c r="TC44" s="37"/>
      <c r="TD44" s="37"/>
      <c r="TE44" s="37"/>
      <c r="TF44" s="37"/>
      <c r="TG44" s="37"/>
      <c r="TH44" s="37"/>
      <c r="TI44" s="37"/>
      <c r="TJ44" s="37"/>
      <c r="TK44" s="37"/>
      <c r="TL44" s="37"/>
      <c r="TM44" s="37"/>
      <c r="TN44" s="37"/>
      <c r="TO44" s="37"/>
      <c r="TP44" s="37"/>
      <c r="TQ44" s="37"/>
      <c r="TR44" s="37"/>
      <c r="TS44" s="37"/>
      <c r="TT44" s="37"/>
      <c r="TU44" s="37"/>
      <c r="TV44" s="37"/>
      <c r="TW44" s="37"/>
      <c r="TX44" s="37"/>
      <c r="TY44" s="37"/>
      <c r="TZ44" s="37"/>
      <c r="UA44" s="37"/>
      <c r="UB44" s="37"/>
      <c r="UC44" s="37"/>
      <c r="UD44" s="37"/>
      <c r="UE44" s="37"/>
      <c r="UF44" s="37"/>
      <c r="UG44" s="37"/>
      <c r="UH44" s="37"/>
      <c r="UI44" s="37"/>
      <c r="UJ44" s="37"/>
      <c r="UK44" s="37"/>
      <c r="UL44" s="37"/>
      <c r="UM44" s="37"/>
      <c r="UN44" s="37"/>
      <c r="UO44" s="37"/>
      <c r="UP44" s="37"/>
      <c r="UQ44" s="37"/>
      <c r="UR44" s="37"/>
      <c r="US44" s="37"/>
      <c r="UT44" s="37"/>
      <c r="UU44" s="37"/>
      <c r="UV44" s="37"/>
      <c r="UW44" s="37"/>
      <c r="UX44" s="37"/>
      <c r="UY44" s="37"/>
      <c r="UZ44" s="37"/>
      <c r="VA44" s="37"/>
      <c r="VB44" s="37"/>
      <c r="VC44" s="37"/>
      <c r="VD44" s="37"/>
      <c r="VE44" s="37"/>
      <c r="VF44" s="37"/>
      <c r="VG44" s="37"/>
      <c r="VH44" s="37"/>
      <c r="VI44" s="37"/>
      <c r="VJ44" s="37"/>
      <c r="VK44" s="37"/>
      <c r="VL44" s="37"/>
      <c r="VM44" s="37"/>
      <c r="VN44" s="37"/>
      <c r="VO44" s="37"/>
      <c r="VP44" s="37"/>
      <c r="VQ44" s="37"/>
      <c r="VR44" s="37"/>
      <c r="VS44" s="37"/>
      <c r="VT44" s="37"/>
      <c r="VU44" s="37"/>
      <c r="VV44" s="37"/>
      <c r="VW44" s="37"/>
      <c r="VX44" s="37"/>
      <c r="VY44" s="37"/>
      <c r="VZ44" s="37"/>
      <c r="WA44" s="37"/>
      <c r="WB44" s="37"/>
      <c r="WC44" s="37"/>
      <c r="WD44" s="37"/>
      <c r="WE44" s="37"/>
      <c r="WF44" s="37"/>
      <c r="WG44" s="37"/>
      <c r="WH44" s="37"/>
      <c r="WI44" s="37"/>
      <c r="WJ44" s="37"/>
      <c r="WK44" s="37"/>
      <c r="WL44" s="37"/>
      <c r="WM44" s="37"/>
      <c r="WN44" s="37"/>
      <c r="WO44" s="37"/>
      <c r="WP44" s="37"/>
      <c r="WQ44" s="37"/>
      <c r="WR44" s="37"/>
      <c r="WS44" s="37"/>
      <c r="WT44" s="37"/>
      <c r="WU44" s="37"/>
      <c r="WV44" s="37"/>
      <c r="WW44" s="37"/>
      <c r="WX44" s="37"/>
      <c r="WY44" s="37"/>
      <c r="WZ44" s="37"/>
      <c r="XA44" s="37"/>
      <c r="XB44" s="37"/>
      <c r="XC44" s="37"/>
      <c r="XD44" s="37"/>
      <c r="XE44" s="37"/>
      <c r="XF44" s="37"/>
      <c r="XG44" s="37"/>
      <c r="XH44" s="37"/>
      <c r="XI44" s="37"/>
      <c r="XJ44" s="37"/>
      <c r="XK44" s="37"/>
      <c r="XL44" s="37"/>
      <c r="XM44" s="37"/>
      <c r="XN44" s="37"/>
      <c r="XO44" s="37"/>
      <c r="XP44" s="37"/>
      <c r="XQ44" s="37"/>
      <c r="XR44" s="37"/>
      <c r="XS44" s="37"/>
      <c r="XT44" s="37"/>
      <c r="XU44" s="37"/>
      <c r="XV44" s="37"/>
      <c r="XW44" s="37"/>
      <c r="XX44" s="37"/>
      <c r="XY44" s="37"/>
      <c r="XZ44" s="37"/>
      <c r="YA44" s="37"/>
      <c r="YB44" s="37"/>
      <c r="YC44" s="37"/>
      <c r="YD44" s="37"/>
      <c r="YE44" s="37"/>
      <c r="YF44" s="37"/>
      <c r="YG44" s="37"/>
      <c r="YH44" s="37"/>
      <c r="YI44" s="37"/>
      <c r="YJ44" s="37"/>
      <c r="YK44" s="37"/>
      <c r="YL44" s="37"/>
      <c r="YM44" s="37"/>
      <c r="YN44" s="37"/>
      <c r="YO44" s="37"/>
      <c r="YP44" s="37"/>
      <c r="YQ44" s="37"/>
      <c r="YR44" s="37"/>
      <c r="YS44" s="37"/>
      <c r="YT44" s="37"/>
      <c r="YU44" s="37"/>
      <c r="YV44" s="37"/>
      <c r="YW44" s="37"/>
      <c r="YX44" s="37"/>
      <c r="YY44" s="37"/>
      <c r="YZ44" s="37"/>
      <c r="ZA44" s="37"/>
      <c r="ZB44" s="37"/>
      <c r="ZC44" s="37"/>
      <c r="ZD44" s="37"/>
      <c r="ZE44" s="37"/>
      <c r="ZF44" s="37"/>
      <c r="ZG44" s="37"/>
      <c r="ZH44" s="37"/>
      <c r="ZI44" s="37"/>
      <c r="ZJ44" s="37"/>
      <c r="ZK44" s="37"/>
      <c r="ZL44" s="37"/>
      <c r="ZM44" s="37"/>
      <c r="ZN44" s="37"/>
      <c r="ZO44" s="37"/>
      <c r="ZP44" s="37"/>
      <c r="ZQ44" s="37"/>
      <c r="ZR44" s="37"/>
      <c r="ZS44" s="37"/>
      <c r="ZT44" s="37"/>
      <c r="ZU44" s="37"/>
      <c r="ZV44" s="37"/>
      <c r="ZW44" s="37"/>
      <c r="ZX44" s="37"/>
      <c r="ZY44" s="37"/>
      <c r="ZZ44" s="37"/>
      <c r="AAA44" s="37"/>
      <c r="AAB44" s="37"/>
      <c r="AAC44" s="37"/>
      <c r="AAD44" s="37"/>
      <c r="AAE44" s="37"/>
      <c r="AAF44" s="37"/>
      <c r="AAG44" s="37"/>
      <c r="AAH44" s="37"/>
      <c r="AAI44" s="37"/>
      <c r="AAJ44" s="37"/>
      <c r="AAK44" s="37"/>
      <c r="AAL44" s="37"/>
      <c r="AAM44" s="37"/>
      <c r="AAN44" s="37"/>
      <c r="AAO44" s="37"/>
      <c r="AAP44" s="37"/>
      <c r="AAQ44" s="37"/>
      <c r="AAR44" s="37"/>
      <c r="AAS44" s="37"/>
      <c r="AAT44" s="37"/>
      <c r="AAU44" s="37"/>
      <c r="AAV44" s="37"/>
      <c r="AAW44" s="37"/>
      <c r="AAX44" s="37"/>
      <c r="AAY44" s="37"/>
      <c r="AAZ44" s="37"/>
      <c r="ABA44" s="37"/>
      <c r="ABB44" s="37"/>
      <c r="ABC44" s="37"/>
      <c r="ABD44" s="37"/>
      <c r="ABE44" s="37"/>
      <c r="ABF44" s="37"/>
      <c r="ABG44" s="37"/>
      <c r="ABH44" s="37"/>
      <c r="ABI44" s="37"/>
      <c r="ABJ44" s="37"/>
      <c r="ABK44" s="37"/>
      <c r="ABL44" s="37"/>
      <c r="ABM44" s="37"/>
      <c r="ABN44" s="37"/>
      <c r="ABO44" s="37"/>
      <c r="ABP44" s="37"/>
      <c r="ABQ44" s="37"/>
      <c r="ABR44" s="37"/>
      <c r="ABS44" s="37"/>
      <c r="ABT44" s="37"/>
      <c r="ABU44" s="37"/>
      <c r="ABV44" s="37"/>
      <c r="ABW44" s="37"/>
      <c r="ABX44" s="37"/>
      <c r="ABY44" s="37"/>
      <c r="ABZ44" s="37"/>
      <c r="ACA44" s="37"/>
      <c r="ACB44" s="37"/>
      <c r="ACC44" s="37"/>
      <c r="ACD44" s="37"/>
      <c r="ACE44" s="37"/>
      <c r="ACF44" s="37"/>
      <c r="ACG44" s="37"/>
      <c r="ACH44" s="37"/>
      <c r="ACI44" s="37"/>
      <c r="ACJ44" s="37"/>
      <c r="ACK44" s="37"/>
      <c r="ACL44" s="37"/>
      <c r="ACM44" s="37"/>
      <c r="ACN44" s="37"/>
      <c r="ACO44" s="37"/>
      <c r="ACP44" s="37"/>
      <c r="ACQ44" s="37"/>
      <c r="ACR44" s="37"/>
      <c r="ACS44" s="37"/>
      <c r="ACT44" s="37"/>
      <c r="ACU44" s="37"/>
      <c r="ACV44" s="37"/>
      <c r="ACW44" s="37"/>
      <c r="ACX44" s="37"/>
      <c r="ACY44" s="37"/>
      <c r="ACZ44" s="37"/>
      <c r="ADA44" s="37"/>
      <c r="ADB44" s="37"/>
      <c r="ADC44" s="37"/>
      <c r="ADD44" s="37"/>
      <c r="ADE44" s="37"/>
      <c r="ADF44" s="37"/>
      <c r="ADG44" s="37"/>
      <c r="ADH44" s="37"/>
      <c r="ADI44" s="37"/>
      <c r="ADJ44" s="37"/>
      <c r="ADK44" s="37"/>
      <c r="ADL44" s="37"/>
      <c r="ADM44" s="37"/>
      <c r="ADN44" s="37"/>
      <c r="ADO44" s="37"/>
      <c r="ADP44" s="37"/>
      <c r="ADQ44" s="37"/>
      <c r="ADR44" s="37"/>
      <c r="ADS44" s="37"/>
      <c r="ADT44" s="37"/>
      <c r="ADU44" s="37"/>
      <c r="ADV44" s="37"/>
      <c r="ADW44" s="37"/>
      <c r="ADX44" s="37"/>
      <c r="ADY44" s="37"/>
      <c r="ADZ44" s="37"/>
      <c r="AEA44" s="37"/>
      <c r="AEB44" s="37"/>
      <c r="AEC44" s="37"/>
      <c r="AED44" s="37"/>
      <c r="AEE44" s="37"/>
      <c r="AEF44" s="37"/>
      <c r="AEG44" s="37"/>
      <c r="AEH44" s="37"/>
      <c r="AEI44" s="37"/>
      <c r="AEJ44" s="37"/>
      <c r="AEK44" s="37"/>
      <c r="AEL44" s="37"/>
      <c r="AEM44" s="37"/>
      <c r="AEN44" s="37"/>
      <c r="AEO44" s="37"/>
      <c r="AEP44" s="37"/>
      <c r="AEQ44" s="37"/>
      <c r="AER44" s="37"/>
      <c r="AES44" s="37"/>
      <c r="AET44" s="37"/>
      <c r="AEU44" s="37"/>
      <c r="AEV44" s="37"/>
      <c r="AEW44" s="37"/>
      <c r="AEX44" s="37"/>
      <c r="AEY44" s="37"/>
      <c r="AEZ44" s="37"/>
      <c r="AFA44" s="37"/>
      <c r="AFB44" s="37"/>
      <c r="AFC44" s="37"/>
      <c r="AFD44" s="37"/>
      <c r="AFE44" s="37"/>
      <c r="AFF44" s="37"/>
      <c r="AFG44" s="37"/>
      <c r="AFH44" s="37"/>
      <c r="AFI44" s="37"/>
      <c r="AFJ44" s="37"/>
      <c r="AFK44" s="37"/>
      <c r="AFL44" s="37"/>
      <c r="AFM44" s="37"/>
      <c r="AFN44" s="37"/>
      <c r="AFO44" s="37"/>
      <c r="AFP44" s="37"/>
      <c r="AFQ44" s="37"/>
      <c r="AFR44" s="37"/>
      <c r="AFS44" s="37"/>
      <c r="AFT44" s="37"/>
      <c r="AFU44" s="37"/>
      <c r="AFV44" s="37"/>
      <c r="AFW44" s="37"/>
      <c r="AFX44" s="37"/>
      <c r="AFY44" s="37"/>
      <c r="AFZ44" s="37"/>
      <c r="AGA44" s="37"/>
      <c r="AGB44" s="37"/>
      <c r="AGC44" s="37"/>
      <c r="AGD44" s="37"/>
      <c r="AGE44" s="37"/>
      <c r="AGF44" s="37"/>
      <c r="AGG44" s="37"/>
      <c r="AGH44" s="37"/>
      <c r="AGI44" s="37"/>
      <c r="AGJ44" s="37"/>
      <c r="AGK44" s="37"/>
      <c r="AGL44" s="37"/>
      <c r="AGM44" s="37"/>
      <c r="AGN44" s="37"/>
      <c r="AGO44" s="37"/>
      <c r="AGP44" s="37"/>
      <c r="AGQ44" s="37"/>
      <c r="AGR44" s="37"/>
      <c r="AGS44" s="37"/>
      <c r="AGT44" s="37"/>
      <c r="AGU44" s="37"/>
      <c r="AGV44" s="37"/>
      <c r="AGW44" s="37"/>
      <c r="AGX44" s="37"/>
      <c r="AGY44" s="37"/>
      <c r="AGZ44" s="37"/>
      <c r="AHA44" s="37"/>
      <c r="AHB44" s="37"/>
      <c r="AHC44" s="37"/>
      <c r="AHD44" s="37"/>
      <c r="AHE44" s="37"/>
      <c r="AHF44" s="37"/>
      <c r="AHG44" s="37"/>
      <c r="AHH44" s="37"/>
      <c r="AHI44" s="37"/>
      <c r="AHJ44" s="37"/>
      <c r="AHK44" s="37"/>
      <c r="AHL44" s="37"/>
      <c r="AHM44" s="37"/>
      <c r="AHN44" s="37"/>
      <c r="AHO44" s="37"/>
      <c r="AHP44" s="37"/>
      <c r="AHQ44" s="37"/>
      <c r="AHR44" s="37"/>
      <c r="AHS44" s="37"/>
      <c r="AHT44" s="37"/>
      <c r="AHU44" s="37"/>
      <c r="AHV44" s="37"/>
      <c r="AHW44" s="37"/>
      <c r="AHX44" s="37"/>
      <c r="AHY44" s="37"/>
      <c r="AHZ44" s="37"/>
      <c r="AIA44" s="37"/>
      <c r="AIB44" s="37"/>
      <c r="AIC44" s="37"/>
      <c r="AID44" s="37"/>
      <c r="AIE44" s="37"/>
      <c r="AIF44" s="37"/>
      <c r="AIG44" s="37"/>
      <c r="AIH44" s="37"/>
      <c r="AII44" s="37"/>
      <c r="AIJ44" s="37"/>
      <c r="AIK44" s="37"/>
      <c r="AIL44" s="37"/>
      <c r="AIM44" s="37"/>
      <c r="AIN44" s="37"/>
      <c r="AIO44" s="37"/>
      <c r="AIP44" s="37"/>
      <c r="AIQ44" s="37"/>
      <c r="AIR44" s="37"/>
      <c r="AIS44" s="37"/>
      <c r="AIT44" s="37"/>
      <c r="AIU44" s="37"/>
      <c r="AIV44" s="37"/>
      <c r="AIW44" s="37"/>
      <c r="AIX44" s="37"/>
      <c r="AIY44" s="37"/>
      <c r="AIZ44" s="37"/>
      <c r="AJA44" s="37"/>
      <c r="AJB44" s="37"/>
      <c r="AJC44" s="37"/>
      <c r="AJD44" s="37"/>
      <c r="AJE44" s="37"/>
      <c r="AJF44" s="37"/>
      <c r="AJG44" s="37"/>
      <c r="AJH44" s="37"/>
      <c r="AJI44" s="37"/>
      <c r="AJJ44" s="37"/>
      <c r="AJK44" s="37"/>
      <c r="AJL44" s="37"/>
      <c r="AJM44" s="37"/>
      <c r="AJN44" s="37"/>
      <c r="AJO44" s="37"/>
      <c r="AJP44" s="37"/>
      <c r="AJQ44" s="37"/>
      <c r="AJR44" s="37"/>
      <c r="AJS44" s="37"/>
      <c r="AJT44" s="37"/>
      <c r="AJU44" s="37"/>
      <c r="AJV44" s="37"/>
      <c r="AJW44" s="37"/>
      <c r="AJX44" s="37"/>
      <c r="AJY44" s="37"/>
      <c r="AJZ44" s="37"/>
      <c r="AKA44" s="37"/>
      <c r="AKB44" s="37"/>
      <c r="AKC44" s="37"/>
      <c r="AKD44" s="37"/>
      <c r="AKE44" s="37"/>
      <c r="AKF44" s="37"/>
      <c r="AKG44" s="37"/>
      <c r="AKH44" s="37"/>
      <c r="AKI44" s="37"/>
      <c r="AKJ44" s="37"/>
      <c r="AKK44" s="37"/>
      <c r="AKL44" s="37"/>
      <c r="AKM44" s="37"/>
      <c r="AKN44" s="37"/>
      <c r="AKO44" s="37"/>
      <c r="AKP44" s="37"/>
      <c r="AKQ44" s="37"/>
      <c r="AKR44" s="37"/>
      <c r="AKS44" s="37"/>
      <c r="AKT44" s="37"/>
      <c r="AKU44" s="37"/>
      <c r="AKV44" s="37"/>
      <c r="AKW44" s="37"/>
      <c r="AKX44" s="37"/>
      <c r="AKY44" s="37"/>
      <c r="AKZ44" s="37"/>
      <c r="ALA44" s="37"/>
      <c r="ALB44" s="37"/>
      <c r="ALC44" s="37"/>
      <c r="ALD44" s="37"/>
      <c r="ALE44" s="37"/>
      <c r="ALF44" s="37"/>
      <c r="ALG44" s="37"/>
      <c r="ALH44" s="37"/>
      <c r="ALI44" s="37"/>
      <c r="ALJ44" s="37"/>
      <c r="ALK44" s="37"/>
      <c r="ALL44" s="37"/>
      <c r="ALM44" s="37"/>
      <c r="ALN44" s="37"/>
      <c r="ALO44" s="37"/>
      <c r="ALP44" s="37"/>
      <c r="ALQ44" s="37"/>
      <c r="ALR44" s="37"/>
      <c r="ALS44" s="37"/>
      <c r="ALT44" s="37"/>
      <c r="ALU44" s="37"/>
      <c r="ALV44" s="37"/>
      <c r="ALW44" s="37"/>
      <c r="ALX44" s="37"/>
      <c r="ALY44" s="37"/>
      <c r="ALZ44" s="37"/>
      <c r="AMA44" s="37"/>
      <c r="AMB44" s="37"/>
      <c r="AMC44" s="37"/>
      <c r="AMD44" s="37"/>
      <c r="AME44" s="37"/>
      <c r="AMF44" s="37"/>
      <c r="AMG44" s="37"/>
      <c r="AMH44" s="37"/>
      <c r="AMI44" s="37"/>
      <c r="AMJ44" s="37"/>
      <c r="AMK44" s="37"/>
      <c r="AML44" s="37"/>
      <c r="AMM44" s="37"/>
      <c r="AMN44" s="37"/>
      <c r="AMO44" s="37"/>
      <c r="AMP44" s="37"/>
      <c r="AMQ44" s="37"/>
      <c r="AMR44" s="37"/>
      <c r="AMS44" s="37"/>
      <c r="AMT44" s="37"/>
      <c r="AMU44" s="37"/>
      <c r="AMV44" s="37"/>
      <c r="AMW44" s="37"/>
      <c r="AMX44" s="37"/>
      <c r="AMY44" s="37"/>
      <c r="AMZ44" s="37"/>
      <c r="ANA44" s="37"/>
      <c r="ANB44" s="37"/>
      <c r="ANC44" s="37"/>
      <c r="AND44" s="37"/>
      <c r="ANE44" s="37"/>
      <c r="ANF44" s="37"/>
      <c r="ANG44" s="37"/>
      <c r="ANH44" s="37"/>
      <c r="ANI44" s="37"/>
      <c r="ANJ44" s="37"/>
      <c r="ANK44" s="37"/>
      <c r="ANL44" s="37"/>
      <c r="ANM44" s="37"/>
      <c r="ANN44" s="37"/>
      <c r="ANO44" s="37"/>
      <c r="ANP44" s="37"/>
      <c r="ANQ44" s="37"/>
      <c r="ANR44" s="37"/>
      <c r="ANS44" s="37"/>
      <c r="ANT44" s="37"/>
      <c r="ANU44" s="37"/>
      <c r="ANV44" s="37"/>
      <c r="ANW44" s="37"/>
      <c r="ANX44" s="37"/>
      <c r="ANY44" s="37"/>
      <c r="ANZ44" s="37"/>
      <c r="AOA44" s="37"/>
      <c r="AOB44" s="37"/>
      <c r="AOC44" s="37"/>
      <c r="AOD44" s="37"/>
      <c r="AOE44" s="37"/>
      <c r="AOF44" s="37"/>
      <c r="AOG44" s="37"/>
      <c r="AOH44" s="37"/>
      <c r="AOI44" s="37"/>
      <c r="AOJ44" s="37"/>
      <c r="AOK44" s="37"/>
      <c r="AOL44" s="37"/>
      <c r="AOM44" s="37"/>
      <c r="AON44" s="37"/>
      <c r="AOO44" s="37"/>
      <c r="AOP44" s="37"/>
      <c r="AOQ44" s="37"/>
      <c r="AOR44" s="37"/>
      <c r="AOS44" s="37"/>
      <c r="AOT44" s="37"/>
      <c r="AOU44" s="37"/>
      <c r="AOV44" s="37"/>
      <c r="AOW44" s="37"/>
      <c r="AOX44" s="37"/>
      <c r="AOY44" s="37"/>
      <c r="AOZ44" s="37"/>
      <c r="APA44" s="37"/>
      <c r="APB44" s="37"/>
      <c r="APC44" s="37"/>
      <c r="APD44" s="37"/>
      <c r="APE44" s="37"/>
      <c r="APF44" s="37"/>
      <c r="APG44" s="37"/>
      <c r="APH44" s="37"/>
      <c r="API44" s="37"/>
      <c r="APJ44" s="37"/>
      <c r="APK44" s="37"/>
      <c r="APL44" s="37"/>
      <c r="APM44" s="37"/>
      <c r="APN44" s="37"/>
      <c r="APO44" s="37"/>
      <c r="APP44" s="37"/>
      <c r="APQ44" s="37"/>
      <c r="APR44" s="37"/>
      <c r="APS44" s="37"/>
      <c r="APT44" s="37"/>
      <c r="APU44" s="37"/>
      <c r="APV44" s="37"/>
      <c r="APW44" s="37"/>
      <c r="APX44" s="37"/>
      <c r="APY44" s="37"/>
      <c r="APZ44" s="37"/>
      <c r="AQA44" s="37"/>
      <c r="AQB44" s="37"/>
      <c r="AQC44" s="37"/>
      <c r="AQD44" s="37"/>
      <c r="AQE44" s="37"/>
      <c r="AQF44" s="37"/>
      <c r="AQG44" s="37"/>
      <c r="AQH44" s="37"/>
      <c r="AQI44" s="37"/>
      <c r="AQJ44" s="37"/>
      <c r="AQK44" s="37"/>
      <c r="AQL44" s="37"/>
      <c r="AQM44" s="37"/>
      <c r="AQN44" s="37"/>
      <c r="AQO44" s="37"/>
      <c r="AQP44" s="37"/>
      <c r="AQQ44" s="37"/>
      <c r="AQR44" s="37"/>
      <c r="AQS44" s="37"/>
      <c r="AQT44" s="37"/>
      <c r="AQU44" s="37"/>
      <c r="AQV44" s="37"/>
      <c r="AQW44" s="37"/>
      <c r="AQX44" s="37"/>
      <c r="AQY44" s="37"/>
      <c r="AQZ44" s="37"/>
      <c r="ARA44" s="37"/>
      <c r="ARB44" s="37"/>
      <c r="ARC44" s="37"/>
      <c r="ARD44" s="37"/>
      <c r="ARE44" s="37"/>
      <c r="ARF44" s="37"/>
      <c r="ARG44" s="37"/>
      <c r="ARH44" s="37"/>
      <c r="ARI44" s="37"/>
      <c r="ARJ44" s="37"/>
      <c r="ARK44" s="37"/>
      <c r="ARL44" s="37"/>
      <c r="ARM44" s="37"/>
      <c r="ARN44" s="37"/>
      <c r="ARO44" s="37"/>
      <c r="ARP44" s="37"/>
      <c r="ARQ44" s="37"/>
      <c r="ARR44" s="37"/>
      <c r="ARS44" s="37"/>
      <c r="ART44" s="37"/>
      <c r="ARU44" s="37"/>
      <c r="ARV44" s="37"/>
      <c r="ARW44" s="37"/>
      <c r="ARX44" s="37"/>
      <c r="ARY44" s="37"/>
      <c r="ARZ44" s="37"/>
      <c r="ASA44" s="37"/>
      <c r="ASB44" s="37"/>
      <c r="ASC44" s="37"/>
      <c r="ASD44" s="37"/>
      <c r="ASE44" s="37"/>
      <c r="ASF44" s="37"/>
      <c r="ASG44" s="37"/>
      <c r="ASH44" s="37"/>
      <c r="ASI44" s="37"/>
      <c r="ASJ44" s="37"/>
      <c r="ASK44" s="37"/>
      <c r="ASL44" s="37"/>
      <c r="ASM44" s="37"/>
      <c r="ASN44" s="37"/>
      <c r="ASO44" s="37"/>
      <c r="ASP44" s="37"/>
      <c r="ASQ44" s="37"/>
      <c r="ASR44" s="37"/>
      <c r="ASS44" s="37"/>
      <c r="AST44" s="37"/>
      <c r="ASU44" s="37"/>
      <c r="ASV44" s="37"/>
      <c r="ASW44" s="37"/>
      <c r="ASX44" s="37"/>
      <c r="ASY44" s="37"/>
      <c r="ASZ44" s="37"/>
      <c r="ATA44" s="37"/>
      <c r="ATB44" s="37"/>
      <c r="ATC44" s="37"/>
      <c r="ATD44" s="37"/>
      <c r="ATE44" s="37"/>
      <c r="ATF44" s="37"/>
      <c r="ATG44" s="37"/>
      <c r="ATH44" s="37"/>
      <c r="ATI44" s="37"/>
      <c r="ATJ44" s="37"/>
      <c r="ATK44" s="37"/>
      <c r="ATL44" s="37"/>
      <c r="ATM44" s="37"/>
      <c r="ATN44" s="37"/>
      <c r="ATO44" s="37"/>
      <c r="ATP44" s="37"/>
      <c r="ATQ44" s="37"/>
      <c r="ATR44" s="37"/>
      <c r="ATS44" s="37"/>
      <c r="ATT44" s="37"/>
      <c r="ATU44" s="37"/>
      <c r="ATV44" s="37"/>
      <c r="ATW44" s="37"/>
      <c r="ATX44" s="37"/>
      <c r="ATY44" s="37"/>
      <c r="ATZ44" s="37"/>
      <c r="AUA44" s="37"/>
      <c r="AUB44" s="37"/>
      <c r="AUC44" s="37"/>
      <c r="AUD44" s="37"/>
      <c r="AUE44" s="37"/>
      <c r="AUF44" s="37"/>
      <c r="AUG44" s="37"/>
      <c r="AUH44" s="37"/>
      <c r="AUI44" s="37"/>
      <c r="AUJ44" s="37"/>
      <c r="AUK44" s="37"/>
      <c r="AUL44" s="37"/>
      <c r="AUM44" s="37"/>
      <c r="AUN44" s="37"/>
      <c r="AUO44" s="37"/>
      <c r="AUP44" s="37"/>
      <c r="AUQ44" s="37"/>
      <c r="AUR44" s="37"/>
      <c r="AUS44" s="37"/>
      <c r="AUT44" s="37"/>
      <c r="AUU44" s="37"/>
      <c r="AUV44" s="37"/>
      <c r="AUW44" s="37"/>
      <c r="AUX44" s="37"/>
      <c r="AUY44" s="37"/>
      <c r="AUZ44" s="37"/>
      <c r="AVA44" s="37"/>
      <c r="AVB44" s="37"/>
      <c r="AVC44" s="37"/>
      <c r="AVD44" s="37"/>
      <c r="AVE44" s="37"/>
      <c r="AVF44" s="37"/>
      <c r="AVG44" s="37"/>
      <c r="AVH44" s="37"/>
      <c r="AVI44" s="37"/>
      <c r="AVJ44" s="37"/>
      <c r="AVK44" s="37"/>
      <c r="AVL44" s="37"/>
      <c r="AVM44" s="37"/>
      <c r="AVN44" s="37"/>
      <c r="AVO44" s="37"/>
      <c r="AVP44" s="37"/>
      <c r="AVQ44" s="37"/>
      <c r="AVR44" s="37"/>
      <c r="AVS44" s="37"/>
      <c r="AVT44" s="37"/>
      <c r="AVU44" s="37"/>
      <c r="AVV44" s="37"/>
      <c r="AVW44" s="37"/>
      <c r="AVX44" s="37"/>
      <c r="AVY44" s="37"/>
      <c r="AVZ44" s="37"/>
      <c r="AWA44" s="37"/>
      <c r="AWB44" s="37"/>
      <c r="AWC44" s="37"/>
      <c r="AWD44" s="37"/>
      <c r="AWE44" s="37"/>
      <c r="AWF44" s="37"/>
      <c r="AWG44" s="37"/>
      <c r="AWH44" s="37"/>
      <c r="AWI44" s="37"/>
      <c r="AWJ44" s="37"/>
      <c r="AWK44" s="37"/>
      <c r="AWL44" s="37"/>
      <c r="AWM44" s="37"/>
      <c r="AWN44" s="37"/>
      <c r="AWO44" s="37"/>
      <c r="AWP44" s="37"/>
      <c r="AWQ44" s="37"/>
      <c r="AWR44" s="37"/>
      <c r="AWS44" s="37"/>
      <c r="AWT44" s="37"/>
      <c r="AWU44" s="37"/>
      <c r="AWV44" s="37"/>
      <c r="AWW44" s="37"/>
      <c r="AWX44" s="37"/>
      <c r="AWY44" s="37"/>
      <c r="AWZ44" s="37"/>
      <c r="AXA44" s="37"/>
      <c r="AXB44" s="37"/>
      <c r="AXC44" s="37"/>
      <c r="AXD44" s="37"/>
      <c r="AXE44" s="37"/>
      <c r="AXF44" s="37"/>
      <c r="AXG44" s="37"/>
      <c r="AXH44" s="37"/>
      <c r="AXI44" s="37"/>
      <c r="AXJ44" s="37"/>
      <c r="AXK44" s="37"/>
      <c r="AXL44" s="37"/>
      <c r="AXM44" s="37"/>
      <c r="AXN44" s="37"/>
      <c r="AXO44" s="37"/>
      <c r="AXP44" s="37"/>
      <c r="AXQ44" s="37"/>
      <c r="AXR44" s="37"/>
      <c r="AXS44" s="37"/>
      <c r="AXT44" s="37"/>
      <c r="AXU44" s="37"/>
      <c r="AXV44" s="37"/>
      <c r="AXW44" s="37"/>
      <c r="AXX44" s="37"/>
      <c r="AXY44" s="37"/>
      <c r="AXZ44" s="37"/>
      <c r="AYA44" s="37"/>
      <c r="AYB44" s="37"/>
      <c r="AYC44" s="37"/>
      <c r="AYD44" s="37"/>
      <c r="AYE44" s="37"/>
      <c r="AYF44" s="37"/>
      <c r="AYG44" s="37"/>
      <c r="AYH44" s="37"/>
      <c r="AYI44" s="37"/>
      <c r="AYJ44" s="37"/>
      <c r="AYK44" s="37"/>
      <c r="AYL44" s="37"/>
      <c r="AYM44" s="37"/>
      <c r="AYN44" s="37"/>
      <c r="AYO44" s="37"/>
      <c r="AYP44" s="37"/>
      <c r="AYQ44" s="37"/>
      <c r="AYR44" s="37"/>
      <c r="AYS44" s="37"/>
      <c r="AYT44" s="37"/>
      <c r="AYU44" s="37"/>
      <c r="AYV44" s="37"/>
      <c r="AYW44" s="37"/>
      <c r="AYX44" s="37"/>
      <c r="AYY44" s="37"/>
      <c r="AYZ44" s="37"/>
      <c r="AZA44" s="37"/>
      <c r="AZB44" s="37"/>
      <c r="AZC44" s="37"/>
      <c r="AZD44" s="37"/>
      <c r="AZE44" s="37"/>
      <c r="AZF44" s="37"/>
      <c r="AZG44" s="37"/>
      <c r="AZH44" s="37"/>
      <c r="AZI44" s="37"/>
      <c r="AZJ44" s="37"/>
      <c r="AZK44" s="37"/>
      <c r="AZL44" s="37"/>
      <c r="AZM44" s="37"/>
      <c r="AZN44" s="37"/>
      <c r="AZO44" s="37"/>
      <c r="AZP44" s="37"/>
      <c r="AZQ44" s="37"/>
      <c r="AZR44" s="37"/>
      <c r="AZS44" s="37"/>
      <c r="AZT44" s="37"/>
      <c r="AZU44" s="37"/>
      <c r="AZV44" s="37"/>
      <c r="AZW44" s="37"/>
      <c r="AZX44" s="37"/>
      <c r="AZY44" s="37"/>
      <c r="AZZ44" s="37"/>
      <c r="BAA44" s="37"/>
      <c r="BAB44" s="37"/>
      <c r="BAC44" s="37"/>
      <c r="BAD44" s="37"/>
      <c r="BAE44" s="37"/>
      <c r="BAF44" s="37"/>
      <c r="BAG44" s="37"/>
      <c r="BAH44" s="37"/>
      <c r="BAI44" s="37"/>
      <c r="BAJ44" s="37"/>
      <c r="BAK44" s="37"/>
      <c r="BAL44" s="37"/>
      <c r="BAM44" s="37"/>
      <c r="BAN44" s="37"/>
      <c r="BAO44" s="37"/>
      <c r="BAP44" s="37"/>
      <c r="BAQ44" s="37"/>
      <c r="BAR44" s="37"/>
      <c r="BAS44" s="37"/>
      <c r="BAT44" s="37"/>
      <c r="BAU44" s="37"/>
      <c r="BAV44" s="37"/>
      <c r="BAW44" s="37"/>
      <c r="BAX44" s="37"/>
      <c r="BAY44" s="37"/>
      <c r="BAZ44" s="37"/>
      <c r="BBA44" s="37"/>
      <c r="BBB44" s="37"/>
      <c r="BBC44" s="37"/>
      <c r="BBD44" s="37"/>
      <c r="BBE44" s="37"/>
      <c r="BBF44" s="37"/>
      <c r="BBG44" s="37"/>
      <c r="BBH44" s="37"/>
      <c r="BBI44" s="37"/>
      <c r="BBJ44" s="37"/>
      <c r="BBK44" s="37"/>
      <c r="BBL44" s="37"/>
      <c r="BBM44" s="37"/>
      <c r="BBN44" s="37"/>
      <c r="BBO44" s="37"/>
      <c r="BBP44" s="37"/>
      <c r="BBQ44" s="37"/>
      <c r="BBR44" s="37"/>
      <c r="BBS44" s="37"/>
      <c r="BBT44" s="37"/>
      <c r="BBU44" s="37"/>
      <c r="BBV44" s="37"/>
      <c r="BBW44" s="37"/>
      <c r="BBX44" s="37"/>
      <c r="BBY44" s="37"/>
      <c r="BBZ44" s="37"/>
      <c r="BCA44" s="37"/>
      <c r="BCB44" s="37"/>
      <c r="BCC44" s="37"/>
      <c r="BCD44" s="37"/>
      <c r="BCE44" s="37"/>
      <c r="BCF44" s="37"/>
      <c r="BCG44" s="37"/>
      <c r="BCH44" s="37"/>
      <c r="BCI44" s="37"/>
      <c r="BCJ44" s="37"/>
      <c r="BCK44" s="37"/>
      <c r="BCL44" s="37"/>
      <c r="BCM44" s="37"/>
      <c r="BCN44" s="37"/>
      <c r="BCO44" s="37"/>
      <c r="BCP44" s="37"/>
      <c r="BCQ44" s="37"/>
      <c r="BCR44" s="37"/>
      <c r="BCS44" s="37"/>
      <c r="BCT44" s="37"/>
      <c r="BCU44" s="37"/>
      <c r="BCV44" s="37"/>
      <c r="BCW44" s="37"/>
      <c r="BCX44" s="37"/>
      <c r="BCY44" s="37"/>
      <c r="BCZ44" s="37"/>
      <c r="BDA44" s="37"/>
      <c r="BDB44" s="37"/>
      <c r="BDC44" s="37"/>
      <c r="BDD44" s="37"/>
      <c r="BDE44" s="37"/>
      <c r="BDF44" s="37"/>
      <c r="BDG44" s="37"/>
      <c r="BDH44" s="37"/>
      <c r="BDI44" s="37"/>
      <c r="BDJ44" s="37"/>
      <c r="BDK44" s="37"/>
      <c r="BDL44" s="37"/>
      <c r="BDM44" s="37"/>
      <c r="BDN44" s="37"/>
      <c r="BDO44" s="37"/>
      <c r="BDP44" s="37"/>
      <c r="BDQ44" s="37"/>
      <c r="BDR44" s="37"/>
      <c r="BDS44" s="37"/>
      <c r="BDT44" s="37"/>
      <c r="BDU44" s="37"/>
      <c r="BDV44" s="37"/>
      <c r="BDW44" s="37"/>
      <c r="BDX44" s="37"/>
      <c r="BDY44" s="37"/>
      <c r="BDZ44" s="37"/>
      <c r="BEA44" s="37"/>
      <c r="BEB44" s="37"/>
      <c r="BEC44" s="37"/>
      <c r="BED44" s="37"/>
      <c r="BEE44" s="37"/>
      <c r="BEF44" s="37"/>
      <c r="BEG44" s="37"/>
      <c r="BEH44" s="37"/>
      <c r="BEI44" s="37"/>
      <c r="BEJ44" s="37"/>
      <c r="BEK44" s="37"/>
      <c r="BEL44" s="37"/>
      <c r="BEM44" s="37"/>
      <c r="BEN44" s="37"/>
      <c r="BEO44" s="37"/>
      <c r="BEP44" s="37"/>
      <c r="BEQ44" s="37"/>
      <c r="BER44" s="37"/>
      <c r="BES44" s="37"/>
      <c r="BET44" s="37"/>
      <c r="BEU44" s="37"/>
      <c r="BEV44" s="37"/>
      <c r="BEW44" s="37"/>
      <c r="BEX44" s="37"/>
      <c r="BEY44" s="37"/>
      <c r="BEZ44" s="37"/>
      <c r="BFA44" s="37"/>
      <c r="BFB44" s="37"/>
      <c r="BFC44" s="37"/>
      <c r="BFD44" s="37"/>
      <c r="BFE44" s="37"/>
      <c r="BFF44" s="37"/>
      <c r="BFG44" s="37"/>
      <c r="BFH44" s="37"/>
      <c r="BFI44" s="37"/>
      <c r="BFJ44" s="37"/>
      <c r="BFK44" s="37"/>
      <c r="BFL44" s="37"/>
      <c r="BFM44" s="37"/>
      <c r="BFN44" s="37"/>
      <c r="BFO44" s="37"/>
      <c r="BFP44" s="37"/>
      <c r="BFQ44" s="37"/>
      <c r="BFR44" s="37"/>
      <c r="BFS44" s="37"/>
      <c r="BFT44" s="37"/>
      <c r="BFU44" s="37"/>
      <c r="BFV44" s="37"/>
      <c r="BFW44" s="37"/>
      <c r="BFX44" s="37"/>
      <c r="BFY44" s="37"/>
      <c r="BFZ44" s="37"/>
      <c r="BGA44" s="37"/>
      <c r="BGB44" s="37"/>
      <c r="BGC44" s="37"/>
      <c r="BGD44" s="37"/>
      <c r="BGE44" s="37"/>
      <c r="BGF44" s="37"/>
      <c r="BGG44" s="37"/>
      <c r="BGH44" s="37"/>
      <c r="BGI44" s="37"/>
      <c r="BGJ44" s="37"/>
      <c r="BGK44" s="37"/>
      <c r="BGL44" s="37"/>
      <c r="BGM44" s="37"/>
      <c r="BGN44" s="37"/>
      <c r="BGO44" s="37"/>
      <c r="BGP44" s="37"/>
      <c r="BGQ44" s="37"/>
      <c r="BGR44" s="37"/>
      <c r="BGS44" s="37"/>
      <c r="BGT44" s="37"/>
      <c r="BGU44" s="37"/>
      <c r="BGV44" s="37"/>
      <c r="BGW44" s="37"/>
      <c r="BGX44" s="37"/>
      <c r="BGY44" s="37"/>
      <c r="BGZ44" s="37"/>
      <c r="BHA44" s="37"/>
      <c r="BHB44" s="37"/>
      <c r="BHC44" s="37"/>
      <c r="BHD44" s="37"/>
      <c r="BHE44" s="37"/>
      <c r="BHF44" s="37"/>
      <c r="BHG44" s="37"/>
      <c r="BHH44" s="37"/>
      <c r="BHI44" s="37"/>
      <c r="BHJ44" s="37"/>
      <c r="BHK44" s="37"/>
      <c r="BHL44" s="37"/>
      <c r="BHM44" s="37"/>
      <c r="BHN44" s="37"/>
      <c r="BHO44" s="37"/>
      <c r="BHP44" s="37"/>
      <c r="BHQ44" s="37"/>
      <c r="BHR44" s="37"/>
      <c r="BHS44" s="37"/>
      <c r="BHT44" s="37"/>
      <c r="BHU44" s="37"/>
      <c r="BHV44" s="37"/>
      <c r="BHW44" s="37"/>
      <c r="BHX44" s="37"/>
      <c r="BHY44" s="37"/>
      <c r="BHZ44" s="37"/>
      <c r="BIA44" s="37"/>
      <c r="BIB44" s="37"/>
      <c r="BIC44" s="37"/>
      <c r="BID44" s="37"/>
      <c r="BIE44" s="37"/>
      <c r="BIF44" s="37"/>
      <c r="BIG44" s="37"/>
      <c r="BIH44" s="37"/>
      <c r="BII44" s="37"/>
      <c r="BIJ44" s="37"/>
      <c r="BIK44" s="37"/>
      <c r="BIL44" s="37"/>
      <c r="BIM44" s="37"/>
      <c r="BIN44" s="37"/>
      <c r="BIO44" s="37"/>
      <c r="BIP44" s="37"/>
      <c r="BIQ44" s="37"/>
      <c r="BIR44" s="37"/>
      <c r="BIS44" s="37"/>
      <c r="BIT44" s="37"/>
      <c r="BIU44" s="37"/>
      <c r="BIV44" s="37"/>
      <c r="BIW44" s="37"/>
      <c r="BIX44" s="37"/>
      <c r="BIY44" s="37"/>
      <c r="BIZ44" s="37"/>
      <c r="BJA44" s="37"/>
      <c r="BJB44" s="37"/>
      <c r="BJC44" s="37"/>
      <c r="BJD44" s="37"/>
      <c r="BJE44" s="37"/>
      <c r="BJF44" s="37"/>
      <c r="BJG44" s="37"/>
      <c r="BJH44" s="37"/>
      <c r="BJI44" s="37"/>
      <c r="BJJ44" s="37"/>
      <c r="BJK44" s="37"/>
      <c r="BJL44" s="37"/>
      <c r="BJM44" s="37"/>
      <c r="BJN44" s="37"/>
      <c r="BJO44" s="37"/>
      <c r="BJP44" s="37"/>
      <c r="BJQ44" s="37"/>
      <c r="BJR44" s="37"/>
      <c r="BJS44" s="37"/>
      <c r="BJT44" s="37"/>
      <c r="BJU44" s="37"/>
      <c r="BJV44" s="37"/>
      <c r="BJW44" s="37"/>
      <c r="BJX44" s="37"/>
      <c r="BJY44" s="37"/>
      <c r="BJZ44" s="37"/>
      <c r="BKA44" s="37"/>
      <c r="BKB44" s="37"/>
      <c r="BKC44" s="37"/>
      <c r="BKD44" s="37"/>
      <c r="BKE44" s="37"/>
      <c r="BKF44" s="37"/>
      <c r="BKG44" s="37"/>
      <c r="BKH44" s="37"/>
      <c r="BKI44" s="37"/>
      <c r="BKJ44" s="37"/>
      <c r="BKK44" s="37"/>
      <c r="BKL44" s="37"/>
      <c r="BKM44" s="37"/>
      <c r="BKN44" s="37"/>
      <c r="BKO44" s="37"/>
      <c r="BKP44" s="37"/>
      <c r="BKQ44" s="37"/>
      <c r="BKR44" s="37"/>
      <c r="BKS44" s="37"/>
      <c r="BKT44" s="37"/>
      <c r="BKU44" s="37"/>
      <c r="BKV44" s="37"/>
      <c r="BKW44" s="37"/>
      <c r="BKX44" s="37"/>
      <c r="BKY44" s="37"/>
      <c r="BKZ44" s="37"/>
      <c r="BLA44" s="37"/>
      <c r="BLB44" s="37"/>
      <c r="BLC44" s="37"/>
      <c r="BLD44" s="37"/>
      <c r="BLE44" s="37"/>
      <c r="BLF44" s="37"/>
      <c r="BLG44" s="37"/>
      <c r="BLH44" s="37"/>
      <c r="BLI44" s="37"/>
      <c r="BLJ44" s="37"/>
      <c r="BLK44" s="37"/>
      <c r="BLL44" s="37"/>
      <c r="BLM44" s="37"/>
      <c r="BLN44" s="37"/>
      <c r="BLO44" s="37"/>
      <c r="BLP44" s="37"/>
      <c r="BLQ44" s="37"/>
      <c r="BLR44" s="37"/>
      <c r="BLS44" s="37"/>
      <c r="BLT44" s="37"/>
      <c r="BLU44" s="37"/>
      <c r="BLV44" s="37"/>
      <c r="BLW44" s="37"/>
      <c r="BLX44" s="37"/>
      <c r="BLY44" s="37"/>
      <c r="BLZ44" s="37"/>
      <c r="BMA44" s="37"/>
      <c r="BMB44" s="37"/>
      <c r="BMC44" s="37"/>
      <c r="BMD44" s="37"/>
      <c r="BME44" s="37"/>
      <c r="BMF44" s="37"/>
      <c r="BMG44" s="37"/>
      <c r="BMH44" s="37"/>
      <c r="BMI44" s="37"/>
      <c r="BMJ44" s="37"/>
      <c r="BMK44" s="37"/>
      <c r="BML44" s="37"/>
      <c r="BMM44" s="37"/>
      <c r="BMN44" s="37"/>
      <c r="BMO44" s="37"/>
      <c r="BMP44" s="37"/>
      <c r="BMQ44" s="37"/>
      <c r="BMR44" s="37"/>
      <c r="BMS44" s="37"/>
      <c r="BMT44" s="37"/>
      <c r="BMU44" s="37"/>
      <c r="BMV44" s="37"/>
      <c r="BMW44" s="37"/>
      <c r="BMX44" s="37"/>
      <c r="BMY44" s="37"/>
      <c r="BMZ44" s="37"/>
      <c r="BNA44" s="37"/>
      <c r="BNB44" s="37"/>
      <c r="BNC44" s="37"/>
      <c r="BND44" s="37"/>
      <c r="BNE44" s="37"/>
      <c r="BNF44" s="37"/>
      <c r="BNG44" s="37"/>
      <c r="BNH44" s="37"/>
      <c r="BNI44" s="37"/>
      <c r="BNJ44" s="37"/>
      <c r="BNK44" s="37"/>
      <c r="BNL44" s="37"/>
      <c r="BNM44" s="37"/>
      <c r="BNN44" s="37"/>
      <c r="BNO44" s="37"/>
      <c r="BNP44" s="37"/>
      <c r="BNQ44" s="37"/>
      <c r="BNR44" s="37"/>
      <c r="BNS44" s="37"/>
      <c r="BNT44" s="37"/>
      <c r="BNU44" s="37"/>
      <c r="BNV44" s="37"/>
      <c r="BNW44" s="37"/>
      <c r="BNX44" s="37"/>
      <c r="BNY44" s="37"/>
      <c r="BNZ44" s="37"/>
      <c r="BOA44" s="37"/>
      <c r="BOB44" s="37"/>
      <c r="BOC44" s="37"/>
      <c r="BOD44" s="37"/>
      <c r="BOE44" s="37"/>
      <c r="BOF44" s="37"/>
      <c r="BOG44" s="37"/>
      <c r="BOH44" s="37"/>
      <c r="BOI44" s="37"/>
      <c r="BOJ44" s="37"/>
      <c r="BOK44" s="37"/>
      <c r="BOL44" s="37"/>
      <c r="BOM44" s="37"/>
      <c r="BON44" s="37"/>
      <c r="BOO44" s="37"/>
      <c r="BOP44" s="37"/>
      <c r="BOQ44" s="37"/>
      <c r="BOR44" s="37"/>
      <c r="BOS44" s="37"/>
      <c r="BOT44" s="37"/>
      <c r="BOU44" s="37"/>
      <c r="BOV44" s="37"/>
      <c r="BOW44" s="37"/>
      <c r="BOX44" s="37"/>
      <c r="BOY44" s="37"/>
      <c r="BOZ44" s="37"/>
      <c r="BPA44" s="37"/>
      <c r="BPB44" s="37"/>
      <c r="BPC44" s="37"/>
      <c r="BPD44" s="37"/>
      <c r="BPE44" s="37"/>
      <c r="BPF44" s="37"/>
      <c r="BPG44" s="37"/>
      <c r="BPH44" s="37"/>
      <c r="BPI44" s="37"/>
      <c r="BPJ44" s="37"/>
      <c r="BPK44" s="37"/>
      <c r="BPL44" s="37"/>
      <c r="BPM44" s="37"/>
      <c r="BPN44" s="37"/>
      <c r="BPO44" s="37"/>
      <c r="BPP44" s="37"/>
      <c r="BPQ44" s="37"/>
      <c r="BPR44" s="37"/>
      <c r="BPS44" s="37"/>
      <c r="BPT44" s="37"/>
      <c r="BPU44" s="37"/>
      <c r="BPV44" s="37"/>
      <c r="BPW44" s="37"/>
      <c r="BPX44" s="37"/>
      <c r="BPY44" s="37"/>
      <c r="BPZ44" s="37"/>
      <c r="BQA44" s="37"/>
      <c r="BQB44" s="37"/>
      <c r="BQC44" s="37"/>
      <c r="BQD44" s="37"/>
      <c r="BQE44" s="37"/>
      <c r="BQF44" s="37"/>
      <c r="BQG44" s="37"/>
      <c r="BQH44" s="37"/>
      <c r="BQI44" s="37"/>
      <c r="BQJ44" s="37"/>
      <c r="BQK44" s="37"/>
      <c r="BQL44" s="37"/>
      <c r="BQM44" s="37"/>
      <c r="BQN44" s="37"/>
      <c r="BQO44" s="37"/>
      <c r="BQP44" s="37"/>
      <c r="BQQ44" s="37"/>
      <c r="BQR44" s="37"/>
      <c r="BQS44" s="37"/>
      <c r="BQT44" s="37"/>
      <c r="BQU44" s="37"/>
      <c r="BQV44" s="37"/>
      <c r="BQW44" s="37"/>
      <c r="BQX44" s="37"/>
      <c r="BQY44" s="37"/>
      <c r="BQZ44" s="37"/>
      <c r="BRA44" s="37"/>
      <c r="BRB44" s="37"/>
      <c r="BRC44" s="37"/>
      <c r="BRD44" s="37"/>
      <c r="BRE44" s="37"/>
      <c r="BRF44" s="37"/>
      <c r="BRG44" s="37"/>
      <c r="BRH44" s="37"/>
      <c r="BRI44" s="37"/>
      <c r="BRJ44" s="37"/>
      <c r="BRK44" s="37"/>
      <c r="BRL44" s="37"/>
      <c r="BRM44" s="37"/>
      <c r="BRN44" s="37"/>
      <c r="BRO44" s="37"/>
      <c r="BRP44" s="37"/>
      <c r="BRQ44" s="37"/>
      <c r="BRR44" s="37"/>
      <c r="BRS44" s="37"/>
      <c r="BRT44" s="37"/>
      <c r="BRU44" s="37"/>
      <c r="BRV44" s="37"/>
      <c r="BRW44" s="37"/>
      <c r="BRX44" s="37"/>
      <c r="BRY44" s="37"/>
      <c r="BRZ44" s="37"/>
      <c r="BSA44" s="37"/>
      <c r="BSB44" s="37"/>
      <c r="BSC44" s="37"/>
      <c r="BSD44" s="37"/>
      <c r="BSE44" s="37"/>
      <c r="BSF44" s="37"/>
      <c r="BSG44" s="37"/>
      <c r="BSH44" s="37"/>
      <c r="BSI44" s="37"/>
      <c r="BSJ44" s="37"/>
      <c r="BSK44" s="37"/>
      <c r="BSL44" s="37"/>
      <c r="BSM44" s="37"/>
      <c r="BSN44" s="37"/>
      <c r="BSO44" s="37"/>
      <c r="BSP44" s="37"/>
      <c r="BSQ44" s="37"/>
      <c r="BSR44" s="37"/>
      <c r="BSS44" s="37"/>
      <c r="BST44" s="37"/>
      <c r="BSU44" s="37"/>
      <c r="BSV44" s="37"/>
      <c r="BSW44" s="37"/>
      <c r="BSX44" s="37"/>
      <c r="BSY44" s="37"/>
      <c r="BSZ44" s="37"/>
      <c r="BTA44" s="37"/>
      <c r="BTB44" s="37"/>
      <c r="BTC44" s="37"/>
      <c r="BTD44" s="37"/>
      <c r="BTE44" s="37"/>
      <c r="BTF44" s="37"/>
      <c r="BTG44" s="37"/>
      <c r="BTH44" s="37"/>
      <c r="BTI44" s="37"/>
      <c r="BTJ44" s="37"/>
      <c r="BTK44" s="37"/>
      <c r="BTL44" s="37"/>
      <c r="BTM44" s="37"/>
      <c r="BTN44" s="37"/>
      <c r="BTO44" s="37"/>
      <c r="BTP44" s="37"/>
      <c r="BTQ44" s="37"/>
      <c r="BTR44" s="37"/>
      <c r="BTS44" s="37"/>
      <c r="BTT44" s="37"/>
      <c r="BTU44" s="37"/>
      <c r="BTV44" s="37"/>
      <c r="BTW44" s="37"/>
      <c r="BTX44" s="37"/>
      <c r="BTY44" s="37"/>
      <c r="BTZ44" s="37"/>
      <c r="BUA44" s="37"/>
      <c r="BUB44" s="37"/>
      <c r="BUC44" s="37"/>
      <c r="BUD44" s="37"/>
      <c r="BUE44" s="37"/>
      <c r="BUF44" s="37"/>
      <c r="BUG44" s="37"/>
      <c r="BUH44" s="37"/>
      <c r="BUI44" s="37"/>
      <c r="BUJ44" s="37"/>
      <c r="BUK44" s="37"/>
      <c r="BUL44" s="37"/>
      <c r="BUM44" s="37"/>
      <c r="BUN44" s="37"/>
      <c r="BUO44" s="37"/>
      <c r="BUP44" s="37"/>
      <c r="BUQ44" s="37"/>
      <c r="BUR44" s="37"/>
      <c r="BUS44" s="37"/>
      <c r="BUT44" s="37"/>
      <c r="BUU44" s="37"/>
      <c r="BUV44" s="37"/>
      <c r="BUW44" s="37"/>
      <c r="BUX44" s="37"/>
      <c r="BUY44" s="37"/>
      <c r="BUZ44" s="37"/>
      <c r="BVA44" s="37"/>
      <c r="BVB44" s="37"/>
      <c r="BVC44" s="37"/>
      <c r="BVD44" s="37"/>
      <c r="BVE44" s="37"/>
      <c r="BVF44" s="37"/>
      <c r="BVG44" s="37"/>
      <c r="BVH44" s="37"/>
      <c r="BVI44" s="37"/>
      <c r="BVJ44" s="37"/>
      <c r="BVK44" s="37"/>
      <c r="BVL44" s="37"/>
      <c r="BVM44" s="37"/>
      <c r="BVN44" s="37"/>
      <c r="BVO44" s="37"/>
      <c r="BVP44" s="37"/>
      <c r="BVQ44" s="37"/>
      <c r="BVR44" s="37"/>
      <c r="BVS44" s="37"/>
      <c r="BVT44" s="37"/>
      <c r="BVU44" s="37"/>
      <c r="BVV44" s="37"/>
      <c r="BVW44" s="37"/>
      <c r="BVX44" s="37"/>
      <c r="BVY44" s="37"/>
      <c r="BVZ44" s="37"/>
      <c r="BWA44" s="37"/>
      <c r="BWB44" s="37"/>
      <c r="BWC44" s="37"/>
      <c r="BWD44" s="37"/>
      <c r="BWE44" s="37"/>
      <c r="BWF44" s="37"/>
      <c r="BWG44" s="37"/>
      <c r="BWH44" s="37"/>
      <c r="BWI44" s="37"/>
      <c r="BWJ44" s="37"/>
      <c r="BWK44" s="37"/>
      <c r="BWL44" s="37"/>
      <c r="BWM44" s="37"/>
      <c r="BWN44" s="37"/>
      <c r="BWO44" s="37"/>
      <c r="BWP44" s="37"/>
      <c r="BWQ44" s="37"/>
      <c r="BWR44" s="37"/>
      <c r="BWS44" s="37"/>
      <c r="BWT44" s="37"/>
      <c r="BWU44" s="37"/>
      <c r="BWV44" s="37"/>
      <c r="BWW44" s="37"/>
      <c r="BWX44" s="37"/>
      <c r="BWY44" s="37"/>
      <c r="BWZ44" s="37"/>
      <c r="BXA44" s="37"/>
      <c r="BXB44" s="37"/>
      <c r="BXC44" s="37"/>
      <c r="BXD44" s="37"/>
      <c r="BXE44" s="37"/>
      <c r="BXF44" s="37"/>
      <c r="BXG44" s="37"/>
      <c r="BXH44" s="37"/>
      <c r="BXI44" s="37"/>
      <c r="BXJ44" s="37"/>
      <c r="BXK44" s="37"/>
      <c r="BXL44" s="37"/>
      <c r="BXM44" s="37"/>
      <c r="BXN44" s="37"/>
      <c r="BXO44" s="37"/>
      <c r="BXP44" s="37"/>
      <c r="BXQ44" s="37"/>
      <c r="BXR44" s="37"/>
      <c r="BXS44" s="37"/>
      <c r="BXT44" s="37"/>
      <c r="BXU44" s="37"/>
      <c r="BXV44" s="37"/>
      <c r="BXW44" s="37"/>
      <c r="BXX44" s="37"/>
      <c r="BXY44" s="37"/>
      <c r="BXZ44" s="37"/>
      <c r="BYA44" s="37"/>
      <c r="BYB44" s="37"/>
      <c r="BYC44" s="37"/>
      <c r="BYD44" s="37"/>
      <c r="BYE44" s="37"/>
      <c r="BYF44" s="37"/>
      <c r="BYG44" s="37"/>
      <c r="BYH44" s="37"/>
      <c r="BYI44" s="37"/>
      <c r="BYJ44" s="37"/>
      <c r="BYK44" s="37"/>
      <c r="BYL44" s="37"/>
      <c r="BYM44" s="37"/>
      <c r="BYN44" s="37"/>
      <c r="BYO44" s="37"/>
      <c r="BYP44" s="37"/>
      <c r="BYQ44" s="37"/>
      <c r="BYR44" s="37"/>
      <c r="BYS44" s="37"/>
      <c r="BYT44" s="37"/>
      <c r="BYU44" s="37"/>
      <c r="BYV44" s="37"/>
      <c r="BYW44" s="37"/>
      <c r="BYX44" s="37"/>
      <c r="BYY44" s="37"/>
      <c r="BYZ44" s="37"/>
      <c r="BZA44" s="37"/>
      <c r="BZB44" s="37"/>
      <c r="BZC44" s="37"/>
      <c r="BZD44" s="37"/>
      <c r="BZE44" s="37"/>
      <c r="BZF44" s="37"/>
      <c r="BZG44" s="37"/>
      <c r="BZH44" s="37"/>
      <c r="BZI44" s="37"/>
      <c r="BZJ44" s="37"/>
      <c r="BZK44" s="37"/>
      <c r="BZL44" s="37"/>
      <c r="BZM44" s="37"/>
      <c r="BZN44" s="37"/>
      <c r="BZO44" s="37"/>
      <c r="BZP44" s="37"/>
      <c r="BZQ44" s="37"/>
      <c r="BZR44" s="37"/>
      <c r="BZS44" s="37"/>
      <c r="BZT44" s="37"/>
      <c r="BZU44" s="37"/>
      <c r="BZV44" s="37"/>
      <c r="BZW44" s="37"/>
      <c r="BZX44" s="37"/>
      <c r="BZY44" s="37"/>
      <c r="BZZ44" s="37"/>
      <c r="CAA44" s="37"/>
      <c r="CAB44" s="37"/>
      <c r="CAC44" s="37"/>
      <c r="CAD44" s="37"/>
      <c r="CAE44" s="37"/>
      <c r="CAF44" s="37"/>
      <c r="CAG44" s="37"/>
      <c r="CAH44" s="37"/>
      <c r="CAI44" s="37"/>
      <c r="CAJ44" s="37"/>
      <c r="CAK44" s="37"/>
      <c r="CAL44" s="37"/>
      <c r="CAM44" s="37"/>
      <c r="CAN44" s="37"/>
      <c r="CAO44" s="37"/>
      <c r="CAP44" s="37"/>
      <c r="CAQ44" s="37"/>
      <c r="CAR44" s="37"/>
      <c r="CAS44" s="37"/>
      <c r="CAT44" s="37"/>
      <c r="CAU44" s="37"/>
      <c r="CAV44" s="37"/>
      <c r="CAW44" s="37"/>
      <c r="CAX44" s="37"/>
      <c r="CAY44" s="37"/>
      <c r="CAZ44" s="37"/>
      <c r="CBA44" s="37"/>
      <c r="CBB44" s="37"/>
      <c r="CBC44" s="37"/>
      <c r="CBD44" s="37"/>
      <c r="CBE44" s="37"/>
      <c r="CBF44" s="37"/>
      <c r="CBG44" s="37"/>
      <c r="CBH44" s="37"/>
      <c r="CBI44" s="37"/>
      <c r="CBJ44" s="37"/>
      <c r="CBK44" s="37"/>
      <c r="CBL44" s="37"/>
      <c r="CBM44" s="37"/>
      <c r="CBN44" s="37"/>
      <c r="CBO44" s="37"/>
      <c r="CBP44" s="37"/>
      <c r="CBQ44" s="37"/>
      <c r="CBR44" s="37"/>
      <c r="CBS44" s="37"/>
      <c r="CBT44" s="37"/>
      <c r="CBU44" s="37"/>
      <c r="CBV44" s="37"/>
      <c r="CBW44" s="37"/>
      <c r="CBX44" s="37"/>
      <c r="CBY44" s="37"/>
      <c r="CBZ44" s="37"/>
      <c r="CCA44" s="37"/>
      <c r="CCB44" s="37"/>
      <c r="CCC44" s="37"/>
      <c r="CCD44" s="37"/>
      <c r="CCE44" s="37"/>
      <c r="CCF44" s="37"/>
      <c r="CCG44" s="37"/>
      <c r="CCH44" s="37"/>
      <c r="CCI44" s="37"/>
      <c r="CCJ44" s="37"/>
      <c r="CCK44" s="37"/>
      <c r="CCL44" s="37"/>
      <c r="CCM44" s="37"/>
      <c r="CCN44" s="37"/>
      <c r="CCO44" s="37"/>
      <c r="CCP44" s="37"/>
      <c r="CCQ44" s="37"/>
      <c r="CCR44" s="37"/>
      <c r="CCS44" s="37"/>
      <c r="CCT44" s="37"/>
      <c r="CCU44" s="37"/>
      <c r="CCV44" s="37"/>
      <c r="CCW44" s="37"/>
      <c r="CCX44" s="37"/>
      <c r="CCY44" s="37"/>
      <c r="CCZ44" s="37"/>
      <c r="CDA44" s="37"/>
      <c r="CDB44" s="37"/>
      <c r="CDC44" s="37"/>
      <c r="CDD44" s="37"/>
      <c r="CDE44" s="37"/>
      <c r="CDF44" s="37"/>
      <c r="CDG44" s="37"/>
      <c r="CDH44" s="37"/>
      <c r="CDI44" s="37"/>
      <c r="CDJ44" s="37"/>
      <c r="CDK44" s="37"/>
      <c r="CDL44" s="37"/>
      <c r="CDM44" s="37"/>
      <c r="CDN44" s="37"/>
      <c r="CDO44" s="37"/>
      <c r="CDP44" s="37"/>
      <c r="CDQ44" s="37"/>
      <c r="CDR44" s="37"/>
      <c r="CDS44" s="37"/>
      <c r="CDT44" s="37"/>
      <c r="CDU44" s="37"/>
      <c r="CDV44" s="37"/>
      <c r="CDW44" s="37"/>
      <c r="CDX44" s="37"/>
      <c r="CDY44" s="37"/>
      <c r="CDZ44" s="37"/>
      <c r="CEA44" s="37"/>
      <c r="CEB44" s="37"/>
      <c r="CEC44" s="37"/>
      <c r="CED44" s="37"/>
      <c r="CEE44" s="37"/>
      <c r="CEF44" s="37"/>
      <c r="CEG44" s="37"/>
      <c r="CEH44" s="37"/>
      <c r="CEI44" s="37"/>
      <c r="CEJ44" s="37"/>
      <c r="CEK44" s="37"/>
      <c r="CEL44" s="37"/>
      <c r="CEM44" s="37"/>
      <c r="CEN44" s="37"/>
      <c r="CEO44" s="37"/>
      <c r="CEP44" s="37"/>
      <c r="CEQ44" s="37"/>
      <c r="CER44" s="37"/>
      <c r="CES44" s="37"/>
      <c r="CET44" s="37"/>
      <c r="CEU44" s="37"/>
      <c r="CEV44" s="37"/>
      <c r="CEW44" s="37"/>
      <c r="CEX44" s="37"/>
      <c r="CEY44" s="37"/>
      <c r="CEZ44" s="37"/>
      <c r="CFA44" s="37"/>
      <c r="CFB44" s="37"/>
      <c r="CFC44" s="37"/>
      <c r="CFD44" s="37"/>
      <c r="CFE44" s="37"/>
      <c r="CFF44" s="37"/>
      <c r="CFG44" s="37"/>
      <c r="CFH44" s="37"/>
      <c r="CFI44" s="37"/>
      <c r="CFJ44" s="37"/>
      <c r="CFK44" s="37"/>
      <c r="CFL44" s="37"/>
      <c r="CFM44" s="37"/>
      <c r="CFN44" s="37"/>
      <c r="CFO44" s="37"/>
      <c r="CFP44" s="37"/>
      <c r="CFQ44" s="37"/>
      <c r="CFR44" s="37"/>
      <c r="CFS44" s="37"/>
      <c r="CFT44" s="37"/>
      <c r="CFU44" s="37"/>
      <c r="CFV44" s="37"/>
      <c r="CFW44" s="37"/>
      <c r="CFX44" s="37"/>
      <c r="CFY44" s="37"/>
      <c r="CFZ44" s="37"/>
      <c r="CGA44" s="37"/>
      <c r="CGB44" s="37"/>
      <c r="CGC44" s="37"/>
      <c r="CGD44" s="37"/>
      <c r="CGE44" s="37"/>
      <c r="CGF44" s="37"/>
      <c r="CGG44" s="37"/>
      <c r="CGH44" s="37"/>
      <c r="CGI44" s="37"/>
      <c r="CGJ44" s="37"/>
      <c r="CGK44" s="37"/>
      <c r="CGL44" s="37"/>
      <c r="CGM44" s="37"/>
      <c r="CGN44" s="37"/>
      <c r="CGO44" s="37"/>
      <c r="CGP44" s="37"/>
      <c r="CGQ44" s="37"/>
      <c r="CGR44" s="37"/>
      <c r="CGS44" s="37"/>
      <c r="CGT44" s="37"/>
      <c r="CGU44" s="37"/>
      <c r="CGV44" s="37"/>
      <c r="CGW44" s="37"/>
      <c r="CGX44" s="37"/>
      <c r="CGY44" s="37"/>
      <c r="CGZ44" s="37"/>
      <c r="CHA44" s="37"/>
      <c r="CHB44" s="37"/>
      <c r="CHC44" s="37"/>
      <c r="CHD44" s="37"/>
      <c r="CHE44" s="37"/>
      <c r="CHF44" s="37"/>
      <c r="CHG44" s="37"/>
      <c r="CHH44" s="37"/>
      <c r="CHI44" s="37"/>
      <c r="CHJ44" s="37"/>
      <c r="CHK44" s="37"/>
      <c r="CHL44" s="37"/>
      <c r="CHM44" s="37"/>
      <c r="CHN44" s="37"/>
      <c r="CHO44" s="37"/>
      <c r="CHP44" s="37"/>
      <c r="CHQ44" s="37"/>
      <c r="CHR44" s="37"/>
      <c r="CHS44" s="37"/>
      <c r="CHT44" s="37"/>
      <c r="CHU44" s="37"/>
      <c r="CHV44" s="37"/>
      <c r="CHW44" s="37"/>
      <c r="CHX44" s="37"/>
      <c r="CHY44" s="37"/>
      <c r="CHZ44" s="37"/>
      <c r="CIA44" s="37"/>
      <c r="CIB44" s="37"/>
      <c r="CIC44" s="37"/>
      <c r="CID44" s="37"/>
      <c r="CIE44" s="37"/>
      <c r="CIF44" s="37"/>
      <c r="CIG44" s="37"/>
      <c r="CIH44" s="37"/>
      <c r="CII44" s="37"/>
      <c r="CIJ44" s="37"/>
      <c r="CIK44" s="37"/>
      <c r="CIL44" s="37"/>
      <c r="CIM44" s="37"/>
      <c r="CIN44" s="37"/>
      <c r="CIO44" s="37"/>
      <c r="CIP44" s="37"/>
      <c r="CIQ44" s="37"/>
      <c r="CIR44" s="37"/>
      <c r="CIS44" s="37"/>
      <c r="CIT44" s="37"/>
      <c r="CIU44" s="37"/>
      <c r="CIV44" s="37"/>
      <c r="CIW44" s="37"/>
      <c r="CIX44" s="37"/>
      <c r="CIY44" s="37"/>
      <c r="CIZ44" s="37"/>
      <c r="CJA44" s="37"/>
      <c r="CJB44" s="37"/>
      <c r="CJC44" s="37"/>
      <c r="CJD44" s="37"/>
      <c r="CJE44" s="37"/>
      <c r="CJF44" s="37"/>
      <c r="CJG44" s="37"/>
      <c r="CJH44" s="37"/>
      <c r="CJI44" s="37"/>
      <c r="CJJ44" s="37"/>
      <c r="CJK44" s="37"/>
      <c r="CJL44" s="37"/>
      <c r="CJM44" s="37"/>
      <c r="CJN44" s="37"/>
      <c r="CJO44" s="37"/>
      <c r="CJP44" s="37"/>
      <c r="CJQ44" s="37"/>
      <c r="CJR44" s="37"/>
      <c r="CJS44" s="37"/>
      <c r="CJT44" s="37"/>
      <c r="CJU44" s="37"/>
      <c r="CJV44" s="37"/>
      <c r="CJW44" s="37"/>
      <c r="CJX44" s="37"/>
      <c r="CJY44" s="37"/>
      <c r="CJZ44" s="37"/>
      <c r="CKA44" s="37"/>
      <c r="CKB44" s="37"/>
      <c r="CKC44" s="37"/>
      <c r="CKD44" s="37"/>
      <c r="CKE44" s="37"/>
      <c r="CKF44" s="37"/>
      <c r="CKG44" s="37"/>
      <c r="CKH44" s="37"/>
      <c r="CKI44" s="37"/>
      <c r="CKJ44" s="37"/>
      <c r="CKK44" s="37"/>
      <c r="CKL44" s="37"/>
      <c r="CKM44" s="37"/>
      <c r="CKN44" s="37"/>
      <c r="CKO44" s="37"/>
      <c r="CKP44" s="37"/>
      <c r="CKQ44" s="37"/>
      <c r="CKR44" s="37"/>
      <c r="CKS44" s="37"/>
      <c r="CKT44" s="37"/>
      <c r="CKU44" s="37"/>
      <c r="CKV44" s="37"/>
      <c r="CKW44" s="37"/>
      <c r="CKX44" s="37"/>
      <c r="CKY44" s="37"/>
      <c r="CKZ44" s="37"/>
      <c r="CLA44" s="37"/>
      <c r="CLB44" s="37"/>
      <c r="CLC44" s="37"/>
      <c r="CLD44" s="37"/>
      <c r="CLE44" s="37"/>
      <c r="CLF44" s="37"/>
      <c r="CLG44" s="37"/>
      <c r="CLH44" s="37"/>
      <c r="CLI44" s="37"/>
      <c r="CLJ44" s="37"/>
      <c r="CLK44" s="37"/>
      <c r="CLL44" s="37"/>
      <c r="CLM44" s="37"/>
      <c r="CLN44" s="37"/>
      <c r="CLO44" s="37"/>
      <c r="CLP44" s="37"/>
      <c r="CLQ44" s="37"/>
      <c r="CLR44" s="37"/>
      <c r="CLS44" s="37"/>
      <c r="CLT44" s="37"/>
      <c r="CLU44" s="37"/>
      <c r="CLV44" s="37"/>
      <c r="CLW44" s="37"/>
      <c r="CLX44" s="37"/>
      <c r="CLY44" s="37"/>
      <c r="CLZ44" s="37"/>
      <c r="CMA44" s="37"/>
      <c r="CMB44" s="37"/>
      <c r="CMC44" s="37"/>
      <c r="CMD44" s="37"/>
      <c r="CME44" s="37"/>
      <c r="CMF44" s="37"/>
      <c r="CMG44" s="37"/>
      <c r="CMH44" s="37"/>
      <c r="CMI44" s="37"/>
      <c r="CMJ44" s="37"/>
      <c r="CMK44" s="37"/>
      <c r="CML44" s="37"/>
      <c r="CMM44" s="37"/>
      <c r="CMN44" s="37"/>
      <c r="CMO44" s="37"/>
      <c r="CMP44" s="37"/>
      <c r="CMQ44" s="37"/>
      <c r="CMR44" s="37"/>
      <c r="CMS44" s="37"/>
      <c r="CMT44" s="37"/>
      <c r="CMU44" s="37"/>
      <c r="CMV44" s="37"/>
      <c r="CMW44" s="37"/>
      <c r="CMX44" s="37"/>
      <c r="CMY44" s="37"/>
      <c r="CMZ44" s="37"/>
      <c r="CNA44" s="37"/>
      <c r="CNB44" s="37"/>
      <c r="CNC44" s="37"/>
      <c r="CND44" s="37"/>
      <c r="CNE44" s="37"/>
      <c r="CNF44" s="37"/>
      <c r="CNG44" s="37"/>
      <c r="CNH44" s="37"/>
      <c r="CNI44" s="37"/>
      <c r="CNJ44" s="37"/>
      <c r="CNK44" s="37"/>
      <c r="CNL44" s="37"/>
      <c r="CNM44" s="37"/>
      <c r="CNN44" s="37"/>
      <c r="CNO44" s="37"/>
      <c r="CNP44" s="37"/>
      <c r="CNQ44" s="37"/>
      <c r="CNR44" s="37"/>
      <c r="CNS44" s="37"/>
      <c r="CNT44" s="37"/>
      <c r="CNU44" s="37"/>
      <c r="CNV44" s="37"/>
      <c r="CNW44" s="37"/>
      <c r="CNX44" s="37"/>
      <c r="CNY44" s="37"/>
      <c r="CNZ44" s="37"/>
      <c r="COA44" s="37"/>
      <c r="COB44" s="37"/>
      <c r="COC44" s="37"/>
      <c r="COD44" s="37"/>
      <c r="COE44" s="37"/>
      <c r="COF44" s="37"/>
      <c r="COG44" s="37"/>
      <c r="COH44" s="37"/>
      <c r="COI44" s="37"/>
      <c r="COJ44" s="37"/>
      <c r="COK44" s="37"/>
      <c r="COL44" s="37"/>
      <c r="COM44" s="37"/>
      <c r="CON44" s="37"/>
      <c r="COO44" s="37"/>
      <c r="COP44" s="37"/>
      <c r="COQ44" s="37"/>
      <c r="COR44" s="37"/>
      <c r="COS44" s="37"/>
      <c r="COT44" s="37"/>
      <c r="COU44" s="37"/>
      <c r="COV44" s="37"/>
      <c r="COW44" s="37"/>
      <c r="COX44" s="37"/>
      <c r="COY44" s="37"/>
      <c r="COZ44" s="37"/>
      <c r="CPA44" s="37"/>
      <c r="CPB44" s="37"/>
      <c r="CPC44" s="37"/>
      <c r="CPD44" s="37"/>
      <c r="CPE44" s="37"/>
      <c r="CPF44" s="37"/>
      <c r="CPG44" s="37"/>
      <c r="CPH44" s="37"/>
      <c r="CPI44" s="37"/>
      <c r="CPJ44" s="37"/>
      <c r="CPK44" s="37"/>
      <c r="CPL44" s="37"/>
      <c r="CPM44" s="37"/>
      <c r="CPN44" s="37"/>
      <c r="CPO44" s="37"/>
      <c r="CPP44" s="37"/>
      <c r="CPQ44" s="37"/>
      <c r="CPR44" s="37"/>
      <c r="CPS44" s="37"/>
      <c r="CPT44" s="37"/>
      <c r="CPU44" s="37"/>
      <c r="CPV44" s="37"/>
      <c r="CPW44" s="37"/>
      <c r="CPX44" s="37"/>
      <c r="CPY44" s="37"/>
      <c r="CPZ44" s="37"/>
      <c r="CQA44" s="37"/>
      <c r="CQB44" s="37"/>
      <c r="CQC44" s="37"/>
      <c r="CQD44" s="37"/>
      <c r="CQE44" s="37"/>
      <c r="CQF44" s="37"/>
      <c r="CQG44" s="37"/>
      <c r="CQH44" s="37"/>
      <c r="CQI44" s="37"/>
      <c r="CQJ44" s="37"/>
      <c r="CQK44" s="37"/>
      <c r="CQL44" s="37"/>
      <c r="CQM44" s="37"/>
      <c r="CQN44" s="37"/>
      <c r="CQO44" s="37"/>
      <c r="CQP44" s="37"/>
      <c r="CQQ44" s="37"/>
      <c r="CQR44" s="37"/>
      <c r="CQS44" s="37"/>
      <c r="CQT44" s="37"/>
      <c r="CQU44" s="37"/>
      <c r="CQV44" s="37"/>
      <c r="CQW44" s="37"/>
      <c r="CQX44" s="37"/>
      <c r="CQY44" s="37"/>
      <c r="CQZ44" s="37"/>
      <c r="CRA44" s="37"/>
      <c r="CRB44" s="37"/>
      <c r="CRC44" s="37"/>
      <c r="CRD44" s="37"/>
      <c r="CRE44" s="37"/>
      <c r="CRF44" s="37"/>
      <c r="CRG44" s="37"/>
      <c r="CRH44" s="37"/>
      <c r="CRI44" s="37"/>
      <c r="CRJ44" s="37"/>
      <c r="CRK44" s="37"/>
      <c r="CRL44" s="37"/>
      <c r="CRM44" s="37"/>
      <c r="CRN44" s="37"/>
      <c r="CRO44" s="37"/>
      <c r="CRP44" s="37"/>
      <c r="CRQ44" s="37"/>
      <c r="CRR44" s="37"/>
      <c r="CRS44" s="37"/>
      <c r="CRT44" s="37"/>
      <c r="CRU44" s="37"/>
      <c r="CRV44" s="37"/>
      <c r="CRW44" s="37"/>
      <c r="CRX44" s="37"/>
      <c r="CRY44" s="37"/>
      <c r="CRZ44" s="37"/>
      <c r="CSA44" s="37"/>
      <c r="CSB44" s="37"/>
      <c r="CSC44" s="37"/>
      <c r="CSD44" s="37"/>
      <c r="CSE44" s="37"/>
      <c r="CSF44" s="37"/>
      <c r="CSG44" s="37"/>
      <c r="CSH44" s="37"/>
      <c r="CSI44" s="37"/>
      <c r="CSJ44" s="37"/>
      <c r="CSK44" s="37"/>
      <c r="CSL44" s="37"/>
      <c r="CSM44" s="37"/>
      <c r="CSN44" s="37"/>
      <c r="CSO44" s="37"/>
      <c r="CSP44" s="37"/>
      <c r="CSQ44" s="37"/>
      <c r="CSR44" s="37"/>
      <c r="CSS44" s="37"/>
      <c r="CST44" s="37"/>
      <c r="CSU44" s="37"/>
      <c r="CSV44" s="37"/>
      <c r="CSW44" s="37"/>
      <c r="CSX44" s="37"/>
      <c r="CSY44" s="37"/>
      <c r="CSZ44" s="37"/>
      <c r="CTA44" s="37"/>
      <c r="CTB44" s="37"/>
      <c r="CTC44" s="37"/>
      <c r="CTD44" s="37"/>
      <c r="CTE44" s="37"/>
      <c r="CTF44" s="37"/>
      <c r="CTG44" s="37"/>
      <c r="CTH44" s="37"/>
      <c r="CTI44" s="37"/>
      <c r="CTJ44" s="37"/>
      <c r="CTK44" s="37"/>
      <c r="CTL44" s="37"/>
      <c r="CTM44" s="37"/>
      <c r="CTN44" s="37"/>
      <c r="CTO44" s="37"/>
      <c r="CTP44" s="37"/>
      <c r="CTQ44" s="37"/>
      <c r="CTR44" s="37"/>
      <c r="CTS44" s="37"/>
      <c r="CTT44" s="37"/>
      <c r="CTU44" s="37"/>
      <c r="CTV44" s="37"/>
      <c r="CTW44" s="37"/>
      <c r="CTX44" s="37"/>
      <c r="CTY44" s="37"/>
      <c r="CTZ44" s="37"/>
      <c r="CUA44" s="37"/>
      <c r="CUB44" s="37"/>
      <c r="CUC44" s="37"/>
      <c r="CUD44" s="37"/>
      <c r="CUE44" s="37"/>
      <c r="CUF44" s="37"/>
      <c r="CUG44" s="37"/>
      <c r="CUH44" s="37"/>
      <c r="CUI44" s="37"/>
      <c r="CUJ44" s="37"/>
      <c r="CUK44" s="37"/>
      <c r="CUL44" s="37"/>
      <c r="CUM44" s="37"/>
      <c r="CUN44" s="37"/>
      <c r="CUO44" s="37"/>
      <c r="CUP44" s="37"/>
      <c r="CUQ44" s="37"/>
      <c r="CUR44" s="37"/>
      <c r="CUS44" s="37"/>
      <c r="CUT44" s="37"/>
      <c r="CUU44" s="37"/>
      <c r="CUV44" s="37"/>
      <c r="CUW44" s="37"/>
      <c r="CUX44" s="37"/>
      <c r="CUY44" s="37"/>
      <c r="CUZ44" s="37"/>
      <c r="CVA44" s="37"/>
      <c r="CVB44" s="37"/>
      <c r="CVC44" s="37"/>
      <c r="CVD44" s="37"/>
      <c r="CVE44" s="37"/>
      <c r="CVF44" s="37"/>
      <c r="CVG44" s="37"/>
      <c r="CVH44" s="37"/>
      <c r="CVI44" s="37"/>
      <c r="CVJ44" s="37"/>
      <c r="CVK44" s="37"/>
      <c r="CVL44" s="37"/>
      <c r="CVM44" s="37"/>
      <c r="CVN44" s="37"/>
      <c r="CVO44" s="37"/>
      <c r="CVP44" s="37"/>
      <c r="CVQ44" s="37"/>
      <c r="CVR44" s="37"/>
      <c r="CVS44" s="37"/>
      <c r="CVT44" s="37"/>
      <c r="CVU44" s="37"/>
      <c r="CVV44" s="37"/>
      <c r="CVW44" s="37"/>
      <c r="CVX44" s="37"/>
      <c r="CVY44" s="37"/>
      <c r="CVZ44" s="37"/>
      <c r="CWA44" s="37"/>
      <c r="CWB44" s="37"/>
      <c r="CWC44" s="37"/>
      <c r="CWD44" s="37"/>
      <c r="CWE44" s="37"/>
      <c r="CWF44" s="37"/>
      <c r="CWG44" s="37"/>
      <c r="CWH44" s="37"/>
      <c r="CWI44" s="37"/>
      <c r="CWJ44" s="37"/>
      <c r="CWK44" s="37"/>
      <c r="CWL44" s="37"/>
      <c r="CWM44" s="37"/>
      <c r="CWN44" s="37"/>
      <c r="CWO44" s="37"/>
      <c r="CWP44" s="37"/>
      <c r="CWQ44" s="37"/>
      <c r="CWR44" s="37"/>
      <c r="CWS44" s="37"/>
      <c r="CWT44" s="37"/>
      <c r="CWU44" s="37"/>
      <c r="CWV44" s="37"/>
      <c r="CWW44" s="37"/>
      <c r="CWX44" s="37"/>
      <c r="CWY44" s="37"/>
      <c r="CWZ44" s="37"/>
      <c r="CXA44" s="37"/>
      <c r="CXB44" s="37"/>
      <c r="CXC44" s="37"/>
      <c r="CXD44" s="37"/>
      <c r="CXE44" s="37"/>
      <c r="CXF44" s="37"/>
      <c r="CXG44" s="37"/>
      <c r="CXH44" s="37"/>
      <c r="CXI44" s="37"/>
      <c r="CXJ44" s="37"/>
      <c r="CXK44" s="37"/>
      <c r="CXL44" s="37"/>
      <c r="CXM44" s="37"/>
      <c r="CXN44" s="37"/>
      <c r="CXO44" s="37"/>
      <c r="CXP44" s="37"/>
      <c r="CXQ44" s="37"/>
      <c r="CXR44" s="37"/>
      <c r="CXS44" s="37"/>
      <c r="CXT44" s="37"/>
      <c r="CXU44" s="37"/>
      <c r="CXV44" s="37"/>
      <c r="CXW44" s="37"/>
      <c r="CXX44" s="37"/>
      <c r="CXY44" s="37"/>
      <c r="CXZ44" s="37"/>
      <c r="CYA44" s="37"/>
      <c r="CYB44" s="37"/>
      <c r="CYC44" s="37"/>
      <c r="CYD44" s="37"/>
      <c r="CYE44" s="37"/>
      <c r="CYF44" s="37"/>
      <c r="CYG44" s="37"/>
      <c r="CYH44" s="37"/>
      <c r="CYI44" s="37"/>
      <c r="CYJ44" s="37"/>
      <c r="CYK44" s="37"/>
      <c r="CYL44" s="37"/>
      <c r="CYM44" s="37"/>
      <c r="CYN44" s="37"/>
      <c r="CYO44" s="37"/>
      <c r="CYP44" s="37"/>
      <c r="CYQ44" s="37"/>
      <c r="CYR44" s="37"/>
      <c r="CYS44" s="37"/>
      <c r="CYT44" s="37"/>
      <c r="CYU44" s="37"/>
      <c r="CYV44" s="37"/>
      <c r="CYW44" s="37"/>
      <c r="CYX44" s="37"/>
      <c r="CYY44" s="37"/>
      <c r="CYZ44" s="37"/>
      <c r="CZA44" s="37"/>
      <c r="CZB44" s="37"/>
      <c r="CZC44" s="37"/>
      <c r="CZD44" s="37"/>
      <c r="CZE44" s="37"/>
      <c r="CZF44" s="37"/>
      <c r="CZG44" s="37"/>
      <c r="CZH44" s="37"/>
      <c r="CZI44" s="37"/>
      <c r="CZJ44" s="37"/>
      <c r="CZK44" s="37"/>
      <c r="CZL44" s="37"/>
      <c r="CZM44" s="37"/>
      <c r="CZN44" s="37"/>
      <c r="CZO44" s="37"/>
      <c r="CZP44" s="37"/>
      <c r="CZQ44" s="37"/>
      <c r="CZR44" s="37"/>
      <c r="CZS44" s="37"/>
      <c r="CZT44" s="37"/>
      <c r="CZU44" s="37"/>
      <c r="CZV44" s="37"/>
      <c r="CZW44" s="37"/>
      <c r="CZX44" s="37"/>
      <c r="CZY44" s="37"/>
      <c r="CZZ44" s="37"/>
      <c r="DAA44" s="37"/>
      <c r="DAB44" s="37"/>
      <c r="DAC44" s="37"/>
      <c r="DAD44" s="37"/>
      <c r="DAE44" s="37"/>
      <c r="DAF44" s="37"/>
      <c r="DAG44" s="37"/>
      <c r="DAH44" s="37"/>
      <c r="DAI44" s="37"/>
      <c r="DAJ44" s="37"/>
      <c r="DAK44" s="37"/>
      <c r="DAL44" s="37"/>
      <c r="DAM44" s="37"/>
      <c r="DAN44" s="37"/>
      <c r="DAO44" s="37"/>
      <c r="DAP44" s="37"/>
      <c r="DAQ44" s="37"/>
      <c r="DAR44" s="37"/>
      <c r="DAS44" s="37"/>
      <c r="DAT44" s="37"/>
      <c r="DAU44" s="37"/>
      <c r="DAV44" s="37"/>
      <c r="DAW44" s="37"/>
      <c r="DAX44" s="37"/>
      <c r="DAY44" s="37"/>
      <c r="DAZ44" s="37"/>
      <c r="DBA44" s="37"/>
      <c r="DBB44" s="37"/>
      <c r="DBC44" s="37"/>
      <c r="DBD44" s="37"/>
      <c r="DBE44" s="37"/>
      <c r="DBF44" s="37"/>
      <c r="DBG44" s="37"/>
      <c r="DBH44" s="37"/>
      <c r="DBI44" s="37"/>
      <c r="DBJ44" s="37"/>
      <c r="DBK44" s="37"/>
      <c r="DBL44" s="37"/>
      <c r="DBM44" s="37"/>
      <c r="DBN44" s="37"/>
      <c r="DBO44" s="37"/>
      <c r="DBP44" s="37"/>
      <c r="DBQ44" s="37"/>
      <c r="DBR44" s="37"/>
      <c r="DBS44" s="37"/>
      <c r="DBT44" s="37"/>
      <c r="DBU44" s="37"/>
      <c r="DBV44" s="37"/>
      <c r="DBW44" s="37"/>
      <c r="DBX44" s="37"/>
      <c r="DBY44" s="37"/>
      <c r="DBZ44" s="37"/>
      <c r="DCA44" s="37"/>
      <c r="DCB44" s="37"/>
      <c r="DCC44" s="37"/>
      <c r="DCD44" s="37"/>
      <c r="DCE44" s="37"/>
      <c r="DCF44" s="37"/>
      <c r="DCG44" s="37"/>
      <c r="DCH44" s="37"/>
      <c r="DCI44" s="37"/>
      <c r="DCJ44" s="37"/>
      <c r="DCK44" s="37"/>
      <c r="DCL44" s="37"/>
      <c r="DCM44" s="37"/>
      <c r="DCN44" s="37"/>
      <c r="DCO44" s="37"/>
      <c r="DCP44" s="37"/>
      <c r="DCQ44" s="37"/>
      <c r="DCR44" s="37"/>
      <c r="DCS44" s="37"/>
      <c r="DCT44" s="37"/>
      <c r="DCU44" s="37"/>
      <c r="DCV44" s="37"/>
      <c r="DCW44" s="37"/>
      <c r="DCX44" s="37"/>
      <c r="DCY44" s="37"/>
      <c r="DCZ44" s="37"/>
      <c r="DDA44" s="37"/>
      <c r="DDB44" s="37"/>
      <c r="DDC44" s="37"/>
      <c r="DDD44" s="37"/>
      <c r="DDE44" s="37"/>
      <c r="DDF44" s="37"/>
      <c r="DDG44" s="37"/>
      <c r="DDH44" s="37"/>
      <c r="DDI44" s="37"/>
      <c r="DDJ44" s="37"/>
      <c r="DDK44" s="37"/>
      <c r="DDL44" s="37"/>
      <c r="DDM44" s="37"/>
      <c r="DDN44" s="37"/>
      <c r="DDO44" s="37"/>
      <c r="DDP44" s="37"/>
      <c r="DDQ44" s="37"/>
      <c r="DDR44" s="37"/>
      <c r="DDS44" s="37"/>
      <c r="DDT44" s="37"/>
      <c r="DDU44" s="37"/>
      <c r="DDV44" s="37"/>
      <c r="DDW44" s="37"/>
      <c r="DDX44" s="37"/>
      <c r="DDY44" s="37"/>
      <c r="DDZ44" s="37"/>
      <c r="DEA44" s="37"/>
      <c r="DEB44" s="37"/>
      <c r="DEC44" s="37"/>
      <c r="DED44" s="37"/>
      <c r="DEE44" s="37"/>
      <c r="DEF44" s="37"/>
      <c r="DEG44" s="37"/>
      <c r="DEH44" s="37"/>
      <c r="DEI44" s="37"/>
      <c r="DEJ44" s="37"/>
      <c r="DEK44" s="37"/>
      <c r="DEL44" s="37"/>
      <c r="DEM44" s="37"/>
      <c r="DEN44" s="37"/>
      <c r="DEO44" s="37"/>
      <c r="DEP44" s="37"/>
      <c r="DEQ44" s="37"/>
      <c r="DER44" s="37"/>
      <c r="DES44" s="37"/>
      <c r="DET44" s="37"/>
      <c r="DEU44" s="37"/>
      <c r="DEV44" s="37"/>
      <c r="DEW44" s="37"/>
      <c r="DEX44" s="37"/>
      <c r="DEY44" s="37"/>
      <c r="DEZ44" s="37"/>
      <c r="DFA44" s="37"/>
      <c r="DFB44" s="37"/>
      <c r="DFC44" s="37"/>
      <c r="DFD44" s="37"/>
      <c r="DFE44" s="37"/>
      <c r="DFF44" s="37"/>
      <c r="DFG44" s="37"/>
      <c r="DFH44" s="37"/>
      <c r="DFI44" s="37"/>
      <c r="DFJ44" s="37"/>
      <c r="DFK44" s="37"/>
      <c r="DFL44" s="37"/>
      <c r="DFM44" s="37"/>
      <c r="DFN44" s="37"/>
      <c r="DFO44" s="37"/>
      <c r="DFP44" s="37"/>
      <c r="DFQ44" s="37"/>
      <c r="DFR44" s="37"/>
      <c r="DFS44" s="37"/>
      <c r="DFT44" s="37"/>
      <c r="DFU44" s="37"/>
      <c r="DFV44" s="37"/>
      <c r="DFW44" s="37"/>
      <c r="DFX44" s="37"/>
      <c r="DFY44" s="37"/>
      <c r="DFZ44" s="37"/>
      <c r="DGA44" s="37"/>
      <c r="DGB44" s="37"/>
      <c r="DGC44" s="37"/>
      <c r="DGD44" s="37"/>
      <c r="DGE44" s="37"/>
      <c r="DGF44" s="37"/>
      <c r="DGG44" s="37"/>
      <c r="DGH44" s="37"/>
      <c r="DGI44" s="37"/>
      <c r="DGJ44" s="37"/>
      <c r="DGK44" s="37"/>
      <c r="DGL44" s="37"/>
      <c r="DGM44" s="37"/>
      <c r="DGN44" s="37"/>
      <c r="DGO44" s="37"/>
      <c r="DGP44" s="37"/>
      <c r="DGQ44" s="37"/>
      <c r="DGR44" s="37"/>
      <c r="DGS44" s="37"/>
      <c r="DGT44" s="37"/>
      <c r="DGU44" s="37"/>
      <c r="DGV44" s="37"/>
      <c r="DGW44" s="37"/>
      <c r="DGX44" s="37"/>
      <c r="DGY44" s="37"/>
      <c r="DGZ44" s="37"/>
      <c r="DHA44" s="37"/>
      <c r="DHB44" s="37"/>
      <c r="DHC44" s="37"/>
      <c r="DHD44" s="37"/>
      <c r="DHE44" s="37"/>
      <c r="DHF44" s="37"/>
      <c r="DHG44" s="37"/>
      <c r="DHH44" s="37"/>
      <c r="DHI44" s="37"/>
      <c r="DHJ44" s="37"/>
      <c r="DHK44" s="37"/>
      <c r="DHL44" s="37"/>
      <c r="DHM44" s="37"/>
      <c r="DHN44" s="37"/>
      <c r="DHO44" s="37"/>
      <c r="DHP44" s="37"/>
      <c r="DHQ44" s="37"/>
      <c r="DHR44" s="37"/>
      <c r="DHS44" s="37"/>
      <c r="DHT44" s="37"/>
      <c r="DHU44" s="37"/>
      <c r="DHV44" s="37"/>
      <c r="DHW44" s="37"/>
      <c r="DHX44" s="37"/>
      <c r="DHY44" s="37"/>
      <c r="DHZ44" s="37"/>
      <c r="DIA44" s="37"/>
      <c r="DIB44" s="37"/>
      <c r="DIC44" s="37"/>
      <c r="DID44" s="37"/>
      <c r="DIE44" s="37"/>
      <c r="DIF44" s="37"/>
      <c r="DIG44" s="37"/>
      <c r="DIH44" s="37"/>
      <c r="DII44" s="37"/>
      <c r="DIJ44" s="37"/>
      <c r="DIK44" s="37"/>
      <c r="DIL44" s="37"/>
      <c r="DIM44" s="37"/>
      <c r="DIN44" s="37"/>
      <c r="DIO44" s="37"/>
      <c r="DIP44" s="37"/>
      <c r="DIQ44" s="37"/>
      <c r="DIR44" s="37"/>
      <c r="DIS44" s="37"/>
      <c r="DIT44" s="37"/>
      <c r="DIU44" s="37"/>
      <c r="DIV44" s="37"/>
      <c r="DIW44" s="37"/>
      <c r="DIX44" s="37"/>
      <c r="DIY44" s="37"/>
      <c r="DIZ44" s="37"/>
      <c r="DJA44" s="37"/>
      <c r="DJB44" s="37"/>
      <c r="DJC44" s="37"/>
      <c r="DJD44" s="37"/>
      <c r="DJE44" s="37"/>
      <c r="DJF44" s="37"/>
      <c r="DJG44" s="37"/>
      <c r="DJH44" s="37"/>
      <c r="DJI44" s="37"/>
      <c r="DJJ44" s="37"/>
      <c r="DJK44" s="37"/>
      <c r="DJL44" s="37"/>
      <c r="DJM44" s="37"/>
      <c r="DJN44" s="37"/>
      <c r="DJO44" s="37"/>
      <c r="DJP44" s="37"/>
      <c r="DJQ44" s="37"/>
      <c r="DJR44" s="37"/>
      <c r="DJS44" s="37"/>
      <c r="DJT44" s="37"/>
      <c r="DJU44" s="37"/>
      <c r="DJV44" s="37"/>
      <c r="DJW44" s="37"/>
      <c r="DJX44" s="37"/>
      <c r="DJY44" s="37"/>
      <c r="DJZ44" s="37"/>
      <c r="DKA44" s="37"/>
      <c r="DKB44" s="37"/>
      <c r="DKC44" s="37"/>
      <c r="DKD44" s="37"/>
      <c r="DKE44" s="37"/>
      <c r="DKF44" s="37"/>
      <c r="DKG44" s="37"/>
      <c r="DKH44" s="37"/>
      <c r="DKI44" s="37"/>
      <c r="DKJ44" s="37"/>
      <c r="DKK44" s="37"/>
      <c r="DKL44" s="37"/>
      <c r="DKM44" s="37"/>
      <c r="DKN44" s="37"/>
      <c r="DKO44" s="37"/>
      <c r="DKP44" s="37"/>
      <c r="DKQ44" s="37"/>
      <c r="DKR44" s="37"/>
      <c r="DKS44" s="37"/>
      <c r="DKT44" s="37"/>
      <c r="DKU44" s="37"/>
      <c r="DKV44" s="37"/>
      <c r="DKW44" s="37"/>
      <c r="DKX44" s="37"/>
      <c r="DKY44" s="37"/>
      <c r="DKZ44" s="37"/>
      <c r="DLA44" s="37"/>
      <c r="DLB44" s="37"/>
      <c r="DLC44" s="37"/>
      <c r="DLD44" s="37"/>
      <c r="DLE44" s="37"/>
      <c r="DLF44" s="37"/>
      <c r="DLG44" s="37"/>
      <c r="DLH44" s="37"/>
      <c r="DLI44" s="37"/>
      <c r="DLJ44" s="37"/>
      <c r="DLK44" s="37"/>
      <c r="DLL44" s="37"/>
      <c r="DLM44" s="37"/>
      <c r="DLN44" s="37"/>
      <c r="DLO44" s="37"/>
      <c r="DLP44" s="37"/>
      <c r="DLQ44" s="37"/>
      <c r="DLR44" s="37"/>
      <c r="DLS44" s="37"/>
      <c r="DLT44" s="37"/>
      <c r="DLU44" s="37"/>
      <c r="DLV44" s="37"/>
      <c r="DLW44" s="37"/>
      <c r="DLX44" s="37"/>
      <c r="DLY44" s="37"/>
      <c r="DLZ44" s="37"/>
      <c r="DMA44" s="37"/>
      <c r="DMB44" s="37"/>
      <c r="DMC44" s="37"/>
      <c r="DMD44" s="37"/>
      <c r="DME44" s="37"/>
      <c r="DMF44" s="37"/>
      <c r="DMG44" s="37"/>
      <c r="DMH44" s="37"/>
      <c r="DMI44" s="37"/>
      <c r="DMJ44" s="37"/>
      <c r="DMK44" s="37"/>
      <c r="DML44" s="37"/>
      <c r="DMM44" s="37"/>
      <c r="DMN44" s="37"/>
      <c r="DMO44" s="37"/>
      <c r="DMP44" s="37"/>
      <c r="DMQ44" s="37"/>
      <c r="DMR44" s="37"/>
      <c r="DMS44" s="37"/>
      <c r="DMT44" s="37"/>
      <c r="DMU44" s="37"/>
      <c r="DMV44" s="37"/>
      <c r="DMW44" s="37"/>
      <c r="DMX44" s="37"/>
      <c r="DMY44" s="37"/>
      <c r="DMZ44" s="37"/>
      <c r="DNA44" s="37"/>
      <c r="DNB44" s="37"/>
      <c r="DNC44" s="37"/>
      <c r="DND44" s="37"/>
      <c r="DNE44" s="37"/>
      <c r="DNF44" s="37"/>
      <c r="DNG44" s="37"/>
      <c r="DNH44" s="37"/>
      <c r="DNI44" s="37"/>
      <c r="DNJ44" s="37"/>
      <c r="DNK44" s="37"/>
      <c r="DNL44" s="37"/>
      <c r="DNM44" s="37"/>
      <c r="DNN44" s="37"/>
      <c r="DNO44" s="37"/>
      <c r="DNP44" s="37"/>
      <c r="DNQ44" s="37"/>
      <c r="DNR44" s="37"/>
      <c r="DNS44" s="37"/>
      <c r="DNT44" s="37"/>
      <c r="DNU44" s="37"/>
      <c r="DNV44" s="37"/>
      <c r="DNW44" s="37"/>
      <c r="DNX44" s="37"/>
      <c r="DNY44" s="37"/>
      <c r="DNZ44" s="37"/>
      <c r="DOA44" s="37"/>
      <c r="DOB44" s="37"/>
      <c r="DOC44" s="37"/>
      <c r="DOD44" s="37"/>
      <c r="DOE44" s="37"/>
      <c r="DOF44" s="37"/>
      <c r="DOG44" s="37"/>
      <c r="DOH44" s="37"/>
      <c r="DOI44" s="37"/>
      <c r="DOJ44" s="37"/>
      <c r="DOK44" s="37"/>
      <c r="DOL44" s="37"/>
      <c r="DOM44" s="37"/>
      <c r="DON44" s="37"/>
      <c r="DOO44" s="37"/>
      <c r="DOP44" s="37"/>
      <c r="DOQ44" s="37"/>
      <c r="DOR44" s="37"/>
      <c r="DOS44" s="37"/>
      <c r="DOT44" s="37"/>
      <c r="DOU44" s="37"/>
      <c r="DOV44" s="37"/>
      <c r="DOW44" s="37"/>
      <c r="DOX44" s="37"/>
      <c r="DOY44" s="37"/>
      <c r="DOZ44" s="37"/>
      <c r="DPA44" s="37"/>
      <c r="DPB44" s="37"/>
      <c r="DPC44" s="37"/>
      <c r="DPD44" s="37"/>
      <c r="DPE44" s="37"/>
      <c r="DPF44" s="37"/>
      <c r="DPG44" s="37"/>
      <c r="DPH44" s="37"/>
      <c r="DPI44" s="37"/>
      <c r="DPJ44" s="37"/>
      <c r="DPK44" s="37"/>
      <c r="DPL44" s="37"/>
      <c r="DPM44" s="37"/>
      <c r="DPN44" s="37"/>
      <c r="DPO44" s="37"/>
      <c r="DPP44" s="37"/>
      <c r="DPQ44" s="37"/>
      <c r="DPR44" s="37"/>
      <c r="DPS44" s="37"/>
      <c r="DPT44" s="37"/>
      <c r="DPU44" s="37"/>
      <c r="DPV44" s="37"/>
      <c r="DPW44" s="37"/>
      <c r="DPX44" s="37"/>
      <c r="DPY44" s="37"/>
      <c r="DPZ44" s="37"/>
      <c r="DQA44" s="37"/>
      <c r="DQB44" s="37"/>
      <c r="DQC44" s="37"/>
      <c r="DQD44" s="37"/>
      <c r="DQE44" s="37"/>
      <c r="DQF44" s="37"/>
      <c r="DQG44" s="37"/>
      <c r="DQH44" s="37"/>
      <c r="DQI44" s="37"/>
      <c r="DQJ44" s="37"/>
      <c r="DQK44" s="37"/>
      <c r="DQL44" s="37"/>
      <c r="DQM44" s="37"/>
      <c r="DQN44" s="37"/>
      <c r="DQO44" s="37"/>
      <c r="DQP44" s="37"/>
      <c r="DQQ44" s="37"/>
      <c r="DQR44" s="37"/>
      <c r="DQS44" s="37"/>
      <c r="DQT44" s="37"/>
      <c r="DQU44" s="37"/>
      <c r="DQV44" s="37"/>
      <c r="DQW44" s="37"/>
      <c r="DQX44" s="37"/>
      <c r="DQY44" s="37"/>
      <c r="DQZ44" s="37"/>
      <c r="DRA44" s="37"/>
      <c r="DRB44" s="37"/>
      <c r="DRC44" s="37"/>
      <c r="DRD44" s="37"/>
      <c r="DRE44" s="37"/>
      <c r="DRF44" s="37"/>
      <c r="DRG44" s="37"/>
      <c r="DRH44" s="37"/>
      <c r="DRI44" s="37"/>
      <c r="DRJ44" s="37"/>
      <c r="DRK44" s="37"/>
      <c r="DRL44" s="37"/>
      <c r="DRM44" s="37"/>
      <c r="DRN44" s="37"/>
      <c r="DRO44" s="37"/>
      <c r="DRP44" s="37"/>
      <c r="DRQ44" s="37"/>
      <c r="DRR44" s="37"/>
      <c r="DRS44" s="37"/>
      <c r="DRT44" s="37"/>
      <c r="DRU44" s="37"/>
      <c r="DRV44" s="37"/>
      <c r="DRW44" s="37"/>
      <c r="DRX44" s="37"/>
      <c r="DRY44" s="37"/>
      <c r="DRZ44" s="37"/>
      <c r="DSA44" s="37"/>
      <c r="DSB44" s="37"/>
      <c r="DSC44" s="37"/>
      <c r="DSD44" s="37"/>
      <c r="DSE44" s="37"/>
      <c r="DSF44" s="37"/>
      <c r="DSG44" s="37"/>
      <c r="DSH44" s="37"/>
      <c r="DSI44" s="37"/>
      <c r="DSJ44" s="37"/>
      <c r="DSK44" s="37"/>
      <c r="DSL44" s="37"/>
      <c r="DSM44" s="37"/>
      <c r="DSN44" s="37"/>
      <c r="DSO44" s="37"/>
      <c r="DSP44" s="37"/>
      <c r="DSQ44" s="37"/>
      <c r="DSR44" s="37"/>
      <c r="DSS44" s="37"/>
      <c r="DST44" s="37"/>
      <c r="DSU44" s="37"/>
      <c r="DSV44" s="37"/>
      <c r="DSW44" s="37"/>
      <c r="DSX44" s="37"/>
      <c r="DSY44" s="37"/>
      <c r="DSZ44" s="37"/>
      <c r="DTA44" s="37"/>
      <c r="DTB44" s="37"/>
      <c r="DTC44" s="37"/>
      <c r="DTD44" s="37"/>
      <c r="DTE44" s="37"/>
      <c r="DTF44" s="37"/>
      <c r="DTG44" s="37"/>
      <c r="DTH44" s="37"/>
      <c r="DTI44" s="37"/>
      <c r="DTJ44" s="37"/>
      <c r="DTK44" s="37"/>
      <c r="DTL44" s="37"/>
      <c r="DTM44" s="37"/>
      <c r="DTN44" s="37"/>
      <c r="DTO44" s="37"/>
      <c r="DTP44" s="37"/>
      <c r="DTQ44" s="37"/>
      <c r="DTR44" s="37"/>
      <c r="DTS44" s="37"/>
      <c r="DTT44" s="37"/>
      <c r="DTU44" s="37"/>
      <c r="DTV44" s="37"/>
      <c r="DTW44" s="37"/>
      <c r="DTX44" s="37"/>
      <c r="DTY44" s="37"/>
      <c r="DTZ44" s="37"/>
      <c r="DUA44" s="37"/>
      <c r="DUB44" s="37"/>
      <c r="DUC44" s="37"/>
      <c r="DUD44" s="37"/>
      <c r="DUE44" s="37"/>
      <c r="DUF44" s="37"/>
      <c r="DUG44" s="37"/>
      <c r="DUH44" s="37"/>
      <c r="DUI44" s="37"/>
      <c r="DUJ44" s="37"/>
      <c r="DUK44" s="37"/>
      <c r="DUL44" s="37"/>
      <c r="DUM44" s="37"/>
      <c r="DUN44" s="37"/>
      <c r="DUO44" s="37"/>
      <c r="DUP44" s="37"/>
      <c r="DUQ44" s="37"/>
      <c r="DUR44" s="37"/>
      <c r="DUS44" s="37"/>
      <c r="DUT44" s="37"/>
      <c r="DUU44" s="37"/>
      <c r="DUV44" s="37"/>
      <c r="DUW44" s="37"/>
      <c r="DUX44" s="37"/>
      <c r="DUY44" s="37"/>
      <c r="DUZ44" s="37"/>
      <c r="DVA44" s="37"/>
      <c r="DVB44" s="37"/>
      <c r="DVC44" s="37"/>
      <c r="DVD44" s="37"/>
      <c r="DVE44" s="37"/>
      <c r="DVF44" s="37"/>
      <c r="DVG44" s="37"/>
      <c r="DVH44" s="37"/>
      <c r="DVI44" s="37"/>
      <c r="DVJ44" s="37"/>
      <c r="DVK44" s="37"/>
      <c r="DVL44" s="37"/>
      <c r="DVM44" s="37"/>
      <c r="DVN44" s="37"/>
      <c r="DVO44" s="37"/>
      <c r="DVP44" s="37"/>
      <c r="DVQ44" s="37"/>
      <c r="DVR44" s="37"/>
      <c r="DVS44" s="37"/>
      <c r="DVT44" s="37"/>
      <c r="DVU44" s="37"/>
      <c r="DVV44" s="37"/>
      <c r="DVW44" s="37"/>
      <c r="DVX44" s="37"/>
      <c r="DVY44" s="37"/>
      <c r="DVZ44" s="37"/>
      <c r="DWA44" s="37"/>
      <c r="DWB44" s="37"/>
      <c r="DWC44" s="37"/>
      <c r="DWD44" s="37"/>
      <c r="DWE44" s="37"/>
      <c r="DWF44" s="37"/>
      <c r="DWG44" s="37"/>
      <c r="DWH44" s="37"/>
      <c r="DWI44" s="37"/>
      <c r="DWJ44" s="37"/>
      <c r="DWK44" s="37"/>
      <c r="DWL44" s="37"/>
      <c r="DWM44" s="37"/>
      <c r="DWN44" s="37"/>
      <c r="DWO44" s="37"/>
      <c r="DWP44" s="37"/>
      <c r="DWQ44" s="37"/>
      <c r="DWR44" s="37"/>
      <c r="DWS44" s="37"/>
      <c r="DWT44" s="37"/>
      <c r="DWU44" s="37"/>
      <c r="DWV44" s="37"/>
      <c r="DWW44" s="37"/>
      <c r="DWX44" s="37"/>
      <c r="DWY44" s="37"/>
      <c r="DWZ44" s="37"/>
      <c r="DXA44" s="37"/>
      <c r="DXB44" s="37"/>
      <c r="DXC44" s="37"/>
      <c r="DXD44" s="37"/>
      <c r="DXE44" s="37"/>
      <c r="DXF44" s="37"/>
      <c r="DXG44" s="37"/>
      <c r="DXH44" s="37"/>
      <c r="DXI44" s="37"/>
      <c r="DXJ44" s="37"/>
      <c r="DXK44" s="37"/>
      <c r="DXL44" s="37"/>
      <c r="DXM44" s="37"/>
      <c r="DXN44" s="37"/>
      <c r="DXO44" s="37"/>
      <c r="DXP44" s="37"/>
      <c r="DXQ44" s="37"/>
      <c r="DXR44" s="37"/>
      <c r="DXS44" s="37"/>
      <c r="DXT44" s="37"/>
      <c r="DXU44" s="37"/>
      <c r="DXV44" s="37"/>
      <c r="DXW44" s="37"/>
      <c r="DXX44" s="37"/>
      <c r="DXY44" s="37"/>
      <c r="DXZ44" s="37"/>
      <c r="DYA44" s="37"/>
      <c r="DYB44" s="37"/>
      <c r="DYC44" s="37"/>
      <c r="DYD44" s="37"/>
      <c r="DYE44" s="37"/>
      <c r="DYF44" s="37"/>
      <c r="DYG44" s="37"/>
      <c r="DYH44" s="37"/>
      <c r="DYI44" s="37"/>
      <c r="DYJ44" s="37"/>
      <c r="DYK44" s="37"/>
      <c r="DYL44" s="37"/>
      <c r="DYM44" s="37"/>
      <c r="DYN44" s="37"/>
      <c r="DYO44" s="37"/>
      <c r="DYP44" s="37"/>
      <c r="DYQ44" s="37"/>
      <c r="DYR44" s="37"/>
      <c r="DYS44" s="37"/>
      <c r="DYT44" s="37"/>
      <c r="DYU44" s="37"/>
      <c r="DYV44" s="37"/>
      <c r="DYW44" s="37"/>
      <c r="DYX44" s="37"/>
      <c r="DYY44" s="37"/>
      <c r="DYZ44" s="37"/>
      <c r="DZA44" s="37"/>
      <c r="DZB44" s="37"/>
      <c r="DZC44" s="37"/>
      <c r="DZD44" s="37"/>
      <c r="DZE44" s="37"/>
      <c r="DZF44" s="37"/>
      <c r="DZG44" s="37"/>
      <c r="DZH44" s="37"/>
      <c r="DZI44" s="37"/>
      <c r="DZJ44" s="37"/>
      <c r="DZK44" s="37"/>
      <c r="DZL44" s="37"/>
      <c r="DZM44" s="37"/>
      <c r="DZN44" s="37"/>
      <c r="DZO44" s="37"/>
      <c r="DZP44" s="37"/>
      <c r="DZQ44" s="37"/>
      <c r="DZR44" s="37"/>
      <c r="DZS44" s="37"/>
      <c r="DZT44" s="37"/>
      <c r="DZU44" s="37"/>
      <c r="DZV44" s="37"/>
      <c r="DZW44" s="37"/>
      <c r="DZX44" s="37"/>
      <c r="DZY44" s="37"/>
      <c r="DZZ44" s="37"/>
      <c r="EAA44" s="37"/>
      <c r="EAB44" s="37"/>
      <c r="EAC44" s="37"/>
      <c r="EAD44" s="37"/>
      <c r="EAE44" s="37"/>
      <c r="EAF44" s="37"/>
      <c r="EAG44" s="37"/>
      <c r="EAH44" s="37"/>
      <c r="EAI44" s="37"/>
      <c r="EAJ44" s="37"/>
      <c r="EAK44" s="37"/>
      <c r="EAL44" s="37"/>
      <c r="EAM44" s="37"/>
      <c r="EAN44" s="37"/>
      <c r="EAO44" s="37"/>
      <c r="EAP44" s="37"/>
      <c r="EAQ44" s="37"/>
      <c r="EAR44" s="37"/>
      <c r="EAS44" s="37"/>
      <c r="EAT44" s="37"/>
      <c r="EAU44" s="37"/>
      <c r="EAV44" s="37"/>
      <c r="EAW44" s="37"/>
      <c r="EAX44" s="37"/>
      <c r="EAY44" s="37"/>
      <c r="EAZ44" s="37"/>
      <c r="EBA44" s="37"/>
      <c r="EBB44" s="37"/>
      <c r="EBC44" s="37"/>
      <c r="EBD44" s="37"/>
      <c r="EBE44" s="37"/>
      <c r="EBF44" s="37"/>
      <c r="EBG44" s="37"/>
      <c r="EBH44" s="37"/>
      <c r="EBI44" s="37"/>
      <c r="EBJ44" s="37"/>
      <c r="EBK44" s="37"/>
      <c r="EBL44" s="37"/>
      <c r="EBM44" s="37"/>
      <c r="EBN44" s="37"/>
      <c r="EBO44" s="37"/>
      <c r="EBP44" s="37"/>
      <c r="EBQ44" s="37"/>
      <c r="EBR44" s="37"/>
      <c r="EBS44" s="37"/>
      <c r="EBT44" s="37"/>
      <c r="EBU44" s="37"/>
      <c r="EBV44" s="37"/>
      <c r="EBW44" s="37"/>
      <c r="EBX44" s="37"/>
      <c r="EBY44" s="37"/>
      <c r="EBZ44" s="37"/>
      <c r="ECA44" s="37"/>
      <c r="ECB44" s="37"/>
      <c r="ECC44" s="37"/>
      <c r="ECD44" s="37"/>
      <c r="ECE44" s="37"/>
      <c r="ECF44" s="37"/>
      <c r="ECG44" s="37"/>
      <c r="ECH44" s="37"/>
      <c r="ECI44" s="37"/>
      <c r="ECJ44" s="37"/>
      <c r="ECK44" s="37"/>
      <c r="ECL44" s="37"/>
      <c r="ECM44" s="37"/>
      <c r="ECN44" s="37"/>
      <c r="ECO44" s="37"/>
      <c r="ECP44" s="37"/>
      <c r="ECQ44" s="37"/>
      <c r="ECR44" s="37"/>
      <c r="ECS44" s="37"/>
      <c r="ECT44" s="37"/>
      <c r="ECU44" s="37"/>
      <c r="ECV44" s="37"/>
      <c r="ECW44" s="37"/>
      <c r="ECX44" s="37"/>
      <c r="ECY44" s="37"/>
      <c r="ECZ44" s="37"/>
      <c r="EDA44" s="37"/>
      <c r="EDB44" s="37"/>
      <c r="EDC44" s="37"/>
      <c r="EDD44" s="37"/>
      <c r="EDE44" s="37"/>
      <c r="EDF44" s="37"/>
      <c r="EDG44" s="37"/>
      <c r="EDH44" s="37"/>
      <c r="EDI44" s="37"/>
      <c r="EDJ44" s="37"/>
      <c r="EDK44" s="37"/>
      <c r="EDL44" s="37"/>
      <c r="EDM44" s="37"/>
      <c r="EDN44" s="37"/>
      <c r="EDO44" s="37"/>
      <c r="EDP44" s="37"/>
      <c r="EDQ44" s="37"/>
      <c r="EDR44" s="37"/>
      <c r="EDS44" s="37"/>
      <c r="EDT44" s="37"/>
      <c r="EDU44" s="37"/>
      <c r="EDV44" s="37"/>
      <c r="EDW44" s="37"/>
      <c r="EDX44" s="37"/>
      <c r="EDY44" s="37"/>
      <c r="EDZ44" s="37"/>
      <c r="EEA44" s="37"/>
      <c r="EEB44" s="37"/>
      <c r="EEC44" s="37"/>
      <c r="EED44" s="37"/>
      <c r="EEE44" s="37"/>
      <c r="EEF44" s="37"/>
      <c r="EEG44" s="37"/>
      <c r="EEH44" s="37"/>
      <c r="EEI44" s="37"/>
      <c r="EEJ44" s="37"/>
      <c r="EEK44" s="37"/>
      <c r="EEL44" s="37"/>
      <c r="EEM44" s="37"/>
      <c r="EEN44" s="37"/>
      <c r="EEO44" s="37"/>
      <c r="EEP44" s="37"/>
      <c r="EEQ44" s="37"/>
      <c r="EER44" s="37"/>
      <c r="EES44" s="37"/>
      <c r="EET44" s="37"/>
      <c r="EEU44" s="37"/>
      <c r="EEV44" s="37"/>
      <c r="EEW44" s="37"/>
      <c r="EEX44" s="37"/>
      <c r="EEY44" s="37"/>
      <c r="EEZ44" s="37"/>
      <c r="EFA44" s="37"/>
      <c r="EFB44" s="37"/>
      <c r="EFC44" s="37"/>
      <c r="EFD44" s="37"/>
      <c r="EFE44" s="37"/>
      <c r="EFF44" s="37"/>
      <c r="EFG44" s="37"/>
      <c r="EFH44" s="37"/>
      <c r="EFI44" s="37"/>
      <c r="EFJ44" s="37"/>
      <c r="EFK44" s="37"/>
      <c r="EFL44" s="37"/>
      <c r="EFM44" s="37"/>
      <c r="EFN44" s="37"/>
      <c r="EFO44" s="37"/>
      <c r="EFP44" s="37"/>
      <c r="EFQ44" s="37"/>
      <c r="EFR44" s="37"/>
      <c r="EFS44" s="37"/>
      <c r="EFT44" s="37"/>
      <c r="EFU44" s="37"/>
      <c r="EFV44" s="37"/>
      <c r="EFW44" s="37"/>
      <c r="EFX44" s="37"/>
      <c r="EFY44" s="37"/>
      <c r="EFZ44" s="37"/>
      <c r="EGA44" s="37"/>
      <c r="EGB44" s="37"/>
      <c r="EGC44" s="37"/>
      <c r="EGD44" s="37"/>
      <c r="EGE44" s="37"/>
      <c r="EGF44" s="37"/>
      <c r="EGG44" s="37"/>
      <c r="EGH44" s="37"/>
      <c r="EGI44" s="37"/>
      <c r="EGJ44" s="37"/>
      <c r="EGK44" s="37"/>
      <c r="EGL44" s="37"/>
      <c r="EGM44" s="37"/>
      <c r="EGN44" s="37"/>
      <c r="EGO44" s="37"/>
      <c r="EGP44" s="37"/>
      <c r="EGQ44" s="37"/>
      <c r="EGR44" s="37"/>
      <c r="EGS44" s="37"/>
      <c r="EGT44" s="37"/>
      <c r="EGU44" s="37"/>
      <c r="EGV44" s="37"/>
      <c r="EGW44" s="37"/>
      <c r="EGX44" s="37"/>
      <c r="EGY44" s="37"/>
      <c r="EGZ44" s="37"/>
      <c r="EHA44" s="37"/>
      <c r="EHB44" s="37"/>
      <c r="EHC44" s="37"/>
      <c r="EHD44" s="37"/>
      <c r="EHE44" s="37"/>
      <c r="EHF44" s="37"/>
      <c r="EHG44" s="37"/>
      <c r="EHH44" s="37"/>
      <c r="EHI44" s="37"/>
      <c r="EHJ44" s="37"/>
      <c r="EHK44" s="37"/>
      <c r="EHL44" s="37"/>
      <c r="EHM44" s="37"/>
      <c r="EHN44" s="37"/>
      <c r="EHO44" s="37"/>
      <c r="EHP44" s="37"/>
      <c r="EHQ44" s="37"/>
      <c r="EHR44" s="37"/>
      <c r="EHS44" s="37"/>
      <c r="EHT44" s="37"/>
      <c r="EHU44" s="37"/>
      <c r="EHV44" s="37"/>
      <c r="EHW44" s="37"/>
      <c r="EHX44" s="37"/>
      <c r="EHY44" s="37"/>
      <c r="EHZ44" s="37"/>
      <c r="EIA44" s="37"/>
      <c r="EIB44" s="37"/>
      <c r="EIC44" s="37"/>
      <c r="EID44" s="37"/>
      <c r="EIE44" s="37"/>
      <c r="EIF44" s="37"/>
      <c r="EIG44" s="37"/>
      <c r="EIH44" s="37"/>
      <c r="EII44" s="37"/>
      <c r="EIJ44" s="37"/>
      <c r="EIK44" s="37"/>
      <c r="EIL44" s="37"/>
      <c r="EIM44" s="37"/>
      <c r="EIN44" s="37"/>
      <c r="EIO44" s="37"/>
      <c r="EIP44" s="37"/>
      <c r="EIQ44" s="37"/>
      <c r="EIR44" s="37"/>
      <c r="EIS44" s="37"/>
      <c r="EIT44" s="37"/>
      <c r="EIU44" s="37"/>
      <c r="EIV44" s="37"/>
      <c r="EIW44" s="37"/>
      <c r="EIX44" s="37"/>
      <c r="EIY44" s="37"/>
      <c r="EIZ44" s="37"/>
      <c r="EJA44" s="37"/>
      <c r="EJB44" s="37"/>
      <c r="EJC44" s="37"/>
      <c r="EJD44" s="37"/>
      <c r="EJE44" s="37"/>
      <c r="EJF44" s="37"/>
      <c r="EJG44" s="37"/>
      <c r="EJH44" s="37"/>
      <c r="EJI44" s="37"/>
      <c r="EJJ44" s="37"/>
      <c r="EJK44" s="37"/>
      <c r="EJL44" s="37"/>
      <c r="EJM44" s="37"/>
      <c r="EJN44" s="37"/>
      <c r="EJO44" s="37"/>
      <c r="EJP44" s="37"/>
      <c r="EJQ44" s="37"/>
      <c r="EJR44" s="37"/>
      <c r="EJS44" s="37"/>
      <c r="EJT44" s="37"/>
      <c r="EJU44" s="37"/>
      <c r="EJV44" s="37"/>
      <c r="EJW44" s="37"/>
      <c r="EJX44" s="37"/>
      <c r="EJY44" s="37"/>
      <c r="EJZ44" s="37"/>
      <c r="EKA44" s="37"/>
      <c r="EKB44" s="37"/>
      <c r="EKC44" s="37"/>
      <c r="EKD44" s="37"/>
      <c r="EKE44" s="37"/>
      <c r="EKF44" s="37"/>
      <c r="EKG44" s="37"/>
      <c r="EKH44" s="37"/>
      <c r="EKI44" s="37"/>
      <c r="EKJ44" s="37"/>
      <c r="EKK44" s="37"/>
      <c r="EKL44" s="37"/>
      <c r="EKM44" s="37"/>
      <c r="EKN44" s="37"/>
      <c r="EKO44" s="37"/>
      <c r="EKP44" s="37"/>
      <c r="EKQ44" s="37"/>
      <c r="EKR44" s="37"/>
      <c r="EKS44" s="37"/>
      <c r="EKT44" s="37"/>
      <c r="EKU44" s="37"/>
      <c r="EKV44" s="37"/>
      <c r="EKW44" s="37"/>
      <c r="EKX44" s="37"/>
      <c r="EKY44" s="37"/>
      <c r="EKZ44" s="37"/>
      <c r="ELA44" s="37"/>
      <c r="ELB44" s="37"/>
      <c r="ELC44" s="37"/>
      <c r="ELD44" s="37"/>
      <c r="ELE44" s="37"/>
      <c r="ELF44" s="37"/>
      <c r="ELG44" s="37"/>
      <c r="ELH44" s="37"/>
      <c r="ELI44" s="37"/>
      <c r="ELJ44" s="37"/>
      <c r="ELK44" s="37"/>
      <c r="ELL44" s="37"/>
      <c r="ELM44" s="37"/>
      <c r="ELN44" s="37"/>
      <c r="ELO44" s="37"/>
      <c r="ELP44" s="37"/>
      <c r="ELQ44" s="37"/>
      <c r="ELR44" s="37"/>
      <c r="ELS44" s="37"/>
      <c r="ELT44" s="37"/>
      <c r="ELU44" s="37"/>
      <c r="ELV44" s="37"/>
      <c r="ELW44" s="37"/>
      <c r="ELX44" s="37"/>
      <c r="ELY44" s="37"/>
      <c r="ELZ44" s="37"/>
      <c r="EMA44" s="37"/>
      <c r="EMB44" s="37"/>
      <c r="EMC44" s="37"/>
      <c r="EMD44" s="37"/>
      <c r="EME44" s="37"/>
      <c r="EMF44" s="37"/>
      <c r="EMG44" s="37"/>
      <c r="EMH44" s="37"/>
      <c r="EMI44" s="37"/>
      <c r="EMJ44" s="37"/>
      <c r="EMK44" s="37"/>
      <c r="EML44" s="37"/>
      <c r="EMM44" s="37"/>
      <c r="EMN44" s="37"/>
      <c r="EMO44" s="37"/>
      <c r="EMP44" s="37"/>
      <c r="EMQ44" s="37"/>
      <c r="EMR44" s="37"/>
      <c r="EMS44" s="37"/>
      <c r="EMT44" s="37"/>
      <c r="EMU44" s="37"/>
      <c r="EMV44" s="37"/>
      <c r="EMW44" s="37"/>
      <c r="EMX44" s="37"/>
      <c r="EMY44" s="37"/>
      <c r="EMZ44" s="37"/>
      <c r="ENA44" s="37"/>
      <c r="ENB44" s="37"/>
      <c r="ENC44" s="37"/>
      <c r="END44" s="37"/>
      <c r="ENE44" s="37"/>
      <c r="ENF44" s="37"/>
      <c r="ENG44" s="37"/>
      <c r="ENH44" s="37"/>
      <c r="ENI44" s="37"/>
      <c r="ENJ44" s="37"/>
      <c r="ENK44" s="37"/>
      <c r="ENL44" s="37"/>
      <c r="ENM44" s="37"/>
      <c r="ENN44" s="37"/>
      <c r="ENO44" s="37"/>
      <c r="ENP44" s="37"/>
      <c r="ENQ44" s="37"/>
      <c r="ENR44" s="37"/>
      <c r="ENS44" s="37"/>
      <c r="ENT44" s="37"/>
      <c r="ENU44" s="37"/>
      <c r="ENV44" s="37"/>
      <c r="ENW44" s="37"/>
      <c r="ENX44" s="37"/>
      <c r="ENY44" s="37"/>
      <c r="ENZ44" s="37"/>
      <c r="EOA44" s="37"/>
      <c r="EOB44" s="37"/>
      <c r="EOC44" s="37"/>
      <c r="EOD44" s="37"/>
      <c r="EOE44" s="37"/>
      <c r="EOF44" s="37"/>
      <c r="EOG44" s="37"/>
      <c r="EOH44" s="37"/>
      <c r="EOI44" s="37"/>
      <c r="EOJ44" s="37"/>
      <c r="EOK44" s="37"/>
      <c r="EOL44" s="37"/>
      <c r="EOM44" s="37"/>
      <c r="EON44" s="37"/>
      <c r="EOO44" s="37"/>
      <c r="EOP44" s="37"/>
      <c r="EOQ44" s="37"/>
      <c r="EOR44" s="37"/>
      <c r="EOS44" s="37"/>
      <c r="EOT44" s="37"/>
      <c r="EOU44" s="37"/>
      <c r="EOV44" s="37"/>
      <c r="EOW44" s="37"/>
      <c r="EOX44" s="37"/>
      <c r="EOY44" s="37"/>
      <c r="EOZ44" s="37"/>
      <c r="EPA44" s="37"/>
      <c r="EPB44" s="37"/>
      <c r="EPC44" s="37"/>
      <c r="EPD44" s="37"/>
      <c r="EPE44" s="37"/>
      <c r="EPF44" s="37"/>
      <c r="EPG44" s="37"/>
      <c r="EPH44" s="37"/>
      <c r="EPI44" s="37"/>
      <c r="EPJ44" s="37"/>
      <c r="EPK44" s="37"/>
      <c r="EPL44" s="37"/>
      <c r="EPM44" s="37"/>
      <c r="EPN44" s="37"/>
      <c r="EPO44" s="37"/>
      <c r="EPP44" s="37"/>
      <c r="EPQ44" s="37"/>
      <c r="EPR44" s="37"/>
      <c r="EPS44" s="37"/>
      <c r="EPT44" s="37"/>
      <c r="EPU44" s="37"/>
      <c r="EPV44" s="37"/>
      <c r="EPW44" s="37"/>
      <c r="EPX44" s="37"/>
      <c r="EPY44" s="37"/>
      <c r="EPZ44" s="37"/>
      <c r="EQA44" s="37"/>
      <c r="EQB44" s="37"/>
      <c r="EQC44" s="37"/>
      <c r="EQD44" s="37"/>
      <c r="EQE44" s="37"/>
      <c r="EQF44" s="37"/>
      <c r="EQG44" s="37"/>
      <c r="EQH44" s="37"/>
      <c r="EQI44" s="37"/>
      <c r="EQJ44" s="37"/>
      <c r="EQK44" s="37"/>
      <c r="EQL44" s="37"/>
      <c r="EQM44" s="37"/>
      <c r="EQN44" s="37"/>
      <c r="EQO44" s="37"/>
      <c r="EQP44" s="37"/>
      <c r="EQQ44" s="37"/>
      <c r="EQR44" s="37"/>
      <c r="EQS44" s="37"/>
      <c r="EQT44" s="37"/>
      <c r="EQU44" s="37"/>
      <c r="EQV44" s="37"/>
      <c r="EQW44" s="37"/>
      <c r="EQX44" s="37"/>
      <c r="EQY44" s="37"/>
      <c r="EQZ44" s="37"/>
      <c r="ERA44" s="37"/>
      <c r="ERB44" s="37"/>
      <c r="ERC44" s="37"/>
      <c r="ERD44" s="37"/>
      <c r="ERE44" s="37"/>
      <c r="ERF44" s="37"/>
      <c r="ERG44" s="37"/>
      <c r="ERH44" s="37"/>
      <c r="ERI44" s="37"/>
      <c r="ERJ44" s="37"/>
      <c r="ERK44" s="37"/>
      <c r="ERL44" s="37"/>
      <c r="ERM44" s="37"/>
      <c r="ERN44" s="37"/>
      <c r="ERO44" s="37"/>
      <c r="ERP44" s="37"/>
      <c r="ERQ44" s="37"/>
      <c r="ERR44" s="37"/>
      <c r="ERS44" s="37"/>
      <c r="ERT44" s="37"/>
      <c r="ERU44" s="37"/>
      <c r="ERV44" s="37"/>
      <c r="ERW44" s="37"/>
      <c r="ERX44" s="37"/>
      <c r="ERY44" s="37"/>
      <c r="ERZ44" s="37"/>
      <c r="ESA44" s="37"/>
      <c r="ESB44" s="37"/>
      <c r="ESC44" s="37"/>
      <c r="ESD44" s="37"/>
      <c r="ESE44" s="37"/>
      <c r="ESF44" s="37"/>
      <c r="ESG44" s="37"/>
      <c r="ESH44" s="37"/>
      <c r="ESI44" s="37"/>
      <c r="ESJ44" s="37"/>
      <c r="ESK44" s="37"/>
      <c r="ESL44" s="37"/>
      <c r="ESM44" s="37"/>
      <c r="ESN44" s="37"/>
      <c r="ESO44" s="37"/>
      <c r="ESP44" s="37"/>
      <c r="ESQ44" s="37"/>
      <c r="ESR44" s="37"/>
      <c r="ESS44" s="37"/>
      <c r="EST44" s="37"/>
      <c r="ESU44" s="37"/>
      <c r="ESV44" s="37"/>
      <c r="ESW44" s="37"/>
      <c r="ESX44" s="37"/>
      <c r="ESY44" s="37"/>
      <c r="ESZ44" s="37"/>
      <c r="ETA44" s="37"/>
      <c r="ETB44" s="37"/>
      <c r="ETC44" s="37"/>
      <c r="ETD44" s="37"/>
      <c r="ETE44" s="37"/>
      <c r="ETF44" s="37"/>
      <c r="ETG44" s="37"/>
      <c r="ETH44" s="37"/>
      <c r="ETI44" s="37"/>
      <c r="ETJ44" s="37"/>
      <c r="ETK44" s="37"/>
      <c r="ETL44" s="37"/>
      <c r="ETM44" s="37"/>
      <c r="ETN44" s="37"/>
      <c r="ETO44" s="37"/>
      <c r="ETP44" s="37"/>
      <c r="ETQ44" s="37"/>
      <c r="ETR44" s="37"/>
      <c r="ETS44" s="37"/>
      <c r="ETT44" s="37"/>
      <c r="ETU44" s="37"/>
      <c r="ETV44" s="37"/>
      <c r="ETW44" s="37"/>
      <c r="ETX44" s="37"/>
      <c r="ETY44" s="37"/>
      <c r="ETZ44" s="37"/>
      <c r="EUA44" s="37"/>
      <c r="EUB44" s="37"/>
      <c r="EUC44" s="37"/>
      <c r="EUD44" s="37"/>
      <c r="EUE44" s="37"/>
      <c r="EUF44" s="37"/>
      <c r="EUG44" s="37"/>
      <c r="EUH44" s="37"/>
      <c r="EUI44" s="37"/>
      <c r="EUJ44" s="37"/>
      <c r="EUK44" s="37"/>
      <c r="EUL44" s="37"/>
      <c r="EUM44" s="37"/>
      <c r="EUN44" s="37"/>
      <c r="EUO44" s="37"/>
      <c r="EUP44" s="37"/>
      <c r="EUQ44" s="37"/>
      <c r="EUR44" s="37"/>
      <c r="EUS44" s="37"/>
      <c r="EUT44" s="37"/>
      <c r="EUU44" s="37"/>
      <c r="EUV44" s="37"/>
      <c r="EUW44" s="37"/>
      <c r="EUX44" s="37"/>
      <c r="EUY44" s="37"/>
      <c r="EUZ44" s="37"/>
      <c r="EVA44" s="37"/>
      <c r="EVB44" s="37"/>
      <c r="EVC44" s="37"/>
      <c r="EVD44" s="37"/>
      <c r="EVE44" s="37"/>
      <c r="EVF44" s="37"/>
      <c r="EVG44" s="37"/>
      <c r="EVH44" s="37"/>
      <c r="EVI44" s="37"/>
      <c r="EVJ44" s="37"/>
      <c r="EVK44" s="37"/>
      <c r="EVL44" s="37"/>
      <c r="EVM44" s="37"/>
      <c r="EVN44" s="37"/>
      <c r="EVO44" s="37"/>
      <c r="EVP44" s="37"/>
      <c r="EVQ44" s="37"/>
      <c r="EVR44" s="37"/>
      <c r="EVS44" s="37"/>
      <c r="EVT44" s="37"/>
      <c r="EVU44" s="37"/>
      <c r="EVV44" s="37"/>
      <c r="EVW44" s="37"/>
      <c r="EVX44" s="37"/>
      <c r="EVY44" s="37"/>
      <c r="EVZ44" s="37"/>
      <c r="EWA44" s="37"/>
      <c r="EWB44" s="37"/>
      <c r="EWC44" s="37"/>
      <c r="EWD44" s="37"/>
      <c r="EWE44" s="37"/>
      <c r="EWF44" s="37"/>
      <c r="EWG44" s="37"/>
      <c r="EWH44" s="37"/>
      <c r="EWI44" s="37"/>
      <c r="EWJ44" s="37"/>
      <c r="EWK44" s="37"/>
      <c r="EWL44" s="37"/>
      <c r="EWM44" s="37"/>
      <c r="EWN44" s="37"/>
      <c r="EWO44" s="37"/>
      <c r="EWP44" s="37"/>
      <c r="EWQ44" s="37"/>
      <c r="EWR44" s="37"/>
      <c r="EWS44" s="37"/>
      <c r="EWT44" s="37"/>
      <c r="EWU44" s="37"/>
      <c r="EWV44" s="37"/>
      <c r="EWW44" s="37"/>
      <c r="EWX44" s="37"/>
      <c r="EWY44" s="37"/>
      <c r="EWZ44" s="37"/>
      <c r="EXA44" s="37"/>
      <c r="EXB44" s="37"/>
      <c r="EXC44" s="37"/>
      <c r="EXD44" s="37"/>
      <c r="EXE44" s="37"/>
      <c r="EXF44" s="37"/>
      <c r="EXG44" s="37"/>
      <c r="EXH44" s="37"/>
      <c r="EXI44" s="37"/>
      <c r="EXJ44" s="37"/>
      <c r="EXK44" s="37"/>
      <c r="EXL44" s="37"/>
      <c r="EXM44" s="37"/>
      <c r="EXN44" s="37"/>
      <c r="EXO44" s="37"/>
      <c r="EXP44" s="37"/>
      <c r="EXQ44" s="37"/>
      <c r="EXR44" s="37"/>
      <c r="EXS44" s="37"/>
      <c r="EXT44" s="37"/>
      <c r="EXU44" s="37"/>
      <c r="EXV44" s="37"/>
      <c r="EXW44" s="37"/>
      <c r="EXX44" s="37"/>
      <c r="EXY44" s="37"/>
      <c r="EXZ44" s="37"/>
      <c r="EYA44" s="37"/>
      <c r="EYB44" s="37"/>
      <c r="EYC44" s="37"/>
      <c r="EYD44" s="37"/>
      <c r="EYE44" s="37"/>
      <c r="EYF44" s="37"/>
      <c r="EYG44" s="37"/>
      <c r="EYH44" s="37"/>
      <c r="EYI44" s="37"/>
      <c r="EYJ44" s="37"/>
      <c r="EYK44" s="37"/>
      <c r="EYL44" s="37"/>
      <c r="EYM44" s="37"/>
      <c r="EYN44" s="37"/>
      <c r="EYO44" s="37"/>
      <c r="EYP44" s="37"/>
      <c r="EYQ44" s="37"/>
      <c r="EYR44" s="37"/>
      <c r="EYS44" s="37"/>
      <c r="EYT44" s="37"/>
      <c r="EYU44" s="37"/>
      <c r="EYV44" s="37"/>
      <c r="EYW44" s="37"/>
      <c r="EYX44" s="37"/>
      <c r="EYY44" s="37"/>
      <c r="EYZ44" s="37"/>
      <c r="EZA44" s="37"/>
      <c r="EZB44" s="37"/>
      <c r="EZC44" s="37"/>
      <c r="EZD44" s="37"/>
      <c r="EZE44" s="37"/>
      <c r="EZF44" s="37"/>
      <c r="EZG44" s="37"/>
      <c r="EZH44" s="37"/>
      <c r="EZI44" s="37"/>
      <c r="EZJ44" s="37"/>
      <c r="EZK44" s="37"/>
      <c r="EZL44" s="37"/>
      <c r="EZM44" s="37"/>
      <c r="EZN44" s="37"/>
      <c r="EZO44" s="37"/>
      <c r="EZP44" s="37"/>
      <c r="EZQ44" s="37"/>
      <c r="EZR44" s="37"/>
      <c r="EZS44" s="37"/>
      <c r="EZT44" s="37"/>
      <c r="EZU44" s="37"/>
      <c r="EZV44" s="37"/>
      <c r="EZW44" s="37"/>
      <c r="EZX44" s="37"/>
      <c r="EZY44" s="37"/>
      <c r="EZZ44" s="37"/>
      <c r="FAA44" s="37"/>
      <c r="FAB44" s="37"/>
      <c r="FAC44" s="37"/>
      <c r="FAD44" s="37"/>
      <c r="FAE44" s="37"/>
      <c r="FAF44" s="37"/>
      <c r="FAG44" s="37"/>
      <c r="FAH44" s="37"/>
      <c r="FAI44" s="37"/>
      <c r="FAJ44" s="37"/>
      <c r="FAK44" s="37"/>
      <c r="FAL44" s="37"/>
      <c r="FAM44" s="37"/>
      <c r="FAN44" s="37"/>
      <c r="FAO44" s="37"/>
      <c r="FAP44" s="37"/>
      <c r="FAQ44" s="37"/>
      <c r="FAR44" s="37"/>
      <c r="FAS44" s="37"/>
      <c r="FAT44" s="37"/>
      <c r="FAU44" s="37"/>
      <c r="FAV44" s="37"/>
      <c r="FAW44" s="37"/>
      <c r="FAX44" s="37"/>
      <c r="FAY44" s="37"/>
      <c r="FAZ44" s="37"/>
      <c r="FBA44" s="37"/>
      <c r="FBB44" s="37"/>
      <c r="FBC44" s="37"/>
      <c r="FBD44" s="37"/>
      <c r="FBE44" s="37"/>
      <c r="FBF44" s="37"/>
      <c r="FBG44" s="37"/>
      <c r="FBH44" s="37"/>
      <c r="FBI44" s="37"/>
      <c r="FBJ44" s="37"/>
      <c r="FBK44" s="37"/>
      <c r="FBL44" s="37"/>
      <c r="FBM44" s="37"/>
      <c r="FBN44" s="37"/>
      <c r="FBO44" s="37"/>
      <c r="FBP44" s="37"/>
      <c r="FBQ44" s="37"/>
      <c r="FBR44" s="37"/>
      <c r="FBS44" s="37"/>
      <c r="FBT44" s="37"/>
      <c r="FBU44" s="37"/>
      <c r="FBV44" s="37"/>
      <c r="FBW44" s="37"/>
      <c r="FBX44" s="37"/>
      <c r="FBY44" s="37"/>
      <c r="FBZ44" s="37"/>
      <c r="FCA44" s="37"/>
      <c r="FCB44" s="37"/>
      <c r="FCC44" s="37"/>
      <c r="FCD44" s="37"/>
      <c r="FCE44" s="37"/>
      <c r="FCF44" s="37"/>
      <c r="FCG44" s="37"/>
      <c r="FCH44" s="37"/>
      <c r="FCI44" s="37"/>
      <c r="FCJ44" s="37"/>
      <c r="FCK44" s="37"/>
      <c r="FCL44" s="37"/>
      <c r="FCM44" s="37"/>
      <c r="FCN44" s="37"/>
      <c r="FCO44" s="37"/>
      <c r="FCP44" s="37"/>
      <c r="FCQ44" s="37"/>
      <c r="FCR44" s="37"/>
      <c r="FCS44" s="37"/>
      <c r="FCT44" s="37"/>
      <c r="FCU44" s="37"/>
      <c r="FCV44" s="37"/>
      <c r="FCW44" s="37"/>
      <c r="FCX44" s="37"/>
      <c r="FCY44" s="37"/>
      <c r="FCZ44" s="37"/>
      <c r="FDA44" s="37"/>
      <c r="FDB44" s="37"/>
      <c r="FDC44" s="37"/>
      <c r="FDD44" s="37"/>
      <c r="FDE44" s="37"/>
      <c r="FDF44" s="37"/>
      <c r="FDG44" s="37"/>
      <c r="FDH44" s="37"/>
      <c r="FDI44" s="37"/>
      <c r="FDJ44" s="37"/>
      <c r="FDK44" s="37"/>
      <c r="FDL44" s="37"/>
      <c r="FDM44" s="37"/>
      <c r="FDN44" s="37"/>
      <c r="FDO44" s="37"/>
      <c r="FDP44" s="37"/>
      <c r="FDQ44" s="37"/>
      <c r="FDR44" s="37"/>
      <c r="FDS44" s="37"/>
      <c r="FDT44" s="37"/>
      <c r="FDU44" s="37"/>
      <c r="FDV44" s="37"/>
      <c r="FDW44" s="37"/>
      <c r="FDX44" s="37"/>
      <c r="FDY44" s="37"/>
      <c r="FDZ44" s="37"/>
      <c r="FEA44" s="37"/>
      <c r="FEB44" s="37"/>
      <c r="FEC44" s="37"/>
      <c r="FED44" s="37"/>
      <c r="FEE44" s="37"/>
      <c r="FEF44" s="37"/>
      <c r="FEG44" s="37"/>
      <c r="FEH44" s="37"/>
      <c r="FEI44" s="37"/>
      <c r="FEJ44" s="37"/>
      <c r="FEK44" s="37"/>
      <c r="FEL44" s="37"/>
      <c r="FEM44" s="37"/>
      <c r="FEN44" s="37"/>
      <c r="FEO44" s="37"/>
      <c r="FEP44" s="37"/>
      <c r="FEQ44" s="37"/>
      <c r="FER44" s="37"/>
      <c r="FES44" s="37"/>
      <c r="FET44" s="37"/>
      <c r="FEU44" s="37"/>
      <c r="FEV44" s="37"/>
      <c r="FEW44" s="37"/>
      <c r="FEX44" s="37"/>
      <c r="FEY44" s="37"/>
      <c r="FEZ44" s="37"/>
      <c r="FFA44" s="37"/>
      <c r="FFB44" s="37"/>
      <c r="FFC44" s="37"/>
      <c r="FFD44" s="37"/>
      <c r="FFE44" s="37"/>
      <c r="FFF44" s="37"/>
      <c r="FFG44" s="37"/>
      <c r="FFH44" s="37"/>
      <c r="FFI44" s="37"/>
      <c r="FFJ44" s="37"/>
      <c r="FFK44" s="37"/>
      <c r="FFL44" s="37"/>
      <c r="FFM44" s="37"/>
      <c r="FFN44" s="37"/>
      <c r="FFO44" s="37"/>
      <c r="FFP44" s="37"/>
      <c r="FFQ44" s="37"/>
      <c r="FFR44" s="37"/>
      <c r="FFS44" s="37"/>
      <c r="FFT44" s="37"/>
      <c r="FFU44" s="37"/>
      <c r="FFV44" s="37"/>
      <c r="FFW44" s="37"/>
      <c r="FFX44" s="37"/>
      <c r="FFY44" s="37"/>
      <c r="FFZ44" s="37"/>
      <c r="FGA44" s="37"/>
      <c r="FGB44" s="37"/>
      <c r="FGC44" s="37"/>
      <c r="FGD44" s="37"/>
      <c r="FGE44" s="37"/>
      <c r="FGF44" s="37"/>
      <c r="FGG44" s="37"/>
      <c r="FGH44" s="37"/>
      <c r="FGI44" s="37"/>
      <c r="FGJ44" s="37"/>
      <c r="FGK44" s="37"/>
      <c r="FGL44" s="37"/>
      <c r="FGM44" s="37"/>
      <c r="FGN44" s="37"/>
      <c r="FGO44" s="37"/>
      <c r="FGP44" s="37"/>
      <c r="FGQ44" s="37"/>
      <c r="FGR44" s="37"/>
      <c r="FGS44" s="37"/>
      <c r="FGT44" s="37"/>
      <c r="FGU44" s="37"/>
      <c r="FGV44" s="37"/>
      <c r="FGW44" s="37"/>
      <c r="FGX44" s="37"/>
      <c r="FGY44" s="37"/>
      <c r="FGZ44" s="37"/>
      <c r="FHA44" s="37"/>
      <c r="FHB44" s="37"/>
      <c r="FHC44" s="37"/>
      <c r="FHD44" s="37"/>
      <c r="FHE44" s="37"/>
      <c r="FHF44" s="37"/>
      <c r="FHG44" s="37"/>
      <c r="FHH44" s="37"/>
      <c r="FHI44" s="37"/>
      <c r="FHJ44" s="37"/>
      <c r="FHK44" s="37"/>
      <c r="FHL44" s="37"/>
      <c r="FHM44" s="37"/>
      <c r="FHN44" s="37"/>
      <c r="FHO44" s="37"/>
      <c r="FHP44" s="37"/>
      <c r="FHQ44" s="37"/>
      <c r="FHR44" s="37"/>
      <c r="FHS44" s="37"/>
      <c r="FHT44" s="37"/>
      <c r="FHU44" s="37"/>
      <c r="FHV44" s="37"/>
      <c r="FHW44" s="37"/>
      <c r="FHX44" s="37"/>
      <c r="FHY44" s="37"/>
      <c r="FHZ44" s="37"/>
      <c r="FIA44" s="37"/>
      <c r="FIB44" s="37"/>
      <c r="FIC44" s="37"/>
      <c r="FID44" s="37"/>
      <c r="FIE44" s="37"/>
      <c r="FIF44" s="37"/>
      <c r="FIG44" s="37"/>
      <c r="FIH44" s="37"/>
      <c r="FII44" s="37"/>
      <c r="FIJ44" s="37"/>
      <c r="FIK44" s="37"/>
      <c r="FIL44" s="37"/>
      <c r="FIM44" s="37"/>
      <c r="FIN44" s="37"/>
      <c r="FIO44" s="37"/>
      <c r="FIP44" s="37"/>
      <c r="FIQ44" s="37"/>
      <c r="FIR44" s="37"/>
      <c r="FIS44" s="37"/>
      <c r="FIT44" s="37"/>
      <c r="FIU44" s="37"/>
      <c r="FIV44" s="37"/>
      <c r="FIW44" s="37"/>
      <c r="FIX44" s="37"/>
      <c r="FIY44" s="37"/>
      <c r="FIZ44" s="37"/>
      <c r="FJA44" s="37"/>
      <c r="FJB44" s="37"/>
      <c r="FJC44" s="37"/>
      <c r="FJD44" s="37"/>
      <c r="FJE44" s="37"/>
      <c r="FJF44" s="37"/>
      <c r="FJG44" s="37"/>
      <c r="FJH44" s="37"/>
      <c r="FJI44" s="37"/>
      <c r="FJJ44" s="37"/>
      <c r="FJK44" s="37"/>
      <c r="FJL44" s="37"/>
      <c r="FJM44" s="37"/>
      <c r="FJN44" s="37"/>
      <c r="FJO44" s="37"/>
      <c r="FJP44" s="37"/>
      <c r="FJQ44" s="37"/>
      <c r="FJR44" s="37"/>
      <c r="FJS44" s="37"/>
      <c r="FJT44" s="37"/>
      <c r="FJU44" s="37"/>
      <c r="FJV44" s="37"/>
      <c r="FJW44" s="37"/>
      <c r="FJX44" s="37"/>
      <c r="FJY44" s="37"/>
      <c r="FJZ44" s="37"/>
      <c r="FKA44" s="37"/>
      <c r="FKB44" s="37"/>
      <c r="FKC44" s="37"/>
      <c r="FKD44" s="37"/>
      <c r="FKE44" s="37"/>
      <c r="FKF44" s="37"/>
      <c r="FKG44" s="37"/>
      <c r="FKH44" s="37"/>
      <c r="FKI44" s="37"/>
      <c r="FKJ44" s="37"/>
      <c r="FKK44" s="37"/>
      <c r="FKL44" s="37"/>
      <c r="FKM44" s="37"/>
      <c r="FKN44" s="37"/>
      <c r="FKO44" s="37"/>
      <c r="FKP44" s="37"/>
      <c r="FKQ44" s="37"/>
      <c r="FKR44" s="37"/>
      <c r="FKS44" s="37"/>
      <c r="FKT44" s="37"/>
      <c r="FKU44" s="37"/>
      <c r="FKV44" s="37"/>
      <c r="FKW44" s="37"/>
      <c r="FKX44" s="37"/>
      <c r="FKY44" s="37"/>
      <c r="FKZ44" s="37"/>
      <c r="FLA44" s="37"/>
      <c r="FLB44" s="37"/>
      <c r="FLC44" s="37"/>
      <c r="FLD44" s="37"/>
      <c r="FLE44" s="37"/>
      <c r="FLF44" s="37"/>
      <c r="FLG44" s="37"/>
      <c r="FLH44" s="37"/>
      <c r="FLI44" s="37"/>
      <c r="FLJ44" s="37"/>
      <c r="FLK44" s="37"/>
      <c r="FLL44" s="37"/>
      <c r="FLM44" s="37"/>
      <c r="FLN44" s="37"/>
      <c r="FLO44" s="37"/>
      <c r="FLP44" s="37"/>
      <c r="FLQ44" s="37"/>
      <c r="FLR44" s="37"/>
      <c r="FLS44" s="37"/>
      <c r="FLT44" s="37"/>
      <c r="FLU44" s="37"/>
      <c r="FLV44" s="37"/>
      <c r="FLW44" s="37"/>
      <c r="FLX44" s="37"/>
      <c r="FLY44" s="37"/>
      <c r="FLZ44" s="37"/>
      <c r="FMA44" s="37"/>
      <c r="FMB44" s="37"/>
      <c r="FMC44" s="37"/>
      <c r="FMD44" s="37"/>
      <c r="FME44" s="37"/>
      <c r="FMF44" s="37"/>
      <c r="FMG44" s="37"/>
      <c r="FMH44" s="37"/>
      <c r="FMI44" s="37"/>
      <c r="FMJ44" s="37"/>
      <c r="FMK44" s="37"/>
      <c r="FML44" s="37"/>
      <c r="FMM44" s="37"/>
      <c r="FMN44" s="37"/>
      <c r="FMO44" s="37"/>
      <c r="FMP44" s="37"/>
      <c r="FMQ44" s="37"/>
      <c r="FMR44" s="37"/>
      <c r="FMS44" s="37"/>
      <c r="FMT44" s="37"/>
      <c r="FMU44" s="37"/>
      <c r="FMV44" s="37"/>
      <c r="FMW44" s="37"/>
      <c r="FMX44" s="37"/>
      <c r="FMY44" s="37"/>
      <c r="FMZ44" s="37"/>
      <c r="FNA44" s="37"/>
      <c r="FNB44" s="37"/>
      <c r="FNC44" s="37"/>
      <c r="FND44" s="37"/>
      <c r="FNE44" s="37"/>
      <c r="FNF44" s="37"/>
      <c r="FNG44" s="37"/>
      <c r="FNH44" s="37"/>
      <c r="FNI44" s="37"/>
      <c r="FNJ44" s="37"/>
      <c r="FNK44" s="37"/>
      <c r="FNL44" s="37"/>
      <c r="FNM44" s="37"/>
      <c r="FNN44" s="37"/>
      <c r="FNO44" s="37"/>
      <c r="FNP44" s="37"/>
      <c r="FNQ44" s="37"/>
      <c r="FNR44" s="37"/>
      <c r="FNS44" s="37"/>
      <c r="FNT44" s="37"/>
      <c r="FNU44" s="37"/>
      <c r="FNV44" s="37"/>
      <c r="FNW44" s="37"/>
      <c r="FNX44" s="37"/>
      <c r="FNY44" s="37"/>
      <c r="FNZ44" s="37"/>
      <c r="FOA44" s="37"/>
      <c r="FOB44" s="37"/>
      <c r="FOC44" s="37"/>
      <c r="FOD44" s="37"/>
      <c r="FOE44" s="37"/>
      <c r="FOF44" s="37"/>
      <c r="FOG44" s="37"/>
      <c r="FOH44" s="37"/>
      <c r="FOI44" s="37"/>
      <c r="FOJ44" s="37"/>
      <c r="FOK44" s="37"/>
      <c r="FOL44" s="37"/>
      <c r="FOM44" s="37"/>
      <c r="FON44" s="37"/>
      <c r="FOO44" s="37"/>
      <c r="FOP44" s="37"/>
      <c r="FOQ44" s="37"/>
      <c r="FOR44" s="37"/>
      <c r="FOS44" s="37"/>
      <c r="FOT44" s="37"/>
      <c r="FOU44" s="37"/>
      <c r="FOV44" s="37"/>
      <c r="FOW44" s="37"/>
      <c r="FOX44" s="37"/>
      <c r="FOY44" s="37"/>
      <c r="FOZ44" s="37"/>
      <c r="FPA44" s="37"/>
      <c r="FPB44" s="37"/>
      <c r="FPC44" s="37"/>
      <c r="FPD44" s="37"/>
      <c r="FPE44" s="37"/>
      <c r="FPF44" s="37"/>
      <c r="FPG44" s="37"/>
      <c r="FPH44" s="37"/>
      <c r="FPI44" s="37"/>
      <c r="FPJ44" s="37"/>
      <c r="FPK44" s="37"/>
      <c r="FPL44" s="37"/>
      <c r="FPM44" s="37"/>
      <c r="FPN44" s="37"/>
      <c r="FPO44" s="37"/>
      <c r="FPP44" s="37"/>
      <c r="FPQ44" s="37"/>
      <c r="FPR44" s="37"/>
      <c r="FPS44" s="37"/>
      <c r="FPT44" s="37"/>
      <c r="FPU44" s="37"/>
      <c r="FPV44" s="37"/>
      <c r="FPW44" s="37"/>
      <c r="FPX44" s="37"/>
      <c r="FPY44" s="37"/>
      <c r="FPZ44" s="37"/>
      <c r="FQA44" s="37"/>
      <c r="FQB44" s="37"/>
      <c r="FQC44" s="37"/>
      <c r="FQD44" s="37"/>
      <c r="FQE44" s="37"/>
      <c r="FQF44" s="37"/>
      <c r="FQG44" s="37"/>
      <c r="FQH44" s="37"/>
      <c r="FQI44" s="37"/>
      <c r="FQJ44" s="37"/>
      <c r="FQK44" s="37"/>
      <c r="FQL44" s="37"/>
      <c r="FQM44" s="37"/>
      <c r="FQN44" s="37"/>
      <c r="FQO44" s="37"/>
      <c r="FQP44" s="37"/>
      <c r="FQQ44" s="37"/>
      <c r="FQR44" s="37"/>
      <c r="FQS44" s="37"/>
      <c r="FQT44" s="37"/>
      <c r="FQU44" s="37"/>
      <c r="FQV44" s="37"/>
      <c r="FQW44" s="37"/>
      <c r="FQX44" s="37"/>
      <c r="FQY44" s="37"/>
      <c r="FQZ44" s="37"/>
      <c r="FRA44" s="37"/>
      <c r="FRB44" s="37"/>
      <c r="FRC44" s="37"/>
      <c r="FRD44" s="37"/>
      <c r="FRE44" s="37"/>
      <c r="FRF44" s="37"/>
      <c r="FRG44" s="37"/>
      <c r="FRH44" s="37"/>
      <c r="FRI44" s="37"/>
      <c r="FRJ44" s="37"/>
      <c r="FRK44" s="37"/>
      <c r="FRL44" s="37"/>
      <c r="FRM44" s="37"/>
      <c r="FRN44" s="37"/>
      <c r="FRO44" s="37"/>
      <c r="FRP44" s="37"/>
      <c r="FRQ44" s="37"/>
      <c r="FRR44" s="37"/>
      <c r="FRS44" s="37"/>
      <c r="FRT44" s="37"/>
      <c r="FRU44" s="37"/>
      <c r="FRV44" s="37"/>
      <c r="FRW44" s="37"/>
      <c r="FRX44" s="37"/>
      <c r="FRY44" s="37"/>
      <c r="FRZ44" s="37"/>
      <c r="FSA44" s="37"/>
      <c r="FSB44" s="37"/>
      <c r="FSC44" s="37"/>
      <c r="FSD44" s="37"/>
      <c r="FSE44" s="37"/>
      <c r="FSF44" s="37"/>
      <c r="FSG44" s="37"/>
      <c r="FSH44" s="37"/>
      <c r="FSI44" s="37"/>
      <c r="FSJ44" s="37"/>
      <c r="FSK44" s="37"/>
      <c r="FSL44" s="37"/>
      <c r="FSM44" s="37"/>
      <c r="FSN44" s="37"/>
      <c r="FSO44" s="37"/>
      <c r="FSP44" s="37"/>
      <c r="FSQ44" s="37"/>
      <c r="FSR44" s="37"/>
      <c r="FSS44" s="37"/>
      <c r="FST44" s="37"/>
      <c r="FSU44" s="37"/>
      <c r="FSV44" s="37"/>
      <c r="FSW44" s="37"/>
      <c r="FSX44" s="37"/>
      <c r="FSY44" s="37"/>
      <c r="FSZ44" s="37"/>
      <c r="FTA44" s="37"/>
      <c r="FTB44" s="37"/>
      <c r="FTC44" s="37"/>
      <c r="FTD44" s="37"/>
      <c r="FTE44" s="37"/>
      <c r="FTF44" s="37"/>
      <c r="FTG44" s="37"/>
      <c r="FTH44" s="37"/>
      <c r="FTI44" s="37"/>
      <c r="FTJ44" s="37"/>
      <c r="FTK44" s="37"/>
      <c r="FTL44" s="37"/>
      <c r="FTM44" s="37"/>
      <c r="FTN44" s="37"/>
      <c r="FTO44" s="37"/>
      <c r="FTP44" s="37"/>
      <c r="FTQ44" s="37"/>
      <c r="FTR44" s="37"/>
      <c r="FTS44" s="37"/>
      <c r="FTT44" s="37"/>
      <c r="FTU44" s="37"/>
      <c r="FTV44" s="37"/>
      <c r="FTW44" s="37"/>
      <c r="FTX44" s="37"/>
      <c r="FTY44" s="37"/>
      <c r="FTZ44" s="37"/>
      <c r="FUA44" s="37"/>
      <c r="FUB44" s="37"/>
      <c r="FUC44" s="37"/>
      <c r="FUD44" s="37"/>
      <c r="FUE44" s="37"/>
      <c r="FUF44" s="37"/>
      <c r="FUG44" s="37"/>
      <c r="FUH44" s="37"/>
      <c r="FUI44" s="37"/>
      <c r="FUJ44" s="37"/>
      <c r="FUK44" s="37"/>
      <c r="FUL44" s="37"/>
      <c r="FUM44" s="37"/>
      <c r="FUN44" s="37"/>
      <c r="FUO44" s="37"/>
      <c r="FUP44" s="37"/>
      <c r="FUQ44" s="37"/>
      <c r="FUR44" s="37"/>
      <c r="FUS44" s="37"/>
      <c r="FUT44" s="37"/>
      <c r="FUU44" s="37"/>
      <c r="FUV44" s="37"/>
      <c r="FUW44" s="37"/>
      <c r="FUX44" s="37"/>
      <c r="FUY44" s="37"/>
      <c r="FUZ44" s="37"/>
      <c r="FVA44" s="37"/>
      <c r="FVB44" s="37"/>
      <c r="FVC44" s="37"/>
      <c r="FVD44" s="37"/>
      <c r="FVE44" s="37"/>
      <c r="FVF44" s="37"/>
      <c r="FVG44" s="37"/>
      <c r="FVH44" s="37"/>
      <c r="FVI44" s="37"/>
      <c r="FVJ44" s="37"/>
      <c r="FVK44" s="37"/>
      <c r="FVL44" s="37"/>
      <c r="FVM44" s="37"/>
      <c r="FVN44" s="37"/>
      <c r="FVO44" s="37"/>
      <c r="FVP44" s="37"/>
      <c r="FVQ44" s="37"/>
      <c r="FVR44" s="37"/>
      <c r="FVS44" s="37"/>
      <c r="FVT44" s="37"/>
      <c r="FVU44" s="37"/>
      <c r="FVV44" s="37"/>
      <c r="FVW44" s="37"/>
      <c r="FVX44" s="37"/>
      <c r="FVY44" s="37"/>
      <c r="FVZ44" s="37"/>
      <c r="FWA44" s="37"/>
      <c r="FWB44" s="37"/>
      <c r="FWC44" s="37"/>
      <c r="FWD44" s="37"/>
      <c r="FWE44" s="37"/>
      <c r="FWF44" s="37"/>
      <c r="FWG44" s="37"/>
      <c r="FWH44" s="37"/>
      <c r="FWI44" s="37"/>
      <c r="FWJ44" s="37"/>
      <c r="FWK44" s="37"/>
      <c r="FWL44" s="37"/>
      <c r="FWM44" s="37"/>
      <c r="FWN44" s="37"/>
      <c r="FWO44" s="37"/>
      <c r="FWP44" s="37"/>
      <c r="FWQ44" s="37"/>
      <c r="FWR44" s="37"/>
      <c r="FWS44" s="37"/>
      <c r="FWT44" s="37"/>
      <c r="FWU44" s="37"/>
      <c r="FWV44" s="37"/>
      <c r="FWW44" s="37"/>
      <c r="FWX44" s="37"/>
      <c r="FWY44" s="37"/>
      <c r="FWZ44" s="37"/>
      <c r="FXA44" s="37"/>
      <c r="FXB44" s="37"/>
      <c r="FXC44" s="37"/>
      <c r="FXD44" s="37"/>
      <c r="FXE44" s="37"/>
      <c r="FXF44" s="37"/>
      <c r="FXG44" s="37"/>
      <c r="FXH44" s="37"/>
      <c r="FXI44" s="37"/>
      <c r="FXJ44" s="37"/>
      <c r="FXK44" s="37"/>
      <c r="FXL44" s="37"/>
      <c r="FXM44" s="37"/>
      <c r="FXN44" s="37"/>
      <c r="FXO44" s="37"/>
      <c r="FXP44" s="37"/>
      <c r="FXQ44" s="37"/>
      <c r="FXR44" s="37"/>
      <c r="FXS44" s="37"/>
      <c r="FXT44" s="37"/>
      <c r="FXU44" s="37"/>
      <c r="FXV44" s="37"/>
      <c r="FXW44" s="37"/>
      <c r="FXX44" s="37"/>
      <c r="FXY44" s="37"/>
      <c r="FXZ44" s="37"/>
      <c r="FYA44" s="37"/>
      <c r="FYB44" s="37"/>
      <c r="FYC44" s="37"/>
      <c r="FYD44" s="37"/>
      <c r="FYE44" s="37"/>
      <c r="FYF44" s="37"/>
      <c r="FYG44" s="37"/>
      <c r="FYH44" s="37"/>
      <c r="FYI44" s="37"/>
      <c r="FYJ44" s="37"/>
      <c r="FYK44" s="37"/>
      <c r="FYL44" s="37"/>
      <c r="FYM44" s="37"/>
      <c r="FYN44" s="37"/>
      <c r="FYO44" s="37"/>
      <c r="FYP44" s="37"/>
      <c r="FYQ44" s="37"/>
      <c r="FYR44" s="37"/>
      <c r="FYS44" s="37"/>
      <c r="FYT44" s="37"/>
      <c r="FYU44" s="37"/>
      <c r="FYV44" s="37"/>
      <c r="FYW44" s="37"/>
      <c r="FYX44" s="37"/>
      <c r="FYY44" s="37"/>
      <c r="FYZ44" s="37"/>
      <c r="FZA44" s="37"/>
      <c r="FZB44" s="37"/>
      <c r="FZC44" s="37"/>
      <c r="FZD44" s="37"/>
      <c r="FZE44" s="37"/>
      <c r="FZF44" s="37"/>
      <c r="FZG44" s="37"/>
      <c r="FZH44" s="37"/>
      <c r="FZI44" s="37"/>
      <c r="FZJ44" s="37"/>
      <c r="FZK44" s="37"/>
      <c r="FZL44" s="37"/>
      <c r="FZM44" s="37"/>
      <c r="FZN44" s="37"/>
      <c r="FZO44" s="37"/>
      <c r="FZP44" s="37"/>
      <c r="FZQ44" s="37"/>
      <c r="FZR44" s="37"/>
      <c r="FZS44" s="37"/>
      <c r="FZT44" s="37"/>
      <c r="FZU44" s="37"/>
      <c r="FZV44" s="37"/>
      <c r="FZW44" s="37"/>
      <c r="FZX44" s="37"/>
      <c r="FZY44" s="37"/>
      <c r="FZZ44" s="37"/>
      <c r="GAA44" s="37"/>
      <c r="GAB44" s="37"/>
      <c r="GAC44" s="37"/>
      <c r="GAD44" s="37"/>
      <c r="GAE44" s="37"/>
      <c r="GAF44" s="37"/>
      <c r="GAG44" s="37"/>
      <c r="GAH44" s="37"/>
      <c r="GAI44" s="37"/>
      <c r="GAJ44" s="37"/>
      <c r="GAK44" s="37"/>
      <c r="GAL44" s="37"/>
      <c r="GAM44" s="37"/>
      <c r="GAN44" s="37"/>
      <c r="GAO44" s="37"/>
      <c r="GAP44" s="37"/>
      <c r="GAQ44" s="37"/>
      <c r="GAR44" s="37"/>
      <c r="GAS44" s="37"/>
      <c r="GAT44" s="37"/>
      <c r="GAU44" s="37"/>
      <c r="GAV44" s="37"/>
      <c r="GAW44" s="37"/>
      <c r="GAX44" s="37"/>
      <c r="GAY44" s="37"/>
      <c r="GAZ44" s="37"/>
      <c r="GBA44" s="37"/>
      <c r="GBB44" s="37"/>
      <c r="GBC44" s="37"/>
      <c r="GBD44" s="37"/>
      <c r="GBE44" s="37"/>
      <c r="GBF44" s="37"/>
      <c r="GBG44" s="37"/>
      <c r="GBH44" s="37"/>
      <c r="GBI44" s="37"/>
      <c r="GBJ44" s="37"/>
      <c r="GBK44" s="37"/>
      <c r="GBL44" s="37"/>
      <c r="GBM44" s="37"/>
      <c r="GBN44" s="37"/>
      <c r="GBO44" s="37"/>
      <c r="GBP44" s="37"/>
      <c r="GBQ44" s="37"/>
      <c r="GBR44" s="37"/>
      <c r="GBS44" s="37"/>
      <c r="GBT44" s="37"/>
      <c r="GBU44" s="37"/>
      <c r="GBV44" s="37"/>
      <c r="GBW44" s="37"/>
      <c r="GBX44" s="37"/>
      <c r="GBY44" s="37"/>
      <c r="GBZ44" s="37"/>
      <c r="GCA44" s="37"/>
      <c r="GCB44" s="37"/>
      <c r="GCC44" s="37"/>
      <c r="GCD44" s="37"/>
      <c r="GCE44" s="37"/>
      <c r="GCF44" s="37"/>
      <c r="GCG44" s="37"/>
      <c r="GCH44" s="37"/>
      <c r="GCI44" s="37"/>
      <c r="GCJ44" s="37"/>
      <c r="GCK44" s="37"/>
      <c r="GCL44" s="37"/>
      <c r="GCM44" s="37"/>
      <c r="GCN44" s="37"/>
      <c r="GCO44" s="37"/>
      <c r="GCP44" s="37"/>
      <c r="GCQ44" s="37"/>
      <c r="GCR44" s="37"/>
      <c r="GCS44" s="37"/>
      <c r="GCT44" s="37"/>
      <c r="GCU44" s="37"/>
      <c r="GCV44" s="37"/>
      <c r="GCW44" s="37"/>
      <c r="GCX44" s="37"/>
      <c r="GCY44" s="37"/>
      <c r="GCZ44" s="37"/>
      <c r="GDA44" s="37"/>
      <c r="GDB44" s="37"/>
      <c r="GDC44" s="37"/>
      <c r="GDD44" s="37"/>
      <c r="GDE44" s="37"/>
      <c r="GDF44" s="37"/>
      <c r="GDG44" s="37"/>
      <c r="GDH44" s="37"/>
      <c r="GDI44" s="37"/>
      <c r="GDJ44" s="37"/>
      <c r="GDK44" s="37"/>
      <c r="GDL44" s="37"/>
      <c r="GDM44" s="37"/>
      <c r="GDN44" s="37"/>
      <c r="GDO44" s="37"/>
      <c r="GDP44" s="37"/>
      <c r="GDQ44" s="37"/>
      <c r="GDR44" s="37"/>
      <c r="GDS44" s="37"/>
      <c r="GDT44" s="37"/>
      <c r="GDU44" s="37"/>
      <c r="GDV44" s="37"/>
      <c r="GDW44" s="37"/>
      <c r="GDX44" s="37"/>
      <c r="GDY44" s="37"/>
      <c r="GDZ44" s="37"/>
      <c r="GEA44" s="37"/>
      <c r="GEB44" s="37"/>
      <c r="GEC44" s="37"/>
      <c r="GED44" s="37"/>
      <c r="GEE44" s="37"/>
      <c r="GEF44" s="37"/>
      <c r="GEG44" s="37"/>
      <c r="GEH44" s="37"/>
      <c r="GEI44" s="37"/>
      <c r="GEJ44" s="37"/>
      <c r="GEK44" s="37"/>
      <c r="GEL44" s="37"/>
      <c r="GEM44" s="37"/>
      <c r="GEN44" s="37"/>
      <c r="GEO44" s="37"/>
      <c r="GEP44" s="37"/>
      <c r="GEQ44" s="37"/>
      <c r="GER44" s="37"/>
      <c r="GES44" s="37"/>
      <c r="GET44" s="37"/>
      <c r="GEU44" s="37"/>
      <c r="GEV44" s="37"/>
      <c r="GEW44" s="37"/>
      <c r="GEX44" s="37"/>
      <c r="GEY44" s="37"/>
      <c r="GEZ44" s="37"/>
      <c r="GFA44" s="37"/>
      <c r="GFB44" s="37"/>
      <c r="GFC44" s="37"/>
      <c r="GFD44" s="37"/>
      <c r="GFE44" s="37"/>
      <c r="GFF44" s="37"/>
      <c r="GFG44" s="37"/>
      <c r="GFH44" s="37"/>
      <c r="GFI44" s="37"/>
      <c r="GFJ44" s="37"/>
      <c r="GFK44" s="37"/>
      <c r="GFL44" s="37"/>
      <c r="GFM44" s="37"/>
      <c r="GFN44" s="37"/>
      <c r="GFO44" s="37"/>
      <c r="GFP44" s="37"/>
      <c r="GFQ44" s="37"/>
      <c r="GFR44" s="37"/>
      <c r="GFS44" s="37"/>
      <c r="GFT44" s="37"/>
      <c r="GFU44" s="37"/>
      <c r="GFV44" s="37"/>
      <c r="GFW44" s="37"/>
      <c r="GFX44" s="37"/>
      <c r="GFY44" s="37"/>
      <c r="GFZ44" s="37"/>
      <c r="GGA44" s="37"/>
      <c r="GGB44" s="37"/>
      <c r="GGC44" s="37"/>
      <c r="GGD44" s="37"/>
      <c r="GGE44" s="37"/>
      <c r="GGF44" s="37"/>
      <c r="GGG44" s="37"/>
      <c r="GGH44" s="37"/>
      <c r="GGI44" s="37"/>
      <c r="GGJ44" s="37"/>
      <c r="GGK44" s="37"/>
      <c r="GGL44" s="37"/>
      <c r="GGM44" s="37"/>
      <c r="GGN44" s="37"/>
      <c r="GGO44" s="37"/>
      <c r="GGP44" s="37"/>
      <c r="GGQ44" s="37"/>
      <c r="GGR44" s="37"/>
      <c r="GGS44" s="37"/>
      <c r="GGT44" s="37"/>
      <c r="GGU44" s="37"/>
      <c r="GGV44" s="37"/>
      <c r="GGW44" s="37"/>
      <c r="GGX44" s="37"/>
      <c r="GGY44" s="37"/>
      <c r="GGZ44" s="37"/>
      <c r="GHA44" s="37"/>
      <c r="GHB44" s="37"/>
      <c r="GHC44" s="37"/>
      <c r="GHD44" s="37"/>
      <c r="GHE44" s="37"/>
      <c r="GHF44" s="37"/>
      <c r="GHG44" s="37"/>
      <c r="GHH44" s="37"/>
      <c r="GHI44" s="37"/>
      <c r="GHJ44" s="37"/>
      <c r="GHK44" s="37"/>
      <c r="GHL44" s="37"/>
      <c r="GHM44" s="37"/>
      <c r="GHN44" s="37"/>
      <c r="GHO44" s="37"/>
      <c r="GHP44" s="37"/>
      <c r="GHQ44" s="37"/>
      <c r="GHR44" s="37"/>
      <c r="GHS44" s="37"/>
      <c r="GHT44" s="37"/>
      <c r="GHU44" s="37"/>
      <c r="GHV44" s="37"/>
      <c r="GHW44" s="37"/>
      <c r="GHX44" s="37"/>
      <c r="GHY44" s="37"/>
      <c r="GHZ44" s="37"/>
      <c r="GIA44" s="37"/>
      <c r="GIB44" s="37"/>
      <c r="GIC44" s="37"/>
      <c r="GID44" s="37"/>
      <c r="GIE44" s="37"/>
      <c r="GIF44" s="37"/>
      <c r="GIG44" s="37"/>
      <c r="GIH44" s="37"/>
      <c r="GII44" s="37"/>
      <c r="GIJ44" s="37"/>
      <c r="GIK44" s="37"/>
      <c r="GIL44" s="37"/>
      <c r="GIM44" s="37"/>
      <c r="GIN44" s="37"/>
      <c r="GIO44" s="37"/>
      <c r="GIP44" s="37"/>
      <c r="GIQ44" s="37"/>
      <c r="GIR44" s="37"/>
      <c r="GIS44" s="37"/>
      <c r="GIT44" s="37"/>
      <c r="GIU44" s="37"/>
      <c r="GIV44" s="37"/>
      <c r="GIW44" s="37"/>
      <c r="GIX44" s="37"/>
      <c r="GIY44" s="37"/>
      <c r="GIZ44" s="37"/>
      <c r="GJA44" s="37"/>
      <c r="GJB44" s="37"/>
      <c r="GJC44" s="37"/>
      <c r="GJD44" s="37"/>
      <c r="GJE44" s="37"/>
      <c r="GJF44" s="37"/>
      <c r="GJG44" s="37"/>
      <c r="GJH44" s="37"/>
      <c r="GJI44" s="37"/>
      <c r="GJJ44" s="37"/>
      <c r="GJK44" s="37"/>
      <c r="GJL44" s="37"/>
      <c r="GJM44" s="37"/>
      <c r="GJN44" s="37"/>
      <c r="GJO44" s="37"/>
      <c r="GJP44" s="37"/>
      <c r="GJQ44" s="37"/>
      <c r="GJR44" s="37"/>
      <c r="GJS44" s="37"/>
      <c r="GJT44" s="37"/>
      <c r="GJU44" s="37"/>
      <c r="GJV44" s="37"/>
      <c r="GJW44" s="37"/>
      <c r="GJX44" s="37"/>
      <c r="GJY44" s="37"/>
      <c r="GJZ44" s="37"/>
      <c r="GKA44" s="37"/>
      <c r="GKB44" s="37"/>
      <c r="GKC44" s="37"/>
      <c r="GKD44" s="37"/>
      <c r="GKE44" s="37"/>
      <c r="GKF44" s="37"/>
      <c r="GKG44" s="37"/>
      <c r="GKH44" s="37"/>
      <c r="GKI44" s="37"/>
      <c r="GKJ44" s="37"/>
      <c r="GKK44" s="37"/>
      <c r="GKL44" s="37"/>
      <c r="GKM44" s="37"/>
      <c r="GKN44" s="37"/>
      <c r="GKO44" s="37"/>
      <c r="GKP44" s="37"/>
      <c r="GKQ44" s="37"/>
      <c r="GKR44" s="37"/>
      <c r="GKS44" s="37"/>
      <c r="GKT44" s="37"/>
      <c r="GKU44" s="37"/>
      <c r="GKV44" s="37"/>
      <c r="GKW44" s="37"/>
      <c r="GKX44" s="37"/>
      <c r="GKY44" s="37"/>
      <c r="GKZ44" s="37"/>
      <c r="GLA44" s="37"/>
      <c r="GLB44" s="37"/>
      <c r="GLC44" s="37"/>
      <c r="GLD44" s="37"/>
      <c r="GLE44" s="37"/>
      <c r="GLF44" s="37"/>
      <c r="GLG44" s="37"/>
      <c r="GLH44" s="37"/>
      <c r="GLI44" s="37"/>
      <c r="GLJ44" s="37"/>
      <c r="GLK44" s="37"/>
      <c r="GLL44" s="37"/>
      <c r="GLM44" s="37"/>
      <c r="GLN44" s="37"/>
      <c r="GLO44" s="37"/>
      <c r="GLP44" s="37"/>
      <c r="GLQ44" s="37"/>
      <c r="GLR44" s="37"/>
      <c r="GLS44" s="37"/>
      <c r="GLT44" s="37"/>
      <c r="GLU44" s="37"/>
      <c r="GLV44" s="37"/>
      <c r="GLW44" s="37"/>
      <c r="GLX44" s="37"/>
      <c r="GLY44" s="37"/>
      <c r="GLZ44" s="37"/>
      <c r="GMA44" s="37"/>
      <c r="GMB44" s="37"/>
      <c r="GMC44" s="37"/>
      <c r="GMD44" s="37"/>
      <c r="GME44" s="37"/>
      <c r="GMF44" s="37"/>
      <c r="GMG44" s="37"/>
      <c r="GMH44" s="37"/>
      <c r="GMI44" s="37"/>
      <c r="GMJ44" s="37"/>
      <c r="GMK44" s="37"/>
      <c r="GML44" s="37"/>
      <c r="GMM44" s="37"/>
      <c r="GMN44" s="37"/>
      <c r="GMO44" s="37"/>
      <c r="GMP44" s="37"/>
      <c r="GMQ44" s="37"/>
      <c r="GMR44" s="37"/>
      <c r="GMS44" s="37"/>
      <c r="GMT44" s="37"/>
      <c r="GMU44" s="37"/>
      <c r="GMV44" s="37"/>
      <c r="GMW44" s="37"/>
      <c r="GMX44" s="37"/>
      <c r="GMY44" s="37"/>
      <c r="GMZ44" s="37"/>
      <c r="GNA44" s="37"/>
      <c r="GNB44" s="37"/>
      <c r="GNC44" s="37"/>
      <c r="GND44" s="37"/>
      <c r="GNE44" s="37"/>
      <c r="GNF44" s="37"/>
      <c r="GNG44" s="37"/>
      <c r="GNH44" s="37"/>
      <c r="GNI44" s="37"/>
      <c r="GNJ44" s="37"/>
      <c r="GNK44" s="37"/>
      <c r="GNL44" s="37"/>
      <c r="GNM44" s="37"/>
      <c r="GNN44" s="37"/>
      <c r="GNO44" s="37"/>
      <c r="GNP44" s="37"/>
      <c r="GNQ44" s="37"/>
      <c r="GNR44" s="37"/>
      <c r="GNS44" s="37"/>
      <c r="GNT44" s="37"/>
      <c r="GNU44" s="37"/>
      <c r="GNV44" s="37"/>
      <c r="GNW44" s="37"/>
      <c r="GNX44" s="37"/>
      <c r="GNY44" s="37"/>
      <c r="GNZ44" s="37"/>
      <c r="GOA44" s="37"/>
      <c r="GOB44" s="37"/>
      <c r="GOC44" s="37"/>
      <c r="GOD44" s="37"/>
      <c r="GOE44" s="37"/>
      <c r="GOF44" s="37"/>
      <c r="GOG44" s="37"/>
      <c r="GOH44" s="37"/>
      <c r="GOI44" s="37"/>
      <c r="GOJ44" s="37"/>
      <c r="GOK44" s="37"/>
      <c r="GOL44" s="37"/>
      <c r="GOM44" s="37"/>
      <c r="GON44" s="37"/>
      <c r="GOO44" s="37"/>
      <c r="GOP44" s="37"/>
      <c r="GOQ44" s="37"/>
      <c r="GOR44" s="37"/>
      <c r="GOS44" s="37"/>
      <c r="GOT44" s="37"/>
      <c r="GOU44" s="37"/>
      <c r="GOV44" s="37"/>
      <c r="GOW44" s="37"/>
      <c r="GOX44" s="37"/>
      <c r="GOY44" s="37"/>
      <c r="GOZ44" s="37"/>
      <c r="GPA44" s="37"/>
      <c r="GPB44" s="37"/>
      <c r="GPC44" s="37"/>
      <c r="GPD44" s="37"/>
      <c r="GPE44" s="37"/>
      <c r="GPF44" s="37"/>
      <c r="GPG44" s="37"/>
      <c r="GPH44" s="37"/>
      <c r="GPI44" s="37"/>
      <c r="GPJ44" s="37"/>
      <c r="GPK44" s="37"/>
      <c r="GPL44" s="37"/>
      <c r="GPM44" s="37"/>
      <c r="GPN44" s="37"/>
      <c r="GPO44" s="37"/>
      <c r="GPP44" s="37"/>
      <c r="GPQ44" s="37"/>
      <c r="GPR44" s="37"/>
      <c r="GPS44" s="37"/>
      <c r="GPT44" s="37"/>
      <c r="GPU44" s="37"/>
      <c r="GPV44" s="37"/>
      <c r="GPW44" s="37"/>
      <c r="GPX44" s="37"/>
      <c r="GPY44" s="37"/>
      <c r="GPZ44" s="37"/>
      <c r="GQA44" s="37"/>
      <c r="GQB44" s="37"/>
      <c r="GQC44" s="37"/>
      <c r="GQD44" s="37"/>
      <c r="GQE44" s="37"/>
      <c r="GQF44" s="37"/>
      <c r="GQG44" s="37"/>
      <c r="GQH44" s="37"/>
      <c r="GQI44" s="37"/>
      <c r="GQJ44" s="37"/>
      <c r="GQK44" s="37"/>
      <c r="GQL44" s="37"/>
      <c r="GQM44" s="37"/>
      <c r="GQN44" s="37"/>
      <c r="GQO44" s="37"/>
      <c r="GQP44" s="37"/>
      <c r="GQQ44" s="37"/>
      <c r="GQR44" s="37"/>
      <c r="GQS44" s="37"/>
      <c r="GQT44" s="37"/>
      <c r="GQU44" s="37"/>
      <c r="GQV44" s="37"/>
      <c r="GQW44" s="37"/>
      <c r="GQX44" s="37"/>
      <c r="GQY44" s="37"/>
      <c r="GQZ44" s="37"/>
      <c r="GRA44" s="37"/>
      <c r="GRB44" s="37"/>
      <c r="GRC44" s="37"/>
      <c r="GRD44" s="37"/>
      <c r="GRE44" s="37"/>
      <c r="GRF44" s="37"/>
      <c r="GRG44" s="37"/>
      <c r="GRH44" s="37"/>
      <c r="GRI44" s="37"/>
      <c r="GRJ44" s="37"/>
      <c r="GRK44" s="37"/>
      <c r="GRL44" s="37"/>
      <c r="GRM44" s="37"/>
      <c r="GRN44" s="37"/>
      <c r="GRO44" s="37"/>
      <c r="GRP44" s="37"/>
      <c r="GRQ44" s="37"/>
      <c r="GRR44" s="37"/>
      <c r="GRS44" s="37"/>
      <c r="GRT44" s="37"/>
      <c r="GRU44" s="37"/>
      <c r="GRV44" s="37"/>
      <c r="GRW44" s="37"/>
      <c r="GRX44" s="37"/>
      <c r="GRY44" s="37"/>
      <c r="GRZ44" s="37"/>
      <c r="GSA44" s="37"/>
      <c r="GSB44" s="37"/>
      <c r="GSC44" s="37"/>
      <c r="GSD44" s="37"/>
      <c r="GSE44" s="37"/>
      <c r="GSF44" s="37"/>
      <c r="GSG44" s="37"/>
      <c r="GSH44" s="37"/>
      <c r="GSI44" s="37"/>
      <c r="GSJ44" s="37"/>
      <c r="GSK44" s="37"/>
      <c r="GSL44" s="37"/>
      <c r="GSM44" s="37"/>
      <c r="GSN44" s="37"/>
      <c r="GSO44" s="37"/>
      <c r="GSP44" s="37"/>
      <c r="GSQ44" s="37"/>
      <c r="GSR44" s="37"/>
      <c r="GSS44" s="37"/>
      <c r="GST44" s="37"/>
      <c r="GSU44" s="37"/>
      <c r="GSV44" s="37"/>
      <c r="GSW44" s="37"/>
      <c r="GSX44" s="37"/>
      <c r="GSY44" s="37"/>
      <c r="GSZ44" s="37"/>
      <c r="GTA44" s="37"/>
      <c r="GTB44" s="37"/>
      <c r="GTC44" s="37"/>
      <c r="GTD44" s="37"/>
      <c r="GTE44" s="37"/>
      <c r="GTF44" s="37"/>
      <c r="GTG44" s="37"/>
      <c r="GTH44" s="37"/>
      <c r="GTI44" s="37"/>
      <c r="GTJ44" s="37"/>
      <c r="GTK44" s="37"/>
      <c r="GTL44" s="37"/>
      <c r="GTM44" s="37"/>
      <c r="GTN44" s="37"/>
      <c r="GTO44" s="37"/>
      <c r="GTP44" s="37"/>
      <c r="GTQ44" s="37"/>
      <c r="GTR44" s="37"/>
      <c r="GTS44" s="37"/>
      <c r="GTT44" s="37"/>
      <c r="GTU44" s="37"/>
      <c r="GTV44" s="37"/>
      <c r="GTW44" s="37"/>
      <c r="GTX44" s="37"/>
      <c r="GTY44" s="37"/>
      <c r="GTZ44" s="37"/>
      <c r="GUA44" s="37"/>
      <c r="GUB44" s="37"/>
      <c r="GUC44" s="37"/>
      <c r="GUD44" s="37"/>
      <c r="GUE44" s="37"/>
      <c r="GUF44" s="37"/>
      <c r="GUG44" s="37"/>
      <c r="GUH44" s="37"/>
      <c r="GUI44" s="37"/>
      <c r="GUJ44" s="37"/>
      <c r="GUK44" s="37"/>
      <c r="GUL44" s="37"/>
      <c r="GUM44" s="37"/>
      <c r="GUN44" s="37"/>
      <c r="GUO44" s="37"/>
      <c r="GUP44" s="37"/>
      <c r="GUQ44" s="37"/>
      <c r="GUR44" s="37"/>
      <c r="GUS44" s="37"/>
      <c r="GUT44" s="37"/>
      <c r="GUU44" s="37"/>
      <c r="GUV44" s="37"/>
      <c r="GUW44" s="37"/>
      <c r="GUX44" s="37"/>
      <c r="GUY44" s="37"/>
      <c r="GUZ44" s="37"/>
      <c r="GVA44" s="37"/>
      <c r="GVB44" s="37"/>
      <c r="GVC44" s="37"/>
      <c r="GVD44" s="37"/>
      <c r="GVE44" s="37"/>
      <c r="GVF44" s="37"/>
      <c r="GVG44" s="37"/>
      <c r="GVH44" s="37"/>
      <c r="GVI44" s="37"/>
      <c r="GVJ44" s="37"/>
      <c r="GVK44" s="37"/>
      <c r="GVL44" s="37"/>
      <c r="GVM44" s="37"/>
      <c r="GVN44" s="37"/>
      <c r="GVO44" s="37"/>
      <c r="GVP44" s="37"/>
      <c r="GVQ44" s="37"/>
      <c r="GVR44" s="37"/>
      <c r="GVS44" s="37"/>
      <c r="GVT44" s="37"/>
      <c r="GVU44" s="37"/>
      <c r="GVV44" s="37"/>
      <c r="GVW44" s="37"/>
      <c r="GVX44" s="37"/>
      <c r="GVY44" s="37"/>
      <c r="GVZ44" s="37"/>
      <c r="GWA44" s="37"/>
      <c r="GWB44" s="37"/>
      <c r="GWC44" s="37"/>
      <c r="GWD44" s="37"/>
      <c r="GWE44" s="37"/>
      <c r="GWF44" s="37"/>
      <c r="GWG44" s="37"/>
      <c r="GWH44" s="37"/>
      <c r="GWI44" s="37"/>
      <c r="GWJ44" s="37"/>
      <c r="GWK44" s="37"/>
      <c r="GWL44" s="37"/>
      <c r="GWM44" s="37"/>
      <c r="GWN44" s="37"/>
      <c r="GWO44" s="37"/>
      <c r="GWP44" s="37"/>
      <c r="GWQ44" s="37"/>
      <c r="GWR44" s="37"/>
      <c r="GWS44" s="37"/>
      <c r="GWT44" s="37"/>
      <c r="GWU44" s="37"/>
      <c r="GWV44" s="37"/>
      <c r="GWW44" s="37"/>
      <c r="GWX44" s="37"/>
      <c r="GWY44" s="37"/>
      <c r="GWZ44" s="37"/>
      <c r="GXA44" s="37"/>
      <c r="GXB44" s="37"/>
      <c r="GXC44" s="37"/>
      <c r="GXD44" s="37"/>
      <c r="GXE44" s="37"/>
      <c r="GXF44" s="37"/>
      <c r="GXG44" s="37"/>
      <c r="GXH44" s="37"/>
      <c r="GXI44" s="37"/>
      <c r="GXJ44" s="37"/>
      <c r="GXK44" s="37"/>
      <c r="GXL44" s="37"/>
      <c r="GXM44" s="37"/>
      <c r="GXN44" s="37"/>
      <c r="GXO44" s="37"/>
      <c r="GXP44" s="37"/>
      <c r="GXQ44" s="37"/>
      <c r="GXR44" s="37"/>
      <c r="GXS44" s="37"/>
      <c r="GXT44" s="37"/>
      <c r="GXU44" s="37"/>
      <c r="GXV44" s="37"/>
      <c r="GXW44" s="37"/>
      <c r="GXX44" s="37"/>
      <c r="GXY44" s="37"/>
      <c r="GXZ44" s="37"/>
      <c r="GYA44" s="37"/>
      <c r="GYB44" s="37"/>
      <c r="GYC44" s="37"/>
      <c r="GYD44" s="37"/>
      <c r="GYE44" s="37"/>
      <c r="GYF44" s="37"/>
      <c r="GYG44" s="37"/>
      <c r="GYH44" s="37"/>
      <c r="GYI44" s="37"/>
      <c r="GYJ44" s="37"/>
      <c r="GYK44" s="37"/>
      <c r="GYL44" s="37"/>
      <c r="GYM44" s="37"/>
      <c r="GYN44" s="37"/>
      <c r="GYO44" s="37"/>
      <c r="GYP44" s="37"/>
      <c r="GYQ44" s="37"/>
      <c r="GYR44" s="37"/>
      <c r="GYS44" s="37"/>
      <c r="GYT44" s="37"/>
      <c r="GYU44" s="37"/>
      <c r="GYV44" s="37"/>
      <c r="GYW44" s="37"/>
      <c r="GYX44" s="37"/>
      <c r="GYY44" s="37"/>
      <c r="GYZ44" s="37"/>
      <c r="GZA44" s="37"/>
      <c r="GZB44" s="37"/>
      <c r="GZC44" s="37"/>
      <c r="GZD44" s="37"/>
      <c r="GZE44" s="37"/>
      <c r="GZF44" s="37"/>
      <c r="GZG44" s="37"/>
      <c r="GZH44" s="37"/>
      <c r="GZI44" s="37"/>
      <c r="GZJ44" s="37"/>
      <c r="GZK44" s="37"/>
      <c r="GZL44" s="37"/>
      <c r="GZM44" s="37"/>
      <c r="GZN44" s="37"/>
      <c r="GZO44" s="37"/>
      <c r="GZP44" s="37"/>
      <c r="GZQ44" s="37"/>
      <c r="GZR44" s="37"/>
      <c r="GZS44" s="37"/>
      <c r="GZT44" s="37"/>
      <c r="GZU44" s="37"/>
      <c r="GZV44" s="37"/>
      <c r="GZW44" s="37"/>
      <c r="GZX44" s="37"/>
      <c r="GZY44" s="37"/>
      <c r="GZZ44" s="37"/>
      <c r="HAA44" s="37"/>
      <c r="HAB44" s="37"/>
      <c r="HAC44" s="37"/>
      <c r="HAD44" s="37"/>
      <c r="HAE44" s="37"/>
      <c r="HAF44" s="37"/>
      <c r="HAG44" s="37"/>
      <c r="HAH44" s="37"/>
      <c r="HAI44" s="37"/>
      <c r="HAJ44" s="37"/>
      <c r="HAK44" s="37"/>
      <c r="HAL44" s="37"/>
      <c r="HAM44" s="37"/>
      <c r="HAN44" s="37"/>
      <c r="HAO44" s="37"/>
      <c r="HAP44" s="37"/>
      <c r="HAQ44" s="37"/>
      <c r="HAR44" s="37"/>
      <c r="HAS44" s="37"/>
      <c r="HAT44" s="37"/>
      <c r="HAU44" s="37"/>
      <c r="HAV44" s="37"/>
      <c r="HAW44" s="37"/>
      <c r="HAX44" s="37"/>
      <c r="HAY44" s="37"/>
      <c r="HAZ44" s="37"/>
      <c r="HBA44" s="37"/>
      <c r="HBB44" s="37"/>
      <c r="HBC44" s="37"/>
      <c r="HBD44" s="37"/>
      <c r="HBE44" s="37"/>
      <c r="HBF44" s="37"/>
      <c r="HBG44" s="37"/>
      <c r="HBH44" s="37"/>
      <c r="HBI44" s="37"/>
      <c r="HBJ44" s="37"/>
      <c r="HBK44" s="37"/>
      <c r="HBL44" s="37"/>
      <c r="HBM44" s="37"/>
      <c r="HBN44" s="37"/>
      <c r="HBO44" s="37"/>
      <c r="HBP44" s="37"/>
      <c r="HBQ44" s="37"/>
      <c r="HBR44" s="37"/>
      <c r="HBS44" s="37"/>
      <c r="HBT44" s="37"/>
      <c r="HBU44" s="37"/>
      <c r="HBV44" s="37"/>
      <c r="HBW44" s="37"/>
      <c r="HBX44" s="37"/>
      <c r="HBY44" s="37"/>
      <c r="HBZ44" s="37"/>
      <c r="HCA44" s="37"/>
      <c r="HCB44" s="37"/>
      <c r="HCC44" s="37"/>
      <c r="HCD44" s="37"/>
      <c r="HCE44" s="37"/>
      <c r="HCF44" s="37"/>
      <c r="HCG44" s="37"/>
      <c r="HCH44" s="37"/>
      <c r="HCI44" s="37"/>
      <c r="HCJ44" s="37"/>
      <c r="HCK44" s="37"/>
      <c r="HCL44" s="37"/>
      <c r="HCM44" s="37"/>
      <c r="HCN44" s="37"/>
      <c r="HCO44" s="37"/>
      <c r="HCP44" s="37"/>
      <c r="HCQ44" s="37"/>
      <c r="HCR44" s="37"/>
      <c r="HCS44" s="37"/>
      <c r="HCT44" s="37"/>
      <c r="HCU44" s="37"/>
      <c r="HCV44" s="37"/>
      <c r="HCW44" s="37"/>
      <c r="HCX44" s="37"/>
      <c r="HCY44" s="37"/>
      <c r="HCZ44" s="37"/>
      <c r="HDA44" s="37"/>
      <c r="HDB44" s="37"/>
      <c r="HDC44" s="37"/>
      <c r="HDD44" s="37"/>
      <c r="HDE44" s="37"/>
      <c r="HDF44" s="37"/>
      <c r="HDG44" s="37"/>
      <c r="HDH44" s="37"/>
      <c r="HDI44" s="37"/>
      <c r="HDJ44" s="37"/>
      <c r="HDK44" s="37"/>
      <c r="HDL44" s="37"/>
      <c r="HDM44" s="37"/>
      <c r="HDN44" s="37"/>
      <c r="HDO44" s="37"/>
      <c r="HDP44" s="37"/>
      <c r="HDQ44" s="37"/>
      <c r="HDR44" s="37"/>
      <c r="HDS44" s="37"/>
      <c r="HDT44" s="37"/>
      <c r="HDU44" s="37"/>
      <c r="HDV44" s="37"/>
      <c r="HDW44" s="37"/>
      <c r="HDX44" s="37"/>
      <c r="HDY44" s="37"/>
      <c r="HDZ44" s="37"/>
      <c r="HEA44" s="37"/>
      <c r="HEB44" s="37"/>
      <c r="HEC44" s="37"/>
      <c r="HED44" s="37"/>
      <c r="HEE44" s="37"/>
      <c r="HEF44" s="37"/>
      <c r="HEG44" s="37"/>
      <c r="HEH44" s="37"/>
      <c r="HEI44" s="37"/>
      <c r="HEJ44" s="37"/>
      <c r="HEK44" s="37"/>
      <c r="HEL44" s="37"/>
      <c r="HEM44" s="37"/>
      <c r="HEN44" s="37"/>
      <c r="HEO44" s="37"/>
      <c r="HEP44" s="37"/>
      <c r="HEQ44" s="37"/>
      <c r="HER44" s="37"/>
      <c r="HES44" s="37"/>
      <c r="HET44" s="37"/>
      <c r="HEU44" s="37"/>
      <c r="HEV44" s="37"/>
      <c r="HEW44" s="37"/>
      <c r="HEX44" s="37"/>
      <c r="HEY44" s="37"/>
      <c r="HEZ44" s="37"/>
      <c r="HFA44" s="37"/>
      <c r="HFB44" s="37"/>
      <c r="HFC44" s="37"/>
      <c r="HFD44" s="37"/>
      <c r="HFE44" s="37"/>
      <c r="HFF44" s="37"/>
      <c r="HFG44" s="37"/>
      <c r="HFH44" s="37"/>
      <c r="HFI44" s="37"/>
      <c r="HFJ44" s="37"/>
      <c r="HFK44" s="37"/>
      <c r="HFL44" s="37"/>
      <c r="HFM44" s="37"/>
      <c r="HFN44" s="37"/>
      <c r="HFO44" s="37"/>
      <c r="HFP44" s="37"/>
      <c r="HFQ44" s="37"/>
      <c r="HFR44" s="37"/>
      <c r="HFS44" s="37"/>
      <c r="HFT44" s="37"/>
      <c r="HFU44" s="37"/>
      <c r="HFV44" s="37"/>
      <c r="HFW44" s="37"/>
      <c r="HFX44" s="37"/>
      <c r="HFY44" s="37"/>
      <c r="HFZ44" s="37"/>
      <c r="HGA44" s="37"/>
      <c r="HGB44" s="37"/>
      <c r="HGC44" s="37"/>
      <c r="HGD44" s="37"/>
      <c r="HGE44" s="37"/>
      <c r="HGF44" s="37"/>
      <c r="HGG44" s="37"/>
      <c r="HGH44" s="37"/>
      <c r="HGI44" s="37"/>
      <c r="HGJ44" s="37"/>
      <c r="HGK44" s="37"/>
      <c r="HGL44" s="37"/>
      <c r="HGM44" s="37"/>
      <c r="HGN44" s="37"/>
      <c r="HGO44" s="37"/>
      <c r="HGP44" s="37"/>
      <c r="HGQ44" s="37"/>
      <c r="HGR44" s="37"/>
      <c r="HGS44" s="37"/>
      <c r="HGT44" s="37"/>
      <c r="HGU44" s="37"/>
      <c r="HGV44" s="37"/>
      <c r="HGW44" s="37"/>
      <c r="HGX44" s="37"/>
      <c r="HGY44" s="37"/>
      <c r="HGZ44" s="37"/>
      <c r="HHA44" s="37"/>
      <c r="HHB44" s="37"/>
      <c r="HHC44" s="37"/>
      <c r="HHD44" s="37"/>
      <c r="HHE44" s="37"/>
      <c r="HHF44" s="37"/>
      <c r="HHG44" s="37"/>
      <c r="HHH44" s="37"/>
      <c r="HHI44" s="37"/>
      <c r="HHJ44" s="37"/>
      <c r="HHK44" s="37"/>
      <c r="HHL44" s="37"/>
      <c r="HHM44" s="37"/>
      <c r="HHN44" s="37"/>
      <c r="HHO44" s="37"/>
      <c r="HHP44" s="37"/>
      <c r="HHQ44" s="37"/>
      <c r="HHR44" s="37"/>
      <c r="HHS44" s="37"/>
      <c r="HHT44" s="37"/>
      <c r="HHU44" s="37"/>
      <c r="HHV44" s="37"/>
      <c r="HHW44" s="37"/>
      <c r="HHX44" s="37"/>
      <c r="HHY44" s="37"/>
      <c r="HHZ44" s="37"/>
      <c r="HIA44" s="37"/>
      <c r="HIB44" s="37"/>
      <c r="HIC44" s="37"/>
      <c r="HID44" s="37"/>
      <c r="HIE44" s="37"/>
      <c r="HIF44" s="37"/>
      <c r="HIG44" s="37"/>
      <c r="HIH44" s="37"/>
      <c r="HII44" s="37"/>
      <c r="HIJ44" s="37"/>
      <c r="HIK44" s="37"/>
      <c r="HIL44" s="37"/>
      <c r="HIM44" s="37"/>
      <c r="HIN44" s="37"/>
      <c r="HIO44" s="37"/>
      <c r="HIP44" s="37"/>
      <c r="HIQ44" s="37"/>
      <c r="HIR44" s="37"/>
      <c r="HIS44" s="37"/>
      <c r="HIT44" s="37"/>
      <c r="HIU44" s="37"/>
      <c r="HIV44" s="37"/>
      <c r="HIW44" s="37"/>
      <c r="HIX44" s="37"/>
      <c r="HIY44" s="37"/>
      <c r="HIZ44" s="37"/>
      <c r="HJA44" s="37"/>
      <c r="HJB44" s="37"/>
      <c r="HJC44" s="37"/>
      <c r="HJD44" s="37"/>
      <c r="HJE44" s="37"/>
      <c r="HJF44" s="37"/>
      <c r="HJG44" s="37"/>
      <c r="HJH44" s="37"/>
      <c r="HJI44" s="37"/>
      <c r="HJJ44" s="37"/>
      <c r="HJK44" s="37"/>
      <c r="HJL44" s="37"/>
      <c r="HJM44" s="37"/>
      <c r="HJN44" s="37"/>
      <c r="HJO44" s="37"/>
      <c r="HJP44" s="37"/>
      <c r="HJQ44" s="37"/>
      <c r="HJR44" s="37"/>
      <c r="HJS44" s="37"/>
      <c r="HJT44" s="37"/>
      <c r="HJU44" s="37"/>
      <c r="HJV44" s="37"/>
      <c r="HJW44" s="37"/>
      <c r="HJX44" s="37"/>
      <c r="HJY44" s="37"/>
      <c r="HJZ44" s="37"/>
      <c r="HKA44" s="37"/>
      <c r="HKB44" s="37"/>
      <c r="HKC44" s="37"/>
      <c r="HKD44" s="37"/>
      <c r="HKE44" s="37"/>
      <c r="HKF44" s="37"/>
      <c r="HKG44" s="37"/>
      <c r="HKH44" s="37"/>
      <c r="HKI44" s="37"/>
      <c r="HKJ44" s="37"/>
      <c r="HKK44" s="37"/>
      <c r="HKL44" s="37"/>
      <c r="HKM44" s="37"/>
      <c r="HKN44" s="37"/>
      <c r="HKO44" s="37"/>
      <c r="HKP44" s="37"/>
      <c r="HKQ44" s="37"/>
      <c r="HKR44" s="37"/>
      <c r="HKS44" s="37"/>
      <c r="HKT44" s="37"/>
      <c r="HKU44" s="37"/>
      <c r="HKV44" s="37"/>
      <c r="HKW44" s="37"/>
      <c r="HKX44" s="37"/>
      <c r="HKY44" s="37"/>
      <c r="HKZ44" s="37"/>
      <c r="HLA44" s="37"/>
      <c r="HLB44" s="37"/>
      <c r="HLC44" s="37"/>
      <c r="HLD44" s="37"/>
      <c r="HLE44" s="37"/>
      <c r="HLF44" s="37"/>
      <c r="HLG44" s="37"/>
      <c r="HLH44" s="37"/>
      <c r="HLI44" s="37"/>
      <c r="HLJ44" s="37"/>
      <c r="HLK44" s="37"/>
      <c r="HLL44" s="37"/>
      <c r="HLM44" s="37"/>
      <c r="HLN44" s="37"/>
      <c r="HLO44" s="37"/>
      <c r="HLP44" s="37"/>
      <c r="HLQ44" s="37"/>
      <c r="HLR44" s="37"/>
      <c r="HLS44" s="37"/>
      <c r="HLT44" s="37"/>
      <c r="HLU44" s="37"/>
      <c r="HLV44" s="37"/>
      <c r="HLW44" s="37"/>
      <c r="HLX44" s="37"/>
      <c r="HLY44" s="37"/>
      <c r="HLZ44" s="37"/>
      <c r="HMA44" s="37"/>
      <c r="HMB44" s="37"/>
      <c r="HMC44" s="37"/>
      <c r="HMD44" s="37"/>
      <c r="HME44" s="37"/>
      <c r="HMF44" s="37"/>
      <c r="HMG44" s="37"/>
      <c r="HMH44" s="37"/>
      <c r="HMI44" s="37"/>
      <c r="HMJ44" s="37"/>
      <c r="HMK44" s="37"/>
      <c r="HML44" s="37"/>
      <c r="HMM44" s="37"/>
      <c r="HMN44" s="37"/>
      <c r="HMO44" s="37"/>
      <c r="HMP44" s="37"/>
      <c r="HMQ44" s="37"/>
      <c r="HMR44" s="37"/>
      <c r="HMS44" s="37"/>
      <c r="HMT44" s="37"/>
      <c r="HMU44" s="37"/>
      <c r="HMV44" s="37"/>
      <c r="HMW44" s="37"/>
      <c r="HMX44" s="37"/>
      <c r="HMY44" s="37"/>
      <c r="HMZ44" s="37"/>
      <c r="HNA44" s="37"/>
      <c r="HNB44" s="37"/>
      <c r="HNC44" s="37"/>
      <c r="HND44" s="37"/>
      <c r="HNE44" s="37"/>
      <c r="HNF44" s="37"/>
      <c r="HNG44" s="37"/>
      <c r="HNH44" s="37"/>
      <c r="HNI44" s="37"/>
      <c r="HNJ44" s="37"/>
      <c r="HNK44" s="37"/>
      <c r="HNL44" s="37"/>
      <c r="HNM44" s="37"/>
      <c r="HNN44" s="37"/>
      <c r="HNO44" s="37"/>
      <c r="HNP44" s="37"/>
      <c r="HNQ44" s="37"/>
      <c r="HNR44" s="37"/>
      <c r="HNS44" s="37"/>
      <c r="HNT44" s="37"/>
      <c r="HNU44" s="37"/>
      <c r="HNV44" s="37"/>
      <c r="HNW44" s="37"/>
      <c r="HNX44" s="37"/>
      <c r="HNY44" s="37"/>
      <c r="HNZ44" s="37"/>
      <c r="HOA44" s="37"/>
      <c r="HOB44" s="37"/>
      <c r="HOC44" s="37"/>
      <c r="HOD44" s="37"/>
      <c r="HOE44" s="37"/>
      <c r="HOF44" s="37"/>
      <c r="HOG44" s="37"/>
      <c r="HOH44" s="37"/>
      <c r="HOI44" s="37"/>
      <c r="HOJ44" s="37"/>
      <c r="HOK44" s="37"/>
      <c r="HOL44" s="37"/>
      <c r="HOM44" s="37"/>
      <c r="HON44" s="37"/>
      <c r="HOO44" s="37"/>
      <c r="HOP44" s="37"/>
      <c r="HOQ44" s="37"/>
      <c r="HOR44" s="37"/>
      <c r="HOS44" s="37"/>
      <c r="HOT44" s="37"/>
      <c r="HOU44" s="37"/>
      <c r="HOV44" s="37"/>
      <c r="HOW44" s="37"/>
      <c r="HOX44" s="37"/>
      <c r="HOY44" s="37"/>
      <c r="HOZ44" s="37"/>
      <c r="HPA44" s="37"/>
      <c r="HPB44" s="37"/>
      <c r="HPC44" s="37"/>
      <c r="HPD44" s="37"/>
      <c r="HPE44" s="37"/>
      <c r="HPF44" s="37"/>
      <c r="HPG44" s="37"/>
      <c r="HPH44" s="37"/>
      <c r="HPI44" s="37"/>
      <c r="HPJ44" s="37"/>
      <c r="HPK44" s="37"/>
      <c r="HPL44" s="37"/>
      <c r="HPM44" s="37"/>
      <c r="HPN44" s="37"/>
      <c r="HPO44" s="37"/>
      <c r="HPP44" s="37"/>
      <c r="HPQ44" s="37"/>
      <c r="HPR44" s="37"/>
      <c r="HPS44" s="37"/>
      <c r="HPT44" s="37"/>
      <c r="HPU44" s="37"/>
      <c r="HPV44" s="37"/>
      <c r="HPW44" s="37"/>
      <c r="HPX44" s="37"/>
      <c r="HPY44" s="37"/>
      <c r="HPZ44" s="37"/>
      <c r="HQA44" s="37"/>
      <c r="HQB44" s="37"/>
      <c r="HQC44" s="37"/>
      <c r="HQD44" s="37"/>
      <c r="HQE44" s="37"/>
      <c r="HQF44" s="37"/>
      <c r="HQG44" s="37"/>
      <c r="HQH44" s="37"/>
      <c r="HQI44" s="37"/>
      <c r="HQJ44" s="37"/>
      <c r="HQK44" s="37"/>
      <c r="HQL44" s="37"/>
      <c r="HQM44" s="37"/>
      <c r="HQN44" s="37"/>
      <c r="HQO44" s="37"/>
      <c r="HQP44" s="37"/>
      <c r="HQQ44" s="37"/>
      <c r="HQR44" s="37"/>
      <c r="HQS44" s="37"/>
      <c r="HQT44" s="37"/>
      <c r="HQU44" s="37"/>
      <c r="HQV44" s="37"/>
      <c r="HQW44" s="37"/>
      <c r="HQX44" s="37"/>
      <c r="HQY44" s="37"/>
      <c r="HQZ44" s="37"/>
      <c r="HRA44" s="37"/>
      <c r="HRB44" s="37"/>
      <c r="HRC44" s="37"/>
      <c r="HRD44" s="37"/>
      <c r="HRE44" s="37"/>
      <c r="HRF44" s="37"/>
      <c r="HRG44" s="37"/>
      <c r="HRH44" s="37"/>
      <c r="HRI44" s="37"/>
      <c r="HRJ44" s="37"/>
      <c r="HRK44" s="37"/>
      <c r="HRL44" s="37"/>
      <c r="HRM44" s="37"/>
      <c r="HRN44" s="37"/>
      <c r="HRO44" s="37"/>
      <c r="HRP44" s="37"/>
      <c r="HRQ44" s="37"/>
      <c r="HRR44" s="37"/>
      <c r="HRS44" s="37"/>
      <c r="HRT44" s="37"/>
      <c r="HRU44" s="37"/>
      <c r="HRV44" s="37"/>
      <c r="HRW44" s="37"/>
      <c r="HRX44" s="37"/>
      <c r="HRY44" s="37"/>
      <c r="HRZ44" s="37"/>
      <c r="HSA44" s="37"/>
      <c r="HSB44" s="37"/>
      <c r="HSC44" s="37"/>
      <c r="HSD44" s="37"/>
      <c r="HSE44" s="37"/>
      <c r="HSF44" s="37"/>
      <c r="HSG44" s="37"/>
      <c r="HSH44" s="37"/>
      <c r="HSI44" s="37"/>
      <c r="HSJ44" s="37"/>
      <c r="HSK44" s="37"/>
      <c r="HSL44" s="37"/>
      <c r="HSM44" s="37"/>
      <c r="HSN44" s="37"/>
      <c r="HSO44" s="37"/>
      <c r="HSP44" s="37"/>
      <c r="HSQ44" s="37"/>
      <c r="HSR44" s="37"/>
      <c r="HSS44" s="37"/>
      <c r="HST44" s="37"/>
      <c r="HSU44" s="37"/>
      <c r="HSV44" s="37"/>
      <c r="HSW44" s="37"/>
      <c r="HSX44" s="37"/>
      <c r="HSY44" s="37"/>
      <c r="HSZ44" s="37"/>
      <c r="HTA44" s="37"/>
      <c r="HTB44" s="37"/>
      <c r="HTC44" s="37"/>
      <c r="HTD44" s="37"/>
      <c r="HTE44" s="37"/>
      <c r="HTF44" s="37"/>
      <c r="HTG44" s="37"/>
      <c r="HTH44" s="37"/>
      <c r="HTI44" s="37"/>
      <c r="HTJ44" s="37"/>
      <c r="HTK44" s="37"/>
      <c r="HTL44" s="37"/>
      <c r="HTM44" s="37"/>
      <c r="HTN44" s="37"/>
      <c r="HTO44" s="37"/>
      <c r="HTP44" s="37"/>
      <c r="HTQ44" s="37"/>
      <c r="HTR44" s="37"/>
      <c r="HTS44" s="37"/>
      <c r="HTT44" s="37"/>
      <c r="HTU44" s="37"/>
      <c r="HTV44" s="37"/>
      <c r="HTW44" s="37"/>
      <c r="HTX44" s="37"/>
      <c r="HTY44" s="37"/>
      <c r="HTZ44" s="37"/>
      <c r="HUA44" s="37"/>
      <c r="HUB44" s="37"/>
      <c r="HUC44" s="37"/>
      <c r="HUD44" s="37"/>
      <c r="HUE44" s="37"/>
      <c r="HUF44" s="37"/>
      <c r="HUG44" s="37"/>
      <c r="HUH44" s="37"/>
      <c r="HUI44" s="37"/>
      <c r="HUJ44" s="37"/>
      <c r="HUK44" s="37"/>
      <c r="HUL44" s="37"/>
      <c r="HUM44" s="37"/>
      <c r="HUN44" s="37"/>
      <c r="HUO44" s="37"/>
      <c r="HUP44" s="37"/>
      <c r="HUQ44" s="37"/>
      <c r="HUR44" s="37"/>
      <c r="HUS44" s="37"/>
      <c r="HUT44" s="37"/>
      <c r="HUU44" s="37"/>
      <c r="HUV44" s="37"/>
      <c r="HUW44" s="37"/>
      <c r="HUX44" s="37"/>
      <c r="HUY44" s="37"/>
      <c r="HUZ44" s="37"/>
      <c r="HVA44" s="37"/>
      <c r="HVB44" s="37"/>
      <c r="HVC44" s="37"/>
      <c r="HVD44" s="37"/>
      <c r="HVE44" s="37"/>
      <c r="HVF44" s="37"/>
      <c r="HVG44" s="37"/>
      <c r="HVH44" s="37"/>
      <c r="HVI44" s="37"/>
      <c r="HVJ44" s="37"/>
      <c r="HVK44" s="37"/>
      <c r="HVL44" s="37"/>
      <c r="HVM44" s="37"/>
      <c r="HVN44" s="37"/>
      <c r="HVO44" s="37"/>
      <c r="HVP44" s="37"/>
      <c r="HVQ44" s="37"/>
      <c r="HVR44" s="37"/>
      <c r="HVS44" s="37"/>
      <c r="HVT44" s="37"/>
      <c r="HVU44" s="37"/>
      <c r="HVV44" s="37"/>
      <c r="HVW44" s="37"/>
      <c r="HVX44" s="37"/>
      <c r="HVY44" s="37"/>
      <c r="HVZ44" s="37"/>
      <c r="HWA44" s="37"/>
      <c r="HWB44" s="37"/>
      <c r="HWC44" s="37"/>
      <c r="HWD44" s="37"/>
      <c r="HWE44" s="37"/>
      <c r="HWF44" s="37"/>
      <c r="HWG44" s="37"/>
      <c r="HWH44" s="37"/>
      <c r="HWI44" s="37"/>
      <c r="HWJ44" s="37"/>
      <c r="HWK44" s="37"/>
      <c r="HWL44" s="37"/>
      <c r="HWM44" s="37"/>
      <c r="HWN44" s="37"/>
      <c r="HWO44" s="37"/>
      <c r="HWP44" s="37"/>
      <c r="HWQ44" s="37"/>
      <c r="HWR44" s="37"/>
      <c r="HWS44" s="37"/>
      <c r="HWT44" s="37"/>
      <c r="HWU44" s="37"/>
      <c r="HWV44" s="37"/>
      <c r="HWW44" s="37"/>
      <c r="HWX44" s="37"/>
      <c r="HWY44" s="37"/>
      <c r="HWZ44" s="37"/>
      <c r="HXA44" s="37"/>
      <c r="HXB44" s="37"/>
      <c r="HXC44" s="37"/>
      <c r="HXD44" s="37"/>
      <c r="HXE44" s="37"/>
      <c r="HXF44" s="37"/>
      <c r="HXG44" s="37"/>
      <c r="HXH44" s="37"/>
      <c r="HXI44" s="37"/>
      <c r="HXJ44" s="37"/>
      <c r="HXK44" s="37"/>
      <c r="HXL44" s="37"/>
      <c r="HXM44" s="37"/>
      <c r="HXN44" s="37"/>
      <c r="HXO44" s="37"/>
      <c r="HXP44" s="37"/>
      <c r="HXQ44" s="37"/>
      <c r="HXR44" s="37"/>
      <c r="HXS44" s="37"/>
      <c r="HXT44" s="37"/>
      <c r="HXU44" s="37"/>
      <c r="HXV44" s="37"/>
      <c r="HXW44" s="37"/>
      <c r="HXX44" s="37"/>
      <c r="HXY44" s="37"/>
      <c r="HXZ44" s="37"/>
      <c r="HYA44" s="37"/>
      <c r="HYB44" s="37"/>
      <c r="HYC44" s="37"/>
      <c r="HYD44" s="37"/>
      <c r="HYE44" s="37"/>
      <c r="HYF44" s="37"/>
      <c r="HYG44" s="37"/>
      <c r="HYH44" s="37"/>
      <c r="HYI44" s="37"/>
      <c r="HYJ44" s="37"/>
      <c r="HYK44" s="37"/>
      <c r="HYL44" s="37"/>
      <c r="HYM44" s="37"/>
      <c r="HYN44" s="37"/>
      <c r="HYO44" s="37"/>
      <c r="HYP44" s="37"/>
      <c r="HYQ44" s="37"/>
      <c r="HYR44" s="37"/>
      <c r="HYS44" s="37"/>
      <c r="HYT44" s="37"/>
      <c r="HYU44" s="37"/>
      <c r="HYV44" s="37"/>
      <c r="HYW44" s="37"/>
      <c r="HYX44" s="37"/>
      <c r="HYY44" s="37"/>
      <c r="HYZ44" s="37"/>
      <c r="HZA44" s="37"/>
      <c r="HZB44" s="37"/>
      <c r="HZC44" s="37"/>
      <c r="HZD44" s="37"/>
      <c r="HZE44" s="37"/>
      <c r="HZF44" s="37"/>
      <c r="HZG44" s="37"/>
      <c r="HZH44" s="37"/>
      <c r="HZI44" s="37"/>
      <c r="HZJ44" s="37"/>
      <c r="HZK44" s="37"/>
      <c r="HZL44" s="37"/>
      <c r="HZM44" s="37"/>
      <c r="HZN44" s="37"/>
      <c r="HZO44" s="37"/>
      <c r="HZP44" s="37"/>
      <c r="HZQ44" s="37"/>
      <c r="HZR44" s="37"/>
      <c r="HZS44" s="37"/>
      <c r="HZT44" s="37"/>
      <c r="HZU44" s="37"/>
      <c r="HZV44" s="37"/>
      <c r="HZW44" s="37"/>
      <c r="HZX44" s="37"/>
      <c r="HZY44" s="37"/>
      <c r="HZZ44" s="37"/>
      <c r="IAA44" s="37"/>
      <c r="IAB44" s="37"/>
      <c r="IAC44" s="37"/>
      <c r="IAD44" s="37"/>
      <c r="IAE44" s="37"/>
      <c r="IAF44" s="37"/>
      <c r="IAG44" s="37"/>
      <c r="IAH44" s="37"/>
      <c r="IAI44" s="37"/>
      <c r="IAJ44" s="37"/>
      <c r="IAK44" s="37"/>
      <c r="IAL44" s="37"/>
      <c r="IAM44" s="37"/>
      <c r="IAN44" s="37"/>
      <c r="IAO44" s="37"/>
      <c r="IAP44" s="37"/>
      <c r="IAQ44" s="37"/>
      <c r="IAR44" s="37"/>
      <c r="IAS44" s="37"/>
      <c r="IAT44" s="37"/>
      <c r="IAU44" s="37"/>
      <c r="IAV44" s="37"/>
      <c r="IAW44" s="37"/>
      <c r="IAX44" s="37"/>
      <c r="IAY44" s="37"/>
      <c r="IAZ44" s="37"/>
      <c r="IBA44" s="37"/>
      <c r="IBB44" s="37"/>
      <c r="IBC44" s="37"/>
      <c r="IBD44" s="37"/>
      <c r="IBE44" s="37"/>
      <c r="IBF44" s="37"/>
      <c r="IBG44" s="37"/>
      <c r="IBH44" s="37"/>
      <c r="IBI44" s="37"/>
      <c r="IBJ44" s="37"/>
      <c r="IBK44" s="37"/>
      <c r="IBL44" s="37"/>
      <c r="IBM44" s="37"/>
      <c r="IBN44" s="37"/>
      <c r="IBO44" s="37"/>
      <c r="IBP44" s="37"/>
      <c r="IBQ44" s="37"/>
      <c r="IBR44" s="37"/>
      <c r="IBS44" s="37"/>
      <c r="IBT44" s="37"/>
      <c r="IBU44" s="37"/>
      <c r="IBV44" s="37"/>
      <c r="IBW44" s="37"/>
      <c r="IBX44" s="37"/>
      <c r="IBY44" s="37"/>
      <c r="IBZ44" s="37"/>
      <c r="ICA44" s="37"/>
      <c r="ICB44" s="37"/>
      <c r="ICC44" s="37"/>
      <c r="ICD44" s="37"/>
      <c r="ICE44" s="37"/>
      <c r="ICF44" s="37"/>
      <c r="ICG44" s="37"/>
      <c r="ICH44" s="37"/>
      <c r="ICI44" s="37"/>
      <c r="ICJ44" s="37"/>
      <c r="ICK44" s="37"/>
      <c r="ICL44" s="37"/>
      <c r="ICM44" s="37"/>
      <c r="ICN44" s="37"/>
      <c r="ICO44" s="37"/>
      <c r="ICP44" s="37"/>
      <c r="ICQ44" s="37"/>
      <c r="ICR44" s="37"/>
      <c r="ICS44" s="37"/>
      <c r="ICT44" s="37"/>
      <c r="ICU44" s="37"/>
      <c r="ICV44" s="37"/>
      <c r="ICW44" s="37"/>
      <c r="ICX44" s="37"/>
      <c r="ICY44" s="37"/>
      <c r="ICZ44" s="37"/>
      <c r="IDA44" s="37"/>
      <c r="IDB44" s="37"/>
      <c r="IDC44" s="37"/>
      <c r="IDD44" s="37"/>
      <c r="IDE44" s="37"/>
      <c r="IDF44" s="37"/>
      <c r="IDG44" s="37"/>
      <c r="IDH44" s="37"/>
      <c r="IDI44" s="37"/>
      <c r="IDJ44" s="37"/>
      <c r="IDK44" s="37"/>
      <c r="IDL44" s="37"/>
      <c r="IDM44" s="37"/>
      <c r="IDN44" s="37"/>
      <c r="IDO44" s="37"/>
      <c r="IDP44" s="37"/>
      <c r="IDQ44" s="37"/>
      <c r="IDR44" s="37"/>
      <c r="IDS44" s="37"/>
      <c r="IDT44" s="37"/>
      <c r="IDU44" s="37"/>
      <c r="IDV44" s="37"/>
      <c r="IDW44" s="37"/>
      <c r="IDX44" s="37"/>
      <c r="IDY44" s="37"/>
      <c r="IDZ44" s="37"/>
      <c r="IEA44" s="37"/>
      <c r="IEB44" s="37"/>
      <c r="IEC44" s="37"/>
      <c r="IED44" s="37"/>
      <c r="IEE44" s="37"/>
      <c r="IEF44" s="37"/>
      <c r="IEG44" s="37"/>
      <c r="IEH44" s="37"/>
      <c r="IEI44" s="37"/>
      <c r="IEJ44" s="37"/>
      <c r="IEK44" s="37"/>
      <c r="IEL44" s="37"/>
      <c r="IEM44" s="37"/>
      <c r="IEN44" s="37"/>
      <c r="IEO44" s="37"/>
      <c r="IEP44" s="37"/>
      <c r="IEQ44" s="37"/>
      <c r="IER44" s="37"/>
      <c r="IES44" s="37"/>
      <c r="IET44" s="37"/>
      <c r="IEU44" s="37"/>
      <c r="IEV44" s="37"/>
      <c r="IEW44" s="37"/>
      <c r="IEX44" s="37"/>
      <c r="IEY44" s="37"/>
      <c r="IEZ44" s="37"/>
      <c r="IFA44" s="37"/>
      <c r="IFB44" s="37"/>
      <c r="IFC44" s="37"/>
      <c r="IFD44" s="37"/>
      <c r="IFE44" s="37"/>
      <c r="IFF44" s="37"/>
      <c r="IFG44" s="37"/>
      <c r="IFH44" s="37"/>
      <c r="IFI44" s="37"/>
      <c r="IFJ44" s="37"/>
      <c r="IFK44" s="37"/>
      <c r="IFL44" s="37"/>
      <c r="IFM44" s="37"/>
      <c r="IFN44" s="37"/>
      <c r="IFO44" s="37"/>
      <c r="IFP44" s="37"/>
      <c r="IFQ44" s="37"/>
      <c r="IFR44" s="37"/>
      <c r="IFS44" s="37"/>
      <c r="IFT44" s="37"/>
      <c r="IFU44" s="37"/>
      <c r="IFV44" s="37"/>
      <c r="IFW44" s="37"/>
      <c r="IFX44" s="37"/>
      <c r="IFY44" s="37"/>
      <c r="IFZ44" s="37"/>
      <c r="IGA44" s="37"/>
      <c r="IGB44" s="37"/>
      <c r="IGC44" s="37"/>
      <c r="IGD44" s="37"/>
      <c r="IGE44" s="37"/>
      <c r="IGF44" s="37"/>
      <c r="IGG44" s="37"/>
      <c r="IGH44" s="37"/>
      <c r="IGI44" s="37"/>
      <c r="IGJ44" s="37"/>
      <c r="IGK44" s="37"/>
      <c r="IGL44" s="37"/>
      <c r="IGM44" s="37"/>
      <c r="IGN44" s="37"/>
      <c r="IGO44" s="37"/>
      <c r="IGP44" s="37"/>
      <c r="IGQ44" s="37"/>
      <c r="IGR44" s="37"/>
      <c r="IGS44" s="37"/>
      <c r="IGT44" s="37"/>
      <c r="IGU44" s="37"/>
      <c r="IGV44" s="37"/>
      <c r="IGW44" s="37"/>
      <c r="IGX44" s="37"/>
      <c r="IGY44" s="37"/>
      <c r="IGZ44" s="37"/>
      <c r="IHA44" s="37"/>
      <c r="IHB44" s="37"/>
      <c r="IHC44" s="37"/>
      <c r="IHD44" s="37"/>
      <c r="IHE44" s="37"/>
      <c r="IHF44" s="37"/>
      <c r="IHG44" s="37"/>
      <c r="IHH44" s="37"/>
      <c r="IHI44" s="37"/>
      <c r="IHJ44" s="37"/>
      <c r="IHK44" s="37"/>
      <c r="IHL44" s="37"/>
      <c r="IHM44" s="37"/>
      <c r="IHN44" s="37"/>
      <c r="IHO44" s="37"/>
      <c r="IHP44" s="37"/>
      <c r="IHQ44" s="37"/>
      <c r="IHR44" s="37"/>
      <c r="IHS44" s="37"/>
      <c r="IHT44" s="37"/>
      <c r="IHU44" s="37"/>
      <c r="IHV44" s="37"/>
      <c r="IHW44" s="37"/>
      <c r="IHX44" s="37"/>
      <c r="IHY44" s="37"/>
      <c r="IHZ44" s="37"/>
      <c r="IIA44" s="37"/>
      <c r="IIB44" s="37"/>
      <c r="IIC44" s="37"/>
      <c r="IID44" s="37"/>
      <c r="IIE44" s="37"/>
      <c r="IIF44" s="37"/>
      <c r="IIG44" s="37"/>
      <c r="IIH44" s="37"/>
      <c r="III44" s="37"/>
      <c r="IIJ44" s="37"/>
      <c r="IIK44" s="37"/>
      <c r="IIL44" s="37"/>
      <c r="IIM44" s="37"/>
      <c r="IIN44" s="37"/>
      <c r="IIO44" s="37"/>
      <c r="IIP44" s="37"/>
      <c r="IIQ44" s="37"/>
      <c r="IIR44" s="37"/>
      <c r="IIS44" s="37"/>
      <c r="IIT44" s="37"/>
      <c r="IIU44" s="37"/>
      <c r="IIV44" s="37"/>
      <c r="IIW44" s="37"/>
      <c r="IIX44" s="37"/>
      <c r="IIY44" s="37"/>
      <c r="IIZ44" s="37"/>
      <c r="IJA44" s="37"/>
      <c r="IJB44" s="37"/>
      <c r="IJC44" s="37"/>
      <c r="IJD44" s="37"/>
      <c r="IJE44" s="37"/>
      <c r="IJF44" s="37"/>
      <c r="IJG44" s="37"/>
      <c r="IJH44" s="37"/>
      <c r="IJI44" s="37"/>
      <c r="IJJ44" s="37"/>
      <c r="IJK44" s="37"/>
      <c r="IJL44" s="37"/>
      <c r="IJM44" s="37"/>
      <c r="IJN44" s="37"/>
      <c r="IJO44" s="37"/>
      <c r="IJP44" s="37"/>
      <c r="IJQ44" s="37"/>
      <c r="IJR44" s="37"/>
      <c r="IJS44" s="37"/>
      <c r="IJT44" s="37"/>
      <c r="IJU44" s="37"/>
      <c r="IJV44" s="37"/>
      <c r="IJW44" s="37"/>
      <c r="IJX44" s="37"/>
      <c r="IJY44" s="37"/>
      <c r="IJZ44" s="37"/>
      <c r="IKA44" s="37"/>
      <c r="IKB44" s="37"/>
      <c r="IKC44" s="37"/>
      <c r="IKD44" s="37"/>
      <c r="IKE44" s="37"/>
      <c r="IKF44" s="37"/>
      <c r="IKG44" s="37"/>
      <c r="IKH44" s="37"/>
      <c r="IKI44" s="37"/>
      <c r="IKJ44" s="37"/>
      <c r="IKK44" s="37"/>
      <c r="IKL44" s="37"/>
      <c r="IKM44" s="37"/>
      <c r="IKN44" s="37"/>
      <c r="IKO44" s="37"/>
      <c r="IKP44" s="37"/>
      <c r="IKQ44" s="37"/>
      <c r="IKR44" s="37"/>
      <c r="IKS44" s="37"/>
      <c r="IKT44" s="37"/>
      <c r="IKU44" s="37"/>
      <c r="IKV44" s="37"/>
      <c r="IKW44" s="37"/>
      <c r="IKX44" s="37"/>
      <c r="IKY44" s="37"/>
      <c r="IKZ44" s="37"/>
      <c r="ILA44" s="37"/>
      <c r="ILB44" s="37"/>
      <c r="ILC44" s="37"/>
      <c r="ILD44" s="37"/>
      <c r="ILE44" s="37"/>
      <c r="ILF44" s="37"/>
      <c r="ILG44" s="37"/>
      <c r="ILH44" s="37"/>
      <c r="ILI44" s="37"/>
      <c r="ILJ44" s="37"/>
      <c r="ILK44" s="37"/>
      <c r="ILL44" s="37"/>
      <c r="ILM44" s="37"/>
      <c r="ILN44" s="37"/>
      <c r="ILO44" s="37"/>
      <c r="ILP44" s="37"/>
      <c r="ILQ44" s="37"/>
      <c r="ILR44" s="37"/>
      <c r="ILS44" s="37"/>
      <c r="ILT44" s="37"/>
      <c r="ILU44" s="37"/>
      <c r="ILV44" s="37"/>
      <c r="ILW44" s="37"/>
      <c r="ILX44" s="37"/>
      <c r="ILY44" s="37"/>
      <c r="ILZ44" s="37"/>
      <c r="IMA44" s="37"/>
      <c r="IMB44" s="37"/>
      <c r="IMC44" s="37"/>
      <c r="IMD44" s="37"/>
      <c r="IME44" s="37"/>
      <c r="IMF44" s="37"/>
      <c r="IMG44" s="37"/>
      <c r="IMH44" s="37"/>
      <c r="IMI44" s="37"/>
      <c r="IMJ44" s="37"/>
      <c r="IMK44" s="37"/>
      <c r="IML44" s="37"/>
      <c r="IMM44" s="37"/>
      <c r="IMN44" s="37"/>
      <c r="IMO44" s="37"/>
      <c r="IMP44" s="37"/>
      <c r="IMQ44" s="37"/>
      <c r="IMR44" s="37"/>
      <c r="IMS44" s="37"/>
      <c r="IMT44" s="37"/>
      <c r="IMU44" s="37"/>
      <c r="IMV44" s="37"/>
      <c r="IMW44" s="37"/>
      <c r="IMX44" s="37"/>
      <c r="IMY44" s="37"/>
      <c r="IMZ44" s="37"/>
      <c r="INA44" s="37"/>
      <c r="INB44" s="37"/>
      <c r="INC44" s="37"/>
      <c r="IND44" s="37"/>
      <c r="INE44" s="37"/>
      <c r="INF44" s="37"/>
      <c r="ING44" s="37"/>
      <c r="INH44" s="37"/>
      <c r="INI44" s="37"/>
      <c r="INJ44" s="37"/>
      <c r="INK44" s="37"/>
      <c r="INL44" s="37"/>
      <c r="INM44" s="37"/>
      <c r="INN44" s="37"/>
      <c r="INO44" s="37"/>
      <c r="INP44" s="37"/>
      <c r="INQ44" s="37"/>
      <c r="INR44" s="37"/>
      <c r="INS44" s="37"/>
      <c r="INT44" s="37"/>
      <c r="INU44" s="37"/>
      <c r="INV44" s="37"/>
      <c r="INW44" s="37"/>
      <c r="INX44" s="37"/>
      <c r="INY44" s="37"/>
      <c r="INZ44" s="37"/>
      <c r="IOA44" s="37"/>
      <c r="IOB44" s="37"/>
      <c r="IOC44" s="37"/>
      <c r="IOD44" s="37"/>
      <c r="IOE44" s="37"/>
      <c r="IOF44" s="37"/>
      <c r="IOG44" s="37"/>
      <c r="IOH44" s="37"/>
      <c r="IOI44" s="37"/>
      <c r="IOJ44" s="37"/>
      <c r="IOK44" s="37"/>
      <c r="IOL44" s="37"/>
      <c r="IOM44" s="37"/>
      <c r="ION44" s="37"/>
      <c r="IOO44" s="37"/>
      <c r="IOP44" s="37"/>
      <c r="IOQ44" s="37"/>
      <c r="IOR44" s="37"/>
      <c r="IOS44" s="37"/>
      <c r="IOT44" s="37"/>
      <c r="IOU44" s="37"/>
      <c r="IOV44" s="37"/>
      <c r="IOW44" s="37"/>
      <c r="IOX44" s="37"/>
      <c r="IOY44" s="37"/>
      <c r="IOZ44" s="37"/>
      <c r="IPA44" s="37"/>
      <c r="IPB44" s="37"/>
      <c r="IPC44" s="37"/>
      <c r="IPD44" s="37"/>
      <c r="IPE44" s="37"/>
      <c r="IPF44" s="37"/>
      <c r="IPG44" s="37"/>
      <c r="IPH44" s="37"/>
      <c r="IPI44" s="37"/>
      <c r="IPJ44" s="37"/>
      <c r="IPK44" s="37"/>
      <c r="IPL44" s="37"/>
      <c r="IPM44" s="37"/>
      <c r="IPN44" s="37"/>
      <c r="IPO44" s="37"/>
      <c r="IPP44" s="37"/>
      <c r="IPQ44" s="37"/>
      <c r="IPR44" s="37"/>
      <c r="IPS44" s="37"/>
      <c r="IPT44" s="37"/>
      <c r="IPU44" s="37"/>
      <c r="IPV44" s="37"/>
      <c r="IPW44" s="37"/>
      <c r="IPX44" s="37"/>
      <c r="IPY44" s="37"/>
      <c r="IPZ44" s="37"/>
      <c r="IQA44" s="37"/>
      <c r="IQB44" s="37"/>
      <c r="IQC44" s="37"/>
      <c r="IQD44" s="37"/>
      <c r="IQE44" s="37"/>
      <c r="IQF44" s="37"/>
      <c r="IQG44" s="37"/>
      <c r="IQH44" s="37"/>
      <c r="IQI44" s="37"/>
      <c r="IQJ44" s="37"/>
      <c r="IQK44" s="37"/>
      <c r="IQL44" s="37"/>
      <c r="IQM44" s="37"/>
      <c r="IQN44" s="37"/>
      <c r="IQO44" s="37"/>
      <c r="IQP44" s="37"/>
      <c r="IQQ44" s="37"/>
      <c r="IQR44" s="37"/>
      <c r="IQS44" s="37"/>
      <c r="IQT44" s="37"/>
      <c r="IQU44" s="37"/>
      <c r="IQV44" s="37"/>
      <c r="IQW44" s="37"/>
      <c r="IQX44" s="37"/>
      <c r="IQY44" s="37"/>
      <c r="IQZ44" s="37"/>
      <c r="IRA44" s="37"/>
      <c r="IRB44" s="37"/>
      <c r="IRC44" s="37"/>
      <c r="IRD44" s="37"/>
      <c r="IRE44" s="37"/>
      <c r="IRF44" s="37"/>
      <c r="IRG44" s="37"/>
      <c r="IRH44" s="37"/>
      <c r="IRI44" s="37"/>
      <c r="IRJ44" s="37"/>
      <c r="IRK44" s="37"/>
      <c r="IRL44" s="37"/>
      <c r="IRM44" s="37"/>
      <c r="IRN44" s="37"/>
      <c r="IRO44" s="37"/>
      <c r="IRP44" s="37"/>
      <c r="IRQ44" s="37"/>
      <c r="IRR44" s="37"/>
      <c r="IRS44" s="37"/>
      <c r="IRT44" s="37"/>
      <c r="IRU44" s="37"/>
      <c r="IRV44" s="37"/>
      <c r="IRW44" s="37"/>
      <c r="IRX44" s="37"/>
      <c r="IRY44" s="37"/>
      <c r="IRZ44" s="37"/>
      <c r="ISA44" s="37"/>
      <c r="ISB44" s="37"/>
      <c r="ISC44" s="37"/>
      <c r="ISD44" s="37"/>
      <c r="ISE44" s="37"/>
      <c r="ISF44" s="37"/>
      <c r="ISG44" s="37"/>
      <c r="ISH44" s="37"/>
      <c r="ISI44" s="37"/>
      <c r="ISJ44" s="37"/>
      <c r="ISK44" s="37"/>
      <c r="ISL44" s="37"/>
      <c r="ISM44" s="37"/>
      <c r="ISN44" s="37"/>
      <c r="ISO44" s="37"/>
      <c r="ISP44" s="37"/>
      <c r="ISQ44" s="37"/>
      <c r="ISR44" s="37"/>
      <c r="ISS44" s="37"/>
      <c r="IST44" s="37"/>
      <c r="ISU44" s="37"/>
      <c r="ISV44" s="37"/>
      <c r="ISW44" s="37"/>
      <c r="ISX44" s="37"/>
      <c r="ISY44" s="37"/>
      <c r="ISZ44" s="37"/>
      <c r="ITA44" s="37"/>
      <c r="ITB44" s="37"/>
      <c r="ITC44" s="37"/>
      <c r="ITD44" s="37"/>
      <c r="ITE44" s="37"/>
      <c r="ITF44" s="37"/>
      <c r="ITG44" s="37"/>
      <c r="ITH44" s="37"/>
      <c r="ITI44" s="37"/>
      <c r="ITJ44" s="37"/>
      <c r="ITK44" s="37"/>
      <c r="ITL44" s="37"/>
      <c r="ITM44" s="37"/>
      <c r="ITN44" s="37"/>
      <c r="ITO44" s="37"/>
      <c r="ITP44" s="37"/>
      <c r="ITQ44" s="37"/>
      <c r="ITR44" s="37"/>
      <c r="ITS44" s="37"/>
      <c r="ITT44" s="37"/>
      <c r="ITU44" s="37"/>
      <c r="ITV44" s="37"/>
      <c r="ITW44" s="37"/>
      <c r="ITX44" s="37"/>
      <c r="ITY44" s="37"/>
      <c r="ITZ44" s="37"/>
      <c r="IUA44" s="37"/>
      <c r="IUB44" s="37"/>
      <c r="IUC44" s="37"/>
      <c r="IUD44" s="37"/>
      <c r="IUE44" s="37"/>
      <c r="IUF44" s="37"/>
      <c r="IUG44" s="37"/>
      <c r="IUH44" s="37"/>
      <c r="IUI44" s="37"/>
      <c r="IUJ44" s="37"/>
      <c r="IUK44" s="37"/>
      <c r="IUL44" s="37"/>
      <c r="IUM44" s="37"/>
      <c r="IUN44" s="37"/>
      <c r="IUO44" s="37"/>
      <c r="IUP44" s="37"/>
      <c r="IUQ44" s="37"/>
      <c r="IUR44" s="37"/>
      <c r="IUS44" s="37"/>
      <c r="IUT44" s="37"/>
      <c r="IUU44" s="37"/>
      <c r="IUV44" s="37"/>
      <c r="IUW44" s="37"/>
      <c r="IUX44" s="37"/>
      <c r="IUY44" s="37"/>
      <c r="IUZ44" s="37"/>
      <c r="IVA44" s="37"/>
      <c r="IVB44" s="37"/>
      <c r="IVC44" s="37"/>
      <c r="IVD44" s="37"/>
      <c r="IVE44" s="37"/>
      <c r="IVF44" s="37"/>
      <c r="IVG44" s="37"/>
      <c r="IVH44" s="37"/>
      <c r="IVI44" s="37"/>
      <c r="IVJ44" s="37"/>
      <c r="IVK44" s="37"/>
      <c r="IVL44" s="37"/>
      <c r="IVM44" s="37"/>
      <c r="IVN44" s="37"/>
      <c r="IVO44" s="37"/>
      <c r="IVP44" s="37"/>
      <c r="IVQ44" s="37"/>
      <c r="IVR44" s="37"/>
      <c r="IVS44" s="37"/>
      <c r="IVT44" s="37"/>
      <c r="IVU44" s="37"/>
      <c r="IVV44" s="37"/>
      <c r="IVW44" s="37"/>
      <c r="IVX44" s="37"/>
      <c r="IVY44" s="37"/>
      <c r="IVZ44" s="37"/>
      <c r="IWA44" s="37"/>
      <c r="IWB44" s="37"/>
      <c r="IWC44" s="37"/>
      <c r="IWD44" s="37"/>
      <c r="IWE44" s="37"/>
      <c r="IWF44" s="37"/>
      <c r="IWG44" s="37"/>
      <c r="IWH44" s="37"/>
      <c r="IWI44" s="37"/>
      <c r="IWJ44" s="37"/>
      <c r="IWK44" s="37"/>
      <c r="IWL44" s="37"/>
      <c r="IWM44" s="37"/>
      <c r="IWN44" s="37"/>
      <c r="IWO44" s="37"/>
      <c r="IWP44" s="37"/>
      <c r="IWQ44" s="37"/>
      <c r="IWR44" s="37"/>
      <c r="IWS44" s="37"/>
      <c r="IWT44" s="37"/>
      <c r="IWU44" s="37"/>
      <c r="IWV44" s="37"/>
      <c r="IWW44" s="37"/>
      <c r="IWX44" s="37"/>
      <c r="IWY44" s="37"/>
      <c r="IWZ44" s="37"/>
      <c r="IXA44" s="37"/>
      <c r="IXB44" s="37"/>
      <c r="IXC44" s="37"/>
      <c r="IXD44" s="37"/>
      <c r="IXE44" s="37"/>
      <c r="IXF44" s="37"/>
      <c r="IXG44" s="37"/>
      <c r="IXH44" s="37"/>
      <c r="IXI44" s="37"/>
      <c r="IXJ44" s="37"/>
      <c r="IXK44" s="37"/>
      <c r="IXL44" s="37"/>
      <c r="IXM44" s="37"/>
      <c r="IXN44" s="37"/>
      <c r="IXO44" s="37"/>
      <c r="IXP44" s="37"/>
      <c r="IXQ44" s="37"/>
      <c r="IXR44" s="37"/>
      <c r="IXS44" s="37"/>
      <c r="IXT44" s="37"/>
      <c r="IXU44" s="37"/>
      <c r="IXV44" s="37"/>
      <c r="IXW44" s="37"/>
      <c r="IXX44" s="37"/>
      <c r="IXY44" s="37"/>
      <c r="IXZ44" s="37"/>
      <c r="IYA44" s="37"/>
      <c r="IYB44" s="37"/>
      <c r="IYC44" s="37"/>
      <c r="IYD44" s="37"/>
      <c r="IYE44" s="37"/>
      <c r="IYF44" s="37"/>
      <c r="IYG44" s="37"/>
      <c r="IYH44" s="37"/>
      <c r="IYI44" s="37"/>
      <c r="IYJ44" s="37"/>
      <c r="IYK44" s="37"/>
      <c r="IYL44" s="37"/>
      <c r="IYM44" s="37"/>
      <c r="IYN44" s="37"/>
      <c r="IYO44" s="37"/>
      <c r="IYP44" s="37"/>
      <c r="IYQ44" s="37"/>
      <c r="IYR44" s="37"/>
      <c r="IYS44" s="37"/>
      <c r="IYT44" s="37"/>
      <c r="IYU44" s="37"/>
      <c r="IYV44" s="37"/>
      <c r="IYW44" s="37"/>
      <c r="IYX44" s="37"/>
      <c r="IYY44" s="37"/>
      <c r="IYZ44" s="37"/>
      <c r="IZA44" s="37"/>
      <c r="IZB44" s="37"/>
      <c r="IZC44" s="37"/>
      <c r="IZD44" s="37"/>
      <c r="IZE44" s="37"/>
      <c r="IZF44" s="37"/>
      <c r="IZG44" s="37"/>
      <c r="IZH44" s="37"/>
      <c r="IZI44" s="37"/>
      <c r="IZJ44" s="37"/>
      <c r="IZK44" s="37"/>
      <c r="IZL44" s="37"/>
      <c r="IZM44" s="37"/>
      <c r="IZN44" s="37"/>
      <c r="IZO44" s="37"/>
      <c r="IZP44" s="37"/>
      <c r="IZQ44" s="37"/>
      <c r="IZR44" s="37"/>
      <c r="IZS44" s="37"/>
      <c r="IZT44" s="37"/>
      <c r="IZU44" s="37"/>
      <c r="IZV44" s="37"/>
      <c r="IZW44" s="37"/>
      <c r="IZX44" s="37"/>
      <c r="IZY44" s="37"/>
      <c r="IZZ44" s="37"/>
      <c r="JAA44" s="37"/>
      <c r="JAB44" s="37"/>
      <c r="JAC44" s="37"/>
      <c r="JAD44" s="37"/>
      <c r="JAE44" s="37"/>
      <c r="JAF44" s="37"/>
      <c r="JAG44" s="37"/>
      <c r="JAH44" s="37"/>
      <c r="JAI44" s="37"/>
      <c r="JAJ44" s="37"/>
      <c r="JAK44" s="37"/>
      <c r="JAL44" s="37"/>
      <c r="JAM44" s="37"/>
      <c r="JAN44" s="37"/>
      <c r="JAO44" s="37"/>
      <c r="JAP44" s="37"/>
      <c r="JAQ44" s="37"/>
      <c r="JAR44" s="37"/>
      <c r="JAS44" s="37"/>
      <c r="JAT44" s="37"/>
      <c r="JAU44" s="37"/>
      <c r="JAV44" s="37"/>
      <c r="JAW44" s="37"/>
      <c r="JAX44" s="37"/>
      <c r="JAY44" s="37"/>
      <c r="JAZ44" s="37"/>
      <c r="JBA44" s="37"/>
      <c r="JBB44" s="37"/>
      <c r="JBC44" s="37"/>
      <c r="JBD44" s="37"/>
      <c r="JBE44" s="37"/>
      <c r="JBF44" s="37"/>
      <c r="JBG44" s="37"/>
      <c r="JBH44" s="37"/>
      <c r="JBI44" s="37"/>
      <c r="JBJ44" s="37"/>
      <c r="JBK44" s="37"/>
      <c r="JBL44" s="37"/>
      <c r="JBM44" s="37"/>
      <c r="JBN44" s="37"/>
      <c r="JBO44" s="37"/>
      <c r="JBP44" s="37"/>
      <c r="JBQ44" s="37"/>
      <c r="JBR44" s="37"/>
      <c r="JBS44" s="37"/>
      <c r="JBT44" s="37"/>
      <c r="JBU44" s="37"/>
      <c r="JBV44" s="37"/>
      <c r="JBW44" s="37"/>
      <c r="JBX44" s="37"/>
      <c r="JBY44" s="37"/>
      <c r="JBZ44" s="37"/>
      <c r="JCA44" s="37"/>
      <c r="JCB44" s="37"/>
      <c r="JCC44" s="37"/>
      <c r="JCD44" s="37"/>
      <c r="JCE44" s="37"/>
      <c r="JCF44" s="37"/>
      <c r="JCG44" s="37"/>
      <c r="JCH44" s="37"/>
      <c r="JCI44" s="37"/>
      <c r="JCJ44" s="37"/>
      <c r="JCK44" s="37"/>
      <c r="JCL44" s="37"/>
      <c r="JCM44" s="37"/>
      <c r="JCN44" s="37"/>
      <c r="JCO44" s="37"/>
      <c r="JCP44" s="37"/>
      <c r="JCQ44" s="37"/>
      <c r="JCR44" s="37"/>
      <c r="JCS44" s="37"/>
      <c r="JCT44" s="37"/>
      <c r="JCU44" s="37"/>
      <c r="JCV44" s="37"/>
      <c r="JCW44" s="37"/>
      <c r="JCX44" s="37"/>
      <c r="JCY44" s="37"/>
      <c r="JCZ44" s="37"/>
      <c r="JDA44" s="37"/>
      <c r="JDB44" s="37"/>
      <c r="JDC44" s="37"/>
      <c r="JDD44" s="37"/>
      <c r="JDE44" s="37"/>
      <c r="JDF44" s="37"/>
      <c r="JDG44" s="37"/>
      <c r="JDH44" s="37"/>
      <c r="JDI44" s="37"/>
      <c r="JDJ44" s="37"/>
      <c r="JDK44" s="37"/>
      <c r="JDL44" s="37"/>
      <c r="JDM44" s="37"/>
      <c r="JDN44" s="37"/>
      <c r="JDO44" s="37"/>
      <c r="JDP44" s="37"/>
      <c r="JDQ44" s="37"/>
      <c r="JDR44" s="37"/>
      <c r="JDS44" s="37"/>
      <c r="JDT44" s="37"/>
      <c r="JDU44" s="37"/>
      <c r="JDV44" s="37"/>
      <c r="JDW44" s="37"/>
      <c r="JDX44" s="37"/>
      <c r="JDY44" s="37"/>
      <c r="JDZ44" s="37"/>
      <c r="JEA44" s="37"/>
      <c r="JEB44" s="37"/>
      <c r="JEC44" s="37"/>
      <c r="JED44" s="37"/>
      <c r="JEE44" s="37"/>
      <c r="JEF44" s="37"/>
      <c r="JEG44" s="37"/>
      <c r="JEH44" s="37"/>
      <c r="JEI44" s="37"/>
      <c r="JEJ44" s="37"/>
      <c r="JEK44" s="37"/>
      <c r="JEL44" s="37"/>
      <c r="JEM44" s="37"/>
      <c r="JEN44" s="37"/>
      <c r="JEO44" s="37"/>
      <c r="JEP44" s="37"/>
      <c r="JEQ44" s="37"/>
      <c r="JER44" s="37"/>
      <c r="JES44" s="37"/>
      <c r="JET44" s="37"/>
      <c r="JEU44" s="37"/>
      <c r="JEV44" s="37"/>
      <c r="JEW44" s="37"/>
      <c r="JEX44" s="37"/>
      <c r="JEY44" s="37"/>
      <c r="JEZ44" s="37"/>
      <c r="JFA44" s="37"/>
      <c r="JFB44" s="37"/>
      <c r="JFC44" s="37"/>
      <c r="JFD44" s="37"/>
      <c r="JFE44" s="37"/>
      <c r="JFF44" s="37"/>
      <c r="JFG44" s="37"/>
      <c r="JFH44" s="37"/>
      <c r="JFI44" s="37"/>
      <c r="JFJ44" s="37"/>
      <c r="JFK44" s="37"/>
      <c r="JFL44" s="37"/>
      <c r="JFM44" s="37"/>
      <c r="JFN44" s="37"/>
      <c r="JFO44" s="37"/>
      <c r="JFP44" s="37"/>
      <c r="JFQ44" s="37"/>
      <c r="JFR44" s="37"/>
      <c r="JFS44" s="37"/>
      <c r="JFT44" s="37"/>
      <c r="JFU44" s="37"/>
      <c r="JFV44" s="37"/>
      <c r="JFW44" s="37"/>
      <c r="JFX44" s="37"/>
      <c r="JFY44" s="37"/>
      <c r="JFZ44" s="37"/>
      <c r="JGA44" s="37"/>
      <c r="JGB44" s="37"/>
      <c r="JGC44" s="37"/>
      <c r="JGD44" s="37"/>
      <c r="JGE44" s="37"/>
      <c r="JGF44" s="37"/>
      <c r="JGG44" s="37"/>
      <c r="JGH44" s="37"/>
      <c r="JGI44" s="37"/>
      <c r="JGJ44" s="37"/>
      <c r="JGK44" s="37"/>
      <c r="JGL44" s="37"/>
      <c r="JGM44" s="37"/>
      <c r="JGN44" s="37"/>
      <c r="JGO44" s="37"/>
      <c r="JGP44" s="37"/>
      <c r="JGQ44" s="37"/>
      <c r="JGR44" s="37"/>
      <c r="JGS44" s="37"/>
      <c r="JGT44" s="37"/>
      <c r="JGU44" s="37"/>
      <c r="JGV44" s="37"/>
      <c r="JGW44" s="37"/>
      <c r="JGX44" s="37"/>
      <c r="JGY44" s="37"/>
      <c r="JGZ44" s="37"/>
      <c r="JHA44" s="37"/>
      <c r="JHB44" s="37"/>
      <c r="JHC44" s="37"/>
      <c r="JHD44" s="37"/>
      <c r="JHE44" s="37"/>
      <c r="JHF44" s="37"/>
      <c r="JHG44" s="37"/>
      <c r="JHH44" s="37"/>
      <c r="JHI44" s="37"/>
      <c r="JHJ44" s="37"/>
      <c r="JHK44" s="37"/>
      <c r="JHL44" s="37"/>
      <c r="JHM44" s="37"/>
      <c r="JHN44" s="37"/>
      <c r="JHO44" s="37"/>
      <c r="JHP44" s="37"/>
      <c r="JHQ44" s="37"/>
      <c r="JHR44" s="37"/>
      <c r="JHS44" s="37"/>
      <c r="JHT44" s="37"/>
      <c r="JHU44" s="37"/>
      <c r="JHV44" s="37"/>
      <c r="JHW44" s="37"/>
      <c r="JHX44" s="37"/>
      <c r="JHY44" s="37"/>
      <c r="JHZ44" s="37"/>
      <c r="JIA44" s="37"/>
      <c r="JIB44" s="37"/>
      <c r="JIC44" s="37"/>
      <c r="JID44" s="37"/>
      <c r="JIE44" s="37"/>
      <c r="JIF44" s="37"/>
      <c r="JIG44" s="37"/>
      <c r="JIH44" s="37"/>
      <c r="JII44" s="37"/>
      <c r="JIJ44" s="37"/>
      <c r="JIK44" s="37"/>
      <c r="JIL44" s="37"/>
      <c r="JIM44" s="37"/>
      <c r="JIN44" s="37"/>
      <c r="JIO44" s="37"/>
      <c r="JIP44" s="37"/>
      <c r="JIQ44" s="37"/>
      <c r="JIR44" s="37"/>
      <c r="JIS44" s="37"/>
      <c r="JIT44" s="37"/>
      <c r="JIU44" s="37"/>
      <c r="JIV44" s="37"/>
      <c r="JIW44" s="37"/>
      <c r="JIX44" s="37"/>
      <c r="JIY44" s="37"/>
      <c r="JIZ44" s="37"/>
      <c r="JJA44" s="37"/>
      <c r="JJB44" s="37"/>
      <c r="JJC44" s="37"/>
      <c r="JJD44" s="37"/>
      <c r="JJE44" s="37"/>
      <c r="JJF44" s="37"/>
      <c r="JJG44" s="37"/>
      <c r="JJH44" s="37"/>
      <c r="JJI44" s="37"/>
      <c r="JJJ44" s="37"/>
      <c r="JJK44" s="37"/>
      <c r="JJL44" s="37"/>
      <c r="JJM44" s="37"/>
      <c r="JJN44" s="37"/>
      <c r="JJO44" s="37"/>
      <c r="JJP44" s="37"/>
      <c r="JJQ44" s="37"/>
      <c r="JJR44" s="37"/>
      <c r="JJS44" s="37"/>
      <c r="JJT44" s="37"/>
      <c r="JJU44" s="37"/>
      <c r="JJV44" s="37"/>
      <c r="JJW44" s="37"/>
      <c r="JJX44" s="37"/>
      <c r="JJY44" s="37"/>
      <c r="JJZ44" s="37"/>
      <c r="JKA44" s="37"/>
      <c r="JKB44" s="37"/>
      <c r="JKC44" s="37"/>
      <c r="JKD44" s="37"/>
      <c r="JKE44" s="37"/>
      <c r="JKF44" s="37"/>
      <c r="JKG44" s="37"/>
      <c r="JKH44" s="37"/>
      <c r="JKI44" s="37"/>
      <c r="JKJ44" s="37"/>
      <c r="JKK44" s="37"/>
      <c r="JKL44" s="37"/>
      <c r="JKM44" s="37"/>
      <c r="JKN44" s="37"/>
      <c r="JKO44" s="37"/>
      <c r="JKP44" s="37"/>
      <c r="JKQ44" s="37"/>
      <c r="JKR44" s="37"/>
      <c r="JKS44" s="37"/>
      <c r="JKT44" s="37"/>
      <c r="JKU44" s="37"/>
      <c r="JKV44" s="37"/>
      <c r="JKW44" s="37"/>
      <c r="JKX44" s="37"/>
      <c r="JKY44" s="37"/>
      <c r="JKZ44" s="37"/>
      <c r="JLA44" s="37"/>
      <c r="JLB44" s="37"/>
      <c r="JLC44" s="37"/>
      <c r="JLD44" s="37"/>
      <c r="JLE44" s="37"/>
      <c r="JLF44" s="37"/>
      <c r="JLG44" s="37"/>
      <c r="JLH44" s="37"/>
      <c r="JLI44" s="37"/>
      <c r="JLJ44" s="37"/>
      <c r="JLK44" s="37"/>
      <c r="JLL44" s="37"/>
      <c r="JLM44" s="37"/>
      <c r="JLN44" s="37"/>
      <c r="JLO44" s="37"/>
      <c r="JLP44" s="37"/>
      <c r="JLQ44" s="37"/>
      <c r="JLR44" s="37"/>
      <c r="JLS44" s="37"/>
      <c r="JLT44" s="37"/>
      <c r="JLU44" s="37"/>
      <c r="JLV44" s="37"/>
      <c r="JLW44" s="37"/>
      <c r="JLX44" s="37"/>
      <c r="JLY44" s="37"/>
      <c r="JLZ44" s="37"/>
      <c r="JMA44" s="37"/>
      <c r="JMB44" s="37"/>
      <c r="JMC44" s="37"/>
      <c r="JMD44" s="37"/>
      <c r="JME44" s="37"/>
      <c r="JMF44" s="37"/>
      <c r="JMG44" s="37"/>
      <c r="JMH44" s="37"/>
      <c r="JMI44" s="37"/>
      <c r="JMJ44" s="37"/>
      <c r="JMK44" s="37"/>
      <c r="JML44" s="37"/>
      <c r="JMM44" s="37"/>
      <c r="JMN44" s="37"/>
      <c r="JMO44" s="37"/>
      <c r="JMP44" s="37"/>
      <c r="JMQ44" s="37"/>
      <c r="JMR44" s="37"/>
      <c r="JMS44" s="37"/>
      <c r="JMT44" s="37"/>
      <c r="JMU44" s="37"/>
      <c r="JMV44" s="37"/>
      <c r="JMW44" s="37"/>
      <c r="JMX44" s="37"/>
      <c r="JMY44" s="37"/>
      <c r="JMZ44" s="37"/>
      <c r="JNA44" s="37"/>
      <c r="JNB44" s="37"/>
      <c r="JNC44" s="37"/>
      <c r="JND44" s="37"/>
      <c r="JNE44" s="37"/>
      <c r="JNF44" s="37"/>
      <c r="JNG44" s="37"/>
      <c r="JNH44" s="37"/>
      <c r="JNI44" s="37"/>
      <c r="JNJ44" s="37"/>
      <c r="JNK44" s="37"/>
      <c r="JNL44" s="37"/>
      <c r="JNM44" s="37"/>
      <c r="JNN44" s="37"/>
      <c r="JNO44" s="37"/>
      <c r="JNP44" s="37"/>
      <c r="JNQ44" s="37"/>
      <c r="JNR44" s="37"/>
      <c r="JNS44" s="37"/>
      <c r="JNT44" s="37"/>
      <c r="JNU44" s="37"/>
      <c r="JNV44" s="37"/>
      <c r="JNW44" s="37"/>
      <c r="JNX44" s="37"/>
      <c r="JNY44" s="37"/>
      <c r="JNZ44" s="37"/>
      <c r="JOA44" s="37"/>
      <c r="JOB44" s="37"/>
      <c r="JOC44" s="37"/>
      <c r="JOD44" s="37"/>
      <c r="JOE44" s="37"/>
      <c r="JOF44" s="37"/>
      <c r="JOG44" s="37"/>
      <c r="JOH44" s="37"/>
      <c r="JOI44" s="37"/>
      <c r="JOJ44" s="37"/>
      <c r="JOK44" s="37"/>
      <c r="JOL44" s="37"/>
      <c r="JOM44" s="37"/>
      <c r="JON44" s="37"/>
      <c r="JOO44" s="37"/>
      <c r="JOP44" s="37"/>
      <c r="JOQ44" s="37"/>
      <c r="JOR44" s="37"/>
      <c r="JOS44" s="37"/>
      <c r="JOT44" s="37"/>
      <c r="JOU44" s="37"/>
      <c r="JOV44" s="37"/>
      <c r="JOW44" s="37"/>
      <c r="JOX44" s="37"/>
      <c r="JOY44" s="37"/>
      <c r="JOZ44" s="37"/>
      <c r="JPA44" s="37"/>
      <c r="JPB44" s="37"/>
      <c r="JPC44" s="37"/>
      <c r="JPD44" s="37"/>
      <c r="JPE44" s="37"/>
      <c r="JPF44" s="37"/>
      <c r="JPG44" s="37"/>
      <c r="JPH44" s="37"/>
      <c r="JPI44" s="37"/>
      <c r="JPJ44" s="37"/>
      <c r="JPK44" s="37"/>
      <c r="JPL44" s="37"/>
      <c r="JPM44" s="37"/>
      <c r="JPN44" s="37"/>
      <c r="JPO44" s="37"/>
      <c r="JPP44" s="37"/>
      <c r="JPQ44" s="37"/>
      <c r="JPR44" s="37"/>
      <c r="JPS44" s="37"/>
      <c r="JPT44" s="37"/>
      <c r="JPU44" s="37"/>
      <c r="JPV44" s="37"/>
      <c r="JPW44" s="37"/>
      <c r="JPX44" s="37"/>
      <c r="JPY44" s="37"/>
      <c r="JPZ44" s="37"/>
      <c r="JQA44" s="37"/>
      <c r="JQB44" s="37"/>
      <c r="JQC44" s="37"/>
      <c r="JQD44" s="37"/>
      <c r="JQE44" s="37"/>
      <c r="JQF44" s="37"/>
      <c r="JQG44" s="37"/>
      <c r="JQH44" s="37"/>
      <c r="JQI44" s="37"/>
      <c r="JQJ44" s="37"/>
      <c r="JQK44" s="37"/>
      <c r="JQL44" s="37"/>
      <c r="JQM44" s="37"/>
      <c r="JQN44" s="37"/>
      <c r="JQO44" s="37"/>
      <c r="JQP44" s="37"/>
      <c r="JQQ44" s="37"/>
      <c r="JQR44" s="37"/>
      <c r="JQS44" s="37"/>
      <c r="JQT44" s="37"/>
      <c r="JQU44" s="37"/>
      <c r="JQV44" s="37"/>
      <c r="JQW44" s="37"/>
      <c r="JQX44" s="37"/>
      <c r="JQY44" s="37"/>
      <c r="JQZ44" s="37"/>
      <c r="JRA44" s="37"/>
      <c r="JRB44" s="37"/>
      <c r="JRC44" s="37"/>
      <c r="JRD44" s="37"/>
      <c r="JRE44" s="37"/>
      <c r="JRF44" s="37"/>
      <c r="JRG44" s="37"/>
      <c r="JRH44" s="37"/>
      <c r="JRI44" s="37"/>
      <c r="JRJ44" s="37"/>
      <c r="JRK44" s="37"/>
      <c r="JRL44" s="37"/>
      <c r="JRM44" s="37"/>
      <c r="JRN44" s="37"/>
      <c r="JRO44" s="37"/>
      <c r="JRP44" s="37"/>
      <c r="JRQ44" s="37"/>
      <c r="JRR44" s="37"/>
      <c r="JRS44" s="37"/>
      <c r="JRT44" s="37"/>
      <c r="JRU44" s="37"/>
      <c r="JRV44" s="37"/>
      <c r="JRW44" s="37"/>
      <c r="JRX44" s="37"/>
      <c r="JRY44" s="37"/>
      <c r="JRZ44" s="37"/>
      <c r="JSA44" s="37"/>
      <c r="JSB44" s="37"/>
      <c r="JSC44" s="37"/>
      <c r="JSD44" s="37"/>
      <c r="JSE44" s="37"/>
      <c r="JSF44" s="37"/>
      <c r="JSG44" s="37"/>
      <c r="JSH44" s="37"/>
      <c r="JSI44" s="37"/>
      <c r="JSJ44" s="37"/>
      <c r="JSK44" s="37"/>
      <c r="JSL44" s="37"/>
      <c r="JSM44" s="37"/>
      <c r="JSN44" s="37"/>
      <c r="JSO44" s="37"/>
      <c r="JSP44" s="37"/>
      <c r="JSQ44" s="37"/>
      <c r="JSR44" s="37"/>
      <c r="JSS44" s="37"/>
      <c r="JST44" s="37"/>
      <c r="JSU44" s="37"/>
      <c r="JSV44" s="37"/>
      <c r="JSW44" s="37"/>
      <c r="JSX44" s="37"/>
      <c r="JSY44" s="37"/>
      <c r="JSZ44" s="37"/>
      <c r="JTA44" s="37"/>
      <c r="JTB44" s="37"/>
      <c r="JTC44" s="37"/>
      <c r="JTD44" s="37"/>
      <c r="JTE44" s="37"/>
      <c r="JTF44" s="37"/>
      <c r="JTG44" s="37"/>
      <c r="JTH44" s="37"/>
      <c r="JTI44" s="37"/>
      <c r="JTJ44" s="37"/>
      <c r="JTK44" s="37"/>
      <c r="JTL44" s="37"/>
      <c r="JTM44" s="37"/>
      <c r="JTN44" s="37"/>
      <c r="JTO44" s="37"/>
      <c r="JTP44" s="37"/>
      <c r="JTQ44" s="37"/>
      <c r="JTR44" s="37"/>
      <c r="JTS44" s="37"/>
      <c r="JTT44" s="37"/>
      <c r="JTU44" s="37"/>
      <c r="JTV44" s="37"/>
      <c r="JTW44" s="37"/>
      <c r="JTX44" s="37"/>
      <c r="JTY44" s="37"/>
      <c r="JTZ44" s="37"/>
      <c r="JUA44" s="37"/>
      <c r="JUB44" s="37"/>
      <c r="JUC44" s="37"/>
      <c r="JUD44" s="37"/>
      <c r="JUE44" s="37"/>
      <c r="JUF44" s="37"/>
      <c r="JUG44" s="37"/>
      <c r="JUH44" s="37"/>
      <c r="JUI44" s="37"/>
      <c r="JUJ44" s="37"/>
      <c r="JUK44" s="37"/>
      <c r="JUL44" s="37"/>
      <c r="JUM44" s="37"/>
      <c r="JUN44" s="37"/>
      <c r="JUO44" s="37"/>
      <c r="JUP44" s="37"/>
      <c r="JUQ44" s="37"/>
      <c r="JUR44" s="37"/>
      <c r="JUS44" s="37"/>
      <c r="JUT44" s="37"/>
      <c r="JUU44" s="37"/>
      <c r="JUV44" s="37"/>
      <c r="JUW44" s="37"/>
      <c r="JUX44" s="37"/>
      <c r="JUY44" s="37"/>
      <c r="JUZ44" s="37"/>
      <c r="JVA44" s="37"/>
      <c r="JVB44" s="37"/>
      <c r="JVC44" s="37"/>
      <c r="JVD44" s="37"/>
      <c r="JVE44" s="37"/>
      <c r="JVF44" s="37"/>
      <c r="JVG44" s="37"/>
      <c r="JVH44" s="37"/>
      <c r="JVI44" s="37"/>
      <c r="JVJ44" s="37"/>
      <c r="JVK44" s="37"/>
      <c r="JVL44" s="37"/>
      <c r="JVM44" s="37"/>
      <c r="JVN44" s="37"/>
      <c r="JVO44" s="37"/>
      <c r="JVP44" s="37"/>
      <c r="JVQ44" s="37"/>
      <c r="JVR44" s="37"/>
      <c r="JVS44" s="37"/>
      <c r="JVT44" s="37"/>
      <c r="JVU44" s="37"/>
      <c r="JVV44" s="37"/>
      <c r="JVW44" s="37"/>
      <c r="JVX44" s="37"/>
      <c r="JVY44" s="37"/>
      <c r="JVZ44" s="37"/>
      <c r="JWA44" s="37"/>
      <c r="JWB44" s="37"/>
      <c r="JWC44" s="37"/>
      <c r="JWD44" s="37"/>
      <c r="JWE44" s="37"/>
      <c r="JWF44" s="37"/>
      <c r="JWG44" s="37"/>
      <c r="JWH44" s="37"/>
      <c r="JWI44" s="37"/>
      <c r="JWJ44" s="37"/>
      <c r="JWK44" s="37"/>
      <c r="JWL44" s="37"/>
      <c r="JWM44" s="37"/>
      <c r="JWN44" s="37"/>
      <c r="JWO44" s="37"/>
      <c r="JWP44" s="37"/>
      <c r="JWQ44" s="37"/>
      <c r="JWR44" s="37"/>
      <c r="JWS44" s="37"/>
      <c r="JWT44" s="37"/>
      <c r="JWU44" s="37"/>
      <c r="JWV44" s="37"/>
      <c r="JWW44" s="37"/>
      <c r="JWX44" s="37"/>
      <c r="JWY44" s="37"/>
      <c r="JWZ44" s="37"/>
      <c r="JXA44" s="37"/>
      <c r="JXB44" s="37"/>
      <c r="JXC44" s="37"/>
      <c r="JXD44" s="37"/>
      <c r="JXE44" s="37"/>
      <c r="JXF44" s="37"/>
      <c r="JXG44" s="37"/>
      <c r="JXH44" s="37"/>
      <c r="JXI44" s="37"/>
      <c r="JXJ44" s="37"/>
      <c r="JXK44" s="37"/>
      <c r="JXL44" s="37"/>
      <c r="JXM44" s="37"/>
      <c r="JXN44" s="37"/>
      <c r="JXO44" s="37"/>
      <c r="JXP44" s="37"/>
      <c r="JXQ44" s="37"/>
      <c r="JXR44" s="37"/>
      <c r="JXS44" s="37"/>
      <c r="JXT44" s="37"/>
      <c r="JXU44" s="37"/>
      <c r="JXV44" s="37"/>
      <c r="JXW44" s="37"/>
      <c r="JXX44" s="37"/>
      <c r="JXY44" s="37"/>
      <c r="JXZ44" s="37"/>
      <c r="JYA44" s="37"/>
      <c r="JYB44" s="37"/>
      <c r="JYC44" s="37"/>
      <c r="JYD44" s="37"/>
      <c r="JYE44" s="37"/>
      <c r="JYF44" s="37"/>
      <c r="JYG44" s="37"/>
      <c r="JYH44" s="37"/>
      <c r="JYI44" s="37"/>
      <c r="JYJ44" s="37"/>
      <c r="JYK44" s="37"/>
      <c r="JYL44" s="37"/>
      <c r="JYM44" s="37"/>
      <c r="JYN44" s="37"/>
      <c r="JYO44" s="37"/>
      <c r="JYP44" s="37"/>
      <c r="JYQ44" s="37"/>
      <c r="JYR44" s="37"/>
      <c r="JYS44" s="37"/>
      <c r="JYT44" s="37"/>
      <c r="JYU44" s="37"/>
      <c r="JYV44" s="37"/>
      <c r="JYW44" s="37"/>
      <c r="JYX44" s="37"/>
      <c r="JYY44" s="37"/>
      <c r="JYZ44" s="37"/>
      <c r="JZA44" s="37"/>
      <c r="JZB44" s="37"/>
      <c r="JZC44" s="37"/>
      <c r="JZD44" s="37"/>
      <c r="JZE44" s="37"/>
      <c r="JZF44" s="37"/>
      <c r="JZG44" s="37"/>
      <c r="JZH44" s="37"/>
      <c r="JZI44" s="37"/>
      <c r="JZJ44" s="37"/>
      <c r="JZK44" s="37"/>
      <c r="JZL44" s="37"/>
      <c r="JZM44" s="37"/>
      <c r="JZN44" s="37"/>
      <c r="JZO44" s="37"/>
      <c r="JZP44" s="37"/>
      <c r="JZQ44" s="37"/>
      <c r="JZR44" s="37"/>
      <c r="JZS44" s="37"/>
      <c r="JZT44" s="37"/>
      <c r="JZU44" s="37"/>
      <c r="JZV44" s="37"/>
      <c r="JZW44" s="37"/>
      <c r="JZX44" s="37"/>
      <c r="JZY44" s="37"/>
      <c r="JZZ44" s="37"/>
      <c r="KAA44" s="37"/>
      <c r="KAB44" s="37"/>
      <c r="KAC44" s="37"/>
      <c r="KAD44" s="37"/>
      <c r="KAE44" s="37"/>
      <c r="KAF44" s="37"/>
      <c r="KAG44" s="37"/>
      <c r="KAH44" s="37"/>
      <c r="KAI44" s="37"/>
      <c r="KAJ44" s="37"/>
      <c r="KAK44" s="37"/>
      <c r="KAL44" s="37"/>
      <c r="KAM44" s="37"/>
      <c r="KAN44" s="37"/>
      <c r="KAO44" s="37"/>
      <c r="KAP44" s="37"/>
      <c r="KAQ44" s="37"/>
      <c r="KAR44" s="37"/>
      <c r="KAS44" s="37"/>
      <c r="KAT44" s="37"/>
      <c r="KAU44" s="37"/>
      <c r="KAV44" s="37"/>
      <c r="KAW44" s="37"/>
      <c r="KAX44" s="37"/>
      <c r="KAY44" s="37"/>
      <c r="KAZ44" s="37"/>
      <c r="KBA44" s="37"/>
      <c r="KBB44" s="37"/>
      <c r="KBC44" s="37"/>
      <c r="KBD44" s="37"/>
      <c r="KBE44" s="37"/>
      <c r="KBF44" s="37"/>
      <c r="KBG44" s="37"/>
      <c r="KBH44" s="37"/>
      <c r="KBI44" s="37"/>
      <c r="KBJ44" s="37"/>
      <c r="KBK44" s="37"/>
      <c r="KBL44" s="37"/>
      <c r="KBM44" s="37"/>
      <c r="KBN44" s="37"/>
      <c r="KBO44" s="37"/>
      <c r="KBP44" s="37"/>
      <c r="KBQ44" s="37"/>
      <c r="KBR44" s="37"/>
      <c r="KBS44" s="37"/>
      <c r="KBT44" s="37"/>
      <c r="KBU44" s="37"/>
      <c r="KBV44" s="37"/>
      <c r="KBW44" s="37"/>
      <c r="KBX44" s="37"/>
      <c r="KBY44" s="37"/>
      <c r="KBZ44" s="37"/>
      <c r="KCA44" s="37"/>
      <c r="KCB44" s="37"/>
      <c r="KCC44" s="37"/>
      <c r="KCD44" s="37"/>
      <c r="KCE44" s="37"/>
      <c r="KCF44" s="37"/>
      <c r="KCG44" s="37"/>
      <c r="KCH44" s="37"/>
      <c r="KCI44" s="37"/>
      <c r="KCJ44" s="37"/>
      <c r="KCK44" s="37"/>
      <c r="KCL44" s="37"/>
      <c r="KCM44" s="37"/>
      <c r="KCN44" s="37"/>
      <c r="KCO44" s="37"/>
      <c r="KCP44" s="37"/>
      <c r="KCQ44" s="37"/>
      <c r="KCR44" s="37"/>
      <c r="KCS44" s="37"/>
      <c r="KCT44" s="37"/>
      <c r="KCU44" s="37"/>
      <c r="KCV44" s="37"/>
      <c r="KCW44" s="37"/>
      <c r="KCX44" s="37"/>
      <c r="KCY44" s="37"/>
      <c r="KCZ44" s="37"/>
      <c r="KDA44" s="37"/>
      <c r="KDB44" s="37"/>
      <c r="KDC44" s="37"/>
      <c r="KDD44" s="37"/>
      <c r="KDE44" s="37"/>
      <c r="KDF44" s="37"/>
      <c r="KDG44" s="37"/>
      <c r="KDH44" s="37"/>
      <c r="KDI44" s="37"/>
      <c r="KDJ44" s="37"/>
      <c r="KDK44" s="37"/>
      <c r="KDL44" s="37"/>
      <c r="KDM44" s="37"/>
      <c r="KDN44" s="37"/>
      <c r="KDO44" s="37"/>
      <c r="KDP44" s="37"/>
      <c r="KDQ44" s="37"/>
      <c r="KDR44" s="37"/>
      <c r="KDS44" s="37"/>
      <c r="KDT44" s="37"/>
      <c r="KDU44" s="37"/>
      <c r="KDV44" s="37"/>
      <c r="KDW44" s="37"/>
      <c r="KDX44" s="37"/>
      <c r="KDY44" s="37"/>
      <c r="KDZ44" s="37"/>
      <c r="KEA44" s="37"/>
      <c r="KEB44" s="37"/>
      <c r="KEC44" s="37"/>
      <c r="KED44" s="37"/>
      <c r="KEE44" s="37"/>
      <c r="KEF44" s="37"/>
      <c r="KEG44" s="37"/>
      <c r="KEH44" s="37"/>
      <c r="KEI44" s="37"/>
      <c r="KEJ44" s="37"/>
      <c r="KEK44" s="37"/>
      <c r="KEL44" s="37"/>
      <c r="KEM44" s="37"/>
      <c r="KEN44" s="37"/>
      <c r="KEO44" s="37"/>
      <c r="KEP44" s="37"/>
      <c r="KEQ44" s="37"/>
      <c r="KER44" s="37"/>
      <c r="KES44" s="37"/>
      <c r="KET44" s="37"/>
      <c r="KEU44" s="37"/>
      <c r="KEV44" s="37"/>
      <c r="KEW44" s="37"/>
      <c r="KEX44" s="37"/>
      <c r="KEY44" s="37"/>
      <c r="KEZ44" s="37"/>
      <c r="KFA44" s="37"/>
      <c r="KFB44" s="37"/>
      <c r="KFC44" s="37"/>
      <c r="KFD44" s="37"/>
      <c r="KFE44" s="37"/>
      <c r="KFF44" s="37"/>
      <c r="KFG44" s="37"/>
      <c r="KFH44" s="37"/>
      <c r="KFI44" s="37"/>
      <c r="KFJ44" s="37"/>
      <c r="KFK44" s="37"/>
      <c r="KFL44" s="37"/>
      <c r="KFM44" s="37"/>
      <c r="KFN44" s="37"/>
      <c r="KFO44" s="37"/>
      <c r="KFP44" s="37"/>
      <c r="KFQ44" s="37"/>
      <c r="KFR44" s="37"/>
      <c r="KFS44" s="37"/>
      <c r="KFT44" s="37"/>
      <c r="KFU44" s="37"/>
      <c r="KFV44" s="37"/>
      <c r="KFW44" s="37"/>
      <c r="KFX44" s="37"/>
      <c r="KFY44" s="37"/>
      <c r="KFZ44" s="37"/>
      <c r="KGA44" s="37"/>
      <c r="KGB44" s="37"/>
      <c r="KGC44" s="37"/>
      <c r="KGD44" s="37"/>
      <c r="KGE44" s="37"/>
      <c r="KGF44" s="37"/>
      <c r="KGG44" s="37"/>
      <c r="KGH44" s="37"/>
      <c r="KGI44" s="37"/>
      <c r="KGJ44" s="37"/>
      <c r="KGK44" s="37"/>
      <c r="KGL44" s="37"/>
      <c r="KGM44" s="37"/>
      <c r="KGN44" s="37"/>
      <c r="KGO44" s="37"/>
      <c r="KGP44" s="37"/>
      <c r="KGQ44" s="37"/>
      <c r="KGR44" s="37"/>
      <c r="KGS44" s="37"/>
      <c r="KGT44" s="37"/>
      <c r="KGU44" s="37"/>
      <c r="KGV44" s="37"/>
      <c r="KGW44" s="37"/>
      <c r="KGX44" s="37"/>
      <c r="KGY44" s="37"/>
      <c r="KGZ44" s="37"/>
      <c r="KHA44" s="37"/>
      <c r="KHB44" s="37"/>
      <c r="KHC44" s="37"/>
      <c r="KHD44" s="37"/>
      <c r="KHE44" s="37"/>
      <c r="KHF44" s="37"/>
      <c r="KHG44" s="37"/>
      <c r="KHH44" s="37"/>
      <c r="KHI44" s="37"/>
      <c r="KHJ44" s="37"/>
      <c r="KHK44" s="37"/>
      <c r="KHL44" s="37"/>
      <c r="KHM44" s="37"/>
      <c r="KHN44" s="37"/>
      <c r="KHO44" s="37"/>
      <c r="KHP44" s="37"/>
      <c r="KHQ44" s="37"/>
      <c r="KHR44" s="37"/>
      <c r="KHS44" s="37"/>
      <c r="KHT44" s="37"/>
      <c r="KHU44" s="37"/>
      <c r="KHV44" s="37"/>
      <c r="KHW44" s="37"/>
      <c r="KHX44" s="37"/>
      <c r="KHY44" s="37"/>
      <c r="KHZ44" s="37"/>
      <c r="KIA44" s="37"/>
      <c r="KIB44" s="37"/>
      <c r="KIC44" s="37"/>
      <c r="KID44" s="37"/>
      <c r="KIE44" s="37"/>
      <c r="KIF44" s="37"/>
      <c r="KIG44" s="37"/>
      <c r="KIH44" s="37"/>
      <c r="KII44" s="37"/>
      <c r="KIJ44" s="37"/>
      <c r="KIK44" s="37"/>
      <c r="KIL44" s="37"/>
      <c r="KIM44" s="37"/>
      <c r="KIN44" s="37"/>
      <c r="KIO44" s="37"/>
      <c r="KIP44" s="37"/>
      <c r="KIQ44" s="37"/>
      <c r="KIR44" s="37"/>
      <c r="KIS44" s="37"/>
      <c r="KIT44" s="37"/>
      <c r="KIU44" s="37"/>
      <c r="KIV44" s="37"/>
      <c r="KIW44" s="37"/>
      <c r="KIX44" s="37"/>
      <c r="KIY44" s="37"/>
      <c r="KIZ44" s="37"/>
      <c r="KJA44" s="37"/>
      <c r="KJB44" s="37"/>
      <c r="KJC44" s="37"/>
      <c r="KJD44" s="37"/>
      <c r="KJE44" s="37"/>
      <c r="KJF44" s="37"/>
      <c r="KJG44" s="37"/>
      <c r="KJH44" s="37"/>
      <c r="KJI44" s="37"/>
      <c r="KJJ44" s="37"/>
      <c r="KJK44" s="37"/>
      <c r="KJL44" s="37"/>
      <c r="KJM44" s="37"/>
      <c r="KJN44" s="37"/>
      <c r="KJO44" s="37"/>
      <c r="KJP44" s="37"/>
      <c r="KJQ44" s="37"/>
      <c r="KJR44" s="37"/>
      <c r="KJS44" s="37"/>
      <c r="KJT44" s="37"/>
      <c r="KJU44" s="37"/>
      <c r="KJV44" s="37"/>
      <c r="KJW44" s="37"/>
      <c r="KJX44" s="37"/>
      <c r="KJY44" s="37"/>
      <c r="KJZ44" s="37"/>
      <c r="KKA44" s="37"/>
      <c r="KKB44" s="37"/>
      <c r="KKC44" s="37"/>
      <c r="KKD44" s="37"/>
      <c r="KKE44" s="37"/>
      <c r="KKF44" s="37"/>
      <c r="KKG44" s="37"/>
      <c r="KKH44" s="37"/>
      <c r="KKI44" s="37"/>
      <c r="KKJ44" s="37"/>
      <c r="KKK44" s="37"/>
      <c r="KKL44" s="37"/>
      <c r="KKM44" s="37"/>
      <c r="KKN44" s="37"/>
      <c r="KKO44" s="37"/>
      <c r="KKP44" s="37"/>
      <c r="KKQ44" s="37"/>
      <c r="KKR44" s="37"/>
      <c r="KKS44" s="37"/>
      <c r="KKT44" s="37"/>
      <c r="KKU44" s="37"/>
      <c r="KKV44" s="37"/>
      <c r="KKW44" s="37"/>
      <c r="KKX44" s="37"/>
      <c r="KKY44" s="37"/>
      <c r="KKZ44" s="37"/>
      <c r="KLA44" s="37"/>
      <c r="KLB44" s="37"/>
      <c r="KLC44" s="37"/>
      <c r="KLD44" s="37"/>
      <c r="KLE44" s="37"/>
      <c r="KLF44" s="37"/>
      <c r="KLG44" s="37"/>
      <c r="KLH44" s="37"/>
      <c r="KLI44" s="37"/>
      <c r="KLJ44" s="37"/>
      <c r="KLK44" s="37"/>
      <c r="KLL44" s="37"/>
      <c r="KLM44" s="37"/>
      <c r="KLN44" s="37"/>
      <c r="KLO44" s="37"/>
      <c r="KLP44" s="37"/>
      <c r="KLQ44" s="37"/>
      <c r="KLR44" s="37"/>
      <c r="KLS44" s="37"/>
      <c r="KLT44" s="37"/>
      <c r="KLU44" s="37"/>
      <c r="KLV44" s="37"/>
      <c r="KLW44" s="37"/>
      <c r="KLX44" s="37"/>
      <c r="KLY44" s="37"/>
      <c r="KLZ44" s="37"/>
      <c r="KMA44" s="37"/>
      <c r="KMB44" s="37"/>
      <c r="KMC44" s="37"/>
      <c r="KMD44" s="37"/>
      <c r="KME44" s="37"/>
      <c r="KMF44" s="37"/>
      <c r="KMG44" s="37"/>
      <c r="KMH44" s="37"/>
      <c r="KMI44" s="37"/>
      <c r="KMJ44" s="37"/>
      <c r="KMK44" s="37"/>
      <c r="KML44" s="37"/>
      <c r="KMM44" s="37"/>
      <c r="KMN44" s="37"/>
      <c r="KMO44" s="37"/>
      <c r="KMP44" s="37"/>
      <c r="KMQ44" s="37"/>
      <c r="KMR44" s="37"/>
      <c r="KMS44" s="37"/>
      <c r="KMT44" s="37"/>
      <c r="KMU44" s="37"/>
      <c r="KMV44" s="37"/>
      <c r="KMW44" s="37"/>
      <c r="KMX44" s="37"/>
      <c r="KMY44" s="37"/>
      <c r="KMZ44" s="37"/>
      <c r="KNA44" s="37"/>
      <c r="KNB44" s="37"/>
      <c r="KNC44" s="37"/>
      <c r="KND44" s="37"/>
      <c r="KNE44" s="37"/>
      <c r="KNF44" s="37"/>
      <c r="KNG44" s="37"/>
      <c r="KNH44" s="37"/>
      <c r="KNI44" s="37"/>
      <c r="KNJ44" s="37"/>
      <c r="KNK44" s="37"/>
      <c r="KNL44" s="37"/>
      <c r="KNM44" s="37"/>
      <c r="KNN44" s="37"/>
      <c r="KNO44" s="37"/>
      <c r="KNP44" s="37"/>
      <c r="KNQ44" s="37"/>
      <c r="KNR44" s="37"/>
      <c r="KNS44" s="37"/>
      <c r="KNT44" s="37"/>
      <c r="KNU44" s="37"/>
      <c r="KNV44" s="37"/>
      <c r="KNW44" s="37"/>
      <c r="KNX44" s="37"/>
      <c r="KNY44" s="37"/>
      <c r="KNZ44" s="37"/>
      <c r="KOA44" s="37"/>
      <c r="KOB44" s="37"/>
      <c r="KOC44" s="37"/>
      <c r="KOD44" s="37"/>
      <c r="KOE44" s="37"/>
      <c r="KOF44" s="37"/>
      <c r="KOG44" s="37"/>
      <c r="KOH44" s="37"/>
      <c r="KOI44" s="37"/>
      <c r="KOJ44" s="37"/>
      <c r="KOK44" s="37"/>
      <c r="KOL44" s="37"/>
      <c r="KOM44" s="37"/>
      <c r="KON44" s="37"/>
      <c r="KOO44" s="37"/>
      <c r="KOP44" s="37"/>
      <c r="KOQ44" s="37"/>
      <c r="KOR44" s="37"/>
      <c r="KOS44" s="37"/>
      <c r="KOT44" s="37"/>
      <c r="KOU44" s="37"/>
      <c r="KOV44" s="37"/>
      <c r="KOW44" s="37"/>
      <c r="KOX44" s="37"/>
      <c r="KOY44" s="37"/>
      <c r="KOZ44" s="37"/>
      <c r="KPA44" s="37"/>
      <c r="KPB44" s="37"/>
      <c r="KPC44" s="37"/>
      <c r="KPD44" s="37"/>
      <c r="KPE44" s="37"/>
      <c r="KPF44" s="37"/>
      <c r="KPG44" s="37"/>
      <c r="KPH44" s="37"/>
      <c r="KPI44" s="37"/>
      <c r="KPJ44" s="37"/>
      <c r="KPK44" s="37"/>
      <c r="KPL44" s="37"/>
      <c r="KPM44" s="37"/>
      <c r="KPN44" s="37"/>
      <c r="KPO44" s="37"/>
      <c r="KPP44" s="37"/>
      <c r="KPQ44" s="37"/>
      <c r="KPR44" s="37"/>
      <c r="KPS44" s="37"/>
      <c r="KPT44" s="37"/>
      <c r="KPU44" s="37"/>
      <c r="KPV44" s="37"/>
      <c r="KPW44" s="37"/>
      <c r="KPX44" s="37"/>
      <c r="KPY44" s="37"/>
      <c r="KPZ44" s="37"/>
      <c r="KQA44" s="37"/>
      <c r="KQB44" s="37"/>
      <c r="KQC44" s="37"/>
      <c r="KQD44" s="37"/>
      <c r="KQE44" s="37"/>
      <c r="KQF44" s="37"/>
      <c r="KQG44" s="37"/>
      <c r="KQH44" s="37"/>
      <c r="KQI44" s="37"/>
      <c r="KQJ44" s="37"/>
      <c r="KQK44" s="37"/>
      <c r="KQL44" s="37"/>
      <c r="KQM44" s="37"/>
      <c r="KQN44" s="37"/>
      <c r="KQO44" s="37"/>
      <c r="KQP44" s="37"/>
      <c r="KQQ44" s="37"/>
      <c r="KQR44" s="37"/>
      <c r="KQS44" s="37"/>
      <c r="KQT44" s="37"/>
      <c r="KQU44" s="37"/>
      <c r="KQV44" s="37"/>
      <c r="KQW44" s="37"/>
      <c r="KQX44" s="37"/>
      <c r="KQY44" s="37"/>
      <c r="KQZ44" s="37"/>
      <c r="KRA44" s="37"/>
      <c r="KRB44" s="37"/>
      <c r="KRC44" s="37"/>
      <c r="KRD44" s="37"/>
      <c r="KRE44" s="37"/>
      <c r="KRF44" s="37"/>
      <c r="KRG44" s="37"/>
      <c r="KRH44" s="37"/>
      <c r="KRI44" s="37"/>
      <c r="KRJ44" s="37"/>
      <c r="KRK44" s="37"/>
      <c r="KRL44" s="37"/>
      <c r="KRM44" s="37"/>
      <c r="KRN44" s="37"/>
      <c r="KRO44" s="37"/>
      <c r="KRP44" s="37"/>
      <c r="KRQ44" s="37"/>
      <c r="KRR44" s="37"/>
      <c r="KRS44" s="37"/>
      <c r="KRT44" s="37"/>
      <c r="KRU44" s="37"/>
      <c r="KRV44" s="37"/>
      <c r="KRW44" s="37"/>
      <c r="KRX44" s="37"/>
      <c r="KRY44" s="37"/>
      <c r="KRZ44" s="37"/>
      <c r="KSA44" s="37"/>
      <c r="KSB44" s="37"/>
      <c r="KSC44" s="37"/>
      <c r="KSD44" s="37"/>
      <c r="KSE44" s="37"/>
      <c r="KSF44" s="37"/>
      <c r="KSG44" s="37"/>
      <c r="KSH44" s="37"/>
      <c r="KSI44" s="37"/>
      <c r="KSJ44" s="37"/>
      <c r="KSK44" s="37"/>
      <c r="KSL44" s="37"/>
      <c r="KSM44" s="37"/>
      <c r="KSN44" s="37"/>
      <c r="KSO44" s="37"/>
      <c r="KSP44" s="37"/>
      <c r="KSQ44" s="37"/>
      <c r="KSR44" s="37"/>
      <c r="KSS44" s="37"/>
      <c r="KST44" s="37"/>
      <c r="KSU44" s="37"/>
      <c r="KSV44" s="37"/>
      <c r="KSW44" s="37"/>
      <c r="KSX44" s="37"/>
      <c r="KSY44" s="37"/>
      <c r="KSZ44" s="37"/>
      <c r="KTA44" s="37"/>
      <c r="KTB44" s="37"/>
      <c r="KTC44" s="37"/>
      <c r="KTD44" s="37"/>
      <c r="KTE44" s="37"/>
      <c r="KTF44" s="37"/>
      <c r="KTG44" s="37"/>
      <c r="KTH44" s="37"/>
      <c r="KTI44" s="37"/>
      <c r="KTJ44" s="37"/>
      <c r="KTK44" s="37"/>
      <c r="KTL44" s="37"/>
      <c r="KTM44" s="37"/>
      <c r="KTN44" s="37"/>
      <c r="KTO44" s="37"/>
      <c r="KTP44" s="37"/>
      <c r="KTQ44" s="37"/>
      <c r="KTR44" s="37"/>
      <c r="KTS44" s="37"/>
      <c r="KTT44" s="37"/>
      <c r="KTU44" s="37"/>
      <c r="KTV44" s="37"/>
      <c r="KTW44" s="37"/>
      <c r="KTX44" s="37"/>
      <c r="KTY44" s="37"/>
      <c r="KTZ44" s="37"/>
      <c r="KUA44" s="37"/>
      <c r="KUB44" s="37"/>
      <c r="KUC44" s="37"/>
      <c r="KUD44" s="37"/>
      <c r="KUE44" s="37"/>
      <c r="KUF44" s="37"/>
      <c r="KUG44" s="37"/>
      <c r="KUH44" s="37"/>
      <c r="KUI44" s="37"/>
      <c r="KUJ44" s="37"/>
      <c r="KUK44" s="37"/>
      <c r="KUL44" s="37"/>
      <c r="KUM44" s="37"/>
      <c r="KUN44" s="37"/>
      <c r="KUO44" s="37"/>
      <c r="KUP44" s="37"/>
      <c r="KUQ44" s="37"/>
      <c r="KUR44" s="37"/>
      <c r="KUS44" s="37"/>
      <c r="KUT44" s="37"/>
      <c r="KUU44" s="37"/>
      <c r="KUV44" s="37"/>
      <c r="KUW44" s="37"/>
      <c r="KUX44" s="37"/>
      <c r="KUY44" s="37"/>
      <c r="KUZ44" s="37"/>
      <c r="KVA44" s="37"/>
      <c r="KVB44" s="37"/>
      <c r="KVC44" s="37"/>
      <c r="KVD44" s="37"/>
      <c r="KVE44" s="37"/>
      <c r="KVF44" s="37"/>
      <c r="KVG44" s="37"/>
      <c r="KVH44" s="37"/>
      <c r="KVI44" s="37"/>
      <c r="KVJ44" s="37"/>
      <c r="KVK44" s="37"/>
      <c r="KVL44" s="37"/>
      <c r="KVM44" s="37"/>
      <c r="KVN44" s="37"/>
      <c r="KVO44" s="37"/>
      <c r="KVP44" s="37"/>
      <c r="KVQ44" s="37"/>
      <c r="KVR44" s="37"/>
      <c r="KVS44" s="37"/>
      <c r="KVT44" s="37"/>
      <c r="KVU44" s="37"/>
      <c r="KVV44" s="37"/>
      <c r="KVW44" s="37"/>
      <c r="KVX44" s="37"/>
      <c r="KVY44" s="37"/>
      <c r="KVZ44" s="37"/>
      <c r="KWA44" s="37"/>
      <c r="KWB44" s="37"/>
      <c r="KWC44" s="37"/>
      <c r="KWD44" s="37"/>
      <c r="KWE44" s="37"/>
      <c r="KWF44" s="37"/>
      <c r="KWG44" s="37"/>
      <c r="KWH44" s="37"/>
      <c r="KWI44" s="37"/>
      <c r="KWJ44" s="37"/>
      <c r="KWK44" s="37"/>
      <c r="KWL44" s="37"/>
      <c r="KWM44" s="37"/>
      <c r="KWN44" s="37"/>
      <c r="KWO44" s="37"/>
      <c r="KWP44" s="37"/>
      <c r="KWQ44" s="37"/>
      <c r="KWR44" s="37"/>
      <c r="KWS44" s="37"/>
      <c r="KWT44" s="37"/>
      <c r="KWU44" s="37"/>
      <c r="KWV44" s="37"/>
      <c r="KWW44" s="37"/>
      <c r="KWX44" s="37"/>
      <c r="KWY44" s="37"/>
      <c r="KWZ44" s="37"/>
      <c r="KXA44" s="37"/>
      <c r="KXB44" s="37"/>
      <c r="KXC44" s="37"/>
      <c r="KXD44" s="37"/>
      <c r="KXE44" s="37"/>
      <c r="KXF44" s="37"/>
      <c r="KXG44" s="37"/>
      <c r="KXH44" s="37"/>
      <c r="KXI44" s="37"/>
      <c r="KXJ44" s="37"/>
      <c r="KXK44" s="37"/>
      <c r="KXL44" s="37"/>
      <c r="KXM44" s="37"/>
      <c r="KXN44" s="37"/>
      <c r="KXO44" s="37"/>
      <c r="KXP44" s="37"/>
      <c r="KXQ44" s="37"/>
      <c r="KXR44" s="37"/>
      <c r="KXS44" s="37"/>
      <c r="KXT44" s="37"/>
      <c r="KXU44" s="37"/>
      <c r="KXV44" s="37"/>
      <c r="KXW44" s="37"/>
      <c r="KXX44" s="37"/>
      <c r="KXY44" s="37"/>
      <c r="KXZ44" s="37"/>
      <c r="KYA44" s="37"/>
      <c r="KYB44" s="37"/>
      <c r="KYC44" s="37"/>
      <c r="KYD44" s="37"/>
      <c r="KYE44" s="37"/>
      <c r="KYF44" s="37"/>
      <c r="KYG44" s="37"/>
      <c r="KYH44" s="37"/>
      <c r="KYI44" s="37"/>
      <c r="KYJ44" s="37"/>
      <c r="KYK44" s="37"/>
      <c r="KYL44" s="37"/>
      <c r="KYM44" s="37"/>
      <c r="KYN44" s="37"/>
      <c r="KYO44" s="37"/>
      <c r="KYP44" s="37"/>
      <c r="KYQ44" s="37"/>
      <c r="KYR44" s="37"/>
      <c r="KYS44" s="37"/>
      <c r="KYT44" s="37"/>
      <c r="KYU44" s="37"/>
      <c r="KYV44" s="37"/>
      <c r="KYW44" s="37"/>
      <c r="KYX44" s="37"/>
      <c r="KYY44" s="37"/>
      <c r="KYZ44" s="37"/>
      <c r="KZA44" s="37"/>
      <c r="KZB44" s="37"/>
      <c r="KZC44" s="37"/>
      <c r="KZD44" s="37"/>
      <c r="KZE44" s="37"/>
      <c r="KZF44" s="37"/>
      <c r="KZG44" s="37"/>
      <c r="KZH44" s="37"/>
      <c r="KZI44" s="37"/>
      <c r="KZJ44" s="37"/>
      <c r="KZK44" s="37"/>
      <c r="KZL44" s="37"/>
      <c r="KZM44" s="37"/>
      <c r="KZN44" s="37"/>
      <c r="KZO44" s="37"/>
      <c r="KZP44" s="37"/>
      <c r="KZQ44" s="37"/>
      <c r="KZR44" s="37"/>
      <c r="KZS44" s="37"/>
      <c r="KZT44" s="37"/>
      <c r="KZU44" s="37"/>
      <c r="KZV44" s="37"/>
      <c r="KZW44" s="37"/>
      <c r="KZX44" s="37"/>
      <c r="KZY44" s="37"/>
      <c r="KZZ44" s="37"/>
      <c r="LAA44" s="37"/>
      <c r="LAB44" s="37"/>
      <c r="LAC44" s="37"/>
      <c r="LAD44" s="37"/>
      <c r="LAE44" s="37"/>
      <c r="LAF44" s="37"/>
      <c r="LAG44" s="37"/>
      <c r="LAH44" s="37"/>
      <c r="LAI44" s="37"/>
      <c r="LAJ44" s="37"/>
      <c r="LAK44" s="37"/>
      <c r="LAL44" s="37"/>
      <c r="LAM44" s="37"/>
      <c r="LAN44" s="37"/>
      <c r="LAO44" s="37"/>
      <c r="LAP44" s="37"/>
      <c r="LAQ44" s="37"/>
      <c r="LAR44" s="37"/>
      <c r="LAS44" s="37"/>
      <c r="LAT44" s="37"/>
      <c r="LAU44" s="37"/>
      <c r="LAV44" s="37"/>
      <c r="LAW44" s="37"/>
      <c r="LAX44" s="37"/>
      <c r="LAY44" s="37"/>
      <c r="LAZ44" s="37"/>
      <c r="LBA44" s="37"/>
      <c r="LBB44" s="37"/>
      <c r="LBC44" s="37"/>
      <c r="LBD44" s="37"/>
      <c r="LBE44" s="37"/>
      <c r="LBF44" s="37"/>
      <c r="LBG44" s="37"/>
      <c r="LBH44" s="37"/>
      <c r="LBI44" s="37"/>
      <c r="LBJ44" s="37"/>
      <c r="LBK44" s="37"/>
      <c r="LBL44" s="37"/>
      <c r="LBM44" s="37"/>
      <c r="LBN44" s="37"/>
      <c r="LBO44" s="37"/>
      <c r="LBP44" s="37"/>
      <c r="LBQ44" s="37"/>
      <c r="LBR44" s="37"/>
      <c r="LBS44" s="37"/>
      <c r="LBT44" s="37"/>
      <c r="LBU44" s="37"/>
      <c r="LBV44" s="37"/>
      <c r="LBW44" s="37"/>
      <c r="LBX44" s="37"/>
      <c r="LBY44" s="37"/>
      <c r="LBZ44" s="37"/>
      <c r="LCA44" s="37"/>
      <c r="LCB44" s="37"/>
      <c r="LCC44" s="37"/>
      <c r="LCD44" s="37"/>
      <c r="LCE44" s="37"/>
      <c r="LCF44" s="37"/>
      <c r="LCG44" s="37"/>
      <c r="LCH44" s="37"/>
      <c r="LCI44" s="37"/>
      <c r="LCJ44" s="37"/>
      <c r="LCK44" s="37"/>
      <c r="LCL44" s="37"/>
      <c r="LCM44" s="37"/>
      <c r="LCN44" s="37"/>
      <c r="LCO44" s="37"/>
      <c r="LCP44" s="37"/>
      <c r="LCQ44" s="37"/>
      <c r="LCR44" s="37"/>
      <c r="LCS44" s="37"/>
      <c r="LCT44" s="37"/>
      <c r="LCU44" s="37"/>
      <c r="LCV44" s="37"/>
      <c r="LCW44" s="37"/>
      <c r="LCX44" s="37"/>
      <c r="LCY44" s="37"/>
      <c r="LCZ44" s="37"/>
      <c r="LDA44" s="37"/>
      <c r="LDB44" s="37"/>
      <c r="LDC44" s="37"/>
      <c r="LDD44" s="37"/>
      <c r="LDE44" s="37"/>
      <c r="LDF44" s="37"/>
      <c r="LDG44" s="37"/>
      <c r="LDH44" s="37"/>
      <c r="LDI44" s="37"/>
      <c r="LDJ44" s="37"/>
      <c r="LDK44" s="37"/>
      <c r="LDL44" s="37"/>
      <c r="LDM44" s="37"/>
      <c r="LDN44" s="37"/>
      <c r="LDO44" s="37"/>
      <c r="LDP44" s="37"/>
      <c r="LDQ44" s="37"/>
      <c r="LDR44" s="37"/>
      <c r="LDS44" s="37"/>
      <c r="LDT44" s="37"/>
      <c r="LDU44" s="37"/>
      <c r="LDV44" s="37"/>
      <c r="LDW44" s="37"/>
      <c r="LDX44" s="37"/>
      <c r="LDY44" s="37"/>
      <c r="LDZ44" s="37"/>
      <c r="LEA44" s="37"/>
      <c r="LEB44" s="37"/>
      <c r="LEC44" s="37"/>
      <c r="LED44" s="37"/>
      <c r="LEE44" s="37"/>
      <c r="LEF44" s="37"/>
      <c r="LEG44" s="37"/>
      <c r="LEH44" s="37"/>
      <c r="LEI44" s="37"/>
      <c r="LEJ44" s="37"/>
      <c r="LEK44" s="37"/>
      <c r="LEL44" s="37"/>
      <c r="LEM44" s="37"/>
      <c r="LEN44" s="37"/>
      <c r="LEO44" s="37"/>
      <c r="LEP44" s="37"/>
      <c r="LEQ44" s="37"/>
      <c r="LER44" s="37"/>
      <c r="LES44" s="37"/>
      <c r="LET44" s="37"/>
      <c r="LEU44" s="37"/>
      <c r="LEV44" s="37"/>
      <c r="LEW44" s="37"/>
      <c r="LEX44" s="37"/>
      <c r="LEY44" s="37"/>
      <c r="LEZ44" s="37"/>
      <c r="LFA44" s="37"/>
      <c r="LFB44" s="37"/>
      <c r="LFC44" s="37"/>
      <c r="LFD44" s="37"/>
      <c r="LFE44" s="37"/>
      <c r="LFF44" s="37"/>
      <c r="LFG44" s="37"/>
      <c r="LFH44" s="37"/>
      <c r="LFI44" s="37"/>
      <c r="LFJ44" s="37"/>
      <c r="LFK44" s="37"/>
      <c r="LFL44" s="37"/>
      <c r="LFM44" s="37"/>
      <c r="LFN44" s="37"/>
      <c r="LFO44" s="37"/>
      <c r="LFP44" s="37"/>
      <c r="LFQ44" s="37"/>
      <c r="LFR44" s="37"/>
      <c r="LFS44" s="37"/>
      <c r="LFT44" s="37"/>
      <c r="LFU44" s="37"/>
      <c r="LFV44" s="37"/>
      <c r="LFW44" s="37"/>
      <c r="LFX44" s="37"/>
      <c r="LFY44" s="37"/>
      <c r="LFZ44" s="37"/>
      <c r="LGA44" s="37"/>
      <c r="LGB44" s="37"/>
      <c r="LGC44" s="37"/>
      <c r="LGD44" s="37"/>
      <c r="LGE44" s="37"/>
      <c r="LGF44" s="37"/>
      <c r="LGG44" s="37"/>
      <c r="LGH44" s="37"/>
      <c r="LGI44" s="37"/>
      <c r="LGJ44" s="37"/>
      <c r="LGK44" s="37"/>
      <c r="LGL44" s="37"/>
      <c r="LGM44" s="37"/>
      <c r="LGN44" s="37"/>
      <c r="LGO44" s="37"/>
      <c r="LGP44" s="37"/>
      <c r="LGQ44" s="37"/>
      <c r="LGR44" s="37"/>
      <c r="LGS44" s="37"/>
      <c r="LGT44" s="37"/>
      <c r="LGU44" s="37"/>
      <c r="LGV44" s="37"/>
      <c r="LGW44" s="37"/>
      <c r="LGX44" s="37"/>
      <c r="LGY44" s="37"/>
      <c r="LGZ44" s="37"/>
      <c r="LHA44" s="37"/>
      <c r="LHB44" s="37"/>
      <c r="LHC44" s="37"/>
      <c r="LHD44" s="37"/>
      <c r="LHE44" s="37"/>
      <c r="LHF44" s="37"/>
      <c r="LHG44" s="37"/>
      <c r="LHH44" s="37"/>
      <c r="LHI44" s="37"/>
      <c r="LHJ44" s="37"/>
      <c r="LHK44" s="37"/>
      <c r="LHL44" s="37"/>
      <c r="LHM44" s="37"/>
      <c r="LHN44" s="37"/>
      <c r="LHO44" s="37"/>
      <c r="LHP44" s="37"/>
      <c r="LHQ44" s="37"/>
      <c r="LHR44" s="37"/>
      <c r="LHS44" s="37"/>
      <c r="LHT44" s="37"/>
      <c r="LHU44" s="37"/>
      <c r="LHV44" s="37"/>
      <c r="LHW44" s="37"/>
      <c r="LHX44" s="37"/>
      <c r="LHY44" s="37"/>
      <c r="LHZ44" s="37"/>
      <c r="LIA44" s="37"/>
      <c r="LIB44" s="37"/>
      <c r="LIC44" s="37"/>
      <c r="LID44" s="37"/>
      <c r="LIE44" s="37"/>
      <c r="LIF44" s="37"/>
      <c r="LIG44" s="37"/>
      <c r="LIH44" s="37"/>
      <c r="LII44" s="37"/>
      <c r="LIJ44" s="37"/>
      <c r="LIK44" s="37"/>
      <c r="LIL44" s="37"/>
      <c r="LIM44" s="37"/>
      <c r="LIN44" s="37"/>
      <c r="LIO44" s="37"/>
      <c r="LIP44" s="37"/>
      <c r="LIQ44" s="37"/>
      <c r="LIR44" s="37"/>
      <c r="LIS44" s="37"/>
      <c r="LIT44" s="37"/>
      <c r="LIU44" s="37"/>
      <c r="LIV44" s="37"/>
      <c r="LIW44" s="37"/>
      <c r="LIX44" s="37"/>
      <c r="LIY44" s="37"/>
      <c r="LIZ44" s="37"/>
      <c r="LJA44" s="37"/>
      <c r="LJB44" s="37"/>
      <c r="LJC44" s="37"/>
      <c r="LJD44" s="37"/>
      <c r="LJE44" s="37"/>
      <c r="LJF44" s="37"/>
      <c r="LJG44" s="37"/>
      <c r="LJH44" s="37"/>
      <c r="LJI44" s="37"/>
      <c r="LJJ44" s="37"/>
      <c r="LJK44" s="37"/>
      <c r="LJL44" s="37"/>
      <c r="LJM44" s="37"/>
      <c r="LJN44" s="37"/>
      <c r="LJO44" s="37"/>
      <c r="LJP44" s="37"/>
      <c r="LJQ44" s="37"/>
      <c r="LJR44" s="37"/>
      <c r="LJS44" s="37"/>
      <c r="LJT44" s="37"/>
      <c r="LJU44" s="37"/>
      <c r="LJV44" s="37"/>
      <c r="LJW44" s="37"/>
      <c r="LJX44" s="37"/>
      <c r="LJY44" s="37"/>
      <c r="LJZ44" s="37"/>
      <c r="LKA44" s="37"/>
      <c r="LKB44" s="37"/>
      <c r="LKC44" s="37"/>
      <c r="LKD44" s="37"/>
      <c r="LKE44" s="37"/>
      <c r="LKF44" s="37"/>
      <c r="LKG44" s="37"/>
      <c r="LKH44" s="37"/>
      <c r="LKI44" s="37"/>
      <c r="LKJ44" s="37"/>
      <c r="LKK44" s="37"/>
      <c r="LKL44" s="37"/>
      <c r="LKM44" s="37"/>
      <c r="LKN44" s="37"/>
      <c r="LKO44" s="37"/>
      <c r="LKP44" s="37"/>
      <c r="LKQ44" s="37"/>
      <c r="LKR44" s="37"/>
      <c r="LKS44" s="37"/>
      <c r="LKT44" s="37"/>
      <c r="LKU44" s="37"/>
      <c r="LKV44" s="37"/>
      <c r="LKW44" s="37"/>
      <c r="LKX44" s="37"/>
      <c r="LKY44" s="37"/>
      <c r="LKZ44" s="37"/>
      <c r="LLA44" s="37"/>
      <c r="LLB44" s="37"/>
      <c r="LLC44" s="37"/>
      <c r="LLD44" s="37"/>
      <c r="LLE44" s="37"/>
      <c r="LLF44" s="37"/>
      <c r="LLG44" s="37"/>
      <c r="LLH44" s="37"/>
      <c r="LLI44" s="37"/>
      <c r="LLJ44" s="37"/>
      <c r="LLK44" s="37"/>
      <c r="LLL44" s="37"/>
      <c r="LLM44" s="37"/>
      <c r="LLN44" s="37"/>
      <c r="LLO44" s="37"/>
      <c r="LLP44" s="37"/>
      <c r="LLQ44" s="37"/>
      <c r="LLR44" s="37"/>
      <c r="LLS44" s="37"/>
      <c r="LLT44" s="37"/>
      <c r="LLU44" s="37"/>
      <c r="LLV44" s="37"/>
      <c r="LLW44" s="37"/>
      <c r="LLX44" s="37"/>
      <c r="LLY44" s="37"/>
      <c r="LLZ44" s="37"/>
      <c r="LMA44" s="37"/>
      <c r="LMB44" s="37"/>
      <c r="LMC44" s="37"/>
      <c r="LMD44" s="37"/>
      <c r="LME44" s="37"/>
      <c r="LMF44" s="37"/>
      <c r="LMG44" s="37"/>
      <c r="LMH44" s="37"/>
      <c r="LMI44" s="37"/>
      <c r="LMJ44" s="37"/>
      <c r="LMK44" s="37"/>
      <c r="LML44" s="37"/>
      <c r="LMM44" s="37"/>
      <c r="LMN44" s="37"/>
      <c r="LMO44" s="37"/>
      <c r="LMP44" s="37"/>
      <c r="LMQ44" s="37"/>
      <c r="LMR44" s="37"/>
      <c r="LMS44" s="37"/>
      <c r="LMT44" s="37"/>
      <c r="LMU44" s="37"/>
      <c r="LMV44" s="37"/>
      <c r="LMW44" s="37"/>
      <c r="LMX44" s="37"/>
      <c r="LMY44" s="37"/>
      <c r="LMZ44" s="37"/>
      <c r="LNA44" s="37"/>
      <c r="LNB44" s="37"/>
      <c r="LNC44" s="37"/>
      <c r="LND44" s="37"/>
      <c r="LNE44" s="37"/>
      <c r="LNF44" s="37"/>
      <c r="LNG44" s="37"/>
      <c r="LNH44" s="37"/>
      <c r="LNI44" s="37"/>
      <c r="LNJ44" s="37"/>
      <c r="LNK44" s="37"/>
      <c r="LNL44" s="37"/>
      <c r="LNM44" s="37"/>
      <c r="LNN44" s="37"/>
      <c r="LNO44" s="37"/>
      <c r="LNP44" s="37"/>
      <c r="LNQ44" s="37"/>
      <c r="LNR44" s="37"/>
      <c r="LNS44" s="37"/>
      <c r="LNT44" s="37"/>
      <c r="LNU44" s="37"/>
      <c r="LNV44" s="37"/>
      <c r="LNW44" s="37"/>
      <c r="LNX44" s="37"/>
      <c r="LNY44" s="37"/>
      <c r="LNZ44" s="37"/>
      <c r="LOA44" s="37"/>
      <c r="LOB44" s="37"/>
      <c r="LOC44" s="37"/>
      <c r="LOD44" s="37"/>
      <c r="LOE44" s="37"/>
      <c r="LOF44" s="37"/>
      <c r="LOG44" s="37"/>
      <c r="LOH44" s="37"/>
      <c r="LOI44" s="37"/>
      <c r="LOJ44" s="37"/>
      <c r="LOK44" s="37"/>
      <c r="LOL44" s="37"/>
      <c r="LOM44" s="37"/>
      <c r="LON44" s="37"/>
      <c r="LOO44" s="37"/>
      <c r="LOP44" s="37"/>
      <c r="LOQ44" s="37"/>
      <c r="LOR44" s="37"/>
      <c r="LOS44" s="37"/>
      <c r="LOT44" s="37"/>
      <c r="LOU44" s="37"/>
      <c r="LOV44" s="37"/>
      <c r="LOW44" s="37"/>
      <c r="LOX44" s="37"/>
      <c r="LOY44" s="37"/>
      <c r="LOZ44" s="37"/>
      <c r="LPA44" s="37"/>
      <c r="LPB44" s="37"/>
      <c r="LPC44" s="37"/>
      <c r="LPD44" s="37"/>
      <c r="LPE44" s="37"/>
      <c r="LPF44" s="37"/>
      <c r="LPG44" s="37"/>
      <c r="LPH44" s="37"/>
      <c r="LPI44" s="37"/>
      <c r="LPJ44" s="37"/>
      <c r="LPK44" s="37"/>
      <c r="LPL44" s="37"/>
      <c r="LPM44" s="37"/>
      <c r="LPN44" s="37"/>
      <c r="LPO44" s="37"/>
      <c r="LPP44" s="37"/>
      <c r="LPQ44" s="37"/>
      <c r="LPR44" s="37"/>
      <c r="LPS44" s="37"/>
      <c r="LPT44" s="37"/>
      <c r="LPU44" s="37"/>
      <c r="LPV44" s="37"/>
      <c r="LPW44" s="37"/>
      <c r="LPX44" s="37"/>
      <c r="LPY44" s="37"/>
      <c r="LPZ44" s="37"/>
      <c r="LQA44" s="37"/>
      <c r="LQB44" s="37"/>
      <c r="LQC44" s="37"/>
      <c r="LQD44" s="37"/>
      <c r="LQE44" s="37"/>
      <c r="LQF44" s="37"/>
      <c r="LQG44" s="37"/>
      <c r="LQH44" s="37"/>
      <c r="LQI44" s="37"/>
      <c r="LQJ44" s="37"/>
      <c r="LQK44" s="37"/>
      <c r="LQL44" s="37"/>
      <c r="LQM44" s="37"/>
      <c r="LQN44" s="37"/>
      <c r="LQO44" s="37"/>
      <c r="LQP44" s="37"/>
      <c r="LQQ44" s="37"/>
      <c r="LQR44" s="37"/>
      <c r="LQS44" s="37"/>
      <c r="LQT44" s="37"/>
      <c r="LQU44" s="37"/>
      <c r="LQV44" s="37"/>
      <c r="LQW44" s="37"/>
      <c r="LQX44" s="37"/>
      <c r="LQY44" s="37"/>
      <c r="LQZ44" s="37"/>
      <c r="LRA44" s="37"/>
      <c r="LRB44" s="37"/>
      <c r="LRC44" s="37"/>
      <c r="LRD44" s="37"/>
      <c r="LRE44" s="37"/>
      <c r="LRF44" s="37"/>
      <c r="LRG44" s="37"/>
      <c r="LRH44" s="37"/>
      <c r="LRI44" s="37"/>
      <c r="LRJ44" s="37"/>
      <c r="LRK44" s="37"/>
      <c r="LRL44" s="37"/>
      <c r="LRM44" s="37"/>
      <c r="LRN44" s="37"/>
      <c r="LRO44" s="37"/>
      <c r="LRP44" s="37"/>
      <c r="LRQ44" s="37"/>
      <c r="LRR44" s="37"/>
      <c r="LRS44" s="37"/>
      <c r="LRT44" s="37"/>
      <c r="LRU44" s="37"/>
      <c r="LRV44" s="37"/>
      <c r="LRW44" s="37"/>
      <c r="LRX44" s="37"/>
      <c r="LRY44" s="37"/>
      <c r="LRZ44" s="37"/>
      <c r="LSA44" s="37"/>
      <c r="LSB44" s="37"/>
      <c r="LSC44" s="37"/>
      <c r="LSD44" s="37"/>
      <c r="LSE44" s="37"/>
      <c r="LSF44" s="37"/>
      <c r="LSG44" s="37"/>
      <c r="LSH44" s="37"/>
      <c r="LSI44" s="37"/>
      <c r="LSJ44" s="37"/>
      <c r="LSK44" s="37"/>
      <c r="LSL44" s="37"/>
      <c r="LSM44" s="37"/>
      <c r="LSN44" s="37"/>
      <c r="LSO44" s="37"/>
      <c r="LSP44" s="37"/>
      <c r="LSQ44" s="37"/>
      <c r="LSR44" s="37"/>
      <c r="LSS44" s="37"/>
      <c r="LST44" s="37"/>
      <c r="LSU44" s="37"/>
      <c r="LSV44" s="37"/>
      <c r="LSW44" s="37"/>
      <c r="LSX44" s="37"/>
      <c r="LSY44" s="37"/>
      <c r="LSZ44" s="37"/>
      <c r="LTA44" s="37"/>
      <c r="LTB44" s="37"/>
      <c r="LTC44" s="37"/>
      <c r="LTD44" s="37"/>
      <c r="LTE44" s="37"/>
      <c r="LTF44" s="37"/>
      <c r="LTG44" s="37"/>
      <c r="LTH44" s="37"/>
      <c r="LTI44" s="37"/>
      <c r="LTJ44" s="37"/>
      <c r="LTK44" s="37"/>
      <c r="LTL44" s="37"/>
      <c r="LTM44" s="37"/>
      <c r="LTN44" s="37"/>
      <c r="LTO44" s="37"/>
      <c r="LTP44" s="37"/>
      <c r="LTQ44" s="37"/>
      <c r="LTR44" s="37"/>
      <c r="LTS44" s="37"/>
      <c r="LTT44" s="37"/>
      <c r="LTU44" s="37"/>
      <c r="LTV44" s="37"/>
      <c r="LTW44" s="37"/>
      <c r="LTX44" s="37"/>
      <c r="LTY44" s="37"/>
      <c r="LTZ44" s="37"/>
      <c r="LUA44" s="37"/>
      <c r="LUB44" s="37"/>
      <c r="LUC44" s="37"/>
      <c r="LUD44" s="37"/>
      <c r="LUE44" s="37"/>
      <c r="LUF44" s="37"/>
      <c r="LUG44" s="37"/>
      <c r="LUH44" s="37"/>
      <c r="LUI44" s="37"/>
      <c r="LUJ44" s="37"/>
      <c r="LUK44" s="37"/>
      <c r="LUL44" s="37"/>
      <c r="LUM44" s="37"/>
      <c r="LUN44" s="37"/>
      <c r="LUO44" s="37"/>
      <c r="LUP44" s="37"/>
      <c r="LUQ44" s="37"/>
      <c r="LUR44" s="37"/>
      <c r="LUS44" s="37"/>
      <c r="LUT44" s="37"/>
      <c r="LUU44" s="37"/>
      <c r="LUV44" s="37"/>
      <c r="LUW44" s="37"/>
      <c r="LUX44" s="37"/>
      <c r="LUY44" s="37"/>
      <c r="LUZ44" s="37"/>
      <c r="LVA44" s="37"/>
      <c r="LVB44" s="37"/>
      <c r="LVC44" s="37"/>
      <c r="LVD44" s="37"/>
      <c r="LVE44" s="37"/>
      <c r="LVF44" s="37"/>
      <c r="LVG44" s="37"/>
      <c r="LVH44" s="37"/>
      <c r="LVI44" s="37"/>
      <c r="LVJ44" s="37"/>
      <c r="LVK44" s="37"/>
      <c r="LVL44" s="37"/>
      <c r="LVM44" s="37"/>
      <c r="LVN44" s="37"/>
      <c r="LVO44" s="37"/>
      <c r="LVP44" s="37"/>
      <c r="LVQ44" s="37"/>
      <c r="LVR44" s="37"/>
      <c r="LVS44" s="37"/>
      <c r="LVT44" s="37"/>
      <c r="LVU44" s="37"/>
      <c r="LVV44" s="37"/>
      <c r="LVW44" s="37"/>
      <c r="LVX44" s="37"/>
      <c r="LVY44" s="37"/>
      <c r="LVZ44" s="37"/>
      <c r="LWA44" s="37"/>
      <c r="LWB44" s="37"/>
      <c r="LWC44" s="37"/>
      <c r="LWD44" s="37"/>
      <c r="LWE44" s="37"/>
      <c r="LWF44" s="37"/>
      <c r="LWG44" s="37"/>
      <c r="LWH44" s="37"/>
      <c r="LWI44" s="37"/>
      <c r="LWJ44" s="37"/>
      <c r="LWK44" s="37"/>
      <c r="LWL44" s="37"/>
      <c r="LWM44" s="37"/>
      <c r="LWN44" s="37"/>
      <c r="LWO44" s="37"/>
      <c r="LWP44" s="37"/>
      <c r="LWQ44" s="37"/>
      <c r="LWR44" s="37"/>
      <c r="LWS44" s="37"/>
      <c r="LWT44" s="37"/>
      <c r="LWU44" s="37"/>
      <c r="LWV44" s="37"/>
      <c r="LWW44" s="37"/>
      <c r="LWX44" s="37"/>
      <c r="LWY44" s="37"/>
      <c r="LWZ44" s="37"/>
      <c r="LXA44" s="37"/>
      <c r="LXB44" s="37"/>
      <c r="LXC44" s="37"/>
      <c r="LXD44" s="37"/>
      <c r="LXE44" s="37"/>
      <c r="LXF44" s="37"/>
      <c r="LXG44" s="37"/>
      <c r="LXH44" s="37"/>
      <c r="LXI44" s="37"/>
      <c r="LXJ44" s="37"/>
      <c r="LXK44" s="37"/>
      <c r="LXL44" s="37"/>
      <c r="LXM44" s="37"/>
      <c r="LXN44" s="37"/>
      <c r="LXO44" s="37"/>
      <c r="LXP44" s="37"/>
      <c r="LXQ44" s="37"/>
      <c r="LXR44" s="37"/>
      <c r="LXS44" s="37"/>
      <c r="LXT44" s="37"/>
      <c r="LXU44" s="37"/>
      <c r="LXV44" s="37"/>
      <c r="LXW44" s="37"/>
      <c r="LXX44" s="37"/>
      <c r="LXY44" s="37"/>
      <c r="LXZ44" s="37"/>
      <c r="LYA44" s="37"/>
      <c r="LYB44" s="37"/>
      <c r="LYC44" s="37"/>
      <c r="LYD44" s="37"/>
      <c r="LYE44" s="37"/>
      <c r="LYF44" s="37"/>
      <c r="LYG44" s="37"/>
      <c r="LYH44" s="37"/>
      <c r="LYI44" s="37"/>
      <c r="LYJ44" s="37"/>
      <c r="LYK44" s="37"/>
      <c r="LYL44" s="37"/>
      <c r="LYM44" s="37"/>
      <c r="LYN44" s="37"/>
      <c r="LYO44" s="37"/>
      <c r="LYP44" s="37"/>
      <c r="LYQ44" s="37"/>
      <c r="LYR44" s="37"/>
      <c r="LYS44" s="37"/>
      <c r="LYT44" s="37"/>
      <c r="LYU44" s="37"/>
      <c r="LYV44" s="37"/>
      <c r="LYW44" s="37"/>
      <c r="LYX44" s="37"/>
      <c r="LYY44" s="37"/>
      <c r="LYZ44" s="37"/>
      <c r="LZA44" s="37"/>
      <c r="LZB44" s="37"/>
      <c r="LZC44" s="37"/>
      <c r="LZD44" s="37"/>
      <c r="LZE44" s="37"/>
      <c r="LZF44" s="37"/>
      <c r="LZG44" s="37"/>
      <c r="LZH44" s="37"/>
      <c r="LZI44" s="37"/>
      <c r="LZJ44" s="37"/>
      <c r="LZK44" s="37"/>
      <c r="LZL44" s="37"/>
      <c r="LZM44" s="37"/>
      <c r="LZN44" s="37"/>
      <c r="LZO44" s="37"/>
      <c r="LZP44" s="37"/>
      <c r="LZQ44" s="37"/>
      <c r="LZR44" s="37"/>
      <c r="LZS44" s="37"/>
      <c r="LZT44" s="37"/>
      <c r="LZU44" s="37"/>
      <c r="LZV44" s="37"/>
      <c r="LZW44" s="37"/>
      <c r="LZX44" s="37"/>
      <c r="LZY44" s="37"/>
      <c r="LZZ44" s="37"/>
      <c r="MAA44" s="37"/>
      <c r="MAB44" s="37"/>
      <c r="MAC44" s="37"/>
      <c r="MAD44" s="37"/>
      <c r="MAE44" s="37"/>
      <c r="MAF44" s="37"/>
      <c r="MAG44" s="37"/>
      <c r="MAH44" s="37"/>
      <c r="MAI44" s="37"/>
      <c r="MAJ44" s="37"/>
      <c r="MAK44" s="37"/>
      <c r="MAL44" s="37"/>
      <c r="MAM44" s="37"/>
      <c r="MAN44" s="37"/>
      <c r="MAO44" s="37"/>
      <c r="MAP44" s="37"/>
      <c r="MAQ44" s="37"/>
      <c r="MAR44" s="37"/>
      <c r="MAS44" s="37"/>
      <c r="MAT44" s="37"/>
      <c r="MAU44" s="37"/>
      <c r="MAV44" s="37"/>
      <c r="MAW44" s="37"/>
      <c r="MAX44" s="37"/>
      <c r="MAY44" s="37"/>
      <c r="MAZ44" s="37"/>
      <c r="MBA44" s="37"/>
      <c r="MBB44" s="37"/>
      <c r="MBC44" s="37"/>
      <c r="MBD44" s="37"/>
      <c r="MBE44" s="37"/>
      <c r="MBF44" s="37"/>
      <c r="MBG44" s="37"/>
      <c r="MBH44" s="37"/>
      <c r="MBI44" s="37"/>
      <c r="MBJ44" s="37"/>
      <c r="MBK44" s="37"/>
      <c r="MBL44" s="37"/>
      <c r="MBM44" s="37"/>
      <c r="MBN44" s="37"/>
      <c r="MBO44" s="37"/>
      <c r="MBP44" s="37"/>
      <c r="MBQ44" s="37"/>
      <c r="MBR44" s="37"/>
      <c r="MBS44" s="37"/>
      <c r="MBT44" s="37"/>
      <c r="MBU44" s="37"/>
      <c r="MBV44" s="37"/>
      <c r="MBW44" s="37"/>
      <c r="MBX44" s="37"/>
      <c r="MBY44" s="37"/>
      <c r="MBZ44" s="37"/>
      <c r="MCA44" s="37"/>
      <c r="MCB44" s="37"/>
      <c r="MCC44" s="37"/>
      <c r="MCD44" s="37"/>
      <c r="MCE44" s="37"/>
      <c r="MCF44" s="37"/>
      <c r="MCG44" s="37"/>
      <c r="MCH44" s="37"/>
      <c r="MCI44" s="37"/>
      <c r="MCJ44" s="37"/>
      <c r="MCK44" s="37"/>
      <c r="MCL44" s="37"/>
      <c r="MCM44" s="37"/>
      <c r="MCN44" s="37"/>
      <c r="MCO44" s="37"/>
      <c r="MCP44" s="37"/>
      <c r="MCQ44" s="37"/>
      <c r="MCR44" s="37"/>
      <c r="MCS44" s="37"/>
      <c r="MCT44" s="37"/>
      <c r="MCU44" s="37"/>
      <c r="MCV44" s="37"/>
      <c r="MCW44" s="37"/>
      <c r="MCX44" s="37"/>
      <c r="MCY44" s="37"/>
      <c r="MCZ44" s="37"/>
      <c r="MDA44" s="37"/>
      <c r="MDB44" s="37"/>
      <c r="MDC44" s="37"/>
      <c r="MDD44" s="37"/>
      <c r="MDE44" s="37"/>
      <c r="MDF44" s="37"/>
      <c r="MDG44" s="37"/>
      <c r="MDH44" s="37"/>
      <c r="MDI44" s="37"/>
      <c r="MDJ44" s="37"/>
      <c r="MDK44" s="37"/>
      <c r="MDL44" s="37"/>
      <c r="MDM44" s="37"/>
      <c r="MDN44" s="37"/>
      <c r="MDO44" s="37"/>
      <c r="MDP44" s="37"/>
      <c r="MDQ44" s="37"/>
      <c r="MDR44" s="37"/>
      <c r="MDS44" s="37"/>
      <c r="MDT44" s="37"/>
      <c r="MDU44" s="37"/>
      <c r="MDV44" s="37"/>
      <c r="MDW44" s="37"/>
      <c r="MDX44" s="37"/>
      <c r="MDY44" s="37"/>
      <c r="MDZ44" s="37"/>
      <c r="MEA44" s="37"/>
      <c r="MEB44" s="37"/>
      <c r="MEC44" s="37"/>
      <c r="MED44" s="37"/>
      <c r="MEE44" s="37"/>
      <c r="MEF44" s="37"/>
      <c r="MEG44" s="37"/>
      <c r="MEH44" s="37"/>
      <c r="MEI44" s="37"/>
      <c r="MEJ44" s="37"/>
      <c r="MEK44" s="37"/>
      <c r="MEL44" s="37"/>
      <c r="MEM44" s="37"/>
      <c r="MEN44" s="37"/>
      <c r="MEO44" s="37"/>
      <c r="MEP44" s="37"/>
      <c r="MEQ44" s="37"/>
      <c r="MER44" s="37"/>
      <c r="MES44" s="37"/>
      <c r="MET44" s="37"/>
      <c r="MEU44" s="37"/>
      <c r="MEV44" s="37"/>
      <c r="MEW44" s="37"/>
      <c r="MEX44" s="37"/>
      <c r="MEY44" s="37"/>
      <c r="MEZ44" s="37"/>
      <c r="MFA44" s="37"/>
      <c r="MFB44" s="37"/>
      <c r="MFC44" s="37"/>
      <c r="MFD44" s="37"/>
      <c r="MFE44" s="37"/>
      <c r="MFF44" s="37"/>
      <c r="MFG44" s="37"/>
      <c r="MFH44" s="37"/>
      <c r="MFI44" s="37"/>
      <c r="MFJ44" s="37"/>
      <c r="MFK44" s="37"/>
      <c r="MFL44" s="37"/>
      <c r="MFM44" s="37"/>
      <c r="MFN44" s="37"/>
      <c r="MFO44" s="37"/>
      <c r="MFP44" s="37"/>
      <c r="MFQ44" s="37"/>
      <c r="MFR44" s="37"/>
      <c r="MFS44" s="37"/>
      <c r="MFT44" s="37"/>
      <c r="MFU44" s="37"/>
      <c r="MFV44" s="37"/>
      <c r="MFW44" s="37"/>
      <c r="MFX44" s="37"/>
      <c r="MFY44" s="37"/>
      <c r="MFZ44" s="37"/>
      <c r="MGA44" s="37"/>
      <c r="MGB44" s="37"/>
      <c r="MGC44" s="37"/>
      <c r="MGD44" s="37"/>
      <c r="MGE44" s="37"/>
      <c r="MGF44" s="37"/>
      <c r="MGG44" s="37"/>
      <c r="MGH44" s="37"/>
      <c r="MGI44" s="37"/>
      <c r="MGJ44" s="37"/>
      <c r="MGK44" s="37"/>
      <c r="MGL44" s="37"/>
      <c r="MGM44" s="37"/>
      <c r="MGN44" s="37"/>
      <c r="MGO44" s="37"/>
      <c r="MGP44" s="37"/>
      <c r="MGQ44" s="37"/>
      <c r="MGR44" s="37"/>
      <c r="MGS44" s="37"/>
      <c r="MGT44" s="37"/>
      <c r="MGU44" s="37"/>
      <c r="MGV44" s="37"/>
      <c r="MGW44" s="37"/>
      <c r="MGX44" s="37"/>
      <c r="MGY44" s="37"/>
      <c r="MGZ44" s="37"/>
      <c r="MHA44" s="37"/>
      <c r="MHB44" s="37"/>
      <c r="MHC44" s="37"/>
      <c r="MHD44" s="37"/>
      <c r="MHE44" s="37"/>
      <c r="MHF44" s="37"/>
      <c r="MHG44" s="37"/>
      <c r="MHH44" s="37"/>
      <c r="MHI44" s="37"/>
      <c r="MHJ44" s="37"/>
      <c r="MHK44" s="37"/>
      <c r="MHL44" s="37"/>
      <c r="MHM44" s="37"/>
      <c r="MHN44" s="37"/>
      <c r="MHO44" s="37"/>
      <c r="MHP44" s="37"/>
      <c r="MHQ44" s="37"/>
      <c r="MHR44" s="37"/>
      <c r="MHS44" s="37"/>
      <c r="MHT44" s="37"/>
      <c r="MHU44" s="37"/>
      <c r="MHV44" s="37"/>
      <c r="MHW44" s="37"/>
      <c r="MHX44" s="37"/>
      <c r="MHY44" s="37"/>
      <c r="MHZ44" s="37"/>
      <c r="MIA44" s="37"/>
      <c r="MIB44" s="37"/>
      <c r="MIC44" s="37"/>
      <c r="MID44" s="37"/>
      <c r="MIE44" s="37"/>
      <c r="MIF44" s="37"/>
      <c r="MIG44" s="37"/>
      <c r="MIH44" s="37"/>
      <c r="MII44" s="37"/>
      <c r="MIJ44" s="37"/>
      <c r="MIK44" s="37"/>
      <c r="MIL44" s="37"/>
      <c r="MIM44" s="37"/>
      <c r="MIN44" s="37"/>
      <c r="MIO44" s="37"/>
      <c r="MIP44" s="37"/>
      <c r="MIQ44" s="37"/>
      <c r="MIR44" s="37"/>
      <c r="MIS44" s="37"/>
      <c r="MIT44" s="37"/>
      <c r="MIU44" s="37"/>
      <c r="MIV44" s="37"/>
      <c r="MIW44" s="37"/>
      <c r="MIX44" s="37"/>
      <c r="MIY44" s="37"/>
      <c r="MIZ44" s="37"/>
      <c r="MJA44" s="37"/>
      <c r="MJB44" s="37"/>
      <c r="MJC44" s="37"/>
      <c r="MJD44" s="37"/>
      <c r="MJE44" s="37"/>
      <c r="MJF44" s="37"/>
      <c r="MJG44" s="37"/>
      <c r="MJH44" s="37"/>
      <c r="MJI44" s="37"/>
      <c r="MJJ44" s="37"/>
      <c r="MJK44" s="37"/>
      <c r="MJL44" s="37"/>
      <c r="MJM44" s="37"/>
      <c r="MJN44" s="37"/>
      <c r="MJO44" s="37"/>
      <c r="MJP44" s="37"/>
      <c r="MJQ44" s="37"/>
      <c r="MJR44" s="37"/>
      <c r="MJS44" s="37"/>
      <c r="MJT44" s="37"/>
      <c r="MJU44" s="37"/>
      <c r="MJV44" s="37"/>
      <c r="MJW44" s="37"/>
      <c r="MJX44" s="37"/>
      <c r="MJY44" s="37"/>
      <c r="MJZ44" s="37"/>
      <c r="MKA44" s="37"/>
      <c r="MKB44" s="37"/>
      <c r="MKC44" s="37"/>
      <c r="MKD44" s="37"/>
      <c r="MKE44" s="37"/>
      <c r="MKF44" s="37"/>
      <c r="MKG44" s="37"/>
      <c r="MKH44" s="37"/>
      <c r="MKI44" s="37"/>
      <c r="MKJ44" s="37"/>
      <c r="MKK44" s="37"/>
      <c r="MKL44" s="37"/>
      <c r="MKM44" s="37"/>
      <c r="MKN44" s="37"/>
      <c r="MKO44" s="37"/>
      <c r="MKP44" s="37"/>
      <c r="MKQ44" s="37"/>
      <c r="MKR44" s="37"/>
      <c r="MKS44" s="37"/>
      <c r="MKT44" s="37"/>
      <c r="MKU44" s="37"/>
      <c r="MKV44" s="37"/>
      <c r="MKW44" s="37"/>
      <c r="MKX44" s="37"/>
      <c r="MKY44" s="37"/>
      <c r="MKZ44" s="37"/>
      <c r="MLA44" s="37"/>
      <c r="MLB44" s="37"/>
      <c r="MLC44" s="37"/>
      <c r="MLD44" s="37"/>
      <c r="MLE44" s="37"/>
      <c r="MLF44" s="37"/>
      <c r="MLG44" s="37"/>
      <c r="MLH44" s="37"/>
      <c r="MLI44" s="37"/>
      <c r="MLJ44" s="37"/>
      <c r="MLK44" s="37"/>
      <c r="MLL44" s="37"/>
      <c r="MLM44" s="37"/>
      <c r="MLN44" s="37"/>
      <c r="MLO44" s="37"/>
      <c r="MLP44" s="37"/>
      <c r="MLQ44" s="37"/>
      <c r="MLR44" s="37"/>
      <c r="MLS44" s="37"/>
      <c r="MLT44" s="37"/>
      <c r="MLU44" s="37"/>
      <c r="MLV44" s="37"/>
      <c r="MLW44" s="37"/>
      <c r="MLX44" s="37"/>
      <c r="MLY44" s="37"/>
      <c r="MLZ44" s="37"/>
      <c r="MMA44" s="37"/>
      <c r="MMB44" s="37"/>
      <c r="MMC44" s="37"/>
      <c r="MMD44" s="37"/>
      <c r="MME44" s="37"/>
      <c r="MMF44" s="37"/>
      <c r="MMG44" s="37"/>
      <c r="MMH44" s="37"/>
      <c r="MMI44" s="37"/>
      <c r="MMJ44" s="37"/>
      <c r="MMK44" s="37"/>
      <c r="MML44" s="37"/>
      <c r="MMM44" s="37"/>
      <c r="MMN44" s="37"/>
      <c r="MMO44" s="37"/>
      <c r="MMP44" s="37"/>
      <c r="MMQ44" s="37"/>
      <c r="MMR44" s="37"/>
      <c r="MMS44" s="37"/>
      <c r="MMT44" s="37"/>
      <c r="MMU44" s="37"/>
      <c r="MMV44" s="37"/>
      <c r="MMW44" s="37"/>
      <c r="MMX44" s="37"/>
      <c r="MMY44" s="37"/>
      <c r="MMZ44" s="37"/>
      <c r="MNA44" s="37"/>
      <c r="MNB44" s="37"/>
      <c r="MNC44" s="37"/>
      <c r="MND44" s="37"/>
      <c r="MNE44" s="37"/>
      <c r="MNF44" s="37"/>
      <c r="MNG44" s="37"/>
      <c r="MNH44" s="37"/>
      <c r="MNI44" s="37"/>
      <c r="MNJ44" s="37"/>
      <c r="MNK44" s="37"/>
      <c r="MNL44" s="37"/>
      <c r="MNM44" s="37"/>
      <c r="MNN44" s="37"/>
      <c r="MNO44" s="37"/>
      <c r="MNP44" s="37"/>
      <c r="MNQ44" s="37"/>
      <c r="MNR44" s="37"/>
      <c r="MNS44" s="37"/>
      <c r="MNT44" s="37"/>
      <c r="MNU44" s="37"/>
      <c r="MNV44" s="37"/>
      <c r="MNW44" s="37"/>
      <c r="MNX44" s="37"/>
      <c r="MNY44" s="37"/>
      <c r="MNZ44" s="37"/>
      <c r="MOA44" s="37"/>
      <c r="MOB44" s="37"/>
      <c r="MOC44" s="37"/>
      <c r="MOD44" s="37"/>
      <c r="MOE44" s="37"/>
      <c r="MOF44" s="37"/>
      <c r="MOG44" s="37"/>
      <c r="MOH44" s="37"/>
      <c r="MOI44" s="37"/>
      <c r="MOJ44" s="37"/>
      <c r="MOK44" s="37"/>
      <c r="MOL44" s="37"/>
      <c r="MOM44" s="37"/>
      <c r="MON44" s="37"/>
      <c r="MOO44" s="37"/>
      <c r="MOP44" s="37"/>
      <c r="MOQ44" s="37"/>
      <c r="MOR44" s="37"/>
      <c r="MOS44" s="37"/>
      <c r="MOT44" s="37"/>
      <c r="MOU44" s="37"/>
      <c r="MOV44" s="37"/>
      <c r="MOW44" s="37"/>
      <c r="MOX44" s="37"/>
      <c r="MOY44" s="37"/>
      <c r="MOZ44" s="37"/>
      <c r="MPA44" s="37"/>
      <c r="MPB44" s="37"/>
      <c r="MPC44" s="37"/>
      <c r="MPD44" s="37"/>
      <c r="MPE44" s="37"/>
      <c r="MPF44" s="37"/>
      <c r="MPG44" s="37"/>
      <c r="MPH44" s="37"/>
      <c r="MPI44" s="37"/>
      <c r="MPJ44" s="37"/>
      <c r="MPK44" s="37"/>
      <c r="MPL44" s="37"/>
      <c r="MPM44" s="37"/>
      <c r="MPN44" s="37"/>
      <c r="MPO44" s="37"/>
      <c r="MPP44" s="37"/>
      <c r="MPQ44" s="37"/>
      <c r="MPR44" s="37"/>
      <c r="MPS44" s="37"/>
      <c r="MPT44" s="37"/>
      <c r="MPU44" s="37"/>
      <c r="MPV44" s="37"/>
      <c r="MPW44" s="37"/>
      <c r="MPX44" s="37"/>
      <c r="MPY44" s="37"/>
      <c r="MPZ44" s="37"/>
      <c r="MQA44" s="37"/>
      <c r="MQB44" s="37"/>
      <c r="MQC44" s="37"/>
      <c r="MQD44" s="37"/>
      <c r="MQE44" s="37"/>
      <c r="MQF44" s="37"/>
      <c r="MQG44" s="37"/>
      <c r="MQH44" s="37"/>
      <c r="MQI44" s="37"/>
      <c r="MQJ44" s="37"/>
      <c r="MQK44" s="37"/>
      <c r="MQL44" s="37"/>
      <c r="MQM44" s="37"/>
      <c r="MQN44" s="37"/>
      <c r="MQO44" s="37"/>
      <c r="MQP44" s="37"/>
      <c r="MQQ44" s="37"/>
      <c r="MQR44" s="37"/>
      <c r="MQS44" s="37"/>
      <c r="MQT44" s="37"/>
      <c r="MQU44" s="37"/>
      <c r="MQV44" s="37"/>
      <c r="MQW44" s="37"/>
      <c r="MQX44" s="37"/>
      <c r="MQY44" s="37"/>
      <c r="MQZ44" s="37"/>
      <c r="MRA44" s="37"/>
      <c r="MRB44" s="37"/>
      <c r="MRC44" s="37"/>
      <c r="MRD44" s="37"/>
      <c r="MRE44" s="37"/>
      <c r="MRF44" s="37"/>
      <c r="MRG44" s="37"/>
      <c r="MRH44" s="37"/>
      <c r="MRI44" s="37"/>
      <c r="MRJ44" s="37"/>
      <c r="MRK44" s="37"/>
      <c r="MRL44" s="37"/>
      <c r="MRM44" s="37"/>
      <c r="MRN44" s="37"/>
      <c r="MRO44" s="37"/>
      <c r="MRP44" s="37"/>
      <c r="MRQ44" s="37"/>
      <c r="MRR44" s="37"/>
      <c r="MRS44" s="37"/>
      <c r="MRT44" s="37"/>
      <c r="MRU44" s="37"/>
      <c r="MRV44" s="37"/>
      <c r="MRW44" s="37"/>
      <c r="MRX44" s="37"/>
      <c r="MRY44" s="37"/>
      <c r="MRZ44" s="37"/>
      <c r="MSA44" s="37"/>
      <c r="MSB44" s="37"/>
      <c r="MSC44" s="37"/>
      <c r="MSD44" s="37"/>
      <c r="MSE44" s="37"/>
      <c r="MSF44" s="37"/>
      <c r="MSG44" s="37"/>
      <c r="MSH44" s="37"/>
      <c r="MSI44" s="37"/>
      <c r="MSJ44" s="37"/>
      <c r="MSK44" s="37"/>
      <c r="MSL44" s="37"/>
      <c r="MSM44" s="37"/>
      <c r="MSN44" s="37"/>
      <c r="MSO44" s="37"/>
      <c r="MSP44" s="37"/>
      <c r="MSQ44" s="37"/>
      <c r="MSR44" s="37"/>
      <c r="MSS44" s="37"/>
      <c r="MST44" s="37"/>
      <c r="MSU44" s="37"/>
      <c r="MSV44" s="37"/>
      <c r="MSW44" s="37"/>
      <c r="MSX44" s="37"/>
      <c r="MSY44" s="37"/>
      <c r="MSZ44" s="37"/>
      <c r="MTA44" s="37"/>
      <c r="MTB44" s="37"/>
      <c r="MTC44" s="37"/>
      <c r="MTD44" s="37"/>
      <c r="MTE44" s="37"/>
      <c r="MTF44" s="37"/>
      <c r="MTG44" s="37"/>
      <c r="MTH44" s="37"/>
      <c r="MTI44" s="37"/>
      <c r="MTJ44" s="37"/>
      <c r="MTK44" s="37"/>
      <c r="MTL44" s="37"/>
      <c r="MTM44" s="37"/>
      <c r="MTN44" s="37"/>
      <c r="MTO44" s="37"/>
      <c r="MTP44" s="37"/>
      <c r="MTQ44" s="37"/>
      <c r="MTR44" s="37"/>
      <c r="MTS44" s="37"/>
      <c r="MTT44" s="37"/>
      <c r="MTU44" s="37"/>
      <c r="MTV44" s="37"/>
      <c r="MTW44" s="37"/>
      <c r="MTX44" s="37"/>
      <c r="MTY44" s="37"/>
      <c r="MTZ44" s="37"/>
      <c r="MUA44" s="37"/>
      <c r="MUB44" s="37"/>
      <c r="MUC44" s="37"/>
      <c r="MUD44" s="37"/>
      <c r="MUE44" s="37"/>
      <c r="MUF44" s="37"/>
      <c r="MUG44" s="37"/>
      <c r="MUH44" s="37"/>
      <c r="MUI44" s="37"/>
      <c r="MUJ44" s="37"/>
      <c r="MUK44" s="37"/>
      <c r="MUL44" s="37"/>
      <c r="MUM44" s="37"/>
      <c r="MUN44" s="37"/>
      <c r="MUO44" s="37"/>
      <c r="MUP44" s="37"/>
      <c r="MUQ44" s="37"/>
      <c r="MUR44" s="37"/>
      <c r="MUS44" s="37"/>
      <c r="MUT44" s="37"/>
      <c r="MUU44" s="37"/>
      <c r="MUV44" s="37"/>
      <c r="MUW44" s="37"/>
      <c r="MUX44" s="37"/>
      <c r="MUY44" s="37"/>
      <c r="MUZ44" s="37"/>
      <c r="MVA44" s="37"/>
      <c r="MVB44" s="37"/>
      <c r="MVC44" s="37"/>
      <c r="MVD44" s="37"/>
      <c r="MVE44" s="37"/>
      <c r="MVF44" s="37"/>
      <c r="MVG44" s="37"/>
      <c r="MVH44" s="37"/>
      <c r="MVI44" s="37"/>
      <c r="MVJ44" s="37"/>
      <c r="MVK44" s="37"/>
      <c r="MVL44" s="37"/>
      <c r="MVM44" s="37"/>
      <c r="MVN44" s="37"/>
      <c r="MVO44" s="37"/>
      <c r="MVP44" s="37"/>
      <c r="MVQ44" s="37"/>
      <c r="MVR44" s="37"/>
      <c r="MVS44" s="37"/>
      <c r="MVT44" s="37"/>
      <c r="MVU44" s="37"/>
      <c r="MVV44" s="37"/>
      <c r="MVW44" s="37"/>
      <c r="MVX44" s="37"/>
      <c r="MVY44" s="37"/>
      <c r="MVZ44" s="37"/>
      <c r="MWA44" s="37"/>
      <c r="MWB44" s="37"/>
      <c r="MWC44" s="37"/>
      <c r="MWD44" s="37"/>
      <c r="MWE44" s="37"/>
      <c r="MWF44" s="37"/>
      <c r="MWG44" s="37"/>
      <c r="MWH44" s="37"/>
      <c r="MWI44" s="37"/>
      <c r="MWJ44" s="37"/>
      <c r="MWK44" s="37"/>
      <c r="MWL44" s="37"/>
      <c r="MWM44" s="37"/>
      <c r="MWN44" s="37"/>
      <c r="MWO44" s="37"/>
      <c r="MWP44" s="37"/>
      <c r="MWQ44" s="37"/>
      <c r="MWR44" s="37"/>
      <c r="MWS44" s="37"/>
      <c r="MWT44" s="37"/>
      <c r="MWU44" s="37"/>
      <c r="MWV44" s="37"/>
      <c r="MWW44" s="37"/>
      <c r="MWX44" s="37"/>
      <c r="MWY44" s="37"/>
      <c r="MWZ44" s="37"/>
      <c r="MXA44" s="37"/>
      <c r="MXB44" s="37"/>
      <c r="MXC44" s="37"/>
      <c r="MXD44" s="37"/>
      <c r="MXE44" s="37"/>
      <c r="MXF44" s="37"/>
      <c r="MXG44" s="37"/>
      <c r="MXH44" s="37"/>
      <c r="MXI44" s="37"/>
      <c r="MXJ44" s="37"/>
      <c r="MXK44" s="37"/>
      <c r="MXL44" s="37"/>
      <c r="MXM44" s="37"/>
      <c r="MXN44" s="37"/>
      <c r="MXO44" s="37"/>
      <c r="MXP44" s="37"/>
      <c r="MXQ44" s="37"/>
      <c r="MXR44" s="37"/>
      <c r="MXS44" s="37"/>
      <c r="MXT44" s="37"/>
      <c r="MXU44" s="37"/>
      <c r="MXV44" s="37"/>
      <c r="MXW44" s="37"/>
      <c r="MXX44" s="37"/>
      <c r="MXY44" s="37"/>
      <c r="MXZ44" s="37"/>
      <c r="MYA44" s="37"/>
      <c r="MYB44" s="37"/>
      <c r="MYC44" s="37"/>
      <c r="MYD44" s="37"/>
      <c r="MYE44" s="37"/>
      <c r="MYF44" s="37"/>
      <c r="MYG44" s="37"/>
      <c r="MYH44" s="37"/>
      <c r="MYI44" s="37"/>
      <c r="MYJ44" s="37"/>
      <c r="MYK44" s="37"/>
      <c r="MYL44" s="37"/>
      <c r="MYM44" s="37"/>
      <c r="MYN44" s="37"/>
      <c r="MYO44" s="37"/>
      <c r="MYP44" s="37"/>
      <c r="MYQ44" s="37"/>
      <c r="MYR44" s="37"/>
      <c r="MYS44" s="37"/>
      <c r="MYT44" s="37"/>
      <c r="MYU44" s="37"/>
      <c r="MYV44" s="37"/>
      <c r="MYW44" s="37"/>
      <c r="MYX44" s="37"/>
      <c r="MYY44" s="37"/>
      <c r="MYZ44" s="37"/>
      <c r="MZA44" s="37"/>
      <c r="MZB44" s="37"/>
      <c r="MZC44" s="37"/>
      <c r="MZD44" s="37"/>
      <c r="MZE44" s="37"/>
      <c r="MZF44" s="37"/>
      <c r="MZG44" s="37"/>
      <c r="MZH44" s="37"/>
      <c r="MZI44" s="37"/>
      <c r="MZJ44" s="37"/>
      <c r="MZK44" s="37"/>
      <c r="MZL44" s="37"/>
      <c r="MZM44" s="37"/>
      <c r="MZN44" s="37"/>
      <c r="MZO44" s="37"/>
      <c r="MZP44" s="37"/>
      <c r="MZQ44" s="37"/>
      <c r="MZR44" s="37"/>
      <c r="MZS44" s="37"/>
      <c r="MZT44" s="37"/>
      <c r="MZU44" s="37"/>
      <c r="MZV44" s="37"/>
      <c r="MZW44" s="37"/>
      <c r="MZX44" s="37"/>
      <c r="MZY44" s="37"/>
      <c r="MZZ44" s="37"/>
      <c r="NAA44" s="37"/>
      <c r="NAB44" s="37"/>
      <c r="NAC44" s="37"/>
      <c r="NAD44" s="37"/>
      <c r="NAE44" s="37"/>
      <c r="NAF44" s="37"/>
      <c r="NAG44" s="37"/>
      <c r="NAH44" s="37"/>
      <c r="NAI44" s="37"/>
      <c r="NAJ44" s="37"/>
      <c r="NAK44" s="37"/>
      <c r="NAL44" s="37"/>
      <c r="NAM44" s="37"/>
      <c r="NAN44" s="37"/>
      <c r="NAO44" s="37"/>
      <c r="NAP44" s="37"/>
      <c r="NAQ44" s="37"/>
      <c r="NAR44" s="37"/>
      <c r="NAS44" s="37"/>
      <c r="NAT44" s="37"/>
      <c r="NAU44" s="37"/>
      <c r="NAV44" s="37"/>
      <c r="NAW44" s="37"/>
      <c r="NAX44" s="37"/>
      <c r="NAY44" s="37"/>
      <c r="NAZ44" s="37"/>
      <c r="NBA44" s="37"/>
      <c r="NBB44" s="37"/>
      <c r="NBC44" s="37"/>
      <c r="NBD44" s="37"/>
      <c r="NBE44" s="37"/>
      <c r="NBF44" s="37"/>
      <c r="NBG44" s="37"/>
      <c r="NBH44" s="37"/>
      <c r="NBI44" s="37"/>
      <c r="NBJ44" s="37"/>
      <c r="NBK44" s="37"/>
      <c r="NBL44" s="37"/>
      <c r="NBM44" s="37"/>
      <c r="NBN44" s="37"/>
      <c r="NBO44" s="37"/>
      <c r="NBP44" s="37"/>
      <c r="NBQ44" s="37"/>
      <c r="NBR44" s="37"/>
      <c r="NBS44" s="37"/>
      <c r="NBT44" s="37"/>
      <c r="NBU44" s="37"/>
      <c r="NBV44" s="37"/>
      <c r="NBW44" s="37"/>
      <c r="NBX44" s="37"/>
      <c r="NBY44" s="37"/>
      <c r="NBZ44" s="37"/>
      <c r="NCA44" s="37"/>
      <c r="NCB44" s="37"/>
      <c r="NCC44" s="37"/>
      <c r="NCD44" s="37"/>
      <c r="NCE44" s="37"/>
      <c r="NCF44" s="37"/>
      <c r="NCG44" s="37"/>
      <c r="NCH44" s="37"/>
      <c r="NCI44" s="37"/>
      <c r="NCJ44" s="37"/>
      <c r="NCK44" s="37"/>
      <c r="NCL44" s="37"/>
      <c r="NCM44" s="37"/>
      <c r="NCN44" s="37"/>
      <c r="NCO44" s="37"/>
      <c r="NCP44" s="37"/>
      <c r="NCQ44" s="37"/>
      <c r="NCR44" s="37"/>
      <c r="NCS44" s="37"/>
      <c r="NCT44" s="37"/>
      <c r="NCU44" s="37"/>
      <c r="NCV44" s="37"/>
      <c r="NCW44" s="37"/>
      <c r="NCX44" s="37"/>
      <c r="NCY44" s="37"/>
      <c r="NCZ44" s="37"/>
      <c r="NDA44" s="37"/>
      <c r="NDB44" s="37"/>
      <c r="NDC44" s="37"/>
      <c r="NDD44" s="37"/>
      <c r="NDE44" s="37"/>
      <c r="NDF44" s="37"/>
      <c r="NDG44" s="37"/>
      <c r="NDH44" s="37"/>
      <c r="NDI44" s="37"/>
      <c r="NDJ44" s="37"/>
      <c r="NDK44" s="37"/>
      <c r="NDL44" s="37"/>
      <c r="NDM44" s="37"/>
      <c r="NDN44" s="37"/>
      <c r="NDO44" s="37"/>
      <c r="NDP44" s="37"/>
      <c r="NDQ44" s="37"/>
      <c r="NDR44" s="37"/>
      <c r="NDS44" s="37"/>
      <c r="NDT44" s="37"/>
      <c r="NDU44" s="37"/>
      <c r="NDV44" s="37"/>
      <c r="NDW44" s="37"/>
      <c r="NDX44" s="37"/>
      <c r="NDY44" s="37"/>
      <c r="NDZ44" s="37"/>
      <c r="NEA44" s="37"/>
      <c r="NEB44" s="37"/>
      <c r="NEC44" s="37"/>
      <c r="NED44" s="37"/>
      <c r="NEE44" s="37"/>
      <c r="NEF44" s="37"/>
      <c r="NEG44" s="37"/>
      <c r="NEH44" s="37"/>
      <c r="NEI44" s="37"/>
      <c r="NEJ44" s="37"/>
      <c r="NEK44" s="37"/>
      <c r="NEL44" s="37"/>
      <c r="NEM44" s="37"/>
      <c r="NEN44" s="37"/>
      <c r="NEO44" s="37"/>
      <c r="NEP44" s="37"/>
      <c r="NEQ44" s="37"/>
      <c r="NER44" s="37"/>
      <c r="NES44" s="37"/>
      <c r="NET44" s="37"/>
      <c r="NEU44" s="37"/>
      <c r="NEV44" s="37"/>
      <c r="NEW44" s="37"/>
      <c r="NEX44" s="37"/>
      <c r="NEY44" s="37"/>
      <c r="NEZ44" s="37"/>
      <c r="NFA44" s="37"/>
      <c r="NFB44" s="37"/>
      <c r="NFC44" s="37"/>
      <c r="NFD44" s="37"/>
      <c r="NFE44" s="37"/>
      <c r="NFF44" s="37"/>
      <c r="NFG44" s="37"/>
      <c r="NFH44" s="37"/>
      <c r="NFI44" s="37"/>
      <c r="NFJ44" s="37"/>
      <c r="NFK44" s="37"/>
      <c r="NFL44" s="37"/>
      <c r="NFM44" s="37"/>
      <c r="NFN44" s="37"/>
      <c r="NFO44" s="37"/>
      <c r="NFP44" s="37"/>
      <c r="NFQ44" s="37"/>
      <c r="NFR44" s="37"/>
      <c r="NFS44" s="37"/>
      <c r="NFT44" s="37"/>
      <c r="NFU44" s="37"/>
      <c r="NFV44" s="37"/>
      <c r="NFW44" s="37"/>
      <c r="NFX44" s="37"/>
      <c r="NFY44" s="37"/>
      <c r="NFZ44" s="37"/>
      <c r="NGA44" s="37"/>
      <c r="NGB44" s="37"/>
      <c r="NGC44" s="37"/>
      <c r="NGD44" s="37"/>
      <c r="NGE44" s="37"/>
      <c r="NGF44" s="37"/>
      <c r="NGG44" s="37"/>
      <c r="NGH44" s="37"/>
      <c r="NGI44" s="37"/>
      <c r="NGJ44" s="37"/>
      <c r="NGK44" s="37"/>
      <c r="NGL44" s="37"/>
      <c r="NGM44" s="37"/>
      <c r="NGN44" s="37"/>
      <c r="NGO44" s="37"/>
      <c r="NGP44" s="37"/>
      <c r="NGQ44" s="37"/>
      <c r="NGR44" s="37"/>
      <c r="NGS44" s="37"/>
      <c r="NGT44" s="37"/>
      <c r="NGU44" s="37"/>
      <c r="NGV44" s="37"/>
      <c r="NGW44" s="37"/>
      <c r="NGX44" s="37"/>
      <c r="NGY44" s="37"/>
      <c r="NGZ44" s="37"/>
      <c r="NHA44" s="37"/>
      <c r="NHB44" s="37"/>
      <c r="NHC44" s="37"/>
      <c r="NHD44" s="37"/>
      <c r="NHE44" s="37"/>
      <c r="NHF44" s="37"/>
      <c r="NHG44" s="37"/>
      <c r="NHH44" s="37"/>
      <c r="NHI44" s="37"/>
      <c r="NHJ44" s="37"/>
      <c r="NHK44" s="37"/>
      <c r="NHL44" s="37"/>
      <c r="NHM44" s="37"/>
      <c r="NHN44" s="37"/>
      <c r="NHO44" s="37"/>
      <c r="NHP44" s="37"/>
      <c r="NHQ44" s="37"/>
      <c r="NHR44" s="37"/>
      <c r="NHS44" s="37"/>
      <c r="NHT44" s="37"/>
      <c r="NHU44" s="37"/>
      <c r="NHV44" s="37"/>
      <c r="NHW44" s="37"/>
      <c r="NHX44" s="37"/>
      <c r="NHY44" s="37"/>
      <c r="NHZ44" s="37"/>
      <c r="NIA44" s="37"/>
      <c r="NIB44" s="37"/>
      <c r="NIC44" s="37"/>
      <c r="NID44" s="37"/>
      <c r="NIE44" s="37"/>
      <c r="NIF44" s="37"/>
      <c r="NIG44" s="37"/>
      <c r="NIH44" s="37"/>
      <c r="NII44" s="37"/>
      <c r="NIJ44" s="37"/>
      <c r="NIK44" s="37"/>
      <c r="NIL44" s="37"/>
      <c r="NIM44" s="37"/>
      <c r="NIN44" s="37"/>
      <c r="NIO44" s="37"/>
      <c r="NIP44" s="37"/>
      <c r="NIQ44" s="37"/>
      <c r="NIR44" s="37"/>
      <c r="NIS44" s="37"/>
      <c r="NIT44" s="37"/>
      <c r="NIU44" s="37"/>
      <c r="NIV44" s="37"/>
      <c r="NIW44" s="37"/>
      <c r="NIX44" s="37"/>
      <c r="NIY44" s="37"/>
      <c r="NIZ44" s="37"/>
      <c r="NJA44" s="37"/>
      <c r="NJB44" s="37"/>
      <c r="NJC44" s="37"/>
      <c r="NJD44" s="37"/>
      <c r="NJE44" s="37"/>
      <c r="NJF44" s="37"/>
      <c r="NJG44" s="37"/>
      <c r="NJH44" s="37"/>
      <c r="NJI44" s="37"/>
      <c r="NJJ44" s="37"/>
      <c r="NJK44" s="37"/>
      <c r="NJL44" s="37"/>
      <c r="NJM44" s="37"/>
      <c r="NJN44" s="37"/>
      <c r="NJO44" s="37"/>
      <c r="NJP44" s="37"/>
      <c r="NJQ44" s="37"/>
      <c r="NJR44" s="37"/>
      <c r="NJS44" s="37"/>
      <c r="NJT44" s="37"/>
      <c r="NJU44" s="37"/>
      <c r="NJV44" s="37"/>
      <c r="NJW44" s="37"/>
      <c r="NJX44" s="37"/>
      <c r="NJY44" s="37"/>
      <c r="NJZ44" s="37"/>
      <c r="NKA44" s="37"/>
      <c r="NKB44" s="37"/>
      <c r="NKC44" s="37"/>
      <c r="NKD44" s="37"/>
      <c r="NKE44" s="37"/>
      <c r="NKF44" s="37"/>
      <c r="NKG44" s="37"/>
      <c r="NKH44" s="37"/>
      <c r="NKI44" s="37"/>
      <c r="NKJ44" s="37"/>
      <c r="NKK44" s="37"/>
      <c r="NKL44" s="37"/>
      <c r="NKM44" s="37"/>
      <c r="NKN44" s="37"/>
      <c r="NKO44" s="37"/>
      <c r="NKP44" s="37"/>
      <c r="NKQ44" s="37"/>
      <c r="NKR44" s="37"/>
      <c r="NKS44" s="37"/>
      <c r="NKT44" s="37"/>
      <c r="NKU44" s="37"/>
      <c r="NKV44" s="37"/>
      <c r="NKW44" s="37"/>
      <c r="NKX44" s="37"/>
      <c r="NKY44" s="37"/>
      <c r="NKZ44" s="37"/>
      <c r="NLA44" s="37"/>
      <c r="NLB44" s="37"/>
      <c r="NLC44" s="37"/>
      <c r="NLD44" s="37"/>
      <c r="NLE44" s="37"/>
      <c r="NLF44" s="37"/>
      <c r="NLG44" s="37"/>
      <c r="NLH44" s="37"/>
      <c r="NLI44" s="37"/>
      <c r="NLJ44" s="37"/>
      <c r="NLK44" s="37"/>
      <c r="NLL44" s="37"/>
      <c r="NLM44" s="37"/>
      <c r="NLN44" s="37"/>
      <c r="NLO44" s="37"/>
      <c r="NLP44" s="37"/>
      <c r="NLQ44" s="37"/>
      <c r="NLR44" s="37"/>
      <c r="NLS44" s="37"/>
      <c r="NLT44" s="37"/>
      <c r="NLU44" s="37"/>
      <c r="NLV44" s="37"/>
      <c r="NLW44" s="37"/>
      <c r="NLX44" s="37"/>
      <c r="NLY44" s="37"/>
      <c r="NLZ44" s="37"/>
      <c r="NMA44" s="37"/>
      <c r="NMB44" s="37"/>
      <c r="NMC44" s="37"/>
      <c r="NMD44" s="37"/>
      <c r="NME44" s="37"/>
      <c r="NMF44" s="37"/>
      <c r="NMG44" s="37"/>
      <c r="NMH44" s="37"/>
      <c r="NMI44" s="37"/>
      <c r="NMJ44" s="37"/>
      <c r="NMK44" s="37"/>
      <c r="NML44" s="37"/>
      <c r="NMM44" s="37"/>
      <c r="NMN44" s="37"/>
      <c r="NMO44" s="37"/>
      <c r="NMP44" s="37"/>
      <c r="NMQ44" s="37"/>
      <c r="NMR44" s="37"/>
      <c r="NMS44" s="37"/>
      <c r="NMT44" s="37"/>
      <c r="NMU44" s="37"/>
      <c r="NMV44" s="37"/>
      <c r="NMW44" s="37"/>
      <c r="NMX44" s="37"/>
      <c r="NMY44" s="37"/>
      <c r="NMZ44" s="37"/>
      <c r="NNA44" s="37"/>
      <c r="NNB44" s="37"/>
      <c r="NNC44" s="37"/>
      <c r="NND44" s="37"/>
      <c r="NNE44" s="37"/>
      <c r="NNF44" s="37"/>
      <c r="NNG44" s="37"/>
      <c r="NNH44" s="37"/>
      <c r="NNI44" s="37"/>
      <c r="NNJ44" s="37"/>
      <c r="NNK44" s="37"/>
      <c r="NNL44" s="37"/>
      <c r="NNM44" s="37"/>
      <c r="NNN44" s="37"/>
      <c r="NNO44" s="37"/>
      <c r="NNP44" s="37"/>
      <c r="NNQ44" s="37"/>
      <c r="NNR44" s="37"/>
      <c r="NNS44" s="37"/>
      <c r="NNT44" s="37"/>
      <c r="NNU44" s="37"/>
      <c r="NNV44" s="37"/>
      <c r="NNW44" s="37"/>
      <c r="NNX44" s="37"/>
      <c r="NNY44" s="37"/>
      <c r="NNZ44" s="37"/>
      <c r="NOA44" s="37"/>
      <c r="NOB44" s="37"/>
      <c r="NOC44" s="37"/>
      <c r="NOD44" s="37"/>
      <c r="NOE44" s="37"/>
      <c r="NOF44" s="37"/>
      <c r="NOG44" s="37"/>
      <c r="NOH44" s="37"/>
      <c r="NOI44" s="37"/>
      <c r="NOJ44" s="37"/>
      <c r="NOK44" s="37"/>
      <c r="NOL44" s="37"/>
      <c r="NOM44" s="37"/>
      <c r="NON44" s="37"/>
      <c r="NOO44" s="37"/>
      <c r="NOP44" s="37"/>
      <c r="NOQ44" s="37"/>
      <c r="NOR44" s="37"/>
      <c r="NOS44" s="37"/>
      <c r="NOT44" s="37"/>
      <c r="NOU44" s="37"/>
      <c r="NOV44" s="37"/>
      <c r="NOW44" s="37"/>
      <c r="NOX44" s="37"/>
      <c r="NOY44" s="37"/>
      <c r="NOZ44" s="37"/>
      <c r="NPA44" s="37"/>
      <c r="NPB44" s="37"/>
      <c r="NPC44" s="37"/>
      <c r="NPD44" s="37"/>
      <c r="NPE44" s="37"/>
      <c r="NPF44" s="37"/>
      <c r="NPG44" s="37"/>
      <c r="NPH44" s="37"/>
      <c r="NPI44" s="37"/>
      <c r="NPJ44" s="37"/>
      <c r="NPK44" s="37"/>
      <c r="NPL44" s="37"/>
      <c r="NPM44" s="37"/>
      <c r="NPN44" s="37"/>
      <c r="NPO44" s="37"/>
      <c r="NPP44" s="37"/>
      <c r="NPQ44" s="37"/>
      <c r="NPR44" s="37"/>
      <c r="NPS44" s="37"/>
      <c r="NPT44" s="37"/>
      <c r="NPU44" s="37"/>
      <c r="NPV44" s="37"/>
      <c r="NPW44" s="37"/>
      <c r="NPX44" s="37"/>
      <c r="NPY44" s="37"/>
      <c r="NPZ44" s="37"/>
      <c r="NQA44" s="37"/>
      <c r="NQB44" s="37"/>
      <c r="NQC44" s="37"/>
      <c r="NQD44" s="37"/>
      <c r="NQE44" s="37"/>
      <c r="NQF44" s="37"/>
      <c r="NQG44" s="37"/>
      <c r="NQH44" s="37"/>
      <c r="NQI44" s="37"/>
      <c r="NQJ44" s="37"/>
      <c r="NQK44" s="37"/>
      <c r="NQL44" s="37"/>
      <c r="NQM44" s="37"/>
      <c r="NQN44" s="37"/>
      <c r="NQO44" s="37"/>
      <c r="NQP44" s="37"/>
      <c r="NQQ44" s="37"/>
      <c r="NQR44" s="37"/>
      <c r="NQS44" s="37"/>
      <c r="NQT44" s="37"/>
      <c r="NQU44" s="37"/>
      <c r="NQV44" s="37"/>
      <c r="NQW44" s="37"/>
      <c r="NQX44" s="37"/>
      <c r="NQY44" s="37"/>
      <c r="NQZ44" s="37"/>
      <c r="NRA44" s="37"/>
      <c r="NRB44" s="37"/>
      <c r="NRC44" s="37"/>
      <c r="NRD44" s="37"/>
      <c r="NRE44" s="37"/>
      <c r="NRF44" s="37"/>
      <c r="NRG44" s="37"/>
      <c r="NRH44" s="37"/>
      <c r="NRI44" s="37"/>
      <c r="NRJ44" s="37"/>
      <c r="NRK44" s="37"/>
      <c r="NRL44" s="37"/>
      <c r="NRM44" s="37"/>
      <c r="NRN44" s="37"/>
      <c r="NRO44" s="37"/>
      <c r="NRP44" s="37"/>
      <c r="NRQ44" s="37"/>
      <c r="NRR44" s="37"/>
      <c r="NRS44" s="37"/>
      <c r="NRT44" s="37"/>
      <c r="NRU44" s="37"/>
      <c r="NRV44" s="37"/>
      <c r="NRW44" s="37"/>
      <c r="NRX44" s="37"/>
      <c r="NRY44" s="37"/>
      <c r="NRZ44" s="37"/>
      <c r="NSA44" s="37"/>
      <c r="NSB44" s="37"/>
      <c r="NSC44" s="37"/>
      <c r="NSD44" s="37"/>
      <c r="NSE44" s="37"/>
      <c r="NSF44" s="37"/>
      <c r="NSG44" s="37"/>
      <c r="NSH44" s="37"/>
      <c r="NSI44" s="37"/>
      <c r="NSJ44" s="37"/>
      <c r="NSK44" s="37"/>
      <c r="NSL44" s="37"/>
      <c r="NSM44" s="37"/>
      <c r="NSN44" s="37"/>
      <c r="NSO44" s="37"/>
      <c r="NSP44" s="37"/>
      <c r="NSQ44" s="37"/>
      <c r="NSR44" s="37"/>
      <c r="NSS44" s="37"/>
      <c r="NST44" s="37"/>
      <c r="NSU44" s="37"/>
      <c r="NSV44" s="37"/>
      <c r="NSW44" s="37"/>
      <c r="NSX44" s="37"/>
      <c r="NSY44" s="37"/>
      <c r="NSZ44" s="37"/>
      <c r="NTA44" s="37"/>
      <c r="NTB44" s="37"/>
      <c r="NTC44" s="37"/>
      <c r="NTD44" s="37"/>
      <c r="NTE44" s="37"/>
      <c r="NTF44" s="37"/>
      <c r="NTG44" s="37"/>
      <c r="NTH44" s="37"/>
      <c r="NTI44" s="37"/>
      <c r="NTJ44" s="37"/>
      <c r="NTK44" s="37"/>
      <c r="NTL44" s="37"/>
      <c r="NTM44" s="37"/>
      <c r="NTN44" s="37"/>
      <c r="NTO44" s="37"/>
      <c r="NTP44" s="37"/>
      <c r="NTQ44" s="37"/>
      <c r="NTR44" s="37"/>
      <c r="NTS44" s="37"/>
      <c r="NTT44" s="37"/>
      <c r="NTU44" s="37"/>
      <c r="NTV44" s="37"/>
      <c r="NTW44" s="37"/>
      <c r="NTX44" s="37"/>
      <c r="NTY44" s="37"/>
      <c r="NTZ44" s="37"/>
      <c r="NUA44" s="37"/>
      <c r="NUB44" s="37"/>
      <c r="NUC44" s="37"/>
      <c r="NUD44" s="37"/>
      <c r="NUE44" s="37"/>
      <c r="NUF44" s="37"/>
      <c r="NUG44" s="37"/>
      <c r="NUH44" s="37"/>
      <c r="NUI44" s="37"/>
      <c r="NUJ44" s="37"/>
      <c r="NUK44" s="37"/>
      <c r="NUL44" s="37"/>
      <c r="NUM44" s="37"/>
      <c r="NUN44" s="37"/>
      <c r="NUO44" s="37"/>
      <c r="NUP44" s="37"/>
      <c r="NUQ44" s="37"/>
      <c r="NUR44" s="37"/>
      <c r="NUS44" s="37"/>
      <c r="NUT44" s="37"/>
      <c r="NUU44" s="37"/>
      <c r="NUV44" s="37"/>
      <c r="NUW44" s="37"/>
      <c r="NUX44" s="37"/>
      <c r="NUY44" s="37"/>
      <c r="NUZ44" s="37"/>
      <c r="NVA44" s="37"/>
      <c r="NVB44" s="37"/>
      <c r="NVC44" s="37"/>
      <c r="NVD44" s="37"/>
      <c r="NVE44" s="37"/>
      <c r="NVF44" s="37"/>
      <c r="NVG44" s="37"/>
      <c r="NVH44" s="37"/>
      <c r="NVI44" s="37"/>
      <c r="NVJ44" s="37"/>
      <c r="NVK44" s="37"/>
      <c r="NVL44" s="37"/>
      <c r="NVM44" s="37"/>
      <c r="NVN44" s="37"/>
      <c r="NVO44" s="37"/>
      <c r="NVP44" s="37"/>
      <c r="NVQ44" s="37"/>
      <c r="NVR44" s="37"/>
      <c r="NVS44" s="37"/>
      <c r="NVT44" s="37"/>
      <c r="NVU44" s="37"/>
      <c r="NVV44" s="37"/>
      <c r="NVW44" s="37"/>
      <c r="NVX44" s="37"/>
      <c r="NVY44" s="37"/>
      <c r="NVZ44" s="37"/>
      <c r="NWA44" s="37"/>
      <c r="NWB44" s="37"/>
      <c r="NWC44" s="37"/>
      <c r="NWD44" s="37"/>
      <c r="NWE44" s="37"/>
      <c r="NWF44" s="37"/>
      <c r="NWG44" s="37"/>
      <c r="NWH44" s="37"/>
      <c r="NWI44" s="37"/>
      <c r="NWJ44" s="37"/>
      <c r="NWK44" s="37"/>
      <c r="NWL44" s="37"/>
      <c r="NWM44" s="37"/>
      <c r="NWN44" s="37"/>
      <c r="NWO44" s="37"/>
      <c r="NWP44" s="37"/>
      <c r="NWQ44" s="37"/>
      <c r="NWR44" s="37"/>
      <c r="NWS44" s="37"/>
      <c r="NWT44" s="37"/>
      <c r="NWU44" s="37"/>
      <c r="NWV44" s="37"/>
      <c r="NWW44" s="37"/>
      <c r="NWX44" s="37"/>
      <c r="NWY44" s="37"/>
      <c r="NWZ44" s="37"/>
      <c r="NXA44" s="37"/>
      <c r="NXB44" s="37"/>
      <c r="NXC44" s="37"/>
      <c r="NXD44" s="37"/>
      <c r="NXE44" s="37"/>
      <c r="NXF44" s="37"/>
      <c r="NXG44" s="37"/>
      <c r="NXH44" s="37"/>
      <c r="NXI44" s="37"/>
      <c r="NXJ44" s="37"/>
      <c r="NXK44" s="37"/>
      <c r="NXL44" s="37"/>
      <c r="NXM44" s="37"/>
      <c r="NXN44" s="37"/>
      <c r="NXO44" s="37"/>
      <c r="NXP44" s="37"/>
      <c r="NXQ44" s="37"/>
      <c r="NXR44" s="37"/>
      <c r="NXS44" s="37"/>
      <c r="NXT44" s="37"/>
      <c r="NXU44" s="37"/>
      <c r="NXV44" s="37"/>
      <c r="NXW44" s="37"/>
      <c r="NXX44" s="37"/>
      <c r="NXY44" s="37"/>
      <c r="NXZ44" s="37"/>
      <c r="NYA44" s="37"/>
      <c r="NYB44" s="37"/>
      <c r="NYC44" s="37"/>
      <c r="NYD44" s="37"/>
      <c r="NYE44" s="37"/>
      <c r="NYF44" s="37"/>
      <c r="NYG44" s="37"/>
      <c r="NYH44" s="37"/>
      <c r="NYI44" s="37"/>
      <c r="NYJ44" s="37"/>
      <c r="NYK44" s="37"/>
      <c r="NYL44" s="37"/>
      <c r="NYM44" s="37"/>
      <c r="NYN44" s="37"/>
      <c r="NYO44" s="37"/>
      <c r="NYP44" s="37"/>
      <c r="NYQ44" s="37"/>
      <c r="NYR44" s="37"/>
      <c r="NYS44" s="37"/>
      <c r="NYT44" s="37"/>
      <c r="NYU44" s="37"/>
      <c r="NYV44" s="37"/>
      <c r="NYW44" s="37"/>
      <c r="NYX44" s="37"/>
      <c r="NYY44" s="37"/>
      <c r="NYZ44" s="37"/>
      <c r="NZA44" s="37"/>
      <c r="NZB44" s="37"/>
      <c r="NZC44" s="37"/>
      <c r="NZD44" s="37"/>
      <c r="NZE44" s="37"/>
      <c r="NZF44" s="37"/>
      <c r="NZG44" s="37"/>
      <c r="NZH44" s="37"/>
      <c r="NZI44" s="37"/>
      <c r="NZJ44" s="37"/>
      <c r="NZK44" s="37"/>
      <c r="NZL44" s="37"/>
      <c r="NZM44" s="37"/>
      <c r="NZN44" s="37"/>
      <c r="NZO44" s="37"/>
      <c r="NZP44" s="37"/>
      <c r="NZQ44" s="37"/>
      <c r="NZR44" s="37"/>
      <c r="NZS44" s="37"/>
      <c r="NZT44" s="37"/>
      <c r="NZU44" s="37"/>
      <c r="NZV44" s="37"/>
      <c r="NZW44" s="37"/>
      <c r="NZX44" s="37"/>
      <c r="NZY44" s="37"/>
      <c r="NZZ44" s="37"/>
      <c r="OAA44" s="37"/>
      <c r="OAB44" s="37"/>
      <c r="OAC44" s="37"/>
      <c r="OAD44" s="37"/>
      <c r="OAE44" s="37"/>
      <c r="OAF44" s="37"/>
      <c r="OAG44" s="37"/>
      <c r="OAH44" s="37"/>
      <c r="OAI44" s="37"/>
      <c r="OAJ44" s="37"/>
      <c r="OAK44" s="37"/>
      <c r="OAL44" s="37"/>
      <c r="OAM44" s="37"/>
      <c r="OAN44" s="37"/>
      <c r="OAO44" s="37"/>
      <c r="OAP44" s="37"/>
      <c r="OAQ44" s="37"/>
      <c r="OAR44" s="37"/>
      <c r="OAS44" s="37"/>
      <c r="OAT44" s="37"/>
      <c r="OAU44" s="37"/>
      <c r="OAV44" s="37"/>
      <c r="OAW44" s="37"/>
      <c r="OAX44" s="37"/>
      <c r="OAY44" s="37"/>
      <c r="OAZ44" s="37"/>
      <c r="OBA44" s="37"/>
      <c r="OBB44" s="37"/>
      <c r="OBC44" s="37"/>
      <c r="OBD44" s="37"/>
      <c r="OBE44" s="37"/>
      <c r="OBF44" s="37"/>
      <c r="OBG44" s="37"/>
      <c r="OBH44" s="37"/>
      <c r="OBI44" s="37"/>
      <c r="OBJ44" s="37"/>
      <c r="OBK44" s="37"/>
      <c r="OBL44" s="37"/>
      <c r="OBM44" s="37"/>
      <c r="OBN44" s="37"/>
      <c r="OBO44" s="37"/>
      <c r="OBP44" s="37"/>
      <c r="OBQ44" s="37"/>
      <c r="OBR44" s="37"/>
      <c r="OBS44" s="37"/>
      <c r="OBT44" s="37"/>
      <c r="OBU44" s="37"/>
      <c r="OBV44" s="37"/>
      <c r="OBW44" s="37"/>
      <c r="OBX44" s="37"/>
      <c r="OBY44" s="37"/>
      <c r="OBZ44" s="37"/>
      <c r="OCA44" s="37"/>
      <c r="OCB44" s="37"/>
      <c r="OCC44" s="37"/>
      <c r="OCD44" s="37"/>
      <c r="OCE44" s="37"/>
      <c r="OCF44" s="37"/>
      <c r="OCG44" s="37"/>
      <c r="OCH44" s="37"/>
      <c r="OCI44" s="37"/>
      <c r="OCJ44" s="37"/>
      <c r="OCK44" s="37"/>
      <c r="OCL44" s="37"/>
      <c r="OCM44" s="37"/>
      <c r="OCN44" s="37"/>
      <c r="OCO44" s="37"/>
      <c r="OCP44" s="37"/>
      <c r="OCQ44" s="37"/>
      <c r="OCR44" s="37"/>
      <c r="OCS44" s="37"/>
      <c r="OCT44" s="37"/>
      <c r="OCU44" s="37"/>
      <c r="OCV44" s="37"/>
      <c r="OCW44" s="37"/>
      <c r="OCX44" s="37"/>
      <c r="OCY44" s="37"/>
      <c r="OCZ44" s="37"/>
      <c r="ODA44" s="37"/>
      <c r="ODB44" s="37"/>
      <c r="ODC44" s="37"/>
      <c r="ODD44" s="37"/>
      <c r="ODE44" s="37"/>
      <c r="ODF44" s="37"/>
      <c r="ODG44" s="37"/>
      <c r="ODH44" s="37"/>
      <c r="ODI44" s="37"/>
      <c r="ODJ44" s="37"/>
      <c r="ODK44" s="37"/>
      <c r="ODL44" s="37"/>
      <c r="ODM44" s="37"/>
      <c r="ODN44" s="37"/>
      <c r="ODO44" s="37"/>
      <c r="ODP44" s="37"/>
      <c r="ODQ44" s="37"/>
      <c r="ODR44" s="37"/>
      <c r="ODS44" s="37"/>
      <c r="ODT44" s="37"/>
      <c r="ODU44" s="37"/>
      <c r="ODV44" s="37"/>
      <c r="ODW44" s="37"/>
      <c r="ODX44" s="37"/>
      <c r="ODY44" s="37"/>
      <c r="ODZ44" s="37"/>
      <c r="OEA44" s="37"/>
      <c r="OEB44" s="37"/>
      <c r="OEC44" s="37"/>
      <c r="OED44" s="37"/>
      <c r="OEE44" s="37"/>
      <c r="OEF44" s="37"/>
      <c r="OEG44" s="37"/>
      <c r="OEH44" s="37"/>
      <c r="OEI44" s="37"/>
      <c r="OEJ44" s="37"/>
      <c r="OEK44" s="37"/>
      <c r="OEL44" s="37"/>
      <c r="OEM44" s="37"/>
      <c r="OEN44" s="37"/>
      <c r="OEO44" s="37"/>
      <c r="OEP44" s="37"/>
      <c r="OEQ44" s="37"/>
      <c r="OER44" s="37"/>
      <c r="OES44" s="37"/>
      <c r="OET44" s="37"/>
      <c r="OEU44" s="37"/>
      <c r="OEV44" s="37"/>
      <c r="OEW44" s="37"/>
      <c r="OEX44" s="37"/>
      <c r="OEY44" s="37"/>
      <c r="OEZ44" s="37"/>
      <c r="OFA44" s="37"/>
      <c r="OFB44" s="37"/>
      <c r="OFC44" s="37"/>
      <c r="OFD44" s="37"/>
      <c r="OFE44" s="37"/>
      <c r="OFF44" s="37"/>
      <c r="OFG44" s="37"/>
      <c r="OFH44" s="37"/>
      <c r="OFI44" s="37"/>
      <c r="OFJ44" s="37"/>
      <c r="OFK44" s="37"/>
      <c r="OFL44" s="37"/>
      <c r="OFM44" s="37"/>
      <c r="OFN44" s="37"/>
      <c r="OFO44" s="37"/>
      <c r="OFP44" s="37"/>
      <c r="OFQ44" s="37"/>
      <c r="OFR44" s="37"/>
      <c r="OFS44" s="37"/>
      <c r="OFT44" s="37"/>
      <c r="OFU44" s="37"/>
      <c r="OFV44" s="37"/>
      <c r="OFW44" s="37"/>
      <c r="OFX44" s="37"/>
      <c r="OFY44" s="37"/>
      <c r="OFZ44" s="37"/>
      <c r="OGA44" s="37"/>
      <c r="OGB44" s="37"/>
      <c r="OGC44" s="37"/>
      <c r="OGD44" s="37"/>
      <c r="OGE44" s="37"/>
      <c r="OGF44" s="37"/>
      <c r="OGG44" s="37"/>
      <c r="OGH44" s="37"/>
      <c r="OGI44" s="37"/>
      <c r="OGJ44" s="37"/>
      <c r="OGK44" s="37"/>
      <c r="OGL44" s="37"/>
      <c r="OGM44" s="37"/>
      <c r="OGN44" s="37"/>
      <c r="OGO44" s="37"/>
      <c r="OGP44" s="37"/>
      <c r="OGQ44" s="37"/>
      <c r="OGR44" s="37"/>
      <c r="OGS44" s="37"/>
      <c r="OGT44" s="37"/>
      <c r="OGU44" s="37"/>
      <c r="OGV44" s="37"/>
      <c r="OGW44" s="37"/>
      <c r="OGX44" s="37"/>
      <c r="OGY44" s="37"/>
      <c r="OGZ44" s="37"/>
      <c r="OHA44" s="37"/>
      <c r="OHB44" s="37"/>
      <c r="OHC44" s="37"/>
      <c r="OHD44" s="37"/>
      <c r="OHE44" s="37"/>
      <c r="OHF44" s="37"/>
      <c r="OHG44" s="37"/>
      <c r="OHH44" s="37"/>
      <c r="OHI44" s="37"/>
      <c r="OHJ44" s="37"/>
      <c r="OHK44" s="37"/>
      <c r="OHL44" s="37"/>
      <c r="OHM44" s="37"/>
      <c r="OHN44" s="37"/>
      <c r="OHO44" s="37"/>
      <c r="OHP44" s="37"/>
      <c r="OHQ44" s="37"/>
      <c r="OHR44" s="37"/>
      <c r="OHS44" s="37"/>
      <c r="OHT44" s="37"/>
      <c r="OHU44" s="37"/>
      <c r="OHV44" s="37"/>
      <c r="OHW44" s="37"/>
      <c r="OHX44" s="37"/>
      <c r="OHY44" s="37"/>
      <c r="OHZ44" s="37"/>
      <c r="OIA44" s="37"/>
      <c r="OIB44" s="37"/>
      <c r="OIC44" s="37"/>
      <c r="OID44" s="37"/>
      <c r="OIE44" s="37"/>
      <c r="OIF44" s="37"/>
      <c r="OIG44" s="37"/>
      <c r="OIH44" s="37"/>
      <c r="OII44" s="37"/>
      <c r="OIJ44" s="37"/>
      <c r="OIK44" s="37"/>
      <c r="OIL44" s="37"/>
      <c r="OIM44" s="37"/>
      <c r="OIN44" s="37"/>
      <c r="OIO44" s="37"/>
      <c r="OIP44" s="37"/>
      <c r="OIQ44" s="37"/>
      <c r="OIR44" s="37"/>
      <c r="OIS44" s="37"/>
      <c r="OIT44" s="37"/>
      <c r="OIU44" s="37"/>
      <c r="OIV44" s="37"/>
      <c r="OIW44" s="37"/>
      <c r="OIX44" s="37"/>
      <c r="OIY44" s="37"/>
      <c r="OIZ44" s="37"/>
      <c r="OJA44" s="37"/>
      <c r="OJB44" s="37"/>
      <c r="OJC44" s="37"/>
      <c r="OJD44" s="37"/>
      <c r="OJE44" s="37"/>
      <c r="OJF44" s="37"/>
      <c r="OJG44" s="37"/>
      <c r="OJH44" s="37"/>
      <c r="OJI44" s="37"/>
      <c r="OJJ44" s="37"/>
      <c r="OJK44" s="37"/>
      <c r="OJL44" s="37"/>
      <c r="OJM44" s="37"/>
      <c r="OJN44" s="37"/>
      <c r="OJO44" s="37"/>
      <c r="OJP44" s="37"/>
      <c r="OJQ44" s="37"/>
      <c r="OJR44" s="37"/>
      <c r="OJS44" s="37"/>
      <c r="OJT44" s="37"/>
      <c r="OJU44" s="37"/>
      <c r="OJV44" s="37"/>
      <c r="OJW44" s="37"/>
      <c r="OJX44" s="37"/>
      <c r="OJY44" s="37"/>
      <c r="OJZ44" s="37"/>
      <c r="OKA44" s="37"/>
      <c r="OKB44" s="37"/>
      <c r="OKC44" s="37"/>
      <c r="OKD44" s="37"/>
      <c r="OKE44" s="37"/>
      <c r="OKF44" s="37"/>
      <c r="OKG44" s="37"/>
      <c r="OKH44" s="37"/>
      <c r="OKI44" s="37"/>
      <c r="OKJ44" s="37"/>
      <c r="OKK44" s="37"/>
      <c r="OKL44" s="37"/>
      <c r="OKM44" s="37"/>
      <c r="OKN44" s="37"/>
      <c r="OKO44" s="37"/>
      <c r="OKP44" s="37"/>
      <c r="OKQ44" s="37"/>
      <c r="OKR44" s="37"/>
      <c r="OKS44" s="37"/>
      <c r="OKT44" s="37"/>
      <c r="OKU44" s="37"/>
      <c r="OKV44" s="37"/>
      <c r="OKW44" s="37"/>
      <c r="OKX44" s="37"/>
      <c r="OKY44" s="37"/>
      <c r="OKZ44" s="37"/>
      <c r="OLA44" s="37"/>
      <c r="OLB44" s="37"/>
      <c r="OLC44" s="37"/>
      <c r="OLD44" s="37"/>
      <c r="OLE44" s="37"/>
      <c r="OLF44" s="37"/>
      <c r="OLG44" s="37"/>
      <c r="OLH44" s="37"/>
      <c r="OLI44" s="37"/>
      <c r="OLJ44" s="37"/>
      <c r="OLK44" s="37"/>
      <c r="OLL44" s="37"/>
      <c r="OLM44" s="37"/>
      <c r="OLN44" s="37"/>
      <c r="OLO44" s="37"/>
      <c r="OLP44" s="37"/>
      <c r="OLQ44" s="37"/>
      <c r="OLR44" s="37"/>
      <c r="OLS44" s="37"/>
      <c r="OLT44" s="37"/>
      <c r="OLU44" s="37"/>
      <c r="OLV44" s="37"/>
      <c r="OLW44" s="37"/>
      <c r="OLX44" s="37"/>
      <c r="OLY44" s="37"/>
      <c r="OLZ44" s="37"/>
      <c r="OMA44" s="37"/>
      <c r="OMB44" s="37"/>
      <c r="OMC44" s="37"/>
      <c r="OMD44" s="37"/>
      <c r="OME44" s="37"/>
      <c r="OMF44" s="37"/>
      <c r="OMG44" s="37"/>
      <c r="OMH44" s="37"/>
      <c r="OMI44" s="37"/>
      <c r="OMJ44" s="37"/>
      <c r="OMK44" s="37"/>
      <c r="OML44" s="37"/>
      <c r="OMM44" s="37"/>
      <c r="OMN44" s="37"/>
      <c r="OMO44" s="37"/>
      <c r="OMP44" s="37"/>
      <c r="OMQ44" s="37"/>
      <c r="OMR44" s="37"/>
      <c r="OMS44" s="37"/>
      <c r="OMT44" s="37"/>
      <c r="OMU44" s="37"/>
      <c r="OMV44" s="37"/>
      <c r="OMW44" s="37"/>
      <c r="OMX44" s="37"/>
      <c r="OMY44" s="37"/>
      <c r="OMZ44" s="37"/>
      <c r="ONA44" s="37"/>
      <c r="ONB44" s="37"/>
      <c r="ONC44" s="37"/>
      <c r="OND44" s="37"/>
      <c r="ONE44" s="37"/>
      <c r="ONF44" s="37"/>
      <c r="ONG44" s="37"/>
      <c r="ONH44" s="37"/>
      <c r="ONI44" s="37"/>
      <c r="ONJ44" s="37"/>
      <c r="ONK44" s="37"/>
      <c r="ONL44" s="37"/>
      <c r="ONM44" s="37"/>
      <c r="ONN44" s="37"/>
      <c r="ONO44" s="37"/>
      <c r="ONP44" s="37"/>
      <c r="ONQ44" s="37"/>
      <c r="ONR44" s="37"/>
      <c r="ONS44" s="37"/>
      <c r="ONT44" s="37"/>
      <c r="ONU44" s="37"/>
      <c r="ONV44" s="37"/>
      <c r="ONW44" s="37"/>
      <c r="ONX44" s="37"/>
      <c r="ONY44" s="37"/>
      <c r="ONZ44" s="37"/>
      <c r="OOA44" s="37"/>
      <c r="OOB44" s="37"/>
      <c r="OOC44" s="37"/>
      <c r="OOD44" s="37"/>
      <c r="OOE44" s="37"/>
      <c r="OOF44" s="37"/>
      <c r="OOG44" s="37"/>
      <c r="OOH44" s="37"/>
      <c r="OOI44" s="37"/>
      <c r="OOJ44" s="37"/>
      <c r="OOK44" s="37"/>
      <c r="OOL44" s="37"/>
      <c r="OOM44" s="37"/>
      <c r="OON44" s="37"/>
      <c r="OOO44" s="37"/>
      <c r="OOP44" s="37"/>
      <c r="OOQ44" s="37"/>
      <c r="OOR44" s="37"/>
      <c r="OOS44" s="37"/>
      <c r="OOT44" s="37"/>
      <c r="OOU44" s="37"/>
      <c r="OOV44" s="37"/>
      <c r="OOW44" s="37"/>
      <c r="OOX44" s="37"/>
      <c r="OOY44" s="37"/>
      <c r="OOZ44" s="37"/>
      <c r="OPA44" s="37"/>
      <c r="OPB44" s="37"/>
      <c r="OPC44" s="37"/>
      <c r="OPD44" s="37"/>
      <c r="OPE44" s="37"/>
      <c r="OPF44" s="37"/>
      <c r="OPG44" s="37"/>
      <c r="OPH44" s="37"/>
      <c r="OPI44" s="37"/>
      <c r="OPJ44" s="37"/>
      <c r="OPK44" s="37"/>
      <c r="OPL44" s="37"/>
      <c r="OPM44" s="37"/>
      <c r="OPN44" s="37"/>
      <c r="OPO44" s="37"/>
      <c r="OPP44" s="37"/>
      <c r="OPQ44" s="37"/>
      <c r="OPR44" s="37"/>
      <c r="OPS44" s="37"/>
      <c r="OPT44" s="37"/>
      <c r="OPU44" s="37"/>
      <c r="OPV44" s="37"/>
      <c r="OPW44" s="37"/>
      <c r="OPX44" s="37"/>
      <c r="OPY44" s="37"/>
      <c r="OPZ44" s="37"/>
      <c r="OQA44" s="37"/>
      <c r="OQB44" s="37"/>
      <c r="OQC44" s="37"/>
      <c r="OQD44" s="37"/>
      <c r="OQE44" s="37"/>
      <c r="OQF44" s="37"/>
      <c r="OQG44" s="37"/>
      <c r="OQH44" s="37"/>
      <c r="OQI44" s="37"/>
      <c r="OQJ44" s="37"/>
      <c r="OQK44" s="37"/>
      <c r="OQL44" s="37"/>
      <c r="OQM44" s="37"/>
      <c r="OQN44" s="37"/>
      <c r="OQO44" s="37"/>
      <c r="OQP44" s="37"/>
      <c r="OQQ44" s="37"/>
      <c r="OQR44" s="37"/>
      <c r="OQS44" s="37"/>
      <c r="OQT44" s="37"/>
      <c r="OQU44" s="37"/>
      <c r="OQV44" s="37"/>
      <c r="OQW44" s="37"/>
      <c r="OQX44" s="37"/>
      <c r="OQY44" s="37"/>
      <c r="OQZ44" s="37"/>
      <c r="ORA44" s="37"/>
      <c r="ORB44" s="37"/>
      <c r="ORC44" s="37"/>
      <c r="ORD44" s="37"/>
      <c r="ORE44" s="37"/>
      <c r="ORF44" s="37"/>
      <c r="ORG44" s="37"/>
      <c r="ORH44" s="37"/>
      <c r="ORI44" s="37"/>
      <c r="ORJ44" s="37"/>
      <c r="ORK44" s="37"/>
      <c r="ORL44" s="37"/>
      <c r="ORM44" s="37"/>
      <c r="ORN44" s="37"/>
      <c r="ORO44" s="37"/>
      <c r="ORP44" s="37"/>
      <c r="ORQ44" s="37"/>
      <c r="ORR44" s="37"/>
      <c r="ORS44" s="37"/>
      <c r="ORT44" s="37"/>
      <c r="ORU44" s="37"/>
      <c r="ORV44" s="37"/>
      <c r="ORW44" s="37"/>
      <c r="ORX44" s="37"/>
      <c r="ORY44" s="37"/>
      <c r="ORZ44" s="37"/>
      <c r="OSA44" s="37"/>
      <c r="OSB44" s="37"/>
      <c r="OSC44" s="37"/>
      <c r="OSD44" s="37"/>
      <c r="OSE44" s="37"/>
      <c r="OSF44" s="37"/>
      <c r="OSG44" s="37"/>
      <c r="OSH44" s="37"/>
      <c r="OSI44" s="37"/>
      <c r="OSJ44" s="37"/>
      <c r="OSK44" s="37"/>
      <c r="OSL44" s="37"/>
      <c r="OSM44" s="37"/>
      <c r="OSN44" s="37"/>
      <c r="OSO44" s="37"/>
      <c r="OSP44" s="37"/>
      <c r="OSQ44" s="37"/>
      <c r="OSR44" s="37"/>
      <c r="OSS44" s="37"/>
      <c r="OST44" s="37"/>
      <c r="OSU44" s="37"/>
      <c r="OSV44" s="37"/>
      <c r="OSW44" s="37"/>
      <c r="OSX44" s="37"/>
      <c r="OSY44" s="37"/>
      <c r="OSZ44" s="37"/>
      <c r="OTA44" s="37"/>
      <c r="OTB44" s="37"/>
      <c r="OTC44" s="37"/>
      <c r="OTD44" s="37"/>
      <c r="OTE44" s="37"/>
      <c r="OTF44" s="37"/>
      <c r="OTG44" s="37"/>
      <c r="OTH44" s="37"/>
      <c r="OTI44" s="37"/>
      <c r="OTJ44" s="37"/>
      <c r="OTK44" s="37"/>
      <c r="OTL44" s="37"/>
      <c r="OTM44" s="37"/>
      <c r="OTN44" s="37"/>
      <c r="OTO44" s="37"/>
      <c r="OTP44" s="37"/>
      <c r="OTQ44" s="37"/>
      <c r="OTR44" s="37"/>
      <c r="OTS44" s="37"/>
      <c r="OTT44" s="37"/>
      <c r="OTU44" s="37"/>
      <c r="OTV44" s="37"/>
      <c r="OTW44" s="37"/>
      <c r="OTX44" s="37"/>
      <c r="OTY44" s="37"/>
      <c r="OTZ44" s="37"/>
      <c r="OUA44" s="37"/>
      <c r="OUB44" s="37"/>
      <c r="OUC44" s="37"/>
      <c r="OUD44" s="37"/>
      <c r="OUE44" s="37"/>
      <c r="OUF44" s="37"/>
      <c r="OUG44" s="37"/>
      <c r="OUH44" s="37"/>
      <c r="OUI44" s="37"/>
      <c r="OUJ44" s="37"/>
      <c r="OUK44" s="37"/>
      <c r="OUL44" s="37"/>
      <c r="OUM44" s="37"/>
      <c r="OUN44" s="37"/>
      <c r="OUO44" s="37"/>
      <c r="OUP44" s="37"/>
      <c r="OUQ44" s="37"/>
      <c r="OUR44" s="37"/>
      <c r="OUS44" s="37"/>
      <c r="OUT44" s="37"/>
      <c r="OUU44" s="37"/>
      <c r="OUV44" s="37"/>
      <c r="OUW44" s="37"/>
      <c r="OUX44" s="37"/>
      <c r="OUY44" s="37"/>
      <c r="OUZ44" s="37"/>
      <c r="OVA44" s="37"/>
      <c r="OVB44" s="37"/>
      <c r="OVC44" s="37"/>
      <c r="OVD44" s="37"/>
      <c r="OVE44" s="37"/>
      <c r="OVF44" s="37"/>
      <c r="OVG44" s="37"/>
      <c r="OVH44" s="37"/>
      <c r="OVI44" s="37"/>
      <c r="OVJ44" s="37"/>
      <c r="OVK44" s="37"/>
      <c r="OVL44" s="37"/>
      <c r="OVM44" s="37"/>
      <c r="OVN44" s="37"/>
      <c r="OVO44" s="37"/>
      <c r="OVP44" s="37"/>
      <c r="OVQ44" s="37"/>
      <c r="OVR44" s="37"/>
      <c r="OVS44" s="37"/>
      <c r="OVT44" s="37"/>
      <c r="OVU44" s="37"/>
      <c r="OVV44" s="37"/>
      <c r="OVW44" s="37"/>
      <c r="OVX44" s="37"/>
      <c r="OVY44" s="37"/>
      <c r="OVZ44" s="37"/>
      <c r="OWA44" s="37"/>
      <c r="OWB44" s="37"/>
      <c r="OWC44" s="37"/>
      <c r="OWD44" s="37"/>
      <c r="OWE44" s="37"/>
      <c r="OWF44" s="37"/>
      <c r="OWG44" s="37"/>
      <c r="OWH44" s="37"/>
      <c r="OWI44" s="37"/>
      <c r="OWJ44" s="37"/>
      <c r="OWK44" s="37"/>
      <c r="OWL44" s="37"/>
      <c r="OWM44" s="37"/>
      <c r="OWN44" s="37"/>
      <c r="OWO44" s="37"/>
      <c r="OWP44" s="37"/>
      <c r="OWQ44" s="37"/>
      <c r="OWR44" s="37"/>
      <c r="OWS44" s="37"/>
      <c r="OWT44" s="37"/>
      <c r="OWU44" s="37"/>
      <c r="OWV44" s="37"/>
      <c r="OWW44" s="37"/>
      <c r="OWX44" s="37"/>
      <c r="OWY44" s="37"/>
      <c r="OWZ44" s="37"/>
      <c r="OXA44" s="37"/>
      <c r="OXB44" s="37"/>
      <c r="OXC44" s="37"/>
      <c r="OXD44" s="37"/>
      <c r="OXE44" s="37"/>
      <c r="OXF44" s="37"/>
      <c r="OXG44" s="37"/>
      <c r="OXH44" s="37"/>
      <c r="OXI44" s="37"/>
      <c r="OXJ44" s="37"/>
      <c r="OXK44" s="37"/>
      <c r="OXL44" s="37"/>
      <c r="OXM44" s="37"/>
      <c r="OXN44" s="37"/>
      <c r="OXO44" s="37"/>
      <c r="OXP44" s="37"/>
      <c r="OXQ44" s="37"/>
      <c r="OXR44" s="37"/>
      <c r="OXS44" s="37"/>
      <c r="OXT44" s="37"/>
      <c r="OXU44" s="37"/>
      <c r="OXV44" s="37"/>
      <c r="OXW44" s="37"/>
      <c r="OXX44" s="37"/>
      <c r="OXY44" s="37"/>
      <c r="OXZ44" s="37"/>
      <c r="OYA44" s="37"/>
      <c r="OYB44" s="37"/>
      <c r="OYC44" s="37"/>
      <c r="OYD44" s="37"/>
      <c r="OYE44" s="37"/>
      <c r="OYF44" s="37"/>
      <c r="OYG44" s="37"/>
      <c r="OYH44" s="37"/>
      <c r="OYI44" s="37"/>
      <c r="OYJ44" s="37"/>
      <c r="OYK44" s="37"/>
      <c r="OYL44" s="37"/>
      <c r="OYM44" s="37"/>
      <c r="OYN44" s="37"/>
      <c r="OYO44" s="37"/>
      <c r="OYP44" s="37"/>
      <c r="OYQ44" s="37"/>
      <c r="OYR44" s="37"/>
      <c r="OYS44" s="37"/>
      <c r="OYT44" s="37"/>
      <c r="OYU44" s="37"/>
      <c r="OYV44" s="37"/>
      <c r="OYW44" s="37"/>
      <c r="OYX44" s="37"/>
      <c r="OYY44" s="37"/>
      <c r="OYZ44" s="37"/>
      <c r="OZA44" s="37"/>
      <c r="OZB44" s="37"/>
      <c r="OZC44" s="37"/>
      <c r="OZD44" s="37"/>
      <c r="OZE44" s="37"/>
      <c r="OZF44" s="37"/>
      <c r="OZG44" s="37"/>
      <c r="OZH44" s="37"/>
      <c r="OZI44" s="37"/>
      <c r="OZJ44" s="37"/>
      <c r="OZK44" s="37"/>
      <c r="OZL44" s="37"/>
      <c r="OZM44" s="37"/>
      <c r="OZN44" s="37"/>
      <c r="OZO44" s="37"/>
      <c r="OZP44" s="37"/>
      <c r="OZQ44" s="37"/>
      <c r="OZR44" s="37"/>
      <c r="OZS44" s="37"/>
      <c r="OZT44" s="37"/>
      <c r="OZU44" s="37"/>
      <c r="OZV44" s="37"/>
      <c r="OZW44" s="37"/>
      <c r="OZX44" s="37"/>
      <c r="OZY44" s="37"/>
      <c r="OZZ44" s="37"/>
      <c r="PAA44" s="37"/>
      <c r="PAB44" s="37"/>
      <c r="PAC44" s="37"/>
      <c r="PAD44" s="37"/>
      <c r="PAE44" s="37"/>
      <c r="PAF44" s="37"/>
      <c r="PAG44" s="37"/>
      <c r="PAH44" s="37"/>
      <c r="PAI44" s="37"/>
      <c r="PAJ44" s="37"/>
      <c r="PAK44" s="37"/>
      <c r="PAL44" s="37"/>
      <c r="PAM44" s="37"/>
      <c r="PAN44" s="37"/>
      <c r="PAO44" s="37"/>
      <c r="PAP44" s="37"/>
      <c r="PAQ44" s="37"/>
      <c r="PAR44" s="37"/>
      <c r="PAS44" s="37"/>
      <c r="PAT44" s="37"/>
      <c r="PAU44" s="37"/>
      <c r="PAV44" s="37"/>
      <c r="PAW44" s="37"/>
      <c r="PAX44" s="37"/>
      <c r="PAY44" s="37"/>
      <c r="PAZ44" s="37"/>
      <c r="PBA44" s="37"/>
      <c r="PBB44" s="37"/>
      <c r="PBC44" s="37"/>
      <c r="PBD44" s="37"/>
      <c r="PBE44" s="37"/>
      <c r="PBF44" s="37"/>
      <c r="PBG44" s="37"/>
      <c r="PBH44" s="37"/>
      <c r="PBI44" s="37"/>
      <c r="PBJ44" s="37"/>
      <c r="PBK44" s="37"/>
      <c r="PBL44" s="37"/>
      <c r="PBM44" s="37"/>
      <c r="PBN44" s="37"/>
      <c r="PBO44" s="37"/>
      <c r="PBP44" s="37"/>
      <c r="PBQ44" s="37"/>
      <c r="PBR44" s="37"/>
      <c r="PBS44" s="37"/>
      <c r="PBT44" s="37"/>
      <c r="PBU44" s="37"/>
      <c r="PBV44" s="37"/>
      <c r="PBW44" s="37"/>
      <c r="PBX44" s="37"/>
      <c r="PBY44" s="37"/>
      <c r="PBZ44" s="37"/>
      <c r="PCA44" s="37"/>
      <c r="PCB44" s="37"/>
      <c r="PCC44" s="37"/>
      <c r="PCD44" s="37"/>
      <c r="PCE44" s="37"/>
      <c r="PCF44" s="37"/>
      <c r="PCG44" s="37"/>
      <c r="PCH44" s="37"/>
      <c r="PCI44" s="37"/>
      <c r="PCJ44" s="37"/>
      <c r="PCK44" s="37"/>
      <c r="PCL44" s="37"/>
      <c r="PCM44" s="37"/>
      <c r="PCN44" s="37"/>
      <c r="PCO44" s="37"/>
      <c r="PCP44" s="37"/>
      <c r="PCQ44" s="37"/>
      <c r="PCR44" s="37"/>
      <c r="PCS44" s="37"/>
      <c r="PCT44" s="37"/>
      <c r="PCU44" s="37"/>
      <c r="PCV44" s="37"/>
      <c r="PCW44" s="37"/>
      <c r="PCX44" s="37"/>
      <c r="PCY44" s="37"/>
      <c r="PCZ44" s="37"/>
      <c r="PDA44" s="37"/>
      <c r="PDB44" s="37"/>
      <c r="PDC44" s="37"/>
      <c r="PDD44" s="37"/>
      <c r="PDE44" s="37"/>
      <c r="PDF44" s="37"/>
      <c r="PDG44" s="37"/>
      <c r="PDH44" s="37"/>
      <c r="PDI44" s="37"/>
      <c r="PDJ44" s="37"/>
      <c r="PDK44" s="37"/>
      <c r="PDL44" s="37"/>
      <c r="PDM44" s="37"/>
      <c r="PDN44" s="37"/>
      <c r="PDO44" s="37"/>
      <c r="PDP44" s="37"/>
      <c r="PDQ44" s="37"/>
      <c r="PDR44" s="37"/>
      <c r="PDS44" s="37"/>
      <c r="PDT44" s="37"/>
      <c r="PDU44" s="37"/>
      <c r="PDV44" s="37"/>
      <c r="PDW44" s="37"/>
      <c r="PDX44" s="37"/>
      <c r="PDY44" s="37"/>
      <c r="PDZ44" s="37"/>
      <c r="PEA44" s="37"/>
      <c r="PEB44" s="37"/>
      <c r="PEC44" s="37"/>
      <c r="PED44" s="37"/>
      <c r="PEE44" s="37"/>
      <c r="PEF44" s="37"/>
      <c r="PEG44" s="37"/>
      <c r="PEH44" s="37"/>
      <c r="PEI44" s="37"/>
      <c r="PEJ44" s="37"/>
      <c r="PEK44" s="37"/>
      <c r="PEL44" s="37"/>
      <c r="PEM44" s="37"/>
      <c r="PEN44" s="37"/>
      <c r="PEO44" s="37"/>
      <c r="PEP44" s="37"/>
      <c r="PEQ44" s="37"/>
      <c r="PER44" s="37"/>
      <c r="PES44" s="37"/>
      <c r="PET44" s="37"/>
      <c r="PEU44" s="37"/>
      <c r="PEV44" s="37"/>
      <c r="PEW44" s="37"/>
      <c r="PEX44" s="37"/>
      <c r="PEY44" s="37"/>
      <c r="PEZ44" s="37"/>
      <c r="PFA44" s="37"/>
      <c r="PFB44" s="37"/>
      <c r="PFC44" s="37"/>
      <c r="PFD44" s="37"/>
      <c r="PFE44" s="37"/>
      <c r="PFF44" s="37"/>
      <c r="PFG44" s="37"/>
      <c r="PFH44" s="37"/>
      <c r="PFI44" s="37"/>
      <c r="PFJ44" s="37"/>
      <c r="PFK44" s="37"/>
      <c r="PFL44" s="37"/>
      <c r="PFM44" s="37"/>
      <c r="PFN44" s="37"/>
      <c r="PFO44" s="37"/>
      <c r="PFP44" s="37"/>
      <c r="PFQ44" s="37"/>
      <c r="PFR44" s="37"/>
      <c r="PFS44" s="37"/>
      <c r="PFT44" s="37"/>
      <c r="PFU44" s="37"/>
      <c r="PFV44" s="37"/>
      <c r="PFW44" s="37"/>
      <c r="PFX44" s="37"/>
      <c r="PFY44" s="37"/>
      <c r="PFZ44" s="37"/>
      <c r="PGA44" s="37"/>
      <c r="PGB44" s="37"/>
      <c r="PGC44" s="37"/>
      <c r="PGD44" s="37"/>
      <c r="PGE44" s="37"/>
      <c r="PGF44" s="37"/>
      <c r="PGG44" s="37"/>
      <c r="PGH44" s="37"/>
      <c r="PGI44" s="37"/>
      <c r="PGJ44" s="37"/>
      <c r="PGK44" s="37"/>
      <c r="PGL44" s="37"/>
      <c r="PGM44" s="37"/>
      <c r="PGN44" s="37"/>
      <c r="PGO44" s="37"/>
      <c r="PGP44" s="37"/>
      <c r="PGQ44" s="37"/>
      <c r="PGR44" s="37"/>
      <c r="PGS44" s="37"/>
      <c r="PGT44" s="37"/>
      <c r="PGU44" s="37"/>
      <c r="PGV44" s="37"/>
      <c r="PGW44" s="37"/>
      <c r="PGX44" s="37"/>
      <c r="PGY44" s="37"/>
      <c r="PGZ44" s="37"/>
      <c r="PHA44" s="37"/>
      <c r="PHB44" s="37"/>
      <c r="PHC44" s="37"/>
      <c r="PHD44" s="37"/>
      <c r="PHE44" s="37"/>
      <c r="PHF44" s="37"/>
      <c r="PHG44" s="37"/>
      <c r="PHH44" s="37"/>
      <c r="PHI44" s="37"/>
      <c r="PHJ44" s="37"/>
      <c r="PHK44" s="37"/>
      <c r="PHL44" s="37"/>
      <c r="PHM44" s="37"/>
      <c r="PHN44" s="37"/>
      <c r="PHO44" s="37"/>
      <c r="PHP44" s="37"/>
      <c r="PHQ44" s="37"/>
      <c r="PHR44" s="37"/>
      <c r="PHS44" s="37"/>
      <c r="PHT44" s="37"/>
      <c r="PHU44" s="37"/>
      <c r="PHV44" s="37"/>
      <c r="PHW44" s="37"/>
      <c r="PHX44" s="37"/>
      <c r="PHY44" s="37"/>
      <c r="PHZ44" s="37"/>
      <c r="PIA44" s="37"/>
      <c r="PIB44" s="37"/>
      <c r="PIC44" s="37"/>
      <c r="PID44" s="37"/>
      <c r="PIE44" s="37"/>
      <c r="PIF44" s="37"/>
      <c r="PIG44" s="37"/>
      <c r="PIH44" s="37"/>
      <c r="PII44" s="37"/>
      <c r="PIJ44" s="37"/>
      <c r="PIK44" s="37"/>
      <c r="PIL44" s="37"/>
      <c r="PIM44" s="37"/>
      <c r="PIN44" s="37"/>
      <c r="PIO44" s="37"/>
      <c r="PIP44" s="37"/>
      <c r="PIQ44" s="37"/>
      <c r="PIR44" s="37"/>
      <c r="PIS44" s="37"/>
      <c r="PIT44" s="37"/>
      <c r="PIU44" s="37"/>
      <c r="PIV44" s="37"/>
      <c r="PIW44" s="37"/>
      <c r="PIX44" s="37"/>
      <c r="PIY44" s="37"/>
      <c r="PIZ44" s="37"/>
      <c r="PJA44" s="37"/>
      <c r="PJB44" s="37"/>
      <c r="PJC44" s="37"/>
      <c r="PJD44" s="37"/>
      <c r="PJE44" s="37"/>
      <c r="PJF44" s="37"/>
      <c r="PJG44" s="37"/>
      <c r="PJH44" s="37"/>
      <c r="PJI44" s="37"/>
      <c r="PJJ44" s="37"/>
      <c r="PJK44" s="37"/>
      <c r="PJL44" s="37"/>
      <c r="PJM44" s="37"/>
      <c r="PJN44" s="37"/>
      <c r="PJO44" s="37"/>
      <c r="PJP44" s="37"/>
      <c r="PJQ44" s="37"/>
      <c r="PJR44" s="37"/>
      <c r="PJS44" s="37"/>
      <c r="PJT44" s="37"/>
      <c r="PJU44" s="37"/>
      <c r="PJV44" s="37"/>
      <c r="PJW44" s="37"/>
      <c r="PJX44" s="37"/>
      <c r="PJY44" s="37"/>
      <c r="PJZ44" s="37"/>
      <c r="PKA44" s="37"/>
      <c r="PKB44" s="37"/>
      <c r="PKC44" s="37"/>
      <c r="PKD44" s="37"/>
      <c r="PKE44" s="37"/>
      <c r="PKF44" s="37"/>
      <c r="PKG44" s="37"/>
      <c r="PKH44" s="37"/>
      <c r="PKI44" s="37"/>
      <c r="PKJ44" s="37"/>
      <c r="PKK44" s="37"/>
      <c r="PKL44" s="37"/>
      <c r="PKM44" s="37"/>
      <c r="PKN44" s="37"/>
      <c r="PKO44" s="37"/>
      <c r="PKP44" s="37"/>
      <c r="PKQ44" s="37"/>
      <c r="PKR44" s="37"/>
      <c r="PKS44" s="37"/>
      <c r="PKT44" s="37"/>
      <c r="PKU44" s="37"/>
      <c r="PKV44" s="37"/>
      <c r="PKW44" s="37"/>
      <c r="PKX44" s="37"/>
      <c r="PKY44" s="37"/>
      <c r="PKZ44" s="37"/>
      <c r="PLA44" s="37"/>
      <c r="PLB44" s="37"/>
      <c r="PLC44" s="37"/>
      <c r="PLD44" s="37"/>
      <c r="PLE44" s="37"/>
      <c r="PLF44" s="37"/>
      <c r="PLG44" s="37"/>
      <c r="PLH44" s="37"/>
      <c r="PLI44" s="37"/>
      <c r="PLJ44" s="37"/>
      <c r="PLK44" s="37"/>
      <c r="PLL44" s="37"/>
      <c r="PLM44" s="37"/>
      <c r="PLN44" s="37"/>
      <c r="PLO44" s="37"/>
      <c r="PLP44" s="37"/>
      <c r="PLQ44" s="37"/>
      <c r="PLR44" s="37"/>
      <c r="PLS44" s="37"/>
      <c r="PLT44" s="37"/>
      <c r="PLU44" s="37"/>
      <c r="PLV44" s="37"/>
      <c r="PLW44" s="37"/>
      <c r="PLX44" s="37"/>
      <c r="PLY44" s="37"/>
      <c r="PLZ44" s="37"/>
      <c r="PMA44" s="37"/>
      <c r="PMB44" s="37"/>
      <c r="PMC44" s="37"/>
      <c r="PMD44" s="37"/>
      <c r="PME44" s="37"/>
      <c r="PMF44" s="37"/>
      <c r="PMG44" s="37"/>
      <c r="PMH44" s="37"/>
      <c r="PMI44" s="37"/>
      <c r="PMJ44" s="37"/>
      <c r="PMK44" s="37"/>
      <c r="PML44" s="37"/>
      <c r="PMM44" s="37"/>
      <c r="PMN44" s="37"/>
      <c r="PMO44" s="37"/>
      <c r="PMP44" s="37"/>
      <c r="PMQ44" s="37"/>
      <c r="PMR44" s="37"/>
      <c r="PMS44" s="37"/>
      <c r="PMT44" s="37"/>
      <c r="PMU44" s="37"/>
      <c r="PMV44" s="37"/>
      <c r="PMW44" s="37"/>
      <c r="PMX44" s="37"/>
      <c r="PMY44" s="37"/>
      <c r="PMZ44" s="37"/>
      <c r="PNA44" s="37"/>
      <c r="PNB44" s="37"/>
      <c r="PNC44" s="37"/>
      <c r="PND44" s="37"/>
      <c r="PNE44" s="37"/>
      <c r="PNF44" s="37"/>
      <c r="PNG44" s="37"/>
      <c r="PNH44" s="37"/>
      <c r="PNI44" s="37"/>
      <c r="PNJ44" s="37"/>
      <c r="PNK44" s="37"/>
      <c r="PNL44" s="37"/>
      <c r="PNM44" s="37"/>
      <c r="PNN44" s="37"/>
      <c r="PNO44" s="37"/>
      <c r="PNP44" s="37"/>
      <c r="PNQ44" s="37"/>
      <c r="PNR44" s="37"/>
      <c r="PNS44" s="37"/>
      <c r="PNT44" s="37"/>
      <c r="PNU44" s="37"/>
      <c r="PNV44" s="37"/>
      <c r="PNW44" s="37"/>
      <c r="PNX44" s="37"/>
      <c r="PNY44" s="37"/>
      <c r="PNZ44" s="37"/>
      <c r="POA44" s="37"/>
      <c r="POB44" s="37"/>
      <c r="POC44" s="37"/>
      <c r="POD44" s="37"/>
      <c r="POE44" s="37"/>
      <c r="POF44" s="37"/>
      <c r="POG44" s="37"/>
      <c r="POH44" s="37"/>
      <c r="POI44" s="37"/>
      <c r="POJ44" s="37"/>
      <c r="POK44" s="37"/>
      <c r="POL44" s="37"/>
      <c r="POM44" s="37"/>
      <c r="PON44" s="37"/>
      <c r="POO44" s="37"/>
      <c r="POP44" s="37"/>
      <c r="POQ44" s="37"/>
      <c r="POR44" s="37"/>
      <c r="POS44" s="37"/>
      <c r="POT44" s="37"/>
      <c r="POU44" s="37"/>
      <c r="POV44" s="37"/>
      <c r="POW44" s="37"/>
      <c r="POX44" s="37"/>
      <c r="POY44" s="37"/>
      <c r="POZ44" s="37"/>
      <c r="PPA44" s="37"/>
      <c r="PPB44" s="37"/>
      <c r="PPC44" s="37"/>
      <c r="PPD44" s="37"/>
      <c r="PPE44" s="37"/>
      <c r="PPF44" s="37"/>
      <c r="PPG44" s="37"/>
      <c r="PPH44" s="37"/>
      <c r="PPI44" s="37"/>
      <c r="PPJ44" s="37"/>
      <c r="PPK44" s="37"/>
      <c r="PPL44" s="37"/>
      <c r="PPM44" s="37"/>
      <c r="PPN44" s="37"/>
      <c r="PPO44" s="37"/>
      <c r="PPP44" s="37"/>
      <c r="PPQ44" s="37"/>
      <c r="PPR44" s="37"/>
      <c r="PPS44" s="37"/>
      <c r="PPT44" s="37"/>
      <c r="PPU44" s="37"/>
      <c r="PPV44" s="37"/>
      <c r="PPW44" s="37"/>
      <c r="PPX44" s="37"/>
      <c r="PPY44" s="37"/>
      <c r="PPZ44" s="37"/>
      <c r="PQA44" s="37"/>
      <c r="PQB44" s="37"/>
      <c r="PQC44" s="37"/>
      <c r="PQD44" s="37"/>
      <c r="PQE44" s="37"/>
      <c r="PQF44" s="37"/>
      <c r="PQG44" s="37"/>
      <c r="PQH44" s="37"/>
      <c r="PQI44" s="37"/>
      <c r="PQJ44" s="37"/>
      <c r="PQK44" s="37"/>
      <c r="PQL44" s="37"/>
      <c r="PQM44" s="37"/>
      <c r="PQN44" s="37"/>
      <c r="PQO44" s="37"/>
      <c r="PQP44" s="37"/>
      <c r="PQQ44" s="37"/>
      <c r="PQR44" s="37"/>
      <c r="PQS44" s="37"/>
      <c r="PQT44" s="37"/>
      <c r="PQU44" s="37"/>
      <c r="PQV44" s="37"/>
      <c r="PQW44" s="37"/>
      <c r="PQX44" s="37"/>
      <c r="PQY44" s="37"/>
      <c r="PQZ44" s="37"/>
      <c r="PRA44" s="37"/>
      <c r="PRB44" s="37"/>
      <c r="PRC44" s="37"/>
      <c r="PRD44" s="37"/>
      <c r="PRE44" s="37"/>
      <c r="PRF44" s="37"/>
      <c r="PRG44" s="37"/>
      <c r="PRH44" s="37"/>
      <c r="PRI44" s="37"/>
      <c r="PRJ44" s="37"/>
      <c r="PRK44" s="37"/>
      <c r="PRL44" s="37"/>
      <c r="PRM44" s="37"/>
      <c r="PRN44" s="37"/>
      <c r="PRO44" s="37"/>
      <c r="PRP44" s="37"/>
      <c r="PRQ44" s="37"/>
      <c r="PRR44" s="37"/>
      <c r="PRS44" s="37"/>
      <c r="PRT44" s="37"/>
      <c r="PRU44" s="37"/>
      <c r="PRV44" s="37"/>
      <c r="PRW44" s="37"/>
      <c r="PRX44" s="37"/>
      <c r="PRY44" s="37"/>
      <c r="PRZ44" s="37"/>
      <c r="PSA44" s="37"/>
      <c r="PSB44" s="37"/>
      <c r="PSC44" s="37"/>
      <c r="PSD44" s="37"/>
      <c r="PSE44" s="37"/>
      <c r="PSF44" s="37"/>
      <c r="PSG44" s="37"/>
      <c r="PSH44" s="37"/>
      <c r="PSI44" s="37"/>
      <c r="PSJ44" s="37"/>
      <c r="PSK44" s="37"/>
      <c r="PSL44" s="37"/>
      <c r="PSM44" s="37"/>
      <c r="PSN44" s="37"/>
      <c r="PSO44" s="37"/>
      <c r="PSP44" s="37"/>
      <c r="PSQ44" s="37"/>
      <c r="PSR44" s="37"/>
      <c r="PSS44" s="37"/>
      <c r="PST44" s="37"/>
      <c r="PSU44" s="37"/>
      <c r="PSV44" s="37"/>
      <c r="PSW44" s="37"/>
      <c r="PSX44" s="37"/>
      <c r="PSY44" s="37"/>
      <c r="PSZ44" s="37"/>
      <c r="PTA44" s="37"/>
      <c r="PTB44" s="37"/>
      <c r="PTC44" s="37"/>
      <c r="PTD44" s="37"/>
      <c r="PTE44" s="37"/>
      <c r="PTF44" s="37"/>
      <c r="PTG44" s="37"/>
      <c r="PTH44" s="37"/>
      <c r="PTI44" s="37"/>
      <c r="PTJ44" s="37"/>
      <c r="PTK44" s="37"/>
      <c r="PTL44" s="37"/>
      <c r="PTM44" s="37"/>
      <c r="PTN44" s="37"/>
      <c r="PTO44" s="37"/>
      <c r="PTP44" s="37"/>
      <c r="PTQ44" s="37"/>
      <c r="PTR44" s="37"/>
      <c r="PTS44" s="37"/>
      <c r="PTT44" s="37"/>
      <c r="PTU44" s="37"/>
      <c r="PTV44" s="37"/>
      <c r="PTW44" s="37"/>
      <c r="PTX44" s="37"/>
      <c r="PTY44" s="37"/>
      <c r="PTZ44" s="37"/>
      <c r="PUA44" s="37"/>
      <c r="PUB44" s="37"/>
      <c r="PUC44" s="37"/>
      <c r="PUD44" s="37"/>
      <c r="PUE44" s="37"/>
      <c r="PUF44" s="37"/>
      <c r="PUG44" s="37"/>
      <c r="PUH44" s="37"/>
      <c r="PUI44" s="37"/>
      <c r="PUJ44" s="37"/>
      <c r="PUK44" s="37"/>
      <c r="PUL44" s="37"/>
      <c r="PUM44" s="37"/>
      <c r="PUN44" s="37"/>
      <c r="PUO44" s="37"/>
      <c r="PUP44" s="37"/>
      <c r="PUQ44" s="37"/>
      <c r="PUR44" s="37"/>
      <c r="PUS44" s="37"/>
      <c r="PUT44" s="37"/>
      <c r="PUU44" s="37"/>
      <c r="PUV44" s="37"/>
      <c r="PUW44" s="37"/>
      <c r="PUX44" s="37"/>
      <c r="PUY44" s="37"/>
      <c r="PUZ44" s="37"/>
      <c r="PVA44" s="37"/>
      <c r="PVB44" s="37"/>
      <c r="PVC44" s="37"/>
      <c r="PVD44" s="37"/>
      <c r="PVE44" s="37"/>
      <c r="PVF44" s="37"/>
      <c r="PVG44" s="37"/>
      <c r="PVH44" s="37"/>
      <c r="PVI44" s="37"/>
      <c r="PVJ44" s="37"/>
      <c r="PVK44" s="37"/>
      <c r="PVL44" s="37"/>
      <c r="PVM44" s="37"/>
      <c r="PVN44" s="37"/>
      <c r="PVO44" s="37"/>
      <c r="PVP44" s="37"/>
      <c r="PVQ44" s="37"/>
      <c r="PVR44" s="37"/>
      <c r="PVS44" s="37"/>
      <c r="PVT44" s="37"/>
      <c r="PVU44" s="37"/>
      <c r="PVV44" s="37"/>
      <c r="PVW44" s="37"/>
      <c r="PVX44" s="37"/>
      <c r="PVY44" s="37"/>
      <c r="PVZ44" s="37"/>
      <c r="PWA44" s="37"/>
      <c r="PWB44" s="37"/>
      <c r="PWC44" s="37"/>
      <c r="PWD44" s="37"/>
      <c r="PWE44" s="37"/>
      <c r="PWF44" s="37"/>
      <c r="PWG44" s="37"/>
      <c r="PWH44" s="37"/>
      <c r="PWI44" s="37"/>
      <c r="PWJ44" s="37"/>
      <c r="PWK44" s="37"/>
      <c r="PWL44" s="37"/>
      <c r="PWM44" s="37"/>
      <c r="PWN44" s="37"/>
      <c r="PWO44" s="37"/>
      <c r="PWP44" s="37"/>
      <c r="PWQ44" s="37"/>
      <c r="PWR44" s="37"/>
      <c r="PWS44" s="37"/>
      <c r="PWT44" s="37"/>
      <c r="PWU44" s="37"/>
      <c r="PWV44" s="37"/>
      <c r="PWW44" s="37"/>
      <c r="PWX44" s="37"/>
      <c r="PWY44" s="37"/>
      <c r="PWZ44" s="37"/>
      <c r="PXA44" s="37"/>
      <c r="PXB44" s="37"/>
      <c r="PXC44" s="37"/>
      <c r="PXD44" s="37"/>
      <c r="PXE44" s="37"/>
      <c r="PXF44" s="37"/>
      <c r="PXG44" s="37"/>
      <c r="PXH44" s="37"/>
      <c r="PXI44" s="37"/>
      <c r="PXJ44" s="37"/>
      <c r="PXK44" s="37"/>
      <c r="PXL44" s="37"/>
      <c r="PXM44" s="37"/>
      <c r="PXN44" s="37"/>
      <c r="PXO44" s="37"/>
      <c r="PXP44" s="37"/>
      <c r="PXQ44" s="37"/>
      <c r="PXR44" s="37"/>
      <c r="PXS44" s="37"/>
      <c r="PXT44" s="37"/>
      <c r="PXU44" s="37"/>
      <c r="PXV44" s="37"/>
      <c r="PXW44" s="37"/>
      <c r="PXX44" s="37"/>
      <c r="PXY44" s="37"/>
      <c r="PXZ44" s="37"/>
      <c r="PYA44" s="37"/>
      <c r="PYB44" s="37"/>
      <c r="PYC44" s="37"/>
      <c r="PYD44" s="37"/>
      <c r="PYE44" s="37"/>
      <c r="PYF44" s="37"/>
      <c r="PYG44" s="37"/>
      <c r="PYH44" s="37"/>
      <c r="PYI44" s="37"/>
      <c r="PYJ44" s="37"/>
      <c r="PYK44" s="37"/>
      <c r="PYL44" s="37"/>
      <c r="PYM44" s="37"/>
      <c r="PYN44" s="37"/>
      <c r="PYO44" s="37"/>
      <c r="PYP44" s="37"/>
      <c r="PYQ44" s="37"/>
      <c r="PYR44" s="37"/>
      <c r="PYS44" s="37"/>
      <c r="PYT44" s="37"/>
      <c r="PYU44" s="37"/>
      <c r="PYV44" s="37"/>
      <c r="PYW44" s="37"/>
      <c r="PYX44" s="37"/>
      <c r="PYY44" s="37"/>
      <c r="PYZ44" s="37"/>
      <c r="PZA44" s="37"/>
      <c r="PZB44" s="37"/>
      <c r="PZC44" s="37"/>
      <c r="PZD44" s="37"/>
      <c r="PZE44" s="37"/>
      <c r="PZF44" s="37"/>
      <c r="PZG44" s="37"/>
      <c r="PZH44" s="37"/>
      <c r="PZI44" s="37"/>
      <c r="PZJ44" s="37"/>
      <c r="PZK44" s="37"/>
      <c r="PZL44" s="37"/>
      <c r="PZM44" s="37"/>
      <c r="PZN44" s="37"/>
      <c r="PZO44" s="37"/>
      <c r="PZP44" s="37"/>
      <c r="PZQ44" s="37"/>
      <c r="PZR44" s="37"/>
      <c r="PZS44" s="37"/>
      <c r="PZT44" s="37"/>
      <c r="PZU44" s="37"/>
      <c r="PZV44" s="37"/>
      <c r="PZW44" s="37"/>
      <c r="PZX44" s="37"/>
      <c r="PZY44" s="37"/>
      <c r="PZZ44" s="37"/>
      <c r="QAA44" s="37"/>
      <c r="QAB44" s="37"/>
      <c r="QAC44" s="37"/>
      <c r="QAD44" s="37"/>
      <c r="QAE44" s="37"/>
      <c r="QAF44" s="37"/>
      <c r="QAG44" s="37"/>
      <c r="QAH44" s="37"/>
      <c r="QAI44" s="37"/>
      <c r="QAJ44" s="37"/>
      <c r="QAK44" s="37"/>
      <c r="QAL44" s="37"/>
      <c r="QAM44" s="37"/>
      <c r="QAN44" s="37"/>
      <c r="QAO44" s="37"/>
      <c r="QAP44" s="37"/>
      <c r="QAQ44" s="37"/>
      <c r="QAR44" s="37"/>
      <c r="QAS44" s="37"/>
      <c r="QAT44" s="37"/>
      <c r="QAU44" s="37"/>
      <c r="QAV44" s="37"/>
      <c r="QAW44" s="37"/>
      <c r="QAX44" s="37"/>
      <c r="QAY44" s="37"/>
      <c r="QAZ44" s="37"/>
      <c r="QBA44" s="37"/>
      <c r="QBB44" s="37"/>
      <c r="QBC44" s="37"/>
      <c r="QBD44" s="37"/>
      <c r="QBE44" s="37"/>
      <c r="QBF44" s="37"/>
      <c r="QBG44" s="37"/>
      <c r="QBH44" s="37"/>
      <c r="QBI44" s="37"/>
      <c r="QBJ44" s="37"/>
      <c r="QBK44" s="37"/>
      <c r="QBL44" s="37"/>
      <c r="QBM44" s="37"/>
      <c r="QBN44" s="37"/>
      <c r="QBO44" s="37"/>
      <c r="QBP44" s="37"/>
      <c r="QBQ44" s="37"/>
      <c r="QBR44" s="37"/>
      <c r="QBS44" s="37"/>
      <c r="QBT44" s="37"/>
      <c r="QBU44" s="37"/>
      <c r="QBV44" s="37"/>
      <c r="QBW44" s="37"/>
      <c r="QBX44" s="37"/>
      <c r="QBY44" s="37"/>
      <c r="QBZ44" s="37"/>
      <c r="QCA44" s="37"/>
      <c r="QCB44" s="37"/>
      <c r="QCC44" s="37"/>
      <c r="QCD44" s="37"/>
      <c r="QCE44" s="37"/>
      <c r="QCF44" s="37"/>
      <c r="QCG44" s="37"/>
      <c r="QCH44" s="37"/>
      <c r="QCI44" s="37"/>
      <c r="QCJ44" s="37"/>
      <c r="QCK44" s="37"/>
      <c r="QCL44" s="37"/>
      <c r="QCM44" s="37"/>
      <c r="QCN44" s="37"/>
      <c r="QCO44" s="37"/>
      <c r="QCP44" s="37"/>
      <c r="QCQ44" s="37"/>
      <c r="QCR44" s="37"/>
      <c r="QCS44" s="37"/>
      <c r="QCT44" s="37"/>
      <c r="QCU44" s="37"/>
      <c r="QCV44" s="37"/>
      <c r="QCW44" s="37"/>
      <c r="QCX44" s="37"/>
      <c r="QCY44" s="37"/>
      <c r="QCZ44" s="37"/>
      <c r="QDA44" s="37"/>
      <c r="QDB44" s="37"/>
      <c r="QDC44" s="37"/>
      <c r="QDD44" s="37"/>
      <c r="QDE44" s="37"/>
      <c r="QDF44" s="37"/>
      <c r="QDG44" s="37"/>
      <c r="QDH44" s="37"/>
      <c r="QDI44" s="37"/>
      <c r="QDJ44" s="37"/>
      <c r="QDK44" s="37"/>
      <c r="QDL44" s="37"/>
      <c r="QDM44" s="37"/>
      <c r="QDN44" s="37"/>
      <c r="QDO44" s="37"/>
      <c r="QDP44" s="37"/>
      <c r="QDQ44" s="37"/>
      <c r="QDR44" s="37"/>
      <c r="QDS44" s="37"/>
      <c r="QDT44" s="37"/>
      <c r="QDU44" s="37"/>
      <c r="QDV44" s="37"/>
      <c r="QDW44" s="37"/>
      <c r="QDX44" s="37"/>
      <c r="QDY44" s="37"/>
      <c r="QDZ44" s="37"/>
      <c r="QEA44" s="37"/>
      <c r="QEB44" s="37"/>
      <c r="QEC44" s="37"/>
      <c r="QED44" s="37"/>
      <c r="QEE44" s="37"/>
      <c r="QEF44" s="37"/>
      <c r="QEG44" s="37"/>
      <c r="QEH44" s="37"/>
      <c r="QEI44" s="37"/>
      <c r="QEJ44" s="37"/>
      <c r="QEK44" s="37"/>
      <c r="QEL44" s="37"/>
      <c r="QEM44" s="37"/>
      <c r="QEN44" s="37"/>
      <c r="QEO44" s="37"/>
      <c r="QEP44" s="37"/>
      <c r="QEQ44" s="37"/>
      <c r="QER44" s="37"/>
      <c r="QES44" s="37"/>
      <c r="QET44" s="37"/>
      <c r="QEU44" s="37"/>
      <c r="QEV44" s="37"/>
      <c r="QEW44" s="37"/>
      <c r="QEX44" s="37"/>
      <c r="QEY44" s="37"/>
      <c r="QEZ44" s="37"/>
      <c r="QFA44" s="37"/>
      <c r="QFB44" s="37"/>
      <c r="QFC44" s="37"/>
      <c r="QFD44" s="37"/>
      <c r="QFE44" s="37"/>
      <c r="QFF44" s="37"/>
      <c r="QFG44" s="37"/>
      <c r="QFH44" s="37"/>
      <c r="QFI44" s="37"/>
      <c r="QFJ44" s="37"/>
      <c r="QFK44" s="37"/>
      <c r="QFL44" s="37"/>
      <c r="QFM44" s="37"/>
      <c r="QFN44" s="37"/>
      <c r="QFO44" s="37"/>
      <c r="QFP44" s="37"/>
      <c r="QFQ44" s="37"/>
      <c r="QFR44" s="37"/>
      <c r="QFS44" s="37"/>
      <c r="QFT44" s="37"/>
      <c r="QFU44" s="37"/>
      <c r="QFV44" s="37"/>
      <c r="QFW44" s="37"/>
      <c r="QFX44" s="37"/>
      <c r="QFY44" s="37"/>
      <c r="QFZ44" s="37"/>
      <c r="QGA44" s="37"/>
      <c r="QGB44" s="37"/>
      <c r="QGC44" s="37"/>
      <c r="QGD44" s="37"/>
      <c r="QGE44" s="37"/>
      <c r="QGF44" s="37"/>
      <c r="QGG44" s="37"/>
      <c r="QGH44" s="37"/>
      <c r="QGI44" s="37"/>
      <c r="QGJ44" s="37"/>
      <c r="QGK44" s="37"/>
      <c r="QGL44" s="37"/>
      <c r="QGM44" s="37"/>
      <c r="QGN44" s="37"/>
      <c r="QGO44" s="37"/>
      <c r="QGP44" s="37"/>
      <c r="QGQ44" s="37"/>
      <c r="QGR44" s="37"/>
      <c r="QGS44" s="37"/>
      <c r="QGT44" s="37"/>
      <c r="QGU44" s="37"/>
      <c r="QGV44" s="37"/>
      <c r="QGW44" s="37"/>
      <c r="QGX44" s="37"/>
      <c r="QGY44" s="37"/>
      <c r="QGZ44" s="37"/>
      <c r="QHA44" s="37"/>
      <c r="QHB44" s="37"/>
      <c r="QHC44" s="37"/>
      <c r="QHD44" s="37"/>
      <c r="QHE44" s="37"/>
      <c r="QHF44" s="37"/>
      <c r="QHG44" s="37"/>
      <c r="QHH44" s="37"/>
      <c r="QHI44" s="37"/>
      <c r="QHJ44" s="37"/>
      <c r="QHK44" s="37"/>
      <c r="QHL44" s="37"/>
      <c r="QHM44" s="37"/>
      <c r="QHN44" s="37"/>
      <c r="QHO44" s="37"/>
      <c r="QHP44" s="37"/>
      <c r="QHQ44" s="37"/>
      <c r="QHR44" s="37"/>
      <c r="QHS44" s="37"/>
      <c r="QHT44" s="37"/>
      <c r="QHU44" s="37"/>
      <c r="QHV44" s="37"/>
      <c r="QHW44" s="37"/>
      <c r="QHX44" s="37"/>
      <c r="QHY44" s="37"/>
      <c r="QHZ44" s="37"/>
      <c r="QIA44" s="37"/>
      <c r="QIB44" s="37"/>
      <c r="QIC44" s="37"/>
      <c r="QID44" s="37"/>
      <c r="QIE44" s="37"/>
      <c r="QIF44" s="37"/>
      <c r="QIG44" s="37"/>
      <c r="QIH44" s="37"/>
      <c r="QII44" s="37"/>
      <c r="QIJ44" s="37"/>
      <c r="QIK44" s="37"/>
      <c r="QIL44" s="37"/>
      <c r="QIM44" s="37"/>
      <c r="QIN44" s="37"/>
      <c r="QIO44" s="37"/>
      <c r="QIP44" s="37"/>
      <c r="QIQ44" s="37"/>
      <c r="QIR44" s="37"/>
      <c r="QIS44" s="37"/>
      <c r="QIT44" s="37"/>
      <c r="QIU44" s="37"/>
      <c r="QIV44" s="37"/>
      <c r="QIW44" s="37"/>
      <c r="QIX44" s="37"/>
      <c r="QIY44" s="37"/>
      <c r="QIZ44" s="37"/>
      <c r="QJA44" s="37"/>
      <c r="QJB44" s="37"/>
      <c r="QJC44" s="37"/>
      <c r="QJD44" s="37"/>
      <c r="QJE44" s="37"/>
      <c r="QJF44" s="37"/>
      <c r="QJG44" s="37"/>
      <c r="QJH44" s="37"/>
      <c r="QJI44" s="37"/>
      <c r="QJJ44" s="37"/>
      <c r="QJK44" s="37"/>
      <c r="QJL44" s="37"/>
      <c r="QJM44" s="37"/>
      <c r="QJN44" s="37"/>
      <c r="QJO44" s="37"/>
      <c r="QJP44" s="37"/>
      <c r="QJQ44" s="37"/>
      <c r="QJR44" s="37"/>
      <c r="QJS44" s="37"/>
      <c r="QJT44" s="37"/>
      <c r="QJU44" s="37"/>
      <c r="QJV44" s="37"/>
      <c r="QJW44" s="37"/>
      <c r="QJX44" s="37"/>
      <c r="QJY44" s="37"/>
      <c r="QJZ44" s="37"/>
      <c r="QKA44" s="37"/>
      <c r="QKB44" s="37"/>
      <c r="QKC44" s="37"/>
      <c r="QKD44" s="37"/>
      <c r="QKE44" s="37"/>
      <c r="QKF44" s="37"/>
      <c r="QKG44" s="37"/>
      <c r="QKH44" s="37"/>
      <c r="QKI44" s="37"/>
      <c r="QKJ44" s="37"/>
      <c r="QKK44" s="37"/>
      <c r="QKL44" s="37"/>
      <c r="QKM44" s="37"/>
      <c r="QKN44" s="37"/>
      <c r="QKO44" s="37"/>
      <c r="QKP44" s="37"/>
      <c r="QKQ44" s="37"/>
      <c r="QKR44" s="37"/>
      <c r="QKS44" s="37"/>
      <c r="QKT44" s="37"/>
      <c r="QKU44" s="37"/>
      <c r="QKV44" s="37"/>
      <c r="QKW44" s="37"/>
      <c r="QKX44" s="37"/>
      <c r="QKY44" s="37"/>
      <c r="QKZ44" s="37"/>
      <c r="QLA44" s="37"/>
      <c r="QLB44" s="37"/>
      <c r="QLC44" s="37"/>
      <c r="QLD44" s="37"/>
      <c r="QLE44" s="37"/>
      <c r="QLF44" s="37"/>
      <c r="QLG44" s="37"/>
      <c r="QLH44" s="37"/>
      <c r="QLI44" s="37"/>
      <c r="QLJ44" s="37"/>
      <c r="QLK44" s="37"/>
      <c r="QLL44" s="37"/>
      <c r="QLM44" s="37"/>
      <c r="QLN44" s="37"/>
      <c r="QLO44" s="37"/>
      <c r="QLP44" s="37"/>
      <c r="QLQ44" s="37"/>
      <c r="QLR44" s="37"/>
      <c r="QLS44" s="37"/>
      <c r="QLT44" s="37"/>
      <c r="QLU44" s="37"/>
      <c r="QLV44" s="37"/>
      <c r="QLW44" s="37"/>
      <c r="QLX44" s="37"/>
      <c r="QLY44" s="37"/>
      <c r="QLZ44" s="37"/>
      <c r="QMA44" s="37"/>
      <c r="QMB44" s="37"/>
      <c r="QMC44" s="37"/>
      <c r="QMD44" s="37"/>
      <c r="QME44" s="37"/>
      <c r="QMF44" s="37"/>
      <c r="QMG44" s="37"/>
      <c r="QMH44" s="37"/>
      <c r="QMI44" s="37"/>
      <c r="QMJ44" s="37"/>
      <c r="QMK44" s="37"/>
      <c r="QML44" s="37"/>
      <c r="QMM44" s="37"/>
      <c r="QMN44" s="37"/>
      <c r="QMO44" s="37"/>
      <c r="QMP44" s="37"/>
      <c r="QMQ44" s="37"/>
      <c r="QMR44" s="37"/>
      <c r="QMS44" s="37"/>
      <c r="QMT44" s="37"/>
      <c r="QMU44" s="37"/>
      <c r="QMV44" s="37"/>
      <c r="QMW44" s="37"/>
      <c r="QMX44" s="37"/>
      <c r="QMY44" s="37"/>
      <c r="QMZ44" s="37"/>
      <c r="QNA44" s="37"/>
      <c r="QNB44" s="37"/>
      <c r="QNC44" s="37"/>
      <c r="QND44" s="37"/>
      <c r="QNE44" s="37"/>
      <c r="QNF44" s="37"/>
      <c r="QNG44" s="37"/>
      <c r="QNH44" s="37"/>
      <c r="QNI44" s="37"/>
      <c r="QNJ44" s="37"/>
      <c r="QNK44" s="37"/>
      <c r="QNL44" s="37"/>
      <c r="QNM44" s="37"/>
      <c r="QNN44" s="37"/>
      <c r="QNO44" s="37"/>
      <c r="QNP44" s="37"/>
      <c r="QNQ44" s="37"/>
      <c r="QNR44" s="37"/>
      <c r="QNS44" s="37"/>
      <c r="QNT44" s="37"/>
      <c r="QNU44" s="37"/>
      <c r="QNV44" s="37"/>
      <c r="QNW44" s="37"/>
      <c r="QNX44" s="37"/>
      <c r="QNY44" s="37"/>
      <c r="QNZ44" s="37"/>
      <c r="QOA44" s="37"/>
      <c r="QOB44" s="37"/>
      <c r="QOC44" s="37"/>
      <c r="QOD44" s="37"/>
      <c r="QOE44" s="37"/>
      <c r="QOF44" s="37"/>
      <c r="QOG44" s="37"/>
      <c r="QOH44" s="37"/>
      <c r="QOI44" s="37"/>
      <c r="QOJ44" s="37"/>
      <c r="QOK44" s="37"/>
      <c r="QOL44" s="37"/>
      <c r="QOM44" s="37"/>
      <c r="QON44" s="37"/>
      <c r="QOO44" s="37"/>
      <c r="QOP44" s="37"/>
      <c r="QOQ44" s="37"/>
      <c r="QOR44" s="37"/>
      <c r="QOS44" s="37"/>
      <c r="QOT44" s="37"/>
      <c r="QOU44" s="37"/>
      <c r="QOV44" s="37"/>
      <c r="QOW44" s="37"/>
      <c r="QOX44" s="37"/>
      <c r="QOY44" s="37"/>
      <c r="QOZ44" s="37"/>
      <c r="QPA44" s="37"/>
      <c r="QPB44" s="37"/>
      <c r="QPC44" s="37"/>
      <c r="QPD44" s="37"/>
      <c r="QPE44" s="37"/>
      <c r="QPF44" s="37"/>
      <c r="QPG44" s="37"/>
      <c r="QPH44" s="37"/>
      <c r="QPI44" s="37"/>
      <c r="QPJ44" s="37"/>
      <c r="QPK44" s="37"/>
      <c r="QPL44" s="37"/>
      <c r="QPM44" s="37"/>
      <c r="QPN44" s="37"/>
      <c r="QPO44" s="37"/>
      <c r="QPP44" s="37"/>
      <c r="QPQ44" s="37"/>
      <c r="QPR44" s="37"/>
      <c r="QPS44" s="37"/>
      <c r="QPT44" s="37"/>
      <c r="QPU44" s="37"/>
      <c r="QPV44" s="37"/>
      <c r="QPW44" s="37"/>
      <c r="QPX44" s="37"/>
      <c r="QPY44" s="37"/>
      <c r="QPZ44" s="37"/>
      <c r="QQA44" s="37"/>
      <c r="QQB44" s="37"/>
      <c r="QQC44" s="37"/>
      <c r="QQD44" s="37"/>
      <c r="QQE44" s="37"/>
      <c r="QQF44" s="37"/>
      <c r="QQG44" s="37"/>
      <c r="QQH44" s="37"/>
      <c r="QQI44" s="37"/>
      <c r="QQJ44" s="37"/>
      <c r="QQK44" s="37"/>
      <c r="QQL44" s="37"/>
      <c r="QQM44" s="37"/>
      <c r="QQN44" s="37"/>
      <c r="QQO44" s="37"/>
      <c r="QQP44" s="37"/>
      <c r="QQQ44" s="37"/>
      <c r="QQR44" s="37"/>
      <c r="QQS44" s="37"/>
      <c r="QQT44" s="37"/>
      <c r="QQU44" s="37"/>
      <c r="QQV44" s="37"/>
      <c r="QQW44" s="37"/>
      <c r="QQX44" s="37"/>
      <c r="QQY44" s="37"/>
      <c r="QQZ44" s="37"/>
      <c r="QRA44" s="37"/>
      <c r="QRB44" s="37"/>
      <c r="QRC44" s="37"/>
      <c r="QRD44" s="37"/>
      <c r="QRE44" s="37"/>
      <c r="QRF44" s="37"/>
      <c r="QRG44" s="37"/>
      <c r="QRH44" s="37"/>
      <c r="QRI44" s="37"/>
      <c r="QRJ44" s="37"/>
      <c r="QRK44" s="37"/>
      <c r="QRL44" s="37"/>
      <c r="QRM44" s="37"/>
      <c r="QRN44" s="37"/>
      <c r="QRO44" s="37"/>
      <c r="QRP44" s="37"/>
      <c r="QRQ44" s="37"/>
      <c r="QRR44" s="37"/>
      <c r="QRS44" s="37"/>
      <c r="QRT44" s="37"/>
      <c r="QRU44" s="37"/>
      <c r="QRV44" s="37"/>
      <c r="QRW44" s="37"/>
      <c r="QRX44" s="37"/>
      <c r="QRY44" s="37"/>
      <c r="QRZ44" s="37"/>
      <c r="QSA44" s="37"/>
      <c r="QSB44" s="37"/>
      <c r="QSC44" s="37"/>
      <c r="QSD44" s="37"/>
      <c r="QSE44" s="37"/>
      <c r="QSF44" s="37"/>
      <c r="QSG44" s="37"/>
      <c r="QSH44" s="37"/>
      <c r="QSI44" s="37"/>
      <c r="QSJ44" s="37"/>
      <c r="QSK44" s="37"/>
      <c r="QSL44" s="37"/>
      <c r="QSM44" s="37"/>
      <c r="QSN44" s="37"/>
      <c r="QSO44" s="37"/>
      <c r="QSP44" s="37"/>
      <c r="QSQ44" s="37"/>
      <c r="QSR44" s="37"/>
      <c r="QSS44" s="37"/>
      <c r="QST44" s="37"/>
      <c r="QSU44" s="37"/>
      <c r="QSV44" s="37"/>
      <c r="QSW44" s="37"/>
      <c r="QSX44" s="37"/>
      <c r="QSY44" s="37"/>
      <c r="QSZ44" s="37"/>
      <c r="QTA44" s="37"/>
      <c r="QTB44" s="37"/>
      <c r="QTC44" s="37"/>
      <c r="QTD44" s="37"/>
      <c r="QTE44" s="37"/>
      <c r="QTF44" s="37"/>
      <c r="QTG44" s="37"/>
      <c r="QTH44" s="37"/>
      <c r="QTI44" s="37"/>
      <c r="QTJ44" s="37"/>
      <c r="QTK44" s="37"/>
      <c r="QTL44" s="37"/>
      <c r="QTM44" s="37"/>
      <c r="QTN44" s="37"/>
      <c r="QTO44" s="37"/>
      <c r="QTP44" s="37"/>
      <c r="QTQ44" s="37"/>
      <c r="QTR44" s="37"/>
      <c r="QTS44" s="37"/>
      <c r="QTT44" s="37"/>
      <c r="QTU44" s="37"/>
      <c r="QTV44" s="37"/>
      <c r="QTW44" s="37"/>
      <c r="QTX44" s="37"/>
      <c r="QTY44" s="37"/>
      <c r="QTZ44" s="37"/>
      <c r="QUA44" s="37"/>
      <c r="QUB44" s="37"/>
      <c r="QUC44" s="37"/>
      <c r="QUD44" s="37"/>
      <c r="QUE44" s="37"/>
      <c r="QUF44" s="37"/>
      <c r="QUG44" s="37"/>
      <c r="QUH44" s="37"/>
      <c r="QUI44" s="37"/>
      <c r="QUJ44" s="37"/>
      <c r="QUK44" s="37"/>
      <c r="QUL44" s="37"/>
      <c r="QUM44" s="37"/>
      <c r="QUN44" s="37"/>
      <c r="QUO44" s="37"/>
      <c r="QUP44" s="37"/>
      <c r="QUQ44" s="37"/>
      <c r="QUR44" s="37"/>
      <c r="QUS44" s="37"/>
      <c r="QUT44" s="37"/>
      <c r="QUU44" s="37"/>
      <c r="QUV44" s="37"/>
      <c r="QUW44" s="37"/>
      <c r="QUX44" s="37"/>
      <c r="QUY44" s="37"/>
      <c r="QUZ44" s="37"/>
      <c r="QVA44" s="37"/>
      <c r="QVB44" s="37"/>
      <c r="QVC44" s="37"/>
      <c r="QVD44" s="37"/>
      <c r="QVE44" s="37"/>
      <c r="QVF44" s="37"/>
      <c r="QVG44" s="37"/>
      <c r="QVH44" s="37"/>
      <c r="QVI44" s="37"/>
      <c r="QVJ44" s="37"/>
      <c r="QVK44" s="37"/>
      <c r="QVL44" s="37"/>
      <c r="QVM44" s="37"/>
      <c r="QVN44" s="37"/>
      <c r="QVO44" s="37"/>
      <c r="QVP44" s="37"/>
      <c r="QVQ44" s="37"/>
      <c r="QVR44" s="37"/>
      <c r="QVS44" s="37"/>
      <c r="QVT44" s="37"/>
      <c r="QVU44" s="37"/>
      <c r="QVV44" s="37"/>
      <c r="QVW44" s="37"/>
      <c r="QVX44" s="37"/>
      <c r="QVY44" s="37"/>
      <c r="QVZ44" s="37"/>
      <c r="QWA44" s="37"/>
      <c r="QWB44" s="37"/>
      <c r="QWC44" s="37"/>
      <c r="QWD44" s="37"/>
      <c r="QWE44" s="37"/>
      <c r="QWF44" s="37"/>
      <c r="QWG44" s="37"/>
      <c r="QWH44" s="37"/>
      <c r="QWI44" s="37"/>
      <c r="QWJ44" s="37"/>
      <c r="QWK44" s="37"/>
      <c r="QWL44" s="37"/>
      <c r="QWM44" s="37"/>
      <c r="QWN44" s="37"/>
      <c r="QWO44" s="37"/>
      <c r="QWP44" s="37"/>
      <c r="QWQ44" s="37"/>
      <c r="QWR44" s="37"/>
      <c r="QWS44" s="37"/>
      <c r="QWT44" s="37"/>
      <c r="QWU44" s="37"/>
      <c r="QWV44" s="37"/>
      <c r="QWW44" s="37"/>
      <c r="QWX44" s="37"/>
      <c r="QWY44" s="37"/>
      <c r="QWZ44" s="37"/>
      <c r="QXA44" s="37"/>
      <c r="QXB44" s="37"/>
      <c r="QXC44" s="37"/>
      <c r="QXD44" s="37"/>
      <c r="QXE44" s="37"/>
      <c r="QXF44" s="37"/>
      <c r="QXG44" s="37"/>
      <c r="QXH44" s="37"/>
      <c r="QXI44" s="37"/>
      <c r="QXJ44" s="37"/>
      <c r="QXK44" s="37"/>
      <c r="QXL44" s="37"/>
      <c r="QXM44" s="37"/>
      <c r="QXN44" s="37"/>
      <c r="QXO44" s="37"/>
      <c r="QXP44" s="37"/>
      <c r="QXQ44" s="37"/>
      <c r="QXR44" s="37"/>
      <c r="QXS44" s="37"/>
      <c r="QXT44" s="37"/>
      <c r="QXU44" s="37"/>
      <c r="QXV44" s="37"/>
      <c r="QXW44" s="37"/>
      <c r="QXX44" s="37"/>
      <c r="QXY44" s="37"/>
      <c r="QXZ44" s="37"/>
      <c r="QYA44" s="37"/>
      <c r="QYB44" s="37"/>
      <c r="QYC44" s="37"/>
      <c r="QYD44" s="37"/>
      <c r="QYE44" s="37"/>
      <c r="QYF44" s="37"/>
      <c r="QYG44" s="37"/>
      <c r="QYH44" s="37"/>
      <c r="QYI44" s="37"/>
      <c r="QYJ44" s="37"/>
      <c r="QYK44" s="37"/>
      <c r="QYL44" s="37"/>
      <c r="QYM44" s="37"/>
      <c r="QYN44" s="37"/>
      <c r="QYO44" s="37"/>
      <c r="QYP44" s="37"/>
      <c r="QYQ44" s="37"/>
      <c r="QYR44" s="37"/>
      <c r="QYS44" s="37"/>
      <c r="QYT44" s="37"/>
      <c r="QYU44" s="37"/>
      <c r="QYV44" s="37"/>
      <c r="QYW44" s="37"/>
      <c r="QYX44" s="37"/>
      <c r="QYY44" s="37"/>
      <c r="QYZ44" s="37"/>
      <c r="QZA44" s="37"/>
      <c r="QZB44" s="37"/>
      <c r="QZC44" s="37"/>
      <c r="QZD44" s="37"/>
      <c r="QZE44" s="37"/>
      <c r="QZF44" s="37"/>
      <c r="QZG44" s="37"/>
      <c r="QZH44" s="37"/>
      <c r="QZI44" s="37"/>
      <c r="QZJ44" s="37"/>
      <c r="QZK44" s="37"/>
      <c r="QZL44" s="37"/>
      <c r="QZM44" s="37"/>
      <c r="QZN44" s="37"/>
      <c r="QZO44" s="37"/>
      <c r="QZP44" s="37"/>
      <c r="QZQ44" s="37"/>
      <c r="QZR44" s="37"/>
      <c r="QZS44" s="37"/>
      <c r="QZT44" s="37"/>
      <c r="QZU44" s="37"/>
      <c r="QZV44" s="37"/>
      <c r="QZW44" s="37"/>
      <c r="QZX44" s="37"/>
      <c r="QZY44" s="37"/>
      <c r="QZZ44" s="37"/>
      <c r="RAA44" s="37"/>
      <c r="RAB44" s="37"/>
      <c r="RAC44" s="37"/>
      <c r="RAD44" s="37"/>
      <c r="RAE44" s="37"/>
      <c r="RAF44" s="37"/>
      <c r="RAG44" s="37"/>
      <c r="RAH44" s="37"/>
      <c r="RAI44" s="37"/>
      <c r="RAJ44" s="37"/>
      <c r="RAK44" s="37"/>
      <c r="RAL44" s="37"/>
      <c r="RAM44" s="37"/>
      <c r="RAN44" s="37"/>
      <c r="RAO44" s="37"/>
      <c r="RAP44" s="37"/>
      <c r="RAQ44" s="37"/>
      <c r="RAR44" s="37"/>
      <c r="RAS44" s="37"/>
      <c r="RAT44" s="37"/>
      <c r="RAU44" s="37"/>
      <c r="RAV44" s="37"/>
      <c r="RAW44" s="37"/>
      <c r="RAX44" s="37"/>
      <c r="RAY44" s="37"/>
      <c r="RAZ44" s="37"/>
      <c r="RBA44" s="37"/>
      <c r="RBB44" s="37"/>
      <c r="RBC44" s="37"/>
      <c r="RBD44" s="37"/>
      <c r="RBE44" s="37"/>
      <c r="RBF44" s="37"/>
      <c r="RBG44" s="37"/>
      <c r="RBH44" s="37"/>
      <c r="RBI44" s="37"/>
      <c r="RBJ44" s="37"/>
      <c r="RBK44" s="37"/>
      <c r="RBL44" s="37"/>
      <c r="RBM44" s="37"/>
      <c r="RBN44" s="37"/>
      <c r="RBO44" s="37"/>
      <c r="RBP44" s="37"/>
      <c r="RBQ44" s="37"/>
      <c r="RBR44" s="37"/>
      <c r="RBS44" s="37"/>
      <c r="RBT44" s="37"/>
      <c r="RBU44" s="37"/>
      <c r="RBV44" s="37"/>
      <c r="RBW44" s="37"/>
      <c r="RBX44" s="37"/>
      <c r="RBY44" s="37"/>
      <c r="RBZ44" s="37"/>
      <c r="RCA44" s="37"/>
      <c r="RCB44" s="37"/>
      <c r="RCC44" s="37"/>
      <c r="RCD44" s="37"/>
      <c r="RCE44" s="37"/>
      <c r="RCF44" s="37"/>
      <c r="RCG44" s="37"/>
      <c r="RCH44" s="37"/>
      <c r="RCI44" s="37"/>
      <c r="RCJ44" s="37"/>
      <c r="RCK44" s="37"/>
      <c r="RCL44" s="37"/>
      <c r="RCM44" s="37"/>
      <c r="RCN44" s="37"/>
      <c r="RCO44" s="37"/>
      <c r="RCP44" s="37"/>
      <c r="RCQ44" s="37"/>
      <c r="RCR44" s="37"/>
      <c r="RCS44" s="37"/>
      <c r="RCT44" s="37"/>
      <c r="RCU44" s="37"/>
      <c r="RCV44" s="37"/>
      <c r="RCW44" s="37"/>
      <c r="RCX44" s="37"/>
      <c r="RCY44" s="37"/>
      <c r="RCZ44" s="37"/>
      <c r="RDA44" s="37"/>
      <c r="RDB44" s="37"/>
      <c r="RDC44" s="37"/>
      <c r="RDD44" s="37"/>
      <c r="RDE44" s="37"/>
      <c r="RDF44" s="37"/>
      <c r="RDG44" s="37"/>
      <c r="RDH44" s="37"/>
      <c r="RDI44" s="37"/>
      <c r="RDJ44" s="37"/>
      <c r="RDK44" s="37"/>
      <c r="RDL44" s="37"/>
      <c r="RDM44" s="37"/>
      <c r="RDN44" s="37"/>
      <c r="RDO44" s="37"/>
      <c r="RDP44" s="37"/>
      <c r="RDQ44" s="37"/>
      <c r="RDR44" s="37"/>
      <c r="RDS44" s="37"/>
      <c r="RDT44" s="37"/>
      <c r="RDU44" s="37"/>
      <c r="RDV44" s="37"/>
      <c r="RDW44" s="37"/>
      <c r="RDX44" s="37"/>
      <c r="RDY44" s="37"/>
      <c r="RDZ44" s="37"/>
      <c r="REA44" s="37"/>
      <c r="REB44" s="37"/>
      <c r="REC44" s="37"/>
      <c r="RED44" s="37"/>
      <c r="REE44" s="37"/>
      <c r="REF44" s="37"/>
      <c r="REG44" s="37"/>
      <c r="REH44" s="37"/>
      <c r="REI44" s="37"/>
      <c r="REJ44" s="37"/>
      <c r="REK44" s="37"/>
      <c r="REL44" s="37"/>
      <c r="REM44" s="37"/>
      <c r="REN44" s="37"/>
      <c r="REO44" s="37"/>
      <c r="REP44" s="37"/>
      <c r="REQ44" s="37"/>
      <c r="RER44" s="37"/>
      <c r="RES44" s="37"/>
      <c r="RET44" s="37"/>
      <c r="REU44" s="37"/>
      <c r="REV44" s="37"/>
      <c r="REW44" s="37"/>
      <c r="REX44" s="37"/>
      <c r="REY44" s="37"/>
      <c r="REZ44" s="37"/>
      <c r="RFA44" s="37"/>
      <c r="RFB44" s="37"/>
      <c r="RFC44" s="37"/>
      <c r="RFD44" s="37"/>
      <c r="RFE44" s="37"/>
      <c r="RFF44" s="37"/>
      <c r="RFG44" s="37"/>
      <c r="RFH44" s="37"/>
      <c r="RFI44" s="37"/>
      <c r="RFJ44" s="37"/>
      <c r="RFK44" s="37"/>
      <c r="RFL44" s="37"/>
      <c r="RFM44" s="37"/>
      <c r="RFN44" s="37"/>
      <c r="RFO44" s="37"/>
      <c r="RFP44" s="37"/>
      <c r="RFQ44" s="37"/>
      <c r="RFR44" s="37"/>
      <c r="RFS44" s="37"/>
      <c r="RFT44" s="37"/>
      <c r="RFU44" s="37"/>
      <c r="RFV44" s="37"/>
      <c r="RFW44" s="37"/>
      <c r="RFX44" s="37"/>
      <c r="RFY44" s="37"/>
      <c r="RFZ44" s="37"/>
      <c r="RGA44" s="37"/>
      <c r="RGB44" s="37"/>
      <c r="RGC44" s="37"/>
      <c r="RGD44" s="37"/>
      <c r="RGE44" s="37"/>
      <c r="RGF44" s="37"/>
      <c r="RGG44" s="37"/>
      <c r="RGH44" s="37"/>
      <c r="RGI44" s="37"/>
      <c r="RGJ44" s="37"/>
      <c r="RGK44" s="37"/>
      <c r="RGL44" s="37"/>
      <c r="RGM44" s="37"/>
      <c r="RGN44" s="37"/>
      <c r="RGO44" s="37"/>
      <c r="RGP44" s="37"/>
      <c r="RGQ44" s="37"/>
      <c r="RGR44" s="37"/>
      <c r="RGS44" s="37"/>
      <c r="RGT44" s="37"/>
      <c r="RGU44" s="37"/>
      <c r="RGV44" s="37"/>
      <c r="RGW44" s="37"/>
      <c r="RGX44" s="37"/>
      <c r="RGY44" s="37"/>
      <c r="RGZ44" s="37"/>
      <c r="RHA44" s="37"/>
      <c r="RHB44" s="37"/>
      <c r="RHC44" s="37"/>
      <c r="RHD44" s="37"/>
      <c r="RHE44" s="37"/>
      <c r="RHF44" s="37"/>
      <c r="RHG44" s="37"/>
      <c r="RHH44" s="37"/>
      <c r="RHI44" s="37"/>
      <c r="RHJ44" s="37"/>
      <c r="RHK44" s="37"/>
      <c r="RHL44" s="37"/>
      <c r="RHM44" s="37"/>
      <c r="RHN44" s="37"/>
      <c r="RHO44" s="37"/>
      <c r="RHP44" s="37"/>
      <c r="RHQ44" s="37"/>
      <c r="RHR44" s="37"/>
      <c r="RHS44" s="37"/>
      <c r="RHT44" s="37"/>
      <c r="RHU44" s="37"/>
      <c r="RHV44" s="37"/>
      <c r="RHW44" s="37"/>
      <c r="RHX44" s="37"/>
      <c r="RHY44" s="37"/>
      <c r="RHZ44" s="37"/>
      <c r="RIA44" s="37"/>
      <c r="RIB44" s="37"/>
      <c r="RIC44" s="37"/>
      <c r="RID44" s="37"/>
      <c r="RIE44" s="37"/>
      <c r="RIF44" s="37"/>
      <c r="RIG44" s="37"/>
      <c r="RIH44" s="37"/>
      <c r="RII44" s="37"/>
      <c r="RIJ44" s="37"/>
      <c r="RIK44" s="37"/>
      <c r="RIL44" s="37"/>
      <c r="RIM44" s="37"/>
      <c r="RIN44" s="37"/>
      <c r="RIO44" s="37"/>
      <c r="RIP44" s="37"/>
      <c r="RIQ44" s="37"/>
      <c r="RIR44" s="37"/>
      <c r="RIS44" s="37"/>
      <c r="RIT44" s="37"/>
      <c r="RIU44" s="37"/>
      <c r="RIV44" s="37"/>
      <c r="RIW44" s="37"/>
      <c r="RIX44" s="37"/>
      <c r="RIY44" s="37"/>
      <c r="RIZ44" s="37"/>
      <c r="RJA44" s="37"/>
      <c r="RJB44" s="37"/>
      <c r="RJC44" s="37"/>
      <c r="RJD44" s="37"/>
      <c r="RJE44" s="37"/>
      <c r="RJF44" s="37"/>
      <c r="RJG44" s="37"/>
      <c r="RJH44" s="37"/>
      <c r="RJI44" s="37"/>
      <c r="RJJ44" s="37"/>
      <c r="RJK44" s="37"/>
      <c r="RJL44" s="37"/>
      <c r="RJM44" s="37"/>
      <c r="RJN44" s="37"/>
      <c r="RJO44" s="37"/>
      <c r="RJP44" s="37"/>
      <c r="RJQ44" s="37"/>
      <c r="RJR44" s="37"/>
      <c r="RJS44" s="37"/>
      <c r="RJT44" s="37"/>
      <c r="RJU44" s="37"/>
      <c r="RJV44" s="37"/>
      <c r="RJW44" s="37"/>
      <c r="RJX44" s="37"/>
      <c r="RJY44" s="37"/>
      <c r="RJZ44" s="37"/>
      <c r="RKA44" s="37"/>
      <c r="RKB44" s="37"/>
      <c r="RKC44" s="37"/>
      <c r="RKD44" s="37"/>
      <c r="RKE44" s="37"/>
      <c r="RKF44" s="37"/>
      <c r="RKG44" s="37"/>
      <c r="RKH44" s="37"/>
      <c r="RKI44" s="37"/>
      <c r="RKJ44" s="37"/>
      <c r="RKK44" s="37"/>
      <c r="RKL44" s="37"/>
      <c r="RKM44" s="37"/>
      <c r="RKN44" s="37"/>
      <c r="RKO44" s="37"/>
      <c r="RKP44" s="37"/>
      <c r="RKQ44" s="37"/>
      <c r="RKR44" s="37"/>
      <c r="RKS44" s="37"/>
      <c r="RKT44" s="37"/>
      <c r="RKU44" s="37"/>
      <c r="RKV44" s="37"/>
      <c r="RKW44" s="37"/>
      <c r="RKX44" s="37"/>
      <c r="RKY44" s="37"/>
      <c r="RKZ44" s="37"/>
      <c r="RLA44" s="37"/>
      <c r="RLB44" s="37"/>
      <c r="RLC44" s="37"/>
      <c r="RLD44" s="37"/>
      <c r="RLE44" s="37"/>
      <c r="RLF44" s="37"/>
      <c r="RLG44" s="37"/>
      <c r="RLH44" s="37"/>
      <c r="RLI44" s="37"/>
      <c r="RLJ44" s="37"/>
      <c r="RLK44" s="37"/>
      <c r="RLL44" s="37"/>
      <c r="RLM44" s="37"/>
      <c r="RLN44" s="37"/>
      <c r="RLO44" s="37"/>
      <c r="RLP44" s="37"/>
      <c r="RLQ44" s="37"/>
      <c r="RLR44" s="37"/>
      <c r="RLS44" s="37"/>
      <c r="RLT44" s="37"/>
      <c r="RLU44" s="37"/>
      <c r="RLV44" s="37"/>
      <c r="RLW44" s="37"/>
      <c r="RLX44" s="37"/>
      <c r="RLY44" s="37"/>
      <c r="RLZ44" s="37"/>
      <c r="RMA44" s="37"/>
      <c r="RMB44" s="37"/>
      <c r="RMC44" s="37"/>
      <c r="RMD44" s="37"/>
      <c r="RME44" s="37"/>
      <c r="RMF44" s="37"/>
      <c r="RMG44" s="37"/>
      <c r="RMH44" s="37"/>
      <c r="RMI44" s="37"/>
      <c r="RMJ44" s="37"/>
      <c r="RMK44" s="37"/>
      <c r="RML44" s="37"/>
      <c r="RMM44" s="37"/>
      <c r="RMN44" s="37"/>
      <c r="RMO44" s="37"/>
      <c r="RMP44" s="37"/>
      <c r="RMQ44" s="37"/>
      <c r="RMR44" s="37"/>
      <c r="RMS44" s="37"/>
      <c r="RMT44" s="37"/>
      <c r="RMU44" s="37"/>
      <c r="RMV44" s="37"/>
      <c r="RMW44" s="37"/>
      <c r="RMX44" s="37"/>
      <c r="RMY44" s="37"/>
      <c r="RMZ44" s="37"/>
      <c r="RNA44" s="37"/>
      <c r="RNB44" s="37"/>
      <c r="RNC44" s="37"/>
      <c r="RND44" s="37"/>
      <c r="RNE44" s="37"/>
      <c r="RNF44" s="37"/>
      <c r="RNG44" s="37"/>
      <c r="RNH44" s="37"/>
      <c r="RNI44" s="37"/>
      <c r="RNJ44" s="37"/>
      <c r="RNK44" s="37"/>
      <c r="RNL44" s="37"/>
      <c r="RNM44" s="37"/>
      <c r="RNN44" s="37"/>
      <c r="RNO44" s="37"/>
      <c r="RNP44" s="37"/>
      <c r="RNQ44" s="37"/>
      <c r="RNR44" s="37"/>
      <c r="RNS44" s="37"/>
      <c r="RNT44" s="37"/>
      <c r="RNU44" s="37"/>
      <c r="RNV44" s="37"/>
      <c r="RNW44" s="37"/>
      <c r="RNX44" s="37"/>
      <c r="RNY44" s="37"/>
      <c r="RNZ44" s="37"/>
      <c r="ROA44" s="37"/>
      <c r="ROB44" s="37"/>
      <c r="ROC44" s="37"/>
      <c r="ROD44" s="37"/>
      <c r="ROE44" s="37"/>
      <c r="ROF44" s="37"/>
      <c r="ROG44" s="37"/>
      <c r="ROH44" s="37"/>
      <c r="ROI44" s="37"/>
      <c r="ROJ44" s="37"/>
      <c r="ROK44" s="37"/>
      <c r="ROL44" s="37"/>
      <c r="ROM44" s="37"/>
      <c r="RON44" s="37"/>
      <c r="ROO44" s="37"/>
      <c r="ROP44" s="37"/>
      <c r="ROQ44" s="37"/>
      <c r="ROR44" s="37"/>
      <c r="ROS44" s="37"/>
      <c r="ROT44" s="37"/>
      <c r="ROU44" s="37"/>
      <c r="ROV44" s="37"/>
      <c r="ROW44" s="37"/>
      <c r="ROX44" s="37"/>
      <c r="ROY44" s="37"/>
      <c r="ROZ44" s="37"/>
      <c r="RPA44" s="37"/>
      <c r="RPB44" s="37"/>
      <c r="RPC44" s="37"/>
      <c r="RPD44" s="37"/>
      <c r="RPE44" s="37"/>
      <c r="RPF44" s="37"/>
      <c r="RPG44" s="37"/>
      <c r="RPH44" s="37"/>
      <c r="RPI44" s="37"/>
      <c r="RPJ44" s="37"/>
      <c r="RPK44" s="37"/>
      <c r="RPL44" s="37"/>
      <c r="RPM44" s="37"/>
      <c r="RPN44" s="37"/>
      <c r="RPO44" s="37"/>
      <c r="RPP44" s="37"/>
      <c r="RPQ44" s="37"/>
      <c r="RPR44" s="37"/>
      <c r="RPS44" s="37"/>
      <c r="RPT44" s="37"/>
      <c r="RPU44" s="37"/>
      <c r="RPV44" s="37"/>
      <c r="RPW44" s="37"/>
      <c r="RPX44" s="37"/>
      <c r="RPY44" s="37"/>
      <c r="RPZ44" s="37"/>
      <c r="RQA44" s="37"/>
      <c r="RQB44" s="37"/>
      <c r="RQC44" s="37"/>
      <c r="RQD44" s="37"/>
      <c r="RQE44" s="37"/>
      <c r="RQF44" s="37"/>
      <c r="RQG44" s="37"/>
      <c r="RQH44" s="37"/>
      <c r="RQI44" s="37"/>
      <c r="RQJ44" s="37"/>
      <c r="RQK44" s="37"/>
      <c r="RQL44" s="37"/>
      <c r="RQM44" s="37"/>
      <c r="RQN44" s="37"/>
      <c r="RQO44" s="37"/>
      <c r="RQP44" s="37"/>
      <c r="RQQ44" s="37"/>
      <c r="RQR44" s="37"/>
      <c r="RQS44" s="37"/>
      <c r="RQT44" s="37"/>
      <c r="RQU44" s="37"/>
      <c r="RQV44" s="37"/>
      <c r="RQW44" s="37"/>
      <c r="RQX44" s="37"/>
      <c r="RQY44" s="37"/>
      <c r="RQZ44" s="37"/>
      <c r="RRA44" s="37"/>
      <c r="RRB44" s="37"/>
      <c r="RRC44" s="37"/>
      <c r="RRD44" s="37"/>
      <c r="RRE44" s="37"/>
      <c r="RRF44" s="37"/>
      <c r="RRG44" s="37"/>
      <c r="RRH44" s="37"/>
      <c r="RRI44" s="37"/>
      <c r="RRJ44" s="37"/>
      <c r="RRK44" s="37"/>
      <c r="RRL44" s="37"/>
      <c r="RRM44" s="37"/>
      <c r="RRN44" s="37"/>
      <c r="RRO44" s="37"/>
      <c r="RRP44" s="37"/>
      <c r="RRQ44" s="37"/>
      <c r="RRR44" s="37"/>
      <c r="RRS44" s="37"/>
      <c r="RRT44" s="37"/>
      <c r="RRU44" s="37"/>
      <c r="RRV44" s="37"/>
      <c r="RRW44" s="37"/>
      <c r="RRX44" s="37"/>
      <c r="RRY44" s="37"/>
      <c r="RRZ44" s="37"/>
      <c r="RSA44" s="37"/>
      <c r="RSB44" s="37"/>
      <c r="RSC44" s="37"/>
      <c r="RSD44" s="37"/>
      <c r="RSE44" s="37"/>
      <c r="RSF44" s="37"/>
      <c r="RSG44" s="37"/>
      <c r="RSH44" s="37"/>
      <c r="RSI44" s="37"/>
      <c r="RSJ44" s="37"/>
      <c r="RSK44" s="37"/>
      <c r="RSL44" s="37"/>
      <c r="RSM44" s="37"/>
      <c r="RSN44" s="37"/>
      <c r="RSO44" s="37"/>
      <c r="RSP44" s="37"/>
      <c r="RSQ44" s="37"/>
      <c r="RSR44" s="37"/>
      <c r="RSS44" s="37"/>
      <c r="RST44" s="37"/>
      <c r="RSU44" s="37"/>
      <c r="RSV44" s="37"/>
      <c r="RSW44" s="37"/>
      <c r="RSX44" s="37"/>
      <c r="RSY44" s="37"/>
      <c r="RSZ44" s="37"/>
      <c r="RTA44" s="37"/>
      <c r="RTB44" s="37"/>
      <c r="RTC44" s="37"/>
      <c r="RTD44" s="37"/>
      <c r="RTE44" s="37"/>
      <c r="RTF44" s="37"/>
      <c r="RTG44" s="37"/>
      <c r="RTH44" s="37"/>
      <c r="RTI44" s="37"/>
      <c r="RTJ44" s="37"/>
      <c r="RTK44" s="37"/>
      <c r="RTL44" s="37"/>
      <c r="RTM44" s="37"/>
      <c r="RTN44" s="37"/>
      <c r="RTO44" s="37"/>
      <c r="RTP44" s="37"/>
      <c r="RTQ44" s="37"/>
      <c r="RTR44" s="37"/>
      <c r="RTS44" s="37"/>
      <c r="RTT44" s="37"/>
      <c r="RTU44" s="37"/>
      <c r="RTV44" s="37"/>
      <c r="RTW44" s="37"/>
      <c r="RTX44" s="37"/>
      <c r="RTY44" s="37"/>
      <c r="RTZ44" s="37"/>
      <c r="RUA44" s="37"/>
      <c r="RUB44" s="37"/>
      <c r="RUC44" s="37"/>
      <c r="RUD44" s="37"/>
      <c r="RUE44" s="37"/>
      <c r="RUF44" s="37"/>
      <c r="RUG44" s="37"/>
      <c r="RUH44" s="37"/>
      <c r="RUI44" s="37"/>
      <c r="RUJ44" s="37"/>
      <c r="RUK44" s="37"/>
      <c r="RUL44" s="37"/>
      <c r="RUM44" s="37"/>
      <c r="RUN44" s="37"/>
      <c r="RUO44" s="37"/>
      <c r="RUP44" s="37"/>
      <c r="RUQ44" s="37"/>
      <c r="RUR44" s="37"/>
      <c r="RUS44" s="37"/>
      <c r="RUT44" s="37"/>
      <c r="RUU44" s="37"/>
      <c r="RUV44" s="37"/>
      <c r="RUW44" s="37"/>
      <c r="RUX44" s="37"/>
      <c r="RUY44" s="37"/>
      <c r="RUZ44" s="37"/>
      <c r="RVA44" s="37"/>
      <c r="RVB44" s="37"/>
      <c r="RVC44" s="37"/>
      <c r="RVD44" s="37"/>
      <c r="RVE44" s="37"/>
      <c r="RVF44" s="37"/>
      <c r="RVG44" s="37"/>
      <c r="RVH44" s="37"/>
      <c r="RVI44" s="37"/>
      <c r="RVJ44" s="37"/>
      <c r="RVK44" s="37"/>
      <c r="RVL44" s="37"/>
      <c r="RVM44" s="37"/>
      <c r="RVN44" s="37"/>
      <c r="RVO44" s="37"/>
      <c r="RVP44" s="37"/>
      <c r="RVQ44" s="37"/>
      <c r="RVR44" s="37"/>
      <c r="RVS44" s="37"/>
      <c r="RVT44" s="37"/>
      <c r="RVU44" s="37"/>
      <c r="RVV44" s="37"/>
      <c r="RVW44" s="37"/>
      <c r="RVX44" s="37"/>
      <c r="RVY44" s="37"/>
      <c r="RVZ44" s="37"/>
      <c r="RWA44" s="37"/>
      <c r="RWB44" s="37"/>
      <c r="RWC44" s="37"/>
      <c r="RWD44" s="37"/>
      <c r="RWE44" s="37"/>
      <c r="RWF44" s="37"/>
      <c r="RWG44" s="37"/>
      <c r="RWH44" s="37"/>
      <c r="RWI44" s="37"/>
      <c r="RWJ44" s="37"/>
      <c r="RWK44" s="37"/>
      <c r="RWL44" s="37"/>
      <c r="RWM44" s="37"/>
      <c r="RWN44" s="37"/>
      <c r="RWO44" s="37"/>
      <c r="RWP44" s="37"/>
      <c r="RWQ44" s="37"/>
      <c r="RWR44" s="37"/>
      <c r="RWS44" s="37"/>
      <c r="RWT44" s="37"/>
      <c r="RWU44" s="37"/>
      <c r="RWV44" s="37"/>
      <c r="RWW44" s="37"/>
      <c r="RWX44" s="37"/>
      <c r="RWY44" s="37"/>
      <c r="RWZ44" s="37"/>
      <c r="RXA44" s="37"/>
      <c r="RXB44" s="37"/>
      <c r="RXC44" s="37"/>
      <c r="RXD44" s="37"/>
      <c r="RXE44" s="37"/>
      <c r="RXF44" s="37"/>
      <c r="RXG44" s="37"/>
      <c r="RXH44" s="37"/>
      <c r="RXI44" s="37"/>
      <c r="RXJ44" s="37"/>
      <c r="RXK44" s="37"/>
      <c r="RXL44" s="37"/>
      <c r="RXM44" s="37"/>
      <c r="RXN44" s="37"/>
      <c r="RXO44" s="37"/>
      <c r="RXP44" s="37"/>
      <c r="RXQ44" s="37"/>
      <c r="RXR44" s="37"/>
      <c r="RXS44" s="37"/>
      <c r="RXT44" s="37"/>
      <c r="RXU44" s="37"/>
      <c r="RXV44" s="37"/>
      <c r="RXW44" s="37"/>
      <c r="RXX44" s="37"/>
      <c r="RXY44" s="37"/>
      <c r="RXZ44" s="37"/>
      <c r="RYA44" s="37"/>
      <c r="RYB44" s="37"/>
      <c r="RYC44" s="37"/>
      <c r="RYD44" s="37"/>
      <c r="RYE44" s="37"/>
      <c r="RYF44" s="37"/>
      <c r="RYG44" s="37"/>
      <c r="RYH44" s="37"/>
      <c r="RYI44" s="37"/>
      <c r="RYJ44" s="37"/>
      <c r="RYK44" s="37"/>
      <c r="RYL44" s="37"/>
      <c r="RYM44" s="37"/>
      <c r="RYN44" s="37"/>
      <c r="RYO44" s="37"/>
      <c r="RYP44" s="37"/>
      <c r="RYQ44" s="37"/>
      <c r="RYR44" s="37"/>
      <c r="RYS44" s="37"/>
      <c r="RYT44" s="37"/>
      <c r="RYU44" s="37"/>
      <c r="RYV44" s="37"/>
      <c r="RYW44" s="37"/>
      <c r="RYX44" s="37"/>
      <c r="RYY44" s="37"/>
      <c r="RYZ44" s="37"/>
      <c r="RZA44" s="37"/>
      <c r="RZB44" s="37"/>
      <c r="RZC44" s="37"/>
      <c r="RZD44" s="37"/>
      <c r="RZE44" s="37"/>
      <c r="RZF44" s="37"/>
      <c r="RZG44" s="37"/>
      <c r="RZH44" s="37"/>
      <c r="RZI44" s="37"/>
      <c r="RZJ44" s="37"/>
      <c r="RZK44" s="37"/>
      <c r="RZL44" s="37"/>
      <c r="RZM44" s="37"/>
      <c r="RZN44" s="37"/>
      <c r="RZO44" s="37"/>
      <c r="RZP44" s="37"/>
      <c r="RZQ44" s="37"/>
      <c r="RZR44" s="37"/>
      <c r="RZS44" s="37"/>
      <c r="RZT44" s="37"/>
      <c r="RZU44" s="37"/>
      <c r="RZV44" s="37"/>
      <c r="RZW44" s="37"/>
      <c r="RZX44" s="37"/>
      <c r="RZY44" s="37"/>
      <c r="RZZ44" s="37"/>
      <c r="SAA44" s="37"/>
      <c r="SAB44" s="37"/>
      <c r="SAC44" s="37"/>
      <c r="SAD44" s="37"/>
      <c r="SAE44" s="37"/>
      <c r="SAF44" s="37"/>
      <c r="SAG44" s="37"/>
      <c r="SAH44" s="37"/>
      <c r="SAI44" s="37"/>
      <c r="SAJ44" s="37"/>
      <c r="SAK44" s="37"/>
      <c r="SAL44" s="37"/>
      <c r="SAM44" s="37"/>
      <c r="SAN44" s="37"/>
      <c r="SAO44" s="37"/>
      <c r="SAP44" s="37"/>
      <c r="SAQ44" s="37"/>
      <c r="SAR44" s="37"/>
      <c r="SAS44" s="37"/>
      <c r="SAT44" s="37"/>
      <c r="SAU44" s="37"/>
      <c r="SAV44" s="37"/>
      <c r="SAW44" s="37"/>
      <c r="SAX44" s="37"/>
      <c r="SAY44" s="37"/>
      <c r="SAZ44" s="37"/>
      <c r="SBA44" s="37"/>
      <c r="SBB44" s="37"/>
      <c r="SBC44" s="37"/>
      <c r="SBD44" s="37"/>
      <c r="SBE44" s="37"/>
      <c r="SBF44" s="37"/>
      <c r="SBG44" s="37"/>
      <c r="SBH44" s="37"/>
      <c r="SBI44" s="37"/>
      <c r="SBJ44" s="37"/>
      <c r="SBK44" s="37"/>
      <c r="SBL44" s="37"/>
      <c r="SBM44" s="37"/>
      <c r="SBN44" s="37"/>
      <c r="SBO44" s="37"/>
      <c r="SBP44" s="37"/>
      <c r="SBQ44" s="37"/>
      <c r="SBR44" s="37"/>
      <c r="SBS44" s="37"/>
      <c r="SBT44" s="37"/>
      <c r="SBU44" s="37"/>
      <c r="SBV44" s="37"/>
      <c r="SBW44" s="37"/>
      <c r="SBX44" s="37"/>
      <c r="SBY44" s="37"/>
      <c r="SBZ44" s="37"/>
      <c r="SCA44" s="37"/>
      <c r="SCB44" s="37"/>
      <c r="SCC44" s="37"/>
      <c r="SCD44" s="37"/>
      <c r="SCE44" s="37"/>
      <c r="SCF44" s="37"/>
      <c r="SCG44" s="37"/>
      <c r="SCH44" s="37"/>
      <c r="SCI44" s="37"/>
      <c r="SCJ44" s="37"/>
      <c r="SCK44" s="37"/>
      <c r="SCL44" s="37"/>
      <c r="SCM44" s="37"/>
      <c r="SCN44" s="37"/>
      <c r="SCO44" s="37"/>
      <c r="SCP44" s="37"/>
      <c r="SCQ44" s="37"/>
      <c r="SCR44" s="37"/>
      <c r="SCS44" s="37"/>
      <c r="SCT44" s="37"/>
      <c r="SCU44" s="37"/>
      <c r="SCV44" s="37"/>
      <c r="SCW44" s="37"/>
      <c r="SCX44" s="37"/>
      <c r="SCY44" s="37"/>
      <c r="SCZ44" s="37"/>
      <c r="SDA44" s="37"/>
      <c r="SDB44" s="37"/>
      <c r="SDC44" s="37"/>
      <c r="SDD44" s="37"/>
      <c r="SDE44" s="37"/>
      <c r="SDF44" s="37"/>
      <c r="SDG44" s="37"/>
      <c r="SDH44" s="37"/>
      <c r="SDI44" s="37"/>
      <c r="SDJ44" s="37"/>
      <c r="SDK44" s="37"/>
      <c r="SDL44" s="37"/>
      <c r="SDM44" s="37"/>
      <c r="SDN44" s="37"/>
      <c r="SDO44" s="37"/>
      <c r="SDP44" s="37"/>
      <c r="SDQ44" s="37"/>
      <c r="SDR44" s="37"/>
      <c r="SDS44" s="37"/>
      <c r="SDT44" s="37"/>
      <c r="SDU44" s="37"/>
      <c r="SDV44" s="37"/>
      <c r="SDW44" s="37"/>
      <c r="SDX44" s="37"/>
      <c r="SDY44" s="37"/>
      <c r="SDZ44" s="37"/>
      <c r="SEA44" s="37"/>
      <c r="SEB44" s="37"/>
      <c r="SEC44" s="37"/>
      <c r="SED44" s="37"/>
      <c r="SEE44" s="37"/>
      <c r="SEF44" s="37"/>
      <c r="SEG44" s="37"/>
      <c r="SEH44" s="37"/>
      <c r="SEI44" s="37"/>
      <c r="SEJ44" s="37"/>
      <c r="SEK44" s="37"/>
      <c r="SEL44" s="37"/>
      <c r="SEM44" s="37"/>
      <c r="SEN44" s="37"/>
      <c r="SEO44" s="37"/>
      <c r="SEP44" s="37"/>
      <c r="SEQ44" s="37"/>
      <c r="SER44" s="37"/>
      <c r="SES44" s="37"/>
      <c r="SET44" s="37"/>
      <c r="SEU44" s="37"/>
      <c r="SEV44" s="37"/>
      <c r="SEW44" s="37"/>
      <c r="SEX44" s="37"/>
      <c r="SEY44" s="37"/>
      <c r="SEZ44" s="37"/>
      <c r="SFA44" s="37"/>
      <c r="SFB44" s="37"/>
      <c r="SFC44" s="37"/>
      <c r="SFD44" s="37"/>
      <c r="SFE44" s="37"/>
      <c r="SFF44" s="37"/>
      <c r="SFG44" s="37"/>
      <c r="SFH44" s="37"/>
      <c r="SFI44" s="37"/>
      <c r="SFJ44" s="37"/>
      <c r="SFK44" s="37"/>
      <c r="SFL44" s="37"/>
      <c r="SFM44" s="37"/>
      <c r="SFN44" s="37"/>
      <c r="SFO44" s="37"/>
      <c r="SFP44" s="37"/>
      <c r="SFQ44" s="37"/>
      <c r="SFR44" s="37"/>
      <c r="SFS44" s="37"/>
      <c r="SFT44" s="37"/>
      <c r="SFU44" s="37"/>
      <c r="SFV44" s="37"/>
      <c r="SFW44" s="37"/>
      <c r="SFX44" s="37"/>
      <c r="SFY44" s="37"/>
      <c r="SFZ44" s="37"/>
      <c r="SGA44" s="37"/>
      <c r="SGB44" s="37"/>
      <c r="SGC44" s="37"/>
      <c r="SGD44" s="37"/>
      <c r="SGE44" s="37"/>
      <c r="SGF44" s="37"/>
      <c r="SGG44" s="37"/>
      <c r="SGH44" s="37"/>
      <c r="SGI44" s="37"/>
      <c r="SGJ44" s="37"/>
      <c r="SGK44" s="37"/>
      <c r="SGL44" s="37"/>
      <c r="SGM44" s="37"/>
      <c r="SGN44" s="37"/>
      <c r="SGO44" s="37"/>
      <c r="SGP44" s="37"/>
      <c r="SGQ44" s="37"/>
      <c r="SGR44" s="37"/>
      <c r="SGS44" s="37"/>
      <c r="SGT44" s="37"/>
      <c r="SGU44" s="37"/>
      <c r="SGV44" s="37"/>
      <c r="SGW44" s="37"/>
      <c r="SGX44" s="37"/>
      <c r="SGY44" s="37"/>
      <c r="SGZ44" s="37"/>
      <c r="SHA44" s="37"/>
      <c r="SHB44" s="37"/>
      <c r="SHC44" s="37"/>
      <c r="SHD44" s="37"/>
      <c r="SHE44" s="37"/>
      <c r="SHF44" s="37"/>
      <c r="SHG44" s="37"/>
      <c r="SHH44" s="37"/>
      <c r="SHI44" s="37"/>
      <c r="SHJ44" s="37"/>
      <c r="SHK44" s="37"/>
      <c r="SHL44" s="37"/>
      <c r="SHM44" s="37"/>
      <c r="SHN44" s="37"/>
      <c r="SHO44" s="37"/>
      <c r="SHP44" s="37"/>
      <c r="SHQ44" s="37"/>
      <c r="SHR44" s="37"/>
      <c r="SHS44" s="37"/>
      <c r="SHT44" s="37"/>
      <c r="SHU44" s="37"/>
      <c r="SHV44" s="37"/>
      <c r="SHW44" s="37"/>
      <c r="SHX44" s="37"/>
      <c r="SHY44" s="37"/>
      <c r="SHZ44" s="37"/>
      <c r="SIA44" s="37"/>
      <c r="SIB44" s="37"/>
      <c r="SIC44" s="37"/>
      <c r="SID44" s="37"/>
      <c r="SIE44" s="37"/>
      <c r="SIF44" s="37"/>
      <c r="SIG44" s="37"/>
      <c r="SIH44" s="37"/>
      <c r="SII44" s="37"/>
      <c r="SIJ44" s="37"/>
      <c r="SIK44" s="37"/>
      <c r="SIL44" s="37"/>
      <c r="SIM44" s="37"/>
      <c r="SIN44" s="37"/>
      <c r="SIO44" s="37"/>
      <c r="SIP44" s="37"/>
      <c r="SIQ44" s="37"/>
      <c r="SIR44" s="37"/>
      <c r="SIS44" s="37"/>
      <c r="SIT44" s="37"/>
      <c r="SIU44" s="37"/>
      <c r="SIV44" s="37"/>
      <c r="SIW44" s="37"/>
      <c r="SIX44" s="37"/>
      <c r="SIY44" s="37"/>
      <c r="SIZ44" s="37"/>
      <c r="SJA44" s="37"/>
      <c r="SJB44" s="37"/>
      <c r="SJC44" s="37"/>
      <c r="SJD44" s="37"/>
      <c r="SJE44" s="37"/>
      <c r="SJF44" s="37"/>
      <c r="SJG44" s="37"/>
      <c r="SJH44" s="37"/>
      <c r="SJI44" s="37"/>
      <c r="SJJ44" s="37"/>
      <c r="SJK44" s="37"/>
      <c r="SJL44" s="37"/>
      <c r="SJM44" s="37"/>
      <c r="SJN44" s="37"/>
      <c r="SJO44" s="37"/>
      <c r="SJP44" s="37"/>
      <c r="SJQ44" s="37"/>
      <c r="SJR44" s="37"/>
      <c r="SJS44" s="37"/>
      <c r="SJT44" s="37"/>
      <c r="SJU44" s="37"/>
      <c r="SJV44" s="37"/>
      <c r="SJW44" s="37"/>
      <c r="SJX44" s="37"/>
      <c r="SJY44" s="37"/>
      <c r="SJZ44" s="37"/>
      <c r="SKA44" s="37"/>
      <c r="SKB44" s="37"/>
      <c r="SKC44" s="37"/>
      <c r="SKD44" s="37"/>
      <c r="SKE44" s="37"/>
      <c r="SKF44" s="37"/>
      <c r="SKG44" s="37"/>
      <c r="SKH44" s="37"/>
      <c r="SKI44" s="37"/>
      <c r="SKJ44" s="37"/>
      <c r="SKK44" s="37"/>
      <c r="SKL44" s="37"/>
      <c r="SKM44" s="37"/>
      <c r="SKN44" s="37"/>
      <c r="SKO44" s="37"/>
      <c r="SKP44" s="37"/>
      <c r="SKQ44" s="37"/>
      <c r="SKR44" s="37"/>
      <c r="SKS44" s="37"/>
      <c r="SKT44" s="37"/>
      <c r="SKU44" s="37"/>
      <c r="SKV44" s="37"/>
      <c r="SKW44" s="37"/>
      <c r="SKX44" s="37"/>
      <c r="SKY44" s="37"/>
      <c r="SKZ44" s="37"/>
      <c r="SLA44" s="37"/>
      <c r="SLB44" s="37"/>
      <c r="SLC44" s="37"/>
      <c r="SLD44" s="37"/>
      <c r="SLE44" s="37"/>
      <c r="SLF44" s="37"/>
      <c r="SLG44" s="37"/>
      <c r="SLH44" s="37"/>
      <c r="SLI44" s="37"/>
      <c r="SLJ44" s="37"/>
      <c r="SLK44" s="37"/>
      <c r="SLL44" s="37"/>
      <c r="SLM44" s="37"/>
      <c r="SLN44" s="37"/>
      <c r="SLO44" s="37"/>
      <c r="SLP44" s="37"/>
      <c r="SLQ44" s="37"/>
      <c r="SLR44" s="37"/>
      <c r="SLS44" s="37"/>
      <c r="SLT44" s="37"/>
      <c r="SLU44" s="37"/>
      <c r="SLV44" s="37"/>
      <c r="SLW44" s="37"/>
      <c r="SLX44" s="37"/>
      <c r="SLY44" s="37"/>
      <c r="SLZ44" s="37"/>
      <c r="SMA44" s="37"/>
      <c r="SMB44" s="37"/>
      <c r="SMC44" s="37"/>
      <c r="SMD44" s="37"/>
      <c r="SME44" s="37"/>
      <c r="SMF44" s="37"/>
      <c r="SMG44" s="37"/>
      <c r="SMH44" s="37"/>
      <c r="SMI44" s="37"/>
      <c r="SMJ44" s="37"/>
      <c r="SMK44" s="37"/>
      <c r="SML44" s="37"/>
      <c r="SMM44" s="37"/>
      <c r="SMN44" s="37"/>
      <c r="SMO44" s="37"/>
      <c r="SMP44" s="37"/>
      <c r="SMQ44" s="37"/>
      <c r="SMR44" s="37"/>
      <c r="SMS44" s="37"/>
      <c r="SMT44" s="37"/>
      <c r="SMU44" s="37"/>
      <c r="SMV44" s="37"/>
      <c r="SMW44" s="37"/>
      <c r="SMX44" s="37"/>
      <c r="SMY44" s="37"/>
      <c r="SMZ44" s="37"/>
      <c r="SNA44" s="37"/>
      <c r="SNB44" s="37"/>
      <c r="SNC44" s="37"/>
      <c r="SND44" s="37"/>
      <c r="SNE44" s="37"/>
      <c r="SNF44" s="37"/>
      <c r="SNG44" s="37"/>
      <c r="SNH44" s="37"/>
      <c r="SNI44" s="37"/>
      <c r="SNJ44" s="37"/>
      <c r="SNK44" s="37"/>
      <c r="SNL44" s="37"/>
      <c r="SNM44" s="37"/>
      <c r="SNN44" s="37"/>
      <c r="SNO44" s="37"/>
      <c r="SNP44" s="37"/>
      <c r="SNQ44" s="37"/>
      <c r="SNR44" s="37"/>
      <c r="SNS44" s="37"/>
      <c r="SNT44" s="37"/>
      <c r="SNU44" s="37"/>
      <c r="SNV44" s="37"/>
      <c r="SNW44" s="37"/>
      <c r="SNX44" s="37"/>
      <c r="SNY44" s="37"/>
      <c r="SNZ44" s="37"/>
      <c r="SOA44" s="37"/>
      <c r="SOB44" s="37"/>
      <c r="SOC44" s="37"/>
      <c r="SOD44" s="37"/>
      <c r="SOE44" s="37"/>
      <c r="SOF44" s="37"/>
      <c r="SOG44" s="37"/>
      <c r="SOH44" s="37"/>
      <c r="SOI44" s="37"/>
      <c r="SOJ44" s="37"/>
      <c r="SOK44" s="37"/>
      <c r="SOL44" s="37"/>
      <c r="SOM44" s="37"/>
      <c r="SON44" s="37"/>
      <c r="SOO44" s="37"/>
      <c r="SOP44" s="37"/>
      <c r="SOQ44" s="37"/>
      <c r="SOR44" s="37"/>
      <c r="SOS44" s="37"/>
      <c r="SOT44" s="37"/>
      <c r="SOU44" s="37"/>
      <c r="SOV44" s="37"/>
      <c r="SOW44" s="37"/>
      <c r="SOX44" s="37"/>
      <c r="SOY44" s="37"/>
      <c r="SOZ44" s="37"/>
      <c r="SPA44" s="37"/>
      <c r="SPB44" s="37"/>
      <c r="SPC44" s="37"/>
      <c r="SPD44" s="37"/>
      <c r="SPE44" s="37"/>
      <c r="SPF44" s="37"/>
      <c r="SPG44" s="37"/>
      <c r="SPH44" s="37"/>
      <c r="SPI44" s="37"/>
      <c r="SPJ44" s="37"/>
      <c r="SPK44" s="37"/>
      <c r="SPL44" s="37"/>
      <c r="SPM44" s="37"/>
      <c r="SPN44" s="37"/>
      <c r="SPO44" s="37"/>
      <c r="SPP44" s="37"/>
      <c r="SPQ44" s="37"/>
      <c r="SPR44" s="37"/>
      <c r="SPS44" s="37"/>
      <c r="SPT44" s="37"/>
      <c r="SPU44" s="37"/>
      <c r="SPV44" s="37"/>
      <c r="SPW44" s="37"/>
      <c r="SPX44" s="37"/>
      <c r="SPY44" s="37"/>
      <c r="SPZ44" s="37"/>
      <c r="SQA44" s="37"/>
      <c r="SQB44" s="37"/>
      <c r="SQC44" s="37"/>
      <c r="SQD44" s="37"/>
      <c r="SQE44" s="37"/>
      <c r="SQF44" s="37"/>
      <c r="SQG44" s="37"/>
      <c r="SQH44" s="37"/>
      <c r="SQI44" s="37"/>
      <c r="SQJ44" s="37"/>
      <c r="SQK44" s="37"/>
      <c r="SQL44" s="37"/>
      <c r="SQM44" s="37"/>
      <c r="SQN44" s="37"/>
      <c r="SQO44" s="37"/>
      <c r="SQP44" s="37"/>
      <c r="SQQ44" s="37"/>
      <c r="SQR44" s="37"/>
      <c r="SQS44" s="37"/>
      <c r="SQT44" s="37"/>
      <c r="SQU44" s="37"/>
      <c r="SQV44" s="37"/>
      <c r="SQW44" s="37"/>
      <c r="SQX44" s="37"/>
      <c r="SQY44" s="37"/>
      <c r="SQZ44" s="37"/>
      <c r="SRA44" s="37"/>
      <c r="SRB44" s="37"/>
      <c r="SRC44" s="37"/>
      <c r="SRD44" s="37"/>
      <c r="SRE44" s="37"/>
      <c r="SRF44" s="37"/>
      <c r="SRG44" s="37"/>
      <c r="SRH44" s="37"/>
      <c r="SRI44" s="37"/>
      <c r="SRJ44" s="37"/>
      <c r="SRK44" s="37"/>
      <c r="SRL44" s="37"/>
      <c r="SRM44" s="37"/>
      <c r="SRN44" s="37"/>
      <c r="SRO44" s="37"/>
      <c r="SRP44" s="37"/>
      <c r="SRQ44" s="37"/>
      <c r="SRR44" s="37"/>
      <c r="SRS44" s="37"/>
      <c r="SRT44" s="37"/>
      <c r="SRU44" s="37"/>
      <c r="SRV44" s="37"/>
      <c r="SRW44" s="37"/>
      <c r="SRX44" s="37"/>
      <c r="SRY44" s="37"/>
      <c r="SRZ44" s="37"/>
      <c r="SSA44" s="37"/>
      <c r="SSB44" s="37"/>
      <c r="SSC44" s="37"/>
      <c r="SSD44" s="37"/>
      <c r="SSE44" s="37"/>
      <c r="SSF44" s="37"/>
      <c r="SSG44" s="37"/>
      <c r="SSH44" s="37"/>
      <c r="SSI44" s="37"/>
      <c r="SSJ44" s="37"/>
      <c r="SSK44" s="37"/>
      <c r="SSL44" s="37"/>
      <c r="SSM44" s="37"/>
      <c r="SSN44" s="37"/>
      <c r="SSO44" s="37"/>
      <c r="SSP44" s="37"/>
      <c r="SSQ44" s="37"/>
      <c r="SSR44" s="37"/>
      <c r="SSS44" s="37"/>
      <c r="SST44" s="37"/>
      <c r="SSU44" s="37"/>
      <c r="SSV44" s="37"/>
      <c r="SSW44" s="37"/>
      <c r="SSX44" s="37"/>
      <c r="SSY44" s="37"/>
      <c r="SSZ44" s="37"/>
      <c r="STA44" s="37"/>
      <c r="STB44" s="37"/>
      <c r="STC44" s="37"/>
      <c r="STD44" s="37"/>
      <c r="STE44" s="37"/>
      <c r="STF44" s="37"/>
      <c r="STG44" s="37"/>
      <c r="STH44" s="37"/>
      <c r="STI44" s="37"/>
      <c r="STJ44" s="37"/>
      <c r="STK44" s="37"/>
      <c r="STL44" s="37"/>
      <c r="STM44" s="37"/>
      <c r="STN44" s="37"/>
      <c r="STO44" s="37"/>
      <c r="STP44" s="37"/>
      <c r="STQ44" s="37"/>
      <c r="STR44" s="37"/>
      <c r="STS44" s="37"/>
      <c r="STT44" s="37"/>
      <c r="STU44" s="37"/>
      <c r="STV44" s="37"/>
      <c r="STW44" s="37"/>
      <c r="STX44" s="37"/>
      <c r="STY44" s="37"/>
      <c r="STZ44" s="37"/>
      <c r="SUA44" s="37"/>
      <c r="SUB44" s="37"/>
      <c r="SUC44" s="37"/>
      <c r="SUD44" s="37"/>
      <c r="SUE44" s="37"/>
      <c r="SUF44" s="37"/>
      <c r="SUG44" s="37"/>
      <c r="SUH44" s="37"/>
      <c r="SUI44" s="37"/>
      <c r="SUJ44" s="37"/>
      <c r="SUK44" s="37"/>
      <c r="SUL44" s="37"/>
      <c r="SUM44" s="37"/>
      <c r="SUN44" s="37"/>
      <c r="SUO44" s="37"/>
      <c r="SUP44" s="37"/>
      <c r="SUQ44" s="37"/>
      <c r="SUR44" s="37"/>
      <c r="SUS44" s="37"/>
      <c r="SUT44" s="37"/>
      <c r="SUU44" s="37"/>
      <c r="SUV44" s="37"/>
      <c r="SUW44" s="37"/>
      <c r="SUX44" s="37"/>
      <c r="SUY44" s="37"/>
      <c r="SUZ44" s="37"/>
      <c r="SVA44" s="37"/>
      <c r="SVB44" s="37"/>
      <c r="SVC44" s="37"/>
      <c r="SVD44" s="37"/>
      <c r="SVE44" s="37"/>
      <c r="SVF44" s="37"/>
      <c r="SVG44" s="37"/>
      <c r="SVH44" s="37"/>
      <c r="SVI44" s="37"/>
      <c r="SVJ44" s="37"/>
      <c r="SVK44" s="37"/>
      <c r="SVL44" s="37"/>
      <c r="SVM44" s="37"/>
      <c r="SVN44" s="37"/>
      <c r="SVO44" s="37"/>
      <c r="SVP44" s="37"/>
      <c r="SVQ44" s="37"/>
      <c r="SVR44" s="37"/>
      <c r="SVS44" s="37"/>
      <c r="SVT44" s="37"/>
      <c r="SVU44" s="37"/>
      <c r="SVV44" s="37"/>
      <c r="SVW44" s="37"/>
      <c r="SVX44" s="37"/>
      <c r="SVY44" s="37"/>
      <c r="SVZ44" s="37"/>
      <c r="SWA44" s="37"/>
      <c r="SWB44" s="37"/>
      <c r="SWC44" s="37"/>
      <c r="SWD44" s="37"/>
      <c r="SWE44" s="37"/>
      <c r="SWF44" s="37"/>
      <c r="SWG44" s="37"/>
      <c r="SWH44" s="37"/>
      <c r="SWI44" s="37"/>
      <c r="SWJ44" s="37"/>
      <c r="SWK44" s="37"/>
      <c r="SWL44" s="37"/>
      <c r="SWM44" s="37"/>
      <c r="SWN44" s="37"/>
      <c r="SWO44" s="37"/>
      <c r="SWP44" s="37"/>
      <c r="SWQ44" s="37"/>
      <c r="SWR44" s="37"/>
      <c r="SWS44" s="37"/>
      <c r="SWT44" s="37"/>
      <c r="SWU44" s="37"/>
      <c r="SWV44" s="37"/>
      <c r="SWW44" s="37"/>
      <c r="SWX44" s="37"/>
      <c r="SWY44" s="37"/>
      <c r="SWZ44" s="37"/>
      <c r="SXA44" s="37"/>
      <c r="SXB44" s="37"/>
      <c r="SXC44" s="37"/>
      <c r="SXD44" s="37"/>
      <c r="SXE44" s="37"/>
      <c r="SXF44" s="37"/>
      <c r="SXG44" s="37"/>
      <c r="SXH44" s="37"/>
      <c r="SXI44" s="37"/>
      <c r="SXJ44" s="37"/>
      <c r="SXK44" s="37"/>
      <c r="SXL44" s="37"/>
      <c r="SXM44" s="37"/>
      <c r="SXN44" s="37"/>
      <c r="SXO44" s="37"/>
      <c r="SXP44" s="37"/>
      <c r="SXQ44" s="37"/>
      <c r="SXR44" s="37"/>
      <c r="SXS44" s="37"/>
      <c r="SXT44" s="37"/>
      <c r="SXU44" s="37"/>
      <c r="SXV44" s="37"/>
      <c r="SXW44" s="37"/>
      <c r="SXX44" s="37"/>
      <c r="SXY44" s="37"/>
      <c r="SXZ44" s="37"/>
      <c r="SYA44" s="37"/>
      <c r="SYB44" s="37"/>
      <c r="SYC44" s="37"/>
      <c r="SYD44" s="37"/>
      <c r="SYE44" s="37"/>
      <c r="SYF44" s="37"/>
      <c r="SYG44" s="37"/>
      <c r="SYH44" s="37"/>
      <c r="SYI44" s="37"/>
      <c r="SYJ44" s="37"/>
      <c r="SYK44" s="37"/>
      <c r="SYL44" s="37"/>
      <c r="SYM44" s="37"/>
      <c r="SYN44" s="37"/>
      <c r="SYO44" s="37"/>
      <c r="SYP44" s="37"/>
      <c r="SYQ44" s="37"/>
      <c r="SYR44" s="37"/>
      <c r="SYS44" s="37"/>
      <c r="SYT44" s="37"/>
      <c r="SYU44" s="37"/>
      <c r="SYV44" s="37"/>
      <c r="SYW44" s="37"/>
      <c r="SYX44" s="37"/>
      <c r="SYY44" s="37"/>
      <c r="SYZ44" s="37"/>
      <c r="SZA44" s="37"/>
      <c r="SZB44" s="37"/>
      <c r="SZC44" s="37"/>
      <c r="SZD44" s="37"/>
      <c r="SZE44" s="37"/>
      <c r="SZF44" s="37"/>
      <c r="SZG44" s="37"/>
      <c r="SZH44" s="37"/>
      <c r="SZI44" s="37"/>
      <c r="SZJ44" s="37"/>
      <c r="SZK44" s="37"/>
      <c r="SZL44" s="37"/>
      <c r="SZM44" s="37"/>
      <c r="SZN44" s="37"/>
      <c r="SZO44" s="37"/>
      <c r="SZP44" s="37"/>
      <c r="SZQ44" s="37"/>
      <c r="SZR44" s="37"/>
      <c r="SZS44" s="37"/>
      <c r="SZT44" s="37"/>
      <c r="SZU44" s="37"/>
      <c r="SZV44" s="37"/>
      <c r="SZW44" s="37"/>
      <c r="SZX44" s="37"/>
      <c r="SZY44" s="37"/>
      <c r="SZZ44" s="37"/>
      <c r="TAA44" s="37"/>
      <c r="TAB44" s="37"/>
      <c r="TAC44" s="37"/>
      <c r="TAD44" s="37"/>
      <c r="TAE44" s="37"/>
      <c r="TAF44" s="37"/>
      <c r="TAG44" s="37"/>
      <c r="TAH44" s="37"/>
      <c r="TAI44" s="37"/>
      <c r="TAJ44" s="37"/>
      <c r="TAK44" s="37"/>
      <c r="TAL44" s="37"/>
      <c r="TAM44" s="37"/>
      <c r="TAN44" s="37"/>
      <c r="TAO44" s="37"/>
      <c r="TAP44" s="37"/>
      <c r="TAQ44" s="37"/>
      <c r="TAR44" s="37"/>
      <c r="TAS44" s="37"/>
      <c r="TAT44" s="37"/>
      <c r="TAU44" s="37"/>
      <c r="TAV44" s="37"/>
      <c r="TAW44" s="37"/>
      <c r="TAX44" s="37"/>
      <c r="TAY44" s="37"/>
      <c r="TAZ44" s="37"/>
      <c r="TBA44" s="37"/>
      <c r="TBB44" s="37"/>
      <c r="TBC44" s="37"/>
      <c r="TBD44" s="37"/>
      <c r="TBE44" s="37"/>
      <c r="TBF44" s="37"/>
      <c r="TBG44" s="37"/>
      <c r="TBH44" s="37"/>
      <c r="TBI44" s="37"/>
      <c r="TBJ44" s="37"/>
      <c r="TBK44" s="37"/>
      <c r="TBL44" s="37"/>
      <c r="TBM44" s="37"/>
      <c r="TBN44" s="37"/>
      <c r="TBO44" s="37"/>
      <c r="TBP44" s="37"/>
      <c r="TBQ44" s="37"/>
      <c r="TBR44" s="37"/>
      <c r="TBS44" s="37"/>
      <c r="TBT44" s="37"/>
      <c r="TBU44" s="37"/>
      <c r="TBV44" s="37"/>
      <c r="TBW44" s="37"/>
      <c r="TBX44" s="37"/>
      <c r="TBY44" s="37"/>
      <c r="TBZ44" s="37"/>
      <c r="TCA44" s="37"/>
      <c r="TCB44" s="37"/>
      <c r="TCC44" s="37"/>
      <c r="TCD44" s="37"/>
      <c r="TCE44" s="37"/>
      <c r="TCF44" s="37"/>
      <c r="TCG44" s="37"/>
      <c r="TCH44" s="37"/>
      <c r="TCI44" s="37"/>
      <c r="TCJ44" s="37"/>
      <c r="TCK44" s="37"/>
      <c r="TCL44" s="37"/>
      <c r="TCM44" s="37"/>
      <c r="TCN44" s="37"/>
      <c r="TCO44" s="37"/>
      <c r="TCP44" s="37"/>
      <c r="TCQ44" s="37"/>
      <c r="TCR44" s="37"/>
      <c r="TCS44" s="37"/>
      <c r="TCT44" s="37"/>
      <c r="TCU44" s="37"/>
      <c r="TCV44" s="37"/>
      <c r="TCW44" s="37"/>
      <c r="TCX44" s="37"/>
      <c r="TCY44" s="37"/>
      <c r="TCZ44" s="37"/>
      <c r="TDA44" s="37"/>
      <c r="TDB44" s="37"/>
      <c r="TDC44" s="37"/>
      <c r="TDD44" s="37"/>
      <c r="TDE44" s="37"/>
      <c r="TDF44" s="37"/>
      <c r="TDG44" s="37"/>
      <c r="TDH44" s="37"/>
      <c r="TDI44" s="37"/>
      <c r="TDJ44" s="37"/>
      <c r="TDK44" s="37"/>
      <c r="TDL44" s="37"/>
      <c r="TDM44" s="37"/>
      <c r="TDN44" s="37"/>
      <c r="TDO44" s="37"/>
      <c r="TDP44" s="37"/>
      <c r="TDQ44" s="37"/>
      <c r="TDR44" s="37"/>
      <c r="TDS44" s="37"/>
      <c r="TDT44" s="37"/>
      <c r="TDU44" s="37"/>
      <c r="TDV44" s="37"/>
      <c r="TDW44" s="37"/>
      <c r="TDX44" s="37"/>
      <c r="TDY44" s="37"/>
      <c r="TDZ44" s="37"/>
      <c r="TEA44" s="37"/>
      <c r="TEB44" s="37"/>
      <c r="TEC44" s="37"/>
      <c r="TED44" s="37"/>
      <c r="TEE44" s="37"/>
      <c r="TEF44" s="37"/>
      <c r="TEG44" s="37"/>
      <c r="TEH44" s="37"/>
      <c r="TEI44" s="37"/>
      <c r="TEJ44" s="37"/>
      <c r="TEK44" s="37"/>
      <c r="TEL44" s="37"/>
      <c r="TEM44" s="37"/>
      <c r="TEN44" s="37"/>
      <c r="TEO44" s="37"/>
      <c r="TEP44" s="37"/>
      <c r="TEQ44" s="37"/>
      <c r="TER44" s="37"/>
      <c r="TES44" s="37"/>
      <c r="TET44" s="37"/>
      <c r="TEU44" s="37"/>
      <c r="TEV44" s="37"/>
      <c r="TEW44" s="37"/>
      <c r="TEX44" s="37"/>
      <c r="TEY44" s="37"/>
      <c r="TEZ44" s="37"/>
      <c r="TFA44" s="37"/>
      <c r="TFB44" s="37"/>
      <c r="TFC44" s="37"/>
      <c r="TFD44" s="37"/>
      <c r="TFE44" s="37"/>
      <c r="TFF44" s="37"/>
      <c r="TFG44" s="37"/>
      <c r="TFH44" s="37"/>
      <c r="TFI44" s="37"/>
      <c r="TFJ44" s="37"/>
      <c r="TFK44" s="37"/>
      <c r="TFL44" s="37"/>
      <c r="TFM44" s="37"/>
      <c r="TFN44" s="37"/>
      <c r="TFO44" s="37"/>
      <c r="TFP44" s="37"/>
      <c r="TFQ44" s="37"/>
      <c r="TFR44" s="37"/>
      <c r="TFS44" s="37"/>
      <c r="TFT44" s="37"/>
      <c r="TFU44" s="37"/>
      <c r="TFV44" s="37"/>
      <c r="TFW44" s="37"/>
      <c r="TFX44" s="37"/>
      <c r="TFY44" s="37"/>
      <c r="TFZ44" s="37"/>
      <c r="TGA44" s="37"/>
      <c r="TGB44" s="37"/>
      <c r="TGC44" s="37"/>
      <c r="TGD44" s="37"/>
      <c r="TGE44" s="37"/>
      <c r="TGF44" s="37"/>
      <c r="TGG44" s="37"/>
      <c r="TGH44" s="37"/>
      <c r="TGI44" s="37"/>
      <c r="TGJ44" s="37"/>
      <c r="TGK44" s="37"/>
      <c r="TGL44" s="37"/>
      <c r="TGM44" s="37"/>
      <c r="TGN44" s="37"/>
      <c r="TGO44" s="37"/>
      <c r="TGP44" s="37"/>
      <c r="TGQ44" s="37"/>
      <c r="TGR44" s="37"/>
      <c r="TGS44" s="37"/>
      <c r="TGT44" s="37"/>
      <c r="TGU44" s="37"/>
      <c r="TGV44" s="37"/>
      <c r="TGW44" s="37"/>
      <c r="TGX44" s="37"/>
      <c r="TGY44" s="37"/>
      <c r="TGZ44" s="37"/>
      <c r="THA44" s="37"/>
      <c r="THB44" s="37"/>
      <c r="THC44" s="37"/>
      <c r="THD44" s="37"/>
      <c r="THE44" s="37"/>
      <c r="THF44" s="37"/>
      <c r="THG44" s="37"/>
      <c r="THH44" s="37"/>
      <c r="THI44" s="37"/>
      <c r="THJ44" s="37"/>
      <c r="THK44" s="37"/>
      <c r="THL44" s="37"/>
      <c r="THM44" s="37"/>
      <c r="THN44" s="37"/>
      <c r="THO44" s="37"/>
      <c r="THP44" s="37"/>
      <c r="THQ44" s="37"/>
      <c r="THR44" s="37"/>
      <c r="THS44" s="37"/>
      <c r="THT44" s="37"/>
      <c r="THU44" s="37"/>
      <c r="THV44" s="37"/>
      <c r="THW44" s="37"/>
      <c r="THX44" s="37"/>
      <c r="THY44" s="37"/>
      <c r="THZ44" s="37"/>
      <c r="TIA44" s="37"/>
      <c r="TIB44" s="37"/>
      <c r="TIC44" s="37"/>
      <c r="TID44" s="37"/>
      <c r="TIE44" s="37"/>
      <c r="TIF44" s="37"/>
      <c r="TIG44" s="37"/>
      <c r="TIH44" s="37"/>
      <c r="TII44" s="37"/>
      <c r="TIJ44" s="37"/>
      <c r="TIK44" s="37"/>
      <c r="TIL44" s="37"/>
      <c r="TIM44" s="37"/>
      <c r="TIN44" s="37"/>
      <c r="TIO44" s="37"/>
      <c r="TIP44" s="37"/>
      <c r="TIQ44" s="37"/>
      <c r="TIR44" s="37"/>
      <c r="TIS44" s="37"/>
      <c r="TIT44" s="37"/>
      <c r="TIU44" s="37"/>
      <c r="TIV44" s="37"/>
      <c r="TIW44" s="37"/>
      <c r="TIX44" s="37"/>
      <c r="TIY44" s="37"/>
      <c r="TIZ44" s="37"/>
      <c r="TJA44" s="37"/>
      <c r="TJB44" s="37"/>
      <c r="TJC44" s="37"/>
      <c r="TJD44" s="37"/>
      <c r="TJE44" s="37"/>
      <c r="TJF44" s="37"/>
      <c r="TJG44" s="37"/>
      <c r="TJH44" s="37"/>
      <c r="TJI44" s="37"/>
      <c r="TJJ44" s="37"/>
      <c r="TJK44" s="37"/>
      <c r="TJL44" s="37"/>
      <c r="TJM44" s="37"/>
      <c r="TJN44" s="37"/>
      <c r="TJO44" s="37"/>
      <c r="TJP44" s="37"/>
      <c r="TJQ44" s="37"/>
      <c r="TJR44" s="37"/>
      <c r="TJS44" s="37"/>
      <c r="TJT44" s="37"/>
      <c r="TJU44" s="37"/>
      <c r="TJV44" s="37"/>
      <c r="TJW44" s="37"/>
      <c r="TJX44" s="37"/>
      <c r="TJY44" s="37"/>
      <c r="TJZ44" s="37"/>
      <c r="TKA44" s="37"/>
      <c r="TKB44" s="37"/>
      <c r="TKC44" s="37"/>
      <c r="TKD44" s="37"/>
      <c r="TKE44" s="37"/>
      <c r="TKF44" s="37"/>
      <c r="TKG44" s="37"/>
      <c r="TKH44" s="37"/>
      <c r="TKI44" s="37"/>
      <c r="TKJ44" s="37"/>
      <c r="TKK44" s="37"/>
      <c r="TKL44" s="37"/>
      <c r="TKM44" s="37"/>
      <c r="TKN44" s="37"/>
      <c r="TKO44" s="37"/>
      <c r="TKP44" s="37"/>
      <c r="TKQ44" s="37"/>
      <c r="TKR44" s="37"/>
      <c r="TKS44" s="37"/>
      <c r="TKT44" s="37"/>
      <c r="TKU44" s="37"/>
      <c r="TKV44" s="37"/>
      <c r="TKW44" s="37"/>
      <c r="TKX44" s="37"/>
      <c r="TKY44" s="37"/>
      <c r="TKZ44" s="37"/>
      <c r="TLA44" s="37"/>
      <c r="TLB44" s="37"/>
      <c r="TLC44" s="37"/>
      <c r="TLD44" s="37"/>
      <c r="TLE44" s="37"/>
      <c r="TLF44" s="37"/>
      <c r="TLG44" s="37"/>
      <c r="TLH44" s="37"/>
      <c r="TLI44" s="37"/>
      <c r="TLJ44" s="37"/>
      <c r="TLK44" s="37"/>
      <c r="TLL44" s="37"/>
      <c r="TLM44" s="37"/>
      <c r="TLN44" s="37"/>
      <c r="TLO44" s="37"/>
      <c r="TLP44" s="37"/>
      <c r="TLQ44" s="37"/>
      <c r="TLR44" s="37"/>
      <c r="TLS44" s="37"/>
      <c r="TLT44" s="37"/>
      <c r="TLU44" s="37"/>
      <c r="TLV44" s="37"/>
      <c r="TLW44" s="37"/>
      <c r="TLX44" s="37"/>
      <c r="TLY44" s="37"/>
      <c r="TLZ44" s="37"/>
      <c r="TMA44" s="37"/>
      <c r="TMB44" s="37"/>
      <c r="TMC44" s="37"/>
      <c r="TMD44" s="37"/>
      <c r="TME44" s="37"/>
      <c r="TMF44" s="37"/>
      <c r="TMG44" s="37"/>
      <c r="TMH44" s="37"/>
      <c r="TMI44" s="37"/>
      <c r="TMJ44" s="37"/>
      <c r="TMK44" s="37"/>
      <c r="TML44" s="37"/>
      <c r="TMM44" s="37"/>
      <c r="TMN44" s="37"/>
      <c r="TMO44" s="37"/>
      <c r="TMP44" s="37"/>
      <c r="TMQ44" s="37"/>
      <c r="TMR44" s="37"/>
      <c r="TMS44" s="37"/>
      <c r="TMT44" s="37"/>
      <c r="TMU44" s="37"/>
      <c r="TMV44" s="37"/>
      <c r="TMW44" s="37"/>
      <c r="TMX44" s="37"/>
      <c r="TMY44" s="37"/>
      <c r="TMZ44" s="37"/>
      <c r="TNA44" s="37"/>
      <c r="TNB44" s="37"/>
      <c r="TNC44" s="37"/>
      <c r="TND44" s="37"/>
      <c r="TNE44" s="37"/>
      <c r="TNF44" s="37"/>
      <c r="TNG44" s="37"/>
      <c r="TNH44" s="37"/>
      <c r="TNI44" s="37"/>
      <c r="TNJ44" s="37"/>
      <c r="TNK44" s="37"/>
      <c r="TNL44" s="37"/>
      <c r="TNM44" s="37"/>
      <c r="TNN44" s="37"/>
      <c r="TNO44" s="37"/>
      <c r="TNP44" s="37"/>
      <c r="TNQ44" s="37"/>
      <c r="TNR44" s="37"/>
      <c r="TNS44" s="37"/>
      <c r="TNT44" s="37"/>
      <c r="TNU44" s="37"/>
      <c r="TNV44" s="37"/>
      <c r="TNW44" s="37"/>
      <c r="TNX44" s="37"/>
      <c r="TNY44" s="37"/>
      <c r="TNZ44" s="37"/>
      <c r="TOA44" s="37"/>
      <c r="TOB44" s="37"/>
      <c r="TOC44" s="37"/>
      <c r="TOD44" s="37"/>
      <c r="TOE44" s="37"/>
      <c r="TOF44" s="37"/>
      <c r="TOG44" s="37"/>
      <c r="TOH44" s="37"/>
      <c r="TOI44" s="37"/>
      <c r="TOJ44" s="37"/>
      <c r="TOK44" s="37"/>
      <c r="TOL44" s="37"/>
      <c r="TOM44" s="37"/>
      <c r="TON44" s="37"/>
      <c r="TOO44" s="37"/>
      <c r="TOP44" s="37"/>
      <c r="TOQ44" s="37"/>
      <c r="TOR44" s="37"/>
      <c r="TOS44" s="37"/>
      <c r="TOT44" s="37"/>
      <c r="TOU44" s="37"/>
      <c r="TOV44" s="37"/>
      <c r="TOW44" s="37"/>
      <c r="TOX44" s="37"/>
      <c r="TOY44" s="37"/>
      <c r="TOZ44" s="37"/>
      <c r="TPA44" s="37"/>
      <c r="TPB44" s="37"/>
      <c r="TPC44" s="37"/>
      <c r="TPD44" s="37"/>
      <c r="TPE44" s="37"/>
      <c r="TPF44" s="37"/>
      <c r="TPG44" s="37"/>
      <c r="TPH44" s="37"/>
      <c r="TPI44" s="37"/>
      <c r="TPJ44" s="37"/>
      <c r="TPK44" s="37"/>
      <c r="TPL44" s="37"/>
      <c r="TPM44" s="37"/>
      <c r="TPN44" s="37"/>
      <c r="TPO44" s="37"/>
      <c r="TPP44" s="37"/>
      <c r="TPQ44" s="37"/>
      <c r="TPR44" s="37"/>
      <c r="TPS44" s="37"/>
      <c r="TPT44" s="37"/>
      <c r="TPU44" s="37"/>
      <c r="TPV44" s="37"/>
      <c r="TPW44" s="37"/>
      <c r="TPX44" s="37"/>
      <c r="TPY44" s="37"/>
      <c r="TPZ44" s="37"/>
      <c r="TQA44" s="37"/>
      <c r="TQB44" s="37"/>
      <c r="TQC44" s="37"/>
      <c r="TQD44" s="37"/>
      <c r="TQE44" s="37"/>
      <c r="TQF44" s="37"/>
      <c r="TQG44" s="37"/>
      <c r="TQH44" s="37"/>
      <c r="TQI44" s="37"/>
      <c r="TQJ44" s="37"/>
      <c r="TQK44" s="37"/>
      <c r="TQL44" s="37"/>
      <c r="TQM44" s="37"/>
      <c r="TQN44" s="37"/>
      <c r="TQO44" s="37"/>
      <c r="TQP44" s="37"/>
      <c r="TQQ44" s="37"/>
      <c r="TQR44" s="37"/>
      <c r="TQS44" s="37"/>
      <c r="TQT44" s="37"/>
      <c r="TQU44" s="37"/>
      <c r="TQV44" s="37"/>
      <c r="TQW44" s="37"/>
      <c r="TQX44" s="37"/>
      <c r="TQY44" s="37"/>
      <c r="TQZ44" s="37"/>
      <c r="TRA44" s="37"/>
      <c r="TRB44" s="37"/>
      <c r="TRC44" s="37"/>
      <c r="TRD44" s="37"/>
      <c r="TRE44" s="37"/>
      <c r="TRF44" s="37"/>
      <c r="TRG44" s="37"/>
      <c r="TRH44" s="37"/>
      <c r="TRI44" s="37"/>
      <c r="TRJ44" s="37"/>
      <c r="TRK44" s="37"/>
      <c r="TRL44" s="37"/>
      <c r="TRM44" s="37"/>
      <c r="TRN44" s="37"/>
      <c r="TRO44" s="37"/>
      <c r="TRP44" s="37"/>
      <c r="TRQ44" s="37"/>
      <c r="TRR44" s="37"/>
      <c r="TRS44" s="37"/>
      <c r="TRT44" s="37"/>
      <c r="TRU44" s="37"/>
      <c r="TRV44" s="37"/>
      <c r="TRW44" s="37"/>
      <c r="TRX44" s="37"/>
      <c r="TRY44" s="37"/>
      <c r="TRZ44" s="37"/>
      <c r="TSA44" s="37"/>
      <c r="TSB44" s="37"/>
      <c r="TSC44" s="37"/>
      <c r="TSD44" s="37"/>
      <c r="TSE44" s="37"/>
      <c r="TSF44" s="37"/>
      <c r="TSG44" s="37"/>
      <c r="TSH44" s="37"/>
      <c r="TSI44" s="37"/>
      <c r="TSJ44" s="37"/>
      <c r="TSK44" s="37"/>
      <c r="TSL44" s="37"/>
      <c r="TSM44" s="37"/>
      <c r="TSN44" s="37"/>
      <c r="TSO44" s="37"/>
      <c r="TSP44" s="37"/>
      <c r="TSQ44" s="37"/>
      <c r="TSR44" s="37"/>
      <c r="TSS44" s="37"/>
      <c r="TST44" s="37"/>
      <c r="TSU44" s="37"/>
      <c r="TSV44" s="37"/>
      <c r="TSW44" s="37"/>
      <c r="TSX44" s="37"/>
      <c r="TSY44" s="37"/>
      <c r="TSZ44" s="37"/>
      <c r="TTA44" s="37"/>
      <c r="TTB44" s="37"/>
      <c r="TTC44" s="37"/>
      <c r="TTD44" s="37"/>
      <c r="TTE44" s="37"/>
      <c r="TTF44" s="37"/>
      <c r="TTG44" s="37"/>
      <c r="TTH44" s="37"/>
      <c r="TTI44" s="37"/>
      <c r="TTJ44" s="37"/>
      <c r="TTK44" s="37"/>
      <c r="TTL44" s="37"/>
      <c r="TTM44" s="37"/>
      <c r="TTN44" s="37"/>
      <c r="TTO44" s="37"/>
      <c r="TTP44" s="37"/>
      <c r="TTQ44" s="37"/>
      <c r="TTR44" s="37"/>
      <c r="TTS44" s="37"/>
      <c r="TTT44" s="37"/>
      <c r="TTU44" s="37"/>
      <c r="TTV44" s="37"/>
      <c r="TTW44" s="37"/>
      <c r="TTX44" s="37"/>
      <c r="TTY44" s="37"/>
      <c r="TTZ44" s="37"/>
      <c r="TUA44" s="37"/>
      <c r="TUB44" s="37"/>
      <c r="TUC44" s="37"/>
      <c r="TUD44" s="37"/>
      <c r="TUE44" s="37"/>
      <c r="TUF44" s="37"/>
      <c r="TUG44" s="37"/>
      <c r="TUH44" s="37"/>
      <c r="TUI44" s="37"/>
      <c r="TUJ44" s="37"/>
      <c r="TUK44" s="37"/>
      <c r="TUL44" s="37"/>
      <c r="TUM44" s="37"/>
      <c r="TUN44" s="37"/>
      <c r="TUO44" s="37"/>
      <c r="TUP44" s="37"/>
      <c r="TUQ44" s="37"/>
      <c r="TUR44" s="37"/>
      <c r="TUS44" s="37"/>
      <c r="TUT44" s="37"/>
      <c r="TUU44" s="37"/>
      <c r="TUV44" s="37"/>
      <c r="TUW44" s="37"/>
      <c r="TUX44" s="37"/>
      <c r="TUY44" s="37"/>
      <c r="TUZ44" s="37"/>
      <c r="TVA44" s="37"/>
      <c r="TVB44" s="37"/>
      <c r="TVC44" s="37"/>
      <c r="TVD44" s="37"/>
      <c r="TVE44" s="37"/>
      <c r="TVF44" s="37"/>
      <c r="TVG44" s="37"/>
      <c r="TVH44" s="37"/>
      <c r="TVI44" s="37"/>
      <c r="TVJ44" s="37"/>
      <c r="TVK44" s="37"/>
      <c r="TVL44" s="37"/>
      <c r="TVM44" s="37"/>
      <c r="TVN44" s="37"/>
      <c r="TVO44" s="37"/>
      <c r="TVP44" s="37"/>
      <c r="TVQ44" s="37"/>
      <c r="TVR44" s="37"/>
      <c r="TVS44" s="37"/>
      <c r="TVT44" s="37"/>
      <c r="TVU44" s="37"/>
      <c r="TVV44" s="37"/>
      <c r="TVW44" s="37"/>
      <c r="TVX44" s="37"/>
      <c r="TVY44" s="37"/>
      <c r="TVZ44" s="37"/>
      <c r="TWA44" s="37"/>
      <c r="TWB44" s="37"/>
      <c r="TWC44" s="37"/>
      <c r="TWD44" s="37"/>
      <c r="TWE44" s="37"/>
      <c r="TWF44" s="37"/>
      <c r="TWG44" s="37"/>
      <c r="TWH44" s="37"/>
      <c r="TWI44" s="37"/>
      <c r="TWJ44" s="37"/>
      <c r="TWK44" s="37"/>
      <c r="TWL44" s="37"/>
      <c r="TWM44" s="37"/>
      <c r="TWN44" s="37"/>
      <c r="TWO44" s="37"/>
      <c r="TWP44" s="37"/>
      <c r="TWQ44" s="37"/>
      <c r="TWR44" s="37"/>
      <c r="TWS44" s="37"/>
      <c r="TWT44" s="37"/>
      <c r="TWU44" s="37"/>
      <c r="TWV44" s="37"/>
      <c r="TWW44" s="37"/>
      <c r="TWX44" s="37"/>
      <c r="TWY44" s="37"/>
      <c r="TWZ44" s="37"/>
      <c r="TXA44" s="37"/>
      <c r="TXB44" s="37"/>
      <c r="TXC44" s="37"/>
      <c r="TXD44" s="37"/>
      <c r="TXE44" s="37"/>
      <c r="TXF44" s="37"/>
      <c r="TXG44" s="37"/>
      <c r="TXH44" s="37"/>
      <c r="TXI44" s="37"/>
      <c r="TXJ44" s="37"/>
      <c r="TXK44" s="37"/>
      <c r="TXL44" s="37"/>
      <c r="TXM44" s="37"/>
      <c r="TXN44" s="37"/>
      <c r="TXO44" s="37"/>
      <c r="TXP44" s="37"/>
      <c r="TXQ44" s="37"/>
      <c r="TXR44" s="37"/>
      <c r="TXS44" s="37"/>
      <c r="TXT44" s="37"/>
      <c r="TXU44" s="37"/>
      <c r="TXV44" s="37"/>
      <c r="TXW44" s="37"/>
      <c r="TXX44" s="37"/>
      <c r="TXY44" s="37"/>
      <c r="TXZ44" s="37"/>
      <c r="TYA44" s="37"/>
      <c r="TYB44" s="37"/>
      <c r="TYC44" s="37"/>
      <c r="TYD44" s="37"/>
      <c r="TYE44" s="37"/>
      <c r="TYF44" s="37"/>
      <c r="TYG44" s="37"/>
      <c r="TYH44" s="37"/>
      <c r="TYI44" s="37"/>
      <c r="TYJ44" s="37"/>
      <c r="TYK44" s="37"/>
      <c r="TYL44" s="37"/>
      <c r="TYM44" s="37"/>
      <c r="TYN44" s="37"/>
      <c r="TYO44" s="37"/>
      <c r="TYP44" s="37"/>
      <c r="TYQ44" s="37"/>
      <c r="TYR44" s="37"/>
      <c r="TYS44" s="37"/>
      <c r="TYT44" s="37"/>
      <c r="TYU44" s="37"/>
      <c r="TYV44" s="37"/>
      <c r="TYW44" s="37"/>
      <c r="TYX44" s="37"/>
      <c r="TYY44" s="37"/>
      <c r="TYZ44" s="37"/>
      <c r="TZA44" s="37"/>
      <c r="TZB44" s="37"/>
      <c r="TZC44" s="37"/>
      <c r="TZD44" s="37"/>
      <c r="TZE44" s="37"/>
      <c r="TZF44" s="37"/>
      <c r="TZG44" s="37"/>
      <c r="TZH44" s="37"/>
      <c r="TZI44" s="37"/>
      <c r="TZJ44" s="37"/>
      <c r="TZK44" s="37"/>
      <c r="TZL44" s="37"/>
      <c r="TZM44" s="37"/>
      <c r="TZN44" s="37"/>
      <c r="TZO44" s="37"/>
      <c r="TZP44" s="37"/>
      <c r="TZQ44" s="37"/>
      <c r="TZR44" s="37"/>
      <c r="TZS44" s="37"/>
      <c r="TZT44" s="37"/>
      <c r="TZU44" s="37"/>
      <c r="TZV44" s="37"/>
      <c r="TZW44" s="37"/>
      <c r="TZX44" s="37"/>
      <c r="TZY44" s="37"/>
      <c r="TZZ44" s="37"/>
      <c r="UAA44" s="37"/>
      <c r="UAB44" s="37"/>
      <c r="UAC44" s="37"/>
      <c r="UAD44" s="37"/>
      <c r="UAE44" s="37"/>
      <c r="UAF44" s="37"/>
      <c r="UAG44" s="37"/>
      <c r="UAH44" s="37"/>
      <c r="UAI44" s="37"/>
      <c r="UAJ44" s="37"/>
      <c r="UAK44" s="37"/>
      <c r="UAL44" s="37"/>
      <c r="UAM44" s="37"/>
      <c r="UAN44" s="37"/>
      <c r="UAO44" s="37"/>
      <c r="UAP44" s="37"/>
      <c r="UAQ44" s="37"/>
      <c r="UAR44" s="37"/>
      <c r="UAS44" s="37"/>
      <c r="UAT44" s="37"/>
      <c r="UAU44" s="37"/>
      <c r="UAV44" s="37"/>
      <c r="UAW44" s="37"/>
      <c r="UAX44" s="37"/>
      <c r="UAY44" s="37"/>
      <c r="UAZ44" s="37"/>
      <c r="UBA44" s="37"/>
      <c r="UBB44" s="37"/>
      <c r="UBC44" s="37"/>
      <c r="UBD44" s="37"/>
      <c r="UBE44" s="37"/>
      <c r="UBF44" s="37"/>
      <c r="UBG44" s="37"/>
      <c r="UBH44" s="37"/>
      <c r="UBI44" s="37"/>
      <c r="UBJ44" s="37"/>
      <c r="UBK44" s="37"/>
      <c r="UBL44" s="37"/>
      <c r="UBM44" s="37"/>
      <c r="UBN44" s="37"/>
      <c r="UBO44" s="37"/>
      <c r="UBP44" s="37"/>
      <c r="UBQ44" s="37"/>
      <c r="UBR44" s="37"/>
      <c r="UBS44" s="37"/>
      <c r="UBT44" s="37"/>
      <c r="UBU44" s="37"/>
      <c r="UBV44" s="37"/>
      <c r="UBW44" s="37"/>
      <c r="UBX44" s="37"/>
      <c r="UBY44" s="37"/>
      <c r="UBZ44" s="37"/>
      <c r="UCA44" s="37"/>
      <c r="UCB44" s="37"/>
      <c r="UCC44" s="37"/>
      <c r="UCD44" s="37"/>
      <c r="UCE44" s="37"/>
      <c r="UCF44" s="37"/>
      <c r="UCG44" s="37"/>
      <c r="UCH44" s="37"/>
      <c r="UCI44" s="37"/>
      <c r="UCJ44" s="37"/>
      <c r="UCK44" s="37"/>
      <c r="UCL44" s="37"/>
      <c r="UCM44" s="37"/>
      <c r="UCN44" s="37"/>
      <c r="UCO44" s="37"/>
      <c r="UCP44" s="37"/>
      <c r="UCQ44" s="37"/>
      <c r="UCR44" s="37"/>
      <c r="UCS44" s="37"/>
      <c r="UCT44" s="37"/>
      <c r="UCU44" s="37"/>
      <c r="UCV44" s="37"/>
      <c r="UCW44" s="37"/>
      <c r="UCX44" s="37"/>
      <c r="UCY44" s="37"/>
      <c r="UCZ44" s="37"/>
      <c r="UDA44" s="37"/>
      <c r="UDB44" s="37"/>
      <c r="UDC44" s="37"/>
      <c r="UDD44" s="37"/>
      <c r="UDE44" s="37"/>
      <c r="UDF44" s="37"/>
      <c r="UDG44" s="37"/>
      <c r="UDH44" s="37"/>
      <c r="UDI44" s="37"/>
      <c r="UDJ44" s="37"/>
      <c r="UDK44" s="37"/>
      <c r="UDL44" s="37"/>
      <c r="UDM44" s="37"/>
      <c r="UDN44" s="37"/>
      <c r="UDO44" s="37"/>
      <c r="UDP44" s="37"/>
      <c r="UDQ44" s="37"/>
      <c r="UDR44" s="37"/>
      <c r="UDS44" s="37"/>
      <c r="UDT44" s="37"/>
      <c r="UDU44" s="37"/>
      <c r="UDV44" s="37"/>
      <c r="UDW44" s="37"/>
      <c r="UDX44" s="37"/>
      <c r="UDY44" s="37"/>
      <c r="UDZ44" s="37"/>
      <c r="UEA44" s="37"/>
      <c r="UEB44" s="37"/>
      <c r="UEC44" s="37"/>
      <c r="UED44" s="37"/>
      <c r="UEE44" s="37"/>
      <c r="UEF44" s="37"/>
      <c r="UEG44" s="37"/>
      <c r="UEH44" s="37"/>
      <c r="UEI44" s="37"/>
      <c r="UEJ44" s="37"/>
      <c r="UEK44" s="37"/>
      <c r="UEL44" s="37"/>
      <c r="UEM44" s="37"/>
      <c r="UEN44" s="37"/>
      <c r="UEO44" s="37"/>
      <c r="UEP44" s="37"/>
      <c r="UEQ44" s="37"/>
      <c r="UER44" s="37"/>
      <c r="UES44" s="37"/>
      <c r="UET44" s="37"/>
      <c r="UEU44" s="37"/>
      <c r="UEV44" s="37"/>
      <c r="UEW44" s="37"/>
      <c r="UEX44" s="37"/>
      <c r="UEY44" s="37"/>
      <c r="UEZ44" s="37"/>
      <c r="UFA44" s="37"/>
      <c r="UFB44" s="37"/>
      <c r="UFC44" s="37"/>
      <c r="UFD44" s="37"/>
      <c r="UFE44" s="37"/>
      <c r="UFF44" s="37"/>
      <c r="UFG44" s="37"/>
      <c r="UFH44" s="37"/>
      <c r="UFI44" s="37"/>
      <c r="UFJ44" s="37"/>
      <c r="UFK44" s="37"/>
      <c r="UFL44" s="37"/>
      <c r="UFM44" s="37"/>
      <c r="UFN44" s="37"/>
      <c r="UFO44" s="37"/>
      <c r="UFP44" s="37"/>
      <c r="UFQ44" s="37"/>
      <c r="UFR44" s="37"/>
      <c r="UFS44" s="37"/>
      <c r="UFT44" s="37"/>
      <c r="UFU44" s="37"/>
      <c r="UFV44" s="37"/>
      <c r="UFW44" s="37"/>
      <c r="UFX44" s="37"/>
      <c r="UFY44" s="37"/>
      <c r="UFZ44" s="37"/>
      <c r="UGA44" s="37"/>
      <c r="UGB44" s="37"/>
      <c r="UGC44" s="37"/>
      <c r="UGD44" s="37"/>
      <c r="UGE44" s="37"/>
      <c r="UGF44" s="37"/>
      <c r="UGG44" s="37"/>
      <c r="UGH44" s="37"/>
      <c r="UGI44" s="37"/>
      <c r="UGJ44" s="37"/>
      <c r="UGK44" s="37"/>
      <c r="UGL44" s="37"/>
      <c r="UGM44" s="37"/>
      <c r="UGN44" s="37"/>
      <c r="UGO44" s="37"/>
      <c r="UGP44" s="37"/>
      <c r="UGQ44" s="37"/>
      <c r="UGR44" s="37"/>
      <c r="UGS44" s="37"/>
      <c r="UGT44" s="37"/>
      <c r="UGU44" s="37"/>
      <c r="UGV44" s="37"/>
      <c r="UGW44" s="37"/>
      <c r="UGX44" s="37"/>
      <c r="UGY44" s="37"/>
      <c r="UGZ44" s="37"/>
      <c r="UHA44" s="37"/>
      <c r="UHB44" s="37"/>
      <c r="UHC44" s="37"/>
      <c r="UHD44" s="37"/>
      <c r="UHE44" s="37"/>
      <c r="UHF44" s="37"/>
      <c r="UHG44" s="37"/>
      <c r="UHH44" s="37"/>
      <c r="UHI44" s="37"/>
      <c r="UHJ44" s="37"/>
      <c r="UHK44" s="37"/>
      <c r="UHL44" s="37"/>
      <c r="UHM44" s="37"/>
      <c r="UHN44" s="37"/>
      <c r="UHO44" s="37"/>
      <c r="UHP44" s="37"/>
      <c r="UHQ44" s="37"/>
      <c r="UHR44" s="37"/>
      <c r="UHS44" s="37"/>
      <c r="UHT44" s="37"/>
      <c r="UHU44" s="37"/>
      <c r="UHV44" s="37"/>
      <c r="UHW44" s="37"/>
      <c r="UHX44" s="37"/>
      <c r="UHY44" s="37"/>
      <c r="UHZ44" s="37"/>
      <c r="UIA44" s="37"/>
      <c r="UIB44" s="37"/>
      <c r="UIC44" s="37"/>
      <c r="UID44" s="37"/>
      <c r="UIE44" s="37"/>
      <c r="UIF44" s="37"/>
      <c r="UIG44" s="37"/>
      <c r="UIH44" s="37"/>
      <c r="UII44" s="37"/>
      <c r="UIJ44" s="37"/>
      <c r="UIK44" s="37"/>
      <c r="UIL44" s="37"/>
      <c r="UIM44" s="37"/>
      <c r="UIN44" s="37"/>
      <c r="UIO44" s="37"/>
      <c r="UIP44" s="37"/>
      <c r="UIQ44" s="37"/>
      <c r="UIR44" s="37"/>
      <c r="UIS44" s="37"/>
      <c r="UIT44" s="37"/>
      <c r="UIU44" s="37"/>
      <c r="UIV44" s="37"/>
      <c r="UIW44" s="37"/>
      <c r="UIX44" s="37"/>
      <c r="UIY44" s="37"/>
      <c r="UIZ44" s="37"/>
      <c r="UJA44" s="37"/>
      <c r="UJB44" s="37"/>
      <c r="UJC44" s="37"/>
      <c r="UJD44" s="37"/>
      <c r="UJE44" s="37"/>
      <c r="UJF44" s="37"/>
      <c r="UJG44" s="37"/>
      <c r="UJH44" s="37"/>
      <c r="UJI44" s="37"/>
      <c r="UJJ44" s="37"/>
      <c r="UJK44" s="37"/>
      <c r="UJL44" s="37"/>
      <c r="UJM44" s="37"/>
      <c r="UJN44" s="37"/>
      <c r="UJO44" s="37"/>
      <c r="UJP44" s="37"/>
      <c r="UJQ44" s="37"/>
      <c r="UJR44" s="37"/>
      <c r="UJS44" s="37"/>
      <c r="UJT44" s="37"/>
      <c r="UJU44" s="37"/>
      <c r="UJV44" s="37"/>
      <c r="UJW44" s="37"/>
      <c r="UJX44" s="37"/>
      <c r="UJY44" s="37"/>
      <c r="UJZ44" s="37"/>
      <c r="UKA44" s="37"/>
      <c r="UKB44" s="37"/>
      <c r="UKC44" s="37"/>
      <c r="UKD44" s="37"/>
      <c r="UKE44" s="37"/>
      <c r="UKF44" s="37"/>
      <c r="UKG44" s="37"/>
      <c r="UKH44" s="37"/>
      <c r="UKI44" s="37"/>
      <c r="UKJ44" s="37"/>
      <c r="UKK44" s="37"/>
      <c r="UKL44" s="37"/>
      <c r="UKM44" s="37"/>
      <c r="UKN44" s="37"/>
      <c r="UKO44" s="37"/>
      <c r="UKP44" s="37"/>
      <c r="UKQ44" s="37"/>
      <c r="UKR44" s="37"/>
      <c r="UKS44" s="37"/>
      <c r="UKT44" s="37"/>
      <c r="UKU44" s="37"/>
      <c r="UKV44" s="37"/>
      <c r="UKW44" s="37"/>
      <c r="UKX44" s="37"/>
      <c r="UKY44" s="37"/>
      <c r="UKZ44" s="37"/>
      <c r="ULA44" s="37"/>
      <c r="ULB44" s="37"/>
      <c r="ULC44" s="37"/>
      <c r="ULD44" s="37"/>
      <c r="ULE44" s="37"/>
      <c r="ULF44" s="37"/>
      <c r="ULG44" s="37"/>
      <c r="ULH44" s="37"/>
      <c r="ULI44" s="37"/>
      <c r="ULJ44" s="37"/>
      <c r="ULK44" s="37"/>
      <c r="ULL44" s="37"/>
      <c r="ULM44" s="37"/>
      <c r="ULN44" s="37"/>
      <c r="ULO44" s="37"/>
      <c r="ULP44" s="37"/>
      <c r="ULQ44" s="37"/>
      <c r="ULR44" s="37"/>
      <c r="ULS44" s="37"/>
      <c r="ULT44" s="37"/>
      <c r="ULU44" s="37"/>
      <c r="ULV44" s="37"/>
      <c r="ULW44" s="37"/>
      <c r="ULX44" s="37"/>
      <c r="ULY44" s="37"/>
      <c r="ULZ44" s="37"/>
      <c r="UMA44" s="37"/>
      <c r="UMB44" s="37"/>
      <c r="UMC44" s="37"/>
      <c r="UMD44" s="37"/>
      <c r="UME44" s="37"/>
      <c r="UMF44" s="37"/>
      <c r="UMG44" s="37"/>
      <c r="UMH44" s="37"/>
      <c r="UMI44" s="37"/>
      <c r="UMJ44" s="37"/>
      <c r="UMK44" s="37"/>
      <c r="UML44" s="37"/>
      <c r="UMM44" s="37"/>
      <c r="UMN44" s="37"/>
      <c r="UMO44" s="37"/>
      <c r="UMP44" s="37"/>
      <c r="UMQ44" s="37"/>
      <c r="UMR44" s="37"/>
      <c r="UMS44" s="37"/>
      <c r="UMT44" s="37"/>
      <c r="UMU44" s="37"/>
      <c r="UMV44" s="37"/>
      <c r="UMW44" s="37"/>
      <c r="UMX44" s="37"/>
      <c r="UMY44" s="37"/>
      <c r="UMZ44" s="37"/>
      <c r="UNA44" s="37"/>
      <c r="UNB44" s="37"/>
      <c r="UNC44" s="37"/>
      <c r="UND44" s="37"/>
      <c r="UNE44" s="37"/>
      <c r="UNF44" s="37"/>
      <c r="UNG44" s="37"/>
      <c r="UNH44" s="37"/>
      <c r="UNI44" s="37"/>
      <c r="UNJ44" s="37"/>
      <c r="UNK44" s="37"/>
      <c r="UNL44" s="37"/>
      <c r="UNM44" s="37"/>
      <c r="UNN44" s="37"/>
      <c r="UNO44" s="37"/>
      <c r="UNP44" s="37"/>
      <c r="UNQ44" s="37"/>
      <c r="UNR44" s="37"/>
      <c r="UNS44" s="37"/>
      <c r="UNT44" s="37"/>
      <c r="UNU44" s="37"/>
      <c r="UNV44" s="37"/>
      <c r="UNW44" s="37"/>
      <c r="UNX44" s="37"/>
      <c r="UNY44" s="37"/>
      <c r="UNZ44" s="37"/>
      <c r="UOA44" s="37"/>
      <c r="UOB44" s="37"/>
      <c r="UOC44" s="37"/>
      <c r="UOD44" s="37"/>
      <c r="UOE44" s="37"/>
      <c r="UOF44" s="37"/>
      <c r="UOG44" s="37"/>
      <c r="UOH44" s="37"/>
      <c r="UOI44" s="37"/>
      <c r="UOJ44" s="37"/>
      <c r="UOK44" s="37"/>
      <c r="UOL44" s="37"/>
      <c r="UOM44" s="37"/>
      <c r="UON44" s="37"/>
      <c r="UOO44" s="37"/>
      <c r="UOP44" s="37"/>
      <c r="UOQ44" s="37"/>
      <c r="UOR44" s="37"/>
      <c r="UOS44" s="37"/>
      <c r="UOT44" s="37"/>
      <c r="UOU44" s="37"/>
      <c r="UOV44" s="37"/>
      <c r="UOW44" s="37"/>
      <c r="UOX44" s="37"/>
      <c r="UOY44" s="37"/>
      <c r="UOZ44" s="37"/>
      <c r="UPA44" s="37"/>
      <c r="UPB44" s="37"/>
      <c r="UPC44" s="37"/>
      <c r="UPD44" s="37"/>
      <c r="UPE44" s="37"/>
      <c r="UPF44" s="37"/>
      <c r="UPG44" s="37"/>
      <c r="UPH44" s="37"/>
      <c r="UPI44" s="37"/>
      <c r="UPJ44" s="37"/>
      <c r="UPK44" s="37"/>
      <c r="UPL44" s="37"/>
      <c r="UPM44" s="37"/>
      <c r="UPN44" s="37"/>
      <c r="UPO44" s="37"/>
      <c r="UPP44" s="37"/>
      <c r="UPQ44" s="37"/>
      <c r="UPR44" s="37"/>
      <c r="UPS44" s="37"/>
      <c r="UPT44" s="37"/>
      <c r="UPU44" s="37"/>
      <c r="UPV44" s="37"/>
      <c r="UPW44" s="37"/>
      <c r="UPX44" s="37"/>
      <c r="UPY44" s="37"/>
      <c r="UPZ44" s="37"/>
      <c r="UQA44" s="37"/>
      <c r="UQB44" s="37"/>
      <c r="UQC44" s="37"/>
      <c r="UQD44" s="37"/>
      <c r="UQE44" s="37"/>
      <c r="UQF44" s="37"/>
      <c r="UQG44" s="37"/>
      <c r="UQH44" s="37"/>
      <c r="UQI44" s="37"/>
      <c r="UQJ44" s="37"/>
      <c r="UQK44" s="37"/>
      <c r="UQL44" s="37"/>
      <c r="UQM44" s="37"/>
      <c r="UQN44" s="37"/>
      <c r="UQO44" s="37"/>
      <c r="UQP44" s="37"/>
      <c r="UQQ44" s="37"/>
      <c r="UQR44" s="37"/>
      <c r="UQS44" s="37"/>
      <c r="UQT44" s="37"/>
      <c r="UQU44" s="37"/>
      <c r="UQV44" s="37"/>
      <c r="UQW44" s="37"/>
      <c r="UQX44" s="37"/>
      <c r="UQY44" s="37"/>
      <c r="UQZ44" s="37"/>
      <c r="URA44" s="37"/>
      <c r="URB44" s="37"/>
      <c r="URC44" s="37"/>
      <c r="URD44" s="37"/>
      <c r="URE44" s="37"/>
      <c r="URF44" s="37"/>
      <c r="URG44" s="37"/>
      <c r="URH44" s="37"/>
      <c r="URI44" s="37"/>
      <c r="URJ44" s="37"/>
      <c r="URK44" s="37"/>
      <c r="URL44" s="37"/>
      <c r="URM44" s="37"/>
      <c r="URN44" s="37"/>
      <c r="URO44" s="37"/>
      <c r="URP44" s="37"/>
      <c r="URQ44" s="37"/>
      <c r="URR44" s="37"/>
      <c r="URS44" s="37"/>
      <c r="URT44" s="37"/>
      <c r="URU44" s="37"/>
      <c r="URV44" s="37"/>
      <c r="URW44" s="37"/>
      <c r="URX44" s="37"/>
      <c r="URY44" s="37"/>
      <c r="URZ44" s="37"/>
      <c r="USA44" s="37"/>
      <c r="USB44" s="37"/>
      <c r="USC44" s="37"/>
      <c r="USD44" s="37"/>
      <c r="USE44" s="37"/>
      <c r="USF44" s="37"/>
      <c r="USG44" s="37"/>
      <c r="USH44" s="37"/>
      <c r="USI44" s="37"/>
      <c r="USJ44" s="37"/>
      <c r="USK44" s="37"/>
      <c r="USL44" s="37"/>
      <c r="USM44" s="37"/>
      <c r="USN44" s="37"/>
      <c r="USO44" s="37"/>
      <c r="USP44" s="37"/>
      <c r="USQ44" s="37"/>
      <c r="USR44" s="37"/>
      <c r="USS44" s="37"/>
      <c r="UST44" s="37"/>
      <c r="USU44" s="37"/>
      <c r="USV44" s="37"/>
      <c r="USW44" s="37"/>
      <c r="USX44" s="37"/>
      <c r="USY44" s="37"/>
      <c r="USZ44" s="37"/>
      <c r="UTA44" s="37"/>
      <c r="UTB44" s="37"/>
      <c r="UTC44" s="37"/>
      <c r="UTD44" s="37"/>
      <c r="UTE44" s="37"/>
      <c r="UTF44" s="37"/>
      <c r="UTG44" s="37"/>
      <c r="UTH44" s="37"/>
      <c r="UTI44" s="37"/>
      <c r="UTJ44" s="37"/>
      <c r="UTK44" s="37"/>
      <c r="UTL44" s="37"/>
      <c r="UTM44" s="37"/>
      <c r="UTN44" s="37"/>
      <c r="UTO44" s="37"/>
      <c r="UTP44" s="37"/>
      <c r="UTQ44" s="37"/>
      <c r="UTR44" s="37"/>
      <c r="UTS44" s="37"/>
      <c r="UTT44" s="37"/>
      <c r="UTU44" s="37"/>
      <c r="UTV44" s="37"/>
      <c r="UTW44" s="37"/>
      <c r="UTX44" s="37"/>
      <c r="UTY44" s="37"/>
      <c r="UTZ44" s="37"/>
      <c r="UUA44" s="37"/>
      <c r="UUB44" s="37"/>
      <c r="UUC44" s="37"/>
      <c r="UUD44" s="37"/>
      <c r="UUE44" s="37"/>
      <c r="UUF44" s="37"/>
      <c r="UUG44" s="37"/>
      <c r="UUH44" s="37"/>
      <c r="UUI44" s="37"/>
      <c r="UUJ44" s="37"/>
      <c r="UUK44" s="37"/>
      <c r="UUL44" s="37"/>
      <c r="UUM44" s="37"/>
      <c r="UUN44" s="37"/>
      <c r="UUO44" s="37"/>
      <c r="UUP44" s="37"/>
      <c r="UUQ44" s="37"/>
      <c r="UUR44" s="37"/>
      <c r="UUS44" s="37"/>
      <c r="UUT44" s="37"/>
      <c r="UUU44" s="37"/>
      <c r="UUV44" s="37"/>
      <c r="UUW44" s="37"/>
      <c r="UUX44" s="37"/>
      <c r="UUY44" s="37"/>
      <c r="UUZ44" s="37"/>
      <c r="UVA44" s="37"/>
      <c r="UVB44" s="37"/>
      <c r="UVC44" s="37"/>
      <c r="UVD44" s="37"/>
      <c r="UVE44" s="37"/>
      <c r="UVF44" s="37"/>
      <c r="UVG44" s="37"/>
      <c r="UVH44" s="37"/>
      <c r="UVI44" s="37"/>
      <c r="UVJ44" s="37"/>
      <c r="UVK44" s="37"/>
      <c r="UVL44" s="37"/>
      <c r="UVM44" s="37"/>
      <c r="UVN44" s="37"/>
      <c r="UVO44" s="37"/>
      <c r="UVP44" s="37"/>
      <c r="UVQ44" s="37"/>
      <c r="UVR44" s="37"/>
      <c r="UVS44" s="37"/>
      <c r="UVT44" s="37"/>
      <c r="UVU44" s="37"/>
      <c r="UVV44" s="37"/>
      <c r="UVW44" s="37"/>
      <c r="UVX44" s="37"/>
      <c r="UVY44" s="37"/>
      <c r="UVZ44" s="37"/>
      <c r="UWA44" s="37"/>
      <c r="UWB44" s="37"/>
      <c r="UWC44" s="37"/>
      <c r="UWD44" s="37"/>
      <c r="UWE44" s="37"/>
      <c r="UWF44" s="37"/>
      <c r="UWG44" s="37"/>
      <c r="UWH44" s="37"/>
      <c r="UWI44" s="37"/>
      <c r="UWJ44" s="37"/>
      <c r="UWK44" s="37"/>
      <c r="UWL44" s="37"/>
      <c r="UWM44" s="37"/>
      <c r="UWN44" s="37"/>
      <c r="UWO44" s="37"/>
      <c r="UWP44" s="37"/>
      <c r="UWQ44" s="37"/>
      <c r="UWR44" s="37"/>
      <c r="UWS44" s="37"/>
      <c r="UWT44" s="37"/>
      <c r="UWU44" s="37"/>
      <c r="UWV44" s="37"/>
      <c r="UWW44" s="37"/>
      <c r="UWX44" s="37"/>
      <c r="UWY44" s="37"/>
      <c r="UWZ44" s="37"/>
      <c r="UXA44" s="37"/>
      <c r="UXB44" s="37"/>
      <c r="UXC44" s="37"/>
      <c r="UXD44" s="37"/>
      <c r="UXE44" s="37"/>
      <c r="UXF44" s="37"/>
      <c r="UXG44" s="37"/>
      <c r="UXH44" s="37"/>
      <c r="UXI44" s="37"/>
      <c r="UXJ44" s="37"/>
      <c r="UXK44" s="37"/>
      <c r="UXL44" s="37"/>
      <c r="UXM44" s="37"/>
      <c r="UXN44" s="37"/>
      <c r="UXO44" s="37"/>
      <c r="UXP44" s="37"/>
      <c r="UXQ44" s="37"/>
      <c r="UXR44" s="37"/>
      <c r="UXS44" s="37"/>
      <c r="UXT44" s="37"/>
      <c r="UXU44" s="37"/>
      <c r="UXV44" s="37"/>
      <c r="UXW44" s="37"/>
      <c r="UXX44" s="37"/>
      <c r="UXY44" s="37"/>
      <c r="UXZ44" s="37"/>
      <c r="UYA44" s="37"/>
      <c r="UYB44" s="37"/>
      <c r="UYC44" s="37"/>
      <c r="UYD44" s="37"/>
      <c r="UYE44" s="37"/>
      <c r="UYF44" s="37"/>
      <c r="UYG44" s="37"/>
      <c r="UYH44" s="37"/>
      <c r="UYI44" s="37"/>
      <c r="UYJ44" s="37"/>
      <c r="UYK44" s="37"/>
      <c r="UYL44" s="37"/>
      <c r="UYM44" s="37"/>
      <c r="UYN44" s="37"/>
      <c r="UYO44" s="37"/>
      <c r="UYP44" s="37"/>
      <c r="UYQ44" s="37"/>
      <c r="UYR44" s="37"/>
      <c r="UYS44" s="37"/>
      <c r="UYT44" s="37"/>
      <c r="UYU44" s="37"/>
      <c r="UYV44" s="37"/>
      <c r="UYW44" s="37"/>
      <c r="UYX44" s="37"/>
      <c r="UYY44" s="37"/>
      <c r="UYZ44" s="37"/>
      <c r="UZA44" s="37"/>
      <c r="UZB44" s="37"/>
      <c r="UZC44" s="37"/>
      <c r="UZD44" s="37"/>
      <c r="UZE44" s="37"/>
      <c r="UZF44" s="37"/>
      <c r="UZG44" s="37"/>
      <c r="UZH44" s="37"/>
      <c r="UZI44" s="37"/>
      <c r="UZJ44" s="37"/>
      <c r="UZK44" s="37"/>
      <c r="UZL44" s="37"/>
      <c r="UZM44" s="37"/>
      <c r="UZN44" s="37"/>
      <c r="UZO44" s="37"/>
      <c r="UZP44" s="37"/>
      <c r="UZQ44" s="37"/>
      <c r="UZR44" s="37"/>
      <c r="UZS44" s="37"/>
      <c r="UZT44" s="37"/>
      <c r="UZU44" s="37"/>
      <c r="UZV44" s="37"/>
      <c r="UZW44" s="37"/>
      <c r="UZX44" s="37"/>
      <c r="UZY44" s="37"/>
      <c r="UZZ44" s="37"/>
      <c r="VAA44" s="37"/>
      <c r="VAB44" s="37"/>
      <c r="VAC44" s="37"/>
      <c r="VAD44" s="37"/>
      <c r="VAE44" s="37"/>
      <c r="VAF44" s="37"/>
      <c r="VAG44" s="37"/>
      <c r="VAH44" s="37"/>
      <c r="VAI44" s="37"/>
      <c r="VAJ44" s="37"/>
      <c r="VAK44" s="37"/>
      <c r="VAL44" s="37"/>
      <c r="VAM44" s="37"/>
      <c r="VAN44" s="37"/>
      <c r="VAO44" s="37"/>
      <c r="VAP44" s="37"/>
      <c r="VAQ44" s="37"/>
      <c r="VAR44" s="37"/>
      <c r="VAS44" s="37"/>
      <c r="VAT44" s="37"/>
      <c r="VAU44" s="37"/>
      <c r="VAV44" s="37"/>
      <c r="VAW44" s="37"/>
      <c r="VAX44" s="37"/>
      <c r="VAY44" s="37"/>
      <c r="VAZ44" s="37"/>
      <c r="VBA44" s="37"/>
      <c r="VBB44" s="37"/>
      <c r="VBC44" s="37"/>
      <c r="VBD44" s="37"/>
      <c r="VBE44" s="37"/>
      <c r="VBF44" s="37"/>
      <c r="VBG44" s="37"/>
      <c r="VBH44" s="37"/>
      <c r="VBI44" s="37"/>
      <c r="VBJ44" s="37"/>
      <c r="VBK44" s="37"/>
      <c r="VBL44" s="37"/>
      <c r="VBM44" s="37"/>
      <c r="VBN44" s="37"/>
      <c r="VBO44" s="37"/>
      <c r="VBP44" s="37"/>
      <c r="VBQ44" s="37"/>
      <c r="VBR44" s="37"/>
      <c r="VBS44" s="37"/>
      <c r="VBT44" s="37"/>
      <c r="VBU44" s="37"/>
      <c r="VBV44" s="37"/>
      <c r="VBW44" s="37"/>
      <c r="VBX44" s="37"/>
      <c r="VBY44" s="37"/>
      <c r="VBZ44" s="37"/>
      <c r="VCA44" s="37"/>
      <c r="VCB44" s="37"/>
      <c r="VCC44" s="37"/>
      <c r="VCD44" s="37"/>
      <c r="VCE44" s="37"/>
      <c r="VCF44" s="37"/>
      <c r="VCG44" s="37"/>
      <c r="VCH44" s="37"/>
      <c r="VCI44" s="37"/>
      <c r="VCJ44" s="37"/>
      <c r="VCK44" s="37"/>
      <c r="VCL44" s="37"/>
      <c r="VCM44" s="37"/>
      <c r="VCN44" s="37"/>
      <c r="VCO44" s="37"/>
      <c r="VCP44" s="37"/>
      <c r="VCQ44" s="37"/>
      <c r="VCR44" s="37"/>
      <c r="VCS44" s="37"/>
      <c r="VCT44" s="37"/>
      <c r="VCU44" s="37"/>
      <c r="VCV44" s="37"/>
      <c r="VCW44" s="37"/>
      <c r="VCX44" s="37"/>
      <c r="VCY44" s="37"/>
      <c r="VCZ44" s="37"/>
      <c r="VDA44" s="37"/>
      <c r="VDB44" s="37"/>
      <c r="VDC44" s="37"/>
      <c r="VDD44" s="37"/>
      <c r="VDE44" s="37"/>
      <c r="VDF44" s="37"/>
      <c r="VDG44" s="37"/>
      <c r="VDH44" s="37"/>
      <c r="VDI44" s="37"/>
      <c r="VDJ44" s="37"/>
      <c r="VDK44" s="37"/>
      <c r="VDL44" s="37"/>
      <c r="VDM44" s="37"/>
      <c r="VDN44" s="37"/>
      <c r="VDO44" s="37"/>
      <c r="VDP44" s="37"/>
      <c r="VDQ44" s="37"/>
      <c r="VDR44" s="37"/>
      <c r="VDS44" s="37"/>
      <c r="VDT44" s="37"/>
      <c r="VDU44" s="37"/>
      <c r="VDV44" s="37"/>
      <c r="VDW44" s="37"/>
      <c r="VDX44" s="37"/>
      <c r="VDY44" s="37"/>
      <c r="VDZ44" s="37"/>
      <c r="VEA44" s="37"/>
      <c r="VEB44" s="37"/>
      <c r="VEC44" s="37"/>
      <c r="VED44" s="37"/>
      <c r="VEE44" s="37"/>
      <c r="VEF44" s="37"/>
      <c r="VEG44" s="37"/>
      <c r="VEH44" s="37"/>
      <c r="VEI44" s="37"/>
      <c r="VEJ44" s="37"/>
      <c r="VEK44" s="37"/>
      <c r="VEL44" s="37"/>
      <c r="VEM44" s="37"/>
      <c r="VEN44" s="37"/>
      <c r="VEO44" s="37"/>
      <c r="VEP44" s="37"/>
      <c r="VEQ44" s="37"/>
      <c r="VER44" s="37"/>
      <c r="VES44" s="37"/>
      <c r="VET44" s="37"/>
      <c r="VEU44" s="37"/>
      <c r="VEV44" s="37"/>
      <c r="VEW44" s="37"/>
      <c r="VEX44" s="37"/>
      <c r="VEY44" s="37"/>
      <c r="VEZ44" s="37"/>
      <c r="VFA44" s="37"/>
      <c r="VFB44" s="37"/>
      <c r="VFC44" s="37"/>
      <c r="VFD44" s="37"/>
      <c r="VFE44" s="37"/>
      <c r="VFF44" s="37"/>
      <c r="VFG44" s="37"/>
      <c r="VFH44" s="37"/>
      <c r="VFI44" s="37"/>
      <c r="VFJ44" s="37"/>
      <c r="VFK44" s="37"/>
      <c r="VFL44" s="37"/>
      <c r="VFM44" s="37"/>
      <c r="VFN44" s="37"/>
      <c r="VFO44" s="37"/>
      <c r="VFP44" s="37"/>
      <c r="VFQ44" s="37"/>
      <c r="VFR44" s="37"/>
      <c r="VFS44" s="37"/>
      <c r="VFT44" s="37"/>
      <c r="VFU44" s="37"/>
      <c r="VFV44" s="37"/>
      <c r="VFW44" s="37"/>
      <c r="VFX44" s="37"/>
      <c r="VFY44" s="37"/>
      <c r="VFZ44" s="37"/>
      <c r="VGA44" s="37"/>
      <c r="VGB44" s="37"/>
      <c r="VGC44" s="37"/>
      <c r="VGD44" s="37"/>
      <c r="VGE44" s="37"/>
      <c r="VGF44" s="37"/>
      <c r="VGG44" s="37"/>
      <c r="VGH44" s="37"/>
      <c r="VGI44" s="37"/>
      <c r="VGJ44" s="37"/>
      <c r="VGK44" s="37"/>
      <c r="VGL44" s="37"/>
      <c r="VGM44" s="37"/>
      <c r="VGN44" s="37"/>
      <c r="VGO44" s="37"/>
      <c r="VGP44" s="37"/>
      <c r="VGQ44" s="37"/>
      <c r="VGR44" s="37"/>
      <c r="VGS44" s="37"/>
      <c r="VGT44" s="37"/>
      <c r="VGU44" s="37"/>
      <c r="VGV44" s="37"/>
      <c r="VGW44" s="37"/>
      <c r="VGX44" s="37"/>
      <c r="VGY44" s="37"/>
      <c r="VGZ44" s="37"/>
      <c r="VHA44" s="37"/>
      <c r="VHB44" s="37"/>
      <c r="VHC44" s="37"/>
      <c r="VHD44" s="37"/>
      <c r="VHE44" s="37"/>
      <c r="VHF44" s="37"/>
      <c r="VHG44" s="37"/>
      <c r="VHH44" s="37"/>
      <c r="VHI44" s="37"/>
      <c r="VHJ44" s="37"/>
      <c r="VHK44" s="37"/>
      <c r="VHL44" s="37"/>
      <c r="VHM44" s="37"/>
      <c r="VHN44" s="37"/>
      <c r="VHO44" s="37"/>
      <c r="VHP44" s="37"/>
      <c r="VHQ44" s="37"/>
      <c r="VHR44" s="37"/>
      <c r="VHS44" s="37"/>
      <c r="VHT44" s="37"/>
      <c r="VHU44" s="37"/>
      <c r="VHV44" s="37"/>
      <c r="VHW44" s="37"/>
      <c r="VHX44" s="37"/>
      <c r="VHY44" s="37"/>
      <c r="VHZ44" s="37"/>
      <c r="VIA44" s="37"/>
      <c r="VIB44" s="37"/>
      <c r="VIC44" s="37"/>
      <c r="VID44" s="37"/>
      <c r="VIE44" s="37"/>
      <c r="VIF44" s="37"/>
      <c r="VIG44" s="37"/>
      <c r="VIH44" s="37"/>
      <c r="VII44" s="37"/>
      <c r="VIJ44" s="37"/>
      <c r="VIK44" s="37"/>
      <c r="VIL44" s="37"/>
      <c r="VIM44" s="37"/>
      <c r="VIN44" s="37"/>
      <c r="VIO44" s="37"/>
      <c r="VIP44" s="37"/>
      <c r="VIQ44" s="37"/>
      <c r="VIR44" s="37"/>
      <c r="VIS44" s="37"/>
      <c r="VIT44" s="37"/>
      <c r="VIU44" s="37"/>
      <c r="VIV44" s="37"/>
      <c r="VIW44" s="37"/>
      <c r="VIX44" s="37"/>
      <c r="VIY44" s="37"/>
      <c r="VIZ44" s="37"/>
      <c r="VJA44" s="37"/>
      <c r="VJB44" s="37"/>
      <c r="VJC44" s="37"/>
      <c r="VJD44" s="37"/>
      <c r="VJE44" s="37"/>
      <c r="VJF44" s="37"/>
      <c r="VJG44" s="37"/>
      <c r="VJH44" s="37"/>
      <c r="VJI44" s="37"/>
      <c r="VJJ44" s="37"/>
      <c r="VJK44" s="37"/>
      <c r="VJL44" s="37"/>
      <c r="VJM44" s="37"/>
      <c r="VJN44" s="37"/>
      <c r="VJO44" s="37"/>
      <c r="VJP44" s="37"/>
      <c r="VJQ44" s="37"/>
      <c r="VJR44" s="37"/>
      <c r="VJS44" s="37"/>
      <c r="VJT44" s="37"/>
      <c r="VJU44" s="37"/>
      <c r="VJV44" s="37"/>
      <c r="VJW44" s="37"/>
      <c r="VJX44" s="37"/>
      <c r="VJY44" s="37"/>
      <c r="VJZ44" s="37"/>
      <c r="VKA44" s="37"/>
      <c r="VKB44" s="37"/>
      <c r="VKC44" s="37"/>
      <c r="VKD44" s="37"/>
      <c r="VKE44" s="37"/>
      <c r="VKF44" s="37"/>
      <c r="VKG44" s="37"/>
      <c r="VKH44" s="37"/>
      <c r="VKI44" s="37"/>
      <c r="VKJ44" s="37"/>
      <c r="VKK44" s="37"/>
      <c r="VKL44" s="37"/>
      <c r="VKM44" s="37"/>
      <c r="VKN44" s="37"/>
      <c r="VKO44" s="37"/>
      <c r="VKP44" s="37"/>
      <c r="VKQ44" s="37"/>
      <c r="VKR44" s="37"/>
      <c r="VKS44" s="37"/>
      <c r="VKT44" s="37"/>
      <c r="VKU44" s="37"/>
      <c r="VKV44" s="37"/>
      <c r="VKW44" s="37"/>
      <c r="VKX44" s="37"/>
      <c r="VKY44" s="37"/>
      <c r="VKZ44" s="37"/>
      <c r="VLA44" s="37"/>
      <c r="VLB44" s="37"/>
      <c r="VLC44" s="37"/>
      <c r="VLD44" s="37"/>
      <c r="VLE44" s="37"/>
      <c r="VLF44" s="37"/>
      <c r="VLG44" s="37"/>
      <c r="VLH44" s="37"/>
      <c r="VLI44" s="37"/>
      <c r="VLJ44" s="37"/>
      <c r="VLK44" s="37"/>
      <c r="VLL44" s="37"/>
      <c r="VLM44" s="37"/>
      <c r="VLN44" s="37"/>
      <c r="VLO44" s="37"/>
      <c r="VLP44" s="37"/>
      <c r="VLQ44" s="37"/>
      <c r="VLR44" s="37"/>
      <c r="VLS44" s="37"/>
      <c r="VLT44" s="37"/>
      <c r="VLU44" s="37"/>
      <c r="VLV44" s="37"/>
      <c r="VLW44" s="37"/>
      <c r="VLX44" s="37"/>
      <c r="VLY44" s="37"/>
      <c r="VLZ44" s="37"/>
      <c r="VMA44" s="37"/>
      <c r="VMB44" s="37"/>
      <c r="VMC44" s="37"/>
      <c r="VMD44" s="37"/>
      <c r="VME44" s="37"/>
      <c r="VMF44" s="37"/>
      <c r="VMG44" s="37"/>
      <c r="VMH44" s="37"/>
      <c r="VMI44" s="37"/>
      <c r="VMJ44" s="37"/>
      <c r="VMK44" s="37"/>
      <c r="VML44" s="37"/>
      <c r="VMM44" s="37"/>
      <c r="VMN44" s="37"/>
      <c r="VMO44" s="37"/>
      <c r="VMP44" s="37"/>
      <c r="VMQ44" s="37"/>
      <c r="VMR44" s="37"/>
      <c r="VMS44" s="37"/>
      <c r="VMT44" s="37"/>
      <c r="VMU44" s="37"/>
      <c r="VMV44" s="37"/>
      <c r="VMW44" s="37"/>
      <c r="VMX44" s="37"/>
      <c r="VMY44" s="37"/>
      <c r="VMZ44" s="37"/>
      <c r="VNA44" s="37"/>
      <c r="VNB44" s="37"/>
      <c r="VNC44" s="37"/>
      <c r="VND44" s="37"/>
      <c r="VNE44" s="37"/>
      <c r="VNF44" s="37"/>
      <c r="VNG44" s="37"/>
      <c r="VNH44" s="37"/>
      <c r="VNI44" s="37"/>
      <c r="VNJ44" s="37"/>
      <c r="VNK44" s="37"/>
      <c r="VNL44" s="37"/>
      <c r="VNM44" s="37"/>
      <c r="VNN44" s="37"/>
      <c r="VNO44" s="37"/>
      <c r="VNP44" s="37"/>
      <c r="VNQ44" s="37"/>
      <c r="VNR44" s="37"/>
      <c r="VNS44" s="37"/>
      <c r="VNT44" s="37"/>
      <c r="VNU44" s="37"/>
      <c r="VNV44" s="37"/>
      <c r="VNW44" s="37"/>
      <c r="VNX44" s="37"/>
      <c r="VNY44" s="37"/>
      <c r="VNZ44" s="37"/>
      <c r="VOA44" s="37"/>
      <c r="VOB44" s="37"/>
      <c r="VOC44" s="37"/>
      <c r="VOD44" s="37"/>
      <c r="VOE44" s="37"/>
      <c r="VOF44" s="37"/>
      <c r="VOG44" s="37"/>
      <c r="VOH44" s="37"/>
      <c r="VOI44" s="37"/>
      <c r="VOJ44" s="37"/>
      <c r="VOK44" s="37"/>
      <c r="VOL44" s="37"/>
      <c r="VOM44" s="37"/>
      <c r="VON44" s="37"/>
      <c r="VOO44" s="37"/>
      <c r="VOP44" s="37"/>
      <c r="VOQ44" s="37"/>
      <c r="VOR44" s="37"/>
      <c r="VOS44" s="37"/>
      <c r="VOT44" s="37"/>
      <c r="VOU44" s="37"/>
      <c r="VOV44" s="37"/>
      <c r="VOW44" s="37"/>
      <c r="VOX44" s="37"/>
      <c r="VOY44" s="37"/>
      <c r="VOZ44" s="37"/>
      <c r="VPA44" s="37"/>
      <c r="VPB44" s="37"/>
      <c r="VPC44" s="37"/>
      <c r="VPD44" s="37"/>
      <c r="VPE44" s="37"/>
      <c r="VPF44" s="37"/>
      <c r="VPG44" s="37"/>
      <c r="VPH44" s="37"/>
      <c r="VPI44" s="37"/>
      <c r="VPJ44" s="37"/>
      <c r="VPK44" s="37"/>
      <c r="VPL44" s="37"/>
      <c r="VPM44" s="37"/>
      <c r="VPN44" s="37"/>
      <c r="VPO44" s="37"/>
      <c r="VPP44" s="37"/>
      <c r="VPQ44" s="37"/>
      <c r="VPR44" s="37"/>
      <c r="VPS44" s="37"/>
      <c r="VPT44" s="37"/>
      <c r="VPU44" s="37"/>
      <c r="VPV44" s="37"/>
      <c r="VPW44" s="37"/>
      <c r="VPX44" s="37"/>
      <c r="VPY44" s="37"/>
      <c r="VPZ44" s="37"/>
      <c r="VQA44" s="37"/>
      <c r="VQB44" s="37"/>
      <c r="VQC44" s="37"/>
      <c r="VQD44" s="37"/>
      <c r="VQE44" s="37"/>
      <c r="VQF44" s="37"/>
      <c r="VQG44" s="37"/>
      <c r="VQH44" s="37"/>
      <c r="VQI44" s="37"/>
      <c r="VQJ44" s="37"/>
      <c r="VQK44" s="37"/>
      <c r="VQL44" s="37"/>
      <c r="VQM44" s="37"/>
      <c r="VQN44" s="37"/>
      <c r="VQO44" s="37"/>
      <c r="VQP44" s="37"/>
      <c r="VQQ44" s="37"/>
      <c r="VQR44" s="37"/>
      <c r="VQS44" s="37"/>
      <c r="VQT44" s="37"/>
      <c r="VQU44" s="37"/>
      <c r="VQV44" s="37"/>
      <c r="VQW44" s="37"/>
      <c r="VQX44" s="37"/>
      <c r="VQY44" s="37"/>
      <c r="VQZ44" s="37"/>
      <c r="VRA44" s="37"/>
      <c r="VRB44" s="37"/>
      <c r="VRC44" s="37"/>
      <c r="VRD44" s="37"/>
      <c r="VRE44" s="37"/>
      <c r="VRF44" s="37"/>
      <c r="VRG44" s="37"/>
      <c r="VRH44" s="37"/>
      <c r="VRI44" s="37"/>
      <c r="VRJ44" s="37"/>
      <c r="VRK44" s="37"/>
      <c r="VRL44" s="37"/>
      <c r="VRM44" s="37"/>
      <c r="VRN44" s="37"/>
      <c r="VRO44" s="37"/>
      <c r="VRP44" s="37"/>
      <c r="VRQ44" s="37"/>
      <c r="VRR44" s="37"/>
      <c r="VRS44" s="37"/>
      <c r="VRT44" s="37"/>
      <c r="VRU44" s="37"/>
      <c r="VRV44" s="37"/>
      <c r="VRW44" s="37"/>
      <c r="VRX44" s="37"/>
      <c r="VRY44" s="37"/>
      <c r="VRZ44" s="37"/>
      <c r="VSA44" s="37"/>
      <c r="VSB44" s="37"/>
      <c r="VSC44" s="37"/>
      <c r="VSD44" s="37"/>
      <c r="VSE44" s="37"/>
      <c r="VSF44" s="37"/>
      <c r="VSG44" s="37"/>
      <c r="VSH44" s="37"/>
      <c r="VSI44" s="37"/>
      <c r="VSJ44" s="37"/>
      <c r="VSK44" s="37"/>
      <c r="VSL44" s="37"/>
      <c r="VSM44" s="37"/>
      <c r="VSN44" s="37"/>
      <c r="VSO44" s="37"/>
      <c r="VSP44" s="37"/>
      <c r="VSQ44" s="37"/>
      <c r="VSR44" s="37"/>
      <c r="VSS44" s="37"/>
      <c r="VST44" s="37"/>
      <c r="VSU44" s="37"/>
      <c r="VSV44" s="37"/>
      <c r="VSW44" s="37"/>
      <c r="VSX44" s="37"/>
      <c r="VSY44" s="37"/>
      <c r="VSZ44" s="37"/>
      <c r="VTA44" s="37"/>
      <c r="VTB44" s="37"/>
      <c r="VTC44" s="37"/>
      <c r="VTD44" s="37"/>
      <c r="VTE44" s="37"/>
      <c r="VTF44" s="37"/>
      <c r="VTG44" s="37"/>
      <c r="VTH44" s="37"/>
      <c r="VTI44" s="37"/>
      <c r="VTJ44" s="37"/>
      <c r="VTK44" s="37"/>
      <c r="VTL44" s="37"/>
      <c r="VTM44" s="37"/>
      <c r="VTN44" s="37"/>
      <c r="VTO44" s="37"/>
      <c r="VTP44" s="37"/>
      <c r="VTQ44" s="37"/>
      <c r="VTR44" s="37"/>
      <c r="VTS44" s="37"/>
      <c r="VTT44" s="37"/>
      <c r="VTU44" s="37"/>
      <c r="VTV44" s="37"/>
      <c r="VTW44" s="37"/>
      <c r="VTX44" s="37"/>
      <c r="VTY44" s="37"/>
      <c r="VTZ44" s="37"/>
      <c r="VUA44" s="37"/>
      <c r="VUB44" s="37"/>
      <c r="VUC44" s="37"/>
      <c r="VUD44" s="37"/>
      <c r="VUE44" s="37"/>
      <c r="VUF44" s="37"/>
      <c r="VUG44" s="37"/>
      <c r="VUH44" s="37"/>
      <c r="VUI44" s="37"/>
      <c r="VUJ44" s="37"/>
      <c r="VUK44" s="37"/>
      <c r="VUL44" s="37"/>
      <c r="VUM44" s="37"/>
      <c r="VUN44" s="37"/>
      <c r="VUO44" s="37"/>
      <c r="VUP44" s="37"/>
      <c r="VUQ44" s="37"/>
      <c r="VUR44" s="37"/>
      <c r="VUS44" s="37"/>
      <c r="VUT44" s="37"/>
      <c r="VUU44" s="37"/>
      <c r="VUV44" s="37"/>
      <c r="VUW44" s="37"/>
      <c r="VUX44" s="37"/>
      <c r="VUY44" s="37"/>
      <c r="VUZ44" s="37"/>
      <c r="VVA44" s="37"/>
      <c r="VVB44" s="37"/>
      <c r="VVC44" s="37"/>
      <c r="VVD44" s="37"/>
      <c r="VVE44" s="37"/>
      <c r="VVF44" s="37"/>
      <c r="VVG44" s="37"/>
      <c r="VVH44" s="37"/>
      <c r="VVI44" s="37"/>
      <c r="VVJ44" s="37"/>
      <c r="VVK44" s="37"/>
      <c r="VVL44" s="37"/>
      <c r="VVM44" s="37"/>
      <c r="VVN44" s="37"/>
      <c r="VVO44" s="37"/>
      <c r="VVP44" s="37"/>
      <c r="VVQ44" s="37"/>
      <c r="VVR44" s="37"/>
      <c r="VVS44" s="37"/>
      <c r="VVT44" s="37"/>
      <c r="VVU44" s="37"/>
      <c r="VVV44" s="37"/>
      <c r="VVW44" s="37"/>
      <c r="VVX44" s="37"/>
      <c r="VVY44" s="37"/>
      <c r="VVZ44" s="37"/>
      <c r="VWA44" s="37"/>
      <c r="VWB44" s="37"/>
      <c r="VWC44" s="37"/>
      <c r="VWD44" s="37"/>
      <c r="VWE44" s="37"/>
      <c r="VWF44" s="37"/>
      <c r="VWG44" s="37"/>
      <c r="VWH44" s="37"/>
      <c r="VWI44" s="37"/>
      <c r="VWJ44" s="37"/>
      <c r="VWK44" s="37"/>
      <c r="VWL44" s="37"/>
      <c r="VWM44" s="37"/>
      <c r="VWN44" s="37"/>
      <c r="VWO44" s="37"/>
      <c r="VWP44" s="37"/>
      <c r="VWQ44" s="37"/>
      <c r="VWR44" s="37"/>
      <c r="VWS44" s="37"/>
      <c r="VWT44" s="37"/>
      <c r="VWU44" s="37"/>
      <c r="VWV44" s="37"/>
      <c r="VWW44" s="37"/>
      <c r="VWX44" s="37"/>
      <c r="VWY44" s="37"/>
      <c r="VWZ44" s="37"/>
      <c r="VXA44" s="37"/>
      <c r="VXB44" s="37"/>
      <c r="VXC44" s="37"/>
      <c r="VXD44" s="37"/>
      <c r="VXE44" s="37"/>
      <c r="VXF44" s="37"/>
      <c r="VXG44" s="37"/>
      <c r="VXH44" s="37"/>
      <c r="VXI44" s="37"/>
      <c r="VXJ44" s="37"/>
      <c r="VXK44" s="37"/>
      <c r="VXL44" s="37"/>
      <c r="VXM44" s="37"/>
      <c r="VXN44" s="37"/>
      <c r="VXO44" s="37"/>
      <c r="VXP44" s="37"/>
      <c r="VXQ44" s="37"/>
      <c r="VXR44" s="37"/>
      <c r="VXS44" s="37"/>
      <c r="VXT44" s="37"/>
      <c r="VXU44" s="37"/>
      <c r="VXV44" s="37"/>
      <c r="VXW44" s="37"/>
      <c r="VXX44" s="37"/>
      <c r="VXY44" s="37"/>
      <c r="VXZ44" s="37"/>
      <c r="VYA44" s="37"/>
      <c r="VYB44" s="37"/>
      <c r="VYC44" s="37"/>
      <c r="VYD44" s="37"/>
      <c r="VYE44" s="37"/>
      <c r="VYF44" s="37"/>
      <c r="VYG44" s="37"/>
      <c r="VYH44" s="37"/>
      <c r="VYI44" s="37"/>
      <c r="VYJ44" s="37"/>
      <c r="VYK44" s="37"/>
      <c r="VYL44" s="37"/>
      <c r="VYM44" s="37"/>
      <c r="VYN44" s="37"/>
      <c r="VYO44" s="37"/>
      <c r="VYP44" s="37"/>
      <c r="VYQ44" s="37"/>
      <c r="VYR44" s="37"/>
      <c r="VYS44" s="37"/>
      <c r="VYT44" s="37"/>
      <c r="VYU44" s="37"/>
      <c r="VYV44" s="37"/>
      <c r="VYW44" s="37"/>
      <c r="VYX44" s="37"/>
      <c r="VYY44" s="37"/>
      <c r="VYZ44" s="37"/>
      <c r="VZA44" s="37"/>
      <c r="VZB44" s="37"/>
      <c r="VZC44" s="37"/>
      <c r="VZD44" s="37"/>
      <c r="VZE44" s="37"/>
      <c r="VZF44" s="37"/>
      <c r="VZG44" s="37"/>
      <c r="VZH44" s="37"/>
      <c r="VZI44" s="37"/>
      <c r="VZJ44" s="37"/>
      <c r="VZK44" s="37"/>
      <c r="VZL44" s="37"/>
      <c r="VZM44" s="37"/>
      <c r="VZN44" s="37"/>
      <c r="VZO44" s="37"/>
      <c r="VZP44" s="37"/>
      <c r="VZQ44" s="37"/>
      <c r="VZR44" s="37"/>
      <c r="VZS44" s="37"/>
      <c r="VZT44" s="37"/>
      <c r="VZU44" s="37"/>
      <c r="VZV44" s="37"/>
      <c r="VZW44" s="37"/>
      <c r="VZX44" s="37"/>
      <c r="VZY44" s="37"/>
      <c r="VZZ44" s="37"/>
      <c r="WAA44" s="37"/>
      <c r="WAB44" s="37"/>
      <c r="WAC44" s="37"/>
      <c r="WAD44" s="37"/>
      <c r="WAE44" s="37"/>
      <c r="WAF44" s="37"/>
      <c r="WAG44" s="37"/>
      <c r="WAH44" s="37"/>
      <c r="WAI44" s="37"/>
      <c r="WAJ44" s="37"/>
      <c r="WAK44" s="37"/>
      <c r="WAL44" s="37"/>
      <c r="WAM44" s="37"/>
      <c r="WAN44" s="37"/>
      <c r="WAO44" s="37"/>
      <c r="WAP44" s="37"/>
      <c r="WAQ44" s="37"/>
      <c r="WAR44" s="37"/>
      <c r="WAS44" s="37"/>
      <c r="WAT44" s="37"/>
      <c r="WAU44" s="37"/>
      <c r="WAV44" s="37"/>
      <c r="WAW44" s="37"/>
      <c r="WAX44" s="37"/>
      <c r="WAY44" s="37"/>
      <c r="WAZ44" s="37"/>
      <c r="WBA44" s="37"/>
      <c r="WBB44" s="37"/>
      <c r="WBC44" s="37"/>
      <c r="WBD44" s="37"/>
      <c r="WBE44" s="37"/>
      <c r="WBF44" s="37"/>
      <c r="WBG44" s="37"/>
      <c r="WBH44" s="37"/>
      <c r="WBI44" s="37"/>
      <c r="WBJ44" s="37"/>
      <c r="WBK44" s="37"/>
      <c r="WBL44" s="37"/>
      <c r="WBM44" s="37"/>
      <c r="WBN44" s="37"/>
      <c r="WBO44" s="37"/>
      <c r="WBP44" s="37"/>
      <c r="WBQ44" s="37"/>
      <c r="WBR44" s="37"/>
      <c r="WBS44" s="37"/>
      <c r="WBT44" s="37"/>
      <c r="WBU44" s="37"/>
      <c r="WBV44" s="37"/>
      <c r="WBW44" s="37"/>
      <c r="WBX44" s="37"/>
      <c r="WBY44" s="37"/>
      <c r="WBZ44" s="37"/>
      <c r="WCA44" s="37"/>
      <c r="WCB44" s="37"/>
      <c r="WCC44" s="37"/>
      <c r="WCD44" s="37"/>
      <c r="WCE44" s="37"/>
      <c r="WCF44" s="37"/>
      <c r="WCG44" s="37"/>
      <c r="WCH44" s="37"/>
      <c r="WCI44" s="37"/>
      <c r="WCJ44" s="37"/>
      <c r="WCK44" s="37"/>
      <c r="WCL44" s="37"/>
      <c r="WCM44" s="37"/>
      <c r="WCN44" s="37"/>
      <c r="WCO44" s="37"/>
      <c r="WCP44" s="37"/>
      <c r="WCQ44" s="37"/>
      <c r="WCR44" s="37"/>
      <c r="WCS44" s="37"/>
      <c r="WCT44" s="37"/>
      <c r="WCU44" s="37"/>
      <c r="WCV44" s="37"/>
      <c r="WCW44" s="37"/>
      <c r="WCX44" s="37"/>
      <c r="WCY44" s="37"/>
      <c r="WCZ44" s="37"/>
      <c r="WDA44" s="37"/>
      <c r="WDB44" s="37"/>
      <c r="WDC44" s="37"/>
      <c r="WDD44" s="37"/>
      <c r="WDE44" s="37"/>
      <c r="WDF44" s="37"/>
      <c r="WDG44" s="37"/>
      <c r="WDH44" s="37"/>
      <c r="WDI44" s="37"/>
      <c r="WDJ44" s="37"/>
      <c r="WDK44" s="37"/>
      <c r="WDL44" s="37"/>
      <c r="WDM44" s="37"/>
      <c r="WDN44" s="37"/>
      <c r="WDO44" s="37"/>
      <c r="WDP44" s="37"/>
      <c r="WDQ44" s="37"/>
      <c r="WDR44" s="37"/>
      <c r="WDS44" s="37"/>
      <c r="WDT44" s="37"/>
      <c r="WDU44" s="37"/>
      <c r="WDV44" s="37"/>
      <c r="WDW44" s="37"/>
      <c r="WDX44" s="37"/>
      <c r="WDY44" s="37"/>
      <c r="WDZ44" s="37"/>
      <c r="WEA44" s="37"/>
      <c r="WEB44" s="37"/>
      <c r="WEC44" s="37"/>
      <c r="WED44" s="37"/>
      <c r="WEE44" s="37"/>
      <c r="WEF44" s="37"/>
      <c r="WEG44" s="37"/>
      <c r="WEH44" s="37"/>
      <c r="WEI44" s="37"/>
      <c r="WEJ44" s="37"/>
      <c r="WEK44" s="37"/>
      <c r="WEL44" s="37"/>
      <c r="WEM44" s="37"/>
      <c r="WEN44" s="37"/>
      <c r="WEO44" s="37"/>
      <c r="WEP44" s="37"/>
      <c r="WEQ44" s="37"/>
      <c r="WER44" s="37"/>
      <c r="WES44" s="37"/>
      <c r="WET44" s="37"/>
      <c r="WEU44" s="37"/>
      <c r="WEV44" s="37"/>
      <c r="WEW44" s="37"/>
      <c r="WEX44" s="37"/>
      <c r="WEY44" s="37"/>
      <c r="WEZ44" s="37"/>
      <c r="WFA44" s="37"/>
      <c r="WFB44" s="37"/>
      <c r="WFC44" s="37"/>
      <c r="WFD44" s="37"/>
      <c r="WFE44" s="37"/>
      <c r="WFF44" s="37"/>
      <c r="WFG44" s="37"/>
      <c r="WFH44" s="37"/>
      <c r="WFI44" s="37"/>
      <c r="WFJ44" s="37"/>
      <c r="WFK44" s="37"/>
      <c r="WFL44" s="37"/>
      <c r="WFM44" s="37"/>
      <c r="WFN44" s="37"/>
      <c r="WFO44" s="37"/>
      <c r="WFP44" s="37"/>
      <c r="WFQ44" s="37"/>
      <c r="WFR44" s="37"/>
      <c r="WFS44" s="37"/>
      <c r="WFT44" s="37"/>
      <c r="WFU44" s="37"/>
      <c r="WFV44" s="37"/>
      <c r="WFW44" s="37"/>
      <c r="WFX44" s="37"/>
      <c r="WFY44" s="37"/>
      <c r="WFZ44" s="37"/>
      <c r="WGA44" s="37"/>
      <c r="WGB44" s="37"/>
      <c r="WGC44" s="37"/>
      <c r="WGD44" s="37"/>
      <c r="WGE44" s="37"/>
      <c r="WGF44" s="37"/>
      <c r="WGG44" s="37"/>
      <c r="WGH44" s="37"/>
      <c r="WGI44" s="37"/>
      <c r="WGJ44" s="37"/>
      <c r="WGK44" s="37"/>
      <c r="WGL44" s="37"/>
      <c r="WGM44" s="37"/>
      <c r="WGN44" s="37"/>
      <c r="WGO44" s="37"/>
      <c r="WGP44" s="37"/>
      <c r="WGQ44" s="37"/>
      <c r="WGR44" s="37"/>
      <c r="WGS44" s="37"/>
      <c r="WGT44" s="37"/>
      <c r="WGU44" s="37"/>
      <c r="WGV44" s="37"/>
      <c r="WGW44" s="37"/>
      <c r="WGX44" s="37"/>
      <c r="WGY44" s="37"/>
      <c r="WGZ44" s="37"/>
      <c r="WHA44" s="37"/>
      <c r="WHB44" s="37"/>
      <c r="WHC44" s="37"/>
      <c r="WHD44" s="37"/>
      <c r="WHE44" s="37"/>
      <c r="WHF44" s="37"/>
      <c r="WHG44" s="37"/>
      <c r="WHH44" s="37"/>
      <c r="WHI44" s="37"/>
      <c r="WHJ44" s="37"/>
      <c r="WHK44" s="37"/>
      <c r="WHL44" s="37"/>
      <c r="WHM44" s="37"/>
      <c r="WHN44" s="37"/>
      <c r="WHO44" s="37"/>
      <c r="WHP44" s="37"/>
      <c r="WHQ44" s="37"/>
      <c r="WHR44" s="37"/>
      <c r="WHS44" s="37"/>
      <c r="WHT44" s="37"/>
      <c r="WHU44" s="37"/>
      <c r="WHV44" s="37"/>
      <c r="WHW44" s="37"/>
      <c r="WHX44" s="37"/>
      <c r="WHY44" s="37"/>
      <c r="WHZ44" s="37"/>
      <c r="WIA44" s="37"/>
      <c r="WIB44" s="37"/>
      <c r="WIC44" s="37"/>
      <c r="WID44" s="37"/>
      <c r="WIE44" s="37"/>
      <c r="WIF44" s="37"/>
      <c r="WIG44" s="37"/>
      <c r="WIH44" s="37"/>
      <c r="WII44" s="37"/>
      <c r="WIJ44" s="37"/>
      <c r="WIK44" s="37"/>
      <c r="WIL44" s="37"/>
      <c r="WIM44" s="37"/>
      <c r="WIN44" s="37"/>
      <c r="WIO44" s="37"/>
      <c r="WIP44" s="37"/>
      <c r="WIQ44" s="37"/>
      <c r="WIR44" s="37"/>
      <c r="WIS44" s="37"/>
      <c r="WIT44" s="37"/>
      <c r="WIU44" s="37"/>
      <c r="WIV44" s="37"/>
      <c r="WIW44" s="37"/>
      <c r="WIX44" s="37"/>
      <c r="WIY44" s="37"/>
      <c r="WIZ44" s="37"/>
      <c r="WJA44" s="37"/>
      <c r="WJB44" s="37"/>
      <c r="WJC44" s="37"/>
      <c r="WJD44" s="37"/>
      <c r="WJE44" s="37"/>
      <c r="WJF44" s="37"/>
      <c r="WJG44" s="37"/>
      <c r="WJH44" s="37"/>
      <c r="WJI44" s="37"/>
      <c r="WJJ44" s="37"/>
      <c r="WJK44" s="37"/>
      <c r="WJL44" s="37"/>
      <c r="WJM44" s="37"/>
      <c r="WJN44" s="37"/>
      <c r="WJO44" s="37"/>
      <c r="WJP44" s="37"/>
      <c r="WJQ44" s="37"/>
      <c r="WJR44" s="37"/>
      <c r="WJS44" s="37"/>
      <c r="WJT44" s="37"/>
      <c r="WJU44" s="37"/>
      <c r="WJV44" s="37"/>
      <c r="WJW44" s="37"/>
      <c r="WJX44" s="37"/>
      <c r="WJY44" s="37"/>
      <c r="WJZ44" s="37"/>
      <c r="WKA44" s="37"/>
      <c r="WKB44" s="37"/>
      <c r="WKC44" s="37"/>
      <c r="WKD44" s="37"/>
      <c r="WKE44" s="37"/>
      <c r="WKF44" s="37"/>
      <c r="WKG44" s="37"/>
      <c r="WKH44" s="37"/>
      <c r="WKI44" s="37"/>
      <c r="WKJ44" s="37"/>
      <c r="WKK44" s="37"/>
      <c r="WKL44" s="37"/>
      <c r="WKM44" s="37"/>
      <c r="WKN44" s="37"/>
      <c r="WKO44" s="37"/>
      <c r="WKP44" s="37"/>
      <c r="WKQ44" s="37"/>
      <c r="WKR44" s="37"/>
      <c r="WKS44" s="37"/>
      <c r="WKT44" s="37"/>
      <c r="WKU44" s="37"/>
      <c r="WKV44" s="37"/>
      <c r="WKW44" s="37"/>
      <c r="WKX44" s="37"/>
      <c r="WKY44" s="37"/>
      <c r="WKZ44" s="37"/>
      <c r="WLA44" s="37"/>
      <c r="WLB44" s="37"/>
      <c r="WLC44" s="37"/>
      <c r="WLD44" s="37"/>
      <c r="WLE44" s="37"/>
      <c r="WLF44" s="37"/>
      <c r="WLG44" s="37"/>
      <c r="WLH44" s="37"/>
      <c r="WLI44" s="37"/>
      <c r="WLJ44" s="37"/>
      <c r="WLK44" s="37"/>
      <c r="WLL44" s="37"/>
      <c r="WLM44" s="37"/>
      <c r="WLN44" s="37"/>
      <c r="WLO44" s="37"/>
      <c r="WLP44" s="37"/>
      <c r="WLQ44" s="37"/>
      <c r="WLR44" s="37"/>
      <c r="WLS44" s="37"/>
      <c r="WLT44" s="37"/>
      <c r="WLU44" s="37"/>
      <c r="WLV44" s="37"/>
      <c r="WLW44" s="37"/>
      <c r="WLX44" s="37"/>
      <c r="WLY44" s="37"/>
      <c r="WLZ44" s="37"/>
      <c r="WMA44" s="37"/>
      <c r="WMB44" s="37"/>
      <c r="WMC44" s="37"/>
      <c r="WMD44" s="37"/>
      <c r="WME44" s="37"/>
      <c r="WMF44" s="37"/>
      <c r="WMG44" s="37"/>
      <c r="WMH44" s="37"/>
      <c r="WMI44" s="37"/>
      <c r="WMJ44" s="37"/>
      <c r="WMK44" s="37"/>
      <c r="WML44" s="37"/>
      <c r="WMM44" s="37"/>
      <c r="WMN44" s="37"/>
      <c r="WMO44" s="37"/>
      <c r="WMP44" s="37"/>
      <c r="WMQ44" s="37"/>
      <c r="WMR44" s="37"/>
      <c r="WMS44" s="37"/>
      <c r="WMT44" s="37"/>
      <c r="WMU44" s="37"/>
      <c r="WMV44" s="37"/>
      <c r="WMW44" s="37"/>
      <c r="WMX44" s="37"/>
      <c r="WMY44" s="37"/>
      <c r="WMZ44" s="37"/>
      <c r="WNA44" s="37"/>
      <c r="WNB44" s="37"/>
      <c r="WNC44" s="37"/>
      <c r="WND44" s="37"/>
      <c r="WNE44" s="37"/>
      <c r="WNF44" s="37"/>
      <c r="WNG44" s="37"/>
      <c r="WNH44" s="37"/>
      <c r="WNI44" s="37"/>
      <c r="WNJ44" s="37"/>
      <c r="WNK44" s="37"/>
      <c r="WNL44" s="37"/>
      <c r="WNM44" s="37"/>
      <c r="WNN44" s="37"/>
      <c r="WNO44" s="37"/>
      <c r="WNP44" s="37"/>
      <c r="WNQ44" s="37"/>
      <c r="WNR44" s="37"/>
      <c r="WNS44" s="37"/>
      <c r="WNT44" s="37"/>
      <c r="WNU44" s="37"/>
      <c r="WNV44" s="37"/>
      <c r="WNW44" s="37"/>
      <c r="WNX44" s="37"/>
      <c r="WNY44" s="37"/>
      <c r="WNZ44" s="37"/>
      <c r="WOA44" s="37"/>
      <c r="WOB44" s="37"/>
      <c r="WOC44" s="37"/>
      <c r="WOD44" s="37"/>
      <c r="WOE44" s="37"/>
      <c r="WOF44" s="37"/>
      <c r="WOG44" s="37"/>
      <c r="WOH44" s="37"/>
      <c r="WOI44" s="37"/>
      <c r="WOJ44" s="37"/>
      <c r="WOK44" s="37"/>
      <c r="WOL44" s="37"/>
      <c r="WOM44" s="37"/>
      <c r="WON44" s="37"/>
      <c r="WOO44" s="37"/>
      <c r="WOP44" s="37"/>
      <c r="WOQ44" s="37"/>
      <c r="WOR44" s="37"/>
      <c r="WOS44" s="37"/>
      <c r="WOT44" s="37"/>
      <c r="WOU44" s="37"/>
      <c r="WOV44" s="37"/>
      <c r="WOW44" s="37"/>
      <c r="WOX44" s="37"/>
      <c r="WOY44" s="37"/>
      <c r="WOZ44" s="37"/>
      <c r="WPA44" s="37"/>
      <c r="WPB44" s="37"/>
      <c r="WPC44" s="37"/>
      <c r="WPD44" s="37"/>
      <c r="WPE44" s="37"/>
      <c r="WPF44" s="37"/>
      <c r="WPG44" s="37"/>
      <c r="WPH44" s="37"/>
      <c r="WPI44" s="37"/>
      <c r="WPJ44" s="37"/>
      <c r="WPK44" s="37"/>
      <c r="WPL44" s="37"/>
      <c r="WPM44" s="37"/>
      <c r="WPN44" s="37"/>
      <c r="WPO44" s="37"/>
      <c r="WPP44" s="37"/>
      <c r="WPQ44" s="37"/>
      <c r="WPR44" s="37"/>
      <c r="WPS44" s="37"/>
      <c r="WPT44" s="37"/>
      <c r="WPU44" s="37"/>
      <c r="WPV44" s="37"/>
      <c r="WPW44" s="37"/>
      <c r="WPX44" s="37"/>
      <c r="WPY44" s="37"/>
      <c r="WPZ44" s="37"/>
      <c r="WQA44" s="37"/>
      <c r="WQB44" s="37"/>
      <c r="WQC44" s="37"/>
      <c r="WQD44" s="37"/>
      <c r="WQE44" s="37"/>
      <c r="WQF44" s="37"/>
      <c r="WQG44" s="37"/>
      <c r="WQH44" s="37"/>
      <c r="WQI44" s="37"/>
      <c r="WQJ44" s="37"/>
      <c r="WQK44" s="37"/>
      <c r="WQL44" s="37"/>
      <c r="WQM44" s="37"/>
      <c r="WQN44" s="37"/>
      <c r="WQO44" s="37"/>
      <c r="WQP44" s="37"/>
      <c r="WQQ44" s="37"/>
      <c r="WQR44" s="37"/>
      <c r="WQS44" s="37"/>
      <c r="WQT44" s="37"/>
      <c r="WQU44" s="37"/>
      <c r="WQV44" s="37"/>
      <c r="WQW44" s="37"/>
      <c r="WQX44" s="37"/>
      <c r="WQY44" s="37"/>
      <c r="WQZ44" s="37"/>
      <c r="WRA44" s="37"/>
      <c r="WRB44" s="37"/>
      <c r="WRC44" s="37"/>
      <c r="WRD44" s="37"/>
      <c r="WRE44" s="37"/>
      <c r="WRF44" s="37"/>
      <c r="WRG44" s="37"/>
      <c r="WRH44" s="37"/>
      <c r="WRI44" s="37"/>
      <c r="WRJ44" s="37"/>
      <c r="WRK44" s="37"/>
      <c r="WRL44" s="37"/>
      <c r="WRM44" s="37"/>
      <c r="WRN44" s="37"/>
      <c r="WRO44" s="37"/>
      <c r="WRP44" s="37"/>
      <c r="WRQ44" s="37"/>
      <c r="WRR44" s="37"/>
      <c r="WRS44" s="37"/>
      <c r="WRT44" s="37"/>
      <c r="WRU44" s="37"/>
      <c r="WRV44" s="37"/>
      <c r="WRW44" s="37"/>
      <c r="WRX44" s="37"/>
      <c r="WRY44" s="37"/>
      <c r="WRZ44" s="37"/>
      <c r="WSA44" s="37"/>
      <c r="WSB44" s="37"/>
      <c r="WSC44" s="37"/>
      <c r="WSD44" s="37"/>
      <c r="WSE44" s="37"/>
      <c r="WSF44" s="37"/>
      <c r="WSG44" s="37"/>
      <c r="WSH44" s="37"/>
      <c r="WSI44" s="37"/>
      <c r="WSJ44" s="37"/>
      <c r="WSK44" s="37"/>
      <c r="WSL44" s="37"/>
      <c r="WSM44" s="37"/>
      <c r="WSN44" s="37"/>
      <c r="WSO44" s="37"/>
      <c r="WSP44" s="37"/>
      <c r="WSQ44" s="37"/>
      <c r="WSR44" s="37"/>
      <c r="WSS44" s="37"/>
      <c r="WST44" s="37"/>
      <c r="WSU44" s="37"/>
      <c r="WSV44" s="37"/>
      <c r="WSW44" s="37"/>
      <c r="WSX44" s="37"/>
      <c r="WSY44" s="37"/>
      <c r="WSZ44" s="37"/>
      <c r="WTA44" s="37"/>
      <c r="WTB44" s="37"/>
      <c r="WTC44" s="37"/>
      <c r="WTD44" s="37"/>
      <c r="WTE44" s="37"/>
      <c r="WTF44" s="37"/>
      <c r="WTG44" s="37"/>
      <c r="WTH44" s="37"/>
      <c r="WTI44" s="37"/>
      <c r="WTJ44" s="37"/>
      <c r="WTK44" s="37"/>
      <c r="WTL44" s="37"/>
      <c r="WTM44" s="37"/>
      <c r="WTN44" s="37"/>
      <c r="WTO44" s="37"/>
      <c r="WTP44" s="37"/>
      <c r="WTQ44" s="37"/>
      <c r="WTR44" s="37"/>
      <c r="WTS44" s="37"/>
      <c r="WTT44" s="37"/>
      <c r="WTU44" s="37"/>
      <c r="WTV44" s="37"/>
      <c r="WTW44" s="37"/>
      <c r="WTX44" s="37"/>
      <c r="WTY44" s="37"/>
      <c r="WTZ44" s="37"/>
      <c r="WUA44" s="37"/>
      <c r="WUB44" s="37"/>
      <c r="WUC44" s="37"/>
      <c r="WUD44" s="37"/>
      <c r="WUE44" s="37"/>
      <c r="WUF44" s="37"/>
      <c r="WUG44" s="37"/>
      <c r="WUH44" s="37"/>
      <c r="WUI44" s="37"/>
      <c r="WUJ44" s="37"/>
      <c r="WUK44" s="37"/>
      <c r="WUL44" s="37"/>
      <c r="WUM44" s="37"/>
      <c r="WUN44" s="37"/>
      <c r="WUO44" s="37"/>
      <c r="WUP44" s="37"/>
      <c r="WUQ44" s="37"/>
      <c r="WUR44" s="37"/>
      <c r="WUS44" s="37"/>
      <c r="WUT44" s="37"/>
      <c r="WUU44" s="37"/>
      <c r="WUV44" s="37"/>
      <c r="WUW44" s="37"/>
      <c r="WUX44" s="37"/>
      <c r="WUY44" s="37"/>
      <c r="WUZ44" s="37"/>
      <c r="WVA44" s="37"/>
      <c r="WVB44" s="37"/>
      <c r="WVC44" s="37"/>
      <c r="WVD44" s="37"/>
      <c r="WVE44" s="37"/>
      <c r="WVF44" s="37"/>
      <c r="WVG44" s="37"/>
      <c r="WVH44" s="37"/>
      <c r="WVI44" s="37"/>
      <c r="WVJ44" s="37"/>
      <c r="WVK44" s="37"/>
      <c r="WVL44" s="37"/>
      <c r="WVM44" s="37"/>
      <c r="WVN44" s="37"/>
      <c r="WVO44" s="37"/>
      <c r="WVP44" s="37"/>
      <c r="WVQ44" s="37"/>
      <c r="WVR44" s="37"/>
      <c r="WVS44" s="37"/>
      <c r="WVT44" s="37"/>
      <c r="WVU44" s="37"/>
      <c r="WVV44" s="37"/>
      <c r="WVW44" s="37"/>
      <c r="WVX44" s="37"/>
      <c r="WVY44" s="37"/>
      <c r="WVZ44" s="37"/>
      <c r="WWA44" s="37"/>
      <c r="WWB44" s="37"/>
      <c r="WWC44" s="37"/>
      <c r="WWD44" s="37"/>
      <c r="WWE44" s="37"/>
      <c r="WWF44" s="37"/>
      <c r="WWG44" s="37"/>
      <c r="WWH44" s="37"/>
      <c r="WWI44" s="37"/>
      <c r="WWJ44" s="37"/>
      <c r="WWK44" s="37"/>
      <c r="WWL44" s="37"/>
      <c r="WWM44" s="37"/>
      <c r="WWN44" s="37"/>
      <c r="WWO44" s="37"/>
      <c r="WWP44" s="37"/>
      <c r="WWQ44" s="37"/>
      <c r="WWR44" s="37"/>
      <c r="WWS44" s="37"/>
      <c r="WWT44" s="37"/>
      <c r="WWU44" s="37"/>
      <c r="WWV44" s="37"/>
      <c r="WWW44" s="37"/>
      <c r="WWX44" s="37"/>
      <c r="WWY44" s="37"/>
      <c r="WWZ44" s="37"/>
      <c r="WXA44" s="37"/>
      <c r="WXB44" s="37"/>
      <c r="WXC44" s="37"/>
      <c r="WXD44" s="37"/>
      <c r="WXE44" s="37"/>
      <c r="WXF44" s="37"/>
      <c r="WXG44" s="37"/>
      <c r="WXH44" s="37"/>
      <c r="WXI44" s="37"/>
      <c r="WXJ44" s="37"/>
      <c r="WXK44" s="37"/>
      <c r="WXL44" s="37"/>
      <c r="WXM44" s="37"/>
      <c r="WXN44" s="37"/>
      <c r="WXO44" s="37"/>
      <c r="WXP44" s="37"/>
      <c r="WXQ44" s="37"/>
      <c r="WXR44" s="37"/>
      <c r="WXS44" s="37"/>
      <c r="WXT44" s="37"/>
      <c r="WXU44" s="37"/>
      <c r="WXV44" s="37"/>
      <c r="WXW44" s="37"/>
      <c r="WXX44" s="37"/>
      <c r="WXY44" s="37"/>
      <c r="WXZ44" s="37"/>
      <c r="WYA44" s="37"/>
      <c r="WYB44" s="37"/>
      <c r="WYC44" s="37"/>
      <c r="WYD44" s="37"/>
      <c r="WYE44" s="37"/>
      <c r="WYF44" s="37"/>
      <c r="WYG44" s="37"/>
      <c r="WYH44" s="37"/>
      <c r="WYI44" s="37"/>
      <c r="WYJ44" s="37"/>
      <c r="WYK44" s="37"/>
      <c r="WYL44" s="37"/>
      <c r="WYM44" s="37"/>
      <c r="WYN44" s="37"/>
      <c r="WYO44" s="37"/>
      <c r="WYP44" s="37"/>
      <c r="WYQ44" s="37"/>
      <c r="WYR44" s="37"/>
      <c r="WYS44" s="37"/>
      <c r="WYT44" s="37"/>
      <c r="WYU44" s="37"/>
      <c r="WYV44" s="37"/>
      <c r="WYW44" s="37"/>
      <c r="WYX44" s="37"/>
      <c r="WYY44" s="37"/>
      <c r="WYZ44" s="37"/>
      <c r="WZA44" s="37"/>
      <c r="WZB44" s="37"/>
      <c r="WZC44" s="37"/>
      <c r="WZD44" s="37"/>
      <c r="WZE44" s="37"/>
      <c r="WZF44" s="37"/>
      <c r="WZG44" s="37"/>
      <c r="WZH44" s="37"/>
      <c r="WZI44" s="37"/>
      <c r="WZJ44" s="37"/>
      <c r="WZK44" s="37"/>
      <c r="WZL44" s="37"/>
      <c r="WZM44" s="37"/>
      <c r="WZN44" s="37"/>
      <c r="WZO44" s="37"/>
      <c r="WZP44" s="37"/>
      <c r="WZQ44" s="37"/>
      <c r="WZR44" s="37"/>
      <c r="WZS44" s="37"/>
      <c r="WZT44" s="37"/>
      <c r="WZU44" s="37"/>
      <c r="WZV44" s="37"/>
      <c r="WZW44" s="37"/>
      <c r="WZX44" s="37"/>
      <c r="WZY44" s="37"/>
      <c r="WZZ44" s="37"/>
      <c r="XAA44" s="37"/>
      <c r="XAB44" s="37"/>
      <c r="XAC44" s="37"/>
      <c r="XAD44" s="37"/>
      <c r="XAE44" s="37"/>
      <c r="XAF44" s="37"/>
      <c r="XAG44" s="37"/>
      <c r="XAH44" s="37"/>
      <c r="XAI44" s="37"/>
      <c r="XAJ44" s="37"/>
      <c r="XAK44" s="37"/>
      <c r="XAL44" s="37"/>
      <c r="XAM44" s="37"/>
      <c r="XAN44" s="37"/>
      <c r="XAO44" s="37"/>
      <c r="XAP44" s="37"/>
      <c r="XAQ44" s="37"/>
      <c r="XAR44" s="37"/>
      <c r="XAS44" s="37"/>
      <c r="XAT44" s="37"/>
      <c r="XAU44" s="37"/>
      <c r="XAV44" s="37"/>
      <c r="XAW44" s="37"/>
      <c r="XAX44" s="37"/>
      <c r="XAY44" s="37"/>
      <c r="XAZ44" s="37"/>
      <c r="XBA44" s="37"/>
      <c r="XBB44" s="37"/>
      <c r="XBC44" s="37"/>
      <c r="XBD44" s="37"/>
      <c r="XBE44" s="37"/>
      <c r="XBF44" s="37"/>
      <c r="XBG44" s="37"/>
      <c r="XBH44" s="37"/>
      <c r="XBI44" s="37"/>
      <c r="XBJ44" s="37"/>
      <c r="XBK44" s="37"/>
      <c r="XBL44" s="37"/>
      <c r="XBM44" s="37"/>
      <c r="XBN44" s="37"/>
      <c r="XBO44" s="37"/>
      <c r="XBP44" s="37"/>
      <c r="XBQ44" s="37"/>
      <c r="XBR44" s="37"/>
      <c r="XBS44" s="37"/>
      <c r="XBT44" s="37"/>
      <c r="XBU44" s="37"/>
      <c r="XBV44" s="37"/>
      <c r="XBW44" s="37"/>
      <c r="XBX44" s="37"/>
      <c r="XBY44" s="37"/>
      <c r="XBZ44" s="37"/>
      <c r="XCA44" s="37"/>
      <c r="XCB44" s="37"/>
      <c r="XCC44" s="37"/>
      <c r="XCD44" s="37"/>
      <c r="XCE44" s="37"/>
      <c r="XCF44" s="37"/>
      <c r="XCG44" s="37"/>
      <c r="XCH44" s="37"/>
      <c r="XCI44" s="37"/>
      <c r="XCJ44" s="37"/>
      <c r="XCK44" s="37"/>
      <c r="XCL44" s="37"/>
      <c r="XCM44" s="37"/>
      <c r="XCN44" s="37"/>
      <c r="XCO44" s="37"/>
      <c r="XCP44" s="37"/>
      <c r="XCQ44" s="37"/>
      <c r="XCR44" s="37"/>
      <c r="XCS44" s="37"/>
      <c r="XCT44" s="37"/>
      <c r="XCU44" s="37"/>
      <c r="XCV44" s="37"/>
      <c r="XCW44" s="37"/>
      <c r="XCX44" s="37"/>
      <c r="XCY44" s="37"/>
      <c r="XCZ44" s="37"/>
      <c r="XDA44" s="37"/>
      <c r="XDB44" s="37"/>
      <c r="XDC44" s="37"/>
      <c r="XDD44" s="37"/>
      <c r="XDE44" s="37"/>
      <c r="XDF44" s="37"/>
      <c r="XDG44" s="37"/>
      <c r="XDH44" s="37"/>
      <c r="XDI44" s="37"/>
      <c r="XDJ44" s="37"/>
      <c r="XDK44" s="37"/>
      <c r="XDL44" s="37"/>
      <c r="XDM44" s="37"/>
      <c r="XDN44" s="37"/>
      <c r="XDO44" s="37"/>
      <c r="XDP44" s="37"/>
      <c r="XDQ44" s="37"/>
      <c r="XDR44" s="37"/>
      <c r="XDS44" s="37"/>
      <c r="XDT44" s="37"/>
      <c r="XDU44" s="37"/>
      <c r="XDV44" s="37"/>
      <c r="XDW44" s="37"/>
      <c r="XDX44" s="37"/>
      <c r="XDY44" s="37"/>
      <c r="XDZ44" s="37"/>
      <c r="XEA44" s="37"/>
      <c r="XEB44" s="37"/>
      <c r="XEC44" s="37"/>
      <c r="XED44" s="37"/>
      <c r="XEE44" s="37"/>
      <c r="XEF44" s="37"/>
      <c r="XEG44" s="37"/>
      <c r="XEH44" s="37"/>
      <c r="XEI44" s="37"/>
      <c r="XEJ44" s="37"/>
      <c r="XEK44" s="37"/>
      <c r="XEL44" s="37"/>
      <c r="XEM44" s="37"/>
      <c r="XEN44" s="37"/>
      <c r="XEO44" s="37"/>
      <c r="XEP44" s="37"/>
      <c r="XEQ44" s="37"/>
      <c r="XER44" s="37"/>
      <c r="XES44" s="37"/>
      <c r="XET44" s="37"/>
      <c r="XEU44" s="37"/>
      <c r="XEV44" s="37"/>
      <c r="XEW44" s="37"/>
      <c r="XEX44" s="37"/>
      <c r="XEY44" s="37"/>
      <c r="XEZ44" s="37"/>
      <c r="XFA44" s="37"/>
      <c r="XFB44" s="37"/>
      <c r="XFC44" s="37"/>
      <c r="XFD44" s="37"/>
    </row>
    <row r="45" spans="1:16384" s="146" customFormat="1" ht="12" x14ac:dyDescent="0.2">
      <c r="A45" s="38"/>
      <c r="B45" s="37" t="s">
        <v>560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  <c r="IL45" s="37"/>
      <c r="IM45" s="37"/>
      <c r="IN45" s="37"/>
      <c r="IO45" s="37"/>
      <c r="IP45" s="37"/>
      <c r="IQ45" s="37"/>
      <c r="IR45" s="37"/>
      <c r="IS45" s="37"/>
      <c r="IT45" s="37"/>
      <c r="IU45" s="37"/>
      <c r="IV45" s="37"/>
      <c r="IW45" s="37"/>
      <c r="IX45" s="37"/>
      <c r="IY45" s="37"/>
      <c r="IZ45" s="37"/>
      <c r="JA45" s="37"/>
      <c r="JB45" s="37"/>
      <c r="JC45" s="37"/>
      <c r="JD45" s="37"/>
      <c r="JE45" s="37"/>
      <c r="JF45" s="37"/>
      <c r="JG45" s="37"/>
      <c r="JH45" s="37"/>
      <c r="JI45" s="37"/>
      <c r="JJ45" s="37"/>
      <c r="JK45" s="37"/>
      <c r="JL45" s="37"/>
      <c r="JM45" s="37"/>
      <c r="JN45" s="37"/>
      <c r="JO45" s="37"/>
      <c r="JP45" s="37"/>
      <c r="JQ45" s="37"/>
      <c r="JR45" s="37"/>
      <c r="JS45" s="37"/>
      <c r="JT45" s="37"/>
      <c r="JU45" s="37"/>
      <c r="JV45" s="37"/>
      <c r="JW45" s="37"/>
      <c r="JX45" s="37"/>
      <c r="JY45" s="37"/>
      <c r="JZ45" s="37"/>
      <c r="KA45" s="37"/>
      <c r="KB45" s="37"/>
      <c r="KC45" s="37"/>
      <c r="KD45" s="37"/>
      <c r="KE45" s="37"/>
      <c r="KF45" s="37"/>
      <c r="KG45" s="37"/>
      <c r="KH45" s="37"/>
      <c r="KI45" s="37"/>
      <c r="KJ45" s="37"/>
      <c r="KK45" s="37"/>
      <c r="KL45" s="37"/>
      <c r="KM45" s="37"/>
      <c r="KN45" s="37"/>
      <c r="KO45" s="37"/>
      <c r="KP45" s="37"/>
      <c r="KQ45" s="37"/>
      <c r="KR45" s="37"/>
      <c r="KS45" s="37"/>
      <c r="KT45" s="37"/>
      <c r="KU45" s="37"/>
      <c r="KV45" s="37"/>
      <c r="KW45" s="37"/>
      <c r="KX45" s="37"/>
      <c r="KY45" s="37"/>
      <c r="KZ45" s="37"/>
      <c r="LA45" s="37"/>
      <c r="LB45" s="37"/>
      <c r="LC45" s="37"/>
      <c r="LD45" s="37"/>
      <c r="LE45" s="37"/>
      <c r="LF45" s="37"/>
      <c r="LG45" s="37"/>
      <c r="LH45" s="37"/>
      <c r="LI45" s="37"/>
      <c r="LJ45" s="37"/>
      <c r="LK45" s="37"/>
      <c r="LL45" s="37"/>
      <c r="LM45" s="37"/>
      <c r="LN45" s="37"/>
      <c r="LO45" s="37"/>
      <c r="LP45" s="37"/>
      <c r="LQ45" s="37"/>
      <c r="LR45" s="37"/>
      <c r="LS45" s="37"/>
      <c r="LT45" s="37"/>
      <c r="LU45" s="37"/>
      <c r="LV45" s="37"/>
      <c r="LW45" s="37"/>
      <c r="LX45" s="37"/>
      <c r="LY45" s="37"/>
      <c r="LZ45" s="37"/>
      <c r="MA45" s="37"/>
      <c r="MB45" s="37"/>
      <c r="MC45" s="37"/>
      <c r="MD45" s="37"/>
      <c r="ME45" s="37"/>
      <c r="MF45" s="37"/>
      <c r="MG45" s="37"/>
      <c r="MH45" s="37"/>
      <c r="MI45" s="37"/>
      <c r="MJ45" s="37"/>
      <c r="MK45" s="37"/>
      <c r="ML45" s="37"/>
      <c r="MM45" s="37"/>
      <c r="MN45" s="37"/>
      <c r="MO45" s="37"/>
      <c r="MP45" s="37"/>
      <c r="MQ45" s="37"/>
      <c r="MR45" s="37"/>
      <c r="MS45" s="37"/>
      <c r="MT45" s="37"/>
      <c r="MU45" s="37"/>
      <c r="MV45" s="37"/>
      <c r="MW45" s="37"/>
      <c r="MX45" s="37"/>
      <c r="MY45" s="37"/>
      <c r="MZ45" s="37"/>
      <c r="NA45" s="37"/>
      <c r="NB45" s="37"/>
      <c r="NC45" s="37"/>
      <c r="ND45" s="37"/>
      <c r="NE45" s="37"/>
      <c r="NF45" s="37"/>
      <c r="NG45" s="37"/>
      <c r="NH45" s="37"/>
      <c r="NI45" s="37"/>
      <c r="NJ45" s="37"/>
      <c r="NK45" s="37"/>
      <c r="NL45" s="37"/>
      <c r="NM45" s="37"/>
      <c r="NN45" s="37"/>
      <c r="NO45" s="37"/>
      <c r="NP45" s="37"/>
      <c r="NQ45" s="37"/>
      <c r="NR45" s="37"/>
      <c r="NS45" s="37"/>
      <c r="NT45" s="37"/>
      <c r="NU45" s="37"/>
      <c r="NV45" s="37"/>
      <c r="NW45" s="37"/>
      <c r="NX45" s="37"/>
      <c r="NY45" s="37"/>
      <c r="NZ45" s="37"/>
      <c r="OA45" s="37"/>
      <c r="OB45" s="37"/>
      <c r="OC45" s="37"/>
      <c r="OD45" s="37"/>
      <c r="OE45" s="37"/>
      <c r="OF45" s="37"/>
      <c r="OG45" s="37"/>
      <c r="OH45" s="37"/>
      <c r="OI45" s="37"/>
      <c r="OJ45" s="37"/>
      <c r="OK45" s="37"/>
      <c r="OL45" s="37"/>
      <c r="OM45" s="37"/>
      <c r="ON45" s="37"/>
      <c r="OO45" s="37"/>
      <c r="OP45" s="37"/>
      <c r="OQ45" s="37"/>
      <c r="OR45" s="37"/>
      <c r="OS45" s="37"/>
      <c r="OT45" s="37"/>
      <c r="OU45" s="37"/>
      <c r="OV45" s="37"/>
      <c r="OW45" s="37"/>
      <c r="OX45" s="37"/>
      <c r="OY45" s="37"/>
      <c r="OZ45" s="37"/>
      <c r="PA45" s="37"/>
      <c r="PB45" s="37"/>
      <c r="PC45" s="37"/>
      <c r="PD45" s="37"/>
      <c r="PE45" s="37"/>
      <c r="PF45" s="37"/>
      <c r="PG45" s="37"/>
      <c r="PH45" s="37"/>
      <c r="PI45" s="37"/>
      <c r="PJ45" s="37"/>
      <c r="PK45" s="37"/>
      <c r="PL45" s="37"/>
      <c r="PM45" s="37"/>
      <c r="PN45" s="37"/>
      <c r="PO45" s="37"/>
      <c r="PP45" s="37"/>
      <c r="PQ45" s="37"/>
      <c r="PR45" s="37"/>
      <c r="PS45" s="37"/>
      <c r="PT45" s="37"/>
      <c r="PU45" s="37"/>
      <c r="PV45" s="37"/>
      <c r="PW45" s="37"/>
      <c r="PX45" s="37"/>
      <c r="PY45" s="37"/>
      <c r="PZ45" s="37"/>
      <c r="QA45" s="37"/>
      <c r="QB45" s="37"/>
      <c r="QC45" s="37"/>
      <c r="QD45" s="37"/>
      <c r="QE45" s="37"/>
      <c r="QF45" s="37"/>
      <c r="QG45" s="37"/>
      <c r="QH45" s="37"/>
      <c r="QI45" s="37"/>
      <c r="QJ45" s="37"/>
      <c r="QK45" s="37"/>
      <c r="QL45" s="37"/>
      <c r="QM45" s="37"/>
      <c r="QN45" s="37"/>
      <c r="QO45" s="37"/>
      <c r="QP45" s="37"/>
      <c r="QQ45" s="37"/>
      <c r="QR45" s="37"/>
      <c r="QS45" s="37"/>
      <c r="QT45" s="37"/>
      <c r="QU45" s="37"/>
      <c r="QV45" s="37"/>
      <c r="QW45" s="37"/>
      <c r="QX45" s="37"/>
      <c r="QY45" s="37"/>
      <c r="QZ45" s="37"/>
      <c r="RA45" s="37"/>
      <c r="RB45" s="37"/>
      <c r="RC45" s="37"/>
      <c r="RD45" s="37"/>
      <c r="RE45" s="37"/>
      <c r="RF45" s="37"/>
      <c r="RG45" s="37"/>
      <c r="RH45" s="37"/>
      <c r="RI45" s="37"/>
      <c r="RJ45" s="37"/>
      <c r="RK45" s="37"/>
      <c r="RL45" s="37"/>
      <c r="RM45" s="37"/>
      <c r="RN45" s="37"/>
      <c r="RO45" s="37"/>
      <c r="RP45" s="37"/>
      <c r="RQ45" s="37"/>
      <c r="RR45" s="37"/>
      <c r="RS45" s="37"/>
      <c r="RT45" s="37"/>
      <c r="RU45" s="37"/>
      <c r="RV45" s="37"/>
      <c r="RW45" s="37"/>
      <c r="RX45" s="37"/>
      <c r="RY45" s="37"/>
      <c r="RZ45" s="37"/>
      <c r="SA45" s="37"/>
      <c r="SB45" s="37"/>
      <c r="SC45" s="37"/>
      <c r="SD45" s="37"/>
      <c r="SE45" s="37"/>
      <c r="SF45" s="37"/>
      <c r="SG45" s="37"/>
      <c r="SH45" s="37"/>
      <c r="SI45" s="37"/>
      <c r="SJ45" s="37"/>
      <c r="SK45" s="37"/>
      <c r="SL45" s="37"/>
      <c r="SM45" s="37"/>
      <c r="SN45" s="37"/>
      <c r="SO45" s="37"/>
      <c r="SP45" s="37"/>
      <c r="SQ45" s="37"/>
      <c r="SR45" s="37"/>
      <c r="SS45" s="37"/>
      <c r="ST45" s="37"/>
      <c r="SU45" s="37"/>
      <c r="SV45" s="37"/>
      <c r="SW45" s="37"/>
      <c r="SX45" s="37"/>
      <c r="SY45" s="37"/>
      <c r="SZ45" s="37"/>
      <c r="TA45" s="37"/>
      <c r="TB45" s="37"/>
      <c r="TC45" s="37"/>
      <c r="TD45" s="37"/>
      <c r="TE45" s="37"/>
      <c r="TF45" s="37"/>
      <c r="TG45" s="37"/>
      <c r="TH45" s="37"/>
      <c r="TI45" s="37"/>
      <c r="TJ45" s="37"/>
      <c r="TK45" s="37"/>
      <c r="TL45" s="37"/>
      <c r="TM45" s="37"/>
      <c r="TN45" s="37"/>
      <c r="TO45" s="37"/>
      <c r="TP45" s="37"/>
      <c r="TQ45" s="37"/>
      <c r="TR45" s="37"/>
      <c r="TS45" s="37"/>
      <c r="TT45" s="37"/>
      <c r="TU45" s="37"/>
      <c r="TV45" s="37"/>
      <c r="TW45" s="37"/>
      <c r="TX45" s="37"/>
      <c r="TY45" s="37"/>
      <c r="TZ45" s="37"/>
      <c r="UA45" s="37"/>
      <c r="UB45" s="37"/>
      <c r="UC45" s="37"/>
      <c r="UD45" s="37"/>
      <c r="UE45" s="37"/>
      <c r="UF45" s="37"/>
      <c r="UG45" s="37"/>
      <c r="UH45" s="37"/>
      <c r="UI45" s="37"/>
      <c r="UJ45" s="37"/>
      <c r="UK45" s="37"/>
      <c r="UL45" s="37"/>
      <c r="UM45" s="37"/>
      <c r="UN45" s="37"/>
      <c r="UO45" s="37"/>
      <c r="UP45" s="37"/>
      <c r="UQ45" s="37"/>
      <c r="UR45" s="37"/>
      <c r="US45" s="37"/>
      <c r="UT45" s="37"/>
      <c r="UU45" s="37"/>
      <c r="UV45" s="37"/>
      <c r="UW45" s="37"/>
      <c r="UX45" s="37"/>
      <c r="UY45" s="37"/>
      <c r="UZ45" s="37"/>
      <c r="VA45" s="37"/>
      <c r="VB45" s="37"/>
      <c r="VC45" s="37"/>
      <c r="VD45" s="37"/>
      <c r="VE45" s="37"/>
      <c r="VF45" s="37"/>
      <c r="VG45" s="37"/>
      <c r="VH45" s="37"/>
      <c r="VI45" s="37"/>
      <c r="VJ45" s="37"/>
      <c r="VK45" s="37"/>
      <c r="VL45" s="37"/>
      <c r="VM45" s="37"/>
      <c r="VN45" s="37"/>
      <c r="VO45" s="37"/>
      <c r="VP45" s="37"/>
      <c r="VQ45" s="37"/>
      <c r="VR45" s="37"/>
      <c r="VS45" s="37"/>
      <c r="VT45" s="37"/>
      <c r="VU45" s="37"/>
      <c r="VV45" s="37"/>
      <c r="VW45" s="37"/>
      <c r="VX45" s="37"/>
      <c r="VY45" s="37"/>
      <c r="VZ45" s="37"/>
      <c r="WA45" s="37"/>
      <c r="WB45" s="37"/>
      <c r="WC45" s="37"/>
      <c r="WD45" s="37"/>
      <c r="WE45" s="37"/>
      <c r="WF45" s="37"/>
      <c r="WG45" s="37"/>
      <c r="WH45" s="37"/>
      <c r="WI45" s="37"/>
      <c r="WJ45" s="37"/>
      <c r="WK45" s="37"/>
      <c r="WL45" s="37"/>
      <c r="WM45" s="37"/>
      <c r="WN45" s="37"/>
      <c r="WO45" s="37"/>
      <c r="WP45" s="37"/>
      <c r="WQ45" s="37"/>
      <c r="WR45" s="37"/>
      <c r="WS45" s="37"/>
      <c r="WT45" s="37"/>
      <c r="WU45" s="37"/>
      <c r="WV45" s="37"/>
      <c r="WW45" s="37"/>
      <c r="WX45" s="37"/>
      <c r="WY45" s="37"/>
      <c r="WZ45" s="37"/>
      <c r="XA45" s="37"/>
      <c r="XB45" s="37"/>
      <c r="XC45" s="37"/>
      <c r="XD45" s="37"/>
      <c r="XE45" s="37"/>
      <c r="XF45" s="37"/>
      <c r="XG45" s="37"/>
      <c r="XH45" s="37"/>
      <c r="XI45" s="37"/>
      <c r="XJ45" s="37"/>
      <c r="XK45" s="37"/>
      <c r="XL45" s="37"/>
      <c r="XM45" s="37"/>
      <c r="XN45" s="37"/>
      <c r="XO45" s="37"/>
      <c r="XP45" s="37"/>
      <c r="XQ45" s="37"/>
      <c r="XR45" s="37"/>
      <c r="XS45" s="37"/>
      <c r="XT45" s="37"/>
      <c r="XU45" s="37"/>
      <c r="XV45" s="37"/>
      <c r="XW45" s="37"/>
      <c r="XX45" s="37"/>
      <c r="XY45" s="37"/>
      <c r="XZ45" s="37"/>
      <c r="YA45" s="37"/>
      <c r="YB45" s="37"/>
      <c r="YC45" s="37"/>
      <c r="YD45" s="37"/>
      <c r="YE45" s="37"/>
      <c r="YF45" s="37"/>
      <c r="YG45" s="37"/>
      <c r="YH45" s="37"/>
      <c r="YI45" s="37"/>
      <c r="YJ45" s="37"/>
      <c r="YK45" s="37"/>
      <c r="YL45" s="37"/>
      <c r="YM45" s="37"/>
      <c r="YN45" s="37"/>
      <c r="YO45" s="37"/>
      <c r="YP45" s="37"/>
      <c r="YQ45" s="37"/>
      <c r="YR45" s="37"/>
      <c r="YS45" s="37"/>
      <c r="YT45" s="37"/>
      <c r="YU45" s="37"/>
      <c r="YV45" s="37"/>
      <c r="YW45" s="37"/>
      <c r="YX45" s="37"/>
      <c r="YY45" s="37"/>
      <c r="YZ45" s="37"/>
      <c r="ZA45" s="37"/>
      <c r="ZB45" s="37"/>
      <c r="ZC45" s="37"/>
      <c r="ZD45" s="37"/>
      <c r="ZE45" s="37"/>
      <c r="ZF45" s="37"/>
      <c r="ZG45" s="37"/>
      <c r="ZH45" s="37"/>
      <c r="ZI45" s="37"/>
      <c r="ZJ45" s="37"/>
      <c r="ZK45" s="37"/>
      <c r="ZL45" s="37"/>
      <c r="ZM45" s="37"/>
      <c r="ZN45" s="37"/>
      <c r="ZO45" s="37"/>
      <c r="ZP45" s="37"/>
      <c r="ZQ45" s="37"/>
      <c r="ZR45" s="37"/>
      <c r="ZS45" s="37"/>
      <c r="ZT45" s="37"/>
      <c r="ZU45" s="37"/>
      <c r="ZV45" s="37"/>
      <c r="ZW45" s="37"/>
      <c r="ZX45" s="37"/>
      <c r="ZY45" s="37"/>
      <c r="ZZ45" s="37"/>
      <c r="AAA45" s="37"/>
      <c r="AAB45" s="37"/>
      <c r="AAC45" s="37"/>
      <c r="AAD45" s="37"/>
      <c r="AAE45" s="37"/>
      <c r="AAF45" s="37"/>
      <c r="AAG45" s="37"/>
      <c r="AAH45" s="37"/>
      <c r="AAI45" s="37"/>
      <c r="AAJ45" s="37"/>
      <c r="AAK45" s="37"/>
      <c r="AAL45" s="37"/>
      <c r="AAM45" s="37"/>
      <c r="AAN45" s="37"/>
      <c r="AAO45" s="37"/>
      <c r="AAP45" s="37"/>
      <c r="AAQ45" s="37"/>
      <c r="AAR45" s="37"/>
      <c r="AAS45" s="37"/>
      <c r="AAT45" s="37"/>
      <c r="AAU45" s="37"/>
      <c r="AAV45" s="37"/>
      <c r="AAW45" s="37"/>
      <c r="AAX45" s="37"/>
      <c r="AAY45" s="37"/>
      <c r="AAZ45" s="37"/>
      <c r="ABA45" s="37"/>
      <c r="ABB45" s="37"/>
      <c r="ABC45" s="37"/>
      <c r="ABD45" s="37"/>
      <c r="ABE45" s="37"/>
      <c r="ABF45" s="37"/>
      <c r="ABG45" s="37"/>
      <c r="ABH45" s="37"/>
      <c r="ABI45" s="37"/>
      <c r="ABJ45" s="37"/>
      <c r="ABK45" s="37"/>
      <c r="ABL45" s="37"/>
      <c r="ABM45" s="37"/>
      <c r="ABN45" s="37"/>
      <c r="ABO45" s="37"/>
      <c r="ABP45" s="37"/>
      <c r="ABQ45" s="37"/>
      <c r="ABR45" s="37"/>
      <c r="ABS45" s="37"/>
      <c r="ABT45" s="37"/>
      <c r="ABU45" s="37"/>
      <c r="ABV45" s="37"/>
      <c r="ABW45" s="37"/>
      <c r="ABX45" s="37"/>
      <c r="ABY45" s="37"/>
      <c r="ABZ45" s="37"/>
      <c r="ACA45" s="37"/>
      <c r="ACB45" s="37"/>
      <c r="ACC45" s="37"/>
      <c r="ACD45" s="37"/>
      <c r="ACE45" s="37"/>
      <c r="ACF45" s="37"/>
      <c r="ACG45" s="37"/>
      <c r="ACH45" s="37"/>
      <c r="ACI45" s="37"/>
      <c r="ACJ45" s="37"/>
      <c r="ACK45" s="37"/>
      <c r="ACL45" s="37"/>
      <c r="ACM45" s="37"/>
      <c r="ACN45" s="37"/>
      <c r="ACO45" s="37"/>
      <c r="ACP45" s="37"/>
      <c r="ACQ45" s="37"/>
      <c r="ACR45" s="37"/>
      <c r="ACS45" s="37"/>
      <c r="ACT45" s="37"/>
      <c r="ACU45" s="37"/>
      <c r="ACV45" s="37"/>
      <c r="ACW45" s="37"/>
      <c r="ACX45" s="37"/>
      <c r="ACY45" s="37"/>
      <c r="ACZ45" s="37"/>
      <c r="ADA45" s="37"/>
      <c r="ADB45" s="37"/>
      <c r="ADC45" s="37"/>
      <c r="ADD45" s="37"/>
      <c r="ADE45" s="37"/>
      <c r="ADF45" s="37"/>
      <c r="ADG45" s="37"/>
      <c r="ADH45" s="37"/>
      <c r="ADI45" s="37"/>
      <c r="ADJ45" s="37"/>
      <c r="ADK45" s="37"/>
      <c r="ADL45" s="37"/>
      <c r="ADM45" s="37"/>
      <c r="ADN45" s="37"/>
      <c r="ADO45" s="37"/>
      <c r="ADP45" s="37"/>
      <c r="ADQ45" s="37"/>
      <c r="ADR45" s="37"/>
      <c r="ADS45" s="37"/>
      <c r="ADT45" s="37"/>
      <c r="ADU45" s="37"/>
      <c r="ADV45" s="37"/>
      <c r="ADW45" s="37"/>
      <c r="ADX45" s="37"/>
      <c r="ADY45" s="37"/>
      <c r="ADZ45" s="37"/>
      <c r="AEA45" s="37"/>
      <c r="AEB45" s="37"/>
      <c r="AEC45" s="37"/>
      <c r="AED45" s="37"/>
      <c r="AEE45" s="37"/>
      <c r="AEF45" s="37"/>
      <c r="AEG45" s="37"/>
      <c r="AEH45" s="37"/>
      <c r="AEI45" s="37"/>
      <c r="AEJ45" s="37"/>
      <c r="AEK45" s="37"/>
      <c r="AEL45" s="37"/>
      <c r="AEM45" s="37"/>
      <c r="AEN45" s="37"/>
      <c r="AEO45" s="37"/>
      <c r="AEP45" s="37"/>
      <c r="AEQ45" s="37"/>
      <c r="AER45" s="37"/>
      <c r="AES45" s="37"/>
      <c r="AET45" s="37"/>
      <c r="AEU45" s="37"/>
      <c r="AEV45" s="37"/>
      <c r="AEW45" s="37"/>
      <c r="AEX45" s="37"/>
      <c r="AEY45" s="37"/>
      <c r="AEZ45" s="37"/>
      <c r="AFA45" s="37"/>
      <c r="AFB45" s="37"/>
      <c r="AFC45" s="37"/>
      <c r="AFD45" s="37"/>
      <c r="AFE45" s="37"/>
      <c r="AFF45" s="37"/>
      <c r="AFG45" s="37"/>
      <c r="AFH45" s="37"/>
      <c r="AFI45" s="37"/>
      <c r="AFJ45" s="37"/>
      <c r="AFK45" s="37"/>
      <c r="AFL45" s="37"/>
      <c r="AFM45" s="37"/>
      <c r="AFN45" s="37"/>
      <c r="AFO45" s="37"/>
      <c r="AFP45" s="37"/>
      <c r="AFQ45" s="37"/>
      <c r="AFR45" s="37"/>
      <c r="AFS45" s="37"/>
      <c r="AFT45" s="37"/>
      <c r="AFU45" s="37"/>
      <c r="AFV45" s="37"/>
      <c r="AFW45" s="37"/>
      <c r="AFX45" s="37"/>
      <c r="AFY45" s="37"/>
      <c r="AFZ45" s="37"/>
      <c r="AGA45" s="37"/>
      <c r="AGB45" s="37"/>
      <c r="AGC45" s="37"/>
      <c r="AGD45" s="37"/>
      <c r="AGE45" s="37"/>
      <c r="AGF45" s="37"/>
      <c r="AGG45" s="37"/>
      <c r="AGH45" s="37"/>
      <c r="AGI45" s="37"/>
      <c r="AGJ45" s="37"/>
      <c r="AGK45" s="37"/>
      <c r="AGL45" s="37"/>
      <c r="AGM45" s="37"/>
      <c r="AGN45" s="37"/>
      <c r="AGO45" s="37"/>
      <c r="AGP45" s="37"/>
      <c r="AGQ45" s="37"/>
      <c r="AGR45" s="37"/>
      <c r="AGS45" s="37"/>
      <c r="AGT45" s="37"/>
      <c r="AGU45" s="37"/>
      <c r="AGV45" s="37"/>
      <c r="AGW45" s="37"/>
      <c r="AGX45" s="37"/>
      <c r="AGY45" s="37"/>
      <c r="AGZ45" s="37"/>
      <c r="AHA45" s="37"/>
      <c r="AHB45" s="37"/>
      <c r="AHC45" s="37"/>
      <c r="AHD45" s="37"/>
      <c r="AHE45" s="37"/>
      <c r="AHF45" s="37"/>
      <c r="AHG45" s="37"/>
      <c r="AHH45" s="37"/>
      <c r="AHI45" s="37"/>
      <c r="AHJ45" s="37"/>
      <c r="AHK45" s="37"/>
      <c r="AHL45" s="37"/>
      <c r="AHM45" s="37"/>
      <c r="AHN45" s="37"/>
      <c r="AHO45" s="37"/>
      <c r="AHP45" s="37"/>
      <c r="AHQ45" s="37"/>
      <c r="AHR45" s="37"/>
      <c r="AHS45" s="37"/>
      <c r="AHT45" s="37"/>
      <c r="AHU45" s="37"/>
      <c r="AHV45" s="37"/>
      <c r="AHW45" s="37"/>
      <c r="AHX45" s="37"/>
      <c r="AHY45" s="37"/>
      <c r="AHZ45" s="37"/>
      <c r="AIA45" s="37"/>
      <c r="AIB45" s="37"/>
      <c r="AIC45" s="37"/>
      <c r="AID45" s="37"/>
      <c r="AIE45" s="37"/>
      <c r="AIF45" s="37"/>
      <c r="AIG45" s="37"/>
      <c r="AIH45" s="37"/>
      <c r="AII45" s="37"/>
      <c r="AIJ45" s="37"/>
      <c r="AIK45" s="37"/>
      <c r="AIL45" s="37"/>
      <c r="AIM45" s="37"/>
      <c r="AIN45" s="37"/>
      <c r="AIO45" s="37"/>
      <c r="AIP45" s="37"/>
      <c r="AIQ45" s="37"/>
      <c r="AIR45" s="37"/>
      <c r="AIS45" s="37"/>
      <c r="AIT45" s="37"/>
      <c r="AIU45" s="37"/>
      <c r="AIV45" s="37"/>
      <c r="AIW45" s="37"/>
      <c r="AIX45" s="37"/>
      <c r="AIY45" s="37"/>
      <c r="AIZ45" s="37"/>
      <c r="AJA45" s="37"/>
      <c r="AJB45" s="37"/>
      <c r="AJC45" s="37"/>
      <c r="AJD45" s="37"/>
      <c r="AJE45" s="37"/>
      <c r="AJF45" s="37"/>
      <c r="AJG45" s="37"/>
      <c r="AJH45" s="37"/>
      <c r="AJI45" s="37"/>
      <c r="AJJ45" s="37"/>
      <c r="AJK45" s="37"/>
      <c r="AJL45" s="37"/>
      <c r="AJM45" s="37"/>
      <c r="AJN45" s="37"/>
      <c r="AJO45" s="37"/>
      <c r="AJP45" s="37"/>
      <c r="AJQ45" s="37"/>
      <c r="AJR45" s="37"/>
      <c r="AJS45" s="37"/>
      <c r="AJT45" s="37"/>
      <c r="AJU45" s="37"/>
      <c r="AJV45" s="37"/>
      <c r="AJW45" s="37"/>
      <c r="AJX45" s="37"/>
      <c r="AJY45" s="37"/>
      <c r="AJZ45" s="37"/>
      <c r="AKA45" s="37"/>
      <c r="AKB45" s="37"/>
      <c r="AKC45" s="37"/>
      <c r="AKD45" s="37"/>
      <c r="AKE45" s="37"/>
      <c r="AKF45" s="37"/>
      <c r="AKG45" s="37"/>
      <c r="AKH45" s="37"/>
      <c r="AKI45" s="37"/>
      <c r="AKJ45" s="37"/>
      <c r="AKK45" s="37"/>
      <c r="AKL45" s="37"/>
      <c r="AKM45" s="37"/>
      <c r="AKN45" s="37"/>
      <c r="AKO45" s="37"/>
      <c r="AKP45" s="37"/>
      <c r="AKQ45" s="37"/>
      <c r="AKR45" s="37"/>
      <c r="AKS45" s="37"/>
      <c r="AKT45" s="37"/>
      <c r="AKU45" s="37"/>
      <c r="AKV45" s="37"/>
      <c r="AKW45" s="37"/>
      <c r="AKX45" s="37"/>
      <c r="AKY45" s="37"/>
      <c r="AKZ45" s="37"/>
      <c r="ALA45" s="37"/>
      <c r="ALB45" s="37"/>
      <c r="ALC45" s="37"/>
      <c r="ALD45" s="37"/>
      <c r="ALE45" s="37"/>
      <c r="ALF45" s="37"/>
      <c r="ALG45" s="37"/>
      <c r="ALH45" s="37"/>
      <c r="ALI45" s="37"/>
      <c r="ALJ45" s="37"/>
      <c r="ALK45" s="37"/>
      <c r="ALL45" s="37"/>
      <c r="ALM45" s="37"/>
      <c r="ALN45" s="37"/>
      <c r="ALO45" s="37"/>
      <c r="ALP45" s="37"/>
      <c r="ALQ45" s="37"/>
      <c r="ALR45" s="37"/>
      <c r="ALS45" s="37"/>
      <c r="ALT45" s="37"/>
      <c r="ALU45" s="37"/>
      <c r="ALV45" s="37"/>
      <c r="ALW45" s="37"/>
      <c r="ALX45" s="37"/>
      <c r="ALY45" s="37"/>
      <c r="ALZ45" s="37"/>
      <c r="AMA45" s="37"/>
      <c r="AMB45" s="37"/>
      <c r="AMC45" s="37"/>
      <c r="AMD45" s="37"/>
      <c r="AME45" s="37"/>
      <c r="AMF45" s="37"/>
      <c r="AMG45" s="37"/>
      <c r="AMH45" s="37"/>
      <c r="AMI45" s="37"/>
      <c r="AMJ45" s="37"/>
      <c r="AMK45" s="37"/>
      <c r="AML45" s="37"/>
      <c r="AMM45" s="37"/>
      <c r="AMN45" s="37"/>
      <c r="AMO45" s="37"/>
      <c r="AMP45" s="37"/>
      <c r="AMQ45" s="37"/>
      <c r="AMR45" s="37"/>
      <c r="AMS45" s="37"/>
      <c r="AMT45" s="37"/>
      <c r="AMU45" s="37"/>
      <c r="AMV45" s="37"/>
      <c r="AMW45" s="37"/>
      <c r="AMX45" s="37"/>
      <c r="AMY45" s="37"/>
      <c r="AMZ45" s="37"/>
      <c r="ANA45" s="37"/>
      <c r="ANB45" s="37"/>
      <c r="ANC45" s="37"/>
      <c r="AND45" s="37"/>
      <c r="ANE45" s="37"/>
      <c r="ANF45" s="37"/>
      <c r="ANG45" s="37"/>
      <c r="ANH45" s="37"/>
      <c r="ANI45" s="37"/>
      <c r="ANJ45" s="37"/>
      <c r="ANK45" s="37"/>
      <c r="ANL45" s="37"/>
      <c r="ANM45" s="37"/>
      <c r="ANN45" s="37"/>
      <c r="ANO45" s="37"/>
      <c r="ANP45" s="37"/>
      <c r="ANQ45" s="37"/>
      <c r="ANR45" s="37"/>
      <c r="ANS45" s="37"/>
      <c r="ANT45" s="37"/>
      <c r="ANU45" s="37"/>
      <c r="ANV45" s="37"/>
      <c r="ANW45" s="37"/>
      <c r="ANX45" s="37"/>
      <c r="ANY45" s="37"/>
      <c r="ANZ45" s="37"/>
      <c r="AOA45" s="37"/>
      <c r="AOB45" s="37"/>
      <c r="AOC45" s="37"/>
      <c r="AOD45" s="37"/>
      <c r="AOE45" s="37"/>
      <c r="AOF45" s="37"/>
      <c r="AOG45" s="37"/>
      <c r="AOH45" s="37"/>
      <c r="AOI45" s="37"/>
      <c r="AOJ45" s="37"/>
      <c r="AOK45" s="37"/>
      <c r="AOL45" s="37"/>
      <c r="AOM45" s="37"/>
      <c r="AON45" s="37"/>
      <c r="AOO45" s="37"/>
      <c r="AOP45" s="37"/>
      <c r="AOQ45" s="37"/>
      <c r="AOR45" s="37"/>
      <c r="AOS45" s="37"/>
      <c r="AOT45" s="37"/>
      <c r="AOU45" s="37"/>
      <c r="AOV45" s="37"/>
      <c r="AOW45" s="37"/>
      <c r="AOX45" s="37"/>
      <c r="AOY45" s="37"/>
      <c r="AOZ45" s="37"/>
      <c r="APA45" s="37"/>
      <c r="APB45" s="37"/>
      <c r="APC45" s="37"/>
      <c r="APD45" s="37"/>
      <c r="APE45" s="37"/>
      <c r="APF45" s="37"/>
      <c r="APG45" s="37"/>
      <c r="APH45" s="37"/>
      <c r="API45" s="37"/>
      <c r="APJ45" s="37"/>
      <c r="APK45" s="37"/>
      <c r="APL45" s="37"/>
      <c r="APM45" s="37"/>
      <c r="APN45" s="37"/>
      <c r="APO45" s="37"/>
      <c r="APP45" s="37"/>
      <c r="APQ45" s="37"/>
      <c r="APR45" s="37"/>
      <c r="APS45" s="37"/>
      <c r="APT45" s="37"/>
      <c r="APU45" s="37"/>
      <c r="APV45" s="37"/>
      <c r="APW45" s="37"/>
      <c r="APX45" s="37"/>
      <c r="APY45" s="37"/>
      <c r="APZ45" s="37"/>
      <c r="AQA45" s="37"/>
      <c r="AQB45" s="37"/>
      <c r="AQC45" s="37"/>
      <c r="AQD45" s="37"/>
      <c r="AQE45" s="37"/>
      <c r="AQF45" s="37"/>
      <c r="AQG45" s="37"/>
      <c r="AQH45" s="37"/>
      <c r="AQI45" s="37"/>
      <c r="AQJ45" s="37"/>
      <c r="AQK45" s="37"/>
      <c r="AQL45" s="37"/>
      <c r="AQM45" s="37"/>
      <c r="AQN45" s="37"/>
      <c r="AQO45" s="37"/>
      <c r="AQP45" s="37"/>
      <c r="AQQ45" s="37"/>
      <c r="AQR45" s="37"/>
      <c r="AQS45" s="37"/>
      <c r="AQT45" s="37"/>
      <c r="AQU45" s="37"/>
      <c r="AQV45" s="37"/>
      <c r="AQW45" s="37"/>
      <c r="AQX45" s="37"/>
      <c r="AQY45" s="37"/>
      <c r="AQZ45" s="37"/>
      <c r="ARA45" s="37"/>
      <c r="ARB45" s="37"/>
      <c r="ARC45" s="37"/>
      <c r="ARD45" s="37"/>
      <c r="ARE45" s="37"/>
      <c r="ARF45" s="37"/>
      <c r="ARG45" s="37"/>
      <c r="ARH45" s="37"/>
      <c r="ARI45" s="37"/>
      <c r="ARJ45" s="37"/>
      <c r="ARK45" s="37"/>
      <c r="ARL45" s="37"/>
      <c r="ARM45" s="37"/>
      <c r="ARN45" s="37"/>
      <c r="ARO45" s="37"/>
      <c r="ARP45" s="37"/>
      <c r="ARQ45" s="37"/>
      <c r="ARR45" s="37"/>
      <c r="ARS45" s="37"/>
      <c r="ART45" s="37"/>
      <c r="ARU45" s="37"/>
      <c r="ARV45" s="37"/>
      <c r="ARW45" s="37"/>
      <c r="ARX45" s="37"/>
      <c r="ARY45" s="37"/>
      <c r="ARZ45" s="37"/>
      <c r="ASA45" s="37"/>
      <c r="ASB45" s="37"/>
      <c r="ASC45" s="37"/>
      <c r="ASD45" s="37"/>
      <c r="ASE45" s="37"/>
      <c r="ASF45" s="37"/>
      <c r="ASG45" s="37"/>
      <c r="ASH45" s="37"/>
      <c r="ASI45" s="37"/>
      <c r="ASJ45" s="37"/>
      <c r="ASK45" s="37"/>
      <c r="ASL45" s="37"/>
      <c r="ASM45" s="37"/>
      <c r="ASN45" s="37"/>
      <c r="ASO45" s="37"/>
      <c r="ASP45" s="37"/>
      <c r="ASQ45" s="37"/>
      <c r="ASR45" s="37"/>
      <c r="ASS45" s="37"/>
      <c r="AST45" s="37"/>
      <c r="ASU45" s="37"/>
      <c r="ASV45" s="37"/>
      <c r="ASW45" s="37"/>
      <c r="ASX45" s="37"/>
      <c r="ASY45" s="37"/>
      <c r="ASZ45" s="37"/>
      <c r="ATA45" s="37"/>
      <c r="ATB45" s="37"/>
      <c r="ATC45" s="37"/>
      <c r="ATD45" s="37"/>
      <c r="ATE45" s="37"/>
      <c r="ATF45" s="37"/>
      <c r="ATG45" s="37"/>
      <c r="ATH45" s="37"/>
      <c r="ATI45" s="37"/>
      <c r="ATJ45" s="37"/>
      <c r="ATK45" s="37"/>
      <c r="ATL45" s="37"/>
      <c r="ATM45" s="37"/>
      <c r="ATN45" s="37"/>
      <c r="ATO45" s="37"/>
      <c r="ATP45" s="37"/>
      <c r="ATQ45" s="37"/>
      <c r="ATR45" s="37"/>
      <c r="ATS45" s="37"/>
      <c r="ATT45" s="37"/>
      <c r="ATU45" s="37"/>
      <c r="ATV45" s="37"/>
      <c r="ATW45" s="37"/>
      <c r="ATX45" s="37"/>
      <c r="ATY45" s="37"/>
      <c r="ATZ45" s="37"/>
      <c r="AUA45" s="37"/>
      <c r="AUB45" s="37"/>
      <c r="AUC45" s="37"/>
      <c r="AUD45" s="37"/>
      <c r="AUE45" s="37"/>
      <c r="AUF45" s="37"/>
      <c r="AUG45" s="37"/>
      <c r="AUH45" s="37"/>
      <c r="AUI45" s="37"/>
      <c r="AUJ45" s="37"/>
      <c r="AUK45" s="37"/>
      <c r="AUL45" s="37"/>
      <c r="AUM45" s="37"/>
      <c r="AUN45" s="37"/>
      <c r="AUO45" s="37"/>
      <c r="AUP45" s="37"/>
      <c r="AUQ45" s="37"/>
      <c r="AUR45" s="37"/>
      <c r="AUS45" s="37"/>
      <c r="AUT45" s="37"/>
      <c r="AUU45" s="37"/>
      <c r="AUV45" s="37"/>
      <c r="AUW45" s="37"/>
      <c r="AUX45" s="37"/>
      <c r="AUY45" s="37"/>
      <c r="AUZ45" s="37"/>
      <c r="AVA45" s="37"/>
      <c r="AVB45" s="37"/>
      <c r="AVC45" s="37"/>
      <c r="AVD45" s="37"/>
      <c r="AVE45" s="37"/>
      <c r="AVF45" s="37"/>
      <c r="AVG45" s="37"/>
      <c r="AVH45" s="37"/>
      <c r="AVI45" s="37"/>
      <c r="AVJ45" s="37"/>
      <c r="AVK45" s="37"/>
      <c r="AVL45" s="37"/>
      <c r="AVM45" s="37"/>
      <c r="AVN45" s="37"/>
      <c r="AVO45" s="37"/>
      <c r="AVP45" s="37"/>
      <c r="AVQ45" s="37"/>
      <c r="AVR45" s="37"/>
      <c r="AVS45" s="37"/>
      <c r="AVT45" s="37"/>
      <c r="AVU45" s="37"/>
      <c r="AVV45" s="37"/>
      <c r="AVW45" s="37"/>
      <c r="AVX45" s="37"/>
      <c r="AVY45" s="37"/>
      <c r="AVZ45" s="37"/>
      <c r="AWA45" s="37"/>
      <c r="AWB45" s="37"/>
      <c r="AWC45" s="37"/>
      <c r="AWD45" s="37"/>
      <c r="AWE45" s="37"/>
      <c r="AWF45" s="37"/>
      <c r="AWG45" s="37"/>
      <c r="AWH45" s="37"/>
      <c r="AWI45" s="37"/>
      <c r="AWJ45" s="37"/>
      <c r="AWK45" s="37"/>
      <c r="AWL45" s="37"/>
      <c r="AWM45" s="37"/>
      <c r="AWN45" s="37"/>
      <c r="AWO45" s="37"/>
      <c r="AWP45" s="37"/>
      <c r="AWQ45" s="37"/>
      <c r="AWR45" s="37"/>
      <c r="AWS45" s="37"/>
      <c r="AWT45" s="37"/>
      <c r="AWU45" s="37"/>
      <c r="AWV45" s="37"/>
      <c r="AWW45" s="37"/>
      <c r="AWX45" s="37"/>
      <c r="AWY45" s="37"/>
      <c r="AWZ45" s="37"/>
      <c r="AXA45" s="37"/>
      <c r="AXB45" s="37"/>
      <c r="AXC45" s="37"/>
      <c r="AXD45" s="37"/>
      <c r="AXE45" s="37"/>
      <c r="AXF45" s="37"/>
      <c r="AXG45" s="37"/>
      <c r="AXH45" s="37"/>
      <c r="AXI45" s="37"/>
      <c r="AXJ45" s="37"/>
      <c r="AXK45" s="37"/>
      <c r="AXL45" s="37"/>
      <c r="AXM45" s="37"/>
      <c r="AXN45" s="37"/>
      <c r="AXO45" s="37"/>
      <c r="AXP45" s="37"/>
      <c r="AXQ45" s="37"/>
      <c r="AXR45" s="37"/>
      <c r="AXS45" s="37"/>
      <c r="AXT45" s="37"/>
      <c r="AXU45" s="37"/>
      <c r="AXV45" s="37"/>
      <c r="AXW45" s="37"/>
      <c r="AXX45" s="37"/>
      <c r="AXY45" s="37"/>
      <c r="AXZ45" s="37"/>
      <c r="AYA45" s="37"/>
      <c r="AYB45" s="37"/>
      <c r="AYC45" s="37"/>
      <c r="AYD45" s="37"/>
      <c r="AYE45" s="37"/>
      <c r="AYF45" s="37"/>
      <c r="AYG45" s="37"/>
      <c r="AYH45" s="37"/>
      <c r="AYI45" s="37"/>
      <c r="AYJ45" s="37"/>
      <c r="AYK45" s="37"/>
      <c r="AYL45" s="37"/>
      <c r="AYM45" s="37"/>
      <c r="AYN45" s="37"/>
      <c r="AYO45" s="37"/>
      <c r="AYP45" s="37"/>
      <c r="AYQ45" s="37"/>
      <c r="AYR45" s="37"/>
      <c r="AYS45" s="37"/>
      <c r="AYT45" s="37"/>
      <c r="AYU45" s="37"/>
      <c r="AYV45" s="37"/>
      <c r="AYW45" s="37"/>
      <c r="AYX45" s="37"/>
      <c r="AYY45" s="37"/>
      <c r="AYZ45" s="37"/>
      <c r="AZA45" s="37"/>
      <c r="AZB45" s="37"/>
      <c r="AZC45" s="37"/>
      <c r="AZD45" s="37"/>
      <c r="AZE45" s="37"/>
      <c r="AZF45" s="37"/>
      <c r="AZG45" s="37"/>
      <c r="AZH45" s="37"/>
      <c r="AZI45" s="37"/>
      <c r="AZJ45" s="37"/>
      <c r="AZK45" s="37"/>
      <c r="AZL45" s="37"/>
      <c r="AZM45" s="37"/>
      <c r="AZN45" s="37"/>
      <c r="AZO45" s="37"/>
      <c r="AZP45" s="37"/>
      <c r="AZQ45" s="37"/>
      <c r="AZR45" s="37"/>
      <c r="AZS45" s="37"/>
      <c r="AZT45" s="37"/>
      <c r="AZU45" s="37"/>
      <c r="AZV45" s="37"/>
      <c r="AZW45" s="37"/>
      <c r="AZX45" s="37"/>
      <c r="AZY45" s="37"/>
      <c r="AZZ45" s="37"/>
      <c r="BAA45" s="37"/>
      <c r="BAB45" s="37"/>
      <c r="BAC45" s="37"/>
      <c r="BAD45" s="37"/>
      <c r="BAE45" s="37"/>
      <c r="BAF45" s="37"/>
      <c r="BAG45" s="37"/>
      <c r="BAH45" s="37"/>
      <c r="BAI45" s="37"/>
      <c r="BAJ45" s="37"/>
      <c r="BAK45" s="37"/>
      <c r="BAL45" s="37"/>
      <c r="BAM45" s="37"/>
      <c r="BAN45" s="37"/>
      <c r="BAO45" s="37"/>
      <c r="BAP45" s="37"/>
      <c r="BAQ45" s="37"/>
      <c r="BAR45" s="37"/>
      <c r="BAS45" s="37"/>
      <c r="BAT45" s="37"/>
      <c r="BAU45" s="37"/>
      <c r="BAV45" s="37"/>
      <c r="BAW45" s="37"/>
      <c r="BAX45" s="37"/>
      <c r="BAY45" s="37"/>
      <c r="BAZ45" s="37"/>
      <c r="BBA45" s="37"/>
      <c r="BBB45" s="37"/>
      <c r="BBC45" s="37"/>
      <c r="BBD45" s="37"/>
      <c r="BBE45" s="37"/>
      <c r="BBF45" s="37"/>
      <c r="BBG45" s="37"/>
      <c r="BBH45" s="37"/>
      <c r="BBI45" s="37"/>
      <c r="BBJ45" s="37"/>
      <c r="BBK45" s="37"/>
      <c r="BBL45" s="37"/>
      <c r="BBM45" s="37"/>
      <c r="BBN45" s="37"/>
      <c r="BBO45" s="37"/>
      <c r="BBP45" s="37"/>
      <c r="BBQ45" s="37"/>
      <c r="BBR45" s="37"/>
      <c r="BBS45" s="37"/>
      <c r="BBT45" s="37"/>
      <c r="BBU45" s="37"/>
      <c r="BBV45" s="37"/>
      <c r="BBW45" s="37"/>
      <c r="BBX45" s="37"/>
      <c r="BBY45" s="37"/>
      <c r="BBZ45" s="37"/>
      <c r="BCA45" s="37"/>
      <c r="BCB45" s="37"/>
      <c r="BCC45" s="37"/>
      <c r="BCD45" s="37"/>
      <c r="BCE45" s="37"/>
      <c r="BCF45" s="37"/>
      <c r="BCG45" s="37"/>
      <c r="BCH45" s="37"/>
      <c r="BCI45" s="37"/>
      <c r="BCJ45" s="37"/>
      <c r="BCK45" s="37"/>
      <c r="BCL45" s="37"/>
      <c r="BCM45" s="37"/>
      <c r="BCN45" s="37"/>
      <c r="BCO45" s="37"/>
      <c r="BCP45" s="37"/>
      <c r="BCQ45" s="37"/>
      <c r="BCR45" s="37"/>
      <c r="BCS45" s="37"/>
      <c r="BCT45" s="37"/>
      <c r="BCU45" s="37"/>
      <c r="BCV45" s="37"/>
      <c r="BCW45" s="37"/>
      <c r="BCX45" s="37"/>
      <c r="BCY45" s="37"/>
      <c r="BCZ45" s="37"/>
      <c r="BDA45" s="37"/>
      <c r="BDB45" s="37"/>
      <c r="BDC45" s="37"/>
      <c r="BDD45" s="37"/>
      <c r="BDE45" s="37"/>
      <c r="BDF45" s="37"/>
      <c r="BDG45" s="37"/>
      <c r="BDH45" s="37"/>
      <c r="BDI45" s="37"/>
      <c r="BDJ45" s="37"/>
      <c r="BDK45" s="37"/>
      <c r="BDL45" s="37"/>
      <c r="BDM45" s="37"/>
      <c r="BDN45" s="37"/>
      <c r="BDO45" s="37"/>
      <c r="BDP45" s="37"/>
      <c r="BDQ45" s="37"/>
      <c r="BDR45" s="37"/>
      <c r="BDS45" s="37"/>
      <c r="BDT45" s="37"/>
      <c r="BDU45" s="37"/>
      <c r="BDV45" s="37"/>
      <c r="BDW45" s="37"/>
      <c r="BDX45" s="37"/>
      <c r="BDY45" s="37"/>
      <c r="BDZ45" s="37"/>
      <c r="BEA45" s="37"/>
      <c r="BEB45" s="37"/>
      <c r="BEC45" s="37"/>
      <c r="BED45" s="37"/>
      <c r="BEE45" s="37"/>
      <c r="BEF45" s="37"/>
      <c r="BEG45" s="37"/>
      <c r="BEH45" s="37"/>
      <c r="BEI45" s="37"/>
      <c r="BEJ45" s="37"/>
      <c r="BEK45" s="37"/>
      <c r="BEL45" s="37"/>
      <c r="BEM45" s="37"/>
      <c r="BEN45" s="37"/>
      <c r="BEO45" s="37"/>
      <c r="BEP45" s="37"/>
      <c r="BEQ45" s="37"/>
      <c r="BER45" s="37"/>
      <c r="BES45" s="37"/>
      <c r="BET45" s="37"/>
      <c r="BEU45" s="37"/>
      <c r="BEV45" s="37"/>
      <c r="BEW45" s="37"/>
      <c r="BEX45" s="37"/>
      <c r="BEY45" s="37"/>
      <c r="BEZ45" s="37"/>
      <c r="BFA45" s="37"/>
      <c r="BFB45" s="37"/>
      <c r="BFC45" s="37"/>
      <c r="BFD45" s="37"/>
      <c r="BFE45" s="37"/>
      <c r="BFF45" s="37"/>
      <c r="BFG45" s="37"/>
      <c r="BFH45" s="37"/>
      <c r="BFI45" s="37"/>
      <c r="BFJ45" s="37"/>
      <c r="BFK45" s="37"/>
      <c r="BFL45" s="37"/>
      <c r="BFM45" s="37"/>
      <c r="BFN45" s="37"/>
      <c r="BFO45" s="37"/>
      <c r="BFP45" s="37"/>
      <c r="BFQ45" s="37"/>
      <c r="BFR45" s="37"/>
      <c r="BFS45" s="37"/>
      <c r="BFT45" s="37"/>
      <c r="BFU45" s="37"/>
      <c r="BFV45" s="37"/>
      <c r="BFW45" s="37"/>
      <c r="BFX45" s="37"/>
      <c r="BFY45" s="37"/>
      <c r="BFZ45" s="37"/>
      <c r="BGA45" s="37"/>
      <c r="BGB45" s="37"/>
      <c r="BGC45" s="37"/>
      <c r="BGD45" s="37"/>
      <c r="BGE45" s="37"/>
      <c r="BGF45" s="37"/>
      <c r="BGG45" s="37"/>
      <c r="BGH45" s="37"/>
      <c r="BGI45" s="37"/>
      <c r="BGJ45" s="37"/>
      <c r="BGK45" s="37"/>
      <c r="BGL45" s="37"/>
      <c r="BGM45" s="37"/>
      <c r="BGN45" s="37"/>
      <c r="BGO45" s="37"/>
      <c r="BGP45" s="37"/>
      <c r="BGQ45" s="37"/>
      <c r="BGR45" s="37"/>
      <c r="BGS45" s="37"/>
      <c r="BGT45" s="37"/>
      <c r="BGU45" s="37"/>
      <c r="BGV45" s="37"/>
      <c r="BGW45" s="37"/>
      <c r="BGX45" s="37"/>
      <c r="BGY45" s="37"/>
      <c r="BGZ45" s="37"/>
      <c r="BHA45" s="37"/>
      <c r="BHB45" s="37"/>
      <c r="BHC45" s="37"/>
      <c r="BHD45" s="37"/>
      <c r="BHE45" s="37"/>
      <c r="BHF45" s="37"/>
      <c r="BHG45" s="37"/>
      <c r="BHH45" s="37"/>
      <c r="BHI45" s="37"/>
      <c r="BHJ45" s="37"/>
      <c r="BHK45" s="37"/>
      <c r="BHL45" s="37"/>
      <c r="BHM45" s="37"/>
      <c r="BHN45" s="37"/>
      <c r="BHO45" s="37"/>
      <c r="BHP45" s="37"/>
      <c r="BHQ45" s="37"/>
      <c r="BHR45" s="37"/>
      <c r="BHS45" s="37"/>
      <c r="BHT45" s="37"/>
      <c r="BHU45" s="37"/>
      <c r="BHV45" s="37"/>
      <c r="BHW45" s="37"/>
      <c r="BHX45" s="37"/>
      <c r="BHY45" s="37"/>
      <c r="BHZ45" s="37"/>
      <c r="BIA45" s="37"/>
      <c r="BIB45" s="37"/>
      <c r="BIC45" s="37"/>
      <c r="BID45" s="37"/>
      <c r="BIE45" s="37"/>
      <c r="BIF45" s="37"/>
      <c r="BIG45" s="37"/>
      <c r="BIH45" s="37"/>
      <c r="BII45" s="37"/>
      <c r="BIJ45" s="37"/>
      <c r="BIK45" s="37"/>
      <c r="BIL45" s="37"/>
      <c r="BIM45" s="37"/>
      <c r="BIN45" s="37"/>
      <c r="BIO45" s="37"/>
      <c r="BIP45" s="37"/>
      <c r="BIQ45" s="37"/>
      <c r="BIR45" s="37"/>
      <c r="BIS45" s="37"/>
      <c r="BIT45" s="37"/>
      <c r="BIU45" s="37"/>
      <c r="BIV45" s="37"/>
      <c r="BIW45" s="37"/>
      <c r="BIX45" s="37"/>
      <c r="BIY45" s="37"/>
      <c r="BIZ45" s="37"/>
      <c r="BJA45" s="37"/>
      <c r="BJB45" s="37"/>
      <c r="BJC45" s="37"/>
      <c r="BJD45" s="37"/>
      <c r="BJE45" s="37"/>
      <c r="BJF45" s="37"/>
      <c r="BJG45" s="37"/>
      <c r="BJH45" s="37"/>
      <c r="BJI45" s="37"/>
      <c r="BJJ45" s="37"/>
      <c r="BJK45" s="37"/>
      <c r="BJL45" s="37"/>
      <c r="BJM45" s="37"/>
      <c r="BJN45" s="37"/>
      <c r="BJO45" s="37"/>
      <c r="BJP45" s="37"/>
      <c r="BJQ45" s="37"/>
      <c r="BJR45" s="37"/>
      <c r="BJS45" s="37"/>
      <c r="BJT45" s="37"/>
      <c r="BJU45" s="37"/>
      <c r="BJV45" s="37"/>
      <c r="BJW45" s="37"/>
      <c r="BJX45" s="37"/>
      <c r="BJY45" s="37"/>
      <c r="BJZ45" s="37"/>
      <c r="BKA45" s="37"/>
      <c r="BKB45" s="37"/>
      <c r="BKC45" s="37"/>
      <c r="BKD45" s="37"/>
      <c r="BKE45" s="37"/>
      <c r="BKF45" s="37"/>
      <c r="BKG45" s="37"/>
      <c r="BKH45" s="37"/>
      <c r="BKI45" s="37"/>
      <c r="BKJ45" s="37"/>
      <c r="BKK45" s="37"/>
      <c r="BKL45" s="37"/>
      <c r="BKM45" s="37"/>
      <c r="BKN45" s="37"/>
      <c r="BKO45" s="37"/>
      <c r="BKP45" s="37"/>
      <c r="BKQ45" s="37"/>
      <c r="BKR45" s="37"/>
      <c r="BKS45" s="37"/>
      <c r="BKT45" s="37"/>
      <c r="BKU45" s="37"/>
      <c r="BKV45" s="37"/>
      <c r="BKW45" s="37"/>
      <c r="BKX45" s="37"/>
      <c r="BKY45" s="37"/>
      <c r="BKZ45" s="37"/>
      <c r="BLA45" s="37"/>
      <c r="BLB45" s="37"/>
      <c r="BLC45" s="37"/>
      <c r="BLD45" s="37"/>
      <c r="BLE45" s="37"/>
      <c r="BLF45" s="37"/>
      <c r="BLG45" s="37"/>
      <c r="BLH45" s="37"/>
      <c r="BLI45" s="37"/>
      <c r="BLJ45" s="37"/>
      <c r="BLK45" s="37"/>
      <c r="BLL45" s="37"/>
      <c r="BLM45" s="37"/>
      <c r="BLN45" s="37"/>
      <c r="BLO45" s="37"/>
      <c r="BLP45" s="37"/>
      <c r="BLQ45" s="37"/>
      <c r="BLR45" s="37"/>
      <c r="BLS45" s="37"/>
      <c r="BLT45" s="37"/>
      <c r="BLU45" s="37"/>
      <c r="BLV45" s="37"/>
      <c r="BLW45" s="37"/>
      <c r="BLX45" s="37"/>
      <c r="BLY45" s="37"/>
      <c r="BLZ45" s="37"/>
      <c r="BMA45" s="37"/>
      <c r="BMB45" s="37"/>
      <c r="BMC45" s="37"/>
      <c r="BMD45" s="37"/>
      <c r="BME45" s="37"/>
      <c r="BMF45" s="37"/>
      <c r="BMG45" s="37"/>
      <c r="BMH45" s="37"/>
      <c r="BMI45" s="37"/>
      <c r="BMJ45" s="37"/>
      <c r="BMK45" s="37"/>
      <c r="BML45" s="37"/>
      <c r="BMM45" s="37"/>
      <c r="BMN45" s="37"/>
      <c r="BMO45" s="37"/>
      <c r="BMP45" s="37"/>
      <c r="BMQ45" s="37"/>
      <c r="BMR45" s="37"/>
      <c r="BMS45" s="37"/>
      <c r="BMT45" s="37"/>
      <c r="BMU45" s="37"/>
      <c r="BMV45" s="37"/>
      <c r="BMW45" s="37"/>
      <c r="BMX45" s="37"/>
      <c r="BMY45" s="37"/>
      <c r="BMZ45" s="37"/>
      <c r="BNA45" s="37"/>
      <c r="BNB45" s="37"/>
      <c r="BNC45" s="37"/>
      <c r="BND45" s="37"/>
      <c r="BNE45" s="37"/>
      <c r="BNF45" s="37"/>
      <c r="BNG45" s="37"/>
      <c r="BNH45" s="37"/>
      <c r="BNI45" s="37"/>
      <c r="BNJ45" s="37"/>
      <c r="BNK45" s="37"/>
      <c r="BNL45" s="37"/>
      <c r="BNM45" s="37"/>
      <c r="BNN45" s="37"/>
      <c r="BNO45" s="37"/>
      <c r="BNP45" s="37"/>
      <c r="BNQ45" s="37"/>
      <c r="BNR45" s="37"/>
      <c r="BNS45" s="37"/>
      <c r="BNT45" s="37"/>
      <c r="BNU45" s="37"/>
      <c r="BNV45" s="37"/>
      <c r="BNW45" s="37"/>
      <c r="BNX45" s="37"/>
      <c r="BNY45" s="37"/>
      <c r="BNZ45" s="37"/>
      <c r="BOA45" s="37"/>
      <c r="BOB45" s="37"/>
      <c r="BOC45" s="37"/>
      <c r="BOD45" s="37"/>
      <c r="BOE45" s="37"/>
      <c r="BOF45" s="37"/>
      <c r="BOG45" s="37"/>
      <c r="BOH45" s="37"/>
      <c r="BOI45" s="37"/>
      <c r="BOJ45" s="37"/>
      <c r="BOK45" s="37"/>
      <c r="BOL45" s="37"/>
      <c r="BOM45" s="37"/>
      <c r="BON45" s="37"/>
      <c r="BOO45" s="37"/>
      <c r="BOP45" s="37"/>
      <c r="BOQ45" s="37"/>
      <c r="BOR45" s="37"/>
      <c r="BOS45" s="37"/>
      <c r="BOT45" s="37"/>
      <c r="BOU45" s="37"/>
      <c r="BOV45" s="37"/>
      <c r="BOW45" s="37"/>
      <c r="BOX45" s="37"/>
      <c r="BOY45" s="37"/>
      <c r="BOZ45" s="37"/>
      <c r="BPA45" s="37"/>
      <c r="BPB45" s="37"/>
      <c r="BPC45" s="37"/>
      <c r="BPD45" s="37"/>
      <c r="BPE45" s="37"/>
      <c r="BPF45" s="37"/>
      <c r="BPG45" s="37"/>
      <c r="BPH45" s="37"/>
      <c r="BPI45" s="37"/>
      <c r="BPJ45" s="37"/>
      <c r="BPK45" s="37"/>
      <c r="BPL45" s="37"/>
      <c r="BPM45" s="37"/>
      <c r="BPN45" s="37"/>
      <c r="BPO45" s="37"/>
      <c r="BPP45" s="37"/>
      <c r="BPQ45" s="37"/>
      <c r="BPR45" s="37"/>
      <c r="BPS45" s="37"/>
      <c r="BPT45" s="37"/>
      <c r="BPU45" s="37"/>
      <c r="BPV45" s="37"/>
      <c r="BPW45" s="37"/>
      <c r="BPX45" s="37"/>
      <c r="BPY45" s="37"/>
      <c r="BPZ45" s="37"/>
      <c r="BQA45" s="37"/>
      <c r="BQB45" s="37"/>
      <c r="BQC45" s="37"/>
      <c r="BQD45" s="37"/>
      <c r="BQE45" s="37"/>
      <c r="BQF45" s="37"/>
      <c r="BQG45" s="37"/>
      <c r="BQH45" s="37"/>
      <c r="BQI45" s="37"/>
      <c r="BQJ45" s="37"/>
      <c r="BQK45" s="37"/>
      <c r="BQL45" s="37"/>
      <c r="BQM45" s="37"/>
      <c r="BQN45" s="37"/>
      <c r="BQO45" s="37"/>
      <c r="BQP45" s="37"/>
      <c r="BQQ45" s="37"/>
      <c r="BQR45" s="37"/>
      <c r="BQS45" s="37"/>
      <c r="BQT45" s="37"/>
      <c r="BQU45" s="37"/>
      <c r="BQV45" s="37"/>
      <c r="BQW45" s="37"/>
      <c r="BQX45" s="37"/>
      <c r="BQY45" s="37"/>
      <c r="BQZ45" s="37"/>
      <c r="BRA45" s="37"/>
      <c r="BRB45" s="37"/>
      <c r="BRC45" s="37"/>
      <c r="BRD45" s="37"/>
      <c r="BRE45" s="37"/>
      <c r="BRF45" s="37"/>
      <c r="BRG45" s="37"/>
      <c r="BRH45" s="37"/>
      <c r="BRI45" s="37"/>
      <c r="BRJ45" s="37"/>
      <c r="BRK45" s="37"/>
      <c r="BRL45" s="37"/>
      <c r="BRM45" s="37"/>
      <c r="BRN45" s="37"/>
      <c r="BRO45" s="37"/>
      <c r="BRP45" s="37"/>
      <c r="BRQ45" s="37"/>
      <c r="BRR45" s="37"/>
      <c r="BRS45" s="37"/>
      <c r="BRT45" s="37"/>
      <c r="BRU45" s="37"/>
      <c r="BRV45" s="37"/>
      <c r="BRW45" s="37"/>
      <c r="BRX45" s="37"/>
      <c r="BRY45" s="37"/>
      <c r="BRZ45" s="37"/>
      <c r="BSA45" s="37"/>
      <c r="BSB45" s="37"/>
      <c r="BSC45" s="37"/>
      <c r="BSD45" s="37"/>
      <c r="BSE45" s="37"/>
      <c r="BSF45" s="37"/>
      <c r="BSG45" s="37"/>
      <c r="BSH45" s="37"/>
      <c r="BSI45" s="37"/>
      <c r="BSJ45" s="37"/>
      <c r="BSK45" s="37"/>
      <c r="BSL45" s="37"/>
      <c r="BSM45" s="37"/>
      <c r="BSN45" s="37"/>
      <c r="BSO45" s="37"/>
      <c r="BSP45" s="37"/>
      <c r="BSQ45" s="37"/>
      <c r="BSR45" s="37"/>
      <c r="BSS45" s="37"/>
      <c r="BST45" s="37"/>
      <c r="BSU45" s="37"/>
      <c r="BSV45" s="37"/>
      <c r="BSW45" s="37"/>
      <c r="BSX45" s="37"/>
      <c r="BSY45" s="37"/>
      <c r="BSZ45" s="37"/>
      <c r="BTA45" s="37"/>
      <c r="BTB45" s="37"/>
      <c r="BTC45" s="37"/>
      <c r="BTD45" s="37"/>
      <c r="BTE45" s="37"/>
      <c r="BTF45" s="37"/>
      <c r="BTG45" s="37"/>
      <c r="BTH45" s="37"/>
      <c r="BTI45" s="37"/>
      <c r="BTJ45" s="37"/>
      <c r="BTK45" s="37"/>
      <c r="BTL45" s="37"/>
      <c r="BTM45" s="37"/>
      <c r="BTN45" s="37"/>
      <c r="BTO45" s="37"/>
      <c r="BTP45" s="37"/>
      <c r="BTQ45" s="37"/>
      <c r="BTR45" s="37"/>
      <c r="BTS45" s="37"/>
      <c r="BTT45" s="37"/>
      <c r="BTU45" s="37"/>
      <c r="BTV45" s="37"/>
      <c r="BTW45" s="37"/>
      <c r="BTX45" s="37"/>
      <c r="BTY45" s="37"/>
      <c r="BTZ45" s="37"/>
      <c r="BUA45" s="37"/>
      <c r="BUB45" s="37"/>
      <c r="BUC45" s="37"/>
      <c r="BUD45" s="37"/>
      <c r="BUE45" s="37"/>
      <c r="BUF45" s="37"/>
      <c r="BUG45" s="37"/>
      <c r="BUH45" s="37"/>
      <c r="BUI45" s="37"/>
      <c r="BUJ45" s="37"/>
      <c r="BUK45" s="37"/>
      <c r="BUL45" s="37"/>
      <c r="BUM45" s="37"/>
      <c r="BUN45" s="37"/>
      <c r="BUO45" s="37"/>
      <c r="BUP45" s="37"/>
      <c r="BUQ45" s="37"/>
      <c r="BUR45" s="37"/>
      <c r="BUS45" s="37"/>
      <c r="BUT45" s="37"/>
      <c r="BUU45" s="37"/>
      <c r="BUV45" s="37"/>
      <c r="BUW45" s="37"/>
      <c r="BUX45" s="37"/>
      <c r="BUY45" s="37"/>
      <c r="BUZ45" s="37"/>
      <c r="BVA45" s="37"/>
      <c r="BVB45" s="37"/>
      <c r="BVC45" s="37"/>
      <c r="BVD45" s="37"/>
      <c r="BVE45" s="37"/>
      <c r="BVF45" s="37"/>
      <c r="BVG45" s="37"/>
      <c r="BVH45" s="37"/>
      <c r="BVI45" s="37"/>
      <c r="BVJ45" s="37"/>
      <c r="BVK45" s="37"/>
      <c r="BVL45" s="37"/>
      <c r="BVM45" s="37"/>
      <c r="BVN45" s="37"/>
      <c r="BVO45" s="37"/>
      <c r="BVP45" s="37"/>
      <c r="BVQ45" s="37"/>
      <c r="BVR45" s="37"/>
      <c r="BVS45" s="37"/>
      <c r="BVT45" s="37"/>
      <c r="BVU45" s="37"/>
      <c r="BVV45" s="37"/>
      <c r="BVW45" s="37"/>
      <c r="BVX45" s="37"/>
      <c r="BVY45" s="37"/>
      <c r="BVZ45" s="37"/>
      <c r="BWA45" s="37"/>
      <c r="BWB45" s="37"/>
      <c r="BWC45" s="37"/>
      <c r="BWD45" s="37"/>
      <c r="BWE45" s="37"/>
      <c r="BWF45" s="37"/>
      <c r="BWG45" s="37"/>
      <c r="BWH45" s="37"/>
      <c r="BWI45" s="37"/>
      <c r="BWJ45" s="37"/>
      <c r="BWK45" s="37"/>
      <c r="BWL45" s="37"/>
      <c r="BWM45" s="37"/>
      <c r="BWN45" s="37"/>
      <c r="BWO45" s="37"/>
      <c r="BWP45" s="37"/>
      <c r="BWQ45" s="37"/>
      <c r="BWR45" s="37"/>
      <c r="BWS45" s="37"/>
      <c r="BWT45" s="37"/>
      <c r="BWU45" s="37"/>
      <c r="BWV45" s="37"/>
      <c r="BWW45" s="37"/>
      <c r="BWX45" s="37"/>
      <c r="BWY45" s="37"/>
      <c r="BWZ45" s="37"/>
      <c r="BXA45" s="37"/>
      <c r="BXB45" s="37"/>
      <c r="BXC45" s="37"/>
      <c r="BXD45" s="37"/>
      <c r="BXE45" s="37"/>
      <c r="BXF45" s="37"/>
      <c r="BXG45" s="37"/>
      <c r="BXH45" s="37"/>
      <c r="BXI45" s="37"/>
      <c r="BXJ45" s="37"/>
      <c r="BXK45" s="37"/>
      <c r="BXL45" s="37"/>
      <c r="BXM45" s="37"/>
      <c r="BXN45" s="37"/>
      <c r="BXO45" s="37"/>
      <c r="BXP45" s="37"/>
      <c r="BXQ45" s="37"/>
      <c r="BXR45" s="37"/>
      <c r="BXS45" s="37"/>
      <c r="BXT45" s="37"/>
      <c r="BXU45" s="37"/>
      <c r="BXV45" s="37"/>
      <c r="BXW45" s="37"/>
      <c r="BXX45" s="37"/>
      <c r="BXY45" s="37"/>
      <c r="BXZ45" s="37"/>
      <c r="BYA45" s="37"/>
      <c r="BYB45" s="37"/>
      <c r="BYC45" s="37"/>
      <c r="BYD45" s="37"/>
      <c r="BYE45" s="37"/>
      <c r="BYF45" s="37"/>
      <c r="BYG45" s="37"/>
      <c r="BYH45" s="37"/>
      <c r="BYI45" s="37"/>
      <c r="BYJ45" s="37"/>
      <c r="BYK45" s="37"/>
      <c r="BYL45" s="37"/>
      <c r="BYM45" s="37"/>
      <c r="BYN45" s="37"/>
      <c r="BYO45" s="37"/>
      <c r="BYP45" s="37"/>
      <c r="BYQ45" s="37"/>
      <c r="BYR45" s="37"/>
      <c r="BYS45" s="37"/>
      <c r="BYT45" s="37"/>
      <c r="BYU45" s="37"/>
      <c r="BYV45" s="37"/>
      <c r="BYW45" s="37"/>
      <c r="BYX45" s="37"/>
      <c r="BYY45" s="37"/>
      <c r="BYZ45" s="37"/>
      <c r="BZA45" s="37"/>
      <c r="BZB45" s="37"/>
      <c r="BZC45" s="37"/>
      <c r="BZD45" s="37"/>
      <c r="BZE45" s="37"/>
      <c r="BZF45" s="37"/>
      <c r="BZG45" s="37"/>
      <c r="BZH45" s="37"/>
      <c r="BZI45" s="37"/>
      <c r="BZJ45" s="37"/>
      <c r="BZK45" s="37"/>
      <c r="BZL45" s="37"/>
      <c r="BZM45" s="37"/>
      <c r="BZN45" s="37"/>
      <c r="BZO45" s="37"/>
      <c r="BZP45" s="37"/>
      <c r="BZQ45" s="37"/>
      <c r="BZR45" s="37"/>
      <c r="BZS45" s="37"/>
      <c r="BZT45" s="37"/>
      <c r="BZU45" s="37"/>
      <c r="BZV45" s="37"/>
      <c r="BZW45" s="37"/>
      <c r="BZX45" s="37"/>
      <c r="BZY45" s="37"/>
      <c r="BZZ45" s="37"/>
      <c r="CAA45" s="37"/>
      <c r="CAB45" s="37"/>
      <c r="CAC45" s="37"/>
      <c r="CAD45" s="37"/>
      <c r="CAE45" s="37"/>
      <c r="CAF45" s="37"/>
      <c r="CAG45" s="37"/>
      <c r="CAH45" s="37"/>
      <c r="CAI45" s="37"/>
      <c r="CAJ45" s="37"/>
      <c r="CAK45" s="37"/>
      <c r="CAL45" s="37"/>
      <c r="CAM45" s="37"/>
      <c r="CAN45" s="37"/>
      <c r="CAO45" s="37"/>
      <c r="CAP45" s="37"/>
      <c r="CAQ45" s="37"/>
      <c r="CAR45" s="37"/>
      <c r="CAS45" s="37"/>
      <c r="CAT45" s="37"/>
      <c r="CAU45" s="37"/>
      <c r="CAV45" s="37"/>
      <c r="CAW45" s="37"/>
      <c r="CAX45" s="37"/>
      <c r="CAY45" s="37"/>
      <c r="CAZ45" s="37"/>
      <c r="CBA45" s="37"/>
      <c r="CBB45" s="37"/>
      <c r="CBC45" s="37"/>
      <c r="CBD45" s="37"/>
      <c r="CBE45" s="37"/>
      <c r="CBF45" s="37"/>
      <c r="CBG45" s="37"/>
      <c r="CBH45" s="37"/>
      <c r="CBI45" s="37"/>
      <c r="CBJ45" s="37"/>
      <c r="CBK45" s="37"/>
      <c r="CBL45" s="37"/>
      <c r="CBM45" s="37"/>
      <c r="CBN45" s="37"/>
      <c r="CBO45" s="37"/>
      <c r="CBP45" s="37"/>
      <c r="CBQ45" s="37"/>
      <c r="CBR45" s="37"/>
      <c r="CBS45" s="37"/>
      <c r="CBT45" s="37"/>
      <c r="CBU45" s="37"/>
      <c r="CBV45" s="37"/>
      <c r="CBW45" s="37"/>
      <c r="CBX45" s="37"/>
      <c r="CBY45" s="37"/>
      <c r="CBZ45" s="37"/>
      <c r="CCA45" s="37"/>
      <c r="CCB45" s="37"/>
      <c r="CCC45" s="37"/>
      <c r="CCD45" s="37"/>
      <c r="CCE45" s="37"/>
      <c r="CCF45" s="37"/>
      <c r="CCG45" s="37"/>
      <c r="CCH45" s="37"/>
      <c r="CCI45" s="37"/>
      <c r="CCJ45" s="37"/>
      <c r="CCK45" s="37"/>
      <c r="CCL45" s="37"/>
      <c r="CCM45" s="37"/>
      <c r="CCN45" s="37"/>
      <c r="CCO45" s="37"/>
      <c r="CCP45" s="37"/>
      <c r="CCQ45" s="37"/>
      <c r="CCR45" s="37"/>
      <c r="CCS45" s="37"/>
      <c r="CCT45" s="37"/>
      <c r="CCU45" s="37"/>
      <c r="CCV45" s="37"/>
      <c r="CCW45" s="37"/>
      <c r="CCX45" s="37"/>
      <c r="CCY45" s="37"/>
      <c r="CCZ45" s="37"/>
      <c r="CDA45" s="37"/>
      <c r="CDB45" s="37"/>
      <c r="CDC45" s="37"/>
      <c r="CDD45" s="37"/>
      <c r="CDE45" s="37"/>
      <c r="CDF45" s="37"/>
      <c r="CDG45" s="37"/>
      <c r="CDH45" s="37"/>
      <c r="CDI45" s="37"/>
      <c r="CDJ45" s="37"/>
      <c r="CDK45" s="37"/>
      <c r="CDL45" s="37"/>
      <c r="CDM45" s="37"/>
      <c r="CDN45" s="37"/>
      <c r="CDO45" s="37"/>
      <c r="CDP45" s="37"/>
      <c r="CDQ45" s="37"/>
      <c r="CDR45" s="37"/>
      <c r="CDS45" s="37"/>
      <c r="CDT45" s="37"/>
      <c r="CDU45" s="37"/>
      <c r="CDV45" s="37"/>
      <c r="CDW45" s="37"/>
      <c r="CDX45" s="37"/>
      <c r="CDY45" s="37"/>
      <c r="CDZ45" s="37"/>
      <c r="CEA45" s="37"/>
      <c r="CEB45" s="37"/>
      <c r="CEC45" s="37"/>
      <c r="CED45" s="37"/>
      <c r="CEE45" s="37"/>
      <c r="CEF45" s="37"/>
      <c r="CEG45" s="37"/>
      <c r="CEH45" s="37"/>
      <c r="CEI45" s="37"/>
      <c r="CEJ45" s="37"/>
      <c r="CEK45" s="37"/>
      <c r="CEL45" s="37"/>
      <c r="CEM45" s="37"/>
      <c r="CEN45" s="37"/>
      <c r="CEO45" s="37"/>
      <c r="CEP45" s="37"/>
      <c r="CEQ45" s="37"/>
      <c r="CER45" s="37"/>
      <c r="CES45" s="37"/>
      <c r="CET45" s="37"/>
      <c r="CEU45" s="37"/>
      <c r="CEV45" s="37"/>
      <c r="CEW45" s="37"/>
      <c r="CEX45" s="37"/>
      <c r="CEY45" s="37"/>
      <c r="CEZ45" s="37"/>
      <c r="CFA45" s="37"/>
      <c r="CFB45" s="37"/>
      <c r="CFC45" s="37"/>
      <c r="CFD45" s="37"/>
      <c r="CFE45" s="37"/>
      <c r="CFF45" s="37"/>
      <c r="CFG45" s="37"/>
      <c r="CFH45" s="37"/>
      <c r="CFI45" s="37"/>
      <c r="CFJ45" s="37"/>
      <c r="CFK45" s="37"/>
      <c r="CFL45" s="37"/>
      <c r="CFM45" s="37"/>
      <c r="CFN45" s="37"/>
      <c r="CFO45" s="37"/>
      <c r="CFP45" s="37"/>
      <c r="CFQ45" s="37"/>
      <c r="CFR45" s="37"/>
      <c r="CFS45" s="37"/>
      <c r="CFT45" s="37"/>
      <c r="CFU45" s="37"/>
      <c r="CFV45" s="37"/>
      <c r="CFW45" s="37"/>
      <c r="CFX45" s="37"/>
      <c r="CFY45" s="37"/>
      <c r="CFZ45" s="37"/>
      <c r="CGA45" s="37"/>
      <c r="CGB45" s="37"/>
      <c r="CGC45" s="37"/>
      <c r="CGD45" s="37"/>
      <c r="CGE45" s="37"/>
      <c r="CGF45" s="37"/>
      <c r="CGG45" s="37"/>
      <c r="CGH45" s="37"/>
      <c r="CGI45" s="37"/>
      <c r="CGJ45" s="37"/>
      <c r="CGK45" s="37"/>
      <c r="CGL45" s="37"/>
      <c r="CGM45" s="37"/>
      <c r="CGN45" s="37"/>
      <c r="CGO45" s="37"/>
      <c r="CGP45" s="37"/>
      <c r="CGQ45" s="37"/>
      <c r="CGR45" s="37"/>
      <c r="CGS45" s="37"/>
      <c r="CGT45" s="37"/>
      <c r="CGU45" s="37"/>
      <c r="CGV45" s="37"/>
      <c r="CGW45" s="37"/>
      <c r="CGX45" s="37"/>
      <c r="CGY45" s="37"/>
      <c r="CGZ45" s="37"/>
      <c r="CHA45" s="37"/>
      <c r="CHB45" s="37"/>
      <c r="CHC45" s="37"/>
      <c r="CHD45" s="37"/>
      <c r="CHE45" s="37"/>
      <c r="CHF45" s="37"/>
      <c r="CHG45" s="37"/>
      <c r="CHH45" s="37"/>
      <c r="CHI45" s="37"/>
      <c r="CHJ45" s="37"/>
      <c r="CHK45" s="37"/>
      <c r="CHL45" s="37"/>
      <c r="CHM45" s="37"/>
      <c r="CHN45" s="37"/>
      <c r="CHO45" s="37"/>
      <c r="CHP45" s="37"/>
      <c r="CHQ45" s="37"/>
      <c r="CHR45" s="37"/>
      <c r="CHS45" s="37"/>
      <c r="CHT45" s="37"/>
      <c r="CHU45" s="37"/>
      <c r="CHV45" s="37"/>
      <c r="CHW45" s="37"/>
      <c r="CHX45" s="37"/>
      <c r="CHY45" s="37"/>
      <c r="CHZ45" s="37"/>
      <c r="CIA45" s="37"/>
      <c r="CIB45" s="37"/>
      <c r="CIC45" s="37"/>
      <c r="CID45" s="37"/>
      <c r="CIE45" s="37"/>
      <c r="CIF45" s="37"/>
      <c r="CIG45" s="37"/>
      <c r="CIH45" s="37"/>
      <c r="CII45" s="37"/>
      <c r="CIJ45" s="37"/>
      <c r="CIK45" s="37"/>
      <c r="CIL45" s="37"/>
      <c r="CIM45" s="37"/>
      <c r="CIN45" s="37"/>
      <c r="CIO45" s="37"/>
      <c r="CIP45" s="37"/>
      <c r="CIQ45" s="37"/>
      <c r="CIR45" s="37"/>
      <c r="CIS45" s="37"/>
      <c r="CIT45" s="37"/>
      <c r="CIU45" s="37"/>
      <c r="CIV45" s="37"/>
      <c r="CIW45" s="37"/>
      <c r="CIX45" s="37"/>
      <c r="CIY45" s="37"/>
      <c r="CIZ45" s="37"/>
      <c r="CJA45" s="37"/>
      <c r="CJB45" s="37"/>
      <c r="CJC45" s="37"/>
      <c r="CJD45" s="37"/>
      <c r="CJE45" s="37"/>
      <c r="CJF45" s="37"/>
      <c r="CJG45" s="37"/>
      <c r="CJH45" s="37"/>
      <c r="CJI45" s="37"/>
      <c r="CJJ45" s="37"/>
      <c r="CJK45" s="37"/>
      <c r="CJL45" s="37"/>
      <c r="CJM45" s="37"/>
      <c r="CJN45" s="37"/>
      <c r="CJO45" s="37"/>
      <c r="CJP45" s="37"/>
      <c r="CJQ45" s="37"/>
      <c r="CJR45" s="37"/>
      <c r="CJS45" s="37"/>
      <c r="CJT45" s="37"/>
      <c r="CJU45" s="37"/>
      <c r="CJV45" s="37"/>
      <c r="CJW45" s="37"/>
      <c r="CJX45" s="37"/>
      <c r="CJY45" s="37"/>
      <c r="CJZ45" s="37"/>
      <c r="CKA45" s="37"/>
      <c r="CKB45" s="37"/>
      <c r="CKC45" s="37"/>
      <c r="CKD45" s="37"/>
      <c r="CKE45" s="37"/>
      <c r="CKF45" s="37"/>
      <c r="CKG45" s="37"/>
      <c r="CKH45" s="37"/>
      <c r="CKI45" s="37"/>
      <c r="CKJ45" s="37"/>
      <c r="CKK45" s="37"/>
      <c r="CKL45" s="37"/>
      <c r="CKM45" s="37"/>
      <c r="CKN45" s="37"/>
      <c r="CKO45" s="37"/>
      <c r="CKP45" s="37"/>
      <c r="CKQ45" s="37"/>
      <c r="CKR45" s="37"/>
      <c r="CKS45" s="37"/>
      <c r="CKT45" s="37"/>
      <c r="CKU45" s="37"/>
      <c r="CKV45" s="37"/>
      <c r="CKW45" s="37"/>
      <c r="CKX45" s="37"/>
      <c r="CKY45" s="37"/>
      <c r="CKZ45" s="37"/>
      <c r="CLA45" s="37"/>
      <c r="CLB45" s="37"/>
      <c r="CLC45" s="37"/>
      <c r="CLD45" s="37"/>
      <c r="CLE45" s="37"/>
      <c r="CLF45" s="37"/>
      <c r="CLG45" s="37"/>
      <c r="CLH45" s="37"/>
      <c r="CLI45" s="37"/>
      <c r="CLJ45" s="37"/>
      <c r="CLK45" s="37"/>
      <c r="CLL45" s="37"/>
      <c r="CLM45" s="37"/>
      <c r="CLN45" s="37"/>
      <c r="CLO45" s="37"/>
      <c r="CLP45" s="37"/>
      <c r="CLQ45" s="37"/>
      <c r="CLR45" s="37"/>
      <c r="CLS45" s="37"/>
      <c r="CLT45" s="37"/>
      <c r="CLU45" s="37"/>
      <c r="CLV45" s="37"/>
      <c r="CLW45" s="37"/>
      <c r="CLX45" s="37"/>
      <c r="CLY45" s="37"/>
      <c r="CLZ45" s="37"/>
      <c r="CMA45" s="37"/>
      <c r="CMB45" s="37"/>
      <c r="CMC45" s="37"/>
      <c r="CMD45" s="37"/>
      <c r="CME45" s="37"/>
      <c r="CMF45" s="37"/>
      <c r="CMG45" s="37"/>
      <c r="CMH45" s="37"/>
      <c r="CMI45" s="37"/>
      <c r="CMJ45" s="37"/>
      <c r="CMK45" s="37"/>
      <c r="CML45" s="37"/>
      <c r="CMM45" s="37"/>
      <c r="CMN45" s="37"/>
      <c r="CMO45" s="37"/>
      <c r="CMP45" s="37"/>
      <c r="CMQ45" s="37"/>
      <c r="CMR45" s="37"/>
      <c r="CMS45" s="37"/>
      <c r="CMT45" s="37"/>
      <c r="CMU45" s="37"/>
      <c r="CMV45" s="37"/>
      <c r="CMW45" s="37"/>
      <c r="CMX45" s="37"/>
      <c r="CMY45" s="37"/>
      <c r="CMZ45" s="37"/>
      <c r="CNA45" s="37"/>
      <c r="CNB45" s="37"/>
      <c r="CNC45" s="37"/>
      <c r="CND45" s="37"/>
      <c r="CNE45" s="37"/>
      <c r="CNF45" s="37"/>
      <c r="CNG45" s="37"/>
      <c r="CNH45" s="37"/>
      <c r="CNI45" s="37"/>
      <c r="CNJ45" s="37"/>
      <c r="CNK45" s="37"/>
      <c r="CNL45" s="37"/>
      <c r="CNM45" s="37"/>
      <c r="CNN45" s="37"/>
      <c r="CNO45" s="37"/>
      <c r="CNP45" s="37"/>
      <c r="CNQ45" s="37"/>
      <c r="CNR45" s="37"/>
      <c r="CNS45" s="37"/>
      <c r="CNT45" s="37"/>
      <c r="CNU45" s="37"/>
      <c r="CNV45" s="37"/>
      <c r="CNW45" s="37"/>
      <c r="CNX45" s="37"/>
      <c r="CNY45" s="37"/>
      <c r="CNZ45" s="37"/>
      <c r="COA45" s="37"/>
      <c r="COB45" s="37"/>
      <c r="COC45" s="37"/>
      <c r="COD45" s="37"/>
      <c r="COE45" s="37"/>
      <c r="COF45" s="37"/>
      <c r="COG45" s="37"/>
      <c r="COH45" s="37"/>
      <c r="COI45" s="37"/>
      <c r="COJ45" s="37"/>
      <c r="COK45" s="37"/>
      <c r="COL45" s="37"/>
      <c r="COM45" s="37"/>
      <c r="CON45" s="37"/>
      <c r="COO45" s="37"/>
      <c r="COP45" s="37"/>
      <c r="COQ45" s="37"/>
      <c r="COR45" s="37"/>
      <c r="COS45" s="37"/>
      <c r="COT45" s="37"/>
      <c r="COU45" s="37"/>
      <c r="COV45" s="37"/>
      <c r="COW45" s="37"/>
      <c r="COX45" s="37"/>
      <c r="COY45" s="37"/>
      <c r="COZ45" s="37"/>
      <c r="CPA45" s="37"/>
      <c r="CPB45" s="37"/>
      <c r="CPC45" s="37"/>
      <c r="CPD45" s="37"/>
      <c r="CPE45" s="37"/>
      <c r="CPF45" s="37"/>
      <c r="CPG45" s="37"/>
      <c r="CPH45" s="37"/>
      <c r="CPI45" s="37"/>
      <c r="CPJ45" s="37"/>
      <c r="CPK45" s="37"/>
      <c r="CPL45" s="37"/>
      <c r="CPM45" s="37"/>
      <c r="CPN45" s="37"/>
      <c r="CPO45" s="37"/>
      <c r="CPP45" s="37"/>
      <c r="CPQ45" s="37"/>
      <c r="CPR45" s="37"/>
      <c r="CPS45" s="37"/>
      <c r="CPT45" s="37"/>
      <c r="CPU45" s="37"/>
      <c r="CPV45" s="37"/>
      <c r="CPW45" s="37"/>
      <c r="CPX45" s="37"/>
      <c r="CPY45" s="37"/>
      <c r="CPZ45" s="37"/>
      <c r="CQA45" s="37"/>
      <c r="CQB45" s="37"/>
      <c r="CQC45" s="37"/>
      <c r="CQD45" s="37"/>
      <c r="CQE45" s="37"/>
      <c r="CQF45" s="37"/>
      <c r="CQG45" s="37"/>
      <c r="CQH45" s="37"/>
      <c r="CQI45" s="37"/>
      <c r="CQJ45" s="37"/>
      <c r="CQK45" s="37"/>
      <c r="CQL45" s="37"/>
      <c r="CQM45" s="37"/>
      <c r="CQN45" s="37"/>
      <c r="CQO45" s="37"/>
      <c r="CQP45" s="37"/>
      <c r="CQQ45" s="37"/>
      <c r="CQR45" s="37"/>
      <c r="CQS45" s="37"/>
      <c r="CQT45" s="37"/>
      <c r="CQU45" s="37"/>
      <c r="CQV45" s="37"/>
      <c r="CQW45" s="37"/>
      <c r="CQX45" s="37"/>
      <c r="CQY45" s="37"/>
      <c r="CQZ45" s="37"/>
      <c r="CRA45" s="37"/>
      <c r="CRB45" s="37"/>
      <c r="CRC45" s="37"/>
      <c r="CRD45" s="37"/>
      <c r="CRE45" s="37"/>
      <c r="CRF45" s="37"/>
      <c r="CRG45" s="37"/>
      <c r="CRH45" s="37"/>
      <c r="CRI45" s="37"/>
      <c r="CRJ45" s="37"/>
      <c r="CRK45" s="37"/>
      <c r="CRL45" s="37"/>
      <c r="CRM45" s="37"/>
      <c r="CRN45" s="37"/>
      <c r="CRO45" s="37"/>
      <c r="CRP45" s="37"/>
      <c r="CRQ45" s="37"/>
      <c r="CRR45" s="37"/>
      <c r="CRS45" s="37"/>
      <c r="CRT45" s="37"/>
      <c r="CRU45" s="37"/>
      <c r="CRV45" s="37"/>
      <c r="CRW45" s="37"/>
      <c r="CRX45" s="37"/>
      <c r="CRY45" s="37"/>
      <c r="CRZ45" s="37"/>
      <c r="CSA45" s="37"/>
      <c r="CSB45" s="37"/>
      <c r="CSC45" s="37"/>
      <c r="CSD45" s="37"/>
      <c r="CSE45" s="37"/>
      <c r="CSF45" s="37"/>
      <c r="CSG45" s="37"/>
      <c r="CSH45" s="37"/>
      <c r="CSI45" s="37"/>
      <c r="CSJ45" s="37"/>
      <c r="CSK45" s="37"/>
      <c r="CSL45" s="37"/>
      <c r="CSM45" s="37"/>
      <c r="CSN45" s="37"/>
      <c r="CSO45" s="37"/>
      <c r="CSP45" s="37"/>
      <c r="CSQ45" s="37"/>
      <c r="CSR45" s="37"/>
      <c r="CSS45" s="37"/>
      <c r="CST45" s="37"/>
      <c r="CSU45" s="37"/>
      <c r="CSV45" s="37"/>
      <c r="CSW45" s="37"/>
      <c r="CSX45" s="37"/>
      <c r="CSY45" s="37"/>
      <c r="CSZ45" s="37"/>
      <c r="CTA45" s="37"/>
      <c r="CTB45" s="37"/>
      <c r="CTC45" s="37"/>
      <c r="CTD45" s="37"/>
      <c r="CTE45" s="37"/>
      <c r="CTF45" s="37"/>
      <c r="CTG45" s="37"/>
      <c r="CTH45" s="37"/>
      <c r="CTI45" s="37"/>
      <c r="CTJ45" s="37"/>
      <c r="CTK45" s="37"/>
      <c r="CTL45" s="37"/>
      <c r="CTM45" s="37"/>
      <c r="CTN45" s="37"/>
      <c r="CTO45" s="37"/>
      <c r="CTP45" s="37"/>
      <c r="CTQ45" s="37"/>
      <c r="CTR45" s="37"/>
      <c r="CTS45" s="37"/>
      <c r="CTT45" s="37"/>
      <c r="CTU45" s="37"/>
      <c r="CTV45" s="37"/>
      <c r="CTW45" s="37"/>
      <c r="CTX45" s="37"/>
      <c r="CTY45" s="37"/>
      <c r="CTZ45" s="37"/>
      <c r="CUA45" s="37"/>
      <c r="CUB45" s="37"/>
      <c r="CUC45" s="37"/>
      <c r="CUD45" s="37"/>
      <c r="CUE45" s="37"/>
      <c r="CUF45" s="37"/>
      <c r="CUG45" s="37"/>
      <c r="CUH45" s="37"/>
      <c r="CUI45" s="37"/>
      <c r="CUJ45" s="37"/>
      <c r="CUK45" s="37"/>
      <c r="CUL45" s="37"/>
      <c r="CUM45" s="37"/>
      <c r="CUN45" s="37"/>
      <c r="CUO45" s="37"/>
      <c r="CUP45" s="37"/>
      <c r="CUQ45" s="37"/>
      <c r="CUR45" s="37"/>
      <c r="CUS45" s="37"/>
      <c r="CUT45" s="37"/>
      <c r="CUU45" s="37"/>
      <c r="CUV45" s="37"/>
      <c r="CUW45" s="37"/>
      <c r="CUX45" s="37"/>
      <c r="CUY45" s="37"/>
      <c r="CUZ45" s="37"/>
      <c r="CVA45" s="37"/>
      <c r="CVB45" s="37"/>
      <c r="CVC45" s="37"/>
      <c r="CVD45" s="37"/>
      <c r="CVE45" s="37"/>
      <c r="CVF45" s="37"/>
      <c r="CVG45" s="37"/>
      <c r="CVH45" s="37"/>
      <c r="CVI45" s="37"/>
      <c r="CVJ45" s="37"/>
      <c r="CVK45" s="37"/>
      <c r="CVL45" s="37"/>
      <c r="CVM45" s="37"/>
      <c r="CVN45" s="37"/>
      <c r="CVO45" s="37"/>
      <c r="CVP45" s="37"/>
      <c r="CVQ45" s="37"/>
      <c r="CVR45" s="37"/>
      <c r="CVS45" s="37"/>
      <c r="CVT45" s="37"/>
      <c r="CVU45" s="37"/>
      <c r="CVV45" s="37"/>
      <c r="CVW45" s="37"/>
      <c r="CVX45" s="37"/>
      <c r="CVY45" s="37"/>
      <c r="CVZ45" s="37"/>
      <c r="CWA45" s="37"/>
      <c r="CWB45" s="37"/>
      <c r="CWC45" s="37"/>
      <c r="CWD45" s="37"/>
      <c r="CWE45" s="37"/>
      <c r="CWF45" s="37"/>
      <c r="CWG45" s="37"/>
      <c r="CWH45" s="37"/>
      <c r="CWI45" s="37"/>
      <c r="CWJ45" s="37"/>
      <c r="CWK45" s="37"/>
      <c r="CWL45" s="37"/>
      <c r="CWM45" s="37"/>
      <c r="CWN45" s="37"/>
      <c r="CWO45" s="37"/>
      <c r="CWP45" s="37"/>
      <c r="CWQ45" s="37"/>
      <c r="CWR45" s="37"/>
      <c r="CWS45" s="37"/>
      <c r="CWT45" s="37"/>
      <c r="CWU45" s="37"/>
      <c r="CWV45" s="37"/>
      <c r="CWW45" s="37"/>
      <c r="CWX45" s="37"/>
      <c r="CWY45" s="37"/>
      <c r="CWZ45" s="37"/>
      <c r="CXA45" s="37"/>
      <c r="CXB45" s="37"/>
      <c r="CXC45" s="37"/>
      <c r="CXD45" s="37"/>
      <c r="CXE45" s="37"/>
      <c r="CXF45" s="37"/>
      <c r="CXG45" s="37"/>
      <c r="CXH45" s="37"/>
      <c r="CXI45" s="37"/>
      <c r="CXJ45" s="37"/>
      <c r="CXK45" s="37"/>
      <c r="CXL45" s="37"/>
      <c r="CXM45" s="37"/>
      <c r="CXN45" s="37"/>
      <c r="CXO45" s="37"/>
      <c r="CXP45" s="37"/>
      <c r="CXQ45" s="37"/>
      <c r="CXR45" s="37"/>
      <c r="CXS45" s="37"/>
      <c r="CXT45" s="37"/>
      <c r="CXU45" s="37"/>
      <c r="CXV45" s="37"/>
      <c r="CXW45" s="37"/>
      <c r="CXX45" s="37"/>
      <c r="CXY45" s="37"/>
      <c r="CXZ45" s="37"/>
      <c r="CYA45" s="37"/>
      <c r="CYB45" s="37"/>
      <c r="CYC45" s="37"/>
      <c r="CYD45" s="37"/>
      <c r="CYE45" s="37"/>
      <c r="CYF45" s="37"/>
      <c r="CYG45" s="37"/>
      <c r="CYH45" s="37"/>
      <c r="CYI45" s="37"/>
      <c r="CYJ45" s="37"/>
      <c r="CYK45" s="37"/>
      <c r="CYL45" s="37"/>
      <c r="CYM45" s="37"/>
      <c r="CYN45" s="37"/>
      <c r="CYO45" s="37"/>
      <c r="CYP45" s="37"/>
      <c r="CYQ45" s="37"/>
      <c r="CYR45" s="37"/>
      <c r="CYS45" s="37"/>
      <c r="CYT45" s="37"/>
      <c r="CYU45" s="37"/>
      <c r="CYV45" s="37"/>
      <c r="CYW45" s="37"/>
      <c r="CYX45" s="37"/>
      <c r="CYY45" s="37"/>
      <c r="CYZ45" s="37"/>
      <c r="CZA45" s="37"/>
      <c r="CZB45" s="37"/>
      <c r="CZC45" s="37"/>
      <c r="CZD45" s="37"/>
      <c r="CZE45" s="37"/>
      <c r="CZF45" s="37"/>
      <c r="CZG45" s="37"/>
      <c r="CZH45" s="37"/>
      <c r="CZI45" s="37"/>
      <c r="CZJ45" s="37"/>
      <c r="CZK45" s="37"/>
      <c r="CZL45" s="37"/>
      <c r="CZM45" s="37"/>
      <c r="CZN45" s="37"/>
      <c r="CZO45" s="37"/>
      <c r="CZP45" s="37"/>
      <c r="CZQ45" s="37"/>
      <c r="CZR45" s="37"/>
      <c r="CZS45" s="37"/>
      <c r="CZT45" s="37"/>
      <c r="CZU45" s="37"/>
      <c r="CZV45" s="37"/>
      <c r="CZW45" s="37"/>
      <c r="CZX45" s="37"/>
      <c r="CZY45" s="37"/>
      <c r="CZZ45" s="37"/>
      <c r="DAA45" s="37"/>
      <c r="DAB45" s="37"/>
      <c r="DAC45" s="37"/>
      <c r="DAD45" s="37"/>
      <c r="DAE45" s="37"/>
      <c r="DAF45" s="37"/>
      <c r="DAG45" s="37"/>
      <c r="DAH45" s="37"/>
      <c r="DAI45" s="37"/>
      <c r="DAJ45" s="37"/>
      <c r="DAK45" s="37"/>
      <c r="DAL45" s="37"/>
      <c r="DAM45" s="37"/>
      <c r="DAN45" s="37"/>
      <c r="DAO45" s="37"/>
      <c r="DAP45" s="37"/>
      <c r="DAQ45" s="37"/>
      <c r="DAR45" s="37"/>
      <c r="DAS45" s="37"/>
      <c r="DAT45" s="37"/>
      <c r="DAU45" s="37"/>
      <c r="DAV45" s="37"/>
      <c r="DAW45" s="37"/>
      <c r="DAX45" s="37"/>
      <c r="DAY45" s="37"/>
      <c r="DAZ45" s="37"/>
      <c r="DBA45" s="37"/>
      <c r="DBB45" s="37"/>
      <c r="DBC45" s="37"/>
      <c r="DBD45" s="37"/>
      <c r="DBE45" s="37"/>
      <c r="DBF45" s="37"/>
      <c r="DBG45" s="37"/>
      <c r="DBH45" s="37"/>
      <c r="DBI45" s="37"/>
      <c r="DBJ45" s="37"/>
      <c r="DBK45" s="37"/>
      <c r="DBL45" s="37"/>
      <c r="DBM45" s="37"/>
      <c r="DBN45" s="37"/>
      <c r="DBO45" s="37"/>
      <c r="DBP45" s="37"/>
      <c r="DBQ45" s="37"/>
      <c r="DBR45" s="37"/>
      <c r="DBS45" s="37"/>
      <c r="DBT45" s="37"/>
      <c r="DBU45" s="37"/>
      <c r="DBV45" s="37"/>
      <c r="DBW45" s="37"/>
      <c r="DBX45" s="37"/>
      <c r="DBY45" s="37"/>
      <c r="DBZ45" s="37"/>
      <c r="DCA45" s="37"/>
      <c r="DCB45" s="37"/>
      <c r="DCC45" s="37"/>
      <c r="DCD45" s="37"/>
      <c r="DCE45" s="37"/>
      <c r="DCF45" s="37"/>
      <c r="DCG45" s="37"/>
      <c r="DCH45" s="37"/>
      <c r="DCI45" s="37"/>
      <c r="DCJ45" s="37"/>
      <c r="DCK45" s="37"/>
      <c r="DCL45" s="37"/>
      <c r="DCM45" s="37"/>
      <c r="DCN45" s="37"/>
      <c r="DCO45" s="37"/>
      <c r="DCP45" s="37"/>
      <c r="DCQ45" s="37"/>
      <c r="DCR45" s="37"/>
      <c r="DCS45" s="37"/>
      <c r="DCT45" s="37"/>
      <c r="DCU45" s="37"/>
      <c r="DCV45" s="37"/>
      <c r="DCW45" s="37"/>
      <c r="DCX45" s="37"/>
      <c r="DCY45" s="37"/>
      <c r="DCZ45" s="37"/>
      <c r="DDA45" s="37"/>
      <c r="DDB45" s="37"/>
      <c r="DDC45" s="37"/>
      <c r="DDD45" s="37"/>
      <c r="DDE45" s="37"/>
      <c r="DDF45" s="37"/>
      <c r="DDG45" s="37"/>
      <c r="DDH45" s="37"/>
      <c r="DDI45" s="37"/>
      <c r="DDJ45" s="37"/>
      <c r="DDK45" s="37"/>
      <c r="DDL45" s="37"/>
      <c r="DDM45" s="37"/>
      <c r="DDN45" s="37"/>
      <c r="DDO45" s="37"/>
      <c r="DDP45" s="37"/>
      <c r="DDQ45" s="37"/>
      <c r="DDR45" s="37"/>
      <c r="DDS45" s="37"/>
      <c r="DDT45" s="37"/>
      <c r="DDU45" s="37"/>
      <c r="DDV45" s="37"/>
      <c r="DDW45" s="37"/>
      <c r="DDX45" s="37"/>
      <c r="DDY45" s="37"/>
      <c r="DDZ45" s="37"/>
      <c r="DEA45" s="37"/>
      <c r="DEB45" s="37"/>
      <c r="DEC45" s="37"/>
      <c r="DED45" s="37"/>
      <c r="DEE45" s="37"/>
      <c r="DEF45" s="37"/>
      <c r="DEG45" s="37"/>
      <c r="DEH45" s="37"/>
      <c r="DEI45" s="37"/>
      <c r="DEJ45" s="37"/>
      <c r="DEK45" s="37"/>
      <c r="DEL45" s="37"/>
      <c r="DEM45" s="37"/>
      <c r="DEN45" s="37"/>
      <c r="DEO45" s="37"/>
      <c r="DEP45" s="37"/>
      <c r="DEQ45" s="37"/>
      <c r="DER45" s="37"/>
      <c r="DES45" s="37"/>
      <c r="DET45" s="37"/>
      <c r="DEU45" s="37"/>
      <c r="DEV45" s="37"/>
      <c r="DEW45" s="37"/>
      <c r="DEX45" s="37"/>
      <c r="DEY45" s="37"/>
      <c r="DEZ45" s="37"/>
      <c r="DFA45" s="37"/>
      <c r="DFB45" s="37"/>
      <c r="DFC45" s="37"/>
      <c r="DFD45" s="37"/>
      <c r="DFE45" s="37"/>
      <c r="DFF45" s="37"/>
      <c r="DFG45" s="37"/>
      <c r="DFH45" s="37"/>
      <c r="DFI45" s="37"/>
      <c r="DFJ45" s="37"/>
      <c r="DFK45" s="37"/>
      <c r="DFL45" s="37"/>
      <c r="DFM45" s="37"/>
      <c r="DFN45" s="37"/>
      <c r="DFO45" s="37"/>
      <c r="DFP45" s="37"/>
      <c r="DFQ45" s="37"/>
      <c r="DFR45" s="37"/>
      <c r="DFS45" s="37"/>
      <c r="DFT45" s="37"/>
      <c r="DFU45" s="37"/>
      <c r="DFV45" s="37"/>
      <c r="DFW45" s="37"/>
      <c r="DFX45" s="37"/>
      <c r="DFY45" s="37"/>
      <c r="DFZ45" s="37"/>
      <c r="DGA45" s="37"/>
      <c r="DGB45" s="37"/>
      <c r="DGC45" s="37"/>
      <c r="DGD45" s="37"/>
      <c r="DGE45" s="37"/>
      <c r="DGF45" s="37"/>
      <c r="DGG45" s="37"/>
      <c r="DGH45" s="37"/>
      <c r="DGI45" s="37"/>
      <c r="DGJ45" s="37"/>
      <c r="DGK45" s="37"/>
      <c r="DGL45" s="37"/>
      <c r="DGM45" s="37"/>
      <c r="DGN45" s="37"/>
      <c r="DGO45" s="37"/>
      <c r="DGP45" s="37"/>
      <c r="DGQ45" s="37"/>
      <c r="DGR45" s="37"/>
      <c r="DGS45" s="37"/>
      <c r="DGT45" s="37"/>
      <c r="DGU45" s="37"/>
      <c r="DGV45" s="37"/>
      <c r="DGW45" s="37"/>
      <c r="DGX45" s="37"/>
      <c r="DGY45" s="37"/>
      <c r="DGZ45" s="37"/>
      <c r="DHA45" s="37"/>
      <c r="DHB45" s="37"/>
      <c r="DHC45" s="37"/>
      <c r="DHD45" s="37"/>
      <c r="DHE45" s="37"/>
      <c r="DHF45" s="37"/>
      <c r="DHG45" s="37"/>
      <c r="DHH45" s="37"/>
      <c r="DHI45" s="37"/>
      <c r="DHJ45" s="37"/>
      <c r="DHK45" s="37"/>
      <c r="DHL45" s="37"/>
      <c r="DHM45" s="37"/>
      <c r="DHN45" s="37"/>
      <c r="DHO45" s="37"/>
      <c r="DHP45" s="37"/>
      <c r="DHQ45" s="37"/>
      <c r="DHR45" s="37"/>
      <c r="DHS45" s="37"/>
      <c r="DHT45" s="37"/>
      <c r="DHU45" s="37"/>
      <c r="DHV45" s="37"/>
      <c r="DHW45" s="37"/>
      <c r="DHX45" s="37"/>
      <c r="DHY45" s="37"/>
      <c r="DHZ45" s="37"/>
      <c r="DIA45" s="37"/>
      <c r="DIB45" s="37"/>
      <c r="DIC45" s="37"/>
      <c r="DID45" s="37"/>
      <c r="DIE45" s="37"/>
      <c r="DIF45" s="37"/>
      <c r="DIG45" s="37"/>
      <c r="DIH45" s="37"/>
      <c r="DII45" s="37"/>
      <c r="DIJ45" s="37"/>
      <c r="DIK45" s="37"/>
      <c r="DIL45" s="37"/>
      <c r="DIM45" s="37"/>
      <c r="DIN45" s="37"/>
      <c r="DIO45" s="37"/>
      <c r="DIP45" s="37"/>
      <c r="DIQ45" s="37"/>
      <c r="DIR45" s="37"/>
      <c r="DIS45" s="37"/>
      <c r="DIT45" s="37"/>
      <c r="DIU45" s="37"/>
      <c r="DIV45" s="37"/>
      <c r="DIW45" s="37"/>
      <c r="DIX45" s="37"/>
      <c r="DIY45" s="37"/>
      <c r="DIZ45" s="37"/>
      <c r="DJA45" s="37"/>
      <c r="DJB45" s="37"/>
      <c r="DJC45" s="37"/>
      <c r="DJD45" s="37"/>
      <c r="DJE45" s="37"/>
      <c r="DJF45" s="37"/>
      <c r="DJG45" s="37"/>
      <c r="DJH45" s="37"/>
      <c r="DJI45" s="37"/>
      <c r="DJJ45" s="37"/>
      <c r="DJK45" s="37"/>
      <c r="DJL45" s="37"/>
      <c r="DJM45" s="37"/>
      <c r="DJN45" s="37"/>
      <c r="DJO45" s="37"/>
      <c r="DJP45" s="37"/>
      <c r="DJQ45" s="37"/>
      <c r="DJR45" s="37"/>
      <c r="DJS45" s="37"/>
      <c r="DJT45" s="37"/>
      <c r="DJU45" s="37"/>
      <c r="DJV45" s="37"/>
      <c r="DJW45" s="37"/>
      <c r="DJX45" s="37"/>
      <c r="DJY45" s="37"/>
      <c r="DJZ45" s="37"/>
      <c r="DKA45" s="37"/>
      <c r="DKB45" s="37"/>
      <c r="DKC45" s="37"/>
      <c r="DKD45" s="37"/>
      <c r="DKE45" s="37"/>
      <c r="DKF45" s="37"/>
      <c r="DKG45" s="37"/>
      <c r="DKH45" s="37"/>
      <c r="DKI45" s="37"/>
      <c r="DKJ45" s="37"/>
      <c r="DKK45" s="37"/>
      <c r="DKL45" s="37"/>
      <c r="DKM45" s="37"/>
      <c r="DKN45" s="37"/>
      <c r="DKO45" s="37"/>
      <c r="DKP45" s="37"/>
      <c r="DKQ45" s="37"/>
      <c r="DKR45" s="37"/>
      <c r="DKS45" s="37"/>
      <c r="DKT45" s="37"/>
      <c r="DKU45" s="37"/>
      <c r="DKV45" s="37"/>
      <c r="DKW45" s="37"/>
      <c r="DKX45" s="37"/>
      <c r="DKY45" s="37"/>
      <c r="DKZ45" s="37"/>
      <c r="DLA45" s="37"/>
      <c r="DLB45" s="37"/>
      <c r="DLC45" s="37"/>
      <c r="DLD45" s="37"/>
      <c r="DLE45" s="37"/>
      <c r="DLF45" s="37"/>
      <c r="DLG45" s="37"/>
      <c r="DLH45" s="37"/>
      <c r="DLI45" s="37"/>
      <c r="DLJ45" s="37"/>
      <c r="DLK45" s="37"/>
      <c r="DLL45" s="37"/>
      <c r="DLM45" s="37"/>
      <c r="DLN45" s="37"/>
      <c r="DLO45" s="37"/>
      <c r="DLP45" s="37"/>
      <c r="DLQ45" s="37"/>
      <c r="DLR45" s="37"/>
      <c r="DLS45" s="37"/>
      <c r="DLT45" s="37"/>
      <c r="DLU45" s="37"/>
      <c r="DLV45" s="37"/>
      <c r="DLW45" s="37"/>
      <c r="DLX45" s="37"/>
      <c r="DLY45" s="37"/>
      <c r="DLZ45" s="37"/>
      <c r="DMA45" s="37"/>
      <c r="DMB45" s="37"/>
      <c r="DMC45" s="37"/>
      <c r="DMD45" s="37"/>
      <c r="DME45" s="37"/>
      <c r="DMF45" s="37"/>
      <c r="DMG45" s="37"/>
      <c r="DMH45" s="37"/>
      <c r="DMI45" s="37"/>
      <c r="DMJ45" s="37"/>
      <c r="DMK45" s="37"/>
      <c r="DML45" s="37"/>
      <c r="DMM45" s="37"/>
      <c r="DMN45" s="37"/>
      <c r="DMO45" s="37"/>
      <c r="DMP45" s="37"/>
      <c r="DMQ45" s="37"/>
      <c r="DMR45" s="37"/>
      <c r="DMS45" s="37"/>
      <c r="DMT45" s="37"/>
      <c r="DMU45" s="37"/>
      <c r="DMV45" s="37"/>
      <c r="DMW45" s="37"/>
      <c r="DMX45" s="37"/>
      <c r="DMY45" s="37"/>
      <c r="DMZ45" s="37"/>
      <c r="DNA45" s="37"/>
      <c r="DNB45" s="37"/>
      <c r="DNC45" s="37"/>
      <c r="DND45" s="37"/>
      <c r="DNE45" s="37"/>
      <c r="DNF45" s="37"/>
      <c r="DNG45" s="37"/>
      <c r="DNH45" s="37"/>
      <c r="DNI45" s="37"/>
      <c r="DNJ45" s="37"/>
      <c r="DNK45" s="37"/>
      <c r="DNL45" s="37"/>
      <c r="DNM45" s="37"/>
      <c r="DNN45" s="37"/>
      <c r="DNO45" s="37"/>
      <c r="DNP45" s="37"/>
      <c r="DNQ45" s="37"/>
      <c r="DNR45" s="37"/>
      <c r="DNS45" s="37"/>
      <c r="DNT45" s="37"/>
      <c r="DNU45" s="37"/>
      <c r="DNV45" s="37"/>
      <c r="DNW45" s="37"/>
      <c r="DNX45" s="37"/>
      <c r="DNY45" s="37"/>
      <c r="DNZ45" s="37"/>
      <c r="DOA45" s="37"/>
      <c r="DOB45" s="37"/>
      <c r="DOC45" s="37"/>
      <c r="DOD45" s="37"/>
      <c r="DOE45" s="37"/>
      <c r="DOF45" s="37"/>
      <c r="DOG45" s="37"/>
      <c r="DOH45" s="37"/>
      <c r="DOI45" s="37"/>
      <c r="DOJ45" s="37"/>
      <c r="DOK45" s="37"/>
      <c r="DOL45" s="37"/>
      <c r="DOM45" s="37"/>
      <c r="DON45" s="37"/>
      <c r="DOO45" s="37"/>
      <c r="DOP45" s="37"/>
      <c r="DOQ45" s="37"/>
      <c r="DOR45" s="37"/>
      <c r="DOS45" s="37"/>
      <c r="DOT45" s="37"/>
      <c r="DOU45" s="37"/>
      <c r="DOV45" s="37"/>
      <c r="DOW45" s="37"/>
      <c r="DOX45" s="37"/>
      <c r="DOY45" s="37"/>
      <c r="DOZ45" s="37"/>
      <c r="DPA45" s="37"/>
      <c r="DPB45" s="37"/>
      <c r="DPC45" s="37"/>
      <c r="DPD45" s="37"/>
      <c r="DPE45" s="37"/>
      <c r="DPF45" s="37"/>
      <c r="DPG45" s="37"/>
      <c r="DPH45" s="37"/>
      <c r="DPI45" s="37"/>
      <c r="DPJ45" s="37"/>
      <c r="DPK45" s="37"/>
      <c r="DPL45" s="37"/>
      <c r="DPM45" s="37"/>
      <c r="DPN45" s="37"/>
      <c r="DPO45" s="37"/>
      <c r="DPP45" s="37"/>
      <c r="DPQ45" s="37"/>
      <c r="DPR45" s="37"/>
      <c r="DPS45" s="37"/>
      <c r="DPT45" s="37"/>
      <c r="DPU45" s="37"/>
      <c r="DPV45" s="37"/>
      <c r="DPW45" s="37"/>
      <c r="DPX45" s="37"/>
      <c r="DPY45" s="37"/>
      <c r="DPZ45" s="37"/>
      <c r="DQA45" s="37"/>
      <c r="DQB45" s="37"/>
      <c r="DQC45" s="37"/>
      <c r="DQD45" s="37"/>
      <c r="DQE45" s="37"/>
      <c r="DQF45" s="37"/>
      <c r="DQG45" s="37"/>
      <c r="DQH45" s="37"/>
      <c r="DQI45" s="37"/>
      <c r="DQJ45" s="37"/>
      <c r="DQK45" s="37"/>
      <c r="DQL45" s="37"/>
      <c r="DQM45" s="37"/>
      <c r="DQN45" s="37"/>
      <c r="DQO45" s="37"/>
      <c r="DQP45" s="37"/>
      <c r="DQQ45" s="37"/>
      <c r="DQR45" s="37"/>
      <c r="DQS45" s="37"/>
      <c r="DQT45" s="37"/>
      <c r="DQU45" s="37"/>
      <c r="DQV45" s="37"/>
      <c r="DQW45" s="37"/>
      <c r="DQX45" s="37"/>
      <c r="DQY45" s="37"/>
      <c r="DQZ45" s="37"/>
      <c r="DRA45" s="37"/>
      <c r="DRB45" s="37"/>
      <c r="DRC45" s="37"/>
      <c r="DRD45" s="37"/>
      <c r="DRE45" s="37"/>
      <c r="DRF45" s="37"/>
      <c r="DRG45" s="37"/>
      <c r="DRH45" s="37"/>
      <c r="DRI45" s="37"/>
      <c r="DRJ45" s="37"/>
      <c r="DRK45" s="37"/>
      <c r="DRL45" s="37"/>
      <c r="DRM45" s="37"/>
      <c r="DRN45" s="37"/>
      <c r="DRO45" s="37"/>
      <c r="DRP45" s="37"/>
      <c r="DRQ45" s="37"/>
      <c r="DRR45" s="37"/>
      <c r="DRS45" s="37"/>
      <c r="DRT45" s="37"/>
      <c r="DRU45" s="37"/>
      <c r="DRV45" s="37"/>
      <c r="DRW45" s="37"/>
      <c r="DRX45" s="37"/>
      <c r="DRY45" s="37"/>
      <c r="DRZ45" s="37"/>
      <c r="DSA45" s="37"/>
      <c r="DSB45" s="37"/>
      <c r="DSC45" s="37"/>
      <c r="DSD45" s="37"/>
      <c r="DSE45" s="37"/>
      <c r="DSF45" s="37"/>
      <c r="DSG45" s="37"/>
      <c r="DSH45" s="37"/>
      <c r="DSI45" s="37"/>
      <c r="DSJ45" s="37"/>
      <c r="DSK45" s="37"/>
      <c r="DSL45" s="37"/>
      <c r="DSM45" s="37"/>
      <c r="DSN45" s="37"/>
      <c r="DSO45" s="37"/>
      <c r="DSP45" s="37"/>
      <c r="DSQ45" s="37"/>
      <c r="DSR45" s="37"/>
      <c r="DSS45" s="37"/>
      <c r="DST45" s="37"/>
      <c r="DSU45" s="37"/>
      <c r="DSV45" s="37"/>
      <c r="DSW45" s="37"/>
      <c r="DSX45" s="37"/>
      <c r="DSY45" s="37"/>
      <c r="DSZ45" s="37"/>
      <c r="DTA45" s="37"/>
      <c r="DTB45" s="37"/>
      <c r="DTC45" s="37"/>
      <c r="DTD45" s="37"/>
      <c r="DTE45" s="37"/>
      <c r="DTF45" s="37"/>
      <c r="DTG45" s="37"/>
      <c r="DTH45" s="37"/>
      <c r="DTI45" s="37"/>
      <c r="DTJ45" s="37"/>
      <c r="DTK45" s="37"/>
      <c r="DTL45" s="37"/>
      <c r="DTM45" s="37"/>
      <c r="DTN45" s="37"/>
      <c r="DTO45" s="37"/>
      <c r="DTP45" s="37"/>
      <c r="DTQ45" s="37"/>
      <c r="DTR45" s="37"/>
      <c r="DTS45" s="37"/>
      <c r="DTT45" s="37"/>
      <c r="DTU45" s="37"/>
      <c r="DTV45" s="37"/>
      <c r="DTW45" s="37"/>
      <c r="DTX45" s="37"/>
      <c r="DTY45" s="37"/>
      <c r="DTZ45" s="37"/>
      <c r="DUA45" s="37"/>
      <c r="DUB45" s="37"/>
      <c r="DUC45" s="37"/>
      <c r="DUD45" s="37"/>
      <c r="DUE45" s="37"/>
      <c r="DUF45" s="37"/>
      <c r="DUG45" s="37"/>
      <c r="DUH45" s="37"/>
      <c r="DUI45" s="37"/>
      <c r="DUJ45" s="37"/>
      <c r="DUK45" s="37"/>
      <c r="DUL45" s="37"/>
      <c r="DUM45" s="37"/>
      <c r="DUN45" s="37"/>
      <c r="DUO45" s="37"/>
      <c r="DUP45" s="37"/>
      <c r="DUQ45" s="37"/>
      <c r="DUR45" s="37"/>
      <c r="DUS45" s="37"/>
      <c r="DUT45" s="37"/>
      <c r="DUU45" s="37"/>
      <c r="DUV45" s="37"/>
      <c r="DUW45" s="37"/>
      <c r="DUX45" s="37"/>
      <c r="DUY45" s="37"/>
      <c r="DUZ45" s="37"/>
      <c r="DVA45" s="37"/>
      <c r="DVB45" s="37"/>
      <c r="DVC45" s="37"/>
      <c r="DVD45" s="37"/>
      <c r="DVE45" s="37"/>
      <c r="DVF45" s="37"/>
      <c r="DVG45" s="37"/>
      <c r="DVH45" s="37"/>
      <c r="DVI45" s="37"/>
      <c r="DVJ45" s="37"/>
      <c r="DVK45" s="37"/>
      <c r="DVL45" s="37"/>
      <c r="DVM45" s="37"/>
      <c r="DVN45" s="37"/>
      <c r="DVO45" s="37"/>
      <c r="DVP45" s="37"/>
      <c r="DVQ45" s="37"/>
      <c r="DVR45" s="37"/>
      <c r="DVS45" s="37"/>
      <c r="DVT45" s="37"/>
      <c r="DVU45" s="37"/>
      <c r="DVV45" s="37"/>
      <c r="DVW45" s="37"/>
      <c r="DVX45" s="37"/>
      <c r="DVY45" s="37"/>
      <c r="DVZ45" s="37"/>
      <c r="DWA45" s="37"/>
      <c r="DWB45" s="37"/>
      <c r="DWC45" s="37"/>
      <c r="DWD45" s="37"/>
      <c r="DWE45" s="37"/>
      <c r="DWF45" s="37"/>
      <c r="DWG45" s="37"/>
      <c r="DWH45" s="37"/>
      <c r="DWI45" s="37"/>
      <c r="DWJ45" s="37"/>
      <c r="DWK45" s="37"/>
      <c r="DWL45" s="37"/>
      <c r="DWM45" s="37"/>
      <c r="DWN45" s="37"/>
      <c r="DWO45" s="37"/>
      <c r="DWP45" s="37"/>
      <c r="DWQ45" s="37"/>
      <c r="DWR45" s="37"/>
      <c r="DWS45" s="37"/>
      <c r="DWT45" s="37"/>
      <c r="DWU45" s="37"/>
      <c r="DWV45" s="37"/>
      <c r="DWW45" s="37"/>
      <c r="DWX45" s="37"/>
      <c r="DWY45" s="37"/>
      <c r="DWZ45" s="37"/>
      <c r="DXA45" s="37"/>
      <c r="DXB45" s="37"/>
      <c r="DXC45" s="37"/>
      <c r="DXD45" s="37"/>
      <c r="DXE45" s="37"/>
      <c r="DXF45" s="37"/>
      <c r="DXG45" s="37"/>
      <c r="DXH45" s="37"/>
      <c r="DXI45" s="37"/>
      <c r="DXJ45" s="37"/>
      <c r="DXK45" s="37"/>
      <c r="DXL45" s="37"/>
      <c r="DXM45" s="37"/>
      <c r="DXN45" s="37"/>
      <c r="DXO45" s="37"/>
      <c r="DXP45" s="37"/>
      <c r="DXQ45" s="37"/>
      <c r="DXR45" s="37"/>
      <c r="DXS45" s="37"/>
      <c r="DXT45" s="37"/>
      <c r="DXU45" s="37"/>
      <c r="DXV45" s="37"/>
      <c r="DXW45" s="37"/>
      <c r="DXX45" s="37"/>
      <c r="DXY45" s="37"/>
      <c r="DXZ45" s="37"/>
      <c r="DYA45" s="37"/>
      <c r="DYB45" s="37"/>
      <c r="DYC45" s="37"/>
      <c r="DYD45" s="37"/>
      <c r="DYE45" s="37"/>
      <c r="DYF45" s="37"/>
      <c r="DYG45" s="37"/>
      <c r="DYH45" s="37"/>
      <c r="DYI45" s="37"/>
      <c r="DYJ45" s="37"/>
      <c r="DYK45" s="37"/>
      <c r="DYL45" s="37"/>
      <c r="DYM45" s="37"/>
      <c r="DYN45" s="37"/>
      <c r="DYO45" s="37"/>
      <c r="DYP45" s="37"/>
      <c r="DYQ45" s="37"/>
      <c r="DYR45" s="37"/>
      <c r="DYS45" s="37"/>
      <c r="DYT45" s="37"/>
      <c r="DYU45" s="37"/>
      <c r="DYV45" s="37"/>
      <c r="DYW45" s="37"/>
      <c r="DYX45" s="37"/>
      <c r="DYY45" s="37"/>
      <c r="DYZ45" s="37"/>
      <c r="DZA45" s="37"/>
      <c r="DZB45" s="37"/>
      <c r="DZC45" s="37"/>
      <c r="DZD45" s="37"/>
      <c r="DZE45" s="37"/>
      <c r="DZF45" s="37"/>
      <c r="DZG45" s="37"/>
      <c r="DZH45" s="37"/>
      <c r="DZI45" s="37"/>
      <c r="DZJ45" s="37"/>
      <c r="DZK45" s="37"/>
      <c r="DZL45" s="37"/>
      <c r="DZM45" s="37"/>
      <c r="DZN45" s="37"/>
      <c r="DZO45" s="37"/>
      <c r="DZP45" s="37"/>
      <c r="DZQ45" s="37"/>
      <c r="DZR45" s="37"/>
      <c r="DZS45" s="37"/>
      <c r="DZT45" s="37"/>
      <c r="DZU45" s="37"/>
      <c r="DZV45" s="37"/>
      <c r="DZW45" s="37"/>
      <c r="DZX45" s="37"/>
      <c r="DZY45" s="37"/>
      <c r="DZZ45" s="37"/>
      <c r="EAA45" s="37"/>
      <c r="EAB45" s="37"/>
      <c r="EAC45" s="37"/>
      <c r="EAD45" s="37"/>
      <c r="EAE45" s="37"/>
      <c r="EAF45" s="37"/>
      <c r="EAG45" s="37"/>
      <c r="EAH45" s="37"/>
      <c r="EAI45" s="37"/>
      <c r="EAJ45" s="37"/>
      <c r="EAK45" s="37"/>
      <c r="EAL45" s="37"/>
      <c r="EAM45" s="37"/>
      <c r="EAN45" s="37"/>
      <c r="EAO45" s="37"/>
      <c r="EAP45" s="37"/>
      <c r="EAQ45" s="37"/>
      <c r="EAR45" s="37"/>
      <c r="EAS45" s="37"/>
      <c r="EAT45" s="37"/>
      <c r="EAU45" s="37"/>
      <c r="EAV45" s="37"/>
      <c r="EAW45" s="37"/>
      <c r="EAX45" s="37"/>
      <c r="EAY45" s="37"/>
      <c r="EAZ45" s="37"/>
      <c r="EBA45" s="37"/>
      <c r="EBB45" s="37"/>
      <c r="EBC45" s="37"/>
      <c r="EBD45" s="37"/>
      <c r="EBE45" s="37"/>
      <c r="EBF45" s="37"/>
      <c r="EBG45" s="37"/>
      <c r="EBH45" s="37"/>
      <c r="EBI45" s="37"/>
      <c r="EBJ45" s="37"/>
      <c r="EBK45" s="37"/>
      <c r="EBL45" s="37"/>
      <c r="EBM45" s="37"/>
      <c r="EBN45" s="37"/>
      <c r="EBO45" s="37"/>
      <c r="EBP45" s="37"/>
      <c r="EBQ45" s="37"/>
      <c r="EBR45" s="37"/>
      <c r="EBS45" s="37"/>
      <c r="EBT45" s="37"/>
      <c r="EBU45" s="37"/>
      <c r="EBV45" s="37"/>
      <c r="EBW45" s="37"/>
      <c r="EBX45" s="37"/>
      <c r="EBY45" s="37"/>
      <c r="EBZ45" s="37"/>
      <c r="ECA45" s="37"/>
      <c r="ECB45" s="37"/>
      <c r="ECC45" s="37"/>
      <c r="ECD45" s="37"/>
      <c r="ECE45" s="37"/>
      <c r="ECF45" s="37"/>
      <c r="ECG45" s="37"/>
      <c r="ECH45" s="37"/>
      <c r="ECI45" s="37"/>
      <c r="ECJ45" s="37"/>
      <c r="ECK45" s="37"/>
      <c r="ECL45" s="37"/>
      <c r="ECM45" s="37"/>
      <c r="ECN45" s="37"/>
      <c r="ECO45" s="37"/>
      <c r="ECP45" s="37"/>
      <c r="ECQ45" s="37"/>
      <c r="ECR45" s="37"/>
      <c r="ECS45" s="37"/>
      <c r="ECT45" s="37"/>
      <c r="ECU45" s="37"/>
      <c r="ECV45" s="37"/>
      <c r="ECW45" s="37"/>
      <c r="ECX45" s="37"/>
      <c r="ECY45" s="37"/>
      <c r="ECZ45" s="37"/>
      <c r="EDA45" s="37"/>
      <c r="EDB45" s="37"/>
      <c r="EDC45" s="37"/>
      <c r="EDD45" s="37"/>
      <c r="EDE45" s="37"/>
      <c r="EDF45" s="37"/>
      <c r="EDG45" s="37"/>
      <c r="EDH45" s="37"/>
      <c r="EDI45" s="37"/>
      <c r="EDJ45" s="37"/>
      <c r="EDK45" s="37"/>
      <c r="EDL45" s="37"/>
      <c r="EDM45" s="37"/>
      <c r="EDN45" s="37"/>
      <c r="EDO45" s="37"/>
      <c r="EDP45" s="37"/>
      <c r="EDQ45" s="37"/>
      <c r="EDR45" s="37"/>
      <c r="EDS45" s="37"/>
      <c r="EDT45" s="37"/>
      <c r="EDU45" s="37"/>
      <c r="EDV45" s="37"/>
      <c r="EDW45" s="37"/>
      <c r="EDX45" s="37"/>
      <c r="EDY45" s="37"/>
      <c r="EDZ45" s="37"/>
      <c r="EEA45" s="37"/>
      <c r="EEB45" s="37"/>
      <c r="EEC45" s="37"/>
      <c r="EED45" s="37"/>
      <c r="EEE45" s="37"/>
      <c r="EEF45" s="37"/>
      <c r="EEG45" s="37"/>
      <c r="EEH45" s="37"/>
      <c r="EEI45" s="37"/>
      <c r="EEJ45" s="37"/>
      <c r="EEK45" s="37"/>
      <c r="EEL45" s="37"/>
      <c r="EEM45" s="37"/>
      <c r="EEN45" s="37"/>
      <c r="EEO45" s="37"/>
      <c r="EEP45" s="37"/>
      <c r="EEQ45" s="37"/>
      <c r="EER45" s="37"/>
      <c r="EES45" s="37"/>
      <c r="EET45" s="37"/>
      <c r="EEU45" s="37"/>
      <c r="EEV45" s="37"/>
      <c r="EEW45" s="37"/>
      <c r="EEX45" s="37"/>
      <c r="EEY45" s="37"/>
      <c r="EEZ45" s="37"/>
      <c r="EFA45" s="37"/>
      <c r="EFB45" s="37"/>
      <c r="EFC45" s="37"/>
      <c r="EFD45" s="37"/>
      <c r="EFE45" s="37"/>
      <c r="EFF45" s="37"/>
      <c r="EFG45" s="37"/>
      <c r="EFH45" s="37"/>
      <c r="EFI45" s="37"/>
      <c r="EFJ45" s="37"/>
      <c r="EFK45" s="37"/>
      <c r="EFL45" s="37"/>
      <c r="EFM45" s="37"/>
      <c r="EFN45" s="37"/>
      <c r="EFO45" s="37"/>
      <c r="EFP45" s="37"/>
      <c r="EFQ45" s="37"/>
      <c r="EFR45" s="37"/>
      <c r="EFS45" s="37"/>
      <c r="EFT45" s="37"/>
      <c r="EFU45" s="37"/>
      <c r="EFV45" s="37"/>
      <c r="EFW45" s="37"/>
      <c r="EFX45" s="37"/>
      <c r="EFY45" s="37"/>
      <c r="EFZ45" s="37"/>
      <c r="EGA45" s="37"/>
      <c r="EGB45" s="37"/>
      <c r="EGC45" s="37"/>
      <c r="EGD45" s="37"/>
      <c r="EGE45" s="37"/>
      <c r="EGF45" s="37"/>
      <c r="EGG45" s="37"/>
      <c r="EGH45" s="37"/>
      <c r="EGI45" s="37"/>
      <c r="EGJ45" s="37"/>
      <c r="EGK45" s="37"/>
      <c r="EGL45" s="37"/>
      <c r="EGM45" s="37"/>
      <c r="EGN45" s="37"/>
      <c r="EGO45" s="37"/>
      <c r="EGP45" s="37"/>
      <c r="EGQ45" s="37"/>
      <c r="EGR45" s="37"/>
      <c r="EGS45" s="37"/>
      <c r="EGT45" s="37"/>
      <c r="EGU45" s="37"/>
      <c r="EGV45" s="37"/>
      <c r="EGW45" s="37"/>
      <c r="EGX45" s="37"/>
      <c r="EGY45" s="37"/>
      <c r="EGZ45" s="37"/>
      <c r="EHA45" s="37"/>
      <c r="EHB45" s="37"/>
      <c r="EHC45" s="37"/>
      <c r="EHD45" s="37"/>
      <c r="EHE45" s="37"/>
      <c r="EHF45" s="37"/>
      <c r="EHG45" s="37"/>
      <c r="EHH45" s="37"/>
      <c r="EHI45" s="37"/>
      <c r="EHJ45" s="37"/>
      <c r="EHK45" s="37"/>
      <c r="EHL45" s="37"/>
      <c r="EHM45" s="37"/>
      <c r="EHN45" s="37"/>
      <c r="EHO45" s="37"/>
      <c r="EHP45" s="37"/>
      <c r="EHQ45" s="37"/>
      <c r="EHR45" s="37"/>
      <c r="EHS45" s="37"/>
      <c r="EHT45" s="37"/>
      <c r="EHU45" s="37"/>
      <c r="EHV45" s="37"/>
      <c r="EHW45" s="37"/>
      <c r="EHX45" s="37"/>
      <c r="EHY45" s="37"/>
      <c r="EHZ45" s="37"/>
      <c r="EIA45" s="37"/>
      <c r="EIB45" s="37"/>
      <c r="EIC45" s="37"/>
      <c r="EID45" s="37"/>
      <c r="EIE45" s="37"/>
      <c r="EIF45" s="37"/>
      <c r="EIG45" s="37"/>
      <c r="EIH45" s="37"/>
      <c r="EII45" s="37"/>
      <c r="EIJ45" s="37"/>
      <c r="EIK45" s="37"/>
      <c r="EIL45" s="37"/>
      <c r="EIM45" s="37"/>
      <c r="EIN45" s="37"/>
      <c r="EIO45" s="37"/>
      <c r="EIP45" s="37"/>
      <c r="EIQ45" s="37"/>
      <c r="EIR45" s="37"/>
      <c r="EIS45" s="37"/>
      <c r="EIT45" s="37"/>
      <c r="EIU45" s="37"/>
      <c r="EIV45" s="37"/>
      <c r="EIW45" s="37"/>
      <c r="EIX45" s="37"/>
      <c r="EIY45" s="37"/>
      <c r="EIZ45" s="37"/>
      <c r="EJA45" s="37"/>
      <c r="EJB45" s="37"/>
      <c r="EJC45" s="37"/>
      <c r="EJD45" s="37"/>
      <c r="EJE45" s="37"/>
      <c r="EJF45" s="37"/>
      <c r="EJG45" s="37"/>
      <c r="EJH45" s="37"/>
      <c r="EJI45" s="37"/>
      <c r="EJJ45" s="37"/>
      <c r="EJK45" s="37"/>
      <c r="EJL45" s="37"/>
      <c r="EJM45" s="37"/>
      <c r="EJN45" s="37"/>
      <c r="EJO45" s="37"/>
      <c r="EJP45" s="37"/>
      <c r="EJQ45" s="37"/>
      <c r="EJR45" s="37"/>
      <c r="EJS45" s="37"/>
      <c r="EJT45" s="37"/>
      <c r="EJU45" s="37"/>
      <c r="EJV45" s="37"/>
      <c r="EJW45" s="37"/>
      <c r="EJX45" s="37"/>
      <c r="EJY45" s="37"/>
      <c r="EJZ45" s="37"/>
      <c r="EKA45" s="37"/>
      <c r="EKB45" s="37"/>
      <c r="EKC45" s="37"/>
      <c r="EKD45" s="37"/>
      <c r="EKE45" s="37"/>
      <c r="EKF45" s="37"/>
      <c r="EKG45" s="37"/>
      <c r="EKH45" s="37"/>
      <c r="EKI45" s="37"/>
      <c r="EKJ45" s="37"/>
      <c r="EKK45" s="37"/>
      <c r="EKL45" s="37"/>
      <c r="EKM45" s="37"/>
      <c r="EKN45" s="37"/>
      <c r="EKO45" s="37"/>
      <c r="EKP45" s="37"/>
      <c r="EKQ45" s="37"/>
      <c r="EKR45" s="37"/>
      <c r="EKS45" s="37"/>
      <c r="EKT45" s="37"/>
      <c r="EKU45" s="37"/>
      <c r="EKV45" s="37"/>
      <c r="EKW45" s="37"/>
      <c r="EKX45" s="37"/>
      <c r="EKY45" s="37"/>
      <c r="EKZ45" s="37"/>
      <c r="ELA45" s="37"/>
      <c r="ELB45" s="37"/>
      <c r="ELC45" s="37"/>
      <c r="ELD45" s="37"/>
      <c r="ELE45" s="37"/>
      <c r="ELF45" s="37"/>
      <c r="ELG45" s="37"/>
      <c r="ELH45" s="37"/>
      <c r="ELI45" s="37"/>
      <c r="ELJ45" s="37"/>
      <c r="ELK45" s="37"/>
      <c r="ELL45" s="37"/>
      <c r="ELM45" s="37"/>
      <c r="ELN45" s="37"/>
      <c r="ELO45" s="37"/>
      <c r="ELP45" s="37"/>
      <c r="ELQ45" s="37"/>
      <c r="ELR45" s="37"/>
      <c r="ELS45" s="37"/>
      <c r="ELT45" s="37"/>
      <c r="ELU45" s="37"/>
      <c r="ELV45" s="37"/>
      <c r="ELW45" s="37"/>
      <c r="ELX45" s="37"/>
      <c r="ELY45" s="37"/>
      <c r="ELZ45" s="37"/>
      <c r="EMA45" s="37"/>
      <c r="EMB45" s="37"/>
      <c r="EMC45" s="37"/>
      <c r="EMD45" s="37"/>
      <c r="EME45" s="37"/>
      <c r="EMF45" s="37"/>
      <c r="EMG45" s="37"/>
      <c r="EMH45" s="37"/>
      <c r="EMI45" s="37"/>
      <c r="EMJ45" s="37"/>
      <c r="EMK45" s="37"/>
      <c r="EML45" s="37"/>
      <c r="EMM45" s="37"/>
      <c r="EMN45" s="37"/>
      <c r="EMO45" s="37"/>
      <c r="EMP45" s="37"/>
      <c r="EMQ45" s="37"/>
      <c r="EMR45" s="37"/>
      <c r="EMS45" s="37"/>
      <c r="EMT45" s="37"/>
      <c r="EMU45" s="37"/>
      <c r="EMV45" s="37"/>
      <c r="EMW45" s="37"/>
      <c r="EMX45" s="37"/>
      <c r="EMY45" s="37"/>
      <c r="EMZ45" s="37"/>
      <c r="ENA45" s="37"/>
      <c r="ENB45" s="37"/>
      <c r="ENC45" s="37"/>
      <c r="END45" s="37"/>
      <c r="ENE45" s="37"/>
      <c r="ENF45" s="37"/>
      <c r="ENG45" s="37"/>
      <c r="ENH45" s="37"/>
      <c r="ENI45" s="37"/>
      <c r="ENJ45" s="37"/>
      <c r="ENK45" s="37"/>
      <c r="ENL45" s="37"/>
      <c r="ENM45" s="37"/>
      <c r="ENN45" s="37"/>
      <c r="ENO45" s="37"/>
      <c r="ENP45" s="37"/>
      <c r="ENQ45" s="37"/>
      <c r="ENR45" s="37"/>
      <c r="ENS45" s="37"/>
      <c r="ENT45" s="37"/>
      <c r="ENU45" s="37"/>
      <c r="ENV45" s="37"/>
      <c r="ENW45" s="37"/>
      <c r="ENX45" s="37"/>
      <c r="ENY45" s="37"/>
      <c r="ENZ45" s="37"/>
      <c r="EOA45" s="37"/>
      <c r="EOB45" s="37"/>
      <c r="EOC45" s="37"/>
      <c r="EOD45" s="37"/>
      <c r="EOE45" s="37"/>
      <c r="EOF45" s="37"/>
      <c r="EOG45" s="37"/>
      <c r="EOH45" s="37"/>
      <c r="EOI45" s="37"/>
      <c r="EOJ45" s="37"/>
      <c r="EOK45" s="37"/>
      <c r="EOL45" s="37"/>
      <c r="EOM45" s="37"/>
      <c r="EON45" s="37"/>
      <c r="EOO45" s="37"/>
      <c r="EOP45" s="37"/>
      <c r="EOQ45" s="37"/>
      <c r="EOR45" s="37"/>
      <c r="EOS45" s="37"/>
      <c r="EOT45" s="37"/>
      <c r="EOU45" s="37"/>
      <c r="EOV45" s="37"/>
      <c r="EOW45" s="37"/>
      <c r="EOX45" s="37"/>
      <c r="EOY45" s="37"/>
      <c r="EOZ45" s="37"/>
      <c r="EPA45" s="37"/>
      <c r="EPB45" s="37"/>
      <c r="EPC45" s="37"/>
      <c r="EPD45" s="37"/>
      <c r="EPE45" s="37"/>
      <c r="EPF45" s="37"/>
      <c r="EPG45" s="37"/>
      <c r="EPH45" s="37"/>
      <c r="EPI45" s="37"/>
      <c r="EPJ45" s="37"/>
      <c r="EPK45" s="37"/>
      <c r="EPL45" s="37"/>
      <c r="EPM45" s="37"/>
      <c r="EPN45" s="37"/>
      <c r="EPO45" s="37"/>
      <c r="EPP45" s="37"/>
      <c r="EPQ45" s="37"/>
      <c r="EPR45" s="37"/>
      <c r="EPS45" s="37"/>
      <c r="EPT45" s="37"/>
      <c r="EPU45" s="37"/>
      <c r="EPV45" s="37"/>
      <c r="EPW45" s="37"/>
      <c r="EPX45" s="37"/>
      <c r="EPY45" s="37"/>
      <c r="EPZ45" s="37"/>
      <c r="EQA45" s="37"/>
      <c r="EQB45" s="37"/>
      <c r="EQC45" s="37"/>
      <c r="EQD45" s="37"/>
      <c r="EQE45" s="37"/>
      <c r="EQF45" s="37"/>
      <c r="EQG45" s="37"/>
      <c r="EQH45" s="37"/>
      <c r="EQI45" s="37"/>
      <c r="EQJ45" s="37"/>
      <c r="EQK45" s="37"/>
      <c r="EQL45" s="37"/>
      <c r="EQM45" s="37"/>
      <c r="EQN45" s="37"/>
      <c r="EQO45" s="37"/>
      <c r="EQP45" s="37"/>
      <c r="EQQ45" s="37"/>
      <c r="EQR45" s="37"/>
      <c r="EQS45" s="37"/>
      <c r="EQT45" s="37"/>
      <c r="EQU45" s="37"/>
      <c r="EQV45" s="37"/>
      <c r="EQW45" s="37"/>
      <c r="EQX45" s="37"/>
      <c r="EQY45" s="37"/>
      <c r="EQZ45" s="37"/>
      <c r="ERA45" s="37"/>
      <c r="ERB45" s="37"/>
      <c r="ERC45" s="37"/>
      <c r="ERD45" s="37"/>
      <c r="ERE45" s="37"/>
      <c r="ERF45" s="37"/>
      <c r="ERG45" s="37"/>
      <c r="ERH45" s="37"/>
      <c r="ERI45" s="37"/>
      <c r="ERJ45" s="37"/>
      <c r="ERK45" s="37"/>
      <c r="ERL45" s="37"/>
      <c r="ERM45" s="37"/>
      <c r="ERN45" s="37"/>
      <c r="ERO45" s="37"/>
      <c r="ERP45" s="37"/>
      <c r="ERQ45" s="37"/>
      <c r="ERR45" s="37"/>
      <c r="ERS45" s="37"/>
      <c r="ERT45" s="37"/>
      <c r="ERU45" s="37"/>
      <c r="ERV45" s="37"/>
      <c r="ERW45" s="37"/>
      <c r="ERX45" s="37"/>
      <c r="ERY45" s="37"/>
      <c r="ERZ45" s="37"/>
      <c r="ESA45" s="37"/>
      <c r="ESB45" s="37"/>
      <c r="ESC45" s="37"/>
      <c r="ESD45" s="37"/>
      <c r="ESE45" s="37"/>
      <c r="ESF45" s="37"/>
      <c r="ESG45" s="37"/>
      <c r="ESH45" s="37"/>
      <c r="ESI45" s="37"/>
      <c r="ESJ45" s="37"/>
      <c r="ESK45" s="37"/>
      <c r="ESL45" s="37"/>
      <c r="ESM45" s="37"/>
      <c r="ESN45" s="37"/>
      <c r="ESO45" s="37"/>
      <c r="ESP45" s="37"/>
      <c r="ESQ45" s="37"/>
      <c r="ESR45" s="37"/>
      <c r="ESS45" s="37"/>
      <c r="EST45" s="37"/>
      <c r="ESU45" s="37"/>
      <c r="ESV45" s="37"/>
      <c r="ESW45" s="37"/>
      <c r="ESX45" s="37"/>
      <c r="ESY45" s="37"/>
      <c r="ESZ45" s="37"/>
      <c r="ETA45" s="37"/>
      <c r="ETB45" s="37"/>
      <c r="ETC45" s="37"/>
      <c r="ETD45" s="37"/>
      <c r="ETE45" s="37"/>
      <c r="ETF45" s="37"/>
      <c r="ETG45" s="37"/>
      <c r="ETH45" s="37"/>
      <c r="ETI45" s="37"/>
      <c r="ETJ45" s="37"/>
      <c r="ETK45" s="37"/>
      <c r="ETL45" s="37"/>
      <c r="ETM45" s="37"/>
      <c r="ETN45" s="37"/>
      <c r="ETO45" s="37"/>
      <c r="ETP45" s="37"/>
      <c r="ETQ45" s="37"/>
      <c r="ETR45" s="37"/>
      <c r="ETS45" s="37"/>
      <c r="ETT45" s="37"/>
      <c r="ETU45" s="37"/>
      <c r="ETV45" s="37"/>
      <c r="ETW45" s="37"/>
      <c r="ETX45" s="37"/>
      <c r="ETY45" s="37"/>
      <c r="ETZ45" s="37"/>
      <c r="EUA45" s="37"/>
      <c r="EUB45" s="37"/>
      <c r="EUC45" s="37"/>
      <c r="EUD45" s="37"/>
      <c r="EUE45" s="37"/>
      <c r="EUF45" s="37"/>
      <c r="EUG45" s="37"/>
      <c r="EUH45" s="37"/>
      <c r="EUI45" s="37"/>
      <c r="EUJ45" s="37"/>
      <c r="EUK45" s="37"/>
      <c r="EUL45" s="37"/>
      <c r="EUM45" s="37"/>
      <c r="EUN45" s="37"/>
      <c r="EUO45" s="37"/>
      <c r="EUP45" s="37"/>
      <c r="EUQ45" s="37"/>
      <c r="EUR45" s="37"/>
      <c r="EUS45" s="37"/>
      <c r="EUT45" s="37"/>
      <c r="EUU45" s="37"/>
      <c r="EUV45" s="37"/>
      <c r="EUW45" s="37"/>
      <c r="EUX45" s="37"/>
      <c r="EUY45" s="37"/>
      <c r="EUZ45" s="37"/>
      <c r="EVA45" s="37"/>
      <c r="EVB45" s="37"/>
      <c r="EVC45" s="37"/>
      <c r="EVD45" s="37"/>
      <c r="EVE45" s="37"/>
      <c r="EVF45" s="37"/>
      <c r="EVG45" s="37"/>
      <c r="EVH45" s="37"/>
      <c r="EVI45" s="37"/>
      <c r="EVJ45" s="37"/>
      <c r="EVK45" s="37"/>
      <c r="EVL45" s="37"/>
      <c r="EVM45" s="37"/>
      <c r="EVN45" s="37"/>
      <c r="EVO45" s="37"/>
      <c r="EVP45" s="37"/>
      <c r="EVQ45" s="37"/>
      <c r="EVR45" s="37"/>
      <c r="EVS45" s="37"/>
      <c r="EVT45" s="37"/>
      <c r="EVU45" s="37"/>
      <c r="EVV45" s="37"/>
      <c r="EVW45" s="37"/>
      <c r="EVX45" s="37"/>
      <c r="EVY45" s="37"/>
      <c r="EVZ45" s="37"/>
      <c r="EWA45" s="37"/>
      <c r="EWB45" s="37"/>
      <c r="EWC45" s="37"/>
      <c r="EWD45" s="37"/>
      <c r="EWE45" s="37"/>
      <c r="EWF45" s="37"/>
      <c r="EWG45" s="37"/>
      <c r="EWH45" s="37"/>
      <c r="EWI45" s="37"/>
      <c r="EWJ45" s="37"/>
      <c r="EWK45" s="37"/>
      <c r="EWL45" s="37"/>
      <c r="EWM45" s="37"/>
      <c r="EWN45" s="37"/>
      <c r="EWO45" s="37"/>
      <c r="EWP45" s="37"/>
      <c r="EWQ45" s="37"/>
      <c r="EWR45" s="37"/>
      <c r="EWS45" s="37"/>
      <c r="EWT45" s="37"/>
      <c r="EWU45" s="37"/>
      <c r="EWV45" s="37"/>
      <c r="EWW45" s="37"/>
      <c r="EWX45" s="37"/>
      <c r="EWY45" s="37"/>
      <c r="EWZ45" s="37"/>
      <c r="EXA45" s="37"/>
      <c r="EXB45" s="37"/>
      <c r="EXC45" s="37"/>
      <c r="EXD45" s="37"/>
      <c r="EXE45" s="37"/>
      <c r="EXF45" s="37"/>
      <c r="EXG45" s="37"/>
      <c r="EXH45" s="37"/>
      <c r="EXI45" s="37"/>
      <c r="EXJ45" s="37"/>
      <c r="EXK45" s="37"/>
      <c r="EXL45" s="37"/>
      <c r="EXM45" s="37"/>
      <c r="EXN45" s="37"/>
      <c r="EXO45" s="37"/>
      <c r="EXP45" s="37"/>
      <c r="EXQ45" s="37"/>
      <c r="EXR45" s="37"/>
      <c r="EXS45" s="37"/>
      <c r="EXT45" s="37"/>
      <c r="EXU45" s="37"/>
      <c r="EXV45" s="37"/>
      <c r="EXW45" s="37"/>
      <c r="EXX45" s="37"/>
      <c r="EXY45" s="37"/>
      <c r="EXZ45" s="37"/>
      <c r="EYA45" s="37"/>
      <c r="EYB45" s="37"/>
      <c r="EYC45" s="37"/>
      <c r="EYD45" s="37"/>
      <c r="EYE45" s="37"/>
      <c r="EYF45" s="37"/>
      <c r="EYG45" s="37"/>
      <c r="EYH45" s="37"/>
      <c r="EYI45" s="37"/>
      <c r="EYJ45" s="37"/>
      <c r="EYK45" s="37"/>
      <c r="EYL45" s="37"/>
      <c r="EYM45" s="37"/>
      <c r="EYN45" s="37"/>
      <c r="EYO45" s="37"/>
      <c r="EYP45" s="37"/>
      <c r="EYQ45" s="37"/>
      <c r="EYR45" s="37"/>
      <c r="EYS45" s="37"/>
      <c r="EYT45" s="37"/>
      <c r="EYU45" s="37"/>
      <c r="EYV45" s="37"/>
      <c r="EYW45" s="37"/>
      <c r="EYX45" s="37"/>
      <c r="EYY45" s="37"/>
      <c r="EYZ45" s="37"/>
      <c r="EZA45" s="37"/>
      <c r="EZB45" s="37"/>
      <c r="EZC45" s="37"/>
      <c r="EZD45" s="37"/>
      <c r="EZE45" s="37"/>
      <c r="EZF45" s="37"/>
      <c r="EZG45" s="37"/>
      <c r="EZH45" s="37"/>
      <c r="EZI45" s="37"/>
      <c r="EZJ45" s="37"/>
      <c r="EZK45" s="37"/>
      <c r="EZL45" s="37"/>
      <c r="EZM45" s="37"/>
      <c r="EZN45" s="37"/>
      <c r="EZO45" s="37"/>
      <c r="EZP45" s="37"/>
      <c r="EZQ45" s="37"/>
      <c r="EZR45" s="37"/>
      <c r="EZS45" s="37"/>
      <c r="EZT45" s="37"/>
      <c r="EZU45" s="37"/>
      <c r="EZV45" s="37"/>
      <c r="EZW45" s="37"/>
      <c r="EZX45" s="37"/>
      <c r="EZY45" s="37"/>
      <c r="EZZ45" s="37"/>
      <c r="FAA45" s="37"/>
      <c r="FAB45" s="37"/>
      <c r="FAC45" s="37"/>
      <c r="FAD45" s="37"/>
      <c r="FAE45" s="37"/>
      <c r="FAF45" s="37"/>
      <c r="FAG45" s="37"/>
      <c r="FAH45" s="37"/>
      <c r="FAI45" s="37"/>
      <c r="FAJ45" s="37"/>
      <c r="FAK45" s="37"/>
      <c r="FAL45" s="37"/>
      <c r="FAM45" s="37"/>
      <c r="FAN45" s="37"/>
      <c r="FAO45" s="37"/>
      <c r="FAP45" s="37"/>
      <c r="FAQ45" s="37"/>
      <c r="FAR45" s="37"/>
      <c r="FAS45" s="37"/>
      <c r="FAT45" s="37"/>
      <c r="FAU45" s="37"/>
      <c r="FAV45" s="37"/>
      <c r="FAW45" s="37"/>
      <c r="FAX45" s="37"/>
      <c r="FAY45" s="37"/>
      <c r="FAZ45" s="37"/>
      <c r="FBA45" s="37"/>
      <c r="FBB45" s="37"/>
      <c r="FBC45" s="37"/>
      <c r="FBD45" s="37"/>
      <c r="FBE45" s="37"/>
      <c r="FBF45" s="37"/>
      <c r="FBG45" s="37"/>
      <c r="FBH45" s="37"/>
      <c r="FBI45" s="37"/>
      <c r="FBJ45" s="37"/>
      <c r="FBK45" s="37"/>
      <c r="FBL45" s="37"/>
      <c r="FBM45" s="37"/>
      <c r="FBN45" s="37"/>
      <c r="FBO45" s="37"/>
      <c r="FBP45" s="37"/>
      <c r="FBQ45" s="37"/>
      <c r="FBR45" s="37"/>
      <c r="FBS45" s="37"/>
      <c r="FBT45" s="37"/>
      <c r="FBU45" s="37"/>
      <c r="FBV45" s="37"/>
      <c r="FBW45" s="37"/>
      <c r="FBX45" s="37"/>
      <c r="FBY45" s="37"/>
      <c r="FBZ45" s="37"/>
      <c r="FCA45" s="37"/>
      <c r="FCB45" s="37"/>
      <c r="FCC45" s="37"/>
      <c r="FCD45" s="37"/>
      <c r="FCE45" s="37"/>
      <c r="FCF45" s="37"/>
      <c r="FCG45" s="37"/>
      <c r="FCH45" s="37"/>
      <c r="FCI45" s="37"/>
      <c r="FCJ45" s="37"/>
      <c r="FCK45" s="37"/>
      <c r="FCL45" s="37"/>
      <c r="FCM45" s="37"/>
      <c r="FCN45" s="37"/>
      <c r="FCO45" s="37"/>
      <c r="FCP45" s="37"/>
      <c r="FCQ45" s="37"/>
      <c r="FCR45" s="37"/>
      <c r="FCS45" s="37"/>
      <c r="FCT45" s="37"/>
      <c r="FCU45" s="37"/>
      <c r="FCV45" s="37"/>
      <c r="FCW45" s="37"/>
      <c r="FCX45" s="37"/>
      <c r="FCY45" s="37"/>
      <c r="FCZ45" s="37"/>
      <c r="FDA45" s="37"/>
      <c r="FDB45" s="37"/>
      <c r="FDC45" s="37"/>
      <c r="FDD45" s="37"/>
      <c r="FDE45" s="37"/>
      <c r="FDF45" s="37"/>
      <c r="FDG45" s="37"/>
      <c r="FDH45" s="37"/>
      <c r="FDI45" s="37"/>
      <c r="FDJ45" s="37"/>
      <c r="FDK45" s="37"/>
      <c r="FDL45" s="37"/>
      <c r="FDM45" s="37"/>
      <c r="FDN45" s="37"/>
      <c r="FDO45" s="37"/>
      <c r="FDP45" s="37"/>
      <c r="FDQ45" s="37"/>
      <c r="FDR45" s="37"/>
      <c r="FDS45" s="37"/>
      <c r="FDT45" s="37"/>
      <c r="FDU45" s="37"/>
      <c r="FDV45" s="37"/>
      <c r="FDW45" s="37"/>
      <c r="FDX45" s="37"/>
      <c r="FDY45" s="37"/>
      <c r="FDZ45" s="37"/>
      <c r="FEA45" s="37"/>
      <c r="FEB45" s="37"/>
      <c r="FEC45" s="37"/>
      <c r="FED45" s="37"/>
      <c r="FEE45" s="37"/>
      <c r="FEF45" s="37"/>
      <c r="FEG45" s="37"/>
      <c r="FEH45" s="37"/>
      <c r="FEI45" s="37"/>
      <c r="FEJ45" s="37"/>
      <c r="FEK45" s="37"/>
      <c r="FEL45" s="37"/>
      <c r="FEM45" s="37"/>
      <c r="FEN45" s="37"/>
      <c r="FEO45" s="37"/>
      <c r="FEP45" s="37"/>
      <c r="FEQ45" s="37"/>
      <c r="FER45" s="37"/>
      <c r="FES45" s="37"/>
      <c r="FET45" s="37"/>
      <c r="FEU45" s="37"/>
      <c r="FEV45" s="37"/>
      <c r="FEW45" s="37"/>
      <c r="FEX45" s="37"/>
      <c r="FEY45" s="37"/>
      <c r="FEZ45" s="37"/>
      <c r="FFA45" s="37"/>
      <c r="FFB45" s="37"/>
      <c r="FFC45" s="37"/>
      <c r="FFD45" s="37"/>
      <c r="FFE45" s="37"/>
      <c r="FFF45" s="37"/>
      <c r="FFG45" s="37"/>
      <c r="FFH45" s="37"/>
      <c r="FFI45" s="37"/>
      <c r="FFJ45" s="37"/>
      <c r="FFK45" s="37"/>
      <c r="FFL45" s="37"/>
      <c r="FFM45" s="37"/>
      <c r="FFN45" s="37"/>
      <c r="FFO45" s="37"/>
      <c r="FFP45" s="37"/>
      <c r="FFQ45" s="37"/>
      <c r="FFR45" s="37"/>
      <c r="FFS45" s="37"/>
      <c r="FFT45" s="37"/>
      <c r="FFU45" s="37"/>
      <c r="FFV45" s="37"/>
      <c r="FFW45" s="37"/>
      <c r="FFX45" s="37"/>
      <c r="FFY45" s="37"/>
      <c r="FFZ45" s="37"/>
      <c r="FGA45" s="37"/>
      <c r="FGB45" s="37"/>
      <c r="FGC45" s="37"/>
      <c r="FGD45" s="37"/>
      <c r="FGE45" s="37"/>
      <c r="FGF45" s="37"/>
      <c r="FGG45" s="37"/>
      <c r="FGH45" s="37"/>
      <c r="FGI45" s="37"/>
      <c r="FGJ45" s="37"/>
      <c r="FGK45" s="37"/>
      <c r="FGL45" s="37"/>
      <c r="FGM45" s="37"/>
      <c r="FGN45" s="37"/>
      <c r="FGO45" s="37"/>
      <c r="FGP45" s="37"/>
      <c r="FGQ45" s="37"/>
      <c r="FGR45" s="37"/>
      <c r="FGS45" s="37"/>
      <c r="FGT45" s="37"/>
      <c r="FGU45" s="37"/>
      <c r="FGV45" s="37"/>
      <c r="FGW45" s="37"/>
      <c r="FGX45" s="37"/>
      <c r="FGY45" s="37"/>
      <c r="FGZ45" s="37"/>
      <c r="FHA45" s="37"/>
      <c r="FHB45" s="37"/>
      <c r="FHC45" s="37"/>
      <c r="FHD45" s="37"/>
      <c r="FHE45" s="37"/>
      <c r="FHF45" s="37"/>
      <c r="FHG45" s="37"/>
      <c r="FHH45" s="37"/>
      <c r="FHI45" s="37"/>
      <c r="FHJ45" s="37"/>
      <c r="FHK45" s="37"/>
      <c r="FHL45" s="37"/>
      <c r="FHM45" s="37"/>
      <c r="FHN45" s="37"/>
      <c r="FHO45" s="37"/>
      <c r="FHP45" s="37"/>
      <c r="FHQ45" s="37"/>
      <c r="FHR45" s="37"/>
      <c r="FHS45" s="37"/>
      <c r="FHT45" s="37"/>
      <c r="FHU45" s="37"/>
      <c r="FHV45" s="37"/>
      <c r="FHW45" s="37"/>
      <c r="FHX45" s="37"/>
      <c r="FHY45" s="37"/>
      <c r="FHZ45" s="37"/>
      <c r="FIA45" s="37"/>
      <c r="FIB45" s="37"/>
      <c r="FIC45" s="37"/>
      <c r="FID45" s="37"/>
      <c r="FIE45" s="37"/>
      <c r="FIF45" s="37"/>
      <c r="FIG45" s="37"/>
      <c r="FIH45" s="37"/>
      <c r="FII45" s="37"/>
      <c r="FIJ45" s="37"/>
      <c r="FIK45" s="37"/>
      <c r="FIL45" s="37"/>
      <c r="FIM45" s="37"/>
      <c r="FIN45" s="37"/>
      <c r="FIO45" s="37"/>
      <c r="FIP45" s="37"/>
      <c r="FIQ45" s="37"/>
      <c r="FIR45" s="37"/>
      <c r="FIS45" s="37"/>
      <c r="FIT45" s="37"/>
      <c r="FIU45" s="37"/>
      <c r="FIV45" s="37"/>
      <c r="FIW45" s="37"/>
      <c r="FIX45" s="37"/>
      <c r="FIY45" s="37"/>
      <c r="FIZ45" s="37"/>
      <c r="FJA45" s="37"/>
      <c r="FJB45" s="37"/>
      <c r="FJC45" s="37"/>
      <c r="FJD45" s="37"/>
      <c r="FJE45" s="37"/>
      <c r="FJF45" s="37"/>
      <c r="FJG45" s="37"/>
      <c r="FJH45" s="37"/>
      <c r="FJI45" s="37"/>
      <c r="FJJ45" s="37"/>
      <c r="FJK45" s="37"/>
      <c r="FJL45" s="37"/>
      <c r="FJM45" s="37"/>
      <c r="FJN45" s="37"/>
      <c r="FJO45" s="37"/>
      <c r="FJP45" s="37"/>
      <c r="FJQ45" s="37"/>
      <c r="FJR45" s="37"/>
      <c r="FJS45" s="37"/>
      <c r="FJT45" s="37"/>
      <c r="FJU45" s="37"/>
      <c r="FJV45" s="37"/>
      <c r="FJW45" s="37"/>
      <c r="FJX45" s="37"/>
      <c r="FJY45" s="37"/>
      <c r="FJZ45" s="37"/>
      <c r="FKA45" s="37"/>
      <c r="FKB45" s="37"/>
      <c r="FKC45" s="37"/>
      <c r="FKD45" s="37"/>
      <c r="FKE45" s="37"/>
      <c r="FKF45" s="37"/>
      <c r="FKG45" s="37"/>
      <c r="FKH45" s="37"/>
      <c r="FKI45" s="37"/>
      <c r="FKJ45" s="37"/>
      <c r="FKK45" s="37"/>
      <c r="FKL45" s="37"/>
      <c r="FKM45" s="37"/>
      <c r="FKN45" s="37"/>
      <c r="FKO45" s="37"/>
      <c r="FKP45" s="37"/>
      <c r="FKQ45" s="37"/>
      <c r="FKR45" s="37"/>
      <c r="FKS45" s="37"/>
      <c r="FKT45" s="37"/>
      <c r="FKU45" s="37"/>
      <c r="FKV45" s="37"/>
      <c r="FKW45" s="37"/>
      <c r="FKX45" s="37"/>
      <c r="FKY45" s="37"/>
      <c r="FKZ45" s="37"/>
      <c r="FLA45" s="37"/>
      <c r="FLB45" s="37"/>
      <c r="FLC45" s="37"/>
      <c r="FLD45" s="37"/>
      <c r="FLE45" s="37"/>
      <c r="FLF45" s="37"/>
      <c r="FLG45" s="37"/>
      <c r="FLH45" s="37"/>
      <c r="FLI45" s="37"/>
      <c r="FLJ45" s="37"/>
      <c r="FLK45" s="37"/>
      <c r="FLL45" s="37"/>
      <c r="FLM45" s="37"/>
      <c r="FLN45" s="37"/>
      <c r="FLO45" s="37"/>
      <c r="FLP45" s="37"/>
      <c r="FLQ45" s="37"/>
      <c r="FLR45" s="37"/>
      <c r="FLS45" s="37"/>
      <c r="FLT45" s="37"/>
      <c r="FLU45" s="37"/>
      <c r="FLV45" s="37"/>
      <c r="FLW45" s="37"/>
      <c r="FLX45" s="37"/>
      <c r="FLY45" s="37"/>
      <c r="FLZ45" s="37"/>
      <c r="FMA45" s="37"/>
      <c r="FMB45" s="37"/>
      <c r="FMC45" s="37"/>
      <c r="FMD45" s="37"/>
      <c r="FME45" s="37"/>
      <c r="FMF45" s="37"/>
      <c r="FMG45" s="37"/>
      <c r="FMH45" s="37"/>
      <c r="FMI45" s="37"/>
      <c r="FMJ45" s="37"/>
      <c r="FMK45" s="37"/>
      <c r="FML45" s="37"/>
      <c r="FMM45" s="37"/>
      <c r="FMN45" s="37"/>
      <c r="FMO45" s="37"/>
      <c r="FMP45" s="37"/>
      <c r="FMQ45" s="37"/>
      <c r="FMR45" s="37"/>
      <c r="FMS45" s="37"/>
      <c r="FMT45" s="37"/>
      <c r="FMU45" s="37"/>
      <c r="FMV45" s="37"/>
      <c r="FMW45" s="37"/>
      <c r="FMX45" s="37"/>
      <c r="FMY45" s="37"/>
      <c r="FMZ45" s="37"/>
      <c r="FNA45" s="37"/>
      <c r="FNB45" s="37"/>
      <c r="FNC45" s="37"/>
      <c r="FND45" s="37"/>
      <c r="FNE45" s="37"/>
      <c r="FNF45" s="37"/>
      <c r="FNG45" s="37"/>
      <c r="FNH45" s="37"/>
      <c r="FNI45" s="37"/>
      <c r="FNJ45" s="37"/>
      <c r="FNK45" s="37"/>
      <c r="FNL45" s="37"/>
      <c r="FNM45" s="37"/>
      <c r="FNN45" s="37"/>
      <c r="FNO45" s="37"/>
      <c r="FNP45" s="37"/>
      <c r="FNQ45" s="37"/>
      <c r="FNR45" s="37"/>
      <c r="FNS45" s="37"/>
      <c r="FNT45" s="37"/>
      <c r="FNU45" s="37"/>
      <c r="FNV45" s="37"/>
      <c r="FNW45" s="37"/>
      <c r="FNX45" s="37"/>
      <c r="FNY45" s="37"/>
      <c r="FNZ45" s="37"/>
      <c r="FOA45" s="37"/>
      <c r="FOB45" s="37"/>
      <c r="FOC45" s="37"/>
      <c r="FOD45" s="37"/>
      <c r="FOE45" s="37"/>
      <c r="FOF45" s="37"/>
      <c r="FOG45" s="37"/>
      <c r="FOH45" s="37"/>
      <c r="FOI45" s="37"/>
      <c r="FOJ45" s="37"/>
      <c r="FOK45" s="37"/>
      <c r="FOL45" s="37"/>
      <c r="FOM45" s="37"/>
      <c r="FON45" s="37"/>
      <c r="FOO45" s="37"/>
      <c r="FOP45" s="37"/>
      <c r="FOQ45" s="37"/>
      <c r="FOR45" s="37"/>
      <c r="FOS45" s="37"/>
      <c r="FOT45" s="37"/>
      <c r="FOU45" s="37"/>
      <c r="FOV45" s="37"/>
      <c r="FOW45" s="37"/>
      <c r="FOX45" s="37"/>
      <c r="FOY45" s="37"/>
      <c r="FOZ45" s="37"/>
      <c r="FPA45" s="37"/>
      <c r="FPB45" s="37"/>
      <c r="FPC45" s="37"/>
      <c r="FPD45" s="37"/>
      <c r="FPE45" s="37"/>
      <c r="FPF45" s="37"/>
      <c r="FPG45" s="37"/>
      <c r="FPH45" s="37"/>
      <c r="FPI45" s="37"/>
      <c r="FPJ45" s="37"/>
      <c r="FPK45" s="37"/>
      <c r="FPL45" s="37"/>
      <c r="FPM45" s="37"/>
      <c r="FPN45" s="37"/>
      <c r="FPO45" s="37"/>
      <c r="FPP45" s="37"/>
      <c r="FPQ45" s="37"/>
      <c r="FPR45" s="37"/>
      <c r="FPS45" s="37"/>
      <c r="FPT45" s="37"/>
      <c r="FPU45" s="37"/>
      <c r="FPV45" s="37"/>
      <c r="FPW45" s="37"/>
      <c r="FPX45" s="37"/>
      <c r="FPY45" s="37"/>
      <c r="FPZ45" s="37"/>
      <c r="FQA45" s="37"/>
      <c r="FQB45" s="37"/>
      <c r="FQC45" s="37"/>
      <c r="FQD45" s="37"/>
      <c r="FQE45" s="37"/>
      <c r="FQF45" s="37"/>
      <c r="FQG45" s="37"/>
      <c r="FQH45" s="37"/>
      <c r="FQI45" s="37"/>
      <c r="FQJ45" s="37"/>
      <c r="FQK45" s="37"/>
      <c r="FQL45" s="37"/>
      <c r="FQM45" s="37"/>
      <c r="FQN45" s="37"/>
      <c r="FQO45" s="37"/>
      <c r="FQP45" s="37"/>
      <c r="FQQ45" s="37"/>
      <c r="FQR45" s="37"/>
      <c r="FQS45" s="37"/>
      <c r="FQT45" s="37"/>
      <c r="FQU45" s="37"/>
      <c r="FQV45" s="37"/>
      <c r="FQW45" s="37"/>
      <c r="FQX45" s="37"/>
      <c r="FQY45" s="37"/>
      <c r="FQZ45" s="37"/>
      <c r="FRA45" s="37"/>
      <c r="FRB45" s="37"/>
      <c r="FRC45" s="37"/>
      <c r="FRD45" s="37"/>
      <c r="FRE45" s="37"/>
      <c r="FRF45" s="37"/>
      <c r="FRG45" s="37"/>
      <c r="FRH45" s="37"/>
      <c r="FRI45" s="37"/>
      <c r="FRJ45" s="37"/>
      <c r="FRK45" s="37"/>
      <c r="FRL45" s="37"/>
      <c r="FRM45" s="37"/>
      <c r="FRN45" s="37"/>
      <c r="FRO45" s="37"/>
      <c r="FRP45" s="37"/>
      <c r="FRQ45" s="37"/>
      <c r="FRR45" s="37"/>
      <c r="FRS45" s="37"/>
      <c r="FRT45" s="37"/>
      <c r="FRU45" s="37"/>
      <c r="FRV45" s="37"/>
      <c r="FRW45" s="37"/>
      <c r="FRX45" s="37"/>
      <c r="FRY45" s="37"/>
      <c r="FRZ45" s="37"/>
      <c r="FSA45" s="37"/>
      <c r="FSB45" s="37"/>
      <c r="FSC45" s="37"/>
      <c r="FSD45" s="37"/>
      <c r="FSE45" s="37"/>
      <c r="FSF45" s="37"/>
      <c r="FSG45" s="37"/>
      <c r="FSH45" s="37"/>
      <c r="FSI45" s="37"/>
      <c r="FSJ45" s="37"/>
      <c r="FSK45" s="37"/>
      <c r="FSL45" s="37"/>
      <c r="FSM45" s="37"/>
      <c r="FSN45" s="37"/>
      <c r="FSO45" s="37"/>
      <c r="FSP45" s="37"/>
      <c r="FSQ45" s="37"/>
      <c r="FSR45" s="37"/>
      <c r="FSS45" s="37"/>
      <c r="FST45" s="37"/>
      <c r="FSU45" s="37"/>
      <c r="FSV45" s="37"/>
      <c r="FSW45" s="37"/>
      <c r="FSX45" s="37"/>
      <c r="FSY45" s="37"/>
      <c r="FSZ45" s="37"/>
      <c r="FTA45" s="37"/>
      <c r="FTB45" s="37"/>
      <c r="FTC45" s="37"/>
      <c r="FTD45" s="37"/>
      <c r="FTE45" s="37"/>
      <c r="FTF45" s="37"/>
      <c r="FTG45" s="37"/>
      <c r="FTH45" s="37"/>
      <c r="FTI45" s="37"/>
      <c r="FTJ45" s="37"/>
      <c r="FTK45" s="37"/>
      <c r="FTL45" s="37"/>
      <c r="FTM45" s="37"/>
      <c r="FTN45" s="37"/>
      <c r="FTO45" s="37"/>
      <c r="FTP45" s="37"/>
      <c r="FTQ45" s="37"/>
      <c r="FTR45" s="37"/>
      <c r="FTS45" s="37"/>
      <c r="FTT45" s="37"/>
      <c r="FTU45" s="37"/>
      <c r="FTV45" s="37"/>
      <c r="FTW45" s="37"/>
      <c r="FTX45" s="37"/>
      <c r="FTY45" s="37"/>
      <c r="FTZ45" s="37"/>
      <c r="FUA45" s="37"/>
      <c r="FUB45" s="37"/>
      <c r="FUC45" s="37"/>
      <c r="FUD45" s="37"/>
      <c r="FUE45" s="37"/>
      <c r="FUF45" s="37"/>
      <c r="FUG45" s="37"/>
      <c r="FUH45" s="37"/>
      <c r="FUI45" s="37"/>
      <c r="FUJ45" s="37"/>
      <c r="FUK45" s="37"/>
      <c r="FUL45" s="37"/>
      <c r="FUM45" s="37"/>
      <c r="FUN45" s="37"/>
      <c r="FUO45" s="37"/>
      <c r="FUP45" s="37"/>
      <c r="FUQ45" s="37"/>
      <c r="FUR45" s="37"/>
      <c r="FUS45" s="37"/>
      <c r="FUT45" s="37"/>
      <c r="FUU45" s="37"/>
      <c r="FUV45" s="37"/>
      <c r="FUW45" s="37"/>
      <c r="FUX45" s="37"/>
      <c r="FUY45" s="37"/>
      <c r="FUZ45" s="37"/>
      <c r="FVA45" s="37"/>
      <c r="FVB45" s="37"/>
      <c r="FVC45" s="37"/>
      <c r="FVD45" s="37"/>
      <c r="FVE45" s="37"/>
      <c r="FVF45" s="37"/>
      <c r="FVG45" s="37"/>
      <c r="FVH45" s="37"/>
      <c r="FVI45" s="37"/>
      <c r="FVJ45" s="37"/>
      <c r="FVK45" s="37"/>
      <c r="FVL45" s="37"/>
      <c r="FVM45" s="37"/>
      <c r="FVN45" s="37"/>
      <c r="FVO45" s="37"/>
      <c r="FVP45" s="37"/>
      <c r="FVQ45" s="37"/>
      <c r="FVR45" s="37"/>
      <c r="FVS45" s="37"/>
      <c r="FVT45" s="37"/>
      <c r="FVU45" s="37"/>
      <c r="FVV45" s="37"/>
      <c r="FVW45" s="37"/>
      <c r="FVX45" s="37"/>
      <c r="FVY45" s="37"/>
      <c r="FVZ45" s="37"/>
      <c r="FWA45" s="37"/>
      <c r="FWB45" s="37"/>
      <c r="FWC45" s="37"/>
      <c r="FWD45" s="37"/>
      <c r="FWE45" s="37"/>
      <c r="FWF45" s="37"/>
      <c r="FWG45" s="37"/>
      <c r="FWH45" s="37"/>
      <c r="FWI45" s="37"/>
      <c r="FWJ45" s="37"/>
      <c r="FWK45" s="37"/>
      <c r="FWL45" s="37"/>
      <c r="FWM45" s="37"/>
      <c r="FWN45" s="37"/>
      <c r="FWO45" s="37"/>
      <c r="FWP45" s="37"/>
      <c r="FWQ45" s="37"/>
      <c r="FWR45" s="37"/>
      <c r="FWS45" s="37"/>
      <c r="FWT45" s="37"/>
      <c r="FWU45" s="37"/>
      <c r="FWV45" s="37"/>
      <c r="FWW45" s="37"/>
      <c r="FWX45" s="37"/>
      <c r="FWY45" s="37"/>
      <c r="FWZ45" s="37"/>
      <c r="FXA45" s="37"/>
      <c r="FXB45" s="37"/>
      <c r="FXC45" s="37"/>
      <c r="FXD45" s="37"/>
      <c r="FXE45" s="37"/>
      <c r="FXF45" s="37"/>
      <c r="FXG45" s="37"/>
      <c r="FXH45" s="37"/>
      <c r="FXI45" s="37"/>
      <c r="FXJ45" s="37"/>
      <c r="FXK45" s="37"/>
      <c r="FXL45" s="37"/>
      <c r="FXM45" s="37"/>
      <c r="FXN45" s="37"/>
      <c r="FXO45" s="37"/>
      <c r="FXP45" s="37"/>
      <c r="FXQ45" s="37"/>
      <c r="FXR45" s="37"/>
      <c r="FXS45" s="37"/>
      <c r="FXT45" s="37"/>
      <c r="FXU45" s="37"/>
      <c r="FXV45" s="37"/>
      <c r="FXW45" s="37"/>
      <c r="FXX45" s="37"/>
      <c r="FXY45" s="37"/>
      <c r="FXZ45" s="37"/>
      <c r="FYA45" s="37"/>
      <c r="FYB45" s="37"/>
      <c r="FYC45" s="37"/>
      <c r="FYD45" s="37"/>
      <c r="FYE45" s="37"/>
      <c r="FYF45" s="37"/>
      <c r="FYG45" s="37"/>
      <c r="FYH45" s="37"/>
      <c r="FYI45" s="37"/>
      <c r="FYJ45" s="37"/>
      <c r="FYK45" s="37"/>
      <c r="FYL45" s="37"/>
      <c r="FYM45" s="37"/>
      <c r="FYN45" s="37"/>
      <c r="FYO45" s="37"/>
      <c r="FYP45" s="37"/>
      <c r="FYQ45" s="37"/>
      <c r="FYR45" s="37"/>
      <c r="FYS45" s="37"/>
      <c r="FYT45" s="37"/>
      <c r="FYU45" s="37"/>
      <c r="FYV45" s="37"/>
      <c r="FYW45" s="37"/>
      <c r="FYX45" s="37"/>
      <c r="FYY45" s="37"/>
      <c r="FYZ45" s="37"/>
      <c r="FZA45" s="37"/>
      <c r="FZB45" s="37"/>
      <c r="FZC45" s="37"/>
      <c r="FZD45" s="37"/>
      <c r="FZE45" s="37"/>
      <c r="FZF45" s="37"/>
      <c r="FZG45" s="37"/>
      <c r="FZH45" s="37"/>
      <c r="FZI45" s="37"/>
      <c r="FZJ45" s="37"/>
      <c r="FZK45" s="37"/>
      <c r="FZL45" s="37"/>
      <c r="FZM45" s="37"/>
      <c r="FZN45" s="37"/>
      <c r="FZO45" s="37"/>
      <c r="FZP45" s="37"/>
      <c r="FZQ45" s="37"/>
      <c r="FZR45" s="37"/>
      <c r="FZS45" s="37"/>
      <c r="FZT45" s="37"/>
      <c r="FZU45" s="37"/>
      <c r="FZV45" s="37"/>
      <c r="FZW45" s="37"/>
      <c r="FZX45" s="37"/>
      <c r="FZY45" s="37"/>
      <c r="FZZ45" s="37"/>
      <c r="GAA45" s="37"/>
      <c r="GAB45" s="37"/>
      <c r="GAC45" s="37"/>
      <c r="GAD45" s="37"/>
      <c r="GAE45" s="37"/>
      <c r="GAF45" s="37"/>
      <c r="GAG45" s="37"/>
      <c r="GAH45" s="37"/>
      <c r="GAI45" s="37"/>
      <c r="GAJ45" s="37"/>
      <c r="GAK45" s="37"/>
      <c r="GAL45" s="37"/>
      <c r="GAM45" s="37"/>
      <c r="GAN45" s="37"/>
      <c r="GAO45" s="37"/>
      <c r="GAP45" s="37"/>
      <c r="GAQ45" s="37"/>
      <c r="GAR45" s="37"/>
      <c r="GAS45" s="37"/>
      <c r="GAT45" s="37"/>
      <c r="GAU45" s="37"/>
      <c r="GAV45" s="37"/>
      <c r="GAW45" s="37"/>
      <c r="GAX45" s="37"/>
      <c r="GAY45" s="37"/>
      <c r="GAZ45" s="37"/>
      <c r="GBA45" s="37"/>
      <c r="GBB45" s="37"/>
      <c r="GBC45" s="37"/>
      <c r="GBD45" s="37"/>
      <c r="GBE45" s="37"/>
      <c r="GBF45" s="37"/>
      <c r="GBG45" s="37"/>
      <c r="GBH45" s="37"/>
      <c r="GBI45" s="37"/>
      <c r="GBJ45" s="37"/>
      <c r="GBK45" s="37"/>
      <c r="GBL45" s="37"/>
      <c r="GBM45" s="37"/>
      <c r="GBN45" s="37"/>
      <c r="GBO45" s="37"/>
      <c r="GBP45" s="37"/>
      <c r="GBQ45" s="37"/>
      <c r="GBR45" s="37"/>
      <c r="GBS45" s="37"/>
      <c r="GBT45" s="37"/>
      <c r="GBU45" s="37"/>
      <c r="GBV45" s="37"/>
      <c r="GBW45" s="37"/>
      <c r="GBX45" s="37"/>
      <c r="GBY45" s="37"/>
      <c r="GBZ45" s="37"/>
      <c r="GCA45" s="37"/>
      <c r="GCB45" s="37"/>
      <c r="GCC45" s="37"/>
      <c r="GCD45" s="37"/>
      <c r="GCE45" s="37"/>
      <c r="GCF45" s="37"/>
      <c r="GCG45" s="37"/>
      <c r="GCH45" s="37"/>
      <c r="GCI45" s="37"/>
      <c r="GCJ45" s="37"/>
      <c r="GCK45" s="37"/>
      <c r="GCL45" s="37"/>
      <c r="GCM45" s="37"/>
      <c r="GCN45" s="37"/>
      <c r="GCO45" s="37"/>
      <c r="GCP45" s="37"/>
      <c r="GCQ45" s="37"/>
      <c r="GCR45" s="37"/>
      <c r="GCS45" s="37"/>
      <c r="GCT45" s="37"/>
      <c r="GCU45" s="37"/>
      <c r="GCV45" s="37"/>
      <c r="GCW45" s="37"/>
      <c r="GCX45" s="37"/>
      <c r="GCY45" s="37"/>
      <c r="GCZ45" s="37"/>
      <c r="GDA45" s="37"/>
      <c r="GDB45" s="37"/>
      <c r="GDC45" s="37"/>
      <c r="GDD45" s="37"/>
      <c r="GDE45" s="37"/>
      <c r="GDF45" s="37"/>
      <c r="GDG45" s="37"/>
      <c r="GDH45" s="37"/>
      <c r="GDI45" s="37"/>
      <c r="GDJ45" s="37"/>
      <c r="GDK45" s="37"/>
      <c r="GDL45" s="37"/>
      <c r="GDM45" s="37"/>
      <c r="GDN45" s="37"/>
      <c r="GDO45" s="37"/>
      <c r="GDP45" s="37"/>
      <c r="GDQ45" s="37"/>
      <c r="GDR45" s="37"/>
      <c r="GDS45" s="37"/>
      <c r="GDT45" s="37"/>
      <c r="GDU45" s="37"/>
      <c r="GDV45" s="37"/>
      <c r="GDW45" s="37"/>
      <c r="GDX45" s="37"/>
      <c r="GDY45" s="37"/>
      <c r="GDZ45" s="37"/>
      <c r="GEA45" s="37"/>
      <c r="GEB45" s="37"/>
      <c r="GEC45" s="37"/>
      <c r="GED45" s="37"/>
      <c r="GEE45" s="37"/>
      <c r="GEF45" s="37"/>
      <c r="GEG45" s="37"/>
      <c r="GEH45" s="37"/>
      <c r="GEI45" s="37"/>
      <c r="GEJ45" s="37"/>
      <c r="GEK45" s="37"/>
      <c r="GEL45" s="37"/>
      <c r="GEM45" s="37"/>
      <c r="GEN45" s="37"/>
      <c r="GEO45" s="37"/>
      <c r="GEP45" s="37"/>
      <c r="GEQ45" s="37"/>
      <c r="GER45" s="37"/>
      <c r="GES45" s="37"/>
      <c r="GET45" s="37"/>
      <c r="GEU45" s="37"/>
      <c r="GEV45" s="37"/>
      <c r="GEW45" s="37"/>
      <c r="GEX45" s="37"/>
      <c r="GEY45" s="37"/>
      <c r="GEZ45" s="37"/>
      <c r="GFA45" s="37"/>
      <c r="GFB45" s="37"/>
      <c r="GFC45" s="37"/>
      <c r="GFD45" s="37"/>
      <c r="GFE45" s="37"/>
      <c r="GFF45" s="37"/>
      <c r="GFG45" s="37"/>
      <c r="GFH45" s="37"/>
      <c r="GFI45" s="37"/>
      <c r="GFJ45" s="37"/>
      <c r="GFK45" s="37"/>
      <c r="GFL45" s="37"/>
      <c r="GFM45" s="37"/>
      <c r="GFN45" s="37"/>
      <c r="GFO45" s="37"/>
      <c r="GFP45" s="37"/>
      <c r="GFQ45" s="37"/>
      <c r="GFR45" s="37"/>
      <c r="GFS45" s="37"/>
      <c r="GFT45" s="37"/>
      <c r="GFU45" s="37"/>
      <c r="GFV45" s="37"/>
      <c r="GFW45" s="37"/>
      <c r="GFX45" s="37"/>
      <c r="GFY45" s="37"/>
      <c r="GFZ45" s="37"/>
      <c r="GGA45" s="37"/>
      <c r="GGB45" s="37"/>
      <c r="GGC45" s="37"/>
      <c r="GGD45" s="37"/>
      <c r="GGE45" s="37"/>
      <c r="GGF45" s="37"/>
      <c r="GGG45" s="37"/>
      <c r="GGH45" s="37"/>
      <c r="GGI45" s="37"/>
      <c r="GGJ45" s="37"/>
      <c r="GGK45" s="37"/>
      <c r="GGL45" s="37"/>
      <c r="GGM45" s="37"/>
      <c r="GGN45" s="37"/>
      <c r="GGO45" s="37"/>
      <c r="GGP45" s="37"/>
      <c r="GGQ45" s="37"/>
      <c r="GGR45" s="37"/>
      <c r="GGS45" s="37"/>
      <c r="GGT45" s="37"/>
      <c r="GGU45" s="37"/>
      <c r="GGV45" s="37"/>
      <c r="GGW45" s="37"/>
      <c r="GGX45" s="37"/>
      <c r="GGY45" s="37"/>
      <c r="GGZ45" s="37"/>
      <c r="GHA45" s="37"/>
      <c r="GHB45" s="37"/>
      <c r="GHC45" s="37"/>
      <c r="GHD45" s="37"/>
      <c r="GHE45" s="37"/>
      <c r="GHF45" s="37"/>
      <c r="GHG45" s="37"/>
      <c r="GHH45" s="37"/>
      <c r="GHI45" s="37"/>
      <c r="GHJ45" s="37"/>
      <c r="GHK45" s="37"/>
      <c r="GHL45" s="37"/>
      <c r="GHM45" s="37"/>
      <c r="GHN45" s="37"/>
      <c r="GHO45" s="37"/>
      <c r="GHP45" s="37"/>
      <c r="GHQ45" s="37"/>
      <c r="GHR45" s="37"/>
      <c r="GHS45" s="37"/>
      <c r="GHT45" s="37"/>
      <c r="GHU45" s="37"/>
      <c r="GHV45" s="37"/>
      <c r="GHW45" s="37"/>
      <c r="GHX45" s="37"/>
      <c r="GHY45" s="37"/>
      <c r="GHZ45" s="37"/>
      <c r="GIA45" s="37"/>
      <c r="GIB45" s="37"/>
      <c r="GIC45" s="37"/>
      <c r="GID45" s="37"/>
      <c r="GIE45" s="37"/>
      <c r="GIF45" s="37"/>
      <c r="GIG45" s="37"/>
      <c r="GIH45" s="37"/>
      <c r="GII45" s="37"/>
      <c r="GIJ45" s="37"/>
      <c r="GIK45" s="37"/>
      <c r="GIL45" s="37"/>
      <c r="GIM45" s="37"/>
      <c r="GIN45" s="37"/>
      <c r="GIO45" s="37"/>
      <c r="GIP45" s="37"/>
      <c r="GIQ45" s="37"/>
      <c r="GIR45" s="37"/>
      <c r="GIS45" s="37"/>
      <c r="GIT45" s="37"/>
      <c r="GIU45" s="37"/>
      <c r="GIV45" s="37"/>
      <c r="GIW45" s="37"/>
      <c r="GIX45" s="37"/>
      <c r="GIY45" s="37"/>
      <c r="GIZ45" s="37"/>
      <c r="GJA45" s="37"/>
      <c r="GJB45" s="37"/>
      <c r="GJC45" s="37"/>
      <c r="GJD45" s="37"/>
      <c r="GJE45" s="37"/>
      <c r="GJF45" s="37"/>
      <c r="GJG45" s="37"/>
      <c r="GJH45" s="37"/>
      <c r="GJI45" s="37"/>
      <c r="GJJ45" s="37"/>
      <c r="GJK45" s="37"/>
      <c r="GJL45" s="37"/>
      <c r="GJM45" s="37"/>
      <c r="GJN45" s="37"/>
      <c r="GJO45" s="37"/>
      <c r="GJP45" s="37"/>
      <c r="GJQ45" s="37"/>
      <c r="GJR45" s="37"/>
      <c r="GJS45" s="37"/>
      <c r="GJT45" s="37"/>
      <c r="GJU45" s="37"/>
      <c r="GJV45" s="37"/>
      <c r="GJW45" s="37"/>
      <c r="GJX45" s="37"/>
      <c r="GJY45" s="37"/>
      <c r="GJZ45" s="37"/>
      <c r="GKA45" s="37"/>
      <c r="GKB45" s="37"/>
      <c r="GKC45" s="37"/>
      <c r="GKD45" s="37"/>
      <c r="GKE45" s="37"/>
      <c r="GKF45" s="37"/>
      <c r="GKG45" s="37"/>
      <c r="GKH45" s="37"/>
      <c r="GKI45" s="37"/>
      <c r="GKJ45" s="37"/>
      <c r="GKK45" s="37"/>
      <c r="GKL45" s="37"/>
      <c r="GKM45" s="37"/>
      <c r="GKN45" s="37"/>
      <c r="GKO45" s="37"/>
      <c r="GKP45" s="37"/>
      <c r="GKQ45" s="37"/>
      <c r="GKR45" s="37"/>
      <c r="GKS45" s="37"/>
      <c r="GKT45" s="37"/>
      <c r="GKU45" s="37"/>
      <c r="GKV45" s="37"/>
      <c r="GKW45" s="37"/>
      <c r="GKX45" s="37"/>
      <c r="GKY45" s="37"/>
      <c r="GKZ45" s="37"/>
      <c r="GLA45" s="37"/>
      <c r="GLB45" s="37"/>
      <c r="GLC45" s="37"/>
      <c r="GLD45" s="37"/>
      <c r="GLE45" s="37"/>
      <c r="GLF45" s="37"/>
      <c r="GLG45" s="37"/>
      <c r="GLH45" s="37"/>
      <c r="GLI45" s="37"/>
      <c r="GLJ45" s="37"/>
      <c r="GLK45" s="37"/>
      <c r="GLL45" s="37"/>
      <c r="GLM45" s="37"/>
      <c r="GLN45" s="37"/>
      <c r="GLO45" s="37"/>
      <c r="GLP45" s="37"/>
      <c r="GLQ45" s="37"/>
      <c r="GLR45" s="37"/>
      <c r="GLS45" s="37"/>
      <c r="GLT45" s="37"/>
      <c r="GLU45" s="37"/>
      <c r="GLV45" s="37"/>
      <c r="GLW45" s="37"/>
      <c r="GLX45" s="37"/>
      <c r="GLY45" s="37"/>
      <c r="GLZ45" s="37"/>
      <c r="GMA45" s="37"/>
      <c r="GMB45" s="37"/>
      <c r="GMC45" s="37"/>
      <c r="GMD45" s="37"/>
      <c r="GME45" s="37"/>
      <c r="GMF45" s="37"/>
      <c r="GMG45" s="37"/>
      <c r="GMH45" s="37"/>
      <c r="GMI45" s="37"/>
      <c r="GMJ45" s="37"/>
      <c r="GMK45" s="37"/>
      <c r="GML45" s="37"/>
      <c r="GMM45" s="37"/>
      <c r="GMN45" s="37"/>
      <c r="GMO45" s="37"/>
      <c r="GMP45" s="37"/>
      <c r="GMQ45" s="37"/>
      <c r="GMR45" s="37"/>
      <c r="GMS45" s="37"/>
      <c r="GMT45" s="37"/>
      <c r="GMU45" s="37"/>
      <c r="GMV45" s="37"/>
      <c r="GMW45" s="37"/>
      <c r="GMX45" s="37"/>
      <c r="GMY45" s="37"/>
      <c r="GMZ45" s="37"/>
      <c r="GNA45" s="37"/>
      <c r="GNB45" s="37"/>
      <c r="GNC45" s="37"/>
      <c r="GND45" s="37"/>
      <c r="GNE45" s="37"/>
      <c r="GNF45" s="37"/>
      <c r="GNG45" s="37"/>
      <c r="GNH45" s="37"/>
      <c r="GNI45" s="37"/>
      <c r="GNJ45" s="37"/>
      <c r="GNK45" s="37"/>
      <c r="GNL45" s="37"/>
      <c r="GNM45" s="37"/>
      <c r="GNN45" s="37"/>
      <c r="GNO45" s="37"/>
      <c r="GNP45" s="37"/>
      <c r="GNQ45" s="37"/>
      <c r="GNR45" s="37"/>
      <c r="GNS45" s="37"/>
      <c r="GNT45" s="37"/>
      <c r="GNU45" s="37"/>
      <c r="GNV45" s="37"/>
      <c r="GNW45" s="37"/>
      <c r="GNX45" s="37"/>
      <c r="GNY45" s="37"/>
      <c r="GNZ45" s="37"/>
      <c r="GOA45" s="37"/>
      <c r="GOB45" s="37"/>
      <c r="GOC45" s="37"/>
      <c r="GOD45" s="37"/>
      <c r="GOE45" s="37"/>
      <c r="GOF45" s="37"/>
      <c r="GOG45" s="37"/>
      <c r="GOH45" s="37"/>
      <c r="GOI45" s="37"/>
      <c r="GOJ45" s="37"/>
      <c r="GOK45" s="37"/>
      <c r="GOL45" s="37"/>
      <c r="GOM45" s="37"/>
      <c r="GON45" s="37"/>
      <c r="GOO45" s="37"/>
      <c r="GOP45" s="37"/>
      <c r="GOQ45" s="37"/>
      <c r="GOR45" s="37"/>
      <c r="GOS45" s="37"/>
      <c r="GOT45" s="37"/>
      <c r="GOU45" s="37"/>
      <c r="GOV45" s="37"/>
      <c r="GOW45" s="37"/>
      <c r="GOX45" s="37"/>
      <c r="GOY45" s="37"/>
      <c r="GOZ45" s="37"/>
      <c r="GPA45" s="37"/>
      <c r="GPB45" s="37"/>
      <c r="GPC45" s="37"/>
      <c r="GPD45" s="37"/>
      <c r="GPE45" s="37"/>
      <c r="GPF45" s="37"/>
      <c r="GPG45" s="37"/>
      <c r="GPH45" s="37"/>
      <c r="GPI45" s="37"/>
      <c r="GPJ45" s="37"/>
      <c r="GPK45" s="37"/>
      <c r="GPL45" s="37"/>
      <c r="GPM45" s="37"/>
      <c r="GPN45" s="37"/>
      <c r="GPO45" s="37"/>
      <c r="GPP45" s="37"/>
      <c r="GPQ45" s="37"/>
      <c r="GPR45" s="37"/>
      <c r="GPS45" s="37"/>
      <c r="GPT45" s="37"/>
      <c r="GPU45" s="37"/>
      <c r="GPV45" s="37"/>
      <c r="GPW45" s="37"/>
      <c r="GPX45" s="37"/>
      <c r="GPY45" s="37"/>
      <c r="GPZ45" s="37"/>
      <c r="GQA45" s="37"/>
      <c r="GQB45" s="37"/>
      <c r="GQC45" s="37"/>
      <c r="GQD45" s="37"/>
      <c r="GQE45" s="37"/>
      <c r="GQF45" s="37"/>
      <c r="GQG45" s="37"/>
      <c r="GQH45" s="37"/>
      <c r="GQI45" s="37"/>
      <c r="GQJ45" s="37"/>
      <c r="GQK45" s="37"/>
      <c r="GQL45" s="37"/>
      <c r="GQM45" s="37"/>
      <c r="GQN45" s="37"/>
      <c r="GQO45" s="37"/>
      <c r="GQP45" s="37"/>
      <c r="GQQ45" s="37"/>
      <c r="GQR45" s="37"/>
      <c r="GQS45" s="37"/>
      <c r="GQT45" s="37"/>
      <c r="GQU45" s="37"/>
      <c r="GQV45" s="37"/>
      <c r="GQW45" s="37"/>
      <c r="GQX45" s="37"/>
      <c r="GQY45" s="37"/>
      <c r="GQZ45" s="37"/>
      <c r="GRA45" s="37"/>
      <c r="GRB45" s="37"/>
      <c r="GRC45" s="37"/>
      <c r="GRD45" s="37"/>
      <c r="GRE45" s="37"/>
      <c r="GRF45" s="37"/>
      <c r="GRG45" s="37"/>
      <c r="GRH45" s="37"/>
      <c r="GRI45" s="37"/>
      <c r="GRJ45" s="37"/>
      <c r="GRK45" s="37"/>
      <c r="GRL45" s="37"/>
      <c r="GRM45" s="37"/>
      <c r="GRN45" s="37"/>
      <c r="GRO45" s="37"/>
      <c r="GRP45" s="37"/>
      <c r="GRQ45" s="37"/>
      <c r="GRR45" s="37"/>
      <c r="GRS45" s="37"/>
      <c r="GRT45" s="37"/>
      <c r="GRU45" s="37"/>
      <c r="GRV45" s="37"/>
      <c r="GRW45" s="37"/>
      <c r="GRX45" s="37"/>
      <c r="GRY45" s="37"/>
      <c r="GRZ45" s="37"/>
      <c r="GSA45" s="37"/>
      <c r="GSB45" s="37"/>
      <c r="GSC45" s="37"/>
      <c r="GSD45" s="37"/>
      <c r="GSE45" s="37"/>
      <c r="GSF45" s="37"/>
      <c r="GSG45" s="37"/>
      <c r="GSH45" s="37"/>
      <c r="GSI45" s="37"/>
      <c r="GSJ45" s="37"/>
      <c r="GSK45" s="37"/>
      <c r="GSL45" s="37"/>
      <c r="GSM45" s="37"/>
      <c r="GSN45" s="37"/>
      <c r="GSO45" s="37"/>
      <c r="GSP45" s="37"/>
      <c r="GSQ45" s="37"/>
      <c r="GSR45" s="37"/>
      <c r="GSS45" s="37"/>
      <c r="GST45" s="37"/>
      <c r="GSU45" s="37"/>
      <c r="GSV45" s="37"/>
      <c r="GSW45" s="37"/>
      <c r="GSX45" s="37"/>
      <c r="GSY45" s="37"/>
      <c r="GSZ45" s="37"/>
      <c r="GTA45" s="37"/>
      <c r="GTB45" s="37"/>
      <c r="GTC45" s="37"/>
      <c r="GTD45" s="37"/>
      <c r="GTE45" s="37"/>
      <c r="GTF45" s="37"/>
      <c r="GTG45" s="37"/>
      <c r="GTH45" s="37"/>
      <c r="GTI45" s="37"/>
      <c r="GTJ45" s="37"/>
      <c r="GTK45" s="37"/>
      <c r="GTL45" s="37"/>
      <c r="GTM45" s="37"/>
      <c r="GTN45" s="37"/>
      <c r="GTO45" s="37"/>
      <c r="GTP45" s="37"/>
      <c r="GTQ45" s="37"/>
      <c r="GTR45" s="37"/>
      <c r="GTS45" s="37"/>
      <c r="GTT45" s="37"/>
      <c r="GTU45" s="37"/>
      <c r="GTV45" s="37"/>
      <c r="GTW45" s="37"/>
      <c r="GTX45" s="37"/>
      <c r="GTY45" s="37"/>
      <c r="GTZ45" s="37"/>
      <c r="GUA45" s="37"/>
      <c r="GUB45" s="37"/>
      <c r="GUC45" s="37"/>
      <c r="GUD45" s="37"/>
      <c r="GUE45" s="37"/>
      <c r="GUF45" s="37"/>
      <c r="GUG45" s="37"/>
      <c r="GUH45" s="37"/>
      <c r="GUI45" s="37"/>
      <c r="GUJ45" s="37"/>
      <c r="GUK45" s="37"/>
      <c r="GUL45" s="37"/>
      <c r="GUM45" s="37"/>
      <c r="GUN45" s="37"/>
      <c r="GUO45" s="37"/>
      <c r="GUP45" s="37"/>
      <c r="GUQ45" s="37"/>
      <c r="GUR45" s="37"/>
      <c r="GUS45" s="37"/>
      <c r="GUT45" s="37"/>
      <c r="GUU45" s="37"/>
      <c r="GUV45" s="37"/>
      <c r="GUW45" s="37"/>
      <c r="GUX45" s="37"/>
      <c r="GUY45" s="37"/>
      <c r="GUZ45" s="37"/>
      <c r="GVA45" s="37"/>
      <c r="GVB45" s="37"/>
      <c r="GVC45" s="37"/>
      <c r="GVD45" s="37"/>
      <c r="GVE45" s="37"/>
      <c r="GVF45" s="37"/>
      <c r="GVG45" s="37"/>
      <c r="GVH45" s="37"/>
      <c r="GVI45" s="37"/>
      <c r="GVJ45" s="37"/>
      <c r="GVK45" s="37"/>
      <c r="GVL45" s="37"/>
      <c r="GVM45" s="37"/>
      <c r="GVN45" s="37"/>
      <c r="GVO45" s="37"/>
      <c r="GVP45" s="37"/>
      <c r="GVQ45" s="37"/>
      <c r="GVR45" s="37"/>
      <c r="GVS45" s="37"/>
      <c r="GVT45" s="37"/>
      <c r="GVU45" s="37"/>
      <c r="GVV45" s="37"/>
      <c r="GVW45" s="37"/>
      <c r="GVX45" s="37"/>
      <c r="GVY45" s="37"/>
      <c r="GVZ45" s="37"/>
      <c r="GWA45" s="37"/>
      <c r="GWB45" s="37"/>
      <c r="GWC45" s="37"/>
      <c r="GWD45" s="37"/>
      <c r="GWE45" s="37"/>
      <c r="GWF45" s="37"/>
      <c r="GWG45" s="37"/>
      <c r="GWH45" s="37"/>
      <c r="GWI45" s="37"/>
      <c r="GWJ45" s="37"/>
      <c r="GWK45" s="37"/>
      <c r="GWL45" s="37"/>
      <c r="GWM45" s="37"/>
      <c r="GWN45" s="37"/>
      <c r="GWO45" s="37"/>
      <c r="GWP45" s="37"/>
      <c r="GWQ45" s="37"/>
      <c r="GWR45" s="37"/>
      <c r="GWS45" s="37"/>
      <c r="GWT45" s="37"/>
      <c r="GWU45" s="37"/>
      <c r="GWV45" s="37"/>
      <c r="GWW45" s="37"/>
      <c r="GWX45" s="37"/>
      <c r="GWY45" s="37"/>
      <c r="GWZ45" s="37"/>
      <c r="GXA45" s="37"/>
      <c r="GXB45" s="37"/>
      <c r="GXC45" s="37"/>
      <c r="GXD45" s="37"/>
      <c r="GXE45" s="37"/>
      <c r="GXF45" s="37"/>
      <c r="GXG45" s="37"/>
      <c r="GXH45" s="37"/>
      <c r="GXI45" s="37"/>
      <c r="GXJ45" s="37"/>
      <c r="GXK45" s="37"/>
      <c r="GXL45" s="37"/>
      <c r="GXM45" s="37"/>
      <c r="GXN45" s="37"/>
      <c r="GXO45" s="37"/>
      <c r="GXP45" s="37"/>
      <c r="GXQ45" s="37"/>
      <c r="GXR45" s="37"/>
      <c r="GXS45" s="37"/>
      <c r="GXT45" s="37"/>
      <c r="GXU45" s="37"/>
      <c r="GXV45" s="37"/>
      <c r="GXW45" s="37"/>
      <c r="GXX45" s="37"/>
      <c r="GXY45" s="37"/>
      <c r="GXZ45" s="37"/>
      <c r="GYA45" s="37"/>
      <c r="GYB45" s="37"/>
      <c r="GYC45" s="37"/>
      <c r="GYD45" s="37"/>
      <c r="GYE45" s="37"/>
      <c r="GYF45" s="37"/>
      <c r="GYG45" s="37"/>
      <c r="GYH45" s="37"/>
      <c r="GYI45" s="37"/>
      <c r="GYJ45" s="37"/>
      <c r="GYK45" s="37"/>
      <c r="GYL45" s="37"/>
      <c r="GYM45" s="37"/>
      <c r="GYN45" s="37"/>
      <c r="GYO45" s="37"/>
      <c r="GYP45" s="37"/>
      <c r="GYQ45" s="37"/>
      <c r="GYR45" s="37"/>
      <c r="GYS45" s="37"/>
      <c r="GYT45" s="37"/>
      <c r="GYU45" s="37"/>
      <c r="GYV45" s="37"/>
      <c r="GYW45" s="37"/>
      <c r="GYX45" s="37"/>
      <c r="GYY45" s="37"/>
      <c r="GYZ45" s="37"/>
      <c r="GZA45" s="37"/>
      <c r="GZB45" s="37"/>
      <c r="GZC45" s="37"/>
      <c r="GZD45" s="37"/>
      <c r="GZE45" s="37"/>
      <c r="GZF45" s="37"/>
      <c r="GZG45" s="37"/>
      <c r="GZH45" s="37"/>
      <c r="GZI45" s="37"/>
      <c r="GZJ45" s="37"/>
      <c r="GZK45" s="37"/>
      <c r="GZL45" s="37"/>
      <c r="GZM45" s="37"/>
      <c r="GZN45" s="37"/>
      <c r="GZO45" s="37"/>
      <c r="GZP45" s="37"/>
      <c r="GZQ45" s="37"/>
      <c r="GZR45" s="37"/>
      <c r="GZS45" s="37"/>
      <c r="GZT45" s="37"/>
      <c r="GZU45" s="37"/>
      <c r="GZV45" s="37"/>
      <c r="GZW45" s="37"/>
      <c r="GZX45" s="37"/>
      <c r="GZY45" s="37"/>
      <c r="GZZ45" s="37"/>
      <c r="HAA45" s="37"/>
      <c r="HAB45" s="37"/>
      <c r="HAC45" s="37"/>
      <c r="HAD45" s="37"/>
      <c r="HAE45" s="37"/>
      <c r="HAF45" s="37"/>
      <c r="HAG45" s="37"/>
      <c r="HAH45" s="37"/>
      <c r="HAI45" s="37"/>
      <c r="HAJ45" s="37"/>
      <c r="HAK45" s="37"/>
      <c r="HAL45" s="37"/>
      <c r="HAM45" s="37"/>
      <c r="HAN45" s="37"/>
      <c r="HAO45" s="37"/>
      <c r="HAP45" s="37"/>
      <c r="HAQ45" s="37"/>
      <c r="HAR45" s="37"/>
      <c r="HAS45" s="37"/>
      <c r="HAT45" s="37"/>
      <c r="HAU45" s="37"/>
      <c r="HAV45" s="37"/>
      <c r="HAW45" s="37"/>
      <c r="HAX45" s="37"/>
      <c r="HAY45" s="37"/>
      <c r="HAZ45" s="37"/>
      <c r="HBA45" s="37"/>
      <c r="HBB45" s="37"/>
      <c r="HBC45" s="37"/>
      <c r="HBD45" s="37"/>
      <c r="HBE45" s="37"/>
      <c r="HBF45" s="37"/>
      <c r="HBG45" s="37"/>
      <c r="HBH45" s="37"/>
      <c r="HBI45" s="37"/>
      <c r="HBJ45" s="37"/>
      <c r="HBK45" s="37"/>
      <c r="HBL45" s="37"/>
      <c r="HBM45" s="37"/>
      <c r="HBN45" s="37"/>
      <c r="HBO45" s="37"/>
      <c r="HBP45" s="37"/>
      <c r="HBQ45" s="37"/>
      <c r="HBR45" s="37"/>
      <c r="HBS45" s="37"/>
      <c r="HBT45" s="37"/>
      <c r="HBU45" s="37"/>
      <c r="HBV45" s="37"/>
      <c r="HBW45" s="37"/>
      <c r="HBX45" s="37"/>
      <c r="HBY45" s="37"/>
      <c r="HBZ45" s="37"/>
      <c r="HCA45" s="37"/>
      <c r="HCB45" s="37"/>
      <c r="HCC45" s="37"/>
      <c r="HCD45" s="37"/>
      <c r="HCE45" s="37"/>
      <c r="HCF45" s="37"/>
      <c r="HCG45" s="37"/>
      <c r="HCH45" s="37"/>
      <c r="HCI45" s="37"/>
      <c r="HCJ45" s="37"/>
      <c r="HCK45" s="37"/>
      <c r="HCL45" s="37"/>
      <c r="HCM45" s="37"/>
      <c r="HCN45" s="37"/>
      <c r="HCO45" s="37"/>
      <c r="HCP45" s="37"/>
      <c r="HCQ45" s="37"/>
      <c r="HCR45" s="37"/>
      <c r="HCS45" s="37"/>
      <c r="HCT45" s="37"/>
      <c r="HCU45" s="37"/>
      <c r="HCV45" s="37"/>
      <c r="HCW45" s="37"/>
      <c r="HCX45" s="37"/>
      <c r="HCY45" s="37"/>
      <c r="HCZ45" s="37"/>
      <c r="HDA45" s="37"/>
      <c r="HDB45" s="37"/>
      <c r="HDC45" s="37"/>
      <c r="HDD45" s="37"/>
      <c r="HDE45" s="37"/>
      <c r="HDF45" s="37"/>
      <c r="HDG45" s="37"/>
      <c r="HDH45" s="37"/>
      <c r="HDI45" s="37"/>
      <c r="HDJ45" s="37"/>
      <c r="HDK45" s="37"/>
      <c r="HDL45" s="37"/>
      <c r="HDM45" s="37"/>
      <c r="HDN45" s="37"/>
      <c r="HDO45" s="37"/>
      <c r="HDP45" s="37"/>
      <c r="HDQ45" s="37"/>
      <c r="HDR45" s="37"/>
      <c r="HDS45" s="37"/>
      <c r="HDT45" s="37"/>
      <c r="HDU45" s="37"/>
      <c r="HDV45" s="37"/>
      <c r="HDW45" s="37"/>
      <c r="HDX45" s="37"/>
      <c r="HDY45" s="37"/>
      <c r="HDZ45" s="37"/>
      <c r="HEA45" s="37"/>
      <c r="HEB45" s="37"/>
      <c r="HEC45" s="37"/>
      <c r="HED45" s="37"/>
      <c r="HEE45" s="37"/>
      <c r="HEF45" s="37"/>
      <c r="HEG45" s="37"/>
      <c r="HEH45" s="37"/>
      <c r="HEI45" s="37"/>
      <c r="HEJ45" s="37"/>
      <c r="HEK45" s="37"/>
      <c r="HEL45" s="37"/>
      <c r="HEM45" s="37"/>
      <c r="HEN45" s="37"/>
      <c r="HEO45" s="37"/>
      <c r="HEP45" s="37"/>
      <c r="HEQ45" s="37"/>
      <c r="HER45" s="37"/>
      <c r="HES45" s="37"/>
      <c r="HET45" s="37"/>
      <c r="HEU45" s="37"/>
      <c r="HEV45" s="37"/>
      <c r="HEW45" s="37"/>
      <c r="HEX45" s="37"/>
      <c r="HEY45" s="37"/>
      <c r="HEZ45" s="37"/>
      <c r="HFA45" s="37"/>
      <c r="HFB45" s="37"/>
      <c r="HFC45" s="37"/>
      <c r="HFD45" s="37"/>
      <c r="HFE45" s="37"/>
      <c r="HFF45" s="37"/>
      <c r="HFG45" s="37"/>
      <c r="HFH45" s="37"/>
      <c r="HFI45" s="37"/>
      <c r="HFJ45" s="37"/>
      <c r="HFK45" s="37"/>
      <c r="HFL45" s="37"/>
      <c r="HFM45" s="37"/>
      <c r="HFN45" s="37"/>
      <c r="HFO45" s="37"/>
      <c r="HFP45" s="37"/>
      <c r="HFQ45" s="37"/>
      <c r="HFR45" s="37"/>
      <c r="HFS45" s="37"/>
      <c r="HFT45" s="37"/>
      <c r="HFU45" s="37"/>
      <c r="HFV45" s="37"/>
      <c r="HFW45" s="37"/>
      <c r="HFX45" s="37"/>
      <c r="HFY45" s="37"/>
      <c r="HFZ45" s="37"/>
      <c r="HGA45" s="37"/>
      <c r="HGB45" s="37"/>
      <c r="HGC45" s="37"/>
      <c r="HGD45" s="37"/>
      <c r="HGE45" s="37"/>
      <c r="HGF45" s="37"/>
      <c r="HGG45" s="37"/>
      <c r="HGH45" s="37"/>
      <c r="HGI45" s="37"/>
      <c r="HGJ45" s="37"/>
      <c r="HGK45" s="37"/>
      <c r="HGL45" s="37"/>
      <c r="HGM45" s="37"/>
      <c r="HGN45" s="37"/>
      <c r="HGO45" s="37"/>
      <c r="HGP45" s="37"/>
      <c r="HGQ45" s="37"/>
      <c r="HGR45" s="37"/>
      <c r="HGS45" s="37"/>
      <c r="HGT45" s="37"/>
      <c r="HGU45" s="37"/>
      <c r="HGV45" s="37"/>
      <c r="HGW45" s="37"/>
      <c r="HGX45" s="37"/>
      <c r="HGY45" s="37"/>
      <c r="HGZ45" s="37"/>
      <c r="HHA45" s="37"/>
      <c r="HHB45" s="37"/>
      <c r="HHC45" s="37"/>
      <c r="HHD45" s="37"/>
      <c r="HHE45" s="37"/>
      <c r="HHF45" s="37"/>
      <c r="HHG45" s="37"/>
      <c r="HHH45" s="37"/>
      <c r="HHI45" s="37"/>
      <c r="HHJ45" s="37"/>
      <c r="HHK45" s="37"/>
      <c r="HHL45" s="37"/>
      <c r="HHM45" s="37"/>
      <c r="HHN45" s="37"/>
      <c r="HHO45" s="37"/>
      <c r="HHP45" s="37"/>
      <c r="HHQ45" s="37"/>
      <c r="HHR45" s="37"/>
      <c r="HHS45" s="37"/>
      <c r="HHT45" s="37"/>
      <c r="HHU45" s="37"/>
      <c r="HHV45" s="37"/>
      <c r="HHW45" s="37"/>
      <c r="HHX45" s="37"/>
      <c r="HHY45" s="37"/>
      <c r="HHZ45" s="37"/>
      <c r="HIA45" s="37"/>
      <c r="HIB45" s="37"/>
      <c r="HIC45" s="37"/>
      <c r="HID45" s="37"/>
      <c r="HIE45" s="37"/>
      <c r="HIF45" s="37"/>
      <c r="HIG45" s="37"/>
      <c r="HIH45" s="37"/>
      <c r="HII45" s="37"/>
      <c r="HIJ45" s="37"/>
      <c r="HIK45" s="37"/>
      <c r="HIL45" s="37"/>
      <c r="HIM45" s="37"/>
      <c r="HIN45" s="37"/>
      <c r="HIO45" s="37"/>
      <c r="HIP45" s="37"/>
      <c r="HIQ45" s="37"/>
      <c r="HIR45" s="37"/>
      <c r="HIS45" s="37"/>
      <c r="HIT45" s="37"/>
      <c r="HIU45" s="37"/>
      <c r="HIV45" s="37"/>
      <c r="HIW45" s="37"/>
      <c r="HIX45" s="37"/>
      <c r="HIY45" s="37"/>
      <c r="HIZ45" s="37"/>
      <c r="HJA45" s="37"/>
      <c r="HJB45" s="37"/>
      <c r="HJC45" s="37"/>
      <c r="HJD45" s="37"/>
      <c r="HJE45" s="37"/>
      <c r="HJF45" s="37"/>
      <c r="HJG45" s="37"/>
      <c r="HJH45" s="37"/>
      <c r="HJI45" s="37"/>
      <c r="HJJ45" s="37"/>
      <c r="HJK45" s="37"/>
      <c r="HJL45" s="37"/>
      <c r="HJM45" s="37"/>
      <c r="HJN45" s="37"/>
      <c r="HJO45" s="37"/>
      <c r="HJP45" s="37"/>
      <c r="HJQ45" s="37"/>
      <c r="HJR45" s="37"/>
      <c r="HJS45" s="37"/>
      <c r="HJT45" s="37"/>
      <c r="HJU45" s="37"/>
      <c r="HJV45" s="37"/>
      <c r="HJW45" s="37"/>
      <c r="HJX45" s="37"/>
      <c r="HJY45" s="37"/>
      <c r="HJZ45" s="37"/>
      <c r="HKA45" s="37"/>
      <c r="HKB45" s="37"/>
      <c r="HKC45" s="37"/>
      <c r="HKD45" s="37"/>
      <c r="HKE45" s="37"/>
      <c r="HKF45" s="37"/>
      <c r="HKG45" s="37"/>
      <c r="HKH45" s="37"/>
      <c r="HKI45" s="37"/>
      <c r="HKJ45" s="37"/>
      <c r="HKK45" s="37"/>
      <c r="HKL45" s="37"/>
      <c r="HKM45" s="37"/>
      <c r="HKN45" s="37"/>
      <c r="HKO45" s="37"/>
      <c r="HKP45" s="37"/>
      <c r="HKQ45" s="37"/>
      <c r="HKR45" s="37"/>
      <c r="HKS45" s="37"/>
      <c r="HKT45" s="37"/>
      <c r="HKU45" s="37"/>
      <c r="HKV45" s="37"/>
      <c r="HKW45" s="37"/>
      <c r="HKX45" s="37"/>
      <c r="HKY45" s="37"/>
      <c r="HKZ45" s="37"/>
      <c r="HLA45" s="37"/>
      <c r="HLB45" s="37"/>
      <c r="HLC45" s="37"/>
      <c r="HLD45" s="37"/>
      <c r="HLE45" s="37"/>
      <c r="HLF45" s="37"/>
      <c r="HLG45" s="37"/>
      <c r="HLH45" s="37"/>
      <c r="HLI45" s="37"/>
      <c r="HLJ45" s="37"/>
      <c r="HLK45" s="37"/>
      <c r="HLL45" s="37"/>
      <c r="HLM45" s="37"/>
      <c r="HLN45" s="37"/>
      <c r="HLO45" s="37"/>
      <c r="HLP45" s="37"/>
      <c r="HLQ45" s="37"/>
      <c r="HLR45" s="37"/>
      <c r="HLS45" s="37"/>
      <c r="HLT45" s="37"/>
      <c r="HLU45" s="37"/>
      <c r="HLV45" s="37"/>
      <c r="HLW45" s="37"/>
      <c r="HLX45" s="37"/>
      <c r="HLY45" s="37"/>
      <c r="HLZ45" s="37"/>
      <c r="HMA45" s="37"/>
      <c r="HMB45" s="37"/>
      <c r="HMC45" s="37"/>
      <c r="HMD45" s="37"/>
      <c r="HME45" s="37"/>
      <c r="HMF45" s="37"/>
      <c r="HMG45" s="37"/>
      <c r="HMH45" s="37"/>
      <c r="HMI45" s="37"/>
      <c r="HMJ45" s="37"/>
      <c r="HMK45" s="37"/>
      <c r="HML45" s="37"/>
      <c r="HMM45" s="37"/>
      <c r="HMN45" s="37"/>
      <c r="HMO45" s="37"/>
      <c r="HMP45" s="37"/>
      <c r="HMQ45" s="37"/>
      <c r="HMR45" s="37"/>
      <c r="HMS45" s="37"/>
      <c r="HMT45" s="37"/>
      <c r="HMU45" s="37"/>
      <c r="HMV45" s="37"/>
      <c r="HMW45" s="37"/>
      <c r="HMX45" s="37"/>
      <c r="HMY45" s="37"/>
      <c r="HMZ45" s="37"/>
      <c r="HNA45" s="37"/>
      <c r="HNB45" s="37"/>
      <c r="HNC45" s="37"/>
      <c r="HND45" s="37"/>
      <c r="HNE45" s="37"/>
      <c r="HNF45" s="37"/>
      <c r="HNG45" s="37"/>
      <c r="HNH45" s="37"/>
      <c r="HNI45" s="37"/>
      <c r="HNJ45" s="37"/>
      <c r="HNK45" s="37"/>
      <c r="HNL45" s="37"/>
      <c r="HNM45" s="37"/>
      <c r="HNN45" s="37"/>
      <c r="HNO45" s="37"/>
      <c r="HNP45" s="37"/>
      <c r="HNQ45" s="37"/>
      <c r="HNR45" s="37"/>
      <c r="HNS45" s="37"/>
      <c r="HNT45" s="37"/>
      <c r="HNU45" s="37"/>
      <c r="HNV45" s="37"/>
      <c r="HNW45" s="37"/>
      <c r="HNX45" s="37"/>
      <c r="HNY45" s="37"/>
      <c r="HNZ45" s="37"/>
      <c r="HOA45" s="37"/>
      <c r="HOB45" s="37"/>
      <c r="HOC45" s="37"/>
      <c r="HOD45" s="37"/>
      <c r="HOE45" s="37"/>
      <c r="HOF45" s="37"/>
      <c r="HOG45" s="37"/>
      <c r="HOH45" s="37"/>
      <c r="HOI45" s="37"/>
      <c r="HOJ45" s="37"/>
      <c r="HOK45" s="37"/>
      <c r="HOL45" s="37"/>
      <c r="HOM45" s="37"/>
      <c r="HON45" s="37"/>
      <c r="HOO45" s="37"/>
      <c r="HOP45" s="37"/>
      <c r="HOQ45" s="37"/>
      <c r="HOR45" s="37"/>
      <c r="HOS45" s="37"/>
      <c r="HOT45" s="37"/>
      <c r="HOU45" s="37"/>
      <c r="HOV45" s="37"/>
      <c r="HOW45" s="37"/>
      <c r="HOX45" s="37"/>
      <c r="HOY45" s="37"/>
      <c r="HOZ45" s="37"/>
      <c r="HPA45" s="37"/>
      <c r="HPB45" s="37"/>
      <c r="HPC45" s="37"/>
      <c r="HPD45" s="37"/>
      <c r="HPE45" s="37"/>
      <c r="HPF45" s="37"/>
      <c r="HPG45" s="37"/>
      <c r="HPH45" s="37"/>
      <c r="HPI45" s="37"/>
      <c r="HPJ45" s="37"/>
      <c r="HPK45" s="37"/>
      <c r="HPL45" s="37"/>
      <c r="HPM45" s="37"/>
      <c r="HPN45" s="37"/>
      <c r="HPO45" s="37"/>
      <c r="HPP45" s="37"/>
      <c r="HPQ45" s="37"/>
      <c r="HPR45" s="37"/>
      <c r="HPS45" s="37"/>
      <c r="HPT45" s="37"/>
      <c r="HPU45" s="37"/>
      <c r="HPV45" s="37"/>
      <c r="HPW45" s="37"/>
      <c r="HPX45" s="37"/>
      <c r="HPY45" s="37"/>
      <c r="HPZ45" s="37"/>
      <c r="HQA45" s="37"/>
      <c r="HQB45" s="37"/>
      <c r="HQC45" s="37"/>
      <c r="HQD45" s="37"/>
      <c r="HQE45" s="37"/>
      <c r="HQF45" s="37"/>
      <c r="HQG45" s="37"/>
      <c r="HQH45" s="37"/>
      <c r="HQI45" s="37"/>
      <c r="HQJ45" s="37"/>
      <c r="HQK45" s="37"/>
      <c r="HQL45" s="37"/>
      <c r="HQM45" s="37"/>
      <c r="HQN45" s="37"/>
      <c r="HQO45" s="37"/>
      <c r="HQP45" s="37"/>
      <c r="HQQ45" s="37"/>
      <c r="HQR45" s="37"/>
      <c r="HQS45" s="37"/>
      <c r="HQT45" s="37"/>
      <c r="HQU45" s="37"/>
      <c r="HQV45" s="37"/>
      <c r="HQW45" s="37"/>
      <c r="HQX45" s="37"/>
      <c r="HQY45" s="37"/>
      <c r="HQZ45" s="37"/>
      <c r="HRA45" s="37"/>
      <c r="HRB45" s="37"/>
      <c r="HRC45" s="37"/>
      <c r="HRD45" s="37"/>
      <c r="HRE45" s="37"/>
      <c r="HRF45" s="37"/>
      <c r="HRG45" s="37"/>
      <c r="HRH45" s="37"/>
      <c r="HRI45" s="37"/>
      <c r="HRJ45" s="37"/>
      <c r="HRK45" s="37"/>
      <c r="HRL45" s="37"/>
      <c r="HRM45" s="37"/>
      <c r="HRN45" s="37"/>
      <c r="HRO45" s="37"/>
      <c r="HRP45" s="37"/>
      <c r="HRQ45" s="37"/>
      <c r="HRR45" s="37"/>
      <c r="HRS45" s="37"/>
      <c r="HRT45" s="37"/>
      <c r="HRU45" s="37"/>
      <c r="HRV45" s="37"/>
      <c r="HRW45" s="37"/>
      <c r="HRX45" s="37"/>
      <c r="HRY45" s="37"/>
      <c r="HRZ45" s="37"/>
      <c r="HSA45" s="37"/>
      <c r="HSB45" s="37"/>
      <c r="HSC45" s="37"/>
      <c r="HSD45" s="37"/>
      <c r="HSE45" s="37"/>
      <c r="HSF45" s="37"/>
      <c r="HSG45" s="37"/>
      <c r="HSH45" s="37"/>
      <c r="HSI45" s="37"/>
      <c r="HSJ45" s="37"/>
      <c r="HSK45" s="37"/>
      <c r="HSL45" s="37"/>
      <c r="HSM45" s="37"/>
      <c r="HSN45" s="37"/>
      <c r="HSO45" s="37"/>
      <c r="HSP45" s="37"/>
      <c r="HSQ45" s="37"/>
      <c r="HSR45" s="37"/>
      <c r="HSS45" s="37"/>
      <c r="HST45" s="37"/>
      <c r="HSU45" s="37"/>
      <c r="HSV45" s="37"/>
      <c r="HSW45" s="37"/>
      <c r="HSX45" s="37"/>
      <c r="HSY45" s="37"/>
      <c r="HSZ45" s="37"/>
      <c r="HTA45" s="37"/>
      <c r="HTB45" s="37"/>
      <c r="HTC45" s="37"/>
      <c r="HTD45" s="37"/>
      <c r="HTE45" s="37"/>
      <c r="HTF45" s="37"/>
      <c r="HTG45" s="37"/>
      <c r="HTH45" s="37"/>
      <c r="HTI45" s="37"/>
      <c r="HTJ45" s="37"/>
      <c r="HTK45" s="37"/>
      <c r="HTL45" s="37"/>
      <c r="HTM45" s="37"/>
      <c r="HTN45" s="37"/>
      <c r="HTO45" s="37"/>
      <c r="HTP45" s="37"/>
      <c r="HTQ45" s="37"/>
      <c r="HTR45" s="37"/>
      <c r="HTS45" s="37"/>
      <c r="HTT45" s="37"/>
      <c r="HTU45" s="37"/>
      <c r="HTV45" s="37"/>
      <c r="HTW45" s="37"/>
      <c r="HTX45" s="37"/>
      <c r="HTY45" s="37"/>
      <c r="HTZ45" s="37"/>
      <c r="HUA45" s="37"/>
      <c r="HUB45" s="37"/>
      <c r="HUC45" s="37"/>
      <c r="HUD45" s="37"/>
      <c r="HUE45" s="37"/>
      <c r="HUF45" s="37"/>
      <c r="HUG45" s="37"/>
      <c r="HUH45" s="37"/>
      <c r="HUI45" s="37"/>
      <c r="HUJ45" s="37"/>
      <c r="HUK45" s="37"/>
      <c r="HUL45" s="37"/>
      <c r="HUM45" s="37"/>
      <c r="HUN45" s="37"/>
      <c r="HUO45" s="37"/>
      <c r="HUP45" s="37"/>
      <c r="HUQ45" s="37"/>
      <c r="HUR45" s="37"/>
      <c r="HUS45" s="37"/>
      <c r="HUT45" s="37"/>
      <c r="HUU45" s="37"/>
      <c r="HUV45" s="37"/>
      <c r="HUW45" s="37"/>
      <c r="HUX45" s="37"/>
      <c r="HUY45" s="37"/>
      <c r="HUZ45" s="37"/>
      <c r="HVA45" s="37"/>
      <c r="HVB45" s="37"/>
      <c r="HVC45" s="37"/>
      <c r="HVD45" s="37"/>
      <c r="HVE45" s="37"/>
      <c r="HVF45" s="37"/>
      <c r="HVG45" s="37"/>
      <c r="HVH45" s="37"/>
      <c r="HVI45" s="37"/>
      <c r="HVJ45" s="37"/>
      <c r="HVK45" s="37"/>
      <c r="HVL45" s="37"/>
      <c r="HVM45" s="37"/>
      <c r="HVN45" s="37"/>
      <c r="HVO45" s="37"/>
      <c r="HVP45" s="37"/>
      <c r="HVQ45" s="37"/>
      <c r="HVR45" s="37"/>
      <c r="HVS45" s="37"/>
      <c r="HVT45" s="37"/>
      <c r="HVU45" s="37"/>
      <c r="HVV45" s="37"/>
      <c r="HVW45" s="37"/>
      <c r="HVX45" s="37"/>
      <c r="HVY45" s="37"/>
      <c r="HVZ45" s="37"/>
      <c r="HWA45" s="37"/>
      <c r="HWB45" s="37"/>
      <c r="HWC45" s="37"/>
      <c r="HWD45" s="37"/>
      <c r="HWE45" s="37"/>
      <c r="HWF45" s="37"/>
      <c r="HWG45" s="37"/>
      <c r="HWH45" s="37"/>
      <c r="HWI45" s="37"/>
      <c r="HWJ45" s="37"/>
      <c r="HWK45" s="37"/>
      <c r="HWL45" s="37"/>
      <c r="HWM45" s="37"/>
      <c r="HWN45" s="37"/>
      <c r="HWO45" s="37"/>
      <c r="HWP45" s="37"/>
      <c r="HWQ45" s="37"/>
      <c r="HWR45" s="37"/>
      <c r="HWS45" s="37"/>
      <c r="HWT45" s="37"/>
      <c r="HWU45" s="37"/>
      <c r="HWV45" s="37"/>
      <c r="HWW45" s="37"/>
      <c r="HWX45" s="37"/>
      <c r="HWY45" s="37"/>
      <c r="HWZ45" s="37"/>
      <c r="HXA45" s="37"/>
      <c r="HXB45" s="37"/>
      <c r="HXC45" s="37"/>
      <c r="HXD45" s="37"/>
      <c r="HXE45" s="37"/>
      <c r="HXF45" s="37"/>
      <c r="HXG45" s="37"/>
      <c r="HXH45" s="37"/>
      <c r="HXI45" s="37"/>
      <c r="HXJ45" s="37"/>
      <c r="HXK45" s="37"/>
      <c r="HXL45" s="37"/>
      <c r="HXM45" s="37"/>
      <c r="HXN45" s="37"/>
      <c r="HXO45" s="37"/>
      <c r="HXP45" s="37"/>
      <c r="HXQ45" s="37"/>
      <c r="HXR45" s="37"/>
      <c r="HXS45" s="37"/>
      <c r="HXT45" s="37"/>
      <c r="HXU45" s="37"/>
      <c r="HXV45" s="37"/>
      <c r="HXW45" s="37"/>
      <c r="HXX45" s="37"/>
      <c r="HXY45" s="37"/>
      <c r="HXZ45" s="37"/>
      <c r="HYA45" s="37"/>
      <c r="HYB45" s="37"/>
      <c r="HYC45" s="37"/>
      <c r="HYD45" s="37"/>
      <c r="HYE45" s="37"/>
      <c r="HYF45" s="37"/>
      <c r="HYG45" s="37"/>
      <c r="HYH45" s="37"/>
      <c r="HYI45" s="37"/>
      <c r="HYJ45" s="37"/>
      <c r="HYK45" s="37"/>
      <c r="HYL45" s="37"/>
      <c r="HYM45" s="37"/>
      <c r="HYN45" s="37"/>
      <c r="HYO45" s="37"/>
      <c r="HYP45" s="37"/>
      <c r="HYQ45" s="37"/>
      <c r="HYR45" s="37"/>
      <c r="HYS45" s="37"/>
      <c r="HYT45" s="37"/>
      <c r="HYU45" s="37"/>
      <c r="HYV45" s="37"/>
      <c r="HYW45" s="37"/>
      <c r="HYX45" s="37"/>
      <c r="HYY45" s="37"/>
      <c r="HYZ45" s="37"/>
      <c r="HZA45" s="37"/>
      <c r="HZB45" s="37"/>
      <c r="HZC45" s="37"/>
      <c r="HZD45" s="37"/>
      <c r="HZE45" s="37"/>
      <c r="HZF45" s="37"/>
      <c r="HZG45" s="37"/>
      <c r="HZH45" s="37"/>
      <c r="HZI45" s="37"/>
      <c r="HZJ45" s="37"/>
      <c r="HZK45" s="37"/>
      <c r="HZL45" s="37"/>
      <c r="HZM45" s="37"/>
      <c r="HZN45" s="37"/>
      <c r="HZO45" s="37"/>
      <c r="HZP45" s="37"/>
      <c r="HZQ45" s="37"/>
      <c r="HZR45" s="37"/>
      <c r="HZS45" s="37"/>
      <c r="HZT45" s="37"/>
      <c r="HZU45" s="37"/>
      <c r="HZV45" s="37"/>
      <c r="HZW45" s="37"/>
      <c r="HZX45" s="37"/>
      <c r="HZY45" s="37"/>
      <c r="HZZ45" s="37"/>
      <c r="IAA45" s="37"/>
      <c r="IAB45" s="37"/>
      <c r="IAC45" s="37"/>
      <c r="IAD45" s="37"/>
      <c r="IAE45" s="37"/>
      <c r="IAF45" s="37"/>
      <c r="IAG45" s="37"/>
      <c r="IAH45" s="37"/>
      <c r="IAI45" s="37"/>
      <c r="IAJ45" s="37"/>
      <c r="IAK45" s="37"/>
      <c r="IAL45" s="37"/>
      <c r="IAM45" s="37"/>
      <c r="IAN45" s="37"/>
      <c r="IAO45" s="37"/>
      <c r="IAP45" s="37"/>
      <c r="IAQ45" s="37"/>
      <c r="IAR45" s="37"/>
      <c r="IAS45" s="37"/>
      <c r="IAT45" s="37"/>
      <c r="IAU45" s="37"/>
      <c r="IAV45" s="37"/>
      <c r="IAW45" s="37"/>
      <c r="IAX45" s="37"/>
      <c r="IAY45" s="37"/>
      <c r="IAZ45" s="37"/>
      <c r="IBA45" s="37"/>
      <c r="IBB45" s="37"/>
      <c r="IBC45" s="37"/>
      <c r="IBD45" s="37"/>
      <c r="IBE45" s="37"/>
      <c r="IBF45" s="37"/>
      <c r="IBG45" s="37"/>
      <c r="IBH45" s="37"/>
      <c r="IBI45" s="37"/>
      <c r="IBJ45" s="37"/>
      <c r="IBK45" s="37"/>
      <c r="IBL45" s="37"/>
      <c r="IBM45" s="37"/>
      <c r="IBN45" s="37"/>
      <c r="IBO45" s="37"/>
      <c r="IBP45" s="37"/>
      <c r="IBQ45" s="37"/>
      <c r="IBR45" s="37"/>
      <c r="IBS45" s="37"/>
      <c r="IBT45" s="37"/>
      <c r="IBU45" s="37"/>
      <c r="IBV45" s="37"/>
      <c r="IBW45" s="37"/>
      <c r="IBX45" s="37"/>
      <c r="IBY45" s="37"/>
      <c r="IBZ45" s="37"/>
      <c r="ICA45" s="37"/>
      <c r="ICB45" s="37"/>
      <c r="ICC45" s="37"/>
      <c r="ICD45" s="37"/>
      <c r="ICE45" s="37"/>
      <c r="ICF45" s="37"/>
      <c r="ICG45" s="37"/>
      <c r="ICH45" s="37"/>
      <c r="ICI45" s="37"/>
      <c r="ICJ45" s="37"/>
      <c r="ICK45" s="37"/>
      <c r="ICL45" s="37"/>
      <c r="ICM45" s="37"/>
      <c r="ICN45" s="37"/>
      <c r="ICO45" s="37"/>
      <c r="ICP45" s="37"/>
      <c r="ICQ45" s="37"/>
      <c r="ICR45" s="37"/>
      <c r="ICS45" s="37"/>
      <c r="ICT45" s="37"/>
      <c r="ICU45" s="37"/>
      <c r="ICV45" s="37"/>
      <c r="ICW45" s="37"/>
      <c r="ICX45" s="37"/>
      <c r="ICY45" s="37"/>
      <c r="ICZ45" s="37"/>
      <c r="IDA45" s="37"/>
      <c r="IDB45" s="37"/>
      <c r="IDC45" s="37"/>
      <c r="IDD45" s="37"/>
      <c r="IDE45" s="37"/>
      <c r="IDF45" s="37"/>
      <c r="IDG45" s="37"/>
      <c r="IDH45" s="37"/>
      <c r="IDI45" s="37"/>
      <c r="IDJ45" s="37"/>
      <c r="IDK45" s="37"/>
      <c r="IDL45" s="37"/>
      <c r="IDM45" s="37"/>
      <c r="IDN45" s="37"/>
      <c r="IDO45" s="37"/>
      <c r="IDP45" s="37"/>
      <c r="IDQ45" s="37"/>
      <c r="IDR45" s="37"/>
      <c r="IDS45" s="37"/>
      <c r="IDT45" s="37"/>
      <c r="IDU45" s="37"/>
      <c r="IDV45" s="37"/>
      <c r="IDW45" s="37"/>
      <c r="IDX45" s="37"/>
      <c r="IDY45" s="37"/>
      <c r="IDZ45" s="37"/>
      <c r="IEA45" s="37"/>
      <c r="IEB45" s="37"/>
      <c r="IEC45" s="37"/>
      <c r="IED45" s="37"/>
      <c r="IEE45" s="37"/>
      <c r="IEF45" s="37"/>
      <c r="IEG45" s="37"/>
      <c r="IEH45" s="37"/>
      <c r="IEI45" s="37"/>
      <c r="IEJ45" s="37"/>
      <c r="IEK45" s="37"/>
      <c r="IEL45" s="37"/>
      <c r="IEM45" s="37"/>
      <c r="IEN45" s="37"/>
      <c r="IEO45" s="37"/>
      <c r="IEP45" s="37"/>
      <c r="IEQ45" s="37"/>
      <c r="IER45" s="37"/>
      <c r="IES45" s="37"/>
      <c r="IET45" s="37"/>
      <c r="IEU45" s="37"/>
      <c r="IEV45" s="37"/>
      <c r="IEW45" s="37"/>
      <c r="IEX45" s="37"/>
      <c r="IEY45" s="37"/>
      <c r="IEZ45" s="37"/>
      <c r="IFA45" s="37"/>
      <c r="IFB45" s="37"/>
      <c r="IFC45" s="37"/>
      <c r="IFD45" s="37"/>
      <c r="IFE45" s="37"/>
      <c r="IFF45" s="37"/>
      <c r="IFG45" s="37"/>
      <c r="IFH45" s="37"/>
      <c r="IFI45" s="37"/>
      <c r="IFJ45" s="37"/>
      <c r="IFK45" s="37"/>
      <c r="IFL45" s="37"/>
      <c r="IFM45" s="37"/>
      <c r="IFN45" s="37"/>
      <c r="IFO45" s="37"/>
      <c r="IFP45" s="37"/>
      <c r="IFQ45" s="37"/>
      <c r="IFR45" s="37"/>
      <c r="IFS45" s="37"/>
      <c r="IFT45" s="37"/>
      <c r="IFU45" s="37"/>
      <c r="IFV45" s="37"/>
      <c r="IFW45" s="37"/>
      <c r="IFX45" s="37"/>
      <c r="IFY45" s="37"/>
      <c r="IFZ45" s="37"/>
      <c r="IGA45" s="37"/>
      <c r="IGB45" s="37"/>
      <c r="IGC45" s="37"/>
      <c r="IGD45" s="37"/>
      <c r="IGE45" s="37"/>
      <c r="IGF45" s="37"/>
      <c r="IGG45" s="37"/>
      <c r="IGH45" s="37"/>
      <c r="IGI45" s="37"/>
      <c r="IGJ45" s="37"/>
      <c r="IGK45" s="37"/>
      <c r="IGL45" s="37"/>
      <c r="IGM45" s="37"/>
      <c r="IGN45" s="37"/>
      <c r="IGO45" s="37"/>
      <c r="IGP45" s="37"/>
      <c r="IGQ45" s="37"/>
      <c r="IGR45" s="37"/>
      <c r="IGS45" s="37"/>
      <c r="IGT45" s="37"/>
      <c r="IGU45" s="37"/>
      <c r="IGV45" s="37"/>
      <c r="IGW45" s="37"/>
      <c r="IGX45" s="37"/>
      <c r="IGY45" s="37"/>
      <c r="IGZ45" s="37"/>
      <c r="IHA45" s="37"/>
      <c r="IHB45" s="37"/>
      <c r="IHC45" s="37"/>
      <c r="IHD45" s="37"/>
      <c r="IHE45" s="37"/>
      <c r="IHF45" s="37"/>
      <c r="IHG45" s="37"/>
      <c r="IHH45" s="37"/>
      <c r="IHI45" s="37"/>
      <c r="IHJ45" s="37"/>
      <c r="IHK45" s="37"/>
      <c r="IHL45" s="37"/>
      <c r="IHM45" s="37"/>
      <c r="IHN45" s="37"/>
      <c r="IHO45" s="37"/>
      <c r="IHP45" s="37"/>
      <c r="IHQ45" s="37"/>
      <c r="IHR45" s="37"/>
      <c r="IHS45" s="37"/>
      <c r="IHT45" s="37"/>
      <c r="IHU45" s="37"/>
      <c r="IHV45" s="37"/>
      <c r="IHW45" s="37"/>
      <c r="IHX45" s="37"/>
      <c r="IHY45" s="37"/>
      <c r="IHZ45" s="37"/>
      <c r="IIA45" s="37"/>
      <c r="IIB45" s="37"/>
      <c r="IIC45" s="37"/>
      <c r="IID45" s="37"/>
      <c r="IIE45" s="37"/>
      <c r="IIF45" s="37"/>
      <c r="IIG45" s="37"/>
      <c r="IIH45" s="37"/>
      <c r="III45" s="37"/>
      <c r="IIJ45" s="37"/>
      <c r="IIK45" s="37"/>
      <c r="IIL45" s="37"/>
      <c r="IIM45" s="37"/>
      <c r="IIN45" s="37"/>
      <c r="IIO45" s="37"/>
      <c r="IIP45" s="37"/>
      <c r="IIQ45" s="37"/>
      <c r="IIR45" s="37"/>
      <c r="IIS45" s="37"/>
      <c r="IIT45" s="37"/>
      <c r="IIU45" s="37"/>
      <c r="IIV45" s="37"/>
      <c r="IIW45" s="37"/>
      <c r="IIX45" s="37"/>
      <c r="IIY45" s="37"/>
      <c r="IIZ45" s="37"/>
      <c r="IJA45" s="37"/>
      <c r="IJB45" s="37"/>
      <c r="IJC45" s="37"/>
      <c r="IJD45" s="37"/>
      <c r="IJE45" s="37"/>
      <c r="IJF45" s="37"/>
      <c r="IJG45" s="37"/>
      <c r="IJH45" s="37"/>
      <c r="IJI45" s="37"/>
      <c r="IJJ45" s="37"/>
      <c r="IJK45" s="37"/>
      <c r="IJL45" s="37"/>
      <c r="IJM45" s="37"/>
      <c r="IJN45" s="37"/>
      <c r="IJO45" s="37"/>
      <c r="IJP45" s="37"/>
      <c r="IJQ45" s="37"/>
      <c r="IJR45" s="37"/>
      <c r="IJS45" s="37"/>
      <c r="IJT45" s="37"/>
      <c r="IJU45" s="37"/>
      <c r="IJV45" s="37"/>
      <c r="IJW45" s="37"/>
      <c r="IJX45" s="37"/>
      <c r="IJY45" s="37"/>
      <c r="IJZ45" s="37"/>
      <c r="IKA45" s="37"/>
      <c r="IKB45" s="37"/>
      <c r="IKC45" s="37"/>
      <c r="IKD45" s="37"/>
      <c r="IKE45" s="37"/>
      <c r="IKF45" s="37"/>
      <c r="IKG45" s="37"/>
      <c r="IKH45" s="37"/>
      <c r="IKI45" s="37"/>
      <c r="IKJ45" s="37"/>
      <c r="IKK45" s="37"/>
      <c r="IKL45" s="37"/>
      <c r="IKM45" s="37"/>
      <c r="IKN45" s="37"/>
      <c r="IKO45" s="37"/>
      <c r="IKP45" s="37"/>
      <c r="IKQ45" s="37"/>
      <c r="IKR45" s="37"/>
      <c r="IKS45" s="37"/>
      <c r="IKT45" s="37"/>
      <c r="IKU45" s="37"/>
      <c r="IKV45" s="37"/>
      <c r="IKW45" s="37"/>
      <c r="IKX45" s="37"/>
      <c r="IKY45" s="37"/>
      <c r="IKZ45" s="37"/>
      <c r="ILA45" s="37"/>
      <c r="ILB45" s="37"/>
      <c r="ILC45" s="37"/>
      <c r="ILD45" s="37"/>
      <c r="ILE45" s="37"/>
      <c r="ILF45" s="37"/>
      <c r="ILG45" s="37"/>
      <c r="ILH45" s="37"/>
      <c r="ILI45" s="37"/>
      <c r="ILJ45" s="37"/>
      <c r="ILK45" s="37"/>
      <c r="ILL45" s="37"/>
      <c r="ILM45" s="37"/>
      <c r="ILN45" s="37"/>
      <c r="ILO45" s="37"/>
      <c r="ILP45" s="37"/>
      <c r="ILQ45" s="37"/>
      <c r="ILR45" s="37"/>
      <c r="ILS45" s="37"/>
      <c r="ILT45" s="37"/>
      <c r="ILU45" s="37"/>
      <c r="ILV45" s="37"/>
      <c r="ILW45" s="37"/>
      <c r="ILX45" s="37"/>
      <c r="ILY45" s="37"/>
      <c r="ILZ45" s="37"/>
      <c r="IMA45" s="37"/>
      <c r="IMB45" s="37"/>
      <c r="IMC45" s="37"/>
      <c r="IMD45" s="37"/>
      <c r="IME45" s="37"/>
      <c r="IMF45" s="37"/>
      <c r="IMG45" s="37"/>
      <c r="IMH45" s="37"/>
      <c r="IMI45" s="37"/>
      <c r="IMJ45" s="37"/>
      <c r="IMK45" s="37"/>
      <c r="IML45" s="37"/>
      <c r="IMM45" s="37"/>
      <c r="IMN45" s="37"/>
      <c r="IMO45" s="37"/>
      <c r="IMP45" s="37"/>
      <c r="IMQ45" s="37"/>
      <c r="IMR45" s="37"/>
      <c r="IMS45" s="37"/>
      <c r="IMT45" s="37"/>
      <c r="IMU45" s="37"/>
      <c r="IMV45" s="37"/>
      <c r="IMW45" s="37"/>
      <c r="IMX45" s="37"/>
      <c r="IMY45" s="37"/>
      <c r="IMZ45" s="37"/>
      <c r="INA45" s="37"/>
      <c r="INB45" s="37"/>
      <c r="INC45" s="37"/>
      <c r="IND45" s="37"/>
      <c r="INE45" s="37"/>
      <c r="INF45" s="37"/>
      <c r="ING45" s="37"/>
      <c r="INH45" s="37"/>
      <c r="INI45" s="37"/>
      <c r="INJ45" s="37"/>
      <c r="INK45" s="37"/>
      <c r="INL45" s="37"/>
      <c r="INM45" s="37"/>
      <c r="INN45" s="37"/>
      <c r="INO45" s="37"/>
      <c r="INP45" s="37"/>
      <c r="INQ45" s="37"/>
      <c r="INR45" s="37"/>
      <c r="INS45" s="37"/>
      <c r="INT45" s="37"/>
      <c r="INU45" s="37"/>
      <c r="INV45" s="37"/>
      <c r="INW45" s="37"/>
      <c r="INX45" s="37"/>
      <c r="INY45" s="37"/>
      <c r="INZ45" s="37"/>
      <c r="IOA45" s="37"/>
      <c r="IOB45" s="37"/>
      <c r="IOC45" s="37"/>
      <c r="IOD45" s="37"/>
      <c r="IOE45" s="37"/>
      <c r="IOF45" s="37"/>
      <c r="IOG45" s="37"/>
      <c r="IOH45" s="37"/>
      <c r="IOI45" s="37"/>
      <c r="IOJ45" s="37"/>
      <c r="IOK45" s="37"/>
      <c r="IOL45" s="37"/>
      <c r="IOM45" s="37"/>
      <c r="ION45" s="37"/>
      <c r="IOO45" s="37"/>
      <c r="IOP45" s="37"/>
      <c r="IOQ45" s="37"/>
      <c r="IOR45" s="37"/>
      <c r="IOS45" s="37"/>
      <c r="IOT45" s="37"/>
      <c r="IOU45" s="37"/>
      <c r="IOV45" s="37"/>
      <c r="IOW45" s="37"/>
      <c r="IOX45" s="37"/>
      <c r="IOY45" s="37"/>
      <c r="IOZ45" s="37"/>
      <c r="IPA45" s="37"/>
      <c r="IPB45" s="37"/>
      <c r="IPC45" s="37"/>
      <c r="IPD45" s="37"/>
      <c r="IPE45" s="37"/>
      <c r="IPF45" s="37"/>
      <c r="IPG45" s="37"/>
      <c r="IPH45" s="37"/>
      <c r="IPI45" s="37"/>
      <c r="IPJ45" s="37"/>
      <c r="IPK45" s="37"/>
      <c r="IPL45" s="37"/>
      <c r="IPM45" s="37"/>
      <c r="IPN45" s="37"/>
      <c r="IPO45" s="37"/>
      <c r="IPP45" s="37"/>
      <c r="IPQ45" s="37"/>
      <c r="IPR45" s="37"/>
      <c r="IPS45" s="37"/>
      <c r="IPT45" s="37"/>
      <c r="IPU45" s="37"/>
      <c r="IPV45" s="37"/>
      <c r="IPW45" s="37"/>
      <c r="IPX45" s="37"/>
      <c r="IPY45" s="37"/>
      <c r="IPZ45" s="37"/>
      <c r="IQA45" s="37"/>
      <c r="IQB45" s="37"/>
      <c r="IQC45" s="37"/>
      <c r="IQD45" s="37"/>
      <c r="IQE45" s="37"/>
      <c r="IQF45" s="37"/>
      <c r="IQG45" s="37"/>
      <c r="IQH45" s="37"/>
      <c r="IQI45" s="37"/>
      <c r="IQJ45" s="37"/>
      <c r="IQK45" s="37"/>
      <c r="IQL45" s="37"/>
      <c r="IQM45" s="37"/>
      <c r="IQN45" s="37"/>
      <c r="IQO45" s="37"/>
      <c r="IQP45" s="37"/>
      <c r="IQQ45" s="37"/>
      <c r="IQR45" s="37"/>
      <c r="IQS45" s="37"/>
      <c r="IQT45" s="37"/>
      <c r="IQU45" s="37"/>
      <c r="IQV45" s="37"/>
      <c r="IQW45" s="37"/>
      <c r="IQX45" s="37"/>
      <c r="IQY45" s="37"/>
      <c r="IQZ45" s="37"/>
      <c r="IRA45" s="37"/>
      <c r="IRB45" s="37"/>
      <c r="IRC45" s="37"/>
      <c r="IRD45" s="37"/>
      <c r="IRE45" s="37"/>
      <c r="IRF45" s="37"/>
      <c r="IRG45" s="37"/>
      <c r="IRH45" s="37"/>
      <c r="IRI45" s="37"/>
      <c r="IRJ45" s="37"/>
      <c r="IRK45" s="37"/>
      <c r="IRL45" s="37"/>
      <c r="IRM45" s="37"/>
      <c r="IRN45" s="37"/>
      <c r="IRO45" s="37"/>
      <c r="IRP45" s="37"/>
      <c r="IRQ45" s="37"/>
      <c r="IRR45" s="37"/>
      <c r="IRS45" s="37"/>
      <c r="IRT45" s="37"/>
      <c r="IRU45" s="37"/>
      <c r="IRV45" s="37"/>
      <c r="IRW45" s="37"/>
      <c r="IRX45" s="37"/>
      <c r="IRY45" s="37"/>
      <c r="IRZ45" s="37"/>
      <c r="ISA45" s="37"/>
      <c r="ISB45" s="37"/>
      <c r="ISC45" s="37"/>
      <c r="ISD45" s="37"/>
      <c r="ISE45" s="37"/>
      <c r="ISF45" s="37"/>
      <c r="ISG45" s="37"/>
      <c r="ISH45" s="37"/>
      <c r="ISI45" s="37"/>
      <c r="ISJ45" s="37"/>
      <c r="ISK45" s="37"/>
      <c r="ISL45" s="37"/>
      <c r="ISM45" s="37"/>
      <c r="ISN45" s="37"/>
      <c r="ISO45" s="37"/>
      <c r="ISP45" s="37"/>
      <c r="ISQ45" s="37"/>
      <c r="ISR45" s="37"/>
      <c r="ISS45" s="37"/>
      <c r="IST45" s="37"/>
      <c r="ISU45" s="37"/>
      <c r="ISV45" s="37"/>
      <c r="ISW45" s="37"/>
      <c r="ISX45" s="37"/>
      <c r="ISY45" s="37"/>
      <c r="ISZ45" s="37"/>
      <c r="ITA45" s="37"/>
      <c r="ITB45" s="37"/>
      <c r="ITC45" s="37"/>
      <c r="ITD45" s="37"/>
      <c r="ITE45" s="37"/>
      <c r="ITF45" s="37"/>
      <c r="ITG45" s="37"/>
      <c r="ITH45" s="37"/>
      <c r="ITI45" s="37"/>
      <c r="ITJ45" s="37"/>
      <c r="ITK45" s="37"/>
      <c r="ITL45" s="37"/>
      <c r="ITM45" s="37"/>
      <c r="ITN45" s="37"/>
      <c r="ITO45" s="37"/>
      <c r="ITP45" s="37"/>
      <c r="ITQ45" s="37"/>
      <c r="ITR45" s="37"/>
      <c r="ITS45" s="37"/>
      <c r="ITT45" s="37"/>
      <c r="ITU45" s="37"/>
      <c r="ITV45" s="37"/>
      <c r="ITW45" s="37"/>
      <c r="ITX45" s="37"/>
      <c r="ITY45" s="37"/>
      <c r="ITZ45" s="37"/>
      <c r="IUA45" s="37"/>
      <c r="IUB45" s="37"/>
      <c r="IUC45" s="37"/>
      <c r="IUD45" s="37"/>
      <c r="IUE45" s="37"/>
      <c r="IUF45" s="37"/>
      <c r="IUG45" s="37"/>
      <c r="IUH45" s="37"/>
      <c r="IUI45" s="37"/>
      <c r="IUJ45" s="37"/>
      <c r="IUK45" s="37"/>
      <c r="IUL45" s="37"/>
      <c r="IUM45" s="37"/>
      <c r="IUN45" s="37"/>
      <c r="IUO45" s="37"/>
      <c r="IUP45" s="37"/>
      <c r="IUQ45" s="37"/>
      <c r="IUR45" s="37"/>
      <c r="IUS45" s="37"/>
      <c r="IUT45" s="37"/>
      <c r="IUU45" s="37"/>
      <c r="IUV45" s="37"/>
      <c r="IUW45" s="37"/>
      <c r="IUX45" s="37"/>
      <c r="IUY45" s="37"/>
      <c r="IUZ45" s="37"/>
      <c r="IVA45" s="37"/>
      <c r="IVB45" s="37"/>
      <c r="IVC45" s="37"/>
      <c r="IVD45" s="37"/>
      <c r="IVE45" s="37"/>
      <c r="IVF45" s="37"/>
      <c r="IVG45" s="37"/>
      <c r="IVH45" s="37"/>
      <c r="IVI45" s="37"/>
      <c r="IVJ45" s="37"/>
      <c r="IVK45" s="37"/>
      <c r="IVL45" s="37"/>
      <c r="IVM45" s="37"/>
      <c r="IVN45" s="37"/>
      <c r="IVO45" s="37"/>
      <c r="IVP45" s="37"/>
      <c r="IVQ45" s="37"/>
      <c r="IVR45" s="37"/>
      <c r="IVS45" s="37"/>
      <c r="IVT45" s="37"/>
      <c r="IVU45" s="37"/>
      <c r="IVV45" s="37"/>
      <c r="IVW45" s="37"/>
      <c r="IVX45" s="37"/>
      <c r="IVY45" s="37"/>
      <c r="IVZ45" s="37"/>
      <c r="IWA45" s="37"/>
      <c r="IWB45" s="37"/>
      <c r="IWC45" s="37"/>
      <c r="IWD45" s="37"/>
      <c r="IWE45" s="37"/>
      <c r="IWF45" s="37"/>
      <c r="IWG45" s="37"/>
      <c r="IWH45" s="37"/>
      <c r="IWI45" s="37"/>
      <c r="IWJ45" s="37"/>
      <c r="IWK45" s="37"/>
      <c r="IWL45" s="37"/>
      <c r="IWM45" s="37"/>
      <c r="IWN45" s="37"/>
      <c r="IWO45" s="37"/>
      <c r="IWP45" s="37"/>
      <c r="IWQ45" s="37"/>
      <c r="IWR45" s="37"/>
      <c r="IWS45" s="37"/>
      <c r="IWT45" s="37"/>
      <c r="IWU45" s="37"/>
      <c r="IWV45" s="37"/>
      <c r="IWW45" s="37"/>
      <c r="IWX45" s="37"/>
      <c r="IWY45" s="37"/>
      <c r="IWZ45" s="37"/>
      <c r="IXA45" s="37"/>
      <c r="IXB45" s="37"/>
      <c r="IXC45" s="37"/>
      <c r="IXD45" s="37"/>
      <c r="IXE45" s="37"/>
      <c r="IXF45" s="37"/>
      <c r="IXG45" s="37"/>
      <c r="IXH45" s="37"/>
      <c r="IXI45" s="37"/>
      <c r="IXJ45" s="37"/>
      <c r="IXK45" s="37"/>
      <c r="IXL45" s="37"/>
      <c r="IXM45" s="37"/>
      <c r="IXN45" s="37"/>
      <c r="IXO45" s="37"/>
      <c r="IXP45" s="37"/>
      <c r="IXQ45" s="37"/>
      <c r="IXR45" s="37"/>
      <c r="IXS45" s="37"/>
      <c r="IXT45" s="37"/>
      <c r="IXU45" s="37"/>
      <c r="IXV45" s="37"/>
      <c r="IXW45" s="37"/>
      <c r="IXX45" s="37"/>
      <c r="IXY45" s="37"/>
      <c r="IXZ45" s="37"/>
      <c r="IYA45" s="37"/>
      <c r="IYB45" s="37"/>
      <c r="IYC45" s="37"/>
      <c r="IYD45" s="37"/>
      <c r="IYE45" s="37"/>
      <c r="IYF45" s="37"/>
      <c r="IYG45" s="37"/>
      <c r="IYH45" s="37"/>
      <c r="IYI45" s="37"/>
      <c r="IYJ45" s="37"/>
      <c r="IYK45" s="37"/>
      <c r="IYL45" s="37"/>
      <c r="IYM45" s="37"/>
      <c r="IYN45" s="37"/>
      <c r="IYO45" s="37"/>
      <c r="IYP45" s="37"/>
      <c r="IYQ45" s="37"/>
      <c r="IYR45" s="37"/>
      <c r="IYS45" s="37"/>
      <c r="IYT45" s="37"/>
      <c r="IYU45" s="37"/>
      <c r="IYV45" s="37"/>
      <c r="IYW45" s="37"/>
      <c r="IYX45" s="37"/>
      <c r="IYY45" s="37"/>
      <c r="IYZ45" s="37"/>
      <c r="IZA45" s="37"/>
      <c r="IZB45" s="37"/>
      <c r="IZC45" s="37"/>
      <c r="IZD45" s="37"/>
      <c r="IZE45" s="37"/>
      <c r="IZF45" s="37"/>
      <c r="IZG45" s="37"/>
      <c r="IZH45" s="37"/>
      <c r="IZI45" s="37"/>
      <c r="IZJ45" s="37"/>
      <c r="IZK45" s="37"/>
      <c r="IZL45" s="37"/>
      <c r="IZM45" s="37"/>
      <c r="IZN45" s="37"/>
      <c r="IZO45" s="37"/>
      <c r="IZP45" s="37"/>
      <c r="IZQ45" s="37"/>
      <c r="IZR45" s="37"/>
      <c r="IZS45" s="37"/>
      <c r="IZT45" s="37"/>
      <c r="IZU45" s="37"/>
      <c r="IZV45" s="37"/>
      <c r="IZW45" s="37"/>
      <c r="IZX45" s="37"/>
      <c r="IZY45" s="37"/>
      <c r="IZZ45" s="37"/>
      <c r="JAA45" s="37"/>
      <c r="JAB45" s="37"/>
      <c r="JAC45" s="37"/>
      <c r="JAD45" s="37"/>
      <c r="JAE45" s="37"/>
      <c r="JAF45" s="37"/>
      <c r="JAG45" s="37"/>
      <c r="JAH45" s="37"/>
      <c r="JAI45" s="37"/>
      <c r="JAJ45" s="37"/>
      <c r="JAK45" s="37"/>
      <c r="JAL45" s="37"/>
      <c r="JAM45" s="37"/>
      <c r="JAN45" s="37"/>
      <c r="JAO45" s="37"/>
      <c r="JAP45" s="37"/>
      <c r="JAQ45" s="37"/>
      <c r="JAR45" s="37"/>
      <c r="JAS45" s="37"/>
      <c r="JAT45" s="37"/>
      <c r="JAU45" s="37"/>
      <c r="JAV45" s="37"/>
      <c r="JAW45" s="37"/>
      <c r="JAX45" s="37"/>
      <c r="JAY45" s="37"/>
      <c r="JAZ45" s="37"/>
      <c r="JBA45" s="37"/>
      <c r="JBB45" s="37"/>
      <c r="JBC45" s="37"/>
      <c r="JBD45" s="37"/>
      <c r="JBE45" s="37"/>
      <c r="JBF45" s="37"/>
      <c r="JBG45" s="37"/>
      <c r="JBH45" s="37"/>
      <c r="JBI45" s="37"/>
      <c r="JBJ45" s="37"/>
      <c r="JBK45" s="37"/>
      <c r="JBL45" s="37"/>
      <c r="JBM45" s="37"/>
      <c r="JBN45" s="37"/>
      <c r="JBO45" s="37"/>
      <c r="JBP45" s="37"/>
      <c r="JBQ45" s="37"/>
      <c r="JBR45" s="37"/>
      <c r="JBS45" s="37"/>
      <c r="JBT45" s="37"/>
      <c r="JBU45" s="37"/>
      <c r="JBV45" s="37"/>
      <c r="JBW45" s="37"/>
      <c r="JBX45" s="37"/>
      <c r="JBY45" s="37"/>
      <c r="JBZ45" s="37"/>
      <c r="JCA45" s="37"/>
      <c r="JCB45" s="37"/>
      <c r="JCC45" s="37"/>
      <c r="JCD45" s="37"/>
      <c r="JCE45" s="37"/>
      <c r="JCF45" s="37"/>
      <c r="JCG45" s="37"/>
      <c r="JCH45" s="37"/>
      <c r="JCI45" s="37"/>
      <c r="JCJ45" s="37"/>
      <c r="JCK45" s="37"/>
      <c r="JCL45" s="37"/>
      <c r="JCM45" s="37"/>
      <c r="JCN45" s="37"/>
      <c r="JCO45" s="37"/>
      <c r="JCP45" s="37"/>
      <c r="JCQ45" s="37"/>
      <c r="JCR45" s="37"/>
      <c r="JCS45" s="37"/>
      <c r="JCT45" s="37"/>
      <c r="JCU45" s="37"/>
      <c r="JCV45" s="37"/>
      <c r="JCW45" s="37"/>
      <c r="JCX45" s="37"/>
      <c r="JCY45" s="37"/>
      <c r="JCZ45" s="37"/>
      <c r="JDA45" s="37"/>
      <c r="JDB45" s="37"/>
      <c r="JDC45" s="37"/>
      <c r="JDD45" s="37"/>
      <c r="JDE45" s="37"/>
      <c r="JDF45" s="37"/>
      <c r="JDG45" s="37"/>
      <c r="JDH45" s="37"/>
      <c r="JDI45" s="37"/>
      <c r="JDJ45" s="37"/>
      <c r="JDK45" s="37"/>
      <c r="JDL45" s="37"/>
      <c r="JDM45" s="37"/>
      <c r="JDN45" s="37"/>
      <c r="JDO45" s="37"/>
      <c r="JDP45" s="37"/>
      <c r="JDQ45" s="37"/>
      <c r="JDR45" s="37"/>
      <c r="JDS45" s="37"/>
      <c r="JDT45" s="37"/>
      <c r="JDU45" s="37"/>
      <c r="JDV45" s="37"/>
      <c r="JDW45" s="37"/>
      <c r="JDX45" s="37"/>
      <c r="JDY45" s="37"/>
      <c r="JDZ45" s="37"/>
      <c r="JEA45" s="37"/>
      <c r="JEB45" s="37"/>
      <c r="JEC45" s="37"/>
      <c r="JED45" s="37"/>
      <c r="JEE45" s="37"/>
      <c r="JEF45" s="37"/>
      <c r="JEG45" s="37"/>
      <c r="JEH45" s="37"/>
      <c r="JEI45" s="37"/>
      <c r="JEJ45" s="37"/>
      <c r="JEK45" s="37"/>
      <c r="JEL45" s="37"/>
      <c r="JEM45" s="37"/>
      <c r="JEN45" s="37"/>
      <c r="JEO45" s="37"/>
      <c r="JEP45" s="37"/>
      <c r="JEQ45" s="37"/>
      <c r="JER45" s="37"/>
      <c r="JES45" s="37"/>
      <c r="JET45" s="37"/>
      <c r="JEU45" s="37"/>
      <c r="JEV45" s="37"/>
      <c r="JEW45" s="37"/>
      <c r="JEX45" s="37"/>
      <c r="JEY45" s="37"/>
      <c r="JEZ45" s="37"/>
      <c r="JFA45" s="37"/>
      <c r="JFB45" s="37"/>
      <c r="JFC45" s="37"/>
      <c r="JFD45" s="37"/>
      <c r="JFE45" s="37"/>
      <c r="JFF45" s="37"/>
      <c r="JFG45" s="37"/>
      <c r="JFH45" s="37"/>
      <c r="JFI45" s="37"/>
      <c r="JFJ45" s="37"/>
      <c r="JFK45" s="37"/>
      <c r="JFL45" s="37"/>
      <c r="JFM45" s="37"/>
      <c r="JFN45" s="37"/>
      <c r="JFO45" s="37"/>
      <c r="JFP45" s="37"/>
      <c r="JFQ45" s="37"/>
      <c r="JFR45" s="37"/>
      <c r="JFS45" s="37"/>
      <c r="JFT45" s="37"/>
      <c r="JFU45" s="37"/>
      <c r="JFV45" s="37"/>
      <c r="JFW45" s="37"/>
      <c r="JFX45" s="37"/>
      <c r="JFY45" s="37"/>
      <c r="JFZ45" s="37"/>
      <c r="JGA45" s="37"/>
      <c r="JGB45" s="37"/>
      <c r="JGC45" s="37"/>
      <c r="JGD45" s="37"/>
      <c r="JGE45" s="37"/>
      <c r="JGF45" s="37"/>
      <c r="JGG45" s="37"/>
      <c r="JGH45" s="37"/>
      <c r="JGI45" s="37"/>
      <c r="JGJ45" s="37"/>
      <c r="JGK45" s="37"/>
      <c r="JGL45" s="37"/>
      <c r="JGM45" s="37"/>
      <c r="JGN45" s="37"/>
      <c r="JGO45" s="37"/>
      <c r="JGP45" s="37"/>
      <c r="JGQ45" s="37"/>
      <c r="JGR45" s="37"/>
      <c r="JGS45" s="37"/>
      <c r="JGT45" s="37"/>
      <c r="JGU45" s="37"/>
      <c r="JGV45" s="37"/>
      <c r="JGW45" s="37"/>
      <c r="JGX45" s="37"/>
      <c r="JGY45" s="37"/>
      <c r="JGZ45" s="37"/>
      <c r="JHA45" s="37"/>
      <c r="JHB45" s="37"/>
      <c r="JHC45" s="37"/>
      <c r="JHD45" s="37"/>
      <c r="JHE45" s="37"/>
      <c r="JHF45" s="37"/>
      <c r="JHG45" s="37"/>
      <c r="JHH45" s="37"/>
      <c r="JHI45" s="37"/>
      <c r="JHJ45" s="37"/>
      <c r="JHK45" s="37"/>
      <c r="JHL45" s="37"/>
      <c r="JHM45" s="37"/>
      <c r="JHN45" s="37"/>
      <c r="JHO45" s="37"/>
      <c r="JHP45" s="37"/>
      <c r="JHQ45" s="37"/>
      <c r="JHR45" s="37"/>
      <c r="JHS45" s="37"/>
      <c r="JHT45" s="37"/>
      <c r="JHU45" s="37"/>
      <c r="JHV45" s="37"/>
      <c r="JHW45" s="37"/>
      <c r="JHX45" s="37"/>
      <c r="JHY45" s="37"/>
      <c r="JHZ45" s="37"/>
      <c r="JIA45" s="37"/>
      <c r="JIB45" s="37"/>
      <c r="JIC45" s="37"/>
      <c r="JID45" s="37"/>
      <c r="JIE45" s="37"/>
      <c r="JIF45" s="37"/>
      <c r="JIG45" s="37"/>
      <c r="JIH45" s="37"/>
      <c r="JII45" s="37"/>
      <c r="JIJ45" s="37"/>
      <c r="JIK45" s="37"/>
      <c r="JIL45" s="37"/>
      <c r="JIM45" s="37"/>
      <c r="JIN45" s="37"/>
      <c r="JIO45" s="37"/>
      <c r="JIP45" s="37"/>
      <c r="JIQ45" s="37"/>
      <c r="JIR45" s="37"/>
      <c r="JIS45" s="37"/>
      <c r="JIT45" s="37"/>
      <c r="JIU45" s="37"/>
      <c r="JIV45" s="37"/>
      <c r="JIW45" s="37"/>
      <c r="JIX45" s="37"/>
      <c r="JIY45" s="37"/>
      <c r="JIZ45" s="37"/>
      <c r="JJA45" s="37"/>
      <c r="JJB45" s="37"/>
      <c r="JJC45" s="37"/>
      <c r="JJD45" s="37"/>
      <c r="JJE45" s="37"/>
      <c r="JJF45" s="37"/>
      <c r="JJG45" s="37"/>
      <c r="JJH45" s="37"/>
      <c r="JJI45" s="37"/>
      <c r="JJJ45" s="37"/>
      <c r="JJK45" s="37"/>
      <c r="JJL45" s="37"/>
      <c r="JJM45" s="37"/>
      <c r="JJN45" s="37"/>
      <c r="JJO45" s="37"/>
      <c r="JJP45" s="37"/>
      <c r="JJQ45" s="37"/>
      <c r="JJR45" s="37"/>
      <c r="JJS45" s="37"/>
      <c r="JJT45" s="37"/>
      <c r="JJU45" s="37"/>
      <c r="JJV45" s="37"/>
      <c r="JJW45" s="37"/>
      <c r="JJX45" s="37"/>
      <c r="JJY45" s="37"/>
      <c r="JJZ45" s="37"/>
      <c r="JKA45" s="37"/>
      <c r="JKB45" s="37"/>
      <c r="JKC45" s="37"/>
      <c r="JKD45" s="37"/>
      <c r="JKE45" s="37"/>
      <c r="JKF45" s="37"/>
      <c r="JKG45" s="37"/>
      <c r="JKH45" s="37"/>
      <c r="JKI45" s="37"/>
      <c r="JKJ45" s="37"/>
      <c r="JKK45" s="37"/>
      <c r="JKL45" s="37"/>
      <c r="JKM45" s="37"/>
      <c r="JKN45" s="37"/>
      <c r="JKO45" s="37"/>
      <c r="JKP45" s="37"/>
      <c r="JKQ45" s="37"/>
      <c r="JKR45" s="37"/>
      <c r="JKS45" s="37"/>
      <c r="JKT45" s="37"/>
      <c r="JKU45" s="37"/>
      <c r="JKV45" s="37"/>
      <c r="JKW45" s="37"/>
      <c r="JKX45" s="37"/>
      <c r="JKY45" s="37"/>
      <c r="JKZ45" s="37"/>
      <c r="JLA45" s="37"/>
      <c r="JLB45" s="37"/>
      <c r="JLC45" s="37"/>
      <c r="JLD45" s="37"/>
      <c r="JLE45" s="37"/>
      <c r="JLF45" s="37"/>
      <c r="JLG45" s="37"/>
      <c r="JLH45" s="37"/>
      <c r="JLI45" s="37"/>
      <c r="JLJ45" s="37"/>
      <c r="JLK45" s="37"/>
      <c r="JLL45" s="37"/>
      <c r="JLM45" s="37"/>
      <c r="JLN45" s="37"/>
      <c r="JLO45" s="37"/>
      <c r="JLP45" s="37"/>
      <c r="JLQ45" s="37"/>
      <c r="JLR45" s="37"/>
      <c r="JLS45" s="37"/>
      <c r="JLT45" s="37"/>
      <c r="JLU45" s="37"/>
      <c r="JLV45" s="37"/>
      <c r="JLW45" s="37"/>
      <c r="JLX45" s="37"/>
      <c r="JLY45" s="37"/>
      <c r="JLZ45" s="37"/>
      <c r="JMA45" s="37"/>
      <c r="JMB45" s="37"/>
      <c r="JMC45" s="37"/>
      <c r="JMD45" s="37"/>
      <c r="JME45" s="37"/>
      <c r="JMF45" s="37"/>
      <c r="JMG45" s="37"/>
      <c r="JMH45" s="37"/>
      <c r="JMI45" s="37"/>
      <c r="JMJ45" s="37"/>
      <c r="JMK45" s="37"/>
      <c r="JML45" s="37"/>
      <c r="JMM45" s="37"/>
      <c r="JMN45" s="37"/>
      <c r="JMO45" s="37"/>
      <c r="JMP45" s="37"/>
      <c r="JMQ45" s="37"/>
      <c r="JMR45" s="37"/>
      <c r="JMS45" s="37"/>
      <c r="JMT45" s="37"/>
      <c r="JMU45" s="37"/>
      <c r="JMV45" s="37"/>
      <c r="JMW45" s="37"/>
      <c r="JMX45" s="37"/>
      <c r="JMY45" s="37"/>
      <c r="JMZ45" s="37"/>
      <c r="JNA45" s="37"/>
      <c r="JNB45" s="37"/>
      <c r="JNC45" s="37"/>
      <c r="JND45" s="37"/>
      <c r="JNE45" s="37"/>
      <c r="JNF45" s="37"/>
      <c r="JNG45" s="37"/>
      <c r="JNH45" s="37"/>
      <c r="JNI45" s="37"/>
      <c r="JNJ45" s="37"/>
      <c r="JNK45" s="37"/>
      <c r="JNL45" s="37"/>
      <c r="JNM45" s="37"/>
      <c r="JNN45" s="37"/>
      <c r="JNO45" s="37"/>
      <c r="JNP45" s="37"/>
      <c r="JNQ45" s="37"/>
      <c r="JNR45" s="37"/>
      <c r="JNS45" s="37"/>
      <c r="JNT45" s="37"/>
      <c r="JNU45" s="37"/>
      <c r="JNV45" s="37"/>
      <c r="JNW45" s="37"/>
      <c r="JNX45" s="37"/>
      <c r="JNY45" s="37"/>
      <c r="JNZ45" s="37"/>
      <c r="JOA45" s="37"/>
      <c r="JOB45" s="37"/>
      <c r="JOC45" s="37"/>
      <c r="JOD45" s="37"/>
      <c r="JOE45" s="37"/>
      <c r="JOF45" s="37"/>
      <c r="JOG45" s="37"/>
      <c r="JOH45" s="37"/>
      <c r="JOI45" s="37"/>
      <c r="JOJ45" s="37"/>
      <c r="JOK45" s="37"/>
      <c r="JOL45" s="37"/>
      <c r="JOM45" s="37"/>
      <c r="JON45" s="37"/>
      <c r="JOO45" s="37"/>
      <c r="JOP45" s="37"/>
      <c r="JOQ45" s="37"/>
      <c r="JOR45" s="37"/>
      <c r="JOS45" s="37"/>
      <c r="JOT45" s="37"/>
      <c r="JOU45" s="37"/>
      <c r="JOV45" s="37"/>
      <c r="JOW45" s="37"/>
      <c r="JOX45" s="37"/>
      <c r="JOY45" s="37"/>
      <c r="JOZ45" s="37"/>
      <c r="JPA45" s="37"/>
      <c r="JPB45" s="37"/>
      <c r="JPC45" s="37"/>
      <c r="JPD45" s="37"/>
      <c r="JPE45" s="37"/>
      <c r="JPF45" s="37"/>
      <c r="JPG45" s="37"/>
      <c r="JPH45" s="37"/>
      <c r="JPI45" s="37"/>
      <c r="JPJ45" s="37"/>
      <c r="JPK45" s="37"/>
      <c r="JPL45" s="37"/>
      <c r="JPM45" s="37"/>
      <c r="JPN45" s="37"/>
      <c r="JPO45" s="37"/>
      <c r="JPP45" s="37"/>
      <c r="JPQ45" s="37"/>
      <c r="JPR45" s="37"/>
      <c r="JPS45" s="37"/>
      <c r="JPT45" s="37"/>
      <c r="JPU45" s="37"/>
      <c r="JPV45" s="37"/>
      <c r="JPW45" s="37"/>
      <c r="JPX45" s="37"/>
      <c r="JPY45" s="37"/>
      <c r="JPZ45" s="37"/>
      <c r="JQA45" s="37"/>
      <c r="JQB45" s="37"/>
      <c r="JQC45" s="37"/>
      <c r="JQD45" s="37"/>
      <c r="JQE45" s="37"/>
      <c r="JQF45" s="37"/>
      <c r="JQG45" s="37"/>
      <c r="JQH45" s="37"/>
      <c r="JQI45" s="37"/>
      <c r="JQJ45" s="37"/>
      <c r="JQK45" s="37"/>
      <c r="JQL45" s="37"/>
      <c r="JQM45" s="37"/>
      <c r="JQN45" s="37"/>
      <c r="JQO45" s="37"/>
      <c r="JQP45" s="37"/>
      <c r="JQQ45" s="37"/>
      <c r="JQR45" s="37"/>
      <c r="JQS45" s="37"/>
      <c r="JQT45" s="37"/>
      <c r="JQU45" s="37"/>
      <c r="JQV45" s="37"/>
      <c r="JQW45" s="37"/>
      <c r="JQX45" s="37"/>
      <c r="JQY45" s="37"/>
      <c r="JQZ45" s="37"/>
      <c r="JRA45" s="37"/>
      <c r="JRB45" s="37"/>
      <c r="JRC45" s="37"/>
      <c r="JRD45" s="37"/>
      <c r="JRE45" s="37"/>
      <c r="JRF45" s="37"/>
      <c r="JRG45" s="37"/>
      <c r="JRH45" s="37"/>
      <c r="JRI45" s="37"/>
      <c r="JRJ45" s="37"/>
      <c r="JRK45" s="37"/>
      <c r="JRL45" s="37"/>
      <c r="JRM45" s="37"/>
      <c r="JRN45" s="37"/>
      <c r="JRO45" s="37"/>
      <c r="JRP45" s="37"/>
      <c r="JRQ45" s="37"/>
      <c r="JRR45" s="37"/>
      <c r="JRS45" s="37"/>
      <c r="JRT45" s="37"/>
      <c r="JRU45" s="37"/>
      <c r="JRV45" s="37"/>
      <c r="JRW45" s="37"/>
      <c r="JRX45" s="37"/>
      <c r="JRY45" s="37"/>
      <c r="JRZ45" s="37"/>
      <c r="JSA45" s="37"/>
      <c r="JSB45" s="37"/>
      <c r="JSC45" s="37"/>
      <c r="JSD45" s="37"/>
      <c r="JSE45" s="37"/>
      <c r="JSF45" s="37"/>
      <c r="JSG45" s="37"/>
      <c r="JSH45" s="37"/>
      <c r="JSI45" s="37"/>
      <c r="JSJ45" s="37"/>
      <c r="JSK45" s="37"/>
      <c r="JSL45" s="37"/>
      <c r="JSM45" s="37"/>
      <c r="JSN45" s="37"/>
      <c r="JSO45" s="37"/>
      <c r="JSP45" s="37"/>
      <c r="JSQ45" s="37"/>
      <c r="JSR45" s="37"/>
      <c r="JSS45" s="37"/>
      <c r="JST45" s="37"/>
      <c r="JSU45" s="37"/>
      <c r="JSV45" s="37"/>
      <c r="JSW45" s="37"/>
      <c r="JSX45" s="37"/>
      <c r="JSY45" s="37"/>
      <c r="JSZ45" s="37"/>
      <c r="JTA45" s="37"/>
      <c r="JTB45" s="37"/>
      <c r="JTC45" s="37"/>
      <c r="JTD45" s="37"/>
      <c r="JTE45" s="37"/>
      <c r="JTF45" s="37"/>
      <c r="JTG45" s="37"/>
      <c r="JTH45" s="37"/>
      <c r="JTI45" s="37"/>
      <c r="JTJ45" s="37"/>
      <c r="JTK45" s="37"/>
      <c r="JTL45" s="37"/>
      <c r="JTM45" s="37"/>
      <c r="JTN45" s="37"/>
      <c r="JTO45" s="37"/>
      <c r="JTP45" s="37"/>
      <c r="JTQ45" s="37"/>
      <c r="JTR45" s="37"/>
      <c r="JTS45" s="37"/>
      <c r="JTT45" s="37"/>
      <c r="JTU45" s="37"/>
      <c r="JTV45" s="37"/>
      <c r="JTW45" s="37"/>
      <c r="JTX45" s="37"/>
      <c r="JTY45" s="37"/>
      <c r="JTZ45" s="37"/>
      <c r="JUA45" s="37"/>
      <c r="JUB45" s="37"/>
      <c r="JUC45" s="37"/>
      <c r="JUD45" s="37"/>
      <c r="JUE45" s="37"/>
      <c r="JUF45" s="37"/>
      <c r="JUG45" s="37"/>
      <c r="JUH45" s="37"/>
      <c r="JUI45" s="37"/>
      <c r="JUJ45" s="37"/>
      <c r="JUK45" s="37"/>
      <c r="JUL45" s="37"/>
      <c r="JUM45" s="37"/>
      <c r="JUN45" s="37"/>
      <c r="JUO45" s="37"/>
      <c r="JUP45" s="37"/>
      <c r="JUQ45" s="37"/>
      <c r="JUR45" s="37"/>
      <c r="JUS45" s="37"/>
      <c r="JUT45" s="37"/>
      <c r="JUU45" s="37"/>
      <c r="JUV45" s="37"/>
      <c r="JUW45" s="37"/>
      <c r="JUX45" s="37"/>
      <c r="JUY45" s="37"/>
      <c r="JUZ45" s="37"/>
      <c r="JVA45" s="37"/>
      <c r="JVB45" s="37"/>
      <c r="JVC45" s="37"/>
      <c r="JVD45" s="37"/>
      <c r="JVE45" s="37"/>
      <c r="JVF45" s="37"/>
      <c r="JVG45" s="37"/>
      <c r="JVH45" s="37"/>
      <c r="JVI45" s="37"/>
      <c r="JVJ45" s="37"/>
      <c r="JVK45" s="37"/>
      <c r="JVL45" s="37"/>
      <c r="JVM45" s="37"/>
      <c r="JVN45" s="37"/>
      <c r="JVO45" s="37"/>
      <c r="JVP45" s="37"/>
      <c r="JVQ45" s="37"/>
      <c r="JVR45" s="37"/>
      <c r="JVS45" s="37"/>
      <c r="JVT45" s="37"/>
      <c r="JVU45" s="37"/>
      <c r="JVV45" s="37"/>
      <c r="JVW45" s="37"/>
      <c r="JVX45" s="37"/>
      <c r="JVY45" s="37"/>
      <c r="JVZ45" s="37"/>
      <c r="JWA45" s="37"/>
      <c r="JWB45" s="37"/>
      <c r="JWC45" s="37"/>
      <c r="JWD45" s="37"/>
      <c r="JWE45" s="37"/>
      <c r="JWF45" s="37"/>
      <c r="JWG45" s="37"/>
      <c r="JWH45" s="37"/>
      <c r="JWI45" s="37"/>
      <c r="JWJ45" s="37"/>
      <c r="JWK45" s="37"/>
      <c r="JWL45" s="37"/>
      <c r="JWM45" s="37"/>
      <c r="JWN45" s="37"/>
      <c r="JWO45" s="37"/>
      <c r="JWP45" s="37"/>
      <c r="JWQ45" s="37"/>
      <c r="JWR45" s="37"/>
      <c r="JWS45" s="37"/>
      <c r="JWT45" s="37"/>
      <c r="JWU45" s="37"/>
      <c r="JWV45" s="37"/>
      <c r="JWW45" s="37"/>
      <c r="JWX45" s="37"/>
      <c r="JWY45" s="37"/>
      <c r="JWZ45" s="37"/>
      <c r="JXA45" s="37"/>
      <c r="JXB45" s="37"/>
      <c r="JXC45" s="37"/>
      <c r="JXD45" s="37"/>
      <c r="JXE45" s="37"/>
      <c r="JXF45" s="37"/>
      <c r="JXG45" s="37"/>
      <c r="JXH45" s="37"/>
      <c r="JXI45" s="37"/>
      <c r="JXJ45" s="37"/>
      <c r="JXK45" s="37"/>
      <c r="JXL45" s="37"/>
      <c r="JXM45" s="37"/>
      <c r="JXN45" s="37"/>
      <c r="JXO45" s="37"/>
      <c r="JXP45" s="37"/>
      <c r="JXQ45" s="37"/>
      <c r="JXR45" s="37"/>
      <c r="JXS45" s="37"/>
      <c r="JXT45" s="37"/>
      <c r="JXU45" s="37"/>
      <c r="JXV45" s="37"/>
      <c r="JXW45" s="37"/>
      <c r="JXX45" s="37"/>
      <c r="JXY45" s="37"/>
      <c r="JXZ45" s="37"/>
      <c r="JYA45" s="37"/>
      <c r="JYB45" s="37"/>
      <c r="JYC45" s="37"/>
      <c r="JYD45" s="37"/>
      <c r="JYE45" s="37"/>
      <c r="JYF45" s="37"/>
      <c r="JYG45" s="37"/>
      <c r="JYH45" s="37"/>
      <c r="JYI45" s="37"/>
      <c r="JYJ45" s="37"/>
      <c r="JYK45" s="37"/>
      <c r="JYL45" s="37"/>
      <c r="JYM45" s="37"/>
      <c r="JYN45" s="37"/>
      <c r="JYO45" s="37"/>
      <c r="JYP45" s="37"/>
      <c r="JYQ45" s="37"/>
      <c r="JYR45" s="37"/>
      <c r="JYS45" s="37"/>
      <c r="JYT45" s="37"/>
      <c r="JYU45" s="37"/>
      <c r="JYV45" s="37"/>
      <c r="JYW45" s="37"/>
      <c r="JYX45" s="37"/>
      <c r="JYY45" s="37"/>
      <c r="JYZ45" s="37"/>
      <c r="JZA45" s="37"/>
      <c r="JZB45" s="37"/>
      <c r="JZC45" s="37"/>
      <c r="JZD45" s="37"/>
      <c r="JZE45" s="37"/>
      <c r="JZF45" s="37"/>
      <c r="JZG45" s="37"/>
      <c r="JZH45" s="37"/>
      <c r="JZI45" s="37"/>
      <c r="JZJ45" s="37"/>
      <c r="JZK45" s="37"/>
      <c r="JZL45" s="37"/>
      <c r="JZM45" s="37"/>
      <c r="JZN45" s="37"/>
      <c r="JZO45" s="37"/>
      <c r="JZP45" s="37"/>
      <c r="JZQ45" s="37"/>
      <c r="JZR45" s="37"/>
      <c r="JZS45" s="37"/>
      <c r="JZT45" s="37"/>
      <c r="JZU45" s="37"/>
      <c r="JZV45" s="37"/>
      <c r="JZW45" s="37"/>
      <c r="JZX45" s="37"/>
      <c r="JZY45" s="37"/>
      <c r="JZZ45" s="37"/>
      <c r="KAA45" s="37"/>
      <c r="KAB45" s="37"/>
      <c r="KAC45" s="37"/>
      <c r="KAD45" s="37"/>
      <c r="KAE45" s="37"/>
      <c r="KAF45" s="37"/>
      <c r="KAG45" s="37"/>
      <c r="KAH45" s="37"/>
      <c r="KAI45" s="37"/>
      <c r="KAJ45" s="37"/>
      <c r="KAK45" s="37"/>
      <c r="KAL45" s="37"/>
      <c r="KAM45" s="37"/>
      <c r="KAN45" s="37"/>
      <c r="KAO45" s="37"/>
      <c r="KAP45" s="37"/>
      <c r="KAQ45" s="37"/>
      <c r="KAR45" s="37"/>
      <c r="KAS45" s="37"/>
      <c r="KAT45" s="37"/>
      <c r="KAU45" s="37"/>
      <c r="KAV45" s="37"/>
      <c r="KAW45" s="37"/>
      <c r="KAX45" s="37"/>
      <c r="KAY45" s="37"/>
      <c r="KAZ45" s="37"/>
      <c r="KBA45" s="37"/>
      <c r="KBB45" s="37"/>
      <c r="KBC45" s="37"/>
      <c r="KBD45" s="37"/>
      <c r="KBE45" s="37"/>
      <c r="KBF45" s="37"/>
      <c r="KBG45" s="37"/>
      <c r="KBH45" s="37"/>
      <c r="KBI45" s="37"/>
      <c r="KBJ45" s="37"/>
      <c r="KBK45" s="37"/>
      <c r="KBL45" s="37"/>
      <c r="KBM45" s="37"/>
      <c r="KBN45" s="37"/>
      <c r="KBO45" s="37"/>
      <c r="KBP45" s="37"/>
      <c r="KBQ45" s="37"/>
      <c r="KBR45" s="37"/>
      <c r="KBS45" s="37"/>
      <c r="KBT45" s="37"/>
      <c r="KBU45" s="37"/>
      <c r="KBV45" s="37"/>
      <c r="KBW45" s="37"/>
      <c r="KBX45" s="37"/>
      <c r="KBY45" s="37"/>
      <c r="KBZ45" s="37"/>
      <c r="KCA45" s="37"/>
      <c r="KCB45" s="37"/>
      <c r="KCC45" s="37"/>
      <c r="KCD45" s="37"/>
      <c r="KCE45" s="37"/>
      <c r="KCF45" s="37"/>
      <c r="KCG45" s="37"/>
      <c r="KCH45" s="37"/>
      <c r="KCI45" s="37"/>
      <c r="KCJ45" s="37"/>
      <c r="KCK45" s="37"/>
      <c r="KCL45" s="37"/>
      <c r="KCM45" s="37"/>
      <c r="KCN45" s="37"/>
      <c r="KCO45" s="37"/>
      <c r="KCP45" s="37"/>
      <c r="KCQ45" s="37"/>
      <c r="KCR45" s="37"/>
      <c r="KCS45" s="37"/>
      <c r="KCT45" s="37"/>
      <c r="KCU45" s="37"/>
      <c r="KCV45" s="37"/>
      <c r="KCW45" s="37"/>
      <c r="KCX45" s="37"/>
      <c r="KCY45" s="37"/>
      <c r="KCZ45" s="37"/>
      <c r="KDA45" s="37"/>
      <c r="KDB45" s="37"/>
      <c r="KDC45" s="37"/>
      <c r="KDD45" s="37"/>
      <c r="KDE45" s="37"/>
      <c r="KDF45" s="37"/>
      <c r="KDG45" s="37"/>
      <c r="KDH45" s="37"/>
      <c r="KDI45" s="37"/>
      <c r="KDJ45" s="37"/>
      <c r="KDK45" s="37"/>
      <c r="KDL45" s="37"/>
      <c r="KDM45" s="37"/>
      <c r="KDN45" s="37"/>
      <c r="KDO45" s="37"/>
      <c r="KDP45" s="37"/>
      <c r="KDQ45" s="37"/>
      <c r="KDR45" s="37"/>
      <c r="KDS45" s="37"/>
      <c r="KDT45" s="37"/>
      <c r="KDU45" s="37"/>
      <c r="KDV45" s="37"/>
      <c r="KDW45" s="37"/>
      <c r="KDX45" s="37"/>
      <c r="KDY45" s="37"/>
      <c r="KDZ45" s="37"/>
      <c r="KEA45" s="37"/>
      <c r="KEB45" s="37"/>
      <c r="KEC45" s="37"/>
      <c r="KED45" s="37"/>
      <c r="KEE45" s="37"/>
      <c r="KEF45" s="37"/>
      <c r="KEG45" s="37"/>
      <c r="KEH45" s="37"/>
      <c r="KEI45" s="37"/>
      <c r="KEJ45" s="37"/>
      <c r="KEK45" s="37"/>
      <c r="KEL45" s="37"/>
      <c r="KEM45" s="37"/>
      <c r="KEN45" s="37"/>
      <c r="KEO45" s="37"/>
      <c r="KEP45" s="37"/>
      <c r="KEQ45" s="37"/>
      <c r="KER45" s="37"/>
      <c r="KES45" s="37"/>
      <c r="KET45" s="37"/>
      <c r="KEU45" s="37"/>
      <c r="KEV45" s="37"/>
      <c r="KEW45" s="37"/>
      <c r="KEX45" s="37"/>
      <c r="KEY45" s="37"/>
      <c r="KEZ45" s="37"/>
      <c r="KFA45" s="37"/>
      <c r="KFB45" s="37"/>
      <c r="KFC45" s="37"/>
      <c r="KFD45" s="37"/>
      <c r="KFE45" s="37"/>
      <c r="KFF45" s="37"/>
      <c r="KFG45" s="37"/>
      <c r="KFH45" s="37"/>
      <c r="KFI45" s="37"/>
      <c r="KFJ45" s="37"/>
      <c r="KFK45" s="37"/>
      <c r="KFL45" s="37"/>
      <c r="KFM45" s="37"/>
      <c r="KFN45" s="37"/>
      <c r="KFO45" s="37"/>
      <c r="KFP45" s="37"/>
      <c r="KFQ45" s="37"/>
      <c r="KFR45" s="37"/>
      <c r="KFS45" s="37"/>
      <c r="KFT45" s="37"/>
      <c r="KFU45" s="37"/>
      <c r="KFV45" s="37"/>
      <c r="KFW45" s="37"/>
      <c r="KFX45" s="37"/>
      <c r="KFY45" s="37"/>
      <c r="KFZ45" s="37"/>
      <c r="KGA45" s="37"/>
      <c r="KGB45" s="37"/>
      <c r="KGC45" s="37"/>
      <c r="KGD45" s="37"/>
      <c r="KGE45" s="37"/>
      <c r="KGF45" s="37"/>
      <c r="KGG45" s="37"/>
      <c r="KGH45" s="37"/>
      <c r="KGI45" s="37"/>
      <c r="KGJ45" s="37"/>
      <c r="KGK45" s="37"/>
      <c r="KGL45" s="37"/>
      <c r="KGM45" s="37"/>
      <c r="KGN45" s="37"/>
      <c r="KGO45" s="37"/>
      <c r="KGP45" s="37"/>
      <c r="KGQ45" s="37"/>
      <c r="KGR45" s="37"/>
      <c r="KGS45" s="37"/>
      <c r="KGT45" s="37"/>
      <c r="KGU45" s="37"/>
      <c r="KGV45" s="37"/>
      <c r="KGW45" s="37"/>
      <c r="KGX45" s="37"/>
      <c r="KGY45" s="37"/>
      <c r="KGZ45" s="37"/>
      <c r="KHA45" s="37"/>
      <c r="KHB45" s="37"/>
      <c r="KHC45" s="37"/>
      <c r="KHD45" s="37"/>
      <c r="KHE45" s="37"/>
      <c r="KHF45" s="37"/>
      <c r="KHG45" s="37"/>
      <c r="KHH45" s="37"/>
      <c r="KHI45" s="37"/>
      <c r="KHJ45" s="37"/>
      <c r="KHK45" s="37"/>
      <c r="KHL45" s="37"/>
      <c r="KHM45" s="37"/>
      <c r="KHN45" s="37"/>
      <c r="KHO45" s="37"/>
      <c r="KHP45" s="37"/>
      <c r="KHQ45" s="37"/>
      <c r="KHR45" s="37"/>
      <c r="KHS45" s="37"/>
      <c r="KHT45" s="37"/>
      <c r="KHU45" s="37"/>
      <c r="KHV45" s="37"/>
      <c r="KHW45" s="37"/>
      <c r="KHX45" s="37"/>
      <c r="KHY45" s="37"/>
      <c r="KHZ45" s="37"/>
      <c r="KIA45" s="37"/>
      <c r="KIB45" s="37"/>
      <c r="KIC45" s="37"/>
      <c r="KID45" s="37"/>
      <c r="KIE45" s="37"/>
      <c r="KIF45" s="37"/>
      <c r="KIG45" s="37"/>
      <c r="KIH45" s="37"/>
      <c r="KII45" s="37"/>
      <c r="KIJ45" s="37"/>
      <c r="KIK45" s="37"/>
      <c r="KIL45" s="37"/>
      <c r="KIM45" s="37"/>
      <c r="KIN45" s="37"/>
      <c r="KIO45" s="37"/>
      <c r="KIP45" s="37"/>
      <c r="KIQ45" s="37"/>
      <c r="KIR45" s="37"/>
      <c r="KIS45" s="37"/>
      <c r="KIT45" s="37"/>
      <c r="KIU45" s="37"/>
      <c r="KIV45" s="37"/>
      <c r="KIW45" s="37"/>
      <c r="KIX45" s="37"/>
      <c r="KIY45" s="37"/>
      <c r="KIZ45" s="37"/>
      <c r="KJA45" s="37"/>
      <c r="KJB45" s="37"/>
      <c r="KJC45" s="37"/>
      <c r="KJD45" s="37"/>
      <c r="KJE45" s="37"/>
      <c r="KJF45" s="37"/>
      <c r="KJG45" s="37"/>
      <c r="KJH45" s="37"/>
      <c r="KJI45" s="37"/>
      <c r="KJJ45" s="37"/>
      <c r="KJK45" s="37"/>
      <c r="KJL45" s="37"/>
      <c r="KJM45" s="37"/>
      <c r="KJN45" s="37"/>
      <c r="KJO45" s="37"/>
      <c r="KJP45" s="37"/>
      <c r="KJQ45" s="37"/>
      <c r="KJR45" s="37"/>
      <c r="KJS45" s="37"/>
      <c r="KJT45" s="37"/>
      <c r="KJU45" s="37"/>
      <c r="KJV45" s="37"/>
      <c r="KJW45" s="37"/>
      <c r="KJX45" s="37"/>
      <c r="KJY45" s="37"/>
      <c r="KJZ45" s="37"/>
      <c r="KKA45" s="37"/>
      <c r="KKB45" s="37"/>
      <c r="KKC45" s="37"/>
      <c r="KKD45" s="37"/>
      <c r="KKE45" s="37"/>
      <c r="KKF45" s="37"/>
      <c r="KKG45" s="37"/>
      <c r="KKH45" s="37"/>
      <c r="KKI45" s="37"/>
      <c r="KKJ45" s="37"/>
      <c r="KKK45" s="37"/>
      <c r="KKL45" s="37"/>
      <c r="KKM45" s="37"/>
      <c r="KKN45" s="37"/>
      <c r="KKO45" s="37"/>
      <c r="KKP45" s="37"/>
      <c r="KKQ45" s="37"/>
      <c r="KKR45" s="37"/>
      <c r="KKS45" s="37"/>
      <c r="KKT45" s="37"/>
      <c r="KKU45" s="37"/>
      <c r="KKV45" s="37"/>
      <c r="KKW45" s="37"/>
      <c r="KKX45" s="37"/>
      <c r="KKY45" s="37"/>
      <c r="KKZ45" s="37"/>
      <c r="KLA45" s="37"/>
      <c r="KLB45" s="37"/>
      <c r="KLC45" s="37"/>
      <c r="KLD45" s="37"/>
      <c r="KLE45" s="37"/>
      <c r="KLF45" s="37"/>
      <c r="KLG45" s="37"/>
      <c r="KLH45" s="37"/>
      <c r="KLI45" s="37"/>
      <c r="KLJ45" s="37"/>
      <c r="KLK45" s="37"/>
      <c r="KLL45" s="37"/>
      <c r="KLM45" s="37"/>
      <c r="KLN45" s="37"/>
      <c r="KLO45" s="37"/>
      <c r="KLP45" s="37"/>
      <c r="KLQ45" s="37"/>
      <c r="KLR45" s="37"/>
      <c r="KLS45" s="37"/>
      <c r="KLT45" s="37"/>
      <c r="KLU45" s="37"/>
      <c r="KLV45" s="37"/>
      <c r="KLW45" s="37"/>
      <c r="KLX45" s="37"/>
      <c r="KLY45" s="37"/>
      <c r="KLZ45" s="37"/>
      <c r="KMA45" s="37"/>
      <c r="KMB45" s="37"/>
      <c r="KMC45" s="37"/>
      <c r="KMD45" s="37"/>
      <c r="KME45" s="37"/>
      <c r="KMF45" s="37"/>
      <c r="KMG45" s="37"/>
      <c r="KMH45" s="37"/>
      <c r="KMI45" s="37"/>
      <c r="KMJ45" s="37"/>
      <c r="KMK45" s="37"/>
      <c r="KML45" s="37"/>
      <c r="KMM45" s="37"/>
      <c r="KMN45" s="37"/>
      <c r="KMO45" s="37"/>
      <c r="KMP45" s="37"/>
      <c r="KMQ45" s="37"/>
      <c r="KMR45" s="37"/>
      <c r="KMS45" s="37"/>
      <c r="KMT45" s="37"/>
      <c r="KMU45" s="37"/>
      <c r="KMV45" s="37"/>
      <c r="KMW45" s="37"/>
      <c r="KMX45" s="37"/>
      <c r="KMY45" s="37"/>
      <c r="KMZ45" s="37"/>
      <c r="KNA45" s="37"/>
      <c r="KNB45" s="37"/>
      <c r="KNC45" s="37"/>
      <c r="KND45" s="37"/>
      <c r="KNE45" s="37"/>
      <c r="KNF45" s="37"/>
      <c r="KNG45" s="37"/>
      <c r="KNH45" s="37"/>
      <c r="KNI45" s="37"/>
      <c r="KNJ45" s="37"/>
      <c r="KNK45" s="37"/>
      <c r="KNL45" s="37"/>
      <c r="KNM45" s="37"/>
      <c r="KNN45" s="37"/>
      <c r="KNO45" s="37"/>
      <c r="KNP45" s="37"/>
      <c r="KNQ45" s="37"/>
      <c r="KNR45" s="37"/>
      <c r="KNS45" s="37"/>
      <c r="KNT45" s="37"/>
      <c r="KNU45" s="37"/>
      <c r="KNV45" s="37"/>
      <c r="KNW45" s="37"/>
      <c r="KNX45" s="37"/>
      <c r="KNY45" s="37"/>
      <c r="KNZ45" s="37"/>
      <c r="KOA45" s="37"/>
      <c r="KOB45" s="37"/>
      <c r="KOC45" s="37"/>
      <c r="KOD45" s="37"/>
      <c r="KOE45" s="37"/>
      <c r="KOF45" s="37"/>
      <c r="KOG45" s="37"/>
      <c r="KOH45" s="37"/>
      <c r="KOI45" s="37"/>
      <c r="KOJ45" s="37"/>
      <c r="KOK45" s="37"/>
      <c r="KOL45" s="37"/>
      <c r="KOM45" s="37"/>
      <c r="KON45" s="37"/>
      <c r="KOO45" s="37"/>
      <c r="KOP45" s="37"/>
      <c r="KOQ45" s="37"/>
      <c r="KOR45" s="37"/>
      <c r="KOS45" s="37"/>
      <c r="KOT45" s="37"/>
      <c r="KOU45" s="37"/>
      <c r="KOV45" s="37"/>
      <c r="KOW45" s="37"/>
      <c r="KOX45" s="37"/>
      <c r="KOY45" s="37"/>
      <c r="KOZ45" s="37"/>
      <c r="KPA45" s="37"/>
      <c r="KPB45" s="37"/>
      <c r="KPC45" s="37"/>
      <c r="KPD45" s="37"/>
      <c r="KPE45" s="37"/>
      <c r="KPF45" s="37"/>
      <c r="KPG45" s="37"/>
      <c r="KPH45" s="37"/>
      <c r="KPI45" s="37"/>
      <c r="KPJ45" s="37"/>
      <c r="KPK45" s="37"/>
      <c r="KPL45" s="37"/>
      <c r="KPM45" s="37"/>
      <c r="KPN45" s="37"/>
      <c r="KPO45" s="37"/>
      <c r="KPP45" s="37"/>
      <c r="KPQ45" s="37"/>
      <c r="KPR45" s="37"/>
      <c r="KPS45" s="37"/>
      <c r="KPT45" s="37"/>
      <c r="KPU45" s="37"/>
      <c r="KPV45" s="37"/>
      <c r="KPW45" s="37"/>
      <c r="KPX45" s="37"/>
      <c r="KPY45" s="37"/>
      <c r="KPZ45" s="37"/>
      <c r="KQA45" s="37"/>
      <c r="KQB45" s="37"/>
      <c r="KQC45" s="37"/>
      <c r="KQD45" s="37"/>
      <c r="KQE45" s="37"/>
      <c r="KQF45" s="37"/>
      <c r="KQG45" s="37"/>
      <c r="KQH45" s="37"/>
      <c r="KQI45" s="37"/>
      <c r="KQJ45" s="37"/>
      <c r="KQK45" s="37"/>
      <c r="KQL45" s="37"/>
      <c r="KQM45" s="37"/>
      <c r="KQN45" s="37"/>
      <c r="KQO45" s="37"/>
      <c r="KQP45" s="37"/>
      <c r="KQQ45" s="37"/>
      <c r="KQR45" s="37"/>
      <c r="KQS45" s="37"/>
      <c r="KQT45" s="37"/>
      <c r="KQU45" s="37"/>
      <c r="KQV45" s="37"/>
      <c r="KQW45" s="37"/>
      <c r="KQX45" s="37"/>
      <c r="KQY45" s="37"/>
      <c r="KQZ45" s="37"/>
      <c r="KRA45" s="37"/>
      <c r="KRB45" s="37"/>
      <c r="KRC45" s="37"/>
      <c r="KRD45" s="37"/>
      <c r="KRE45" s="37"/>
      <c r="KRF45" s="37"/>
      <c r="KRG45" s="37"/>
      <c r="KRH45" s="37"/>
      <c r="KRI45" s="37"/>
      <c r="KRJ45" s="37"/>
      <c r="KRK45" s="37"/>
      <c r="KRL45" s="37"/>
      <c r="KRM45" s="37"/>
      <c r="KRN45" s="37"/>
      <c r="KRO45" s="37"/>
      <c r="KRP45" s="37"/>
      <c r="KRQ45" s="37"/>
      <c r="KRR45" s="37"/>
      <c r="KRS45" s="37"/>
      <c r="KRT45" s="37"/>
      <c r="KRU45" s="37"/>
      <c r="KRV45" s="37"/>
      <c r="KRW45" s="37"/>
      <c r="KRX45" s="37"/>
      <c r="KRY45" s="37"/>
      <c r="KRZ45" s="37"/>
      <c r="KSA45" s="37"/>
      <c r="KSB45" s="37"/>
      <c r="KSC45" s="37"/>
      <c r="KSD45" s="37"/>
      <c r="KSE45" s="37"/>
      <c r="KSF45" s="37"/>
      <c r="KSG45" s="37"/>
      <c r="KSH45" s="37"/>
      <c r="KSI45" s="37"/>
      <c r="KSJ45" s="37"/>
      <c r="KSK45" s="37"/>
      <c r="KSL45" s="37"/>
      <c r="KSM45" s="37"/>
      <c r="KSN45" s="37"/>
      <c r="KSO45" s="37"/>
      <c r="KSP45" s="37"/>
      <c r="KSQ45" s="37"/>
      <c r="KSR45" s="37"/>
      <c r="KSS45" s="37"/>
      <c r="KST45" s="37"/>
      <c r="KSU45" s="37"/>
      <c r="KSV45" s="37"/>
      <c r="KSW45" s="37"/>
      <c r="KSX45" s="37"/>
      <c r="KSY45" s="37"/>
      <c r="KSZ45" s="37"/>
      <c r="KTA45" s="37"/>
      <c r="KTB45" s="37"/>
      <c r="KTC45" s="37"/>
      <c r="KTD45" s="37"/>
      <c r="KTE45" s="37"/>
      <c r="KTF45" s="37"/>
      <c r="KTG45" s="37"/>
      <c r="KTH45" s="37"/>
      <c r="KTI45" s="37"/>
      <c r="KTJ45" s="37"/>
      <c r="KTK45" s="37"/>
      <c r="KTL45" s="37"/>
      <c r="KTM45" s="37"/>
      <c r="KTN45" s="37"/>
      <c r="KTO45" s="37"/>
      <c r="KTP45" s="37"/>
      <c r="KTQ45" s="37"/>
      <c r="KTR45" s="37"/>
      <c r="KTS45" s="37"/>
      <c r="KTT45" s="37"/>
      <c r="KTU45" s="37"/>
      <c r="KTV45" s="37"/>
      <c r="KTW45" s="37"/>
      <c r="KTX45" s="37"/>
      <c r="KTY45" s="37"/>
      <c r="KTZ45" s="37"/>
      <c r="KUA45" s="37"/>
      <c r="KUB45" s="37"/>
      <c r="KUC45" s="37"/>
      <c r="KUD45" s="37"/>
      <c r="KUE45" s="37"/>
      <c r="KUF45" s="37"/>
      <c r="KUG45" s="37"/>
      <c r="KUH45" s="37"/>
      <c r="KUI45" s="37"/>
      <c r="KUJ45" s="37"/>
      <c r="KUK45" s="37"/>
      <c r="KUL45" s="37"/>
      <c r="KUM45" s="37"/>
      <c r="KUN45" s="37"/>
      <c r="KUO45" s="37"/>
      <c r="KUP45" s="37"/>
      <c r="KUQ45" s="37"/>
      <c r="KUR45" s="37"/>
      <c r="KUS45" s="37"/>
      <c r="KUT45" s="37"/>
      <c r="KUU45" s="37"/>
      <c r="KUV45" s="37"/>
      <c r="KUW45" s="37"/>
      <c r="KUX45" s="37"/>
      <c r="KUY45" s="37"/>
      <c r="KUZ45" s="37"/>
      <c r="KVA45" s="37"/>
      <c r="KVB45" s="37"/>
      <c r="KVC45" s="37"/>
      <c r="KVD45" s="37"/>
      <c r="KVE45" s="37"/>
      <c r="KVF45" s="37"/>
      <c r="KVG45" s="37"/>
      <c r="KVH45" s="37"/>
      <c r="KVI45" s="37"/>
      <c r="KVJ45" s="37"/>
      <c r="KVK45" s="37"/>
      <c r="KVL45" s="37"/>
      <c r="KVM45" s="37"/>
      <c r="KVN45" s="37"/>
      <c r="KVO45" s="37"/>
      <c r="KVP45" s="37"/>
      <c r="KVQ45" s="37"/>
      <c r="KVR45" s="37"/>
      <c r="KVS45" s="37"/>
      <c r="KVT45" s="37"/>
      <c r="KVU45" s="37"/>
      <c r="KVV45" s="37"/>
      <c r="KVW45" s="37"/>
      <c r="KVX45" s="37"/>
      <c r="KVY45" s="37"/>
      <c r="KVZ45" s="37"/>
      <c r="KWA45" s="37"/>
      <c r="KWB45" s="37"/>
      <c r="KWC45" s="37"/>
      <c r="KWD45" s="37"/>
      <c r="KWE45" s="37"/>
      <c r="KWF45" s="37"/>
      <c r="KWG45" s="37"/>
      <c r="KWH45" s="37"/>
      <c r="KWI45" s="37"/>
      <c r="KWJ45" s="37"/>
      <c r="KWK45" s="37"/>
      <c r="KWL45" s="37"/>
      <c r="KWM45" s="37"/>
      <c r="KWN45" s="37"/>
      <c r="KWO45" s="37"/>
      <c r="KWP45" s="37"/>
      <c r="KWQ45" s="37"/>
      <c r="KWR45" s="37"/>
      <c r="KWS45" s="37"/>
      <c r="KWT45" s="37"/>
      <c r="KWU45" s="37"/>
      <c r="KWV45" s="37"/>
      <c r="KWW45" s="37"/>
      <c r="KWX45" s="37"/>
      <c r="KWY45" s="37"/>
      <c r="KWZ45" s="37"/>
      <c r="KXA45" s="37"/>
      <c r="KXB45" s="37"/>
      <c r="KXC45" s="37"/>
      <c r="KXD45" s="37"/>
      <c r="KXE45" s="37"/>
      <c r="KXF45" s="37"/>
      <c r="KXG45" s="37"/>
      <c r="KXH45" s="37"/>
      <c r="KXI45" s="37"/>
      <c r="KXJ45" s="37"/>
      <c r="KXK45" s="37"/>
      <c r="KXL45" s="37"/>
      <c r="KXM45" s="37"/>
      <c r="KXN45" s="37"/>
      <c r="KXO45" s="37"/>
      <c r="KXP45" s="37"/>
      <c r="KXQ45" s="37"/>
      <c r="KXR45" s="37"/>
      <c r="KXS45" s="37"/>
      <c r="KXT45" s="37"/>
      <c r="KXU45" s="37"/>
      <c r="KXV45" s="37"/>
      <c r="KXW45" s="37"/>
      <c r="KXX45" s="37"/>
      <c r="KXY45" s="37"/>
      <c r="KXZ45" s="37"/>
      <c r="KYA45" s="37"/>
      <c r="KYB45" s="37"/>
      <c r="KYC45" s="37"/>
      <c r="KYD45" s="37"/>
      <c r="KYE45" s="37"/>
      <c r="KYF45" s="37"/>
      <c r="KYG45" s="37"/>
      <c r="KYH45" s="37"/>
      <c r="KYI45" s="37"/>
      <c r="KYJ45" s="37"/>
      <c r="KYK45" s="37"/>
      <c r="KYL45" s="37"/>
      <c r="KYM45" s="37"/>
      <c r="KYN45" s="37"/>
      <c r="KYO45" s="37"/>
      <c r="KYP45" s="37"/>
      <c r="KYQ45" s="37"/>
      <c r="KYR45" s="37"/>
      <c r="KYS45" s="37"/>
      <c r="KYT45" s="37"/>
      <c r="KYU45" s="37"/>
      <c r="KYV45" s="37"/>
      <c r="KYW45" s="37"/>
      <c r="KYX45" s="37"/>
      <c r="KYY45" s="37"/>
      <c r="KYZ45" s="37"/>
      <c r="KZA45" s="37"/>
      <c r="KZB45" s="37"/>
      <c r="KZC45" s="37"/>
      <c r="KZD45" s="37"/>
      <c r="KZE45" s="37"/>
      <c r="KZF45" s="37"/>
      <c r="KZG45" s="37"/>
      <c r="KZH45" s="37"/>
      <c r="KZI45" s="37"/>
      <c r="KZJ45" s="37"/>
      <c r="KZK45" s="37"/>
      <c r="KZL45" s="37"/>
      <c r="KZM45" s="37"/>
      <c r="KZN45" s="37"/>
      <c r="KZO45" s="37"/>
      <c r="KZP45" s="37"/>
      <c r="KZQ45" s="37"/>
      <c r="KZR45" s="37"/>
      <c r="KZS45" s="37"/>
      <c r="KZT45" s="37"/>
      <c r="KZU45" s="37"/>
      <c r="KZV45" s="37"/>
      <c r="KZW45" s="37"/>
      <c r="KZX45" s="37"/>
      <c r="KZY45" s="37"/>
      <c r="KZZ45" s="37"/>
      <c r="LAA45" s="37"/>
      <c r="LAB45" s="37"/>
      <c r="LAC45" s="37"/>
      <c r="LAD45" s="37"/>
      <c r="LAE45" s="37"/>
      <c r="LAF45" s="37"/>
      <c r="LAG45" s="37"/>
      <c r="LAH45" s="37"/>
      <c r="LAI45" s="37"/>
      <c r="LAJ45" s="37"/>
      <c r="LAK45" s="37"/>
      <c r="LAL45" s="37"/>
      <c r="LAM45" s="37"/>
      <c r="LAN45" s="37"/>
      <c r="LAO45" s="37"/>
      <c r="LAP45" s="37"/>
      <c r="LAQ45" s="37"/>
      <c r="LAR45" s="37"/>
      <c r="LAS45" s="37"/>
      <c r="LAT45" s="37"/>
      <c r="LAU45" s="37"/>
      <c r="LAV45" s="37"/>
      <c r="LAW45" s="37"/>
      <c r="LAX45" s="37"/>
      <c r="LAY45" s="37"/>
      <c r="LAZ45" s="37"/>
      <c r="LBA45" s="37"/>
      <c r="LBB45" s="37"/>
      <c r="LBC45" s="37"/>
      <c r="LBD45" s="37"/>
      <c r="LBE45" s="37"/>
      <c r="LBF45" s="37"/>
      <c r="LBG45" s="37"/>
      <c r="LBH45" s="37"/>
      <c r="LBI45" s="37"/>
      <c r="LBJ45" s="37"/>
      <c r="LBK45" s="37"/>
      <c r="LBL45" s="37"/>
      <c r="LBM45" s="37"/>
      <c r="LBN45" s="37"/>
      <c r="LBO45" s="37"/>
      <c r="LBP45" s="37"/>
      <c r="LBQ45" s="37"/>
      <c r="LBR45" s="37"/>
      <c r="LBS45" s="37"/>
      <c r="LBT45" s="37"/>
      <c r="LBU45" s="37"/>
      <c r="LBV45" s="37"/>
      <c r="LBW45" s="37"/>
      <c r="LBX45" s="37"/>
      <c r="LBY45" s="37"/>
      <c r="LBZ45" s="37"/>
      <c r="LCA45" s="37"/>
      <c r="LCB45" s="37"/>
      <c r="LCC45" s="37"/>
      <c r="LCD45" s="37"/>
      <c r="LCE45" s="37"/>
      <c r="LCF45" s="37"/>
      <c r="LCG45" s="37"/>
      <c r="LCH45" s="37"/>
      <c r="LCI45" s="37"/>
      <c r="LCJ45" s="37"/>
      <c r="LCK45" s="37"/>
      <c r="LCL45" s="37"/>
      <c r="LCM45" s="37"/>
      <c r="LCN45" s="37"/>
      <c r="LCO45" s="37"/>
      <c r="LCP45" s="37"/>
      <c r="LCQ45" s="37"/>
      <c r="LCR45" s="37"/>
      <c r="LCS45" s="37"/>
      <c r="LCT45" s="37"/>
      <c r="LCU45" s="37"/>
      <c r="LCV45" s="37"/>
      <c r="LCW45" s="37"/>
      <c r="LCX45" s="37"/>
      <c r="LCY45" s="37"/>
      <c r="LCZ45" s="37"/>
      <c r="LDA45" s="37"/>
      <c r="LDB45" s="37"/>
      <c r="LDC45" s="37"/>
      <c r="LDD45" s="37"/>
      <c r="LDE45" s="37"/>
      <c r="LDF45" s="37"/>
      <c r="LDG45" s="37"/>
      <c r="LDH45" s="37"/>
      <c r="LDI45" s="37"/>
      <c r="LDJ45" s="37"/>
      <c r="LDK45" s="37"/>
      <c r="LDL45" s="37"/>
      <c r="LDM45" s="37"/>
      <c r="LDN45" s="37"/>
      <c r="LDO45" s="37"/>
      <c r="LDP45" s="37"/>
      <c r="LDQ45" s="37"/>
      <c r="LDR45" s="37"/>
      <c r="LDS45" s="37"/>
      <c r="LDT45" s="37"/>
      <c r="LDU45" s="37"/>
      <c r="LDV45" s="37"/>
      <c r="LDW45" s="37"/>
      <c r="LDX45" s="37"/>
      <c r="LDY45" s="37"/>
      <c r="LDZ45" s="37"/>
      <c r="LEA45" s="37"/>
      <c r="LEB45" s="37"/>
      <c r="LEC45" s="37"/>
      <c r="LED45" s="37"/>
      <c r="LEE45" s="37"/>
      <c r="LEF45" s="37"/>
      <c r="LEG45" s="37"/>
      <c r="LEH45" s="37"/>
      <c r="LEI45" s="37"/>
      <c r="LEJ45" s="37"/>
      <c r="LEK45" s="37"/>
      <c r="LEL45" s="37"/>
      <c r="LEM45" s="37"/>
      <c r="LEN45" s="37"/>
      <c r="LEO45" s="37"/>
      <c r="LEP45" s="37"/>
      <c r="LEQ45" s="37"/>
      <c r="LER45" s="37"/>
      <c r="LES45" s="37"/>
      <c r="LET45" s="37"/>
      <c r="LEU45" s="37"/>
      <c r="LEV45" s="37"/>
      <c r="LEW45" s="37"/>
      <c r="LEX45" s="37"/>
      <c r="LEY45" s="37"/>
      <c r="LEZ45" s="37"/>
      <c r="LFA45" s="37"/>
      <c r="LFB45" s="37"/>
      <c r="LFC45" s="37"/>
      <c r="LFD45" s="37"/>
      <c r="LFE45" s="37"/>
      <c r="LFF45" s="37"/>
      <c r="LFG45" s="37"/>
      <c r="LFH45" s="37"/>
      <c r="LFI45" s="37"/>
      <c r="LFJ45" s="37"/>
      <c r="LFK45" s="37"/>
      <c r="LFL45" s="37"/>
      <c r="LFM45" s="37"/>
      <c r="LFN45" s="37"/>
      <c r="LFO45" s="37"/>
      <c r="LFP45" s="37"/>
      <c r="LFQ45" s="37"/>
      <c r="LFR45" s="37"/>
      <c r="LFS45" s="37"/>
      <c r="LFT45" s="37"/>
      <c r="LFU45" s="37"/>
      <c r="LFV45" s="37"/>
      <c r="LFW45" s="37"/>
      <c r="LFX45" s="37"/>
      <c r="LFY45" s="37"/>
      <c r="LFZ45" s="37"/>
      <c r="LGA45" s="37"/>
      <c r="LGB45" s="37"/>
      <c r="LGC45" s="37"/>
      <c r="LGD45" s="37"/>
      <c r="LGE45" s="37"/>
      <c r="LGF45" s="37"/>
      <c r="LGG45" s="37"/>
      <c r="LGH45" s="37"/>
      <c r="LGI45" s="37"/>
      <c r="LGJ45" s="37"/>
      <c r="LGK45" s="37"/>
      <c r="LGL45" s="37"/>
      <c r="LGM45" s="37"/>
      <c r="LGN45" s="37"/>
      <c r="LGO45" s="37"/>
      <c r="LGP45" s="37"/>
      <c r="LGQ45" s="37"/>
      <c r="LGR45" s="37"/>
      <c r="LGS45" s="37"/>
      <c r="LGT45" s="37"/>
      <c r="LGU45" s="37"/>
      <c r="LGV45" s="37"/>
      <c r="LGW45" s="37"/>
      <c r="LGX45" s="37"/>
      <c r="LGY45" s="37"/>
      <c r="LGZ45" s="37"/>
      <c r="LHA45" s="37"/>
      <c r="LHB45" s="37"/>
      <c r="LHC45" s="37"/>
      <c r="LHD45" s="37"/>
      <c r="LHE45" s="37"/>
      <c r="LHF45" s="37"/>
      <c r="LHG45" s="37"/>
      <c r="LHH45" s="37"/>
      <c r="LHI45" s="37"/>
      <c r="LHJ45" s="37"/>
      <c r="LHK45" s="37"/>
      <c r="LHL45" s="37"/>
      <c r="LHM45" s="37"/>
      <c r="LHN45" s="37"/>
      <c r="LHO45" s="37"/>
      <c r="LHP45" s="37"/>
      <c r="LHQ45" s="37"/>
      <c r="LHR45" s="37"/>
      <c r="LHS45" s="37"/>
      <c r="LHT45" s="37"/>
      <c r="LHU45" s="37"/>
      <c r="LHV45" s="37"/>
      <c r="LHW45" s="37"/>
      <c r="LHX45" s="37"/>
      <c r="LHY45" s="37"/>
      <c r="LHZ45" s="37"/>
      <c r="LIA45" s="37"/>
      <c r="LIB45" s="37"/>
      <c r="LIC45" s="37"/>
      <c r="LID45" s="37"/>
      <c r="LIE45" s="37"/>
      <c r="LIF45" s="37"/>
      <c r="LIG45" s="37"/>
      <c r="LIH45" s="37"/>
      <c r="LII45" s="37"/>
      <c r="LIJ45" s="37"/>
      <c r="LIK45" s="37"/>
      <c r="LIL45" s="37"/>
      <c r="LIM45" s="37"/>
      <c r="LIN45" s="37"/>
      <c r="LIO45" s="37"/>
      <c r="LIP45" s="37"/>
      <c r="LIQ45" s="37"/>
      <c r="LIR45" s="37"/>
      <c r="LIS45" s="37"/>
      <c r="LIT45" s="37"/>
      <c r="LIU45" s="37"/>
      <c r="LIV45" s="37"/>
      <c r="LIW45" s="37"/>
      <c r="LIX45" s="37"/>
      <c r="LIY45" s="37"/>
      <c r="LIZ45" s="37"/>
      <c r="LJA45" s="37"/>
      <c r="LJB45" s="37"/>
      <c r="LJC45" s="37"/>
      <c r="LJD45" s="37"/>
      <c r="LJE45" s="37"/>
      <c r="LJF45" s="37"/>
      <c r="LJG45" s="37"/>
      <c r="LJH45" s="37"/>
      <c r="LJI45" s="37"/>
      <c r="LJJ45" s="37"/>
      <c r="LJK45" s="37"/>
      <c r="LJL45" s="37"/>
      <c r="LJM45" s="37"/>
      <c r="LJN45" s="37"/>
      <c r="LJO45" s="37"/>
      <c r="LJP45" s="37"/>
      <c r="LJQ45" s="37"/>
      <c r="LJR45" s="37"/>
      <c r="LJS45" s="37"/>
      <c r="LJT45" s="37"/>
      <c r="LJU45" s="37"/>
      <c r="LJV45" s="37"/>
      <c r="LJW45" s="37"/>
      <c r="LJX45" s="37"/>
      <c r="LJY45" s="37"/>
      <c r="LJZ45" s="37"/>
      <c r="LKA45" s="37"/>
      <c r="LKB45" s="37"/>
      <c r="LKC45" s="37"/>
      <c r="LKD45" s="37"/>
      <c r="LKE45" s="37"/>
      <c r="LKF45" s="37"/>
      <c r="LKG45" s="37"/>
      <c r="LKH45" s="37"/>
      <c r="LKI45" s="37"/>
      <c r="LKJ45" s="37"/>
      <c r="LKK45" s="37"/>
      <c r="LKL45" s="37"/>
      <c r="LKM45" s="37"/>
      <c r="LKN45" s="37"/>
      <c r="LKO45" s="37"/>
      <c r="LKP45" s="37"/>
      <c r="LKQ45" s="37"/>
      <c r="LKR45" s="37"/>
      <c r="LKS45" s="37"/>
      <c r="LKT45" s="37"/>
      <c r="LKU45" s="37"/>
      <c r="LKV45" s="37"/>
      <c r="LKW45" s="37"/>
      <c r="LKX45" s="37"/>
      <c r="LKY45" s="37"/>
      <c r="LKZ45" s="37"/>
      <c r="LLA45" s="37"/>
      <c r="LLB45" s="37"/>
      <c r="LLC45" s="37"/>
      <c r="LLD45" s="37"/>
      <c r="LLE45" s="37"/>
      <c r="LLF45" s="37"/>
      <c r="LLG45" s="37"/>
      <c r="LLH45" s="37"/>
      <c r="LLI45" s="37"/>
      <c r="LLJ45" s="37"/>
      <c r="LLK45" s="37"/>
      <c r="LLL45" s="37"/>
      <c r="LLM45" s="37"/>
      <c r="LLN45" s="37"/>
      <c r="LLO45" s="37"/>
      <c r="LLP45" s="37"/>
      <c r="LLQ45" s="37"/>
      <c r="LLR45" s="37"/>
      <c r="LLS45" s="37"/>
      <c r="LLT45" s="37"/>
      <c r="LLU45" s="37"/>
      <c r="LLV45" s="37"/>
      <c r="LLW45" s="37"/>
      <c r="LLX45" s="37"/>
      <c r="LLY45" s="37"/>
      <c r="LLZ45" s="37"/>
      <c r="LMA45" s="37"/>
      <c r="LMB45" s="37"/>
      <c r="LMC45" s="37"/>
      <c r="LMD45" s="37"/>
      <c r="LME45" s="37"/>
      <c r="LMF45" s="37"/>
      <c r="LMG45" s="37"/>
      <c r="LMH45" s="37"/>
      <c r="LMI45" s="37"/>
      <c r="LMJ45" s="37"/>
      <c r="LMK45" s="37"/>
      <c r="LML45" s="37"/>
      <c r="LMM45" s="37"/>
      <c r="LMN45" s="37"/>
      <c r="LMO45" s="37"/>
      <c r="LMP45" s="37"/>
      <c r="LMQ45" s="37"/>
      <c r="LMR45" s="37"/>
      <c r="LMS45" s="37"/>
      <c r="LMT45" s="37"/>
      <c r="LMU45" s="37"/>
      <c r="LMV45" s="37"/>
      <c r="LMW45" s="37"/>
      <c r="LMX45" s="37"/>
      <c r="LMY45" s="37"/>
      <c r="LMZ45" s="37"/>
      <c r="LNA45" s="37"/>
      <c r="LNB45" s="37"/>
      <c r="LNC45" s="37"/>
      <c r="LND45" s="37"/>
      <c r="LNE45" s="37"/>
      <c r="LNF45" s="37"/>
      <c r="LNG45" s="37"/>
      <c r="LNH45" s="37"/>
      <c r="LNI45" s="37"/>
      <c r="LNJ45" s="37"/>
      <c r="LNK45" s="37"/>
      <c r="LNL45" s="37"/>
      <c r="LNM45" s="37"/>
      <c r="LNN45" s="37"/>
      <c r="LNO45" s="37"/>
      <c r="LNP45" s="37"/>
      <c r="LNQ45" s="37"/>
      <c r="LNR45" s="37"/>
      <c r="LNS45" s="37"/>
      <c r="LNT45" s="37"/>
      <c r="LNU45" s="37"/>
      <c r="LNV45" s="37"/>
      <c r="LNW45" s="37"/>
      <c r="LNX45" s="37"/>
      <c r="LNY45" s="37"/>
      <c r="LNZ45" s="37"/>
      <c r="LOA45" s="37"/>
      <c r="LOB45" s="37"/>
      <c r="LOC45" s="37"/>
      <c r="LOD45" s="37"/>
      <c r="LOE45" s="37"/>
      <c r="LOF45" s="37"/>
      <c r="LOG45" s="37"/>
      <c r="LOH45" s="37"/>
      <c r="LOI45" s="37"/>
      <c r="LOJ45" s="37"/>
      <c r="LOK45" s="37"/>
      <c r="LOL45" s="37"/>
      <c r="LOM45" s="37"/>
      <c r="LON45" s="37"/>
      <c r="LOO45" s="37"/>
      <c r="LOP45" s="37"/>
      <c r="LOQ45" s="37"/>
      <c r="LOR45" s="37"/>
      <c r="LOS45" s="37"/>
      <c r="LOT45" s="37"/>
      <c r="LOU45" s="37"/>
      <c r="LOV45" s="37"/>
      <c r="LOW45" s="37"/>
      <c r="LOX45" s="37"/>
      <c r="LOY45" s="37"/>
      <c r="LOZ45" s="37"/>
      <c r="LPA45" s="37"/>
      <c r="LPB45" s="37"/>
      <c r="LPC45" s="37"/>
      <c r="LPD45" s="37"/>
      <c r="LPE45" s="37"/>
      <c r="LPF45" s="37"/>
      <c r="LPG45" s="37"/>
      <c r="LPH45" s="37"/>
      <c r="LPI45" s="37"/>
      <c r="LPJ45" s="37"/>
      <c r="LPK45" s="37"/>
      <c r="LPL45" s="37"/>
      <c r="LPM45" s="37"/>
      <c r="LPN45" s="37"/>
      <c r="LPO45" s="37"/>
      <c r="LPP45" s="37"/>
      <c r="LPQ45" s="37"/>
      <c r="LPR45" s="37"/>
      <c r="LPS45" s="37"/>
      <c r="LPT45" s="37"/>
      <c r="LPU45" s="37"/>
      <c r="LPV45" s="37"/>
      <c r="LPW45" s="37"/>
      <c r="LPX45" s="37"/>
      <c r="LPY45" s="37"/>
      <c r="LPZ45" s="37"/>
      <c r="LQA45" s="37"/>
      <c r="LQB45" s="37"/>
      <c r="LQC45" s="37"/>
      <c r="LQD45" s="37"/>
      <c r="LQE45" s="37"/>
      <c r="LQF45" s="37"/>
      <c r="LQG45" s="37"/>
      <c r="LQH45" s="37"/>
      <c r="LQI45" s="37"/>
      <c r="LQJ45" s="37"/>
      <c r="LQK45" s="37"/>
      <c r="LQL45" s="37"/>
      <c r="LQM45" s="37"/>
      <c r="LQN45" s="37"/>
      <c r="LQO45" s="37"/>
      <c r="LQP45" s="37"/>
      <c r="LQQ45" s="37"/>
      <c r="LQR45" s="37"/>
      <c r="LQS45" s="37"/>
      <c r="LQT45" s="37"/>
      <c r="LQU45" s="37"/>
      <c r="LQV45" s="37"/>
      <c r="LQW45" s="37"/>
      <c r="LQX45" s="37"/>
      <c r="LQY45" s="37"/>
      <c r="LQZ45" s="37"/>
      <c r="LRA45" s="37"/>
      <c r="LRB45" s="37"/>
      <c r="LRC45" s="37"/>
      <c r="LRD45" s="37"/>
      <c r="LRE45" s="37"/>
      <c r="LRF45" s="37"/>
      <c r="LRG45" s="37"/>
      <c r="LRH45" s="37"/>
      <c r="LRI45" s="37"/>
      <c r="LRJ45" s="37"/>
      <c r="LRK45" s="37"/>
      <c r="LRL45" s="37"/>
      <c r="LRM45" s="37"/>
      <c r="LRN45" s="37"/>
      <c r="LRO45" s="37"/>
      <c r="LRP45" s="37"/>
      <c r="LRQ45" s="37"/>
      <c r="LRR45" s="37"/>
      <c r="LRS45" s="37"/>
      <c r="LRT45" s="37"/>
      <c r="LRU45" s="37"/>
      <c r="LRV45" s="37"/>
      <c r="LRW45" s="37"/>
      <c r="LRX45" s="37"/>
      <c r="LRY45" s="37"/>
      <c r="LRZ45" s="37"/>
      <c r="LSA45" s="37"/>
      <c r="LSB45" s="37"/>
      <c r="LSC45" s="37"/>
      <c r="LSD45" s="37"/>
      <c r="LSE45" s="37"/>
      <c r="LSF45" s="37"/>
      <c r="LSG45" s="37"/>
      <c r="LSH45" s="37"/>
      <c r="LSI45" s="37"/>
      <c r="LSJ45" s="37"/>
      <c r="LSK45" s="37"/>
      <c r="LSL45" s="37"/>
      <c r="LSM45" s="37"/>
      <c r="LSN45" s="37"/>
      <c r="LSO45" s="37"/>
      <c r="LSP45" s="37"/>
      <c r="LSQ45" s="37"/>
      <c r="LSR45" s="37"/>
      <c r="LSS45" s="37"/>
      <c r="LST45" s="37"/>
      <c r="LSU45" s="37"/>
      <c r="LSV45" s="37"/>
      <c r="LSW45" s="37"/>
      <c r="LSX45" s="37"/>
      <c r="LSY45" s="37"/>
      <c r="LSZ45" s="37"/>
      <c r="LTA45" s="37"/>
      <c r="LTB45" s="37"/>
      <c r="LTC45" s="37"/>
      <c r="LTD45" s="37"/>
      <c r="LTE45" s="37"/>
      <c r="LTF45" s="37"/>
      <c r="LTG45" s="37"/>
      <c r="LTH45" s="37"/>
      <c r="LTI45" s="37"/>
      <c r="LTJ45" s="37"/>
      <c r="LTK45" s="37"/>
      <c r="LTL45" s="37"/>
      <c r="LTM45" s="37"/>
      <c r="LTN45" s="37"/>
      <c r="LTO45" s="37"/>
      <c r="LTP45" s="37"/>
      <c r="LTQ45" s="37"/>
      <c r="LTR45" s="37"/>
      <c r="LTS45" s="37"/>
      <c r="LTT45" s="37"/>
      <c r="LTU45" s="37"/>
      <c r="LTV45" s="37"/>
      <c r="LTW45" s="37"/>
      <c r="LTX45" s="37"/>
      <c r="LTY45" s="37"/>
      <c r="LTZ45" s="37"/>
      <c r="LUA45" s="37"/>
      <c r="LUB45" s="37"/>
      <c r="LUC45" s="37"/>
      <c r="LUD45" s="37"/>
      <c r="LUE45" s="37"/>
      <c r="LUF45" s="37"/>
      <c r="LUG45" s="37"/>
      <c r="LUH45" s="37"/>
      <c r="LUI45" s="37"/>
      <c r="LUJ45" s="37"/>
      <c r="LUK45" s="37"/>
      <c r="LUL45" s="37"/>
      <c r="LUM45" s="37"/>
      <c r="LUN45" s="37"/>
      <c r="LUO45" s="37"/>
      <c r="LUP45" s="37"/>
      <c r="LUQ45" s="37"/>
      <c r="LUR45" s="37"/>
      <c r="LUS45" s="37"/>
      <c r="LUT45" s="37"/>
      <c r="LUU45" s="37"/>
      <c r="LUV45" s="37"/>
      <c r="LUW45" s="37"/>
      <c r="LUX45" s="37"/>
      <c r="LUY45" s="37"/>
      <c r="LUZ45" s="37"/>
      <c r="LVA45" s="37"/>
      <c r="LVB45" s="37"/>
      <c r="LVC45" s="37"/>
      <c r="LVD45" s="37"/>
      <c r="LVE45" s="37"/>
      <c r="LVF45" s="37"/>
      <c r="LVG45" s="37"/>
      <c r="LVH45" s="37"/>
      <c r="LVI45" s="37"/>
      <c r="LVJ45" s="37"/>
      <c r="LVK45" s="37"/>
      <c r="LVL45" s="37"/>
      <c r="LVM45" s="37"/>
      <c r="LVN45" s="37"/>
      <c r="LVO45" s="37"/>
      <c r="LVP45" s="37"/>
      <c r="LVQ45" s="37"/>
      <c r="LVR45" s="37"/>
      <c r="LVS45" s="37"/>
      <c r="LVT45" s="37"/>
      <c r="LVU45" s="37"/>
      <c r="LVV45" s="37"/>
      <c r="LVW45" s="37"/>
      <c r="LVX45" s="37"/>
      <c r="LVY45" s="37"/>
      <c r="LVZ45" s="37"/>
      <c r="LWA45" s="37"/>
      <c r="LWB45" s="37"/>
      <c r="LWC45" s="37"/>
      <c r="LWD45" s="37"/>
      <c r="LWE45" s="37"/>
      <c r="LWF45" s="37"/>
      <c r="LWG45" s="37"/>
      <c r="LWH45" s="37"/>
      <c r="LWI45" s="37"/>
      <c r="LWJ45" s="37"/>
      <c r="LWK45" s="37"/>
      <c r="LWL45" s="37"/>
      <c r="LWM45" s="37"/>
      <c r="LWN45" s="37"/>
      <c r="LWO45" s="37"/>
      <c r="LWP45" s="37"/>
      <c r="LWQ45" s="37"/>
      <c r="LWR45" s="37"/>
      <c r="LWS45" s="37"/>
      <c r="LWT45" s="37"/>
      <c r="LWU45" s="37"/>
      <c r="LWV45" s="37"/>
      <c r="LWW45" s="37"/>
      <c r="LWX45" s="37"/>
      <c r="LWY45" s="37"/>
      <c r="LWZ45" s="37"/>
      <c r="LXA45" s="37"/>
      <c r="LXB45" s="37"/>
      <c r="LXC45" s="37"/>
      <c r="LXD45" s="37"/>
      <c r="LXE45" s="37"/>
      <c r="LXF45" s="37"/>
      <c r="LXG45" s="37"/>
      <c r="LXH45" s="37"/>
      <c r="LXI45" s="37"/>
      <c r="LXJ45" s="37"/>
      <c r="LXK45" s="37"/>
      <c r="LXL45" s="37"/>
      <c r="LXM45" s="37"/>
      <c r="LXN45" s="37"/>
      <c r="LXO45" s="37"/>
      <c r="LXP45" s="37"/>
      <c r="LXQ45" s="37"/>
      <c r="LXR45" s="37"/>
      <c r="LXS45" s="37"/>
      <c r="LXT45" s="37"/>
      <c r="LXU45" s="37"/>
      <c r="LXV45" s="37"/>
      <c r="LXW45" s="37"/>
      <c r="LXX45" s="37"/>
      <c r="LXY45" s="37"/>
      <c r="LXZ45" s="37"/>
      <c r="LYA45" s="37"/>
      <c r="LYB45" s="37"/>
      <c r="LYC45" s="37"/>
      <c r="LYD45" s="37"/>
      <c r="LYE45" s="37"/>
      <c r="LYF45" s="37"/>
      <c r="LYG45" s="37"/>
      <c r="LYH45" s="37"/>
      <c r="LYI45" s="37"/>
      <c r="LYJ45" s="37"/>
      <c r="LYK45" s="37"/>
      <c r="LYL45" s="37"/>
      <c r="LYM45" s="37"/>
      <c r="LYN45" s="37"/>
      <c r="LYO45" s="37"/>
      <c r="LYP45" s="37"/>
      <c r="LYQ45" s="37"/>
      <c r="LYR45" s="37"/>
      <c r="LYS45" s="37"/>
      <c r="LYT45" s="37"/>
      <c r="LYU45" s="37"/>
      <c r="LYV45" s="37"/>
      <c r="LYW45" s="37"/>
      <c r="LYX45" s="37"/>
      <c r="LYY45" s="37"/>
      <c r="LYZ45" s="37"/>
      <c r="LZA45" s="37"/>
      <c r="LZB45" s="37"/>
      <c r="LZC45" s="37"/>
      <c r="LZD45" s="37"/>
      <c r="LZE45" s="37"/>
      <c r="LZF45" s="37"/>
      <c r="LZG45" s="37"/>
      <c r="LZH45" s="37"/>
      <c r="LZI45" s="37"/>
      <c r="LZJ45" s="37"/>
      <c r="LZK45" s="37"/>
      <c r="LZL45" s="37"/>
      <c r="LZM45" s="37"/>
      <c r="LZN45" s="37"/>
      <c r="LZO45" s="37"/>
      <c r="LZP45" s="37"/>
      <c r="LZQ45" s="37"/>
      <c r="LZR45" s="37"/>
      <c r="LZS45" s="37"/>
      <c r="LZT45" s="37"/>
      <c r="LZU45" s="37"/>
      <c r="LZV45" s="37"/>
      <c r="LZW45" s="37"/>
      <c r="LZX45" s="37"/>
      <c r="LZY45" s="37"/>
      <c r="LZZ45" s="37"/>
      <c r="MAA45" s="37"/>
      <c r="MAB45" s="37"/>
      <c r="MAC45" s="37"/>
      <c r="MAD45" s="37"/>
      <c r="MAE45" s="37"/>
      <c r="MAF45" s="37"/>
      <c r="MAG45" s="37"/>
      <c r="MAH45" s="37"/>
      <c r="MAI45" s="37"/>
      <c r="MAJ45" s="37"/>
      <c r="MAK45" s="37"/>
      <c r="MAL45" s="37"/>
      <c r="MAM45" s="37"/>
      <c r="MAN45" s="37"/>
      <c r="MAO45" s="37"/>
      <c r="MAP45" s="37"/>
      <c r="MAQ45" s="37"/>
      <c r="MAR45" s="37"/>
      <c r="MAS45" s="37"/>
      <c r="MAT45" s="37"/>
      <c r="MAU45" s="37"/>
      <c r="MAV45" s="37"/>
      <c r="MAW45" s="37"/>
      <c r="MAX45" s="37"/>
      <c r="MAY45" s="37"/>
      <c r="MAZ45" s="37"/>
      <c r="MBA45" s="37"/>
      <c r="MBB45" s="37"/>
      <c r="MBC45" s="37"/>
      <c r="MBD45" s="37"/>
      <c r="MBE45" s="37"/>
      <c r="MBF45" s="37"/>
      <c r="MBG45" s="37"/>
      <c r="MBH45" s="37"/>
      <c r="MBI45" s="37"/>
      <c r="MBJ45" s="37"/>
      <c r="MBK45" s="37"/>
      <c r="MBL45" s="37"/>
      <c r="MBM45" s="37"/>
      <c r="MBN45" s="37"/>
      <c r="MBO45" s="37"/>
      <c r="MBP45" s="37"/>
      <c r="MBQ45" s="37"/>
      <c r="MBR45" s="37"/>
      <c r="MBS45" s="37"/>
      <c r="MBT45" s="37"/>
      <c r="MBU45" s="37"/>
      <c r="MBV45" s="37"/>
      <c r="MBW45" s="37"/>
      <c r="MBX45" s="37"/>
      <c r="MBY45" s="37"/>
      <c r="MBZ45" s="37"/>
      <c r="MCA45" s="37"/>
      <c r="MCB45" s="37"/>
      <c r="MCC45" s="37"/>
      <c r="MCD45" s="37"/>
      <c r="MCE45" s="37"/>
      <c r="MCF45" s="37"/>
      <c r="MCG45" s="37"/>
      <c r="MCH45" s="37"/>
      <c r="MCI45" s="37"/>
      <c r="MCJ45" s="37"/>
      <c r="MCK45" s="37"/>
      <c r="MCL45" s="37"/>
      <c r="MCM45" s="37"/>
      <c r="MCN45" s="37"/>
      <c r="MCO45" s="37"/>
      <c r="MCP45" s="37"/>
      <c r="MCQ45" s="37"/>
      <c r="MCR45" s="37"/>
      <c r="MCS45" s="37"/>
      <c r="MCT45" s="37"/>
      <c r="MCU45" s="37"/>
      <c r="MCV45" s="37"/>
      <c r="MCW45" s="37"/>
      <c r="MCX45" s="37"/>
      <c r="MCY45" s="37"/>
      <c r="MCZ45" s="37"/>
      <c r="MDA45" s="37"/>
      <c r="MDB45" s="37"/>
      <c r="MDC45" s="37"/>
      <c r="MDD45" s="37"/>
      <c r="MDE45" s="37"/>
      <c r="MDF45" s="37"/>
      <c r="MDG45" s="37"/>
      <c r="MDH45" s="37"/>
      <c r="MDI45" s="37"/>
      <c r="MDJ45" s="37"/>
      <c r="MDK45" s="37"/>
      <c r="MDL45" s="37"/>
      <c r="MDM45" s="37"/>
      <c r="MDN45" s="37"/>
      <c r="MDO45" s="37"/>
      <c r="MDP45" s="37"/>
      <c r="MDQ45" s="37"/>
      <c r="MDR45" s="37"/>
      <c r="MDS45" s="37"/>
      <c r="MDT45" s="37"/>
      <c r="MDU45" s="37"/>
      <c r="MDV45" s="37"/>
      <c r="MDW45" s="37"/>
      <c r="MDX45" s="37"/>
      <c r="MDY45" s="37"/>
      <c r="MDZ45" s="37"/>
      <c r="MEA45" s="37"/>
      <c r="MEB45" s="37"/>
      <c r="MEC45" s="37"/>
      <c r="MED45" s="37"/>
      <c r="MEE45" s="37"/>
      <c r="MEF45" s="37"/>
      <c r="MEG45" s="37"/>
      <c r="MEH45" s="37"/>
      <c r="MEI45" s="37"/>
      <c r="MEJ45" s="37"/>
      <c r="MEK45" s="37"/>
      <c r="MEL45" s="37"/>
      <c r="MEM45" s="37"/>
      <c r="MEN45" s="37"/>
      <c r="MEO45" s="37"/>
      <c r="MEP45" s="37"/>
      <c r="MEQ45" s="37"/>
      <c r="MER45" s="37"/>
      <c r="MES45" s="37"/>
      <c r="MET45" s="37"/>
      <c r="MEU45" s="37"/>
      <c r="MEV45" s="37"/>
      <c r="MEW45" s="37"/>
      <c r="MEX45" s="37"/>
      <c r="MEY45" s="37"/>
      <c r="MEZ45" s="37"/>
      <c r="MFA45" s="37"/>
      <c r="MFB45" s="37"/>
      <c r="MFC45" s="37"/>
      <c r="MFD45" s="37"/>
      <c r="MFE45" s="37"/>
      <c r="MFF45" s="37"/>
      <c r="MFG45" s="37"/>
      <c r="MFH45" s="37"/>
      <c r="MFI45" s="37"/>
      <c r="MFJ45" s="37"/>
      <c r="MFK45" s="37"/>
      <c r="MFL45" s="37"/>
      <c r="MFM45" s="37"/>
      <c r="MFN45" s="37"/>
      <c r="MFO45" s="37"/>
      <c r="MFP45" s="37"/>
      <c r="MFQ45" s="37"/>
      <c r="MFR45" s="37"/>
      <c r="MFS45" s="37"/>
      <c r="MFT45" s="37"/>
      <c r="MFU45" s="37"/>
      <c r="MFV45" s="37"/>
      <c r="MFW45" s="37"/>
      <c r="MFX45" s="37"/>
      <c r="MFY45" s="37"/>
      <c r="MFZ45" s="37"/>
      <c r="MGA45" s="37"/>
      <c r="MGB45" s="37"/>
      <c r="MGC45" s="37"/>
      <c r="MGD45" s="37"/>
      <c r="MGE45" s="37"/>
      <c r="MGF45" s="37"/>
      <c r="MGG45" s="37"/>
      <c r="MGH45" s="37"/>
      <c r="MGI45" s="37"/>
      <c r="MGJ45" s="37"/>
      <c r="MGK45" s="37"/>
      <c r="MGL45" s="37"/>
      <c r="MGM45" s="37"/>
      <c r="MGN45" s="37"/>
      <c r="MGO45" s="37"/>
      <c r="MGP45" s="37"/>
      <c r="MGQ45" s="37"/>
      <c r="MGR45" s="37"/>
      <c r="MGS45" s="37"/>
      <c r="MGT45" s="37"/>
      <c r="MGU45" s="37"/>
      <c r="MGV45" s="37"/>
      <c r="MGW45" s="37"/>
      <c r="MGX45" s="37"/>
      <c r="MGY45" s="37"/>
      <c r="MGZ45" s="37"/>
      <c r="MHA45" s="37"/>
      <c r="MHB45" s="37"/>
      <c r="MHC45" s="37"/>
      <c r="MHD45" s="37"/>
      <c r="MHE45" s="37"/>
      <c r="MHF45" s="37"/>
      <c r="MHG45" s="37"/>
      <c r="MHH45" s="37"/>
      <c r="MHI45" s="37"/>
      <c r="MHJ45" s="37"/>
      <c r="MHK45" s="37"/>
      <c r="MHL45" s="37"/>
      <c r="MHM45" s="37"/>
      <c r="MHN45" s="37"/>
      <c r="MHO45" s="37"/>
      <c r="MHP45" s="37"/>
      <c r="MHQ45" s="37"/>
      <c r="MHR45" s="37"/>
      <c r="MHS45" s="37"/>
      <c r="MHT45" s="37"/>
      <c r="MHU45" s="37"/>
      <c r="MHV45" s="37"/>
      <c r="MHW45" s="37"/>
      <c r="MHX45" s="37"/>
      <c r="MHY45" s="37"/>
      <c r="MHZ45" s="37"/>
      <c r="MIA45" s="37"/>
      <c r="MIB45" s="37"/>
      <c r="MIC45" s="37"/>
      <c r="MID45" s="37"/>
      <c r="MIE45" s="37"/>
      <c r="MIF45" s="37"/>
      <c r="MIG45" s="37"/>
      <c r="MIH45" s="37"/>
      <c r="MII45" s="37"/>
      <c r="MIJ45" s="37"/>
      <c r="MIK45" s="37"/>
      <c r="MIL45" s="37"/>
      <c r="MIM45" s="37"/>
      <c r="MIN45" s="37"/>
      <c r="MIO45" s="37"/>
      <c r="MIP45" s="37"/>
      <c r="MIQ45" s="37"/>
      <c r="MIR45" s="37"/>
      <c r="MIS45" s="37"/>
      <c r="MIT45" s="37"/>
      <c r="MIU45" s="37"/>
      <c r="MIV45" s="37"/>
      <c r="MIW45" s="37"/>
      <c r="MIX45" s="37"/>
      <c r="MIY45" s="37"/>
      <c r="MIZ45" s="37"/>
      <c r="MJA45" s="37"/>
      <c r="MJB45" s="37"/>
      <c r="MJC45" s="37"/>
      <c r="MJD45" s="37"/>
      <c r="MJE45" s="37"/>
      <c r="MJF45" s="37"/>
      <c r="MJG45" s="37"/>
      <c r="MJH45" s="37"/>
      <c r="MJI45" s="37"/>
      <c r="MJJ45" s="37"/>
      <c r="MJK45" s="37"/>
      <c r="MJL45" s="37"/>
      <c r="MJM45" s="37"/>
      <c r="MJN45" s="37"/>
      <c r="MJO45" s="37"/>
      <c r="MJP45" s="37"/>
      <c r="MJQ45" s="37"/>
      <c r="MJR45" s="37"/>
      <c r="MJS45" s="37"/>
      <c r="MJT45" s="37"/>
      <c r="MJU45" s="37"/>
      <c r="MJV45" s="37"/>
      <c r="MJW45" s="37"/>
      <c r="MJX45" s="37"/>
      <c r="MJY45" s="37"/>
      <c r="MJZ45" s="37"/>
      <c r="MKA45" s="37"/>
      <c r="MKB45" s="37"/>
      <c r="MKC45" s="37"/>
      <c r="MKD45" s="37"/>
      <c r="MKE45" s="37"/>
      <c r="MKF45" s="37"/>
      <c r="MKG45" s="37"/>
      <c r="MKH45" s="37"/>
      <c r="MKI45" s="37"/>
      <c r="MKJ45" s="37"/>
      <c r="MKK45" s="37"/>
      <c r="MKL45" s="37"/>
      <c r="MKM45" s="37"/>
      <c r="MKN45" s="37"/>
      <c r="MKO45" s="37"/>
      <c r="MKP45" s="37"/>
      <c r="MKQ45" s="37"/>
      <c r="MKR45" s="37"/>
      <c r="MKS45" s="37"/>
      <c r="MKT45" s="37"/>
      <c r="MKU45" s="37"/>
      <c r="MKV45" s="37"/>
      <c r="MKW45" s="37"/>
      <c r="MKX45" s="37"/>
      <c r="MKY45" s="37"/>
      <c r="MKZ45" s="37"/>
      <c r="MLA45" s="37"/>
      <c r="MLB45" s="37"/>
      <c r="MLC45" s="37"/>
      <c r="MLD45" s="37"/>
      <c r="MLE45" s="37"/>
      <c r="MLF45" s="37"/>
      <c r="MLG45" s="37"/>
      <c r="MLH45" s="37"/>
      <c r="MLI45" s="37"/>
      <c r="MLJ45" s="37"/>
      <c r="MLK45" s="37"/>
      <c r="MLL45" s="37"/>
      <c r="MLM45" s="37"/>
      <c r="MLN45" s="37"/>
      <c r="MLO45" s="37"/>
      <c r="MLP45" s="37"/>
      <c r="MLQ45" s="37"/>
      <c r="MLR45" s="37"/>
      <c r="MLS45" s="37"/>
      <c r="MLT45" s="37"/>
      <c r="MLU45" s="37"/>
      <c r="MLV45" s="37"/>
      <c r="MLW45" s="37"/>
      <c r="MLX45" s="37"/>
      <c r="MLY45" s="37"/>
      <c r="MLZ45" s="37"/>
      <c r="MMA45" s="37"/>
      <c r="MMB45" s="37"/>
      <c r="MMC45" s="37"/>
      <c r="MMD45" s="37"/>
      <c r="MME45" s="37"/>
      <c r="MMF45" s="37"/>
      <c r="MMG45" s="37"/>
      <c r="MMH45" s="37"/>
      <c r="MMI45" s="37"/>
      <c r="MMJ45" s="37"/>
      <c r="MMK45" s="37"/>
      <c r="MML45" s="37"/>
      <c r="MMM45" s="37"/>
      <c r="MMN45" s="37"/>
      <c r="MMO45" s="37"/>
      <c r="MMP45" s="37"/>
      <c r="MMQ45" s="37"/>
      <c r="MMR45" s="37"/>
      <c r="MMS45" s="37"/>
      <c r="MMT45" s="37"/>
      <c r="MMU45" s="37"/>
      <c r="MMV45" s="37"/>
      <c r="MMW45" s="37"/>
      <c r="MMX45" s="37"/>
      <c r="MMY45" s="37"/>
      <c r="MMZ45" s="37"/>
      <c r="MNA45" s="37"/>
      <c r="MNB45" s="37"/>
      <c r="MNC45" s="37"/>
      <c r="MND45" s="37"/>
      <c r="MNE45" s="37"/>
      <c r="MNF45" s="37"/>
      <c r="MNG45" s="37"/>
      <c r="MNH45" s="37"/>
      <c r="MNI45" s="37"/>
      <c r="MNJ45" s="37"/>
      <c r="MNK45" s="37"/>
      <c r="MNL45" s="37"/>
      <c r="MNM45" s="37"/>
      <c r="MNN45" s="37"/>
      <c r="MNO45" s="37"/>
      <c r="MNP45" s="37"/>
      <c r="MNQ45" s="37"/>
      <c r="MNR45" s="37"/>
      <c r="MNS45" s="37"/>
      <c r="MNT45" s="37"/>
      <c r="MNU45" s="37"/>
      <c r="MNV45" s="37"/>
      <c r="MNW45" s="37"/>
      <c r="MNX45" s="37"/>
      <c r="MNY45" s="37"/>
      <c r="MNZ45" s="37"/>
      <c r="MOA45" s="37"/>
      <c r="MOB45" s="37"/>
      <c r="MOC45" s="37"/>
      <c r="MOD45" s="37"/>
      <c r="MOE45" s="37"/>
      <c r="MOF45" s="37"/>
      <c r="MOG45" s="37"/>
      <c r="MOH45" s="37"/>
      <c r="MOI45" s="37"/>
      <c r="MOJ45" s="37"/>
      <c r="MOK45" s="37"/>
      <c r="MOL45" s="37"/>
      <c r="MOM45" s="37"/>
      <c r="MON45" s="37"/>
      <c r="MOO45" s="37"/>
      <c r="MOP45" s="37"/>
      <c r="MOQ45" s="37"/>
      <c r="MOR45" s="37"/>
      <c r="MOS45" s="37"/>
      <c r="MOT45" s="37"/>
      <c r="MOU45" s="37"/>
      <c r="MOV45" s="37"/>
      <c r="MOW45" s="37"/>
      <c r="MOX45" s="37"/>
      <c r="MOY45" s="37"/>
      <c r="MOZ45" s="37"/>
      <c r="MPA45" s="37"/>
      <c r="MPB45" s="37"/>
      <c r="MPC45" s="37"/>
      <c r="MPD45" s="37"/>
      <c r="MPE45" s="37"/>
      <c r="MPF45" s="37"/>
      <c r="MPG45" s="37"/>
      <c r="MPH45" s="37"/>
      <c r="MPI45" s="37"/>
      <c r="MPJ45" s="37"/>
      <c r="MPK45" s="37"/>
      <c r="MPL45" s="37"/>
      <c r="MPM45" s="37"/>
      <c r="MPN45" s="37"/>
      <c r="MPO45" s="37"/>
      <c r="MPP45" s="37"/>
      <c r="MPQ45" s="37"/>
      <c r="MPR45" s="37"/>
      <c r="MPS45" s="37"/>
      <c r="MPT45" s="37"/>
      <c r="MPU45" s="37"/>
      <c r="MPV45" s="37"/>
      <c r="MPW45" s="37"/>
      <c r="MPX45" s="37"/>
      <c r="MPY45" s="37"/>
      <c r="MPZ45" s="37"/>
      <c r="MQA45" s="37"/>
      <c r="MQB45" s="37"/>
      <c r="MQC45" s="37"/>
      <c r="MQD45" s="37"/>
      <c r="MQE45" s="37"/>
      <c r="MQF45" s="37"/>
      <c r="MQG45" s="37"/>
      <c r="MQH45" s="37"/>
      <c r="MQI45" s="37"/>
      <c r="MQJ45" s="37"/>
      <c r="MQK45" s="37"/>
      <c r="MQL45" s="37"/>
      <c r="MQM45" s="37"/>
      <c r="MQN45" s="37"/>
      <c r="MQO45" s="37"/>
      <c r="MQP45" s="37"/>
      <c r="MQQ45" s="37"/>
      <c r="MQR45" s="37"/>
      <c r="MQS45" s="37"/>
      <c r="MQT45" s="37"/>
      <c r="MQU45" s="37"/>
      <c r="MQV45" s="37"/>
      <c r="MQW45" s="37"/>
      <c r="MQX45" s="37"/>
      <c r="MQY45" s="37"/>
      <c r="MQZ45" s="37"/>
      <c r="MRA45" s="37"/>
      <c r="MRB45" s="37"/>
      <c r="MRC45" s="37"/>
      <c r="MRD45" s="37"/>
      <c r="MRE45" s="37"/>
      <c r="MRF45" s="37"/>
      <c r="MRG45" s="37"/>
      <c r="MRH45" s="37"/>
      <c r="MRI45" s="37"/>
      <c r="MRJ45" s="37"/>
      <c r="MRK45" s="37"/>
      <c r="MRL45" s="37"/>
      <c r="MRM45" s="37"/>
      <c r="MRN45" s="37"/>
      <c r="MRO45" s="37"/>
      <c r="MRP45" s="37"/>
      <c r="MRQ45" s="37"/>
      <c r="MRR45" s="37"/>
      <c r="MRS45" s="37"/>
      <c r="MRT45" s="37"/>
      <c r="MRU45" s="37"/>
      <c r="MRV45" s="37"/>
      <c r="MRW45" s="37"/>
      <c r="MRX45" s="37"/>
      <c r="MRY45" s="37"/>
      <c r="MRZ45" s="37"/>
      <c r="MSA45" s="37"/>
      <c r="MSB45" s="37"/>
      <c r="MSC45" s="37"/>
      <c r="MSD45" s="37"/>
      <c r="MSE45" s="37"/>
      <c r="MSF45" s="37"/>
      <c r="MSG45" s="37"/>
      <c r="MSH45" s="37"/>
      <c r="MSI45" s="37"/>
      <c r="MSJ45" s="37"/>
      <c r="MSK45" s="37"/>
      <c r="MSL45" s="37"/>
      <c r="MSM45" s="37"/>
      <c r="MSN45" s="37"/>
      <c r="MSO45" s="37"/>
      <c r="MSP45" s="37"/>
      <c r="MSQ45" s="37"/>
      <c r="MSR45" s="37"/>
      <c r="MSS45" s="37"/>
      <c r="MST45" s="37"/>
      <c r="MSU45" s="37"/>
      <c r="MSV45" s="37"/>
      <c r="MSW45" s="37"/>
      <c r="MSX45" s="37"/>
      <c r="MSY45" s="37"/>
      <c r="MSZ45" s="37"/>
      <c r="MTA45" s="37"/>
      <c r="MTB45" s="37"/>
      <c r="MTC45" s="37"/>
      <c r="MTD45" s="37"/>
      <c r="MTE45" s="37"/>
      <c r="MTF45" s="37"/>
      <c r="MTG45" s="37"/>
      <c r="MTH45" s="37"/>
      <c r="MTI45" s="37"/>
      <c r="MTJ45" s="37"/>
      <c r="MTK45" s="37"/>
      <c r="MTL45" s="37"/>
      <c r="MTM45" s="37"/>
      <c r="MTN45" s="37"/>
      <c r="MTO45" s="37"/>
      <c r="MTP45" s="37"/>
      <c r="MTQ45" s="37"/>
      <c r="MTR45" s="37"/>
      <c r="MTS45" s="37"/>
      <c r="MTT45" s="37"/>
      <c r="MTU45" s="37"/>
      <c r="MTV45" s="37"/>
      <c r="MTW45" s="37"/>
      <c r="MTX45" s="37"/>
      <c r="MTY45" s="37"/>
      <c r="MTZ45" s="37"/>
      <c r="MUA45" s="37"/>
      <c r="MUB45" s="37"/>
      <c r="MUC45" s="37"/>
      <c r="MUD45" s="37"/>
      <c r="MUE45" s="37"/>
      <c r="MUF45" s="37"/>
      <c r="MUG45" s="37"/>
      <c r="MUH45" s="37"/>
      <c r="MUI45" s="37"/>
      <c r="MUJ45" s="37"/>
      <c r="MUK45" s="37"/>
      <c r="MUL45" s="37"/>
      <c r="MUM45" s="37"/>
      <c r="MUN45" s="37"/>
      <c r="MUO45" s="37"/>
      <c r="MUP45" s="37"/>
      <c r="MUQ45" s="37"/>
      <c r="MUR45" s="37"/>
      <c r="MUS45" s="37"/>
      <c r="MUT45" s="37"/>
      <c r="MUU45" s="37"/>
      <c r="MUV45" s="37"/>
      <c r="MUW45" s="37"/>
      <c r="MUX45" s="37"/>
      <c r="MUY45" s="37"/>
      <c r="MUZ45" s="37"/>
      <c r="MVA45" s="37"/>
      <c r="MVB45" s="37"/>
      <c r="MVC45" s="37"/>
      <c r="MVD45" s="37"/>
      <c r="MVE45" s="37"/>
      <c r="MVF45" s="37"/>
      <c r="MVG45" s="37"/>
      <c r="MVH45" s="37"/>
      <c r="MVI45" s="37"/>
      <c r="MVJ45" s="37"/>
      <c r="MVK45" s="37"/>
      <c r="MVL45" s="37"/>
      <c r="MVM45" s="37"/>
      <c r="MVN45" s="37"/>
      <c r="MVO45" s="37"/>
      <c r="MVP45" s="37"/>
      <c r="MVQ45" s="37"/>
      <c r="MVR45" s="37"/>
      <c r="MVS45" s="37"/>
      <c r="MVT45" s="37"/>
      <c r="MVU45" s="37"/>
      <c r="MVV45" s="37"/>
      <c r="MVW45" s="37"/>
      <c r="MVX45" s="37"/>
      <c r="MVY45" s="37"/>
      <c r="MVZ45" s="37"/>
      <c r="MWA45" s="37"/>
      <c r="MWB45" s="37"/>
      <c r="MWC45" s="37"/>
      <c r="MWD45" s="37"/>
      <c r="MWE45" s="37"/>
      <c r="MWF45" s="37"/>
      <c r="MWG45" s="37"/>
      <c r="MWH45" s="37"/>
      <c r="MWI45" s="37"/>
      <c r="MWJ45" s="37"/>
      <c r="MWK45" s="37"/>
      <c r="MWL45" s="37"/>
      <c r="MWM45" s="37"/>
      <c r="MWN45" s="37"/>
      <c r="MWO45" s="37"/>
      <c r="MWP45" s="37"/>
      <c r="MWQ45" s="37"/>
      <c r="MWR45" s="37"/>
      <c r="MWS45" s="37"/>
      <c r="MWT45" s="37"/>
      <c r="MWU45" s="37"/>
      <c r="MWV45" s="37"/>
      <c r="MWW45" s="37"/>
      <c r="MWX45" s="37"/>
      <c r="MWY45" s="37"/>
      <c r="MWZ45" s="37"/>
      <c r="MXA45" s="37"/>
      <c r="MXB45" s="37"/>
      <c r="MXC45" s="37"/>
      <c r="MXD45" s="37"/>
      <c r="MXE45" s="37"/>
      <c r="MXF45" s="37"/>
      <c r="MXG45" s="37"/>
      <c r="MXH45" s="37"/>
      <c r="MXI45" s="37"/>
      <c r="MXJ45" s="37"/>
      <c r="MXK45" s="37"/>
      <c r="MXL45" s="37"/>
      <c r="MXM45" s="37"/>
      <c r="MXN45" s="37"/>
      <c r="MXO45" s="37"/>
      <c r="MXP45" s="37"/>
      <c r="MXQ45" s="37"/>
      <c r="MXR45" s="37"/>
      <c r="MXS45" s="37"/>
      <c r="MXT45" s="37"/>
      <c r="MXU45" s="37"/>
      <c r="MXV45" s="37"/>
      <c r="MXW45" s="37"/>
      <c r="MXX45" s="37"/>
      <c r="MXY45" s="37"/>
      <c r="MXZ45" s="37"/>
      <c r="MYA45" s="37"/>
      <c r="MYB45" s="37"/>
      <c r="MYC45" s="37"/>
      <c r="MYD45" s="37"/>
      <c r="MYE45" s="37"/>
      <c r="MYF45" s="37"/>
      <c r="MYG45" s="37"/>
      <c r="MYH45" s="37"/>
      <c r="MYI45" s="37"/>
      <c r="MYJ45" s="37"/>
      <c r="MYK45" s="37"/>
      <c r="MYL45" s="37"/>
      <c r="MYM45" s="37"/>
      <c r="MYN45" s="37"/>
      <c r="MYO45" s="37"/>
      <c r="MYP45" s="37"/>
      <c r="MYQ45" s="37"/>
      <c r="MYR45" s="37"/>
      <c r="MYS45" s="37"/>
      <c r="MYT45" s="37"/>
      <c r="MYU45" s="37"/>
      <c r="MYV45" s="37"/>
      <c r="MYW45" s="37"/>
      <c r="MYX45" s="37"/>
      <c r="MYY45" s="37"/>
      <c r="MYZ45" s="37"/>
      <c r="MZA45" s="37"/>
      <c r="MZB45" s="37"/>
      <c r="MZC45" s="37"/>
      <c r="MZD45" s="37"/>
      <c r="MZE45" s="37"/>
      <c r="MZF45" s="37"/>
      <c r="MZG45" s="37"/>
      <c r="MZH45" s="37"/>
      <c r="MZI45" s="37"/>
      <c r="MZJ45" s="37"/>
      <c r="MZK45" s="37"/>
      <c r="MZL45" s="37"/>
      <c r="MZM45" s="37"/>
      <c r="MZN45" s="37"/>
      <c r="MZO45" s="37"/>
      <c r="MZP45" s="37"/>
      <c r="MZQ45" s="37"/>
      <c r="MZR45" s="37"/>
      <c r="MZS45" s="37"/>
      <c r="MZT45" s="37"/>
      <c r="MZU45" s="37"/>
      <c r="MZV45" s="37"/>
      <c r="MZW45" s="37"/>
      <c r="MZX45" s="37"/>
      <c r="MZY45" s="37"/>
      <c r="MZZ45" s="37"/>
      <c r="NAA45" s="37"/>
      <c r="NAB45" s="37"/>
      <c r="NAC45" s="37"/>
      <c r="NAD45" s="37"/>
      <c r="NAE45" s="37"/>
      <c r="NAF45" s="37"/>
      <c r="NAG45" s="37"/>
      <c r="NAH45" s="37"/>
      <c r="NAI45" s="37"/>
      <c r="NAJ45" s="37"/>
      <c r="NAK45" s="37"/>
      <c r="NAL45" s="37"/>
      <c r="NAM45" s="37"/>
      <c r="NAN45" s="37"/>
      <c r="NAO45" s="37"/>
      <c r="NAP45" s="37"/>
      <c r="NAQ45" s="37"/>
      <c r="NAR45" s="37"/>
      <c r="NAS45" s="37"/>
      <c r="NAT45" s="37"/>
      <c r="NAU45" s="37"/>
      <c r="NAV45" s="37"/>
      <c r="NAW45" s="37"/>
      <c r="NAX45" s="37"/>
      <c r="NAY45" s="37"/>
      <c r="NAZ45" s="37"/>
      <c r="NBA45" s="37"/>
      <c r="NBB45" s="37"/>
      <c r="NBC45" s="37"/>
      <c r="NBD45" s="37"/>
      <c r="NBE45" s="37"/>
      <c r="NBF45" s="37"/>
      <c r="NBG45" s="37"/>
      <c r="NBH45" s="37"/>
      <c r="NBI45" s="37"/>
      <c r="NBJ45" s="37"/>
      <c r="NBK45" s="37"/>
      <c r="NBL45" s="37"/>
      <c r="NBM45" s="37"/>
      <c r="NBN45" s="37"/>
      <c r="NBO45" s="37"/>
      <c r="NBP45" s="37"/>
      <c r="NBQ45" s="37"/>
      <c r="NBR45" s="37"/>
      <c r="NBS45" s="37"/>
      <c r="NBT45" s="37"/>
      <c r="NBU45" s="37"/>
      <c r="NBV45" s="37"/>
      <c r="NBW45" s="37"/>
      <c r="NBX45" s="37"/>
      <c r="NBY45" s="37"/>
      <c r="NBZ45" s="37"/>
      <c r="NCA45" s="37"/>
      <c r="NCB45" s="37"/>
      <c r="NCC45" s="37"/>
      <c r="NCD45" s="37"/>
      <c r="NCE45" s="37"/>
      <c r="NCF45" s="37"/>
      <c r="NCG45" s="37"/>
      <c r="NCH45" s="37"/>
      <c r="NCI45" s="37"/>
      <c r="NCJ45" s="37"/>
      <c r="NCK45" s="37"/>
      <c r="NCL45" s="37"/>
      <c r="NCM45" s="37"/>
      <c r="NCN45" s="37"/>
      <c r="NCO45" s="37"/>
      <c r="NCP45" s="37"/>
      <c r="NCQ45" s="37"/>
      <c r="NCR45" s="37"/>
      <c r="NCS45" s="37"/>
      <c r="NCT45" s="37"/>
      <c r="NCU45" s="37"/>
      <c r="NCV45" s="37"/>
      <c r="NCW45" s="37"/>
      <c r="NCX45" s="37"/>
      <c r="NCY45" s="37"/>
      <c r="NCZ45" s="37"/>
      <c r="NDA45" s="37"/>
      <c r="NDB45" s="37"/>
      <c r="NDC45" s="37"/>
      <c r="NDD45" s="37"/>
      <c r="NDE45" s="37"/>
      <c r="NDF45" s="37"/>
      <c r="NDG45" s="37"/>
      <c r="NDH45" s="37"/>
      <c r="NDI45" s="37"/>
      <c r="NDJ45" s="37"/>
      <c r="NDK45" s="37"/>
      <c r="NDL45" s="37"/>
      <c r="NDM45" s="37"/>
      <c r="NDN45" s="37"/>
      <c r="NDO45" s="37"/>
      <c r="NDP45" s="37"/>
      <c r="NDQ45" s="37"/>
      <c r="NDR45" s="37"/>
      <c r="NDS45" s="37"/>
      <c r="NDT45" s="37"/>
      <c r="NDU45" s="37"/>
      <c r="NDV45" s="37"/>
      <c r="NDW45" s="37"/>
      <c r="NDX45" s="37"/>
      <c r="NDY45" s="37"/>
      <c r="NDZ45" s="37"/>
      <c r="NEA45" s="37"/>
      <c r="NEB45" s="37"/>
      <c r="NEC45" s="37"/>
      <c r="NED45" s="37"/>
      <c r="NEE45" s="37"/>
      <c r="NEF45" s="37"/>
      <c r="NEG45" s="37"/>
      <c r="NEH45" s="37"/>
      <c r="NEI45" s="37"/>
      <c r="NEJ45" s="37"/>
      <c r="NEK45" s="37"/>
      <c r="NEL45" s="37"/>
      <c r="NEM45" s="37"/>
      <c r="NEN45" s="37"/>
      <c r="NEO45" s="37"/>
      <c r="NEP45" s="37"/>
      <c r="NEQ45" s="37"/>
      <c r="NER45" s="37"/>
      <c r="NES45" s="37"/>
      <c r="NET45" s="37"/>
      <c r="NEU45" s="37"/>
      <c r="NEV45" s="37"/>
      <c r="NEW45" s="37"/>
      <c r="NEX45" s="37"/>
      <c r="NEY45" s="37"/>
      <c r="NEZ45" s="37"/>
      <c r="NFA45" s="37"/>
      <c r="NFB45" s="37"/>
      <c r="NFC45" s="37"/>
      <c r="NFD45" s="37"/>
      <c r="NFE45" s="37"/>
      <c r="NFF45" s="37"/>
      <c r="NFG45" s="37"/>
      <c r="NFH45" s="37"/>
      <c r="NFI45" s="37"/>
      <c r="NFJ45" s="37"/>
      <c r="NFK45" s="37"/>
      <c r="NFL45" s="37"/>
      <c r="NFM45" s="37"/>
      <c r="NFN45" s="37"/>
      <c r="NFO45" s="37"/>
      <c r="NFP45" s="37"/>
      <c r="NFQ45" s="37"/>
      <c r="NFR45" s="37"/>
      <c r="NFS45" s="37"/>
      <c r="NFT45" s="37"/>
      <c r="NFU45" s="37"/>
      <c r="NFV45" s="37"/>
      <c r="NFW45" s="37"/>
      <c r="NFX45" s="37"/>
      <c r="NFY45" s="37"/>
      <c r="NFZ45" s="37"/>
      <c r="NGA45" s="37"/>
      <c r="NGB45" s="37"/>
      <c r="NGC45" s="37"/>
      <c r="NGD45" s="37"/>
      <c r="NGE45" s="37"/>
      <c r="NGF45" s="37"/>
      <c r="NGG45" s="37"/>
      <c r="NGH45" s="37"/>
      <c r="NGI45" s="37"/>
      <c r="NGJ45" s="37"/>
      <c r="NGK45" s="37"/>
      <c r="NGL45" s="37"/>
      <c r="NGM45" s="37"/>
      <c r="NGN45" s="37"/>
      <c r="NGO45" s="37"/>
      <c r="NGP45" s="37"/>
      <c r="NGQ45" s="37"/>
      <c r="NGR45" s="37"/>
      <c r="NGS45" s="37"/>
      <c r="NGT45" s="37"/>
      <c r="NGU45" s="37"/>
      <c r="NGV45" s="37"/>
      <c r="NGW45" s="37"/>
      <c r="NGX45" s="37"/>
      <c r="NGY45" s="37"/>
      <c r="NGZ45" s="37"/>
      <c r="NHA45" s="37"/>
      <c r="NHB45" s="37"/>
      <c r="NHC45" s="37"/>
      <c r="NHD45" s="37"/>
      <c r="NHE45" s="37"/>
      <c r="NHF45" s="37"/>
      <c r="NHG45" s="37"/>
      <c r="NHH45" s="37"/>
      <c r="NHI45" s="37"/>
      <c r="NHJ45" s="37"/>
      <c r="NHK45" s="37"/>
      <c r="NHL45" s="37"/>
      <c r="NHM45" s="37"/>
      <c r="NHN45" s="37"/>
      <c r="NHO45" s="37"/>
      <c r="NHP45" s="37"/>
      <c r="NHQ45" s="37"/>
      <c r="NHR45" s="37"/>
      <c r="NHS45" s="37"/>
      <c r="NHT45" s="37"/>
      <c r="NHU45" s="37"/>
      <c r="NHV45" s="37"/>
      <c r="NHW45" s="37"/>
      <c r="NHX45" s="37"/>
      <c r="NHY45" s="37"/>
      <c r="NHZ45" s="37"/>
      <c r="NIA45" s="37"/>
      <c r="NIB45" s="37"/>
      <c r="NIC45" s="37"/>
      <c r="NID45" s="37"/>
      <c r="NIE45" s="37"/>
      <c r="NIF45" s="37"/>
      <c r="NIG45" s="37"/>
      <c r="NIH45" s="37"/>
      <c r="NII45" s="37"/>
      <c r="NIJ45" s="37"/>
      <c r="NIK45" s="37"/>
      <c r="NIL45" s="37"/>
      <c r="NIM45" s="37"/>
      <c r="NIN45" s="37"/>
      <c r="NIO45" s="37"/>
      <c r="NIP45" s="37"/>
      <c r="NIQ45" s="37"/>
      <c r="NIR45" s="37"/>
      <c r="NIS45" s="37"/>
      <c r="NIT45" s="37"/>
      <c r="NIU45" s="37"/>
      <c r="NIV45" s="37"/>
      <c r="NIW45" s="37"/>
      <c r="NIX45" s="37"/>
      <c r="NIY45" s="37"/>
      <c r="NIZ45" s="37"/>
      <c r="NJA45" s="37"/>
      <c r="NJB45" s="37"/>
      <c r="NJC45" s="37"/>
      <c r="NJD45" s="37"/>
      <c r="NJE45" s="37"/>
      <c r="NJF45" s="37"/>
      <c r="NJG45" s="37"/>
      <c r="NJH45" s="37"/>
      <c r="NJI45" s="37"/>
      <c r="NJJ45" s="37"/>
      <c r="NJK45" s="37"/>
      <c r="NJL45" s="37"/>
      <c r="NJM45" s="37"/>
      <c r="NJN45" s="37"/>
      <c r="NJO45" s="37"/>
      <c r="NJP45" s="37"/>
      <c r="NJQ45" s="37"/>
      <c r="NJR45" s="37"/>
      <c r="NJS45" s="37"/>
      <c r="NJT45" s="37"/>
      <c r="NJU45" s="37"/>
      <c r="NJV45" s="37"/>
      <c r="NJW45" s="37"/>
      <c r="NJX45" s="37"/>
      <c r="NJY45" s="37"/>
      <c r="NJZ45" s="37"/>
      <c r="NKA45" s="37"/>
      <c r="NKB45" s="37"/>
      <c r="NKC45" s="37"/>
      <c r="NKD45" s="37"/>
      <c r="NKE45" s="37"/>
      <c r="NKF45" s="37"/>
      <c r="NKG45" s="37"/>
      <c r="NKH45" s="37"/>
      <c r="NKI45" s="37"/>
      <c r="NKJ45" s="37"/>
      <c r="NKK45" s="37"/>
      <c r="NKL45" s="37"/>
      <c r="NKM45" s="37"/>
      <c r="NKN45" s="37"/>
      <c r="NKO45" s="37"/>
      <c r="NKP45" s="37"/>
      <c r="NKQ45" s="37"/>
      <c r="NKR45" s="37"/>
      <c r="NKS45" s="37"/>
      <c r="NKT45" s="37"/>
      <c r="NKU45" s="37"/>
      <c r="NKV45" s="37"/>
      <c r="NKW45" s="37"/>
      <c r="NKX45" s="37"/>
      <c r="NKY45" s="37"/>
      <c r="NKZ45" s="37"/>
      <c r="NLA45" s="37"/>
      <c r="NLB45" s="37"/>
      <c r="NLC45" s="37"/>
      <c r="NLD45" s="37"/>
      <c r="NLE45" s="37"/>
      <c r="NLF45" s="37"/>
      <c r="NLG45" s="37"/>
      <c r="NLH45" s="37"/>
      <c r="NLI45" s="37"/>
      <c r="NLJ45" s="37"/>
      <c r="NLK45" s="37"/>
      <c r="NLL45" s="37"/>
      <c r="NLM45" s="37"/>
      <c r="NLN45" s="37"/>
      <c r="NLO45" s="37"/>
      <c r="NLP45" s="37"/>
      <c r="NLQ45" s="37"/>
      <c r="NLR45" s="37"/>
      <c r="NLS45" s="37"/>
      <c r="NLT45" s="37"/>
      <c r="NLU45" s="37"/>
      <c r="NLV45" s="37"/>
      <c r="NLW45" s="37"/>
      <c r="NLX45" s="37"/>
      <c r="NLY45" s="37"/>
      <c r="NLZ45" s="37"/>
      <c r="NMA45" s="37"/>
      <c r="NMB45" s="37"/>
      <c r="NMC45" s="37"/>
      <c r="NMD45" s="37"/>
      <c r="NME45" s="37"/>
      <c r="NMF45" s="37"/>
      <c r="NMG45" s="37"/>
      <c r="NMH45" s="37"/>
      <c r="NMI45" s="37"/>
      <c r="NMJ45" s="37"/>
      <c r="NMK45" s="37"/>
      <c r="NML45" s="37"/>
      <c r="NMM45" s="37"/>
      <c r="NMN45" s="37"/>
      <c r="NMO45" s="37"/>
      <c r="NMP45" s="37"/>
      <c r="NMQ45" s="37"/>
      <c r="NMR45" s="37"/>
      <c r="NMS45" s="37"/>
      <c r="NMT45" s="37"/>
      <c r="NMU45" s="37"/>
      <c r="NMV45" s="37"/>
      <c r="NMW45" s="37"/>
      <c r="NMX45" s="37"/>
      <c r="NMY45" s="37"/>
      <c r="NMZ45" s="37"/>
      <c r="NNA45" s="37"/>
      <c r="NNB45" s="37"/>
      <c r="NNC45" s="37"/>
      <c r="NND45" s="37"/>
      <c r="NNE45" s="37"/>
      <c r="NNF45" s="37"/>
      <c r="NNG45" s="37"/>
      <c r="NNH45" s="37"/>
      <c r="NNI45" s="37"/>
      <c r="NNJ45" s="37"/>
      <c r="NNK45" s="37"/>
      <c r="NNL45" s="37"/>
      <c r="NNM45" s="37"/>
      <c r="NNN45" s="37"/>
      <c r="NNO45" s="37"/>
      <c r="NNP45" s="37"/>
      <c r="NNQ45" s="37"/>
      <c r="NNR45" s="37"/>
      <c r="NNS45" s="37"/>
      <c r="NNT45" s="37"/>
      <c r="NNU45" s="37"/>
      <c r="NNV45" s="37"/>
      <c r="NNW45" s="37"/>
      <c r="NNX45" s="37"/>
      <c r="NNY45" s="37"/>
      <c r="NNZ45" s="37"/>
      <c r="NOA45" s="37"/>
      <c r="NOB45" s="37"/>
      <c r="NOC45" s="37"/>
      <c r="NOD45" s="37"/>
      <c r="NOE45" s="37"/>
      <c r="NOF45" s="37"/>
      <c r="NOG45" s="37"/>
      <c r="NOH45" s="37"/>
      <c r="NOI45" s="37"/>
      <c r="NOJ45" s="37"/>
      <c r="NOK45" s="37"/>
      <c r="NOL45" s="37"/>
      <c r="NOM45" s="37"/>
      <c r="NON45" s="37"/>
      <c r="NOO45" s="37"/>
      <c r="NOP45" s="37"/>
      <c r="NOQ45" s="37"/>
      <c r="NOR45" s="37"/>
      <c r="NOS45" s="37"/>
      <c r="NOT45" s="37"/>
      <c r="NOU45" s="37"/>
      <c r="NOV45" s="37"/>
      <c r="NOW45" s="37"/>
      <c r="NOX45" s="37"/>
      <c r="NOY45" s="37"/>
      <c r="NOZ45" s="37"/>
      <c r="NPA45" s="37"/>
      <c r="NPB45" s="37"/>
      <c r="NPC45" s="37"/>
      <c r="NPD45" s="37"/>
      <c r="NPE45" s="37"/>
      <c r="NPF45" s="37"/>
      <c r="NPG45" s="37"/>
      <c r="NPH45" s="37"/>
      <c r="NPI45" s="37"/>
      <c r="NPJ45" s="37"/>
      <c r="NPK45" s="37"/>
      <c r="NPL45" s="37"/>
      <c r="NPM45" s="37"/>
      <c r="NPN45" s="37"/>
      <c r="NPO45" s="37"/>
      <c r="NPP45" s="37"/>
      <c r="NPQ45" s="37"/>
      <c r="NPR45" s="37"/>
      <c r="NPS45" s="37"/>
      <c r="NPT45" s="37"/>
      <c r="NPU45" s="37"/>
      <c r="NPV45" s="37"/>
      <c r="NPW45" s="37"/>
      <c r="NPX45" s="37"/>
      <c r="NPY45" s="37"/>
      <c r="NPZ45" s="37"/>
      <c r="NQA45" s="37"/>
      <c r="NQB45" s="37"/>
      <c r="NQC45" s="37"/>
      <c r="NQD45" s="37"/>
      <c r="NQE45" s="37"/>
      <c r="NQF45" s="37"/>
      <c r="NQG45" s="37"/>
      <c r="NQH45" s="37"/>
      <c r="NQI45" s="37"/>
      <c r="NQJ45" s="37"/>
      <c r="NQK45" s="37"/>
      <c r="NQL45" s="37"/>
      <c r="NQM45" s="37"/>
      <c r="NQN45" s="37"/>
      <c r="NQO45" s="37"/>
      <c r="NQP45" s="37"/>
      <c r="NQQ45" s="37"/>
      <c r="NQR45" s="37"/>
      <c r="NQS45" s="37"/>
      <c r="NQT45" s="37"/>
      <c r="NQU45" s="37"/>
      <c r="NQV45" s="37"/>
      <c r="NQW45" s="37"/>
      <c r="NQX45" s="37"/>
      <c r="NQY45" s="37"/>
      <c r="NQZ45" s="37"/>
      <c r="NRA45" s="37"/>
      <c r="NRB45" s="37"/>
      <c r="NRC45" s="37"/>
      <c r="NRD45" s="37"/>
      <c r="NRE45" s="37"/>
      <c r="NRF45" s="37"/>
      <c r="NRG45" s="37"/>
      <c r="NRH45" s="37"/>
      <c r="NRI45" s="37"/>
      <c r="NRJ45" s="37"/>
      <c r="NRK45" s="37"/>
      <c r="NRL45" s="37"/>
      <c r="NRM45" s="37"/>
      <c r="NRN45" s="37"/>
      <c r="NRO45" s="37"/>
      <c r="NRP45" s="37"/>
      <c r="NRQ45" s="37"/>
      <c r="NRR45" s="37"/>
      <c r="NRS45" s="37"/>
      <c r="NRT45" s="37"/>
      <c r="NRU45" s="37"/>
      <c r="NRV45" s="37"/>
      <c r="NRW45" s="37"/>
      <c r="NRX45" s="37"/>
      <c r="NRY45" s="37"/>
      <c r="NRZ45" s="37"/>
      <c r="NSA45" s="37"/>
      <c r="NSB45" s="37"/>
      <c r="NSC45" s="37"/>
      <c r="NSD45" s="37"/>
      <c r="NSE45" s="37"/>
      <c r="NSF45" s="37"/>
      <c r="NSG45" s="37"/>
      <c r="NSH45" s="37"/>
      <c r="NSI45" s="37"/>
      <c r="NSJ45" s="37"/>
      <c r="NSK45" s="37"/>
      <c r="NSL45" s="37"/>
      <c r="NSM45" s="37"/>
      <c r="NSN45" s="37"/>
      <c r="NSO45" s="37"/>
      <c r="NSP45" s="37"/>
      <c r="NSQ45" s="37"/>
      <c r="NSR45" s="37"/>
      <c r="NSS45" s="37"/>
      <c r="NST45" s="37"/>
      <c r="NSU45" s="37"/>
      <c r="NSV45" s="37"/>
      <c r="NSW45" s="37"/>
      <c r="NSX45" s="37"/>
      <c r="NSY45" s="37"/>
      <c r="NSZ45" s="37"/>
      <c r="NTA45" s="37"/>
      <c r="NTB45" s="37"/>
      <c r="NTC45" s="37"/>
      <c r="NTD45" s="37"/>
      <c r="NTE45" s="37"/>
      <c r="NTF45" s="37"/>
      <c r="NTG45" s="37"/>
      <c r="NTH45" s="37"/>
      <c r="NTI45" s="37"/>
      <c r="NTJ45" s="37"/>
      <c r="NTK45" s="37"/>
      <c r="NTL45" s="37"/>
      <c r="NTM45" s="37"/>
      <c r="NTN45" s="37"/>
      <c r="NTO45" s="37"/>
      <c r="NTP45" s="37"/>
      <c r="NTQ45" s="37"/>
      <c r="NTR45" s="37"/>
      <c r="NTS45" s="37"/>
      <c r="NTT45" s="37"/>
      <c r="NTU45" s="37"/>
      <c r="NTV45" s="37"/>
      <c r="NTW45" s="37"/>
      <c r="NTX45" s="37"/>
      <c r="NTY45" s="37"/>
      <c r="NTZ45" s="37"/>
      <c r="NUA45" s="37"/>
      <c r="NUB45" s="37"/>
      <c r="NUC45" s="37"/>
      <c r="NUD45" s="37"/>
      <c r="NUE45" s="37"/>
      <c r="NUF45" s="37"/>
      <c r="NUG45" s="37"/>
      <c r="NUH45" s="37"/>
      <c r="NUI45" s="37"/>
      <c r="NUJ45" s="37"/>
      <c r="NUK45" s="37"/>
      <c r="NUL45" s="37"/>
      <c r="NUM45" s="37"/>
      <c r="NUN45" s="37"/>
      <c r="NUO45" s="37"/>
      <c r="NUP45" s="37"/>
      <c r="NUQ45" s="37"/>
      <c r="NUR45" s="37"/>
      <c r="NUS45" s="37"/>
      <c r="NUT45" s="37"/>
      <c r="NUU45" s="37"/>
      <c r="NUV45" s="37"/>
      <c r="NUW45" s="37"/>
      <c r="NUX45" s="37"/>
      <c r="NUY45" s="37"/>
      <c r="NUZ45" s="37"/>
      <c r="NVA45" s="37"/>
      <c r="NVB45" s="37"/>
      <c r="NVC45" s="37"/>
      <c r="NVD45" s="37"/>
      <c r="NVE45" s="37"/>
      <c r="NVF45" s="37"/>
      <c r="NVG45" s="37"/>
      <c r="NVH45" s="37"/>
      <c r="NVI45" s="37"/>
      <c r="NVJ45" s="37"/>
      <c r="NVK45" s="37"/>
      <c r="NVL45" s="37"/>
      <c r="NVM45" s="37"/>
      <c r="NVN45" s="37"/>
      <c r="NVO45" s="37"/>
      <c r="NVP45" s="37"/>
      <c r="NVQ45" s="37"/>
      <c r="NVR45" s="37"/>
      <c r="NVS45" s="37"/>
      <c r="NVT45" s="37"/>
      <c r="NVU45" s="37"/>
      <c r="NVV45" s="37"/>
      <c r="NVW45" s="37"/>
      <c r="NVX45" s="37"/>
      <c r="NVY45" s="37"/>
      <c r="NVZ45" s="37"/>
      <c r="NWA45" s="37"/>
      <c r="NWB45" s="37"/>
      <c r="NWC45" s="37"/>
      <c r="NWD45" s="37"/>
      <c r="NWE45" s="37"/>
      <c r="NWF45" s="37"/>
      <c r="NWG45" s="37"/>
      <c r="NWH45" s="37"/>
      <c r="NWI45" s="37"/>
      <c r="NWJ45" s="37"/>
      <c r="NWK45" s="37"/>
      <c r="NWL45" s="37"/>
      <c r="NWM45" s="37"/>
      <c r="NWN45" s="37"/>
      <c r="NWO45" s="37"/>
      <c r="NWP45" s="37"/>
      <c r="NWQ45" s="37"/>
      <c r="NWR45" s="37"/>
      <c r="NWS45" s="37"/>
      <c r="NWT45" s="37"/>
      <c r="NWU45" s="37"/>
      <c r="NWV45" s="37"/>
      <c r="NWW45" s="37"/>
      <c r="NWX45" s="37"/>
      <c r="NWY45" s="37"/>
      <c r="NWZ45" s="37"/>
      <c r="NXA45" s="37"/>
      <c r="NXB45" s="37"/>
      <c r="NXC45" s="37"/>
      <c r="NXD45" s="37"/>
      <c r="NXE45" s="37"/>
      <c r="NXF45" s="37"/>
      <c r="NXG45" s="37"/>
      <c r="NXH45" s="37"/>
      <c r="NXI45" s="37"/>
      <c r="NXJ45" s="37"/>
      <c r="NXK45" s="37"/>
      <c r="NXL45" s="37"/>
      <c r="NXM45" s="37"/>
      <c r="NXN45" s="37"/>
      <c r="NXO45" s="37"/>
      <c r="NXP45" s="37"/>
      <c r="NXQ45" s="37"/>
      <c r="NXR45" s="37"/>
      <c r="NXS45" s="37"/>
      <c r="NXT45" s="37"/>
      <c r="NXU45" s="37"/>
      <c r="NXV45" s="37"/>
      <c r="NXW45" s="37"/>
      <c r="NXX45" s="37"/>
      <c r="NXY45" s="37"/>
      <c r="NXZ45" s="37"/>
      <c r="NYA45" s="37"/>
      <c r="NYB45" s="37"/>
      <c r="NYC45" s="37"/>
      <c r="NYD45" s="37"/>
      <c r="NYE45" s="37"/>
      <c r="NYF45" s="37"/>
      <c r="NYG45" s="37"/>
      <c r="NYH45" s="37"/>
      <c r="NYI45" s="37"/>
      <c r="NYJ45" s="37"/>
      <c r="NYK45" s="37"/>
      <c r="NYL45" s="37"/>
      <c r="NYM45" s="37"/>
      <c r="NYN45" s="37"/>
      <c r="NYO45" s="37"/>
      <c r="NYP45" s="37"/>
      <c r="NYQ45" s="37"/>
      <c r="NYR45" s="37"/>
      <c r="NYS45" s="37"/>
      <c r="NYT45" s="37"/>
      <c r="NYU45" s="37"/>
      <c r="NYV45" s="37"/>
      <c r="NYW45" s="37"/>
      <c r="NYX45" s="37"/>
      <c r="NYY45" s="37"/>
      <c r="NYZ45" s="37"/>
      <c r="NZA45" s="37"/>
      <c r="NZB45" s="37"/>
      <c r="NZC45" s="37"/>
      <c r="NZD45" s="37"/>
      <c r="NZE45" s="37"/>
      <c r="NZF45" s="37"/>
      <c r="NZG45" s="37"/>
      <c r="NZH45" s="37"/>
      <c r="NZI45" s="37"/>
      <c r="NZJ45" s="37"/>
      <c r="NZK45" s="37"/>
      <c r="NZL45" s="37"/>
      <c r="NZM45" s="37"/>
      <c r="NZN45" s="37"/>
      <c r="NZO45" s="37"/>
      <c r="NZP45" s="37"/>
      <c r="NZQ45" s="37"/>
      <c r="NZR45" s="37"/>
      <c r="NZS45" s="37"/>
      <c r="NZT45" s="37"/>
      <c r="NZU45" s="37"/>
      <c r="NZV45" s="37"/>
      <c r="NZW45" s="37"/>
      <c r="NZX45" s="37"/>
      <c r="NZY45" s="37"/>
      <c r="NZZ45" s="37"/>
      <c r="OAA45" s="37"/>
      <c r="OAB45" s="37"/>
      <c r="OAC45" s="37"/>
      <c r="OAD45" s="37"/>
      <c r="OAE45" s="37"/>
      <c r="OAF45" s="37"/>
      <c r="OAG45" s="37"/>
      <c r="OAH45" s="37"/>
      <c r="OAI45" s="37"/>
      <c r="OAJ45" s="37"/>
      <c r="OAK45" s="37"/>
      <c r="OAL45" s="37"/>
      <c r="OAM45" s="37"/>
      <c r="OAN45" s="37"/>
      <c r="OAO45" s="37"/>
      <c r="OAP45" s="37"/>
      <c r="OAQ45" s="37"/>
      <c r="OAR45" s="37"/>
      <c r="OAS45" s="37"/>
      <c r="OAT45" s="37"/>
      <c r="OAU45" s="37"/>
      <c r="OAV45" s="37"/>
      <c r="OAW45" s="37"/>
      <c r="OAX45" s="37"/>
      <c r="OAY45" s="37"/>
      <c r="OAZ45" s="37"/>
      <c r="OBA45" s="37"/>
      <c r="OBB45" s="37"/>
      <c r="OBC45" s="37"/>
      <c r="OBD45" s="37"/>
      <c r="OBE45" s="37"/>
      <c r="OBF45" s="37"/>
      <c r="OBG45" s="37"/>
      <c r="OBH45" s="37"/>
      <c r="OBI45" s="37"/>
      <c r="OBJ45" s="37"/>
      <c r="OBK45" s="37"/>
      <c r="OBL45" s="37"/>
      <c r="OBM45" s="37"/>
      <c r="OBN45" s="37"/>
      <c r="OBO45" s="37"/>
      <c r="OBP45" s="37"/>
      <c r="OBQ45" s="37"/>
      <c r="OBR45" s="37"/>
      <c r="OBS45" s="37"/>
      <c r="OBT45" s="37"/>
      <c r="OBU45" s="37"/>
      <c r="OBV45" s="37"/>
      <c r="OBW45" s="37"/>
      <c r="OBX45" s="37"/>
      <c r="OBY45" s="37"/>
      <c r="OBZ45" s="37"/>
      <c r="OCA45" s="37"/>
      <c r="OCB45" s="37"/>
      <c r="OCC45" s="37"/>
      <c r="OCD45" s="37"/>
      <c r="OCE45" s="37"/>
      <c r="OCF45" s="37"/>
      <c r="OCG45" s="37"/>
      <c r="OCH45" s="37"/>
      <c r="OCI45" s="37"/>
      <c r="OCJ45" s="37"/>
      <c r="OCK45" s="37"/>
      <c r="OCL45" s="37"/>
      <c r="OCM45" s="37"/>
      <c r="OCN45" s="37"/>
      <c r="OCO45" s="37"/>
      <c r="OCP45" s="37"/>
      <c r="OCQ45" s="37"/>
      <c r="OCR45" s="37"/>
      <c r="OCS45" s="37"/>
      <c r="OCT45" s="37"/>
      <c r="OCU45" s="37"/>
      <c r="OCV45" s="37"/>
      <c r="OCW45" s="37"/>
      <c r="OCX45" s="37"/>
      <c r="OCY45" s="37"/>
      <c r="OCZ45" s="37"/>
      <c r="ODA45" s="37"/>
      <c r="ODB45" s="37"/>
      <c r="ODC45" s="37"/>
      <c r="ODD45" s="37"/>
      <c r="ODE45" s="37"/>
      <c r="ODF45" s="37"/>
      <c r="ODG45" s="37"/>
      <c r="ODH45" s="37"/>
      <c r="ODI45" s="37"/>
      <c r="ODJ45" s="37"/>
      <c r="ODK45" s="37"/>
      <c r="ODL45" s="37"/>
      <c r="ODM45" s="37"/>
      <c r="ODN45" s="37"/>
      <c r="ODO45" s="37"/>
      <c r="ODP45" s="37"/>
      <c r="ODQ45" s="37"/>
      <c r="ODR45" s="37"/>
      <c r="ODS45" s="37"/>
      <c r="ODT45" s="37"/>
      <c r="ODU45" s="37"/>
      <c r="ODV45" s="37"/>
      <c r="ODW45" s="37"/>
      <c r="ODX45" s="37"/>
      <c r="ODY45" s="37"/>
      <c r="ODZ45" s="37"/>
      <c r="OEA45" s="37"/>
      <c r="OEB45" s="37"/>
      <c r="OEC45" s="37"/>
      <c r="OED45" s="37"/>
      <c r="OEE45" s="37"/>
      <c r="OEF45" s="37"/>
      <c r="OEG45" s="37"/>
      <c r="OEH45" s="37"/>
      <c r="OEI45" s="37"/>
      <c r="OEJ45" s="37"/>
      <c r="OEK45" s="37"/>
      <c r="OEL45" s="37"/>
      <c r="OEM45" s="37"/>
      <c r="OEN45" s="37"/>
      <c r="OEO45" s="37"/>
      <c r="OEP45" s="37"/>
      <c r="OEQ45" s="37"/>
      <c r="OER45" s="37"/>
      <c r="OES45" s="37"/>
      <c r="OET45" s="37"/>
      <c r="OEU45" s="37"/>
      <c r="OEV45" s="37"/>
      <c r="OEW45" s="37"/>
      <c r="OEX45" s="37"/>
      <c r="OEY45" s="37"/>
      <c r="OEZ45" s="37"/>
      <c r="OFA45" s="37"/>
      <c r="OFB45" s="37"/>
      <c r="OFC45" s="37"/>
      <c r="OFD45" s="37"/>
      <c r="OFE45" s="37"/>
      <c r="OFF45" s="37"/>
      <c r="OFG45" s="37"/>
      <c r="OFH45" s="37"/>
      <c r="OFI45" s="37"/>
      <c r="OFJ45" s="37"/>
      <c r="OFK45" s="37"/>
      <c r="OFL45" s="37"/>
      <c r="OFM45" s="37"/>
      <c r="OFN45" s="37"/>
      <c r="OFO45" s="37"/>
      <c r="OFP45" s="37"/>
      <c r="OFQ45" s="37"/>
      <c r="OFR45" s="37"/>
      <c r="OFS45" s="37"/>
      <c r="OFT45" s="37"/>
      <c r="OFU45" s="37"/>
      <c r="OFV45" s="37"/>
      <c r="OFW45" s="37"/>
      <c r="OFX45" s="37"/>
      <c r="OFY45" s="37"/>
      <c r="OFZ45" s="37"/>
      <c r="OGA45" s="37"/>
      <c r="OGB45" s="37"/>
      <c r="OGC45" s="37"/>
      <c r="OGD45" s="37"/>
      <c r="OGE45" s="37"/>
      <c r="OGF45" s="37"/>
      <c r="OGG45" s="37"/>
      <c r="OGH45" s="37"/>
      <c r="OGI45" s="37"/>
      <c r="OGJ45" s="37"/>
      <c r="OGK45" s="37"/>
      <c r="OGL45" s="37"/>
      <c r="OGM45" s="37"/>
      <c r="OGN45" s="37"/>
      <c r="OGO45" s="37"/>
      <c r="OGP45" s="37"/>
      <c r="OGQ45" s="37"/>
      <c r="OGR45" s="37"/>
      <c r="OGS45" s="37"/>
      <c r="OGT45" s="37"/>
      <c r="OGU45" s="37"/>
      <c r="OGV45" s="37"/>
      <c r="OGW45" s="37"/>
      <c r="OGX45" s="37"/>
      <c r="OGY45" s="37"/>
      <c r="OGZ45" s="37"/>
      <c r="OHA45" s="37"/>
      <c r="OHB45" s="37"/>
      <c r="OHC45" s="37"/>
      <c r="OHD45" s="37"/>
      <c r="OHE45" s="37"/>
      <c r="OHF45" s="37"/>
      <c r="OHG45" s="37"/>
      <c r="OHH45" s="37"/>
      <c r="OHI45" s="37"/>
      <c r="OHJ45" s="37"/>
      <c r="OHK45" s="37"/>
      <c r="OHL45" s="37"/>
      <c r="OHM45" s="37"/>
      <c r="OHN45" s="37"/>
      <c r="OHO45" s="37"/>
      <c r="OHP45" s="37"/>
      <c r="OHQ45" s="37"/>
      <c r="OHR45" s="37"/>
      <c r="OHS45" s="37"/>
      <c r="OHT45" s="37"/>
      <c r="OHU45" s="37"/>
      <c r="OHV45" s="37"/>
      <c r="OHW45" s="37"/>
      <c r="OHX45" s="37"/>
      <c r="OHY45" s="37"/>
      <c r="OHZ45" s="37"/>
      <c r="OIA45" s="37"/>
      <c r="OIB45" s="37"/>
      <c r="OIC45" s="37"/>
      <c r="OID45" s="37"/>
      <c r="OIE45" s="37"/>
      <c r="OIF45" s="37"/>
      <c r="OIG45" s="37"/>
      <c r="OIH45" s="37"/>
      <c r="OII45" s="37"/>
      <c r="OIJ45" s="37"/>
      <c r="OIK45" s="37"/>
      <c r="OIL45" s="37"/>
      <c r="OIM45" s="37"/>
      <c r="OIN45" s="37"/>
      <c r="OIO45" s="37"/>
      <c r="OIP45" s="37"/>
      <c r="OIQ45" s="37"/>
      <c r="OIR45" s="37"/>
      <c r="OIS45" s="37"/>
      <c r="OIT45" s="37"/>
      <c r="OIU45" s="37"/>
      <c r="OIV45" s="37"/>
      <c r="OIW45" s="37"/>
      <c r="OIX45" s="37"/>
      <c r="OIY45" s="37"/>
      <c r="OIZ45" s="37"/>
      <c r="OJA45" s="37"/>
      <c r="OJB45" s="37"/>
      <c r="OJC45" s="37"/>
      <c r="OJD45" s="37"/>
      <c r="OJE45" s="37"/>
      <c r="OJF45" s="37"/>
      <c r="OJG45" s="37"/>
      <c r="OJH45" s="37"/>
      <c r="OJI45" s="37"/>
      <c r="OJJ45" s="37"/>
      <c r="OJK45" s="37"/>
      <c r="OJL45" s="37"/>
      <c r="OJM45" s="37"/>
      <c r="OJN45" s="37"/>
      <c r="OJO45" s="37"/>
      <c r="OJP45" s="37"/>
      <c r="OJQ45" s="37"/>
      <c r="OJR45" s="37"/>
      <c r="OJS45" s="37"/>
      <c r="OJT45" s="37"/>
      <c r="OJU45" s="37"/>
      <c r="OJV45" s="37"/>
      <c r="OJW45" s="37"/>
      <c r="OJX45" s="37"/>
      <c r="OJY45" s="37"/>
      <c r="OJZ45" s="37"/>
      <c r="OKA45" s="37"/>
      <c r="OKB45" s="37"/>
      <c r="OKC45" s="37"/>
      <c r="OKD45" s="37"/>
      <c r="OKE45" s="37"/>
      <c r="OKF45" s="37"/>
      <c r="OKG45" s="37"/>
      <c r="OKH45" s="37"/>
      <c r="OKI45" s="37"/>
      <c r="OKJ45" s="37"/>
      <c r="OKK45" s="37"/>
      <c r="OKL45" s="37"/>
      <c r="OKM45" s="37"/>
      <c r="OKN45" s="37"/>
      <c r="OKO45" s="37"/>
      <c r="OKP45" s="37"/>
      <c r="OKQ45" s="37"/>
      <c r="OKR45" s="37"/>
      <c r="OKS45" s="37"/>
      <c r="OKT45" s="37"/>
      <c r="OKU45" s="37"/>
      <c r="OKV45" s="37"/>
      <c r="OKW45" s="37"/>
      <c r="OKX45" s="37"/>
      <c r="OKY45" s="37"/>
      <c r="OKZ45" s="37"/>
      <c r="OLA45" s="37"/>
      <c r="OLB45" s="37"/>
      <c r="OLC45" s="37"/>
      <c r="OLD45" s="37"/>
      <c r="OLE45" s="37"/>
      <c r="OLF45" s="37"/>
      <c r="OLG45" s="37"/>
      <c r="OLH45" s="37"/>
      <c r="OLI45" s="37"/>
      <c r="OLJ45" s="37"/>
      <c r="OLK45" s="37"/>
      <c r="OLL45" s="37"/>
      <c r="OLM45" s="37"/>
      <c r="OLN45" s="37"/>
      <c r="OLO45" s="37"/>
      <c r="OLP45" s="37"/>
      <c r="OLQ45" s="37"/>
      <c r="OLR45" s="37"/>
      <c r="OLS45" s="37"/>
      <c r="OLT45" s="37"/>
      <c r="OLU45" s="37"/>
      <c r="OLV45" s="37"/>
      <c r="OLW45" s="37"/>
      <c r="OLX45" s="37"/>
      <c r="OLY45" s="37"/>
      <c r="OLZ45" s="37"/>
      <c r="OMA45" s="37"/>
      <c r="OMB45" s="37"/>
      <c r="OMC45" s="37"/>
      <c r="OMD45" s="37"/>
      <c r="OME45" s="37"/>
      <c r="OMF45" s="37"/>
      <c r="OMG45" s="37"/>
      <c r="OMH45" s="37"/>
      <c r="OMI45" s="37"/>
      <c r="OMJ45" s="37"/>
      <c r="OMK45" s="37"/>
      <c r="OML45" s="37"/>
      <c r="OMM45" s="37"/>
      <c r="OMN45" s="37"/>
      <c r="OMO45" s="37"/>
      <c r="OMP45" s="37"/>
      <c r="OMQ45" s="37"/>
      <c r="OMR45" s="37"/>
      <c r="OMS45" s="37"/>
      <c r="OMT45" s="37"/>
      <c r="OMU45" s="37"/>
      <c r="OMV45" s="37"/>
      <c r="OMW45" s="37"/>
      <c r="OMX45" s="37"/>
      <c r="OMY45" s="37"/>
      <c r="OMZ45" s="37"/>
      <c r="ONA45" s="37"/>
      <c r="ONB45" s="37"/>
      <c r="ONC45" s="37"/>
      <c r="OND45" s="37"/>
      <c r="ONE45" s="37"/>
      <c r="ONF45" s="37"/>
      <c r="ONG45" s="37"/>
      <c r="ONH45" s="37"/>
      <c r="ONI45" s="37"/>
      <c r="ONJ45" s="37"/>
      <c r="ONK45" s="37"/>
      <c r="ONL45" s="37"/>
      <c r="ONM45" s="37"/>
      <c r="ONN45" s="37"/>
      <c r="ONO45" s="37"/>
      <c r="ONP45" s="37"/>
      <c r="ONQ45" s="37"/>
      <c r="ONR45" s="37"/>
      <c r="ONS45" s="37"/>
      <c r="ONT45" s="37"/>
      <c r="ONU45" s="37"/>
      <c r="ONV45" s="37"/>
      <c r="ONW45" s="37"/>
      <c r="ONX45" s="37"/>
      <c r="ONY45" s="37"/>
      <c r="ONZ45" s="37"/>
      <c r="OOA45" s="37"/>
      <c r="OOB45" s="37"/>
      <c r="OOC45" s="37"/>
      <c r="OOD45" s="37"/>
      <c r="OOE45" s="37"/>
      <c r="OOF45" s="37"/>
      <c r="OOG45" s="37"/>
      <c r="OOH45" s="37"/>
      <c r="OOI45" s="37"/>
      <c r="OOJ45" s="37"/>
      <c r="OOK45" s="37"/>
      <c r="OOL45" s="37"/>
      <c r="OOM45" s="37"/>
      <c r="OON45" s="37"/>
      <c r="OOO45" s="37"/>
      <c r="OOP45" s="37"/>
      <c r="OOQ45" s="37"/>
      <c r="OOR45" s="37"/>
      <c r="OOS45" s="37"/>
      <c r="OOT45" s="37"/>
      <c r="OOU45" s="37"/>
      <c r="OOV45" s="37"/>
      <c r="OOW45" s="37"/>
      <c r="OOX45" s="37"/>
      <c r="OOY45" s="37"/>
      <c r="OOZ45" s="37"/>
      <c r="OPA45" s="37"/>
      <c r="OPB45" s="37"/>
      <c r="OPC45" s="37"/>
      <c r="OPD45" s="37"/>
      <c r="OPE45" s="37"/>
      <c r="OPF45" s="37"/>
      <c r="OPG45" s="37"/>
      <c r="OPH45" s="37"/>
      <c r="OPI45" s="37"/>
      <c r="OPJ45" s="37"/>
      <c r="OPK45" s="37"/>
      <c r="OPL45" s="37"/>
      <c r="OPM45" s="37"/>
      <c r="OPN45" s="37"/>
      <c r="OPO45" s="37"/>
      <c r="OPP45" s="37"/>
      <c r="OPQ45" s="37"/>
      <c r="OPR45" s="37"/>
      <c r="OPS45" s="37"/>
      <c r="OPT45" s="37"/>
      <c r="OPU45" s="37"/>
      <c r="OPV45" s="37"/>
      <c r="OPW45" s="37"/>
      <c r="OPX45" s="37"/>
      <c r="OPY45" s="37"/>
      <c r="OPZ45" s="37"/>
      <c r="OQA45" s="37"/>
      <c r="OQB45" s="37"/>
      <c r="OQC45" s="37"/>
      <c r="OQD45" s="37"/>
      <c r="OQE45" s="37"/>
      <c r="OQF45" s="37"/>
      <c r="OQG45" s="37"/>
      <c r="OQH45" s="37"/>
      <c r="OQI45" s="37"/>
      <c r="OQJ45" s="37"/>
      <c r="OQK45" s="37"/>
      <c r="OQL45" s="37"/>
      <c r="OQM45" s="37"/>
      <c r="OQN45" s="37"/>
      <c r="OQO45" s="37"/>
      <c r="OQP45" s="37"/>
      <c r="OQQ45" s="37"/>
      <c r="OQR45" s="37"/>
      <c r="OQS45" s="37"/>
      <c r="OQT45" s="37"/>
      <c r="OQU45" s="37"/>
      <c r="OQV45" s="37"/>
      <c r="OQW45" s="37"/>
      <c r="OQX45" s="37"/>
      <c r="OQY45" s="37"/>
      <c r="OQZ45" s="37"/>
      <c r="ORA45" s="37"/>
      <c r="ORB45" s="37"/>
      <c r="ORC45" s="37"/>
      <c r="ORD45" s="37"/>
      <c r="ORE45" s="37"/>
      <c r="ORF45" s="37"/>
      <c r="ORG45" s="37"/>
      <c r="ORH45" s="37"/>
      <c r="ORI45" s="37"/>
      <c r="ORJ45" s="37"/>
      <c r="ORK45" s="37"/>
      <c r="ORL45" s="37"/>
      <c r="ORM45" s="37"/>
      <c r="ORN45" s="37"/>
      <c r="ORO45" s="37"/>
      <c r="ORP45" s="37"/>
      <c r="ORQ45" s="37"/>
      <c r="ORR45" s="37"/>
      <c r="ORS45" s="37"/>
      <c r="ORT45" s="37"/>
      <c r="ORU45" s="37"/>
      <c r="ORV45" s="37"/>
      <c r="ORW45" s="37"/>
      <c r="ORX45" s="37"/>
      <c r="ORY45" s="37"/>
      <c r="ORZ45" s="37"/>
      <c r="OSA45" s="37"/>
      <c r="OSB45" s="37"/>
      <c r="OSC45" s="37"/>
      <c r="OSD45" s="37"/>
      <c r="OSE45" s="37"/>
      <c r="OSF45" s="37"/>
      <c r="OSG45" s="37"/>
      <c r="OSH45" s="37"/>
      <c r="OSI45" s="37"/>
      <c r="OSJ45" s="37"/>
      <c r="OSK45" s="37"/>
      <c r="OSL45" s="37"/>
      <c r="OSM45" s="37"/>
      <c r="OSN45" s="37"/>
      <c r="OSO45" s="37"/>
      <c r="OSP45" s="37"/>
      <c r="OSQ45" s="37"/>
      <c r="OSR45" s="37"/>
      <c r="OSS45" s="37"/>
      <c r="OST45" s="37"/>
      <c r="OSU45" s="37"/>
      <c r="OSV45" s="37"/>
      <c r="OSW45" s="37"/>
      <c r="OSX45" s="37"/>
      <c r="OSY45" s="37"/>
      <c r="OSZ45" s="37"/>
      <c r="OTA45" s="37"/>
      <c r="OTB45" s="37"/>
      <c r="OTC45" s="37"/>
      <c r="OTD45" s="37"/>
      <c r="OTE45" s="37"/>
      <c r="OTF45" s="37"/>
      <c r="OTG45" s="37"/>
      <c r="OTH45" s="37"/>
      <c r="OTI45" s="37"/>
      <c r="OTJ45" s="37"/>
      <c r="OTK45" s="37"/>
      <c r="OTL45" s="37"/>
      <c r="OTM45" s="37"/>
      <c r="OTN45" s="37"/>
      <c r="OTO45" s="37"/>
      <c r="OTP45" s="37"/>
      <c r="OTQ45" s="37"/>
      <c r="OTR45" s="37"/>
      <c r="OTS45" s="37"/>
      <c r="OTT45" s="37"/>
      <c r="OTU45" s="37"/>
      <c r="OTV45" s="37"/>
      <c r="OTW45" s="37"/>
      <c r="OTX45" s="37"/>
      <c r="OTY45" s="37"/>
      <c r="OTZ45" s="37"/>
      <c r="OUA45" s="37"/>
      <c r="OUB45" s="37"/>
      <c r="OUC45" s="37"/>
      <c r="OUD45" s="37"/>
      <c r="OUE45" s="37"/>
      <c r="OUF45" s="37"/>
      <c r="OUG45" s="37"/>
      <c r="OUH45" s="37"/>
      <c r="OUI45" s="37"/>
      <c r="OUJ45" s="37"/>
      <c r="OUK45" s="37"/>
      <c r="OUL45" s="37"/>
      <c r="OUM45" s="37"/>
      <c r="OUN45" s="37"/>
      <c r="OUO45" s="37"/>
      <c r="OUP45" s="37"/>
      <c r="OUQ45" s="37"/>
      <c r="OUR45" s="37"/>
      <c r="OUS45" s="37"/>
      <c r="OUT45" s="37"/>
      <c r="OUU45" s="37"/>
      <c r="OUV45" s="37"/>
      <c r="OUW45" s="37"/>
      <c r="OUX45" s="37"/>
      <c r="OUY45" s="37"/>
      <c r="OUZ45" s="37"/>
      <c r="OVA45" s="37"/>
      <c r="OVB45" s="37"/>
      <c r="OVC45" s="37"/>
      <c r="OVD45" s="37"/>
      <c r="OVE45" s="37"/>
      <c r="OVF45" s="37"/>
      <c r="OVG45" s="37"/>
      <c r="OVH45" s="37"/>
      <c r="OVI45" s="37"/>
      <c r="OVJ45" s="37"/>
      <c r="OVK45" s="37"/>
      <c r="OVL45" s="37"/>
      <c r="OVM45" s="37"/>
      <c r="OVN45" s="37"/>
      <c r="OVO45" s="37"/>
      <c r="OVP45" s="37"/>
      <c r="OVQ45" s="37"/>
      <c r="OVR45" s="37"/>
      <c r="OVS45" s="37"/>
      <c r="OVT45" s="37"/>
      <c r="OVU45" s="37"/>
      <c r="OVV45" s="37"/>
      <c r="OVW45" s="37"/>
      <c r="OVX45" s="37"/>
      <c r="OVY45" s="37"/>
      <c r="OVZ45" s="37"/>
      <c r="OWA45" s="37"/>
      <c r="OWB45" s="37"/>
      <c r="OWC45" s="37"/>
      <c r="OWD45" s="37"/>
      <c r="OWE45" s="37"/>
      <c r="OWF45" s="37"/>
      <c r="OWG45" s="37"/>
      <c r="OWH45" s="37"/>
      <c r="OWI45" s="37"/>
      <c r="OWJ45" s="37"/>
      <c r="OWK45" s="37"/>
      <c r="OWL45" s="37"/>
      <c r="OWM45" s="37"/>
      <c r="OWN45" s="37"/>
      <c r="OWO45" s="37"/>
      <c r="OWP45" s="37"/>
      <c r="OWQ45" s="37"/>
      <c r="OWR45" s="37"/>
      <c r="OWS45" s="37"/>
      <c r="OWT45" s="37"/>
      <c r="OWU45" s="37"/>
      <c r="OWV45" s="37"/>
      <c r="OWW45" s="37"/>
      <c r="OWX45" s="37"/>
      <c r="OWY45" s="37"/>
      <c r="OWZ45" s="37"/>
      <c r="OXA45" s="37"/>
      <c r="OXB45" s="37"/>
      <c r="OXC45" s="37"/>
      <c r="OXD45" s="37"/>
      <c r="OXE45" s="37"/>
      <c r="OXF45" s="37"/>
      <c r="OXG45" s="37"/>
      <c r="OXH45" s="37"/>
      <c r="OXI45" s="37"/>
      <c r="OXJ45" s="37"/>
      <c r="OXK45" s="37"/>
      <c r="OXL45" s="37"/>
      <c r="OXM45" s="37"/>
      <c r="OXN45" s="37"/>
      <c r="OXO45" s="37"/>
      <c r="OXP45" s="37"/>
      <c r="OXQ45" s="37"/>
      <c r="OXR45" s="37"/>
      <c r="OXS45" s="37"/>
      <c r="OXT45" s="37"/>
      <c r="OXU45" s="37"/>
      <c r="OXV45" s="37"/>
      <c r="OXW45" s="37"/>
      <c r="OXX45" s="37"/>
      <c r="OXY45" s="37"/>
      <c r="OXZ45" s="37"/>
      <c r="OYA45" s="37"/>
      <c r="OYB45" s="37"/>
      <c r="OYC45" s="37"/>
      <c r="OYD45" s="37"/>
      <c r="OYE45" s="37"/>
      <c r="OYF45" s="37"/>
      <c r="OYG45" s="37"/>
      <c r="OYH45" s="37"/>
      <c r="OYI45" s="37"/>
      <c r="OYJ45" s="37"/>
      <c r="OYK45" s="37"/>
      <c r="OYL45" s="37"/>
      <c r="OYM45" s="37"/>
      <c r="OYN45" s="37"/>
      <c r="OYO45" s="37"/>
      <c r="OYP45" s="37"/>
      <c r="OYQ45" s="37"/>
      <c r="OYR45" s="37"/>
      <c r="OYS45" s="37"/>
      <c r="OYT45" s="37"/>
      <c r="OYU45" s="37"/>
      <c r="OYV45" s="37"/>
      <c r="OYW45" s="37"/>
      <c r="OYX45" s="37"/>
      <c r="OYY45" s="37"/>
      <c r="OYZ45" s="37"/>
      <c r="OZA45" s="37"/>
      <c r="OZB45" s="37"/>
      <c r="OZC45" s="37"/>
      <c r="OZD45" s="37"/>
      <c r="OZE45" s="37"/>
      <c r="OZF45" s="37"/>
      <c r="OZG45" s="37"/>
      <c r="OZH45" s="37"/>
      <c r="OZI45" s="37"/>
      <c r="OZJ45" s="37"/>
      <c r="OZK45" s="37"/>
      <c r="OZL45" s="37"/>
      <c r="OZM45" s="37"/>
      <c r="OZN45" s="37"/>
      <c r="OZO45" s="37"/>
      <c r="OZP45" s="37"/>
      <c r="OZQ45" s="37"/>
      <c r="OZR45" s="37"/>
      <c r="OZS45" s="37"/>
      <c r="OZT45" s="37"/>
      <c r="OZU45" s="37"/>
      <c r="OZV45" s="37"/>
      <c r="OZW45" s="37"/>
      <c r="OZX45" s="37"/>
      <c r="OZY45" s="37"/>
      <c r="OZZ45" s="37"/>
      <c r="PAA45" s="37"/>
      <c r="PAB45" s="37"/>
      <c r="PAC45" s="37"/>
      <c r="PAD45" s="37"/>
      <c r="PAE45" s="37"/>
      <c r="PAF45" s="37"/>
      <c r="PAG45" s="37"/>
      <c r="PAH45" s="37"/>
      <c r="PAI45" s="37"/>
      <c r="PAJ45" s="37"/>
      <c r="PAK45" s="37"/>
      <c r="PAL45" s="37"/>
      <c r="PAM45" s="37"/>
      <c r="PAN45" s="37"/>
      <c r="PAO45" s="37"/>
      <c r="PAP45" s="37"/>
      <c r="PAQ45" s="37"/>
      <c r="PAR45" s="37"/>
      <c r="PAS45" s="37"/>
      <c r="PAT45" s="37"/>
      <c r="PAU45" s="37"/>
      <c r="PAV45" s="37"/>
      <c r="PAW45" s="37"/>
      <c r="PAX45" s="37"/>
      <c r="PAY45" s="37"/>
      <c r="PAZ45" s="37"/>
      <c r="PBA45" s="37"/>
      <c r="PBB45" s="37"/>
      <c r="PBC45" s="37"/>
      <c r="PBD45" s="37"/>
      <c r="PBE45" s="37"/>
      <c r="PBF45" s="37"/>
      <c r="PBG45" s="37"/>
      <c r="PBH45" s="37"/>
      <c r="PBI45" s="37"/>
      <c r="PBJ45" s="37"/>
      <c r="PBK45" s="37"/>
      <c r="PBL45" s="37"/>
      <c r="PBM45" s="37"/>
      <c r="PBN45" s="37"/>
      <c r="PBO45" s="37"/>
      <c r="PBP45" s="37"/>
      <c r="PBQ45" s="37"/>
      <c r="PBR45" s="37"/>
      <c r="PBS45" s="37"/>
      <c r="PBT45" s="37"/>
      <c r="PBU45" s="37"/>
      <c r="PBV45" s="37"/>
      <c r="PBW45" s="37"/>
      <c r="PBX45" s="37"/>
      <c r="PBY45" s="37"/>
      <c r="PBZ45" s="37"/>
      <c r="PCA45" s="37"/>
      <c r="PCB45" s="37"/>
      <c r="PCC45" s="37"/>
      <c r="PCD45" s="37"/>
      <c r="PCE45" s="37"/>
      <c r="PCF45" s="37"/>
      <c r="PCG45" s="37"/>
      <c r="PCH45" s="37"/>
      <c r="PCI45" s="37"/>
      <c r="PCJ45" s="37"/>
      <c r="PCK45" s="37"/>
      <c r="PCL45" s="37"/>
      <c r="PCM45" s="37"/>
      <c r="PCN45" s="37"/>
      <c r="PCO45" s="37"/>
      <c r="PCP45" s="37"/>
      <c r="PCQ45" s="37"/>
      <c r="PCR45" s="37"/>
      <c r="PCS45" s="37"/>
      <c r="PCT45" s="37"/>
      <c r="PCU45" s="37"/>
      <c r="PCV45" s="37"/>
      <c r="PCW45" s="37"/>
      <c r="PCX45" s="37"/>
      <c r="PCY45" s="37"/>
      <c r="PCZ45" s="37"/>
      <c r="PDA45" s="37"/>
      <c r="PDB45" s="37"/>
      <c r="PDC45" s="37"/>
      <c r="PDD45" s="37"/>
      <c r="PDE45" s="37"/>
      <c r="PDF45" s="37"/>
      <c r="PDG45" s="37"/>
      <c r="PDH45" s="37"/>
      <c r="PDI45" s="37"/>
      <c r="PDJ45" s="37"/>
      <c r="PDK45" s="37"/>
      <c r="PDL45" s="37"/>
      <c r="PDM45" s="37"/>
      <c r="PDN45" s="37"/>
      <c r="PDO45" s="37"/>
      <c r="PDP45" s="37"/>
      <c r="PDQ45" s="37"/>
      <c r="PDR45" s="37"/>
      <c r="PDS45" s="37"/>
      <c r="PDT45" s="37"/>
      <c r="PDU45" s="37"/>
      <c r="PDV45" s="37"/>
      <c r="PDW45" s="37"/>
      <c r="PDX45" s="37"/>
      <c r="PDY45" s="37"/>
      <c r="PDZ45" s="37"/>
      <c r="PEA45" s="37"/>
      <c r="PEB45" s="37"/>
      <c r="PEC45" s="37"/>
      <c r="PED45" s="37"/>
      <c r="PEE45" s="37"/>
      <c r="PEF45" s="37"/>
      <c r="PEG45" s="37"/>
      <c r="PEH45" s="37"/>
      <c r="PEI45" s="37"/>
      <c r="PEJ45" s="37"/>
      <c r="PEK45" s="37"/>
      <c r="PEL45" s="37"/>
      <c r="PEM45" s="37"/>
      <c r="PEN45" s="37"/>
      <c r="PEO45" s="37"/>
      <c r="PEP45" s="37"/>
      <c r="PEQ45" s="37"/>
      <c r="PER45" s="37"/>
      <c r="PES45" s="37"/>
      <c r="PET45" s="37"/>
      <c r="PEU45" s="37"/>
      <c r="PEV45" s="37"/>
      <c r="PEW45" s="37"/>
      <c r="PEX45" s="37"/>
      <c r="PEY45" s="37"/>
      <c r="PEZ45" s="37"/>
      <c r="PFA45" s="37"/>
      <c r="PFB45" s="37"/>
      <c r="PFC45" s="37"/>
      <c r="PFD45" s="37"/>
      <c r="PFE45" s="37"/>
      <c r="PFF45" s="37"/>
      <c r="PFG45" s="37"/>
      <c r="PFH45" s="37"/>
      <c r="PFI45" s="37"/>
      <c r="PFJ45" s="37"/>
      <c r="PFK45" s="37"/>
      <c r="PFL45" s="37"/>
      <c r="PFM45" s="37"/>
      <c r="PFN45" s="37"/>
      <c r="PFO45" s="37"/>
      <c r="PFP45" s="37"/>
      <c r="PFQ45" s="37"/>
      <c r="PFR45" s="37"/>
      <c r="PFS45" s="37"/>
      <c r="PFT45" s="37"/>
      <c r="PFU45" s="37"/>
      <c r="PFV45" s="37"/>
      <c r="PFW45" s="37"/>
      <c r="PFX45" s="37"/>
      <c r="PFY45" s="37"/>
      <c r="PFZ45" s="37"/>
      <c r="PGA45" s="37"/>
      <c r="PGB45" s="37"/>
      <c r="PGC45" s="37"/>
      <c r="PGD45" s="37"/>
      <c r="PGE45" s="37"/>
      <c r="PGF45" s="37"/>
      <c r="PGG45" s="37"/>
      <c r="PGH45" s="37"/>
      <c r="PGI45" s="37"/>
      <c r="PGJ45" s="37"/>
      <c r="PGK45" s="37"/>
      <c r="PGL45" s="37"/>
      <c r="PGM45" s="37"/>
      <c r="PGN45" s="37"/>
      <c r="PGO45" s="37"/>
      <c r="PGP45" s="37"/>
      <c r="PGQ45" s="37"/>
      <c r="PGR45" s="37"/>
      <c r="PGS45" s="37"/>
      <c r="PGT45" s="37"/>
      <c r="PGU45" s="37"/>
      <c r="PGV45" s="37"/>
      <c r="PGW45" s="37"/>
      <c r="PGX45" s="37"/>
      <c r="PGY45" s="37"/>
      <c r="PGZ45" s="37"/>
      <c r="PHA45" s="37"/>
      <c r="PHB45" s="37"/>
      <c r="PHC45" s="37"/>
      <c r="PHD45" s="37"/>
      <c r="PHE45" s="37"/>
      <c r="PHF45" s="37"/>
      <c r="PHG45" s="37"/>
      <c r="PHH45" s="37"/>
      <c r="PHI45" s="37"/>
      <c r="PHJ45" s="37"/>
      <c r="PHK45" s="37"/>
      <c r="PHL45" s="37"/>
      <c r="PHM45" s="37"/>
      <c r="PHN45" s="37"/>
      <c r="PHO45" s="37"/>
      <c r="PHP45" s="37"/>
      <c r="PHQ45" s="37"/>
      <c r="PHR45" s="37"/>
      <c r="PHS45" s="37"/>
      <c r="PHT45" s="37"/>
      <c r="PHU45" s="37"/>
      <c r="PHV45" s="37"/>
      <c r="PHW45" s="37"/>
      <c r="PHX45" s="37"/>
      <c r="PHY45" s="37"/>
      <c r="PHZ45" s="37"/>
      <c r="PIA45" s="37"/>
      <c r="PIB45" s="37"/>
      <c r="PIC45" s="37"/>
      <c r="PID45" s="37"/>
      <c r="PIE45" s="37"/>
      <c r="PIF45" s="37"/>
      <c r="PIG45" s="37"/>
      <c r="PIH45" s="37"/>
      <c r="PII45" s="37"/>
      <c r="PIJ45" s="37"/>
      <c r="PIK45" s="37"/>
      <c r="PIL45" s="37"/>
      <c r="PIM45" s="37"/>
      <c r="PIN45" s="37"/>
      <c r="PIO45" s="37"/>
      <c r="PIP45" s="37"/>
      <c r="PIQ45" s="37"/>
      <c r="PIR45" s="37"/>
      <c r="PIS45" s="37"/>
      <c r="PIT45" s="37"/>
      <c r="PIU45" s="37"/>
      <c r="PIV45" s="37"/>
      <c r="PIW45" s="37"/>
      <c r="PIX45" s="37"/>
      <c r="PIY45" s="37"/>
      <c r="PIZ45" s="37"/>
      <c r="PJA45" s="37"/>
      <c r="PJB45" s="37"/>
      <c r="PJC45" s="37"/>
      <c r="PJD45" s="37"/>
      <c r="PJE45" s="37"/>
      <c r="PJF45" s="37"/>
      <c r="PJG45" s="37"/>
      <c r="PJH45" s="37"/>
      <c r="PJI45" s="37"/>
      <c r="PJJ45" s="37"/>
      <c r="PJK45" s="37"/>
      <c r="PJL45" s="37"/>
      <c r="PJM45" s="37"/>
      <c r="PJN45" s="37"/>
      <c r="PJO45" s="37"/>
      <c r="PJP45" s="37"/>
      <c r="PJQ45" s="37"/>
      <c r="PJR45" s="37"/>
      <c r="PJS45" s="37"/>
      <c r="PJT45" s="37"/>
      <c r="PJU45" s="37"/>
      <c r="PJV45" s="37"/>
      <c r="PJW45" s="37"/>
      <c r="PJX45" s="37"/>
      <c r="PJY45" s="37"/>
      <c r="PJZ45" s="37"/>
      <c r="PKA45" s="37"/>
      <c r="PKB45" s="37"/>
      <c r="PKC45" s="37"/>
      <c r="PKD45" s="37"/>
      <c r="PKE45" s="37"/>
      <c r="PKF45" s="37"/>
      <c r="PKG45" s="37"/>
      <c r="PKH45" s="37"/>
      <c r="PKI45" s="37"/>
      <c r="PKJ45" s="37"/>
      <c r="PKK45" s="37"/>
      <c r="PKL45" s="37"/>
      <c r="PKM45" s="37"/>
      <c r="PKN45" s="37"/>
      <c r="PKO45" s="37"/>
      <c r="PKP45" s="37"/>
      <c r="PKQ45" s="37"/>
      <c r="PKR45" s="37"/>
      <c r="PKS45" s="37"/>
      <c r="PKT45" s="37"/>
      <c r="PKU45" s="37"/>
      <c r="PKV45" s="37"/>
      <c r="PKW45" s="37"/>
      <c r="PKX45" s="37"/>
      <c r="PKY45" s="37"/>
      <c r="PKZ45" s="37"/>
      <c r="PLA45" s="37"/>
      <c r="PLB45" s="37"/>
      <c r="PLC45" s="37"/>
      <c r="PLD45" s="37"/>
      <c r="PLE45" s="37"/>
      <c r="PLF45" s="37"/>
      <c r="PLG45" s="37"/>
      <c r="PLH45" s="37"/>
      <c r="PLI45" s="37"/>
      <c r="PLJ45" s="37"/>
      <c r="PLK45" s="37"/>
      <c r="PLL45" s="37"/>
      <c r="PLM45" s="37"/>
      <c r="PLN45" s="37"/>
      <c r="PLO45" s="37"/>
      <c r="PLP45" s="37"/>
      <c r="PLQ45" s="37"/>
      <c r="PLR45" s="37"/>
      <c r="PLS45" s="37"/>
      <c r="PLT45" s="37"/>
      <c r="PLU45" s="37"/>
      <c r="PLV45" s="37"/>
      <c r="PLW45" s="37"/>
      <c r="PLX45" s="37"/>
      <c r="PLY45" s="37"/>
      <c r="PLZ45" s="37"/>
      <c r="PMA45" s="37"/>
      <c r="PMB45" s="37"/>
      <c r="PMC45" s="37"/>
      <c r="PMD45" s="37"/>
      <c r="PME45" s="37"/>
      <c r="PMF45" s="37"/>
      <c r="PMG45" s="37"/>
      <c r="PMH45" s="37"/>
      <c r="PMI45" s="37"/>
      <c r="PMJ45" s="37"/>
      <c r="PMK45" s="37"/>
      <c r="PML45" s="37"/>
      <c r="PMM45" s="37"/>
      <c r="PMN45" s="37"/>
      <c r="PMO45" s="37"/>
      <c r="PMP45" s="37"/>
      <c r="PMQ45" s="37"/>
      <c r="PMR45" s="37"/>
      <c r="PMS45" s="37"/>
      <c r="PMT45" s="37"/>
      <c r="PMU45" s="37"/>
      <c r="PMV45" s="37"/>
      <c r="PMW45" s="37"/>
      <c r="PMX45" s="37"/>
      <c r="PMY45" s="37"/>
      <c r="PMZ45" s="37"/>
      <c r="PNA45" s="37"/>
      <c r="PNB45" s="37"/>
      <c r="PNC45" s="37"/>
      <c r="PND45" s="37"/>
      <c r="PNE45" s="37"/>
      <c r="PNF45" s="37"/>
      <c r="PNG45" s="37"/>
      <c r="PNH45" s="37"/>
      <c r="PNI45" s="37"/>
      <c r="PNJ45" s="37"/>
      <c r="PNK45" s="37"/>
      <c r="PNL45" s="37"/>
      <c r="PNM45" s="37"/>
      <c r="PNN45" s="37"/>
      <c r="PNO45" s="37"/>
      <c r="PNP45" s="37"/>
      <c r="PNQ45" s="37"/>
      <c r="PNR45" s="37"/>
      <c r="PNS45" s="37"/>
      <c r="PNT45" s="37"/>
      <c r="PNU45" s="37"/>
      <c r="PNV45" s="37"/>
      <c r="PNW45" s="37"/>
      <c r="PNX45" s="37"/>
      <c r="PNY45" s="37"/>
      <c r="PNZ45" s="37"/>
      <c r="POA45" s="37"/>
      <c r="POB45" s="37"/>
      <c r="POC45" s="37"/>
      <c r="POD45" s="37"/>
      <c r="POE45" s="37"/>
      <c r="POF45" s="37"/>
      <c r="POG45" s="37"/>
      <c r="POH45" s="37"/>
      <c r="POI45" s="37"/>
      <c r="POJ45" s="37"/>
      <c r="POK45" s="37"/>
      <c r="POL45" s="37"/>
      <c r="POM45" s="37"/>
      <c r="PON45" s="37"/>
      <c r="POO45" s="37"/>
      <c r="POP45" s="37"/>
      <c r="POQ45" s="37"/>
      <c r="POR45" s="37"/>
      <c r="POS45" s="37"/>
      <c r="POT45" s="37"/>
      <c r="POU45" s="37"/>
      <c r="POV45" s="37"/>
      <c r="POW45" s="37"/>
      <c r="POX45" s="37"/>
      <c r="POY45" s="37"/>
      <c r="POZ45" s="37"/>
      <c r="PPA45" s="37"/>
      <c r="PPB45" s="37"/>
      <c r="PPC45" s="37"/>
      <c r="PPD45" s="37"/>
      <c r="PPE45" s="37"/>
      <c r="PPF45" s="37"/>
      <c r="PPG45" s="37"/>
      <c r="PPH45" s="37"/>
      <c r="PPI45" s="37"/>
      <c r="PPJ45" s="37"/>
      <c r="PPK45" s="37"/>
      <c r="PPL45" s="37"/>
      <c r="PPM45" s="37"/>
      <c r="PPN45" s="37"/>
      <c r="PPO45" s="37"/>
      <c r="PPP45" s="37"/>
      <c r="PPQ45" s="37"/>
      <c r="PPR45" s="37"/>
      <c r="PPS45" s="37"/>
      <c r="PPT45" s="37"/>
      <c r="PPU45" s="37"/>
      <c r="PPV45" s="37"/>
      <c r="PPW45" s="37"/>
      <c r="PPX45" s="37"/>
      <c r="PPY45" s="37"/>
      <c r="PPZ45" s="37"/>
      <c r="PQA45" s="37"/>
      <c r="PQB45" s="37"/>
      <c r="PQC45" s="37"/>
      <c r="PQD45" s="37"/>
      <c r="PQE45" s="37"/>
      <c r="PQF45" s="37"/>
      <c r="PQG45" s="37"/>
      <c r="PQH45" s="37"/>
      <c r="PQI45" s="37"/>
      <c r="PQJ45" s="37"/>
      <c r="PQK45" s="37"/>
      <c r="PQL45" s="37"/>
      <c r="PQM45" s="37"/>
      <c r="PQN45" s="37"/>
      <c r="PQO45" s="37"/>
      <c r="PQP45" s="37"/>
      <c r="PQQ45" s="37"/>
      <c r="PQR45" s="37"/>
      <c r="PQS45" s="37"/>
      <c r="PQT45" s="37"/>
      <c r="PQU45" s="37"/>
      <c r="PQV45" s="37"/>
      <c r="PQW45" s="37"/>
      <c r="PQX45" s="37"/>
      <c r="PQY45" s="37"/>
      <c r="PQZ45" s="37"/>
      <c r="PRA45" s="37"/>
      <c r="PRB45" s="37"/>
      <c r="PRC45" s="37"/>
      <c r="PRD45" s="37"/>
      <c r="PRE45" s="37"/>
      <c r="PRF45" s="37"/>
      <c r="PRG45" s="37"/>
      <c r="PRH45" s="37"/>
      <c r="PRI45" s="37"/>
      <c r="PRJ45" s="37"/>
      <c r="PRK45" s="37"/>
      <c r="PRL45" s="37"/>
      <c r="PRM45" s="37"/>
      <c r="PRN45" s="37"/>
      <c r="PRO45" s="37"/>
      <c r="PRP45" s="37"/>
      <c r="PRQ45" s="37"/>
      <c r="PRR45" s="37"/>
      <c r="PRS45" s="37"/>
      <c r="PRT45" s="37"/>
      <c r="PRU45" s="37"/>
      <c r="PRV45" s="37"/>
      <c r="PRW45" s="37"/>
      <c r="PRX45" s="37"/>
      <c r="PRY45" s="37"/>
      <c r="PRZ45" s="37"/>
      <c r="PSA45" s="37"/>
      <c r="PSB45" s="37"/>
      <c r="PSC45" s="37"/>
      <c r="PSD45" s="37"/>
      <c r="PSE45" s="37"/>
      <c r="PSF45" s="37"/>
      <c r="PSG45" s="37"/>
      <c r="PSH45" s="37"/>
      <c r="PSI45" s="37"/>
      <c r="PSJ45" s="37"/>
      <c r="PSK45" s="37"/>
      <c r="PSL45" s="37"/>
      <c r="PSM45" s="37"/>
      <c r="PSN45" s="37"/>
      <c r="PSO45" s="37"/>
      <c r="PSP45" s="37"/>
      <c r="PSQ45" s="37"/>
      <c r="PSR45" s="37"/>
      <c r="PSS45" s="37"/>
      <c r="PST45" s="37"/>
      <c r="PSU45" s="37"/>
      <c r="PSV45" s="37"/>
      <c r="PSW45" s="37"/>
      <c r="PSX45" s="37"/>
      <c r="PSY45" s="37"/>
      <c r="PSZ45" s="37"/>
      <c r="PTA45" s="37"/>
      <c r="PTB45" s="37"/>
      <c r="PTC45" s="37"/>
      <c r="PTD45" s="37"/>
      <c r="PTE45" s="37"/>
      <c r="PTF45" s="37"/>
      <c r="PTG45" s="37"/>
      <c r="PTH45" s="37"/>
      <c r="PTI45" s="37"/>
      <c r="PTJ45" s="37"/>
      <c r="PTK45" s="37"/>
      <c r="PTL45" s="37"/>
      <c r="PTM45" s="37"/>
      <c r="PTN45" s="37"/>
      <c r="PTO45" s="37"/>
      <c r="PTP45" s="37"/>
      <c r="PTQ45" s="37"/>
      <c r="PTR45" s="37"/>
      <c r="PTS45" s="37"/>
      <c r="PTT45" s="37"/>
      <c r="PTU45" s="37"/>
      <c r="PTV45" s="37"/>
      <c r="PTW45" s="37"/>
      <c r="PTX45" s="37"/>
      <c r="PTY45" s="37"/>
      <c r="PTZ45" s="37"/>
      <c r="PUA45" s="37"/>
      <c r="PUB45" s="37"/>
      <c r="PUC45" s="37"/>
      <c r="PUD45" s="37"/>
      <c r="PUE45" s="37"/>
      <c r="PUF45" s="37"/>
      <c r="PUG45" s="37"/>
      <c r="PUH45" s="37"/>
      <c r="PUI45" s="37"/>
      <c r="PUJ45" s="37"/>
      <c r="PUK45" s="37"/>
      <c r="PUL45" s="37"/>
      <c r="PUM45" s="37"/>
      <c r="PUN45" s="37"/>
      <c r="PUO45" s="37"/>
      <c r="PUP45" s="37"/>
      <c r="PUQ45" s="37"/>
      <c r="PUR45" s="37"/>
      <c r="PUS45" s="37"/>
      <c r="PUT45" s="37"/>
      <c r="PUU45" s="37"/>
      <c r="PUV45" s="37"/>
      <c r="PUW45" s="37"/>
      <c r="PUX45" s="37"/>
      <c r="PUY45" s="37"/>
      <c r="PUZ45" s="37"/>
      <c r="PVA45" s="37"/>
      <c r="PVB45" s="37"/>
      <c r="PVC45" s="37"/>
      <c r="PVD45" s="37"/>
      <c r="PVE45" s="37"/>
      <c r="PVF45" s="37"/>
      <c r="PVG45" s="37"/>
      <c r="PVH45" s="37"/>
      <c r="PVI45" s="37"/>
      <c r="PVJ45" s="37"/>
      <c r="PVK45" s="37"/>
      <c r="PVL45" s="37"/>
      <c r="PVM45" s="37"/>
      <c r="PVN45" s="37"/>
      <c r="PVO45" s="37"/>
      <c r="PVP45" s="37"/>
      <c r="PVQ45" s="37"/>
      <c r="PVR45" s="37"/>
      <c r="PVS45" s="37"/>
      <c r="PVT45" s="37"/>
      <c r="PVU45" s="37"/>
      <c r="PVV45" s="37"/>
      <c r="PVW45" s="37"/>
      <c r="PVX45" s="37"/>
      <c r="PVY45" s="37"/>
      <c r="PVZ45" s="37"/>
      <c r="PWA45" s="37"/>
      <c r="PWB45" s="37"/>
      <c r="PWC45" s="37"/>
      <c r="PWD45" s="37"/>
      <c r="PWE45" s="37"/>
      <c r="PWF45" s="37"/>
      <c r="PWG45" s="37"/>
      <c r="PWH45" s="37"/>
      <c r="PWI45" s="37"/>
      <c r="PWJ45" s="37"/>
      <c r="PWK45" s="37"/>
      <c r="PWL45" s="37"/>
      <c r="PWM45" s="37"/>
      <c r="PWN45" s="37"/>
      <c r="PWO45" s="37"/>
      <c r="PWP45" s="37"/>
      <c r="PWQ45" s="37"/>
      <c r="PWR45" s="37"/>
      <c r="PWS45" s="37"/>
      <c r="PWT45" s="37"/>
      <c r="PWU45" s="37"/>
      <c r="PWV45" s="37"/>
      <c r="PWW45" s="37"/>
      <c r="PWX45" s="37"/>
      <c r="PWY45" s="37"/>
      <c r="PWZ45" s="37"/>
      <c r="PXA45" s="37"/>
      <c r="PXB45" s="37"/>
      <c r="PXC45" s="37"/>
      <c r="PXD45" s="37"/>
      <c r="PXE45" s="37"/>
      <c r="PXF45" s="37"/>
      <c r="PXG45" s="37"/>
      <c r="PXH45" s="37"/>
      <c r="PXI45" s="37"/>
      <c r="PXJ45" s="37"/>
      <c r="PXK45" s="37"/>
      <c r="PXL45" s="37"/>
      <c r="PXM45" s="37"/>
      <c r="PXN45" s="37"/>
      <c r="PXO45" s="37"/>
      <c r="PXP45" s="37"/>
      <c r="PXQ45" s="37"/>
      <c r="PXR45" s="37"/>
      <c r="PXS45" s="37"/>
      <c r="PXT45" s="37"/>
      <c r="PXU45" s="37"/>
      <c r="PXV45" s="37"/>
      <c r="PXW45" s="37"/>
      <c r="PXX45" s="37"/>
      <c r="PXY45" s="37"/>
      <c r="PXZ45" s="37"/>
      <c r="PYA45" s="37"/>
      <c r="PYB45" s="37"/>
      <c r="PYC45" s="37"/>
      <c r="PYD45" s="37"/>
      <c r="PYE45" s="37"/>
      <c r="PYF45" s="37"/>
      <c r="PYG45" s="37"/>
      <c r="PYH45" s="37"/>
      <c r="PYI45" s="37"/>
      <c r="PYJ45" s="37"/>
      <c r="PYK45" s="37"/>
      <c r="PYL45" s="37"/>
      <c r="PYM45" s="37"/>
      <c r="PYN45" s="37"/>
      <c r="PYO45" s="37"/>
      <c r="PYP45" s="37"/>
      <c r="PYQ45" s="37"/>
      <c r="PYR45" s="37"/>
      <c r="PYS45" s="37"/>
      <c r="PYT45" s="37"/>
      <c r="PYU45" s="37"/>
      <c r="PYV45" s="37"/>
      <c r="PYW45" s="37"/>
      <c r="PYX45" s="37"/>
      <c r="PYY45" s="37"/>
      <c r="PYZ45" s="37"/>
      <c r="PZA45" s="37"/>
      <c r="PZB45" s="37"/>
      <c r="PZC45" s="37"/>
      <c r="PZD45" s="37"/>
      <c r="PZE45" s="37"/>
      <c r="PZF45" s="37"/>
      <c r="PZG45" s="37"/>
      <c r="PZH45" s="37"/>
      <c r="PZI45" s="37"/>
      <c r="PZJ45" s="37"/>
      <c r="PZK45" s="37"/>
      <c r="PZL45" s="37"/>
      <c r="PZM45" s="37"/>
      <c r="PZN45" s="37"/>
      <c r="PZO45" s="37"/>
      <c r="PZP45" s="37"/>
      <c r="PZQ45" s="37"/>
      <c r="PZR45" s="37"/>
      <c r="PZS45" s="37"/>
      <c r="PZT45" s="37"/>
      <c r="PZU45" s="37"/>
      <c r="PZV45" s="37"/>
      <c r="PZW45" s="37"/>
      <c r="PZX45" s="37"/>
      <c r="PZY45" s="37"/>
      <c r="PZZ45" s="37"/>
      <c r="QAA45" s="37"/>
      <c r="QAB45" s="37"/>
      <c r="QAC45" s="37"/>
      <c r="QAD45" s="37"/>
      <c r="QAE45" s="37"/>
      <c r="QAF45" s="37"/>
      <c r="QAG45" s="37"/>
      <c r="QAH45" s="37"/>
      <c r="QAI45" s="37"/>
      <c r="QAJ45" s="37"/>
      <c r="QAK45" s="37"/>
      <c r="QAL45" s="37"/>
      <c r="QAM45" s="37"/>
      <c r="QAN45" s="37"/>
      <c r="QAO45" s="37"/>
      <c r="QAP45" s="37"/>
      <c r="QAQ45" s="37"/>
      <c r="QAR45" s="37"/>
      <c r="QAS45" s="37"/>
      <c r="QAT45" s="37"/>
      <c r="QAU45" s="37"/>
      <c r="QAV45" s="37"/>
      <c r="QAW45" s="37"/>
      <c r="QAX45" s="37"/>
      <c r="QAY45" s="37"/>
      <c r="QAZ45" s="37"/>
      <c r="QBA45" s="37"/>
      <c r="QBB45" s="37"/>
      <c r="QBC45" s="37"/>
      <c r="QBD45" s="37"/>
      <c r="QBE45" s="37"/>
      <c r="QBF45" s="37"/>
      <c r="QBG45" s="37"/>
      <c r="QBH45" s="37"/>
      <c r="QBI45" s="37"/>
      <c r="QBJ45" s="37"/>
      <c r="QBK45" s="37"/>
      <c r="QBL45" s="37"/>
      <c r="QBM45" s="37"/>
      <c r="QBN45" s="37"/>
      <c r="QBO45" s="37"/>
      <c r="QBP45" s="37"/>
      <c r="QBQ45" s="37"/>
      <c r="QBR45" s="37"/>
      <c r="QBS45" s="37"/>
      <c r="QBT45" s="37"/>
      <c r="QBU45" s="37"/>
      <c r="QBV45" s="37"/>
      <c r="QBW45" s="37"/>
      <c r="QBX45" s="37"/>
      <c r="QBY45" s="37"/>
      <c r="QBZ45" s="37"/>
      <c r="QCA45" s="37"/>
      <c r="QCB45" s="37"/>
      <c r="QCC45" s="37"/>
      <c r="QCD45" s="37"/>
      <c r="QCE45" s="37"/>
      <c r="QCF45" s="37"/>
      <c r="QCG45" s="37"/>
      <c r="QCH45" s="37"/>
      <c r="QCI45" s="37"/>
      <c r="QCJ45" s="37"/>
      <c r="QCK45" s="37"/>
      <c r="QCL45" s="37"/>
      <c r="QCM45" s="37"/>
      <c r="QCN45" s="37"/>
      <c r="QCO45" s="37"/>
      <c r="QCP45" s="37"/>
      <c r="QCQ45" s="37"/>
      <c r="QCR45" s="37"/>
      <c r="QCS45" s="37"/>
      <c r="QCT45" s="37"/>
      <c r="QCU45" s="37"/>
      <c r="QCV45" s="37"/>
      <c r="QCW45" s="37"/>
      <c r="QCX45" s="37"/>
      <c r="QCY45" s="37"/>
      <c r="QCZ45" s="37"/>
      <c r="QDA45" s="37"/>
      <c r="QDB45" s="37"/>
      <c r="QDC45" s="37"/>
      <c r="QDD45" s="37"/>
      <c r="QDE45" s="37"/>
      <c r="QDF45" s="37"/>
      <c r="QDG45" s="37"/>
      <c r="QDH45" s="37"/>
      <c r="QDI45" s="37"/>
      <c r="QDJ45" s="37"/>
      <c r="QDK45" s="37"/>
      <c r="QDL45" s="37"/>
      <c r="QDM45" s="37"/>
      <c r="QDN45" s="37"/>
      <c r="QDO45" s="37"/>
      <c r="QDP45" s="37"/>
      <c r="QDQ45" s="37"/>
      <c r="QDR45" s="37"/>
      <c r="QDS45" s="37"/>
      <c r="QDT45" s="37"/>
      <c r="QDU45" s="37"/>
      <c r="QDV45" s="37"/>
      <c r="QDW45" s="37"/>
      <c r="QDX45" s="37"/>
      <c r="QDY45" s="37"/>
      <c r="QDZ45" s="37"/>
      <c r="QEA45" s="37"/>
      <c r="QEB45" s="37"/>
      <c r="QEC45" s="37"/>
      <c r="QED45" s="37"/>
      <c r="QEE45" s="37"/>
      <c r="QEF45" s="37"/>
      <c r="QEG45" s="37"/>
      <c r="QEH45" s="37"/>
      <c r="QEI45" s="37"/>
      <c r="QEJ45" s="37"/>
      <c r="QEK45" s="37"/>
      <c r="QEL45" s="37"/>
      <c r="QEM45" s="37"/>
      <c r="QEN45" s="37"/>
      <c r="QEO45" s="37"/>
      <c r="QEP45" s="37"/>
      <c r="QEQ45" s="37"/>
      <c r="QER45" s="37"/>
      <c r="QES45" s="37"/>
      <c r="QET45" s="37"/>
      <c r="QEU45" s="37"/>
      <c r="QEV45" s="37"/>
      <c r="QEW45" s="37"/>
      <c r="QEX45" s="37"/>
      <c r="QEY45" s="37"/>
      <c r="QEZ45" s="37"/>
      <c r="QFA45" s="37"/>
      <c r="QFB45" s="37"/>
      <c r="QFC45" s="37"/>
      <c r="QFD45" s="37"/>
      <c r="QFE45" s="37"/>
      <c r="QFF45" s="37"/>
      <c r="QFG45" s="37"/>
      <c r="QFH45" s="37"/>
      <c r="QFI45" s="37"/>
      <c r="QFJ45" s="37"/>
      <c r="QFK45" s="37"/>
      <c r="QFL45" s="37"/>
      <c r="QFM45" s="37"/>
      <c r="QFN45" s="37"/>
      <c r="QFO45" s="37"/>
      <c r="QFP45" s="37"/>
      <c r="QFQ45" s="37"/>
      <c r="QFR45" s="37"/>
      <c r="QFS45" s="37"/>
      <c r="QFT45" s="37"/>
      <c r="QFU45" s="37"/>
      <c r="QFV45" s="37"/>
      <c r="QFW45" s="37"/>
      <c r="QFX45" s="37"/>
      <c r="QFY45" s="37"/>
      <c r="QFZ45" s="37"/>
      <c r="QGA45" s="37"/>
      <c r="QGB45" s="37"/>
      <c r="QGC45" s="37"/>
      <c r="QGD45" s="37"/>
      <c r="QGE45" s="37"/>
      <c r="QGF45" s="37"/>
      <c r="QGG45" s="37"/>
      <c r="QGH45" s="37"/>
      <c r="QGI45" s="37"/>
      <c r="QGJ45" s="37"/>
      <c r="QGK45" s="37"/>
      <c r="QGL45" s="37"/>
      <c r="QGM45" s="37"/>
      <c r="QGN45" s="37"/>
      <c r="QGO45" s="37"/>
      <c r="QGP45" s="37"/>
      <c r="QGQ45" s="37"/>
      <c r="QGR45" s="37"/>
      <c r="QGS45" s="37"/>
      <c r="QGT45" s="37"/>
      <c r="QGU45" s="37"/>
      <c r="QGV45" s="37"/>
      <c r="QGW45" s="37"/>
      <c r="QGX45" s="37"/>
      <c r="QGY45" s="37"/>
      <c r="QGZ45" s="37"/>
      <c r="QHA45" s="37"/>
      <c r="QHB45" s="37"/>
      <c r="QHC45" s="37"/>
      <c r="QHD45" s="37"/>
      <c r="QHE45" s="37"/>
      <c r="QHF45" s="37"/>
      <c r="QHG45" s="37"/>
      <c r="QHH45" s="37"/>
      <c r="QHI45" s="37"/>
      <c r="QHJ45" s="37"/>
      <c r="QHK45" s="37"/>
      <c r="QHL45" s="37"/>
      <c r="QHM45" s="37"/>
      <c r="QHN45" s="37"/>
      <c r="QHO45" s="37"/>
      <c r="QHP45" s="37"/>
      <c r="QHQ45" s="37"/>
      <c r="QHR45" s="37"/>
      <c r="QHS45" s="37"/>
      <c r="QHT45" s="37"/>
      <c r="QHU45" s="37"/>
      <c r="QHV45" s="37"/>
      <c r="QHW45" s="37"/>
      <c r="QHX45" s="37"/>
      <c r="QHY45" s="37"/>
      <c r="QHZ45" s="37"/>
      <c r="QIA45" s="37"/>
      <c r="QIB45" s="37"/>
      <c r="QIC45" s="37"/>
      <c r="QID45" s="37"/>
      <c r="QIE45" s="37"/>
      <c r="QIF45" s="37"/>
      <c r="QIG45" s="37"/>
      <c r="QIH45" s="37"/>
      <c r="QII45" s="37"/>
      <c r="QIJ45" s="37"/>
      <c r="QIK45" s="37"/>
      <c r="QIL45" s="37"/>
      <c r="QIM45" s="37"/>
      <c r="QIN45" s="37"/>
      <c r="QIO45" s="37"/>
      <c r="QIP45" s="37"/>
      <c r="QIQ45" s="37"/>
      <c r="QIR45" s="37"/>
      <c r="QIS45" s="37"/>
      <c r="QIT45" s="37"/>
      <c r="QIU45" s="37"/>
      <c r="QIV45" s="37"/>
      <c r="QIW45" s="37"/>
      <c r="QIX45" s="37"/>
      <c r="QIY45" s="37"/>
      <c r="QIZ45" s="37"/>
      <c r="QJA45" s="37"/>
      <c r="QJB45" s="37"/>
      <c r="QJC45" s="37"/>
      <c r="QJD45" s="37"/>
      <c r="QJE45" s="37"/>
      <c r="QJF45" s="37"/>
      <c r="QJG45" s="37"/>
      <c r="QJH45" s="37"/>
      <c r="QJI45" s="37"/>
      <c r="QJJ45" s="37"/>
      <c r="QJK45" s="37"/>
      <c r="QJL45" s="37"/>
      <c r="QJM45" s="37"/>
      <c r="QJN45" s="37"/>
      <c r="QJO45" s="37"/>
      <c r="QJP45" s="37"/>
      <c r="QJQ45" s="37"/>
      <c r="QJR45" s="37"/>
      <c r="QJS45" s="37"/>
      <c r="QJT45" s="37"/>
      <c r="QJU45" s="37"/>
      <c r="QJV45" s="37"/>
      <c r="QJW45" s="37"/>
      <c r="QJX45" s="37"/>
      <c r="QJY45" s="37"/>
      <c r="QJZ45" s="37"/>
      <c r="QKA45" s="37"/>
      <c r="QKB45" s="37"/>
      <c r="QKC45" s="37"/>
      <c r="QKD45" s="37"/>
      <c r="QKE45" s="37"/>
      <c r="QKF45" s="37"/>
      <c r="QKG45" s="37"/>
      <c r="QKH45" s="37"/>
      <c r="QKI45" s="37"/>
      <c r="QKJ45" s="37"/>
      <c r="QKK45" s="37"/>
      <c r="QKL45" s="37"/>
      <c r="QKM45" s="37"/>
      <c r="QKN45" s="37"/>
      <c r="QKO45" s="37"/>
      <c r="QKP45" s="37"/>
      <c r="QKQ45" s="37"/>
      <c r="QKR45" s="37"/>
      <c r="QKS45" s="37"/>
      <c r="QKT45" s="37"/>
      <c r="QKU45" s="37"/>
      <c r="QKV45" s="37"/>
      <c r="QKW45" s="37"/>
      <c r="QKX45" s="37"/>
      <c r="QKY45" s="37"/>
      <c r="QKZ45" s="37"/>
      <c r="QLA45" s="37"/>
      <c r="QLB45" s="37"/>
      <c r="QLC45" s="37"/>
      <c r="QLD45" s="37"/>
      <c r="QLE45" s="37"/>
      <c r="QLF45" s="37"/>
      <c r="QLG45" s="37"/>
      <c r="QLH45" s="37"/>
      <c r="QLI45" s="37"/>
      <c r="QLJ45" s="37"/>
      <c r="QLK45" s="37"/>
      <c r="QLL45" s="37"/>
      <c r="QLM45" s="37"/>
      <c r="QLN45" s="37"/>
      <c r="QLO45" s="37"/>
      <c r="QLP45" s="37"/>
      <c r="QLQ45" s="37"/>
      <c r="QLR45" s="37"/>
      <c r="QLS45" s="37"/>
      <c r="QLT45" s="37"/>
      <c r="QLU45" s="37"/>
      <c r="QLV45" s="37"/>
      <c r="QLW45" s="37"/>
      <c r="QLX45" s="37"/>
      <c r="QLY45" s="37"/>
      <c r="QLZ45" s="37"/>
      <c r="QMA45" s="37"/>
      <c r="QMB45" s="37"/>
      <c r="QMC45" s="37"/>
      <c r="QMD45" s="37"/>
      <c r="QME45" s="37"/>
      <c r="QMF45" s="37"/>
      <c r="QMG45" s="37"/>
      <c r="QMH45" s="37"/>
      <c r="QMI45" s="37"/>
      <c r="QMJ45" s="37"/>
      <c r="QMK45" s="37"/>
      <c r="QML45" s="37"/>
      <c r="QMM45" s="37"/>
      <c r="QMN45" s="37"/>
      <c r="QMO45" s="37"/>
      <c r="QMP45" s="37"/>
      <c r="QMQ45" s="37"/>
      <c r="QMR45" s="37"/>
      <c r="QMS45" s="37"/>
      <c r="QMT45" s="37"/>
      <c r="QMU45" s="37"/>
      <c r="QMV45" s="37"/>
      <c r="QMW45" s="37"/>
      <c r="QMX45" s="37"/>
      <c r="QMY45" s="37"/>
      <c r="QMZ45" s="37"/>
      <c r="QNA45" s="37"/>
      <c r="QNB45" s="37"/>
      <c r="QNC45" s="37"/>
      <c r="QND45" s="37"/>
      <c r="QNE45" s="37"/>
      <c r="QNF45" s="37"/>
      <c r="QNG45" s="37"/>
      <c r="QNH45" s="37"/>
      <c r="QNI45" s="37"/>
      <c r="QNJ45" s="37"/>
      <c r="QNK45" s="37"/>
      <c r="QNL45" s="37"/>
      <c r="QNM45" s="37"/>
      <c r="QNN45" s="37"/>
      <c r="QNO45" s="37"/>
      <c r="QNP45" s="37"/>
      <c r="QNQ45" s="37"/>
      <c r="QNR45" s="37"/>
      <c r="QNS45" s="37"/>
      <c r="QNT45" s="37"/>
      <c r="QNU45" s="37"/>
      <c r="QNV45" s="37"/>
      <c r="QNW45" s="37"/>
      <c r="QNX45" s="37"/>
      <c r="QNY45" s="37"/>
      <c r="QNZ45" s="37"/>
      <c r="QOA45" s="37"/>
      <c r="QOB45" s="37"/>
      <c r="QOC45" s="37"/>
      <c r="QOD45" s="37"/>
      <c r="QOE45" s="37"/>
      <c r="QOF45" s="37"/>
      <c r="QOG45" s="37"/>
      <c r="QOH45" s="37"/>
      <c r="QOI45" s="37"/>
      <c r="QOJ45" s="37"/>
      <c r="QOK45" s="37"/>
      <c r="QOL45" s="37"/>
      <c r="QOM45" s="37"/>
      <c r="QON45" s="37"/>
      <c r="QOO45" s="37"/>
      <c r="QOP45" s="37"/>
      <c r="QOQ45" s="37"/>
      <c r="QOR45" s="37"/>
      <c r="QOS45" s="37"/>
      <c r="QOT45" s="37"/>
      <c r="QOU45" s="37"/>
      <c r="QOV45" s="37"/>
      <c r="QOW45" s="37"/>
      <c r="QOX45" s="37"/>
      <c r="QOY45" s="37"/>
      <c r="QOZ45" s="37"/>
      <c r="QPA45" s="37"/>
      <c r="QPB45" s="37"/>
      <c r="QPC45" s="37"/>
      <c r="QPD45" s="37"/>
      <c r="QPE45" s="37"/>
      <c r="QPF45" s="37"/>
      <c r="QPG45" s="37"/>
      <c r="QPH45" s="37"/>
      <c r="QPI45" s="37"/>
      <c r="QPJ45" s="37"/>
      <c r="QPK45" s="37"/>
      <c r="QPL45" s="37"/>
      <c r="QPM45" s="37"/>
      <c r="QPN45" s="37"/>
      <c r="QPO45" s="37"/>
      <c r="QPP45" s="37"/>
      <c r="QPQ45" s="37"/>
      <c r="QPR45" s="37"/>
      <c r="QPS45" s="37"/>
      <c r="QPT45" s="37"/>
      <c r="QPU45" s="37"/>
      <c r="QPV45" s="37"/>
      <c r="QPW45" s="37"/>
      <c r="QPX45" s="37"/>
      <c r="QPY45" s="37"/>
      <c r="QPZ45" s="37"/>
      <c r="QQA45" s="37"/>
      <c r="QQB45" s="37"/>
      <c r="QQC45" s="37"/>
      <c r="QQD45" s="37"/>
      <c r="QQE45" s="37"/>
      <c r="QQF45" s="37"/>
      <c r="QQG45" s="37"/>
      <c r="QQH45" s="37"/>
      <c r="QQI45" s="37"/>
      <c r="QQJ45" s="37"/>
      <c r="QQK45" s="37"/>
      <c r="QQL45" s="37"/>
      <c r="QQM45" s="37"/>
      <c r="QQN45" s="37"/>
      <c r="QQO45" s="37"/>
      <c r="QQP45" s="37"/>
      <c r="QQQ45" s="37"/>
      <c r="QQR45" s="37"/>
      <c r="QQS45" s="37"/>
      <c r="QQT45" s="37"/>
      <c r="QQU45" s="37"/>
      <c r="QQV45" s="37"/>
      <c r="QQW45" s="37"/>
      <c r="QQX45" s="37"/>
      <c r="QQY45" s="37"/>
      <c r="QQZ45" s="37"/>
      <c r="QRA45" s="37"/>
      <c r="QRB45" s="37"/>
      <c r="QRC45" s="37"/>
      <c r="QRD45" s="37"/>
      <c r="QRE45" s="37"/>
      <c r="QRF45" s="37"/>
      <c r="QRG45" s="37"/>
      <c r="QRH45" s="37"/>
      <c r="QRI45" s="37"/>
      <c r="QRJ45" s="37"/>
      <c r="QRK45" s="37"/>
      <c r="QRL45" s="37"/>
      <c r="QRM45" s="37"/>
      <c r="QRN45" s="37"/>
      <c r="QRO45" s="37"/>
      <c r="QRP45" s="37"/>
      <c r="QRQ45" s="37"/>
      <c r="QRR45" s="37"/>
      <c r="QRS45" s="37"/>
      <c r="QRT45" s="37"/>
      <c r="QRU45" s="37"/>
      <c r="QRV45" s="37"/>
      <c r="QRW45" s="37"/>
      <c r="QRX45" s="37"/>
      <c r="QRY45" s="37"/>
      <c r="QRZ45" s="37"/>
      <c r="QSA45" s="37"/>
      <c r="QSB45" s="37"/>
      <c r="QSC45" s="37"/>
      <c r="QSD45" s="37"/>
      <c r="QSE45" s="37"/>
      <c r="QSF45" s="37"/>
      <c r="QSG45" s="37"/>
      <c r="QSH45" s="37"/>
      <c r="QSI45" s="37"/>
      <c r="QSJ45" s="37"/>
      <c r="QSK45" s="37"/>
      <c r="QSL45" s="37"/>
      <c r="QSM45" s="37"/>
      <c r="QSN45" s="37"/>
      <c r="QSO45" s="37"/>
      <c r="QSP45" s="37"/>
      <c r="QSQ45" s="37"/>
      <c r="QSR45" s="37"/>
      <c r="QSS45" s="37"/>
      <c r="QST45" s="37"/>
      <c r="QSU45" s="37"/>
      <c r="QSV45" s="37"/>
      <c r="QSW45" s="37"/>
      <c r="QSX45" s="37"/>
      <c r="QSY45" s="37"/>
      <c r="QSZ45" s="37"/>
      <c r="QTA45" s="37"/>
      <c r="QTB45" s="37"/>
      <c r="QTC45" s="37"/>
      <c r="QTD45" s="37"/>
      <c r="QTE45" s="37"/>
      <c r="QTF45" s="37"/>
      <c r="QTG45" s="37"/>
      <c r="QTH45" s="37"/>
      <c r="QTI45" s="37"/>
      <c r="QTJ45" s="37"/>
      <c r="QTK45" s="37"/>
      <c r="QTL45" s="37"/>
      <c r="QTM45" s="37"/>
      <c r="QTN45" s="37"/>
      <c r="QTO45" s="37"/>
      <c r="QTP45" s="37"/>
      <c r="QTQ45" s="37"/>
      <c r="QTR45" s="37"/>
      <c r="QTS45" s="37"/>
      <c r="QTT45" s="37"/>
      <c r="QTU45" s="37"/>
      <c r="QTV45" s="37"/>
      <c r="QTW45" s="37"/>
      <c r="QTX45" s="37"/>
      <c r="QTY45" s="37"/>
      <c r="QTZ45" s="37"/>
      <c r="QUA45" s="37"/>
      <c r="QUB45" s="37"/>
      <c r="QUC45" s="37"/>
      <c r="QUD45" s="37"/>
      <c r="QUE45" s="37"/>
      <c r="QUF45" s="37"/>
      <c r="QUG45" s="37"/>
      <c r="QUH45" s="37"/>
      <c r="QUI45" s="37"/>
      <c r="QUJ45" s="37"/>
      <c r="QUK45" s="37"/>
      <c r="QUL45" s="37"/>
      <c r="QUM45" s="37"/>
      <c r="QUN45" s="37"/>
      <c r="QUO45" s="37"/>
      <c r="QUP45" s="37"/>
      <c r="QUQ45" s="37"/>
      <c r="QUR45" s="37"/>
      <c r="QUS45" s="37"/>
      <c r="QUT45" s="37"/>
      <c r="QUU45" s="37"/>
      <c r="QUV45" s="37"/>
      <c r="QUW45" s="37"/>
      <c r="QUX45" s="37"/>
      <c r="QUY45" s="37"/>
      <c r="QUZ45" s="37"/>
      <c r="QVA45" s="37"/>
      <c r="QVB45" s="37"/>
      <c r="QVC45" s="37"/>
      <c r="QVD45" s="37"/>
      <c r="QVE45" s="37"/>
      <c r="QVF45" s="37"/>
      <c r="QVG45" s="37"/>
      <c r="QVH45" s="37"/>
      <c r="QVI45" s="37"/>
      <c r="QVJ45" s="37"/>
      <c r="QVK45" s="37"/>
      <c r="QVL45" s="37"/>
      <c r="QVM45" s="37"/>
      <c r="QVN45" s="37"/>
      <c r="QVO45" s="37"/>
      <c r="QVP45" s="37"/>
      <c r="QVQ45" s="37"/>
      <c r="QVR45" s="37"/>
      <c r="QVS45" s="37"/>
      <c r="QVT45" s="37"/>
      <c r="QVU45" s="37"/>
      <c r="QVV45" s="37"/>
      <c r="QVW45" s="37"/>
      <c r="QVX45" s="37"/>
      <c r="QVY45" s="37"/>
      <c r="QVZ45" s="37"/>
      <c r="QWA45" s="37"/>
      <c r="QWB45" s="37"/>
      <c r="QWC45" s="37"/>
      <c r="QWD45" s="37"/>
      <c r="QWE45" s="37"/>
      <c r="QWF45" s="37"/>
      <c r="QWG45" s="37"/>
      <c r="QWH45" s="37"/>
      <c r="QWI45" s="37"/>
      <c r="QWJ45" s="37"/>
      <c r="QWK45" s="37"/>
      <c r="QWL45" s="37"/>
      <c r="QWM45" s="37"/>
      <c r="QWN45" s="37"/>
      <c r="QWO45" s="37"/>
      <c r="QWP45" s="37"/>
      <c r="QWQ45" s="37"/>
      <c r="QWR45" s="37"/>
      <c r="QWS45" s="37"/>
      <c r="QWT45" s="37"/>
      <c r="QWU45" s="37"/>
      <c r="QWV45" s="37"/>
      <c r="QWW45" s="37"/>
      <c r="QWX45" s="37"/>
      <c r="QWY45" s="37"/>
      <c r="QWZ45" s="37"/>
      <c r="QXA45" s="37"/>
      <c r="QXB45" s="37"/>
      <c r="QXC45" s="37"/>
      <c r="QXD45" s="37"/>
      <c r="QXE45" s="37"/>
      <c r="QXF45" s="37"/>
      <c r="QXG45" s="37"/>
      <c r="QXH45" s="37"/>
      <c r="QXI45" s="37"/>
      <c r="QXJ45" s="37"/>
      <c r="QXK45" s="37"/>
      <c r="QXL45" s="37"/>
      <c r="QXM45" s="37"/>
      <c r="QXN45" s="37"/>
      <c r="QXO45" s="37"/>
      <c r="QXP45" s="37"/>
      <c r="QXQ45" s="37"/>
      <c r="QXR45" s="37"/>
      <c r="QXS45" s="37"/>
      <c r="QXT45" s="37"/>
      <c r="QXU45" s="37"/>
      <c r="QXV45" s="37"/>
      <c r="QXW45" s="37"/>
      <c r="QXX45" s="37"/>
      <c r="QXY45" s="37"/>
      <c r="QXZ45" s="37"/>
      <c r="QYA45" s="37"/>
      <c r="QYB45" s="37"/>
      <c r="QYC45" s="37"/>
      <c r="QYD45" s="37"/>
      <c r="QYE45" s="37"/>
      <c r="QYF45" s="37"/>
      <c r="QYG45" s="37"/>
      <c r="QYH45" s="37"/>
      <c r="QYI45" s="37"/>
      <c r="QYJ45" s="37"/>
      <c r="QYK45" s="37"/>
      <c r="QYL45" s="37"/>
      <c r="QYM45" s="37"/>
      <c r="QYN45" s="37"/>
      <c r="QYO45" s="37"/>
      <c r="QYP45" s="37"/>
      <c r="QYQ45" s="37"/>
      <c r="QYR45" s="37"/>
      <c r="QYS45" s="37"/>
      <c r="QYT45" s="37"/>
      <c r="QYU45" s="37"/>
      <c r="QYV45" s="37"/>
      <c r="QYW45" s="37"/>
      <c r="QYX45" s="37"/>
      <c r="QYY45" s="37"/>
      <c r="QYZ45" s="37"/>
      <c r="QZA45" s="37"/>
      <c r="QZB45" s="37"/>
      <c r="QZC45" s="37"/>
      <c r="QZD45" s="37"/>
      <c r="QZE45" s="37"/>
      <c r="QZF45" s="37"/>
      <c r="QZG45" s="37"/>
      <c r="QZH45" s="37"/>
      <c r="QZI45" s="37"/>
      <c r="QZJ45" s="37"/>
      <c r="QZK45" s="37"/>
      <c r="QZL45" s="37"/>
      <c r="QZM45" s="37"/>
      <c r="QZN45" s="37"/>
      <c r="QZO45" s="37"/>
      <c r="QZP45" s="37"/>
      <c r="QZQ45" s="37"/>
      <c r="QZR45" s="37"/>
      <c r="QZS45" s="37"/>
      <c r="QZT45" s="37"/>
      <c r="QZU45" s="37"/>
      <c r="QZV45" s="37"/>
      <c r="QZW45" s="37"/>
      <c r="QZX45" s="37"/>
      <c r="QZY45" s="37"/>
      <c r="QZZ45" s="37"/>
      <c r="RAA45" s="37"/>
      <c r="RAB45" s="37"/>
      <c r="RAC45" s="37"/>
      <c r="RAD45" s="37"/>
      <c r="RAE45" s="37"/>
      <c r="RAF45" s="37"/>
      <c r="RAG45" s="37"/>
      <c r="RAH45" s="37"/>
      <c r="RAI45" s="37"/>
      <c r="RAJ45" s="37"/>
      <c r="RAK45" s="37"/>
      <c r="RAL45" s="37"/>
      <c r="RAM45" s="37"/>
      <c r="RAN45" s="37"/>
      <c r="RAO45" s="37"/>
      <c r="RAP45" s="37"/>
      <c r="RAQ45" s="37"/>
      <c r="RAR45" s="37"/>
      <c r="RAS45" s="37"/>
      <c r="RAT45" s="37"/>
      <c r="RAU45" s="37"/>
      <c r="RAV45" s="37"/>
      <c r="RAW45" s="37"/>
      <c r="RAX45" s="37"/>
      <c r="RAY45" s="37"/>
      <c r="RAZ45" s="37"/>
      <c r="RBA45" s="37"/>
      <c r="RBB45" s="37"/>
      <c r="RBC45" s="37"/>
      <c r="RBD45" s="37"/>
      <c r="RBE45" s="37"/>
      <c r="RBF45" s="37"/>
      <c r="RBG45" s="37"/>
      <c r="RBH45" s="37"/>
      <c r="RBI45" s="37"/>
      <c r="RBJ45" s="37"/>
      <c r="RBK45" s="37"/>
      <c r="RBL45" s="37"/>
      <c r="RBM45" s="37"/>
      <c r="RBN45" s="37"/>
      <c r="RBO45" s="37"/>
      <c r="RBP45" s="37"/>
      <c r="RBQ45" s="37"/>
      <c r="RBR45" s="37"/>
      <c r="RBS45" s="37"/>
      <c r="RBT45" s="37"/>
      <c r="RBU45" s="37"/>
      <c r="RBV45" s="37"/>
      <c r="RBW45" s="37"/>
      <c r="RBX45" s="37"/>
      <c r="RBY45" s="37"/>
      <c r="RBZ45" s="37"/>
      <c r="RCA45" s="37"/>
      <c r="RCB45" s="37"/>
      <c r="RCC45" s="37"/>
      <c r="RCD45" s="37"/>
      <c r="RCE45" s="37"/>
      <c r="RCF45" s="37"/>
      <c r="RCG45" s="37"/>
      <c r="RCH45" s="37"/>
      <c r="RCI45" s="37"/>
      <c r="RCJ45" s="37"/>
      <c r="RCK45" s="37"/>
      <c r="RCL45" s="37"/>
      <c r="RCM45" s="37"/>
      <c r="RCN45" s="37"/>
      <c r="RCO45" s="37"/>
      <c r="RCP45" s="37"/>
      <c r="RCQ45" s="37"/>
      <c r="RCR45" s="37"/>
      <c r="RCS45" s="37"/>
      <c r="RCT45" s="37"/>
      <c r="RCU45" s="37"/>
      <c r="RCV45" s="37"/>
      <c r="RCW45" s="37"/>
      <c r="RCX45" s="37"/>
      <c r="RCY45" s="37"/>
      <c r="RCZ45" s="37"/>
      <c r="RDA45" s="37"/>
      <c r="RDB45" s="37"/>
      <c r="RDC45" s="37"/>
      <c r="RDD45" s="37"/>
      <c r="RDE45" s="37"/>
      <c r="RDF45" s="37"/>
      <c r="RDG45" s="37"/>
      <c r="RDH45" s="37"/>
      <c r="RDI45" s="37"/>
      <c r="RDJ45" s="37"/>
      <c r="RDK45" s="37"/>
      <c r="RDL45" s="37"/>
      <c r="RDM45" s="37"/>
      <c r="RDN45" s="37"/>
      <c r="RDO45" s="37"/>
      <c r="RDP45" s="37"/>
      <c r="RDQ45" s="37"/>
      <c r="RDR45" s="37"/>
      <c r="RDS45" s="37"/>
      <c r="RDT45" s="37"/>
      <c r="RDU45" s="37"/>
      <c r="RDV45" s="37"/>
      <c r="RDW45" s="37"/>
      <c r="RDX45" s="37"/>
      <c r="RDY45" s="37"/>
      <c r="RDZ45" s="37"/>
      <c r="REA45" s="37"/>
      <c r="REB45" s="37"/>
      <c r="REC45" s="37"/>
      <c r="RED45" s="37"/>
      <c r="REE45" s="37"/>
      <c r="REF45" s="37"/>
      <c r="REG45" s="37"/>
      <c r="REH45" s="37"/>
      <c r="REI45" s="37"/>
      <c r="REJ45" s="37"/>
      <c r="REK45" s="37"/>
      <c r="REL45" s="37"/>
      <c r="REM45" s="37"/>
      <c r="REN45" s="37"/>
      <c r="REO45" s="37"/>
      <c r="REP45" s="37"/>
      <c r="REQ45" s="37"/>
      <c r="RER45" s="37"/>
      <c r="RES45" s="37"/>
      <c r="RET45" s="37"/>
      <c r="REU45" s="37"/>
      <c r="REV45" s="37"/>
      <c r="REW45" s="37"/>
      <c r="REX45" s="37"/>
      <c r="REY45" s="37"/>
      <c r="REZ45" s="37"/>
      <c r="RFA45" s="37"/>
      <c r="RFB45" s="37"/>
      <c r="RFC45" s="37"/>
      <c r="RFD45" s="37"/>
      <c r="RFE45" s="37"/>
      <c r="RFF45" s="37"/>
      <c r="RFG45" s="37"/>
      <c r="RFH45" s="37"/>
      <c r="RFI45" s="37"/>
      <c r="RFJ45" s="37"/>
      <c r="RFK45" s="37"/>
      <c r="RFL45" s="37"/>
      <c r="RFM45" s="37"/>
      <c r="RFN45" s="37"/>
      <c r="RFO45" s="37"/>
      <c r="RFP45" s="37"/>
      <c r="RFQ45" s="37"/>
      <c r="RFR45" s="37"/>
      <c r="RFS45" s="37"/>
      <c r="RFT45" s="37"/>
      <c r="RFU45" s="37"/>
      <c r="RFV45" s="37"/>
      <c r="RFW45" s="37"/>
      <c r="RFX45" s="37"/>
      <c r="RFY45" s="37"/>
      <c r="RFZ45" s="37"/>
      <c r="RGA45" s="37"/>
      <c r="RGB45" s="37"/>
      <c r="RGC45" s="37"/>
      <c r="RGD45" s="37"/>
      <c r="RGE45" s="37"/>
      <c r="RGF45" s="37"/>
      <c r="RGG45" s="37"/>
      <c r="RGH45" s="37"/>
      <c r="RGI45" s="37"/>
      <c r="RGJ45" s="37"/>
      <c r="RGK45" s="37"/>
      <c r="RGL45" s="37"/>
      <c r="RGM45" s="37"/>
      <c r="RGN45" s="37"/>
      <c r="RGO45" s="37"/>
      <c r="RGP45" s="37"/>
      <c r="RGQ45" s="37"/>
      <c r="RGR45" s="37"/>
      <c r="RGS45" s="37"/>
      <c r="RGT45" s="37"/>
      <c r="RGU45" s="37"/>
      <c r="RGV45" s="37"/>
      <c r="RGW45" s="37"/>
      <c r="RGX45" s="37"/>
      <c r="RGY45" s="37"/>
      <c r="RGZ45" s="37"/>
      <c r="RHA45" s="37"/>
      <c r="RHB45" s="37"/>
      <c r="RHC45" s="37"/>
      <c r="RHD45" s="37"/>
      <c r="RHE45" s="37"/>
      <c r="RHF45" s="37"/>
      <c r="RHG45" s="37"/>
      <c r="RHH45" s="37"/>
      <c r="RHI45" s="37"/>
      <c r="RHJ45" s="37"/>
      <c r="RHK45" s="37"/>
      <c r="RHL45" s="37"/>
      <c r="RHM45" s="37"/>
      <c r="RHN45" s="37"/>
      <c r="RHO45" s="37"/>
      <c r="RHP45" s="37"/>
      <c r="RHQ45" s="37"/>
      <c r="RHR45" s="37"/>
      <c r="RHS45" s="37"/>
      <c r="RHT45" s="37"/>
      <c r="RHU45" s="37"/>
      <c r="RHV45" s="37"/>
      <c r="RHW45" s="37"/>
      <c r="RHX45" s="37"/>
      <c r="RHY45" s="37"/>
      <c r="RHZ45" s="37"/>
      <c r="RIA45" s="37"/>
      <c r="RIB45" s="37"/>
      <c r="RIC45" s="37"/>
      <c r="RID45" s="37"/>
      <c r="RIE45" s="37"/>
      <c r="RIF45" s="37"/>
      <c r="RIG45" s="37"/>
      <c r="RIH45" s="37"/>
      <c r="RII45" s="37"/>
      <c r="RIJ45" s="37"/>
      <c r="RIK45" s="37"/>
      <c r="RIL45" s="37"/>
      <c r="RIM45" s="37"/>
      <c r="RIN45" s="37"/>
      <c r="RIO45" s="37"/>
      <c r="RIP45" s="37"/>
      <c r="RIQ45" s="37"/>
      <c r="RIR45" s="37"/>
      <c r="RIS45" s="37"/>
      <c r="RIT45" s="37"/>
      <c r="RIU45" s="37"/>
      <c r="RIV45" s="37"/>
      <c r="RIW45" s="37"/>
      <c r="RIX45" s="37"/>
      <c r="RIY45" s="37"/>
      <c r="RIZ45" s="37"/>
      <c r="RJA45" s="37"/>
      <c r="RJB45" s="37"/>
      <c r="RJC45" s="37"/>
      <c r="RJD45" s="37"/>
      <c r="RJE45" s="37"/>
      <c r="RJF45" s="37"/>
      <c r="RJG45" s="37"/>
      <c r="RJH45" s="37"/>
      <c r="RJI45" s="37"/>
      <c r="RJJ45" s="37"/>
      <c r="RJK45" s="37"/>
      <c r="RJL45" s="37"/>
      <c r="RJM45" s="37"/>
      <c r="RJN45" s="37"/>
      <c r="RJO45" s="37"/>
      <c r="RJP45" s="37"/>
      <c r="RJQ45" s="37"/>
      <c r="RJR45" s="37"/>
      <c r="RJS45" s="37"/>
      <c r="RJT45" s="37"/>
      <c r="RJU45" s="37"/>
      <c r="RJV45" s="37"/>
      <c r="RJW45" s="37"/>
      <c r="RJX45" s="37"/>
      <c r="RJY45" s="37"/>
      <c r="RJZ45" s="37"/>
      <c r="RKA45" s="37"/>
      <c r="RKB45" s="37"/>
      <c r="RKC45" s="37"/>
      <c r="RKD45" s="37"/>
      <c r="RKE45" s="37"/>
      <c r="RKF45" s="37"/>
      <c r="RKG45" s="37"/>
      <c r="RKH45" s="37"/>
      <c r="RKI45" s="37"/>
      <c r="RKJ45" s="37"/>
      <c r="RKK45" s="37"/>
      <c r="RKL45" s="37"/>
      <c r="RKM45" s="37"/>
      <c r="RKN45" s="37"/>
      <c r="RKO45" s="37"/>
      <c r="RKP45" s="37"/>
      <c r="RKQ45" s="37"/>
      <c r="RKR45" s="37"/>
      <c r="RKS45" s="37"/>
      <c r="RKT45" s="37"/>
      <c r="RKU45" s="37"/>
      <c r="RKV45" s="37"/>
      <c r="RKW45" s="37"/>
      <c r="RKX45" s="37"/>
      <c r="RKY45" s="37"/>
      <c r="RKZ45" s="37"/>
      <c r="RLA45" s="37"/>
      <c r="RLB45" s="37"/>
      <c r="RLC45" s="37"/>
      <c r="RLD45" s="37"/>
      <c r="RLE45" s="37"/>
      <c r="RLF45" s="37"/>
      <c r="RLG45" s="37"/>
      <c r="RLH45" s="37"/>
      <c r="RLI45" s="37"/>
      <c r="RLJ45" s="37"/>
      <c r="RLK45" s="37"/>
      <c r="RLL45" s="37"/>
      <c r="RLM45" s="37"/>
      <c r="RLN45" s="37"/>
      <c r="RLO45" s="37"/>
      <c r="RLP45" s="37"/>
      <c r="RLQ45" s="37"/>
      <c r="RLR45" s="37"/>
      <c r="RLS45" s="37"/>
      <c r="RLT45" s="37"/>
      <c r="RLU45" s="37"/>
      <c r="RLV45" s="37"/>
      <c r="RLW45" s="37"/>
      <c r="RLX45" s="37"/>
      <c r="RLY45" s="37"/>
      <c r="RLZ45" s="37"/>
      <c r="RMA45" s="37"/>
      <c r="RMB45" s="37"/>
      <c r="RMC45" s="37"/>
      <c r="RMD45" s="37"/>
      <c r="RME45" s="37"/>
      <c r="RMF45" s="37"/>
      <c r="RMG45" s="37"/>
      <c r="RMH45" s="37"/>
      <c r="RMI45" s="37"/>
      <c r="RMJ45" s="37"/>
      <c r="RMK45" s="37"/>
      <c r="RML45" s="37"/>
      <c r="RMM45" s="37"/>
      <c r="RMN45" s="37"/>
      <c r="RMO45" s="37"/>
      <c r="RMP45" s="37"/>
      <c r="RMQ45" s="37"/>
      <c r="RMR45" s="37"/>
      <c r="RMS45" s="37"/>
      <c r="RMT45" s="37"/>
      <c r="RMU45" s="37"/>
      <c r="RMV45" s="37"/>
      <c r="RMW45" s="37"/>
      <c r="RMX45" s="37"/>
      <c r="RMY45" s="37"/>
      <c r="RMZ45" s="37"/>
      <c r="RNA45" s="37"/>
      <c r="RNB45" s="37"/>
      <c r="RNC45" s="37"/>
      <c r="RND45" s="37"/>
      <c r="RNE45" s="37"/>
      <c r="RNF45" s="37"/>
      <c r="RNG45" s="37"/>
      <c r="RNH45" s="37"/>
      <c r="RNI45" s="37"/>
      <c r="RNJ45" s="37"/>
      <c r="RNK45" s="37"/>
      <c r="RNL45" s="37"/>
      <c r="RNM45" s="37"/>
      <c r="RNN45" s="37"/>
      <c r="RNO45" s="37"/>
      <c r="RNP45" s="37"/>
      <c r="RNQ45" s="37"/>
      <c r="RNR45" s="37"/>
      <c r="RNS45" s="37"/>
      <c r="RNT45" s="37"/>
      <c r="RNU45" s="37"/>
      <c r="RNV45" s="37"/>
      <c r="RNW45" s="37"/>
      <c r="RNX45" s="37"/>
      <c r="RNY45" s="37"/>
      <c r="RNZ45" s="37"/>
      <c r="ROA45" s="37"/>
      <c r="ROB45" s="37"/>
      <c r="ROC45" s="37"/>
      <c r="ROD45" s="37"/>
      <c r="ROE45" s="37"/>
      <c r="ROF45" s="37"/>
      <c r="ROG45" s="37"/>
      <c r="ROH45" s="37"/>
      <c r="ROI45" s="37"/>
      <c r="ROJ45" s="37"/>
      <c r="ROK45" s="37"/>
      <c r="ROL45" s="37"/>
      <c r="ROM45" s="37"/>
      <c r="RON45" s="37"/>
      <c r="ROO45" s="37"/>
      <c r="ROP45" s="37"/>
      <c r="ROQ45" s="37"/>
      <c r="ROR45" s="37"/>
      <c r="ROS45" s="37"/>
      <c r="ROT45" s="37"/>
      <c r="ROU45" s="37"/>
      <c r="ROV45" s="37"/>
      <c r="ROW45" s="37"/>
      <c r="ROX45" s="37"/>
      <c r="ROY45" s="37"/>
      <c r="ROZ45" s="37"/>
      <c r="RPA45" s="37"/>
      <c r="RPB45" s="37"/>
      <c r="RPC45" s="37"/>
      <c r="RPD45" s="37"/>
      <c r="RPE45" s="37"/>
      <c r="RPF45" s="37"/>
      <c r="RPG45" s="37"/>
      <c r="RPH45" s="37"/>
      <c r="RPI45" s="37"/>
      <c r="RPJ45" s="37"/>
      <c r="RPK45" s="37"/>
      <c r="RPL45" s="37"/>
      <c r="RPM45" s="37"/>
      <c r="RPN45" s="37"/>
      <c r="RPO45" s="37"/>
      <c r="RPP45" s="37"/>
      <c r="RPQ45" s="37"/>
      <c r="RPR45" s="37"/>
      <c r="RPS45" s="37"/>
      <c r="RPT45" s="37"/>
      <c r="RPU45" s="37"/>
      <c r="RPV45" s="37"/>
      <c r="RPW45" s="37"/>
      <c r="RPX45" s="37"/>
      <c r="RPY45" s="37"/>
      <c r="RPZ45" s="37"/>
      <c r="RQA45" s="37"/>
      <c r="RQB45" s="37"/>
      <c r="RQC45" s="37"/>
      <c r="RQD45" s="37"/>
      <c r="RQE45" s="37"/>
      <c r="RQF45" s="37"/>
      <c r="RQG45" s="37"/>
      <c r="RQH45" s="37"/>
      <c r="RQI45" s="37"/>
      <c r="RQJ45" s="37"/>
      <c r="RQK45" s="37"/>
      <c r="RQL45" s="37"/>
      <c r="RQM45" s="37"/>
      <c r="RQN45" s="37"/>
      <c r="RQO45" s="37"/>
      <c r="RQP45" s="37"/>
      <c r="RQQ45" s="37"/>
      <c r="RQR45" s="37"/>
      <c r="RQS45" s="37"/>
      <c r="RQT45" s="37"/>
      <c r="RQU45" s="37"/>
      <c r="RQV45" s="37"/>
      <c r="RQW45" s="37"/>
      <c r="RQX45" s="37"/>
      <c r="RQY45" s="37"/>
      <c r="RQZ45" s="37"/>
      <c r="RRA45" s="37"/>
      <c r="RRB45" s="37"/>
      <c r="RRC45" s="37"/>
      <c r="RRD45" s="37"/>
      <c r="RRE45" s="37"/>
      <c r="RRF45" s="37"/>
      <c r="RRG45" s="37"/>
      <c r="RRH45" s="37"/>
      <c r="RRI45" s="37"/>
      <c r="RRJ45" s="37"/>
      <c r="RRK45" s="37"/>
      <c r="RRL45" s="37"/>
      <c r="RRM45" s="37"/>
      <c r="RRN45" s="37"/>
      <c r="RRO45" s="37"/>
      <c r="RRP45" s="37"/>
      <c r="RRQ45" s="37"/>
      <c r="RRR45" s="37"/>
      <c r="RRS45" s="37"/>
      <c r="RRT45" s="37"/>
      <c r="RRU45" s="37"/>
      <c r="RRV45" s="37"/>
      <c r="RRW45" s="37"/>
      <c r="RRX45" s="37"/>
      <c r="RRY45" s="37"/>
      <c r="RRZ45" s="37"/>
      <c r="RSA45" s="37"/>
      <c r="RSB45" s="37"/>
      <c r="RSC45" s="37"/>
      <c r="RSD45" s="37"/>
      <c r="RSE45" s="37"/>
      <c r="RSF45" s="37"/>
      <c r="RSG45" s="37"/>
      <c r="RSH45" s="37"/>
      <c r="RSI45" s="37"/>
      <c r="RSJ45" s="37"/>
      <c r="RSK45" s="37"/>
      <c r="RSL45" s="37"/>
      <c r="RSM45" s="37"/>
      <c r="RSN45" s="37"/>
      <c r="RSO45" s="37"/>
      <c r="RSP45" s="37"/>
      <c r="RSQ45" s="37"/>
      <c r="RSR45" s="37"/>
      <c r="RSS45" s="37"/>
      <c r="RST45" s="37"/>
      <c r="RSU45" s="37"/>
      <c r="RSV45" s="37"/>
      <c r="RSW45" s="37"/>
      <c r="RSX45" s="37"/>
      <c r="RSY45" s="37"/>
      <c r="RSZ45" s="37"/>
      <c r="RTA45" s="37"/>
      <c r="RTB45" s="37"/>
      <c r="RTC45" s="37"/>
      <c r="RTD45" s="37"/>
      <c r="RTE45" s="37"/>
      <c r="RTF45" s="37"/>
      <c r="RTG45" s="37"/>
      <c r="RTH45" s="37"/>
      <c r="RTI45" s="37"/>
      <c r="RTJ45" s="37"/>
      <c r="RTK45" s="37"/>
      <c r="RTL45" s="37"/>
      <c r="RTM45" s="37"/>
      <c r="RTN45" s="37"/>
      <c r="RTO45" s="37"/>
      <c r="RTP45" s="37"/>
      <c r="RTQ45" s="37"/>
      <c r="RTR45" s="37"/>
      <c r="RTS45" s="37"/>
      <c r="RTT45" s="37"/>
      <c r="RTU45" s="37"/>
      <c r="RTV45" s="37"/>
      <c r="RTW45" s="37"/>
      <c r="RTX45" s="37"/>
      <c r="RTY45" s="37"/>
      <c r="RTZ45" s="37"/>
      <c r="RUA45" s="37"/>
      <c r="RUB45" s="37"/>
      <c r="RUC45" s="37"/>
      <c r="RUD45" s="37"/>
      <c r="RUE45" s="37"/>
      <c r="RUF45" s="37"/>
      <c r="RUG45" s="37"/>
      <c r="RUH45" s="37"/>
      <c r="RUI45" s="37"/>
      <c r="RUJ45" s="37"/>
      <c r="RUK45" s="37"/>
      <c r="RUL45" s="37"/>
      <c r="RUM45" s="37"/>
      <c r="RUN45" s="37"/>
      <c r="RUO45" s="37"/>
      <c r="RUP45" s="37"/>
      <c r="RUQ45" s="37"/>
      <c r="RUR45" s="37"/>
      <c r="RUS45" s="37"/>
      <c r="RUT45" s="37"/>
      <c r="RUU45" s="37"/>
      <c r="RUV45" s="37"/>
      <c r="RUW45" s="37"/>
      <c r="RUX45" s="37"/>
      <c r="RUY45" s="37"/>
      <c r="RUZ45" s="37"/>
      <c r="RVA45" s="37"/>
      <c r="RVB45" s="37"/>
      <c r="RVC45" s="37"/>
      <c r="RVD45" s="37"/>
      <c r="RVE45" s="37"/>
      <c r="RVF45" s="37"/>
      <c r="RVG45" s="37"/>
      <c r="RVH45" s="37"/>
      <c r="RVI45" s="37"/>
      <c r="RVJ45" s="37"/>
      <c r="RVK45" s="37"/>
      <c r="RVL45" s="37"/>
      <c r="RVM45" s="37"/>
      <c r="RVN45" s="37"/>
      <c r="RVO45" s="37"/>
      <c r="RVP45" s="37"/>
      <c r="RVQ45" s="37"/>
      <c r="RVR45" s="37"/>
      <c r="RVS45" s="37"/>
      <c r="RVT45" s="37"/>
      <c r="RVU45" s="37"/>
      <c r="RVV45" s="37"/>
      <c r="RVW45" s="37"/>
      <c r="RVX45" s="37"/>
      <c r="RVY45" s="37"/>
      <c r="RVZ45" s="37"/>
      <c r="RWA45" s="37"/>
      <c r="RWB45" s="37"/>
      <c r="RWC45" s="37"/>
      <c r="RWD45" s="37"/>
      <c r="RWE45" s="37"/>
      <c r="RWF45" s="37"/>
      <c r="RWG45" s="37"/>
      <c r="RWH45" s="37"/>
      <c r="RWI45" s="37"/>
      <c r="RWJ45" s="37"/>
      <c r="RWK45" s="37"/>
      <c r="RWL45" s="37"/>
      <c r="RWM45" s="37"/>
      <c r="RWN45" s="37"/>
      <c r="RWO45" s="37"/>
      <c r="RWP45" s="37"/>
      <c r="RWQ45" s="37"/>
      <c r="RWR45" s="37"/>
      <c r="RWS45" s="37"/>
      <c r="RWT45" s="37"/>
      <c r="RWU45" s="37"/>
      <c r="RWV45" s="37"/>
      <c r="RWW45" s="37"/>
      <c r="RWX45" s="37"/>
      <c r="RWY45" s="37"/>
      <c r="RWZ45" s="37"/>
      <c r="RXA45" s="37"/>
      <c r="RXB45" s="37"/>
      <c r="RXC45" s="37"/>
      <c r="RXD45" s="37"/>
      <c r="RXE45" s="37"/>
      <c r="RXF45" s="37"/>
      <c r="RXG45" s="37"/>
      <c r="RXH45" s="37"/>
      <c r="RXI45" s="37"/>
      <c r="RXJ45" s="37"/>
      <c r="RXK45" s="37"/>
      <c r="RXL45" s="37"/>
      <c r="RXM45" s="37"/>
      <c r="RXN45" s="37"/>
      <c r="RXO45" s="37"/>
      <c r="RXP45" s="37"/>
      <c r="RXQ45" s="37"/>
      <c r="RXR45" s="37"/>
      <c r="RXS45" s="37"/>
      <c r="RXT45" s="37"/>
      <c r="RXU45" s="37"/>
      <c r="RXV45" s="37"/>
      <c r="RXW45" s="37"/>
      <c r="RXX45" s="37"/>
      <c r="RXY45" s="37"/>
      <c r="RXZ45" s="37"/>
      <c r="RYA45" s="37"/>
      <c r="RYB45" s="37"/>
      <c r="RYC45" s="37"/>
      <c r="RYD45" s="37"/>
      <c r="RYE45" s="37"/>
      <c r="RYF45" s="37"/>
      <c r="RYG45" s="37"/>
      <c r="RYH45" s="37"/>
      <c r="RYI45" s="37"/>
      <c r="RYJ45" s="37"/>
      <c r="RYK45" s="37"/>
      <c r="RYL45" s="37"/>
      <c r="RYM45" s="37"/>
      <c r="RYN45" s="37"/>
      <c r="RYO45" s="37"/>
      <c r="RYP45" s="37"/>
      <c r="RYQ45" s="37"/>
      <c r="RYR45" s="37"/>
      <c r="RYS45" s="37"/>
      <c r="RYT45" s="37"/>
      <c r="RYU45" s="37"/>
      <c r="RYV45" s="37"/>
      <c r="RYW45" s="37"/>
      <c r="RYX45" s="37"/>
      <c r="RYY45" s="37"/>
      <c r="RYZ45" s="37"/>
      <c r="RZA45" s="37"/>
      <c r="RZB45" s="37"/>
      <c r="RZC45" s="37"/>
      <c r="RZD45" s="37"/>
      <c r="RZE45" s="37"/>
      <c r="RZF45" s="37"/>
      <c r="RZG45" s="37"/>
      <c r="RZH45" s="37"/>
      <c r="RZI45" s="37"/>
      <c r="RZJ45" s="37"/>
      <c r="RZK45" s="37"/>
      <c r="RZL45" s="37"/>
      <c r="RZM45" s="37"/>
      <c r="RZN45" s="37"/>
      <c r="RZO45" s="37"/>
      <c r="RZP45" s="37"/>
      <c r="RZQ45" s="37"/>
      <c r="RZR45" s="37"/>
      <c r="RZS45" s="37"/>
      <c r="RZT45" s="37"/>
      <c r="RZU45" s="37"/>
      <c r="RZV45" s="37"/>
      <c r="RZW45" s="37"/>
      <c r="RZX45" s="37"/>
      <c r="RZY45" s="37"/>
      <c r="RZZ45" s="37"/>
      <c r="SAA45" s="37"/>
      <c r="SAB45" s="37"/>
      <c r="SAC45" s="37"/>
      <c r="SAD45" s="37"/>
      <c r="SAE45" s="37"/>
      <c r="SAF45" s="37"/>
      <c r="SAG45" s="37"/>
      <c r="SAH45" s="37"/>
      <c r="SAI45" s="37"/>
      <c r="SAJ45" s="37"/>
      <c r="SAK45" s="37"/>
      <c r="SAL45" s="37"/>
      <c r="SAM45" s="37"/>
      <c r="SAN45" s="37"/>
      <c r="SAO45" s="37"/>
      <c r="SAP45" s="37"/>
      <c r="SAQ45" s="37"/>
      <c r="SAR45" s="37"/>
      <c r="SAS45" s="37"/>
      <c r="SAT45" s="37"/>
      <c r="SAU45" s="37"/>
      <c r="SAV45" s="37"/>
      <c r="SAW45" s="37"/>
      <c r="SAX45" s="37"/>
      <c r="SAY45" s="37"/>
      <c r="SAZ45" s="37"/>
      <c r="SBA45" s="37"/>
      <c r="SBB45" s="37"/>
      <c r="SBC45" s="37"/>
      <c r="SBD45" s="37"/>
      <c r="SBE45" s="37"/>
      <c r="SBF45" s="37"/>
      <c r="SBG45" s="37"/>
      <c r="SBH45" s="37"/>
      <c r="SBI45" s="37"/>
      <c r="SBJ45" s="37"/>
      <c r="SBK45" s="37"/>
      <c r="SBL45" s="37"/>
      <c r="SBM45" s="37"/>
      <c r="SBN45" s="37"/>
      <c r="SBO45" s="37"/>
      <c r="SBP45" s="37"/>
      <c r="SBQ45" s="37"/>
      <c r="SBR45" s="37"/>
      <c r="SBS45" s="37"/>
      <c r="SBT45" s="37"/>
      <c r="SBU45" s="37"/>
      <c r="SBV45" s="37"/>
      <c r="SBW45" s="37"/>
      <c r="SBX45" s="37"/>
      <c r="SBY45" s="37"/>
      <c r="SBZ45" s="37"/>
      <c r="SCA45" s="37"/>
      <c r="SCB45" s="37"/>
      <c r="SCC45" s="37"/>
      <c r="SCD45" s="37"/>
      <c r="SCE45" s="37"/>
      <c r="SCF45" s="37"/>
      <c r="SCG45" s="37"/>
      <c r="SCH45" s="37"/>
      <c r="SCI45" s="37"/>
      <c r="SCJ45" s="37"/>
      <c r="SCK45" s="37"/>
      <c r="SCL45" s="37"/>
      <c r="SCM45" s="37"/>
      <c r="SCN45" s="37"/>
      <c r="SCO45" s="37"/>
      <c r="SCP45" s="37"/>
      <c r="SCQ45" s="37"/>
      <c r="SCR45" s="37"/>
      <c r="SCS45" s="37"/>
      <c r="SCT45" s="37"/>
      <c r="SCU45" s="37"/>
      <c r="SCV45" s="37"/>
      <c r="SCW45" s="37"/>
      <c r="SCX45" s="37"/>
      <c r="SCY45" s="37"/>
      <c r="SCZ45" s="37"/>
      <c r="SDA45" s="37"/>
      <c r="SDB45" s="37"/>
      <c r="SDC45" s="37"/>
      <c r="SDD45" s="37"/>
      <c r="SDE45" s="37"/>
      <c r="SDF45" s="37"/>
      <c r="SDG45" s="37"/>
      <c r="SDH45" s="37"/>
      <c r="SDI45" s="37"/>
      <c r="SDJ45" s="37"/>
      <c r="SDK45" s="37"/>
      <c r="SDL45" s="37"/>
      <c r="SDM45" s="37"/>
      <c r="SDN45" s="37"/>
      <c r="SDO45" s="37"/>
      <c r="SDP45" s="37"/>
      <c r="SDQ45" s="37"/>
      <c r="SDR45" s="37"/>
      <c r="SDS45" s="37"/>
      <c r="SDT45" s="37"/>
      <c r="SDU45" s="37"/>
      <c r="SDV45" s="37"/>
      <c r="SDW45" s="37"/>
      <c r="SDX45" s="37"/>
      <c r="SDY45" s="37"/>
      <c r="SDZ45" s="37"/>
      <c r="SEA45" s="37"/>
      <c r="SEB45" s="37"/>
      <c r="SEC45" s="37"/>
      <c r="SED45" s="37"/>
      <c r="SEE45" s="37"/>
      <c r="SEF45" s="37"/>
      <c r="SEG45" s="37"/>
      <c r="SEH45" s="37"/>
      <c r="SEI45" s="37"/>
      <c r="SEJ45" s="37"/>
      <c r="SEK45" s="37"/>
      <c r="SEL45" s="37"/>
      <c r="SEM45" s="37"/>
      <c r="SEN45" s="37"/>
      <c r="SEO45" s="37"/>
      <c r="SEP45" s="37"/>
      <c r="SEQ45" s="37"/>
      <c r="SER45" s="37"/>
      <c r="SES45" s="37"/>
      <c r="SET45" s="37"/>
      <c r="SEU45" s="37"/>
      <c r="SEV45" s="37"/>
      <c r="SEW45" s="37"/>
      <c r="SEX45" s="37"/>
      <c r="SEY45" s="37"/>
      <c r="SEZ45" s="37"/>
      <c r="SFA45" s="37"/>
      <c r="SFB45" s="37"/>
      <c r="SFC45" s="37"/>
      <c r="SFD45" s="37"/>
      <c r="SFE45" s="37"/>
      <c r="SFF45" s="37"/>
      <c r="SFG45" s="37"/>
      <c r="SFH45" s="37"/>
      <c r="SFI45" s="37"/>
      <c r="SFJ45" s="37"/>
      <c r="SFK45" s="37"/>
      <c r="SFL45" s="37"/>
      <c r="SFM45" s="37"/>
      <c r="SFN45" s="37"/>
      <c r="SFO45" s="37"/>
      <c r="SFP45" s="37"/>
      <c r="SFQ45" s="37"/>
      <c r="SFR45" s="37"/>
      <c r="SFS45" s="37"/>
      <c r="SFT45" s="37"/>
      <c r="SFU45" s="37"/>
      <c r="SFV45" s="37"/>
      <c r="SFW45" s="37"/>
      <c r="SFX45" s="37"/>
      <c r="SFY45" s="37"/>
      <c r="SFZ45" s="37"/>
      <c r="SGA45" s="37"/>
      <c r="SGB45" s="37"/>
      <c r="SGC45" s="37"/>
      <c r="SGD45" s="37"/>
      <c r="SGE45" s="37"/>
      <c r="SGF45" s="37"/>
      <c r="SGG45" s="37"/>
      <c r="SGH45" s="37"/>
      <c r="SGI45" s="37"/>
      <c r="SGJ45" s="37"/>
      <c r="SGK45" s="37"/>
      <c r="SGL45" s="37"/>
      <c r="SGM45" s="37"/>
      <c r="SGN45" s="37"/>
      <c r="SGO45" s="37"/>
      <c r="SGP45" s="37"/>
      <c r="SGQ45" s="37"/>
      <c r="SGR45" s="37"/>
      <c r="SGS45" s="37"/>
      <c r="SGT45" s="37"/>
      <c r="SGU45" s="37"/>
      <c r="SGV45" s="37"/>
      <c r="SGW45" s="37"/>
      <c r="SGX45" s="37"/>
      <c r="SGY45" s="37"/>
      <c r="SGZ45" s="37"/>
      <c r="SHA45" s="37"/>
      <c r="SHB45" s="37"/>
      <c r="SHC45" s="37"/>
      <c r="SHD45" s="37"/>
      <c r="SHE45" s="37"/>
      <c r="SHF45" s="37"/>
      <c r="SHG45" s="37"/>
      <c r="SHH45" s="37"/>
      <c r="SHI45" s="37"/>
      <c r="SHJ45" s="37"/>
      <c r="SHK45" s="37"/>
      <c r="SHL45" s="37"/>
      <c r="SHM45" s="37"/>
      <c r="SHN45" s="37"/>
      <c r="SHO45" s="37"/>
      <c r="SHP45" s="37"/>
      <c r="SHQ45" s="37"/>
      <c r="SHR45" s="37"/>
      <c r="SHS45" s="37"/>
      <c r="SHT45" s="37"/>
      <c r="SHU45" s="37"/>
      <c r="SHV45" s="37"/>
      <c r="SHW45" s="37"/>
      <c r="SHX45" s="37"/>
      <c r="SHY45" s="37"/>
      <c r="SHZ45" s="37"/>
      <c r="SIA45" s="37"/>
      <c r="SIB45" s="37"/>
      <c r="SIC45" s="37"/>
      <c r="SID45" s="37"/>
      <c r="SIE45" s="37"/>
      <c r="SIF45" s="37"/>
      <c r="SIG45" s="37"/>
      <c r="SIH45" s="37"/>
      <c r="SII45" s="37"/>
      <c r="SIJ45" s="37"/>
      <c r="SIK45" s="37"/>
      <c r="SIL45" s="37"/>
      <c r="SIM45" s="37"/>
      <c r="SIN45" s="37"/>
      <c r="SIO45" s="37"/>
      <c r="SIP45" s="37"/>
      <c r="SIQ45" s="37"/>
      <c r="SIR45" s="37"/>
      <c r="SIS45" s="37"/>
      <c r="SIT45" s="37"/>
      <c r="SIU45" s="37"/>
      <c r="SIV45" s="37"/>
      <c r="SIW45" s="37"/>
      <c r="SIX45" s="37"/>
      <c r="SIY45" s="37"/>
      <c r="SIZ45" s="37"/>
      <c r="SJA45" s="37"/>
      <c r="SJB45" s="37"/>
      <c r="SJC45" s="37"/>
      <c r="SJD45" s="37"/>
      <c r="SJE45" s="37"/>
      <c r="SJF45" s="37"/>
      <c r="SJG45" s="37"/>
      <c r="SJH45" s="37"/>
      <c r="SJI45" s="37"/>
      <c r="SJJ45" s="37"/>
      <c r="SJK45" s="37"/>
      <c r="SJL45" s="37"/>
      <c r="SJM45" s="37"/>
      <c r="SJN45" s="37"/>
      <c r="SJO45" s="37"/>
      <c r="SJP45" s="37"/>
      <c r="SJQ45" s="37"/>
      <c r="SJR45" s="37"/>
      <c r="SJS45" s="37"/>
      <c r="SJT45" s="37"/>
      <c r="SJU45" s="37"/>
      <c r="SJV45" s="37"/>
      <c r="SJW45" s="37"/>
      <c r="SJX45" s="37"/>
      <c r="SJY45" s="37"/>
      <c r="SJZ45" s="37"/>
      <c r="SKA45" s="37"/>
      <c r="SKB45" s="37"/>
      <c r="SKC45" s="37"/>
      <c r="SKD45" s="37"/>
      <c r="SKE45" s="37"/>
      <c r="SKF45" s="37"/>
      <c r="SKG45" s="37"/>
      <c r="SKH45" s="37"/>
      <c r="SKI45" s="37"/>
      <c r="SKJ45" s="37"/>
      <c r="SKK45" s="37"/>
      <c r="SKL45" s="37"/>
      <c r="SKM45" s="37"/>
      <c r="SKN45" s="37"/>
      <c r="SKO45" s="37"/>
      <c r="SKP45" s="37"/>
      <c r="SKQ45" s="37"/>
      <c r="SKR45" s="37"/>
      <c r="SKS45" s="37"/>
      <c r="SKT45" s="37"/>
      <c r="SKU45" s="37"/>
      <c r="SKV45" s="37"/>
      <c r="SKW45" s="37"/>
      <c r="SKX45" s="37"/>
      <c r="SKY45" s="37"/>
      <c r="SKZ45" s="37"/>
      <c r="SLA45" s="37"/>
      <c r="SLB45" s="37"/>
      <c r="SLC45" s="37"/>
      <c r="SLD45" s="37"/>
      <c r="SLE45" s="37"/>
      <c r="SLF45" s="37"/>
      <c r="SLG45" s="37"/>
      <c r="SLH45" s="37"/>
      <c r="SLI45" s="37"/>
      <c r="SLJ45" s="37"/>
      <c r="SLK45" s="37"/>
      <c r="SLL45" s="37"/>
      <c r="SLM45" s="37"/>
      <c r="SLN45" s="37"/>
      <c r="SLO45" s="37"/>
      <c r="SLP45" s="37"/>
      <c r="SLQ45" s="37"/>
      <c r="SLR45" s="37"/>
      <c r="SLS45" s="37"/>
      <c r="SLT45" s="37"/>
      <c r="SLU45" s="37"/>
      <c r="SLV45" s="37"/>
      <c r="SLW45" s="37"/>
      <c r="SLX45" s="37"/>
      <c r="SLY45" s="37"/>
      <c r="SLZ45" s="37"/>
      <c r="SMA45" s="37"/>
      <c r="SMB45" s="37"/>
      <c r="SMC45" s="37"/>
      <c r="SMD45" s="37"/>
      <c r="SME45" s="37"/>
      <c r="SMF45" s="37"/>
      <c r="SMG45" s="37"/>
      <c r="SMH45" s="37"/>
      <c r="SMI45" s="37"/>
      <c r="SMJ45" s="37"/>
      <c r="SMK45" s="37"/>
      <c r="SML45" s="37"/>
      <c r="SMM45" s="37"/>
      <c r="SMN45" s="37"/>
      <c r="SMO45" s="37"/>
      <c r="SMP45" s="37"/>
      <c r="SMQ45" s="37"/>
      <c r="SMR45" s="37"/>
      <c r="SMS45" s="37"/>
      <c r="SMT45" s="37"/>
      <c r="SMU45" s="37"/>
      <c r="SMV45" s="37"/>
      <c r="SMW45" s="37"/>
      <c r="SMX45" s="37"/>
      <c r="SMY45" s="37"/>
      <c r="SMZ45" s="37"/>
      <c r="SNA45" s="37"/>
      <c r="SNB45" s="37"/>
      <c r="SNC45" s="37"/>
      <c r="SND45" s="37"/>
      <c r="SNE45" s="37"/>
      <c r="SNF45" s="37"/>
      <c r="SNG45" s="37"/>
      <c r="SNH45" s="37"/>
      <c r="SNI45" s="37"/>
      <c r="SNJ45" s="37"/>
      <c r="SNK45" s="37"/>
      <c r="SNL45" s="37"/>
      <c r="SNM45" s="37"/>
      <c r="SNN45" s="37"/>
      <c r="SNO45" s="37"/>
      <c r="SNP45" s="37"/>
      <c r="SNQ45" s="37"/>
      <c r="SNR45" s="37"/>
      <c r="SNS45" s="37"/>
      <c r="SNT45" s="37"/>
      <c r="SNU45" s="37"/>
      <c r="SNV45" s="37"/>
      <c r="SNW45" s="37"/>
      <c r="SNX45" s="37"/>
      <c r="SNY45" s="37"/>
      <c r="SNZ45" s="37"/>
      <c r="SOA45" s="37"/>
      <c r="SOB45" s="37"/>
      <c r="SOC45" s="37"/>
      <c r="SOD45" s="37"/>
      <c r="SOE45" s="37"/>
      <c r="SOF45" s="37"/>
      <c r="SOG45" s="37"/>
      <c r="SOH45" s="37"/>
      <c r="SOI45" s="37"/>
      <c r="SOJ45" s="37"/>
      <c r="SOK45" s="37"/>
      <c r="SOL45" s="37"/>
      <c r="SOM45" s="37"/>
      <c r="SON45" s="37"/>
      <c r="SOO45" s="37"/>
      <c r="SOP45" s="37"/>
      <c r="SOQ45" s="37"/>
      <c r="SOR45" s="37"/>
      <c r="SOS45" s="37"/>
      <c r="SOT45" s="37"/>
      <c r="SOU45" s="37"/>
      <c r="SOV45" s="37"/>
      <c r="SOW45" s="37"/>
      <c r="SOX45" s="37"/>
      <c r="SOY45" s="37"/>
      <c r="SOZ45" s="37"/>
      <c r="SPA45" s="37"/>
      <c r="SPB45" s="37"/>
      <c r="SPC45" s="37"/>
      <c r="SPD45" s="37"/>
      <c r="SPE45" s="37"/>
      <c r="SPF45" s="37"/>
      <c r="SPG45" s="37"/>
      <c r="SPH45" s="37"/>
      <c r="SPI45" s="37"/>
      <c r="SPJ45" s="37"/>
      <c r="SPK45" s="37"/>
      <c r="SPL45" s="37"/>
      <c r="SPM45" s="37"/>
      <c r="SPN45" s="37"/>
      <c r="SPO45" s="37"/>
      <c r="SPP45" s="37"/>
      <c r="SPQ45" s="37"/>
      <c r="SPR45" s="37"/>
      <c r="SPS45" s="37"/>
      <c r="SPT45" s="37"/>
      <c r="SPU45" s="37"/>
      <c r="SPV45" s="37"/>
      <c r="SPW45" s="37"/>
      <c r="SPX45" s="37"/>
      <c r="SPY45" s="37"/>
      <c r="SPZ45" s="37"/>
      <c r="SQA45" s="37"/>
      <c r="SQB45" s="37"/>
      <c r="SQC45" s="37"/>
      <c r="SQD45" s="37"/>
      <c r="SQE45" s="37"/>
      <c r="SQF45" s="37"/>
      <c r="SQG45" s="37"/>
      <c r="SQH45" s="37"/>
      <c r="SQI45" s="37"/>
      <c r="SQJ45" s="37"/>
      <c r="SQK45" s="37"/>
      <c r="SQL45" s="37"/>
      <c r="SQM45" s="37"/>
      <c r="SQN45" s="37"/>
      <c r="SQO45" s="37"/>
      <c r="SQP45" s="37"/>
      <c r="SQQ45" s="37"/>
      <c r="SQR45" s="37"/>
      <c r="SQS45" s="37"/>
      <c r="SQT45" s="37"/>
      <c r="SQU45" s="37"/>
      <c r="SQV45" s="37"/>
      <c r="SQW45" s="37"/>
      <c r="SQX45" s="37"/>
      <c r="SQY45" s="37"/>
      <c r="SQZ45" s="37"/>
      <c r="SRA45" s="37"/>
      <c r="SRB45" s="37"/>
      <c r="SRC45" s="37"/>
      <c r="SRD45" s="37"/>
      <c r="SRE45" s="37"/>
      <c r="SRF45" s="37"/>
      <c r="SRG45" s="37"/>
      <c r="SRH45" s="37"/>
      <c r="SRI45" s="37"/>
      <c r="SRJ45" s="37"/>
      <c r="SRK45" s="37"/>
      <c r="SRL45" s="37"/>
      <c r="SRM45" s="37"/>
      <c r="SRN45" s="37"/>
      <c r="SRO45" s="37"/>
      <c r="SRP45" s="37"/>
      <c r="SRQ45" s="37"/>
      <c r="SRR45" s="37"/>
      <c r="SRS45" s="37"/>
      <c r="SRT45" s="37"/>
      <c r="SRU45" s="37"/>
      <c r="SRV45" s="37"/>
      <c r="SRW45" s="37"/>
      <c r="SRX45" s="37"/>
      <c r="SRY45" s="37"/>
      <c r="SRZ45" s="37"/>
      <c r="SSA45" s="37"/>
      <c r="SSB45" s="37"/>
      <c r="SSC45" s="37"/>
      <c r="SSD45" s="37"/>
      <c r="SSE45" s="37"/>
      <c r="SSF45" s="37"/>
      <c r="SSG45" s="37"/>
      <c r="SSH45" s="37"/>
      <c r="SSI45" s="37"/>
      <c r="SSJ45" s="37"/>
      <c r="SSK45" s="37"/>
      <c r="SSL45" s="37"/>
      <c r="SSM45" s="37"/>
      <c r="SSN45" s="37"/>
      <c r="SSO45" s="37"/>
      <c r="SSP45" s="37"/>
      <c r="SSQ45" s="37"/>
      <c r="SSR45" s="37"/>
      <c r="SSS45" s="37"/>
      <c r="SST45" s="37"/>
      <c r="SSU45" s="37"/>
      <c r="SSV45" s="37"/>
      <c r="SSW45" s="37"/>
      <c r="SSX45" s="37"/>
      <c r="SSY45" s="37"/>
      <c r="SSZ45" s="37"/>
      <c r="STA45" s="37"/>
      <c r="STB45" s="37"/>
      <c r="STC45" s="37"/>
      <c r="STD45" s="37"/>
      <c r="STE45" s="37"/>
      <c r="STF45" s="37"/>
      <c r="STG45" s="37"/>
      <c r="STH45" s="37"/>
      <c r="STI45" s="37"/>
      <c r="STJ45" s="37"/>
      <c r="STK45" s="37"/>
      <c r="STL45" s="37"/>
      <c r="STM45" s="37"/>
      <c r="STN45" s="37"/>
      <c r="STO45" s="37"/>
      <c r="STP45" s="37"/>
      <c r="STQ45" s="37"/>
      <c r="STR45" s="37"/>
      <c r="STS45" s="37"/>
      <c r="STT45" s="37"/>
      <c r="STU45" s="37"/>
      <c r="STV45" s="37"/>
      <c r="STW45" s="37"/>
      <c r="STX45" s="37"/>
      <c r="STY45" s="37"/>
      <c r="STZ45" s="37"/>
      <c r="SUA45" s="37"/>
      <c r="SUB45" s="37"/>
      <c r="SUC45" s="37"/>
      <c r="SUD45" s="37"/>
      <c r="SUE45" s="37"/>
      <c r="SUF45" s="37"/>
      <c r="SUG45" s="37"/>
      <c r="SUH45" s="37"/>
      <c r="SUI45" s="37"/>
      <c r="SUJ45" s="37"/>
      <c r="SUK45" s="37"/>
      <c r="SUL45" s="37"/>
      <c r="SUM45" s="37"/>
      <c r="SUN45" s="37"/>
      <c r="SUO45" s="37"/>
      <c r="SUP45" s="37"/>
      <c r="SUQ45" s="37"/>
      <c r="SUR45" s="37"/>
      <c r="SUS45" s="37"/>
      <c r="SUT45" s="37"/>
      <c r="SUU45" s="37"/>
      <c r="SUV45" s="37"/>
      <c r="SUW45" s="37"/>
      <c r="SUX45" s="37"/>
      <c r="SUY45" s="37"/>
      <c r="SUZ45" s="37"/>
      <c r="SVA45" s="37"/>
      <c r="SVB45" s="37"/>
      <c r="SVC45" s="37"/>
      <c r="SVD45" s="37"/>
      <c r="SVE45" s="37"/>
      <c r="SVF45" s="37"/>
      <c r="SVG45" s="37"/>
      <c r="SVH45" s="37"/>
      <c r="SVI45" s="37"/>
      <c r="SVJ45" s="37"/>
      <c r="SVK45" s="37"/>
      <c r="SVL45" s="37"/>
      <c r="SVM45" s="37"/>
      <c r="SVN45" s="37"/>
      <c r="SVO45" s="37"/>
      <c r="SVP45" s="37"/>
      <c r="SVQ45" s="37"/>
      <c r="SVR45" s="37"/>
      <c r="SVS45" s="37"/>
      <c r="SVT45" s="37"/>
      <c r="SVU45" s="37"/>
      <c r="SVV45" s="37"/>
      <c r="SVW45" s="37"/>
      <c r="SVX45" s="37"/>
      <c r="SVY45" s="37"/>
      <c r="SVZ45" s="37"/>
      <c r="SWA45" s="37"/>
      <c r="SWB45" s="37"/>
      <c r="SWC45" s="37"/>
      <c r="SWD45" s="37"/>
      <c r="SWE45" s="37"/>
      <c r="SWF45" s="37"/>
      <c r="SWG45" s="37"/>
      <c r="SWH45" s="37"/>
      <c r="SWI45" s="37"/>
      <c r="SWJ45" s="37"/>
      <c r="SWK45" s="37"/>
      <c r="SWL45" s="37"/>
      <c r="SWM45" s="37"/>
      <c r="SWN45" s="37"/>
      <c r="SWO45" s="37"/>
      <c r="SWP45" s="37"/>
      <c r="SWQ45" s="37"/>
      <c r="SWR45" s="37"/>
      <c r="SWS45" s="37"/>
      <c r="SWT45" s="37"/>
      <c r="SWU45" s="37"/>
      <c r="SWV45" s="37"/>
      <c r="SWW45" s="37"/>
      <c r="SWX45" s="37"/>
      <c r="SWY45" s="37"/>
      <c r="SWZ45" s="37"/>
      <c r="SXA45" s="37"/>
      <c r="SXB45" s="37"/>
      <c r="SXC45" s="37"/>
      <c r="SXD45" s="37"/>
      <c r="SXE45" s="37"/>
      <c r="SXF45" s="37"/>
      <c r="SXG45" s="37"/>
      <c r="SXH45" s="37"/>
      <c r="SXI45" s="37"/>
      <c r="SXJ45" s="37"/>
      <c r="SXK45" s="37"/>
      <c r="SXL45" s="37"/>
      <c r="SXM45" s="37"/>
      <c r="SXN45" s="37"/>
      <c r="SXO45" s="37"/>
      <c r="SXP45" s="37"/>
      <c r="SXQ45" s="37"/>
      <c r="SXR45" s="37"/>
      <c r="SXS45" s="37"/>
      <c r="SXT45" s="37"/>
      <c r="SXU45" s="37"/>
      <c r="SXV45" s="37"/>
      <c r="SXW45" s="37"/>
      <c r="SXX45" s="37"/>
      <c r="SXY45" s="37"/>
      <c r="SXZ45" s="37"/>
      <c r="SYA45" s="37"/>
      <c r="SYB45" s="37"/>
      <c r="SYC45" s="37"/>
      <c r="SYD45" s="37"/>
      <c r="SYE45" s="37"/>
      <c r="SYF45" s="37"/>
      <c r="SYG45" s="37"/>
      <c r="SYH45" s="37"/>
      <c r="SYI45" s="37"/>
      <c r="SYJ45" s="37"/>
      <c r="SYK45" s="37"/>
      <c r="SYL45" s="37"/>
      <c r="SYM45" s="37"/>
      <c r="SYN45" s="37"/>
      <c r="SYO45" s="37"/>
      <c r="SYP45" s="37"/>
      <c r="SYQ45" s="37"/>
      <c r="SYR45" s="37"/>
      <c r="SYS45" s="37"/>
      <c r="SYT45" s="37"/>
      <c r="SYU45" s="37"/>
      <c r="SYV45" s="37"/>
      <c r="SYW45" s="37"/>
      <c r="SYX45" s="37"/>
      <c r="SYY45" s="37"/>
      <c r="SYZ45" s="37"/>
      <c r="SZA45" s="37"/>
      <c r="SZB45" s="37"/>
      <c r="SZC45" s="37"/>
      <c r="SZD45" s="37"/>
      <c r="SZE45" s="37"/>
      <c r="SZF45" s="37"/>
      <c r="SZG45" s="37"/>
      <c r="SZH45" s="37"/>
      <c r="SZI45" s="37"/>
      <c r="SZJ45" s="37"/>
      <c r="SZK45" s="37"/>
      <c r="SZL45" s="37"/>
      <c r="SZM45" s="37"/>
      <c r="SZN45" s="37"/>
      <c r="SZO45" s="37"/>
      <c r="SZP45" s="37"/>
      <c r="SZQ45" s="37"/>
      <c r="SZR45" s="37"/>
      <c r="SZS45" s="37"/>
      <c r="SZT45" s="37"/>
      <c r="SZU45" s="37"/>
      <c r="SZV45" s="37"/>
      <c r="SZW45" s="37"/>
      <c r="SZX45" s="37"/>
      <c r="SZY45" s="37"/>
      <c r="SZZ45" s="37"/>
      <c r="TAA45" s="37"/>
      <c r="TAB45" s="37"/>
      <c r="TAC45" s="37"/>
      <c r="TAD45" s="37"/>
      <c r="TAE45" s="37"/>
      <c r="TAF45" s="37"/>
      <c r="TAG45" s="37"/>
      <c r="TAH45" s="37"/>
      <c r="TAI45" s="37"/>
      <c r="TAJ45" s="37"/>
      <c r="TAK45" s="37"/>
      <c r="TAL45" s="37"/>
      <c r="TAM45" s="37"/>
      <c r="TAN45" s="37"/>
      <c r="TAO45" s="37"/>
      <c r="TAP45" s="37"/>
      <c r="TAQ45" s="37"/>
      <c r="TAR45" s="37"/>
      <c r="TAS45" s="37"/>
      <c r="TAT45" s="37"/>
      <c r="TAU45" s="37"/>
      <c r="TAV45" s="37"/>
      <c r="TAW45" s="37"/>
      <c r="TAX45" s="37"/>
      <c r="TAY45" s="37"/>
      <c r="TAZ45" s="37"/>
      <c r="TBA45" s="37"/>
      <c r="TBB45" s="37"/>
      <c r="TBC45" s="37"/>
      <c r="TBD45" s="37"/>
      <c r="TBE45" s="37"/>
      <c r="TBF45" s="37"/>
      <c r="TBG45" s="37"/>
      <c r="TBH45" s="37"/>
      <c r="TBI45" s="37"/>
      <c r="TBJ45" s="37"/>
      <c r="TBK45" s="37"/>
      <c r="TBL45" s="37"/>
      <c r="TBM45" s="37"/>
      <c r="TBN45" s="37"/>
      <c r="TBO45" s="37"/>
      <c r="TBP45" s="37"/>
      <c r="TBQ45" s="37"/>
      <c r="TBR45" s="37"/>
      <c r="TBS45" s="37"/>
      <c r="TBT45" s="37"/>
      <c r="TBU45" s="37"/>
      <c r="TBV45" s="37"/>
      <c r="TBW45" s="37"/>
      <c r="TBX45" s="37"/>
      <c r="TBY45" s="37"/>
      <c r="TBZ45" s="37"/>
      <c r="TCA45" s="37"/>
      <c r="TCB45" s="37"/>
      <c r="TCC45" s="37"/>
      <c r="TCD45" s="37"/>
      <c r="TCE45" s="37"/>
      <c r="TCF45" s="37"/>
      <c r="TCG45" s="37"/>
      <c r="TCH45" s="37"/>
      <c r="TCI45" s="37"/>
      <c r="TCJ45" s="37"/>
      <c r="TCK45" s="37"/>
      <c r="TCL45" s="37"/>
      <c r="TCM45" s="37"/>
      <c r="TCN45" s="37"/>
      <c r="TCO45" s="37"/>
      <c r="TCP45" s="37"/>
      <c r="TCQ45" s="37"/>
      <c r="TCR45" s="37"/>
      <c r="TCS45" s="37"/>
      <c r="TCT45" s="37"/>
      <c r="TCU45" s="37"/>
      <c r="TCV45" s="37"/>
      <c r="TCW45" s="37"/>
      <c r="TCX45" s="37"/>
      <c r="TCY45" s="37"/>
      <c r="TCZ45" s="37"/>
      <c r="TDA45" s="37"/>
      <c r="TDB45" s="37"/>
      <c r="TDC45" s="37"/>
      <c r="TDD45" s="37"/>
      <c r="TDE45" s="37"/>
      <c r="TDF45" s="37"/>
      <c r="TDG45" s="37"/>
      <c r="TDH45" s="37"/>
      <c r="TDI45" s="37"/>
      <c r="TDJ45" s="37"/>
      <c r="TDK45" s="37"/>
      <c r="TDL45" s="37"/>
      <c r="TDM45" s="37"/>
      <c r="TDN45" s="37"/>
      <c r="TDO45" s="37"/>
      <c r="TDP45" s="37"/>
      <c r="TDQ45" s="37"/>
      <c r="TDR45" s="37"/>
      <c r="TDS45" s="37"/>
      <c r="TDT45" s="37"/>
      <c r="TDU45" s="37"/>
      <c r="TDV45" s="37"/>
      <c r="TDW45" s="37"/>
      <c r="TDX45" s="37"/>
      <c r="TDY45" s="37"/>
      <c r="TDZ45" s="37"/>
      <c r="TEA45" s="37"/>
      <c r="TEB45" s="37"/>
      <c r="TEC45" s="37"/>
      <c r="TED45" s="37"/>
      <c r="TEE45" s="37"/>
      <c r="TEF45" s="37"/>
      <c r="TEG45" s="37"/>
      <c r="TEH45" s="37"/>
      <c r="TEI45" s="37"/>
      <c r="TEJ45" s="37"/>
      <c r="TEK45" s="37"/>
      <c r="TEL45" s="37"/>
      <c r="TEM45" s="37"/>
      <c r="TEN45" s="37"/>
      <c r="TEO45" s="37"/>
      <c r="TEP45" s="37"/>
      <c r="TEQ45" s="37"/>
      <c r="TER45" s="37"/>
      <c r="TES45" s="37"/>
      <c r="TET45" s="37"/>
      <c r="TEU45" s="37"/>
      <c r="TEV45" s="37"/>
      <c r="TEW45" s="37"/>
      <c r="TEX45" s="37"/>
      <c r="TEY45" s="37"/>
      <c r="TEZ45" s="37"/>
      <c r="TFA45" s="37"/>
      <c r="TFB45" s="37"/>
      <c r="TFC45" s="37"/>
      <c r="TFD45" s="37"/>
      <c r="TFE45" s="37"/>
      <c r="TFF45" s="37"/>
      <c r="TFG45" s="37"/>
      <c r="TFH45" s="37"/>
      <c r="TFI45" s="37"/>
      <c r="TFJ45" s="37"/>
      <c r="TFK45" s="37"/>
      <c r="TFL45" s="37"/>
      <c r="TFM45" s="37"/>
      <c r="TFN45" s="37"/>
      <c r="TFO45" s="37"/>
      <c r="TFP45" s="37"/>
      <c r="TFQ45" s="37"/>
      <c r="TFR45" s="37"/>
      <c r="TFS45" s="37"/>
      <c r="TFT45" s="37"/>
      <c r="TFU45" s="37"/>
      <c r="TFV45" s="37"/>
      <c r="TFW45" s="37"/>
      <c r="TFX45" s="37"/>
      <c r="TFY45" s="37"/>
      <c r="TFZ45" s="37"/>
      <c r="TGA45" s="37"/>
      <c r="TGB45" s="37"/>
      <c r="TGC45" s="37"/>
      <c r="TGD45" s="37"/>
      <c r="TGE45" s="37"/>
      <c r="TGF45" s="37"/>
      <c r="TGG45" s="37"/>
      <c r="TGH45" s="37"/>
      <c r="TGI45" s="37"/>
      <c r="TGJ45" s="37"/>
      <c r="TGK45" s="37"/>
      <c r="TGL45" s="37"/>
      <c r="TGM45" s="37"/>
      <c r="TGN45" s="37"/>
      <c r="TGO45" s="37"/>
      <c r="TGP45" s="37"/>
      <c r="TGQ45" s="37"/>
      <c r="TGR45" s="37"/>
      <c r="TGS45" s="37"/>
      <c r="TGT45" s="37"/>
      <c r="TGU45" s="37"/>
      <c r="TGV45" s="37"/>
      <c r="TGW45" s="37"/>
      <c r="TGX45" s="37"/>
      <c r="TGY45" s="37"/>
      <c r="TGZ45" s="37"/>
      <c r="THA45" s="37"/>
      <c r="THB45" s="37"/>
      <c r="THC45" s="37"/>
      <c r="THD45" s="37"/>
      <c r="THE45" s="37"/>
      <c r="THF45" s="37"/>
      <c r="THG45" s="37"/>
      <c r="THH45" s="37"/>
      <c r="THI45" s="37"/>
      <c r="THJ45" s="37"/>
      <c r="THK45" s="37"/>
      <c r="THL45" s="37"/>
      <c r="THM45" s="37"/>
      <c r="THN45" s="37"/>
      <c r="THO45" s="37"/>
      <c r="THP45" s="37"/>
      <c r="THQ45" s="37"/>
      <c r="THR45" s="37"/>
      <c r="THS45" s="37"/>
      <c r="THT45" s="37"/>
      <c r="THU45" s="37"/>
      <c r="THV45" s="37"/>
      <c r="THW45" s="37"/>
      <c r="THX45" s="37"/>
      <c r="THY45" s="37"/>
      <c r="THZ45" s="37"/>
      <c r="TIA45" s="37"/>
      <c r="TIB45" s="37"/>
      <c r="TIC45" s="37"/>
      <c r="TID45" s="37"/>
      <c r="TIE45" s="37"/>
      <c r="TIF45" s="37"/>
      <c r="TIG45" s="37"/>
      <c r="TIH45" s="37"/>
      <c r="TII45" s="37"/>
      <c r="TIJ45" s="37"/>
      <c r="TIK45" s="37"/>
      <c r="TIL45" s="37"/>
      <c r="TIM45" s="37"/>
      <c r="TIN45" s="37"/>
      <c r="TIO45" s="37"/>
      <c r="TIP45" s="37"/>
      <c r="TIQ45" s="37"/>
      <c r="TIR45" s="37"/>
      <c r="TIS45" s="37"/>
      <c r="TIT45" s="37"/>
      <c r="TIU45" s="37"/>
      <c r="TIV45" s="37"/>
      <c r="TIW45" s="37"/>
      <c r="TIX45" s="37"/>
      <c r="TIY45" s="37"/>
      <c r="TIZ45" s="37"/>
      <c r="TJA45" s="37"/>
      <c r="TJB45" s="37"/>
      <c r="TJC45" s="37"/>
      <c r="TJD45" s="37"/>
      <c r="TJE45" s="37"/>
      <c r="TJF45" s="37"/>
      <c r="TJG45" s="37"/>
      <c r="TJH45" s="37"/>
      <c r="TJI45" s="37"/>
      <c r="TJJ45" s="37"/>
      <c r="TJK45" s="37"/>
      <c r="TJL45" s="37"/>
      <c r="TJM45" s="37"/>
      <c r="TJN45" s="37"/>
      <c r="TJO45" s="37"/>
      <c r="TJP45" s="37"/>
      <c r="TJQ45" s="37"/>
      <c r="TJR45" s="37"/>
      <c r="TJS45" s="37"/>
      <c r="TJT45" s="37"/>
      <c r="TJU45" s="37"/>
      <c r="TJV45" s="37"/>
      <c r="TJW45" s="37"/>
      <c r="TJX45" s="37"/>
      <c r="TJY45" s="37"/>
      <c r="TJZ45" s="37"/>
      <c r="TKA45" s="37"/>
      <c r="TKB45" s="37"/>
      <c r="TKC45" s="37"/>
      <c r="TKD45" s="37"/>
      <c r="TKE45" s="37"/>
      <c r="TKF45" s="37"/>
      <c r="TKG45" s="37"/>
      <c r="TKH45" s="37"/>
      <c r="TKI45" s="37"/>
      <c r="TKJ45" s="37"/>
      <c r="TKK45" s="37"/>
      <c r="TKL45" s="37"/>
      <c r="TKM45" s="37"/>
      <c r="TKN45" s="37"/>
      <c r="TKO45" s="37"/>
      <c r="TKP45" s="37"/>
      <c r="TKQ45" s="37"/>
      <c r="TKR45" s="37"/>
      <c r="TKS45" s="37"/>
      <c r="TKT45" s="37"/>
      <c r="TKU45" s="37"/>
      <c r="TKV45" s="37"/>
      <c r="TKW45" s="37"/>
      <c r="TKX45" s="37"/>
      <c r="TKY45" s="37"/>
      <c r="TKZ45" s="37"/>
      <c r="TLA45" s="37"/>
      <c r="TLB45" s="37"/>
      <c r="TLC45" s="37"/>
      <c r="TLD45" s="37"/>
      <c r="TLE45" s="37"/>
      <c r="TLF45" s="37"/>
      <c r="TLG45" s="37"/>
      <c r="TLH45" s="37"/>
      <c r="TLI45" s="37"/>
      <c r="TLJ45" s="37"/>
      <c r="TLK45" s="37"/>
      <c r="TLL45" s="37"/>
      <c r="TLM45" s="37"/>
      <c r="TLN45" s="37"/>
      <c r="TLO45" s="37"/>
      <c r="TLP45" s="37"/>
      <c r="TLQ45" s="37"/>
      <c r="TLR45" s="37"/>
      <c r="TLS45" s="37"/>
      <c r="TLT45" s="37"/>
      <c r="TLU45" s="37"/>
      <c r="TLV45" s="37"/>
      <c r="TLW45" s="37"/>
      <c r="TLX45" s="37"/>
      <c r="TLY45" s="37"/>
      <c r="TLZ45" s="37"/>
      <c r="TMA45" s="37"/>
      <c r="TMB45" s="37"/>
      <c r="TMC45" s="37"/>
      <c r="TMD45" s="37"/>
      <c r="TME45" s="37"/>
      <c r="TMF45" s="37"/>
      <c r="TMG45" s="37"/>
      <c r="TMH45" s="37"/>
      <c r="TMI45" s="37"/>
      <c r="TMJ45" s="37"/>
      <c r="TMK45" s="37"/>
      <c r="TML45" s="37"/>
      <c r="TMM45" s="37"/>
      <c r="TMN45" s="37"/>
      <c r="TMO45" s="37"/>
      <c r="TMP45" s="37"/>
      <c r="TMQ45" s="37"/>
      <c r="TMR45" s="37"/>
      <c r="TMS45" s="37"/>
      <c r="TMT45" s="37"/>
      <c r="TMU45" s="37"/>
      <c r="TMV45" s="37"/>
      <c r="TMW45" s="37"/>
      <c r="TMX45" s="37"/>
      <c r="TMY45" s="37"/>
      <c r="TMZ45" s="37"/>
      <c r="TNA45" s="37"/>
      <c r="TNB45" s="37"/>
      <c r="TNC45" s="37"/>
      <c r="TND45" s="37"/>
      <c r="TNE45" s="37"/>
      <c r="TNF45" s="37"/>
      <c r="TNG45" s="37"/>
      <c r="TNH45" s="37"/>
      <c r="TNI45" s="37"/>
      <c r="TNJ45" s="37"/>
      <c r="TNK45" s="37"/>
      <c r="TNL45" s="37"/>
      <c r="TNM45" s="37"/>
      <c r="TNN45" s="37"/>
      <c r="TNO45" s="37"/>
      <c r="TNP45" s="37"/>
      <c r="TNQ45" s="37"/>
      <c r="TNR45" s="37"/>
      <c r="TNS45" s="37"/>
      <c r="TNT45" s="37"/>
      <c r="TNU45" s="37"/>
      <c r="TNV45" s="37"/>
      <c r="TNW45" s="37"/>
      <c r="TNX45" s="37"/>
      <c r="TNY45" s="37"/>
      <c r="TNZ45" s="37"/>
      <c r="TOA45" s="37"/>
      <c r="TOB45" s="37"/>
      <c r="TOC45" s="37"/>
      <c r="TOD45" s="37"/>
      <c r="TOE45" s="37"/>
      <c r="TOF45" s="37"/>
      <c r="TOG45" s="37"/>
      <c r="TOH45" s="37"/>
      <c r="TOI45" s="37"/>
      <c r="TOJ45" s="37"/>
      <c r="TOK45" s="37"/>
      <c r="TOL45" s="37"/>
      <c r="TOM45" s="37"/>
      <c r="TON45" s="37"/>
      <c r="TOO45" s="37"/>
      <c r="TOP45" s="37"/>
      <c r="TOQ45" s="37"/>
      <c r="TOR45" s="37"/>
      <c r="TOS45" s="37"/>
      <c r="TOT45" s="37"/>
      <c r="TOU45" s="37"/>
      <c r="TOV45" s="37"/>
      <c r="TOW45" s="37"/>
      <c r="TOX45" s="37"/>
      <c r="TOY45" s="37"/>
      <c r="TOZ45" s="37"/>
      <c r="TPA45" s="37"/>
      <c r="TPB45" s="37"/>
      <c r="TPC45" s="37"/>
      <c r="TPD45" s="37"/>
      <c r="TPE45" s="37"/>
      <c r="TPF45" s="37"/>
      <c r="TPG45" s="37"/>
      <c r="TPH45" s="37"/>
      <c r="TPI45" s="37"/>
      <c r="TPJ45" s="37"/>
      <c r="TPK45" s="37"/>
      <c r="TPL45" s="37"/>
      <c r="TPM45" s="37"/>
      <c r="TPN45" s="37"/>
      <c r="TPO45" s="37"/>
      <c r="TPP45" s="37"/>
      <c r="TPQ45" s="37"/>
      <c r="TPR45" s="37"/>
      <c r="TPS45" s="37"/>
      <c r="TPT45" s="37"/>
      <c r="TPU45" s="37"/>
      <c r="TPV45" s="37"/>
      <c r="TPW45" s="37"/>
      <c r="TPX45" s="37"/>
      <c r="TPY45" s="37"/>
      <c r="TPZ45" s="37"/>
      <c r="TQA45" s="37"/>
      <c r="TQB45" s="37"/>
      <c r="TQC45" s="37"/>
      <c r="TQD45" s="37"/>
      <c r="TQE45" s="37"/>
      <c r="TQF45" s="37"/>
      <c r="TQG45" s="37"/>
      <c r="TQH45" s="37"/>
      <c r="TQI45" s="37"/>
      <c r="TQJ45" s="37"/>
      <c r="TQK45" s="37"/>
      <c r="TQL45" s="37"/>
      <c r="TQM45" s="37"/>
      <c r="TQN45" s="37"/>
      <c r="TQO45" s="37"/>
      <c r="TQP45" s="37"/>
      <c r="TQQ45" s="37"/>
      <c r="TQR45" s="37"/>
      <c r="TQS45" s="37"/>
      <c r="TQT45" s="37"/>
      <c r="TQU45" s="37"/>
      <c r="TQV45" s="37"/>
      <c r="TQW45" s="37"/>
      <c r="TQX45" s="37"/>
      <c r="TQY45" s="37"/>
      <c r="TQZ45" s="37"/>
      <c r="TRA45" s="37"/>
      <c r="TRB45" s="37"/>
      <c r="TRC45" s="37"/>
      <c r="TRD45" s="37"/>
      <c r="TRE45" s="37"/>
      <c r="TRF45" s="37"/>
      <c r="TRG45" s="37"/>
      <c r="TRH45" s="37"/>
      <c r="TRI45" s="37"/>
      <c r="TRJ45" s="37"/>
      <c r="TRK45" s="37"/>
      <c r="TRL45" s="37"/>
      <c r="TRM45" s="37"/>
      <c r="TRN45" s="37"/>
      <c r="TRO45" s="37"/>
      <c r="TRP45" s="37"/>
      <c r="TRQ45" s="37"/>
      <c r="TRR45" s="37"/>
      <c r="TRS45" s="37"/>
      <c r="TRT45" s="37"/>
      <c r="TRU45" s="37"/>
      <c r="TRV45" s="37"/>
      <c r="TRW45" s="37"/>
      <c r="TRX45" s="37"/>
      <c r="TRY45" s="37"/>
      <c r="TRZ45" s="37"/>
      <c r="TSA45" s="37"/>
      <c r="TSB45" s="37"/>
      <c r="TSC45" s="37"/>
      <c r="TSD45" s="37"/>
      <c r="TSE45" s="37"/>
      <c r="TSF45" s="37"/>
      <c r="TSG45" s="37"/>
      <c r="TSH45" s="37"/>
      <c r="TSI45" s="37"/>
      <c r="TSJ45" s="37"/>
      <c r="TSK45" s="37"/>
      <c r="TSL45" s="37"/>
      <c r="TSM45" s="37"/>
      <c r="TSN45" s="37"/>
      <c r="TSO45" s="37"/>
      <c r="TSP45" s="37"/>
      <c r="TSQ45" s="37"/>
      <c r="TSR45" s="37"/>
      <c r="TSS45" s="37"/>
      <c r="TST45" s="37"/>
      <c r="TSU45" s="37"/>
      <c r="TSV45" s="37"/>
      <c r="TSW45" s="37"/>
      <c r="TSX45" s="37"/>
      <c r="TSY45" s="37"/>
      <c r="TSZ45" s="37"/>
      <c r="TTA45" s="37"/>
      <c r="TTB45" s="37"/>
      <c r="TTC45" s="37"/>
      <c r="TTD45" s="37"/>
      <c r="TTE45" s="37"/>
      <c r="TTF45" s="37"/>
      <c r="TTG45" s="37"/>
      <c r="TTH45" s="37"/>
      <c r="TTI45" s="37"/>
      <c r="TTJ45" s="37"/>
      <c r="TTK45" s="37"/>
      <c r="TTL45" s="37"/>
      <c r="TTM45" s="37"/>
      <c r="TTN45" s="37"/>
      <c r="TTO45" s="37"/>
      <c r="TTP45" s="37"/>
      <c r="TTQ45" s="37"/>
      <c r="TTR45" s="37"/>
      <c r="TTS45" s="37"/>
      <c r="TTT45" s="37"/>
      <c r="TTU45" s="37"/>
      <c r="TTV45" s="37"/>
      <c r="TTW45" s="37"/>
      <c r="TTX45" s="37"/>
      <c r="TTY45" s="37"/>
      <c r="TTZ45" s="37"/>
      <c r="TUA45" s="37"/>
      <c r="TUB45" s="37"/>
      <c r="TUC45" s="37"/>
      <c r="TUD45" s="37"/>
      <c r="TUE45" s="37"/>
      <c r="TUF45" s="37"/>
      <c r="TUG45" s="37"/>
      <c r="TUH45" s="37"/>
      <c r="TUI45" s="37"/>
      <c r="TUJ45" s="37"/>
      <c r="TUK45" s="37"/>
      <c r="TUL45" s="37"/>
      <c r="TUM45" s="37"/>
      <c r="TUN45" s="37"/>
      <c r="TUO45" s="37"/>
      <c r="TUP45" s="37"/>
      <c r="TUQ45" s="37"/>
      <c r="TUR45" s="37"/>
      <c r="TUS45" s="37"/>
      <c r="TUT45" s="37"/>
      <c r="TUU45" s="37"/>
      <c r="TUV45" s="37"/>
      <c r="TUW45" s="37"/>
      <c r="TUX45" s="37"/>
      <c r="TUY45" s="37"/>
      <c r="TUZ45" s="37"/>
      <c r="TVA45" s="37"/>
      <c r="TVB45" s="37"/>
      <c r="TVC45" s="37"/>
      <c r="TVD45" s="37"/>
      <c r="TVE45" s="37"/>
      <c r="TVF45" s="37"/>
      <c r="TVG45" s="37"/>
      <c r="TVH45" s="37"/>
      <c r="TVI45" s="37"/>
      <c r="TVJ45" s="37"/>
      <c r="TVK45" s="37"/>
      <c r="TVL45" s="37"/>
      <c r="TVM45" s="37"/>
      <c r="TVN45" s="37"/>
      <c r="TVO45" s="37"/>
      <c r="TVP45" s="37"/>
      <c r="TVQ45" s="37"/>
      <c r="TVR45" s="37"/>
      <c r="TVS45" s="37"/>
      <c r="TVT45" s="37"/>
      <c r="TVU45" s="37"/>
      <c r="TVV45" s="37"/>
      <c r="TVW45" s="37"/>
      <c r="TVX45" s="37"/>
      <c r="TVY45" s="37"/>
      <c r="TVZ45" s="37"/>
      <c r="TWA45" s="37"/>
      <c r="TWB45" s="37"/>
      <c r="TWC45" s="37"/>
      <c r="TWD45" s="37"/>
      <c r="TWE45" s="37"/>
      <c r="TWF45" s="37"/>
      <c r="TWG45" s="37"/>
      <c r="TWH45" s="37"/>
      <c r="TWI45" s="37"/>
      <c r="TWJ45" s="37"/>
      <c r="TWK45" s="37"/>
      <c r="TWL45" s="37"/>
      <c r="TWM45" s="37"/>
      <c r="TWN45" s="37"/>
      <c r="TWO45" s="37"/>
      <c r="TWP45" s="37"/>
      <c r="TWQ45" s="37"/>
      <c r="TWR45" s="37"/>
      <c r="TWS45" s="37"/>
      <c r="TWT45" s="37"/>
      <c r="TWU45" s="37"/>
      <c r="TWV45" s="37"/>
      <c r="TWW45" s="37"/>
      <c r="TWX45" s="37"/>
      <c r="TWY45" s="37"/>
      <c r="TWZ45" s="37"/>
      <c r="TXA45" s="37"/>
      <c r="TXB45" s="37"/>
      <c r="TXC45" s="37"/>
      <c r="TXD45" s="37"/>
      <c r="TXE45" s="37"/>
      <c r="TXF45" s="37"/>
      <c r="TXG45" s="37"/>
      <c r="TXH45" s="37"/>
      <c r="TXI45" s="37"/>
      <c r="TXJ45" s="37"/>
      <c r="TXK45" s="37"/>
      <c r="TXL45" s="37"/>
      <c r="TXM45" s="37"/>
      <c r="TXN45" s="37"/>
      <c r="TXO45" s="37"/>
      <c r="TXP45" s="37"/>
      <c r="TXQ45" s="37"/>
      <c r="TXR45" s="37"/>
      <c r="TXS45" s="37"/>
      <c r="TXT45" s="37"/>
      <c r="TXU45" s="37"/>
      <c r="TXV45" s="37"/>
      <c r="TXW45" s="37"/>
      <c r="TXX45" s="37"/>
      <c r="TXY45" s="37"/>
      <c r="TXZ45" s="37"/>
      <c r="TYA45" s="37"/>
      <c r="TYB45" s="37"/>
      <c r="TYC45" s="37"/>
      <c r="TYD45" s="37"/>
      <c r="TYE45" s="37"/>
      <c r="TYF45" s="37"/>
      <c r="TYG45" s="37"/>
      <c r="TYH45" s="37"/>
      <c r="TYI45" s="37"/>
      <c r="TYJ45" s="37"/>
      <c r="TYK45" s="37"/>
      <c r="TYL45" s="37"/>
      <c r="TYM45" s="37"/>
      <c r="TYN45" s="37"/>
      <c r="TYO45" s="37"/>
      <c r="TYP45" s="37"/>
      <c r="TYQ45" s="37"/>
      <c r="TYR45" s="37"/>
      <c r="TYS45" s="37"/>
      <c r="TYT45" s="37"/>
      <c r="TYU45" s="37"/>
      <c r="TYV45" s="37"/>
      <c r="TYW45" s="37"/>
      <c r="TYX45" s="37"/>
      <c r="TYY45" s="37"/>
      <c r="TYZ45" s="37"/>
      <c r="TZA45" s="37"/>
      <c r="TZB45" s="37"/>
      <c r="TZC45" s="37"/>
      <c r="TZD45" s="37"/>
      <c r="TZE45" s="37"/>
      <c r="TZF45" s="37"/>
      <c r="TZG45" s="37"/>
      <c r="TZH45" s="37"/>
      <c r="TZI45" s="37"/>
      <c r="TZJ45" s="37"/>
      <c r="TZK45" s="37"/>
      <c r="TZL45" s="37"/>
      <c r="TZM45" s="37"/>
      <c r="TZN45" s="37"/>
      <c r="TZO45" s="37"/>
      <c r="TZP45" s="37"/>
      <c r="TZQ45" s="37"/>
      <c r="TZR45" s="37"/>
      <c r="TZS45" s="37"/>
      <c r="TZT45" s="37"/>
      <c r="TZU45" s="37"/>
      <c r="TZV45" s="37"/>
      <c r="TZW45" s="37"/>
      <c r="TZX45" s="37"/>
      <c r="TZY45" s="37"/>
      <c r="TZZ45" s="37"/>
      <c r="UAA45" s="37"/>
      <c r="UAB45" s="37"/>
      <c r="UAC45" s="37"/>
      <c r="UAD45" s="37"/>
      <c r="UAE45" s="37"/>
      <c r="UAF45" s="37"/>
      <c r="UAG45" s="37"/>
      <c r="UAH45" s="37"/>
      <c r="UAI45" s="37"/>
      <c r="UAJ45" s="37"/>
      <c r="UAK45" s="37"/>
      <c r="UAL45" s="37"/>
      <c r="UAM45" s="37"/>
      <c r="UAN45" s="37"/>
      <c r="UAO45" s="37"/>
      <c r="UAP45" s="37"/>
      <c r="UAQ45" s="37"/>
      <c r="UAR45" s="37"/>
      <c r="UAS45" s="37"/>
      <c r="UAT45" s="37"/>
      <c r="UAU45" s="37"/>
      <c r="UAV45" s="37"/>
      <c r="UAW45" s="37"/>
      <c r="UAX45" s="37"/>
      <c r="UAY45" s="37"/>
      <c r="UAZ45" s="37"/>
      <c r="UBA45" s="37"/>
      <c r="UBB45" s="37"/>
      <c r="UBC45" s="37"/>
      <c r="UBD45" s="37"/>
      <c r="UBE45" s="37"/>
      <c r="UBF45" s="37"/>
      <c r="UBG45" s="37"/>
      <c r="UBH45" s="37"/>
      <c r="UBI45" s="37"/>
      <c r="UBJ45" s="37"/>
      <c r="UBK45" s="37"/>
      <c r="UBL45" s="37"/>
      <c r="UBM45" s="37"/>
      <c r="UBN45" s="37"/>
      <c r="UBO45" s="37"/>
      <c r="UBP45" s="37"/>
      <c r="UBQ45" s="37"/>
      <c r="UBR45" s="37"/>
      <c r="UBS45" s="37"/>
      <c r="UBT45" s="37"/>
      <c r="UBU45" s="37"/>
      <c r="UBV45" s="37"/>
      <c r="UBW45" s="37"/>
      <c r="UBX45" s="37"/>
      <c r="UBY45" s="37"/>
      <c r="UBZ45" s="37"/>
      <c r="UCA45" s="37"/>
      <c r="UCB45" s="37"/>
      <c r="UCC45" s="37"/>
      <c r="UCD45" s="37"/>
      <c r="UCE45" s="37"/>
      <c r="UCF45" s="37"/>
      <c r="UCG45" s="37"/>
      <c r="UCH45" s="37"/>
      <c r="UCI45" s="37"/>
      <c r="UCJ45" s="37"/>
      <c r="UCK45" s="37"/>
      <c r="UCL45" s="37"/>
      <c r="UCM45" s="37"/>
      <c r="UCN45" s="37"/>
      <c r="UCO45" s="37"/>
      <c r="UCP45" s="37"/>
      <c r="UCQ45" s="37"/>
      <c r="UCR45" s="37"/>
      <c r="UCS45" s="37"/>
      <c r="UCT45" s="37"/>
      <c r="UCU45" s="37"/>
      <c r="UCV45" s="37"/>
      <c r="UCW45" s="37"/>
      <c r="UCX45" s="37"/>
      <c r="UCY45" s="37"/>
      <c r="UCZ45" s="37"/>
      <c r="UDA45" s="37"/>
      <c r="UDB45" s="37"/>
      <c r="UDC45" s="37"/>
      <c r="UDD45" s="37"/>
      <c r="UDE45" s="37"/>
      <c r="UDF45" s="37"/>
      <c r="UDG45" s="37"/>
      <c r="UDH45" s="37"/>
      <c r="UDI45" s="37"/>
      <c r="UDJ45" s="37"/>
      <c r="UDK45" s="37"/>
      <c r="UDL45" s="37"/>
      <c r="UDM45" s="37"/>
      <c r="UDN45" s="37"/>
      <c r="UDO45" s="37"/>
      <c r="UDP45" s="37"/>
      <c r="UDQ45" s="37"/>
      <c r="UDR45" s="37"/>
      <c r="UDS45" s="37"/>
      <c r="UDT45" s="37"/>
      <c r="UDU45" s="37"/>
      <c r="UDV45" s="37"/>
      <c r="UDW45" s="37"/>
      <c r="UDX45" s="37"/>
      <c r="UDY45" s="37"/>
      <c r="UDZ45" s="37"/>
      <c r="UEA45" s="37"/>
      <c r="UEB45" s="37"/>
      <c r="UEC45" s="37"/>
      <c r="UED45" s="37"/>
      <c r="UEE45" s="37"/>
      <c r="UEF45" s="37"/>
      <c r="UEG45" s="37"/>
      <c r="UEH45" s="37"/>
      <c r="UEI45" s="37"/>
      <c r="UEJ45" s="37"/>
      <c r="UEK45" s="37"/>
      <c r="UEL45" s="37"/>
      <c r="UEM45" s="37"/>
      <c r="UEN45" s="37"/>
      <c r="UEO45" s="37"/>
      <c r="UEP45" s="37"/>
      <c r="UEQ45" s="37"/>
      <c r="UER45" s="37"/>
      <c r="UES45" s="37"/>
      <c r="UET45" s="37"/>
      <c r="UEU45" s="37"/>
      <c r="UEV45" s="37"/>
      <c r="UEW45" s="37"/>
      <c r="UEX45" s="37"/>
      <c r="UEY45" s="37"/>
      <c r="UEZ45" s="37"/>
      <c r="UFA45" s="37"/>
      <c r="UFB45" s="37"/>
      <c r="UFC45" s="37"/>
      <c r="UFD45" s="37"/>
      <c r="UFE45" s="37"/>
      <c r="UFF45" s="37"/>
      <c r="UFG45" s="37"/>
      <c r="UFH45" s="37"/>
      <c r="UFI45" s="37"/>
      <c r="UFJ45" s="37"/>
      <c r="UFK45" s="37"/>
      <c r="UFL45" s="37"/>
      <c r="UFM45" s="37"/>
      <c r="UFN45" s="37"/>
      <c r="UFO45" s="37"/>
      <c r="UFP45" s="37"/>
      <c r="UFQ45" s="37"/>
      <c r="UFR45" s="37"/>
      <c r="UFS45" s="37"/>
      <c r="UFT45" s="37"/>
      <c r="UFU45" s="37"/>
      <c r="UFV45" s="37"/>
      <c r="UFW45" s="37"/>
      <c r="UFX45" s="37"/>
      <c r="UFY45" s="37"/>
      <c r="UFZ45" s="37"/>
      <c r="UGA45" s="37"/>
      <c r="UGB45" s="37"/>
      <c r="UGC45" s="37"/>
      <c r="UGD45" s="37"/>
      <c r="UGE45" s="37"/>
      <c r="UGF45" s="37"/>
      <c r="UGG45" s="37"/>
      <c r="UGH45" s="37"/>
      <c r="UGI45" s="37"/>
      <c r="UGJ45" s="37"/>
      <c r="UGK45" s="37"/>
      <c r="UGL45" s="37"/>
      <c r="UGM45" s="37"/>
      <c r="UGN45" s="37"/>
      <c r="UGO45" s="37"/>
      <c r="UGP45" s="37"/>
      <c r="UGQ45" s="37"/>
      <c r="UGR45" s="37"/>
      <c r="UGS45" s="37"/>
      <c r="UGT45" s="37"/>
      <c r="UGU45" s="37"/>
      <c r="UGV45" s="37"/>
      <c r="UGW45" s="37"/>
      <c r="UGX45" s="37"/>
      <c r="UGY45" s="37"/>
      <c r="UGZ45" s="37"/>
      <c r="UHA45" s="37"/>
      <c r="UHB45" s="37"/>
      <c r="UHC45" s="37"/>
      <c r="UHD45" s="37"/>
      <c r="UHE45" s="37"/>
      <c r="UHF45" s="37"/>
      <c r="UHG45" s="37"/>
      <c r="UHH45" s="37"/>
      <c r="UHI45" s="37"/>
      <c r="UHJ45" s="37"/>
      <c r="UHK45" s="37"/>
      <c r="UHL45" s="37"/>
      <c r="UHM45" s="37"/>
      <c r="UHN45" s="37"/>
      <c r="UHO45" s="37"/>
      <c r="UHP45" s="37"/>
      <c r="UHQ45" s="37"/>
      <c r="UHR45" s="37"/>
      <c r="UHS45" s="37"/>
      <c r="UHT45" s="37"/>
      <c r="UHU45" s="37"/>
      <c r="UHV45" s="37"/>
      <c r="UHW45" s="37"/>
      <c r="UHX45" s="37"/>
      <c r="UHY45" s="37"/>
      <c r="UHZ45" s="37"/>
      <c r="UIA45" s="37"/>
      <c r="UIB45" s="37"/>
      <c r="UIC45" s="37"/>
      <c r="UID45" s="37"/>
      <c r="UIE45" s="37"/>
      <c r="UIF45" s="37"/>
      <c r="UIG45" s="37"/>
      <c r="UIH45" s="37"/>
      <c r="UII45" s="37"/>
      <c r="UIJ45" s="37"/>
      <c r="UIK45" s="37"/>
      <c r="UIL45" s="37"/>
      <c r="UIM45" s="37"/>
      <c r="UIN45" s="37"/>
      <c r="UIO45" s="37"/>
      <c r="UIP45" s="37"/>
      <c r="UIQ45" s="37"/>
      <c r="UIR45" s="37"/>
      <c r="UIS45" s="37"/>
      <c r="UIT45" s="37"/>
      <c r="UIU45" s="37"/>
      <c r="UIV45" s="37"/>
      <c r="UIW45" s="37"/>
      <c r="UIX45" s="37"/>
      <c r="UIY45" s="37"/>
      <c r="UIZ45" s="37"/>
      <c r="UJA45" s="37"/>
      <c r="UJB45" s="37"/>
      <c r="UJC45" s="37"/>
      <c r="UJD45" s="37"/>
      <c r="UJE45" s="37"/>
      <c r="UJF45" s="37"/>
      <c r="UJG45" s="37"/>
      <c r="UJH45" s="37"/>
      <c r="UJI45" s="37"/>
      <c r="UJJ45" s="37"/>
      <c r="UJK45" s="37"/>
      <c r="UJL45" s="37"/>
      <c r="UJM45" s="37"/>
      <c r="UJN45" s="37"/>
      <c r="UJO45" s="37"/>
      <c r="UJP45" s="37"/>
      <c r="UJQ45" s="37"/>
      <c r="UJR45" s="37"/>
      <c r="UJS45" s="37"/>
      <c r="UJT45" s="37"/>
      <c r="UJU45" s="37"/>
      <c r="UJV45" s="37"/>
      <c r="UJW45" s="37"/>
      <c r="UJX45" s="37"/>
      <c r="UJY45" s="37"/>
      <c r="UJZ45" s="37"/>
      <c r="UKA45" s="37"/>
      <c r="UKB45" s="37"/>
      <c r="UKC45" s="37"/>
      <c r="UKD45" s="37"/>
      <c r="UKE45" s="37"/>
      <c r="UKF45" s="37"/>
      <c r="UKG45" s="37"/>
      <c r="UKH45" s="37"/>
      <c r="UKI45" s="37"/>
      <c r="UKJ45" s="37"/>
      <c r="UKK45" s="37"/>
      <c r="UKL45" s="37"/>
      <c r="UKM45" s="37"/>
      <c r="UKN45" s="37"/>
      <c r="UKO45" s="37"/>
      <c r="UKP45" s="37"/>
      <c r="UKQ45" s="37"/>
      <c r="UKR45" s="37"/>
      <c r="UKS45" s="37"/>
      <c r="UKT45" s="37"/>
      <c r="UKU45" s="37"/>
      <c r="UKV45" s="37"/>
      <c r="UKW45" s="37"/>
      <c r="UKX45" s="37"/>
      <c r="UKY45" s="37"/>
      <c r="UKZ45" s="37"/>
      <c r="ULA45" s="37"/>
      <c r="ULB45" s="37"/>
      <c r="ULC45" s="37"/>
      <c r="ULD45" s="37"/>
      <c r="ULE45" s="37"/>
      <c r="ULF45" s="37"/>
      <c r="ULG45" s="37"/>
      <c r="ULH45" s="37"/>
      <c r="ULI45" s="37"/>
      <c r="ULJ45" s="37"/>
      <c r="ULK45" s="37"/>
      <c r="ULL45" s="37"/>
      <c r="ULM45" s="37"/>
      <c r="ULN45" s="37"/>
      <c r="ULO45" s="37"/>
      <c r="ULP45" s="37"/>
      <c r="ULQ45" s="37"/>
      <c r="ULR45" s="37"/>
      <c r="ULS45" s="37"/>
      <c r="ULT45" s="37"/>
      <c r="ULU45" s="37"/>
      <c r="ULV45" s="37"/>
      <c r="ULW45" s="37"/>
      <c r="ULX45" s="37"/>
      <c r="ULY45" s="37"/>
      <c r="ULZ45" s="37"/>
      <c r="UMA45" s="37"/>
      <c r="UMB45" s="37"/>
      <c r="UMC45" s="37"/>
      <c r="UMD45" s="37"/>
      <c r="UME45" s="37"/>
      <c r="UMF45" s="37"/>
      <c r="UMG45" s="37"/>
      <c r="UMH45" s="37"/>
      <c r="UMI45" s="37"/>
      <c r="UMJ45" s="37"/>
      <c r="UMK45" s="37"/>
      <c r="UML45" s="37"/>
      <c r="UMM45" s="37"/>
      <c r="UMN45" s="37"/>
      <c r="UMO45" s="37"/>
      <c r="UMP45" s="37"/>
      <c r="UMQ45" s="37"/>
      <c r="UMR45" s="37"/>
      <c r="UMS45" s="37"/>
      <c r="UMT45" s="37"/>
      <c r="UMU45" s="37"/>
      <c r="UMV45" s="37"/>
      <c r="UMW45" s="37"/>
      <c r="UMX45" s="37"/>
      <c r="UMY45" s="37"/>
      <c r="UMZ45" s="37"/>
      <c r="UNA45" s="37"/>
      <c r="UNB45" s="37"/>
      <c r="UNC45" s="37"/>
      <c r="UND45" s="37"/>
      <c r="UNE45" s="37"/>
      <c r="UNF45" s="37"/>
      <c r="UNG45" s="37"/>
      <c r="UNH45" s="37"/>
      <c r="UNI45" s="37"/>
      <c r="UNJ45" s="37"/>
      <c r="UNK45" s="37"/>
      <c r="UNL45" s="37"/>
      <c r="UNM45" s="37"/>
      <c r="UNN45" s="37"/>
      <c r="UNO45" s="37"/>
      <c r="UNP45" s="37"/>
      <c r="UNQ45" s="37"/>
      <c r="UNR45" s="37"/>
      <c r="UNS45" s="37"/>
      <c r="UNT45" s="37"/>
      <c r="UNU45" s="37"/>
      <c r="UNV45" s="37"/>
      <c r="UNW45" s="37"/>
      <c r="UNX45" s="37"/>
      <c r="UNY45" s="37"/>
      <c r="UNZ45" s="37"/>
      <c r="UOA45" s="37"/>
      <c r="UOB45" s="37"/>
      <c r="UOC45" s="37"/>
      <c r="UOD45" s="37"/>
      <c r="UOE45" s="37"/>
      <c r="UOF45" s="37"/>
      <c r="UOG45" s="37"/>
      <c r="UOH45" s="37"/>
      <c r="UOI45" s="37"/>
      <c r="UOJ45" s="37"/>
      <c r="UOK45" s="37"/>
      <c r="UOL45" s="37"/>
      <c r="UOM45" s="37"/>
      <c r="UON45" s="37"/>
      <c r="UOO45" s="37"/>
      <c r="UOP45" s="37"/>
      <c r="UOQ45" s="37"/>
      <c r="UOR45" s="37"/>
      <c r="UOS45" s="37"/>
      <c r="UOT45" s="37"/>
      <c r="UOU45" s="37"/>
      <c r="UOV45" s="37"/>
      <c r="UOW45" s="37"/>
      <c r="UOX45" s="37"/>
      <c r="UOY45" s="37"/>
      <c r="UOZ45" s="37"/>
      <c r="UPA45" s="37"/>
      <c r="UPB45" s="37"/>
      <c r="UPC45" s="37"/>
      <c r="UPD45" s="37"/>
      <c r="UPE45" s="37"/>
      <c r="UPF45" s="37"/>
      <c r="UPG45" s="37"/>
      <c r="UPH45" s="37"/>
      <c r="UPI45" s="37"/>
      <c r="UPJ45" s="37"/>
      <c r="UPK45" s="37"/>
      <c r="UPL45" s="37"/>
      <c r="UPM45" s="37"/>
      <c r="UPN45" s="37"/>
      <c r="UPO45" s="37"/>
      <c r="UPP45" s="37"/>
      <c r="UPQ45" s="37"/>
      <c r="UPR45" s="37"/>
      <c r="UPS45" s="37"/>
      <c r="UPT45" s="37"/>
      <c r="UPU45" s="37"/>
      <c r="UPV45" s="37"/>
      <c r="UPW45" s="37"/>
      <c r="UPX45" s="37"/>
      <c r="UPY45" s="37"/>
      <c r="UPZ45" s="37"/>
      <c r="UQA45" s="37"/>
      <c r="UQB45" s="37"/>
      <c r="UQC45" s="37"/>
      <c r="UQD45" s="37"/>
      <c r="UQE45" s="37"/>
      <c r="UQF45" s="37"/>
      <c r="UQG45" s="37"/>
      <c r="UQH45" s="37"/>
      <c r="UQI45" s="37"/>
      <c r="UQJ45" s="37"/>
      <c r="UQK45" s="37"/>
      <c r="UQL45" s="37"/>
      <c r="UQM45" s="37"/>
      <c r="UQN45" s="37"/>
      <c r="UQO45" s="37"/>
      <c r="UQP45" s="37"/>
      <c r="UQQ45" s="37"/>
      <c r="UQR45" s="37"/>
      <c r="UQS45" s="37"/>
      <c r="UQT45" s="37"/>
      <c r="UQU45" s="37"/>
      <c r="UQV45" s="37"/>
      <c r="UQW45" s="37"/>
      <c r="UQX45" s="37"/>
      <c r="UQY45" s="37"/>
      <c r="UQZ45" s="37"/>
      <c r="URA45" s="37"/>
      <c r="URB45" s="37"/>
      <c r="URC45" s="37"/>
      <c r="URD45" s="37"/>
      <c r="URE45" s="37"/>
      <c r="URF45" s="37"/>
      <c r="URG45" s="37"/>
      <c r="URH45" s="37"/>
      <c r="URI45" s="37"/>
      <c r="URJ45" s="37"/>
      <c r="URK45" s="37"/>
      <c r="URL45" s="37"/>
      <c r="URM45" s="37"/>
      <c r="URN45" s="37"/>
      <c r="URO45" s="37"/>
      <c r="URP45" s="37"/>
      <c r="URQ45" s="37"/>
      <c r="URR45" s="37"/>
      <c r="URS45" s="37"/>
      <c r="URT45" s="37"/>
      <c r="URU45" s="37"/>
      <c r="URV45" s="37"/>
      <c r="URW45" s="37"/>
      <c r="URX45" s="37"/>
      <c r="URY45" s="37"/>
      <c r="URZ45" s="37"/>
      <c r="USA45" s="37"/>
      <c r="USB45" s="37"/>
      <c r="USC45" s="37"/>
      <c r="USD45" s="37"/>
      <c r="USE45" s="37"/>
      <c r="USF45" s="37"/>
      <c r="USG45" s="37"/>
      <c r="USH45" s="37"/>
      <c r="USI45" s="37"/>
      <c r="USJ45" s="37"/>
      <c r="USK45" s="37"/>
      <c r="USL45" s="37"/>
      <c r="USM45" s="37"/>
      <c r="USN45" s="37"/>
      <c r="USO45" s="37"/>
      <c r="USP45" s="37"/>
      <c r="USQ45" s="37"/>
      <c r="USR45" s="37"/>
      <c r="USS45" s="37"/>
      <c r="UST45" s="37"/>
      <c r="USU45" s="37"/>
      <c r="USV45" s="37"/>
      <c r="USW45" s="37"/>
      <c r="USX45" s="37"/>
      <c r="USY45" s="37"/>
      <c r="USZ45" s="37"/>
      <c r="UTA45" s="37"/>
      <c r="UTB45" s="37"/>
      <c r="UTC45" s="37"/>
      <c r="UTD45" s="37"/>
      <c r="UTE45" s="37"/>
      <c r="UTF45" s="37"/>
      <c r="UTG45" s="37"/>
      <c r="UTH45" s="37"/>
      <c r="UTI45" s="37"/>
      <c r="UTJ45" s="37"/>
      <c r="UTK45" s="37"/>
      <c r="UTL45" s="37"/>
      <c r="UTM45" s="37"/>
      <c r="UTN45" s="37"/>
      <c r="UTO45" s="37"/>
      <c r="UTP45" s="37"/>
      <c r="UTQ45" s="37"/>
      <c r="UTR45" s="37"/>
      <c r="UTS45" s="37"/>
      <c r="UTT45" s="37"/>
      <c r="UTU45" s="37"/>
      <c r="UTV45" s="37"/>
      <c r="UTW45" s="37"/>
      <c r="UTX45" s="37"/>
      <c r="UTY45" s="37"/>
      <c r="UTZ45" s="37"/>
      <c r="UUA45" s="37"/>
      <c r="UUB45" s="37"/>
      <c r="UUC45" s="37"/>
      <c r="UUD45" s="37"/>
      <c r="UUE45" s="37"/>
      <c r="UUF45" s="37"/>
      <c r="UUG45" s="37"/>
      <c r="UUH45" s="37"/>
      <c r="UUI45" s="37"/>
      <c r="UUJ45" s="37"/>
      <c r="UUK45" s="37"/>
      <c r="UUL45" s="37"/>
      <c r="UUM45" s="37"/>
      <c r="UUN45" s="37"/>
      <c r="UUO45" s="37"/>
      <c r="UUP45" s="37"/>
      <c r="UUQ45" s="37"/>
      <c r="UUR45" s="37"/>
      <c r="UUS45" s="37"/>
      <c r="UUT45" s="37"/>
      <c r="UUU45" s="37"/>
      <c r="UUV45" s="37"/>
      <c r="UUW45" s="37"/>
      <c r="UUX45" s="37"/>
      <c r="UUY45" s="37"/>
      <c r="UUZ45" s="37"/>
      <c r="UVA45" s="37"/>
      <c r="UVB45" s="37"/>
      <c r="UVC45" s="37"/>
      <c r="UVD45" s="37"/>
      <c r="UVE45" s="37"/>
      <c r="UVF45" s="37"/>
      <c r="UVG45" s="37"/>
      <c r="UVH45" s="37"/>
      <c r="UVI45" s="37"/>
      <c r="UVJ45" s="37"/>
      <c r="UVK45" s="37"/>
      <c r="UVL45" s="37"/>
      <c r="UVM45" s="37"/>
      <c r="UVN45" s="37"/>
      <c r="UVO45" s="37"/>
      <c r="UVP45" s="37"/>
      <c r="UVQ45" s="37"/>
      <c r="UVR45" s="37"/>
      <c r="UVS45" s="37"/>
      <c r="UVT45" s="37"/>
      <c r="UVU45" s="37"/>
      <c r="UVV45" s="37"/>
      <c r="UVW45" s="37"/>
      <c r="UVX45" s="37"/>
      <c r="UVY45" s="37"/>
      <c r="UVZ45" s="37"/>
      <c r="UWA45" s="37"/>
      <c r="UWB45" s="37"/>
      <c r="UWC45" s="37"/>
      <c r="UWD45" s="37"/>
      <c r="UWE45" s="37"/>
      <c r="UWF45" s="37"/>
      <c r="UWG45" s="37"/>
      <c r="UWH45" s="37"/>
      <c r="UWI45" s="37"/>
      <c r="UWJ45" s="37"/>
      <c r="UWK45" s="37"/>
      <c r="UWL45" s="37"/>
      <c r="UWM45" s="37"/>
      <c r="UWN45" s="37"/>
      <c r="UWO45" s="37"/>
      <c r="UWP45" s="37"/>
      <c r="UWQ45" s="37"/>
      <c r="UWR45" s="37"/>
      <c r="UWS45" s="37"/>
      <c r="UWT45" s="37"/>
      <c r="UWU45" s="37"/>
      <c r="UWV45" s="37"/>
      <c r="UWW45" s="37"/>
      <c r="UWX45" s="37"/>
      <c r="UWY45" s="37"/>
      <c r="UWZ45" s="37"/>
      <c r="UXA45" s="37"/>
      <c r="UXB45" s="37"/>
      <c r="UXC45" s="37"/>
      <c r="UXD45" s="37"/>
      <c r="UXE45" s="37"/>
      <c r="UXF45" s="37"/>
      <c r="UXG45" s="37"/>
      <c r="UXH45" s="37"/>
      <c r="UXI45" s="37"/>
      <c r="UXJ45" s="37"/>
      <c r="UXK45" s="37"/>
      <c r="UXL45" s="37"/>
      <c r="UXM45" s="37"/>
      <c r="UXN45" s="37"/>
      <c r="UXO45" s="37"/>
      <c r="UXP45" s="37"/>
      <c r="UXQ45" s="37"/>
      <c r="UXR45" s="37"/>
      <c r="UXS45" s="37"/>
      <c r="UXT45" s="37"/>
      <c r="UXU45" s="37"/>
      <c r="UXV45" s="37"/>
      <c r="UXW45" s="37"/>
      <c r="UXX45" s="37"/>
      <c r="UXY45" s="37"/>
      <c r="UXZ45" s="37"/>
      <c r="UYA45" s="37"/>
      <c r="UYB45" s="37"/>
      <c r="UYC45" s="37"/>
      <c r="UYD45" s="37"/>
      <c r="UYE45" s="37"/>
      <c r="UYF45" s="37"/>
      <c r="UYG45" s="37"/>
      <c r="UYH45" s="37"/>
      <c r="UYI45" s="37"/>
      <c r="UYJ45" s="37"/>
      <c r="UYK45" s="37"/>
      <c r="UYL45" s="37"/>
      <c r="UYM45" s="37"/>
      <c r="UYN45" s="37"/>
      <c r="UYO45" s="37"/>
      <c r="UYP45" s="37"/>
      <c r="UYQ45" s="37"/>
      <c r="UYR45" s="37"/>
      <c r="UYS45" s="37"/>
      <c r="UYT45" s="37"/>
      <c r="UYU45" s="37"/>
      <c r="UYV45" s="37"/>
      <c r="UYW45" s="37"/>
      <c r="UYX45" s="37"/>
      <c r="UYY45" s="37"/>
      <c r="UYZ45" s="37"/>
      <c r="UZA45" s="37"/>
      <c r="UZB45" s="37"/>
      <c r="UZC45" s="37"/>
      <c r="UZD45" s="37"/>
      <c r="UZE45" s="37"/>
      <c r="UZF45" s="37"/>
      <c r="UZG45" s="37"/>
      <c r="UZH45" s="37"/>
      <c r="UZI45" s="37"/>
      <c r="UZJ45" s="37"/>
      <c r="UZK45" s="37"/>
      <c r="UZL45" s="37"/>
      <c r="UZM45" s="37"/>
      <c r="UZN45" s="37"/>
      <c r="UZO45" s="37"/>
      <c r="UZP45" s="37"/>
      <c r="UZQ45" s="37"/>
      <c r="UZR45" s="37"/>
      <c r="UZS45" s="37"/>
      <c r="UZT45" s="37"/>
      <c r="UZU45" s="37"/>
      <c r="UZV45" s="37"/>
      <c r="UZW45" s="37"/>
      <c r="UZX45" s="37"/>
      <c r="UZY45" s="37"/>
      <c r="UZZ45" s="37"/>
      <c r="VAA45" s="37"/>
      <c r="VAB45" s="37"/>
      <c r="VAC45" s="37"/>
      <c r="VAD45" s="37"/>
      <c r="VAE45" s="37"/>
      <c r="VAF45" s="37"/>
      <c r="VAG45" s="37"/>
      <c r="VAH45" s="37"/>
      <c r="VAI45" s="37"/>
      <c r="VAJ45" s="37"/>
      <c r="VAK45" s="37"/>
      <c r="VAL45" s="37"/>
      <c r="VAM45" s="37"/>
      <c r="VAN45" s="37"/>
      <c r="VAO45" s="37"/>
      <c r="VAP45" s="37"/>
      <c r="VAQ45" s="37"/>
      <c r="VAR45" s="37"/>
      <c r="VAS45" s="37"/>
      <c r="VAT45" s="37"/>
      <c r="VAU45" s="37"/>
      <c r="VAV45" s="37"/>
      <c r="VAW45" s="37"/>
      <c r="VAX45" s="37"/>
      <c r="VAY45" s="37"/>
      <c r="VAZ45" s="37"/>
      <c r="VBA45" s="37"/>
      <c r="VBB45" s="37"/>
      <c r="VBC45" s="37"/>
      <c r="VBD45" s="37"/>
      <c r="VBE45" s="37"/>
      <c r="VBF45" s="37"/>
      <c r="VBG45" s="37"/>
      <c r="VBH45" s="37"/>
      <c r="VBI45" s="37"/>
      <c r="VBJ45" s="37"/>
      <c r="VBK45" s="37"/>
      <c r="VBL45" s="37"/>
      <c r="VBM45" s="37"/>
      <c r="VBN45" s="37"/>
      <c r="VBO45" s="37"/>
      <c r="VBP45" s="37"/>
      <c r="VBQ45" s="37"/>
      <c r="VBR45" s="37"/>
      <c r="VBS45" s="37"/>
      <c r="VBT45" s="37"/>
      <c r="VBU45" s="37"/>
      <c r="VBV45" s="37"/>
      <c r="VBW45" s="37"/>
      <c r="VBX45" s="37"/>
      <c r="VBY45" s="37"/>
      <c r="VBZ45" s="37"/>
      <c r="VCA45" s="37"/>
      <c r="VCB45" s="37"/>
      <c r="VCC45" s="37"/>
      <c r="VCD45" s="37"/>
      <c r="VCE45" s="37"/>
      <c r="VCF45" s="37"/>
      <c r="VCG45" s="37"/>
      <c r="VCH45" s="37"/>
      <c r="VCI45" s="37"/>
      <c r="VCJ45" s="37"/>
      <c r="VCK45" s="37"/>
      <c r="VCL45" s="37"/>
      <c r="VCM45" s="37"/>
      <c r="VCN45" s="37"/>
      <c r="VCO45" s="37"/>
      <c r="VCP45" s="37"/>
      <c r="VCQ45" s="37"/>
      <c r="VCR45" s="37"/>
      <c r="VCS45" s="37"/>
      <c r="VCT45" s="37"/>
      <c r="VCU45" s="37"/>
      <c r="VCV45" s="37"/>
      <c r="VCW45" s="37"/>
      <c r="VCX45" s="37"/>
      <c r="VCY45" s="37"/>
      <c r="VCZ45" s="37"/>
      <c r="VDA45" s="37"/>
      <c r="VDB45" s="37"/>
      <c r="VDC45" s="37"/>
      <c r="VDD45" s="37"/>
      <c r="VDE45" s="37"/>
      <c r="VDF45" s="37"/>
      <c r="VDG45" s="37"/>
      <c r="VDH45" s="37"/>
      <c r="VDI45" s="37"/>
      <c r="VDJ45" s="37"/>
      <c r="VDK45" s="37"/>
      <c r="VDL45" s="37"/>
      <c r="VDM45" s="37"/>
      <c r="VDN45" s="37"/>
      <c r="VDO45" s="37"/>
      <c r="VDP45" s="37"/>
      <c r="VDQ45" s="37"/>
      <c r="VDR45" s="37"/>
      <c r="VDS45" s="37"/>
      <c r="VDT45" s="37"/>
      <c r="VDU45" s="37"/>
      <c r="VDV45" s="37"/>
      <c r="VDW45" s="37"/>
      <c r="VDX45" s="37"/>
      <c r="VDY45" s="37"/>
      <c r="VDZ45" s="37"/>
      <c r="VEA45" s="37"/>
      <c r="VEB45" s="37"/>
      <c r="VEC45" s="37"/>
      <c r="VED45" s="37"/>
      <c r="VEE45" s="37"/>
      <c r="VEF45" s="37"/>
      <c r="VEG45" s="37"/>
      <c r="VEH45" s="37"/>
      <c r="VEI45" s="37"/>
      <c r="VEJ45" s="37"/>
      <c r="VEK45" s="37"/>
      <c r="VEL45" s="37"/>
      <c r="VEM45" s="37"/>
      <c r="VEN45" s="37"/>
      <c r="VEO45" s="37"/>
      <c r="VEP45" s="37"/>
      <c r="VEQ45" s="37"/>
      <c r="VER45" s="37"/>
      <c r="VES45" s="37"/>
      <c r="VET45" s="37"/>
      <c r="VEU45" s="37"/>
      <c r="VEV45" s="37"/>
      <c r="VEW45" s="37"/>
      <c r="VEX45" s="37"/>
      <c r="VEY45" s="37"/>
      <c r="VEZ45" s="37"/>
      <c r="VFA45" s="37"/>
      <c r="VFB45" s="37"/>
      <c r="VFC45" s="37"/>
      <c r="VFD45" s="37"/>
      <c r="VFE45" s="37"/>
      <c r="VFF45" s="37"/>
      <c r="VFG45" s="37"/>
      <c r="VFH45" s="37"/>
      <c r="VFI45" s="37"/>
      <c r="VFJ45" s="37"/>
      <c r="VFK45" s="37"/>
      <c r="VFL45" s="37"/>
      <c r="VFM45" s="37"/>
      <c r="VFN45" s="37"/>
      <c r="VFO45" s="37"/>
      <c r="VFP45" s="37"/>
      <c r="VFQ45" s="37"/>
      <c r="VFR45" s="37"/>
      <c r="VFS45" s="37"/>
      <c r="VFT45" s="37"/>
      <c r="VFU45" s="37"/>
      <c r="VFV45" s="37"/>
      <c r="VFW45" s="37"/>
      <c r="VFX45" s="37"/>
      <c r="VFY45" s="37"/>
      <c r="VFZ45" s="37"/>
      <c r="VGA45" s="37"/>
      <c r="VGB45" s="37"/>
      <c r="VGC45" s="37"/>
      <c r="VGD45" s="37"/>
      <c r="VGE45" s="37"/>
      <c r="VGF45" s="37"/>
      <c r="VGG45" s="37"/>
      <c r="VGH45" s="37"/>
      <c r="VGI45" s="37"/>
      <c r="VGJ45" s="37"/>
      <c r="VGK45" s="37"/>
      <c r="VGL45" s="37"/>
      <c r="VGM45" s="37"/>
      <c r="VGN45" s="37"/>
      <c r="VGO45" s="37"/>
      <c r="VGP45" s="37"/>
      <c r="VGQ45" s="37"/>
      <c r="VGR45" s="37"/>
      <c r="VGS45" s="37"/>
      <c r="VGT45" s="37"/>
      <c r="VGU45" s="37"/>
      <c r="VGV45" s="37"/>
      <c r="VGW45" s="37"/>
      <c r="VGX45" s="37"/>
      <c r="VGY45" s="37"/>
      <c r="VGZ45" s="37"/>
      <c r="VHA45" s="37"/>
      <c r="VHB45" s="37"/>
      <c r="VHC45" s="37"/>
      <c r="VHD45" s="37"/>
      <c r="VHE45" s="37"/>
      <c r="VHF45" s="37"/>
      <c r="VHG45" s="37"/>
      <c r="VHH45" s="37"/>
      <c r="VHI45" s="37"/>
      <c r="VHJ45" s="37"/>
      <c r="VHK45" s="37"/>
      <c r="VHL45" s="37"/>
      <c r="VHM45" s="37"/>
      <c r="VHN45" s="37"/>
      <c r="VHO45" s="37"/>
      <c r="VHP45" s="37"/>
      <c r="VHQ45" s="37"/>
      <c r="VHR45" s="37"/>
      <c r="VHS45" s="37"/>
      <c r="VHT45" s="37"/>
      <c r="VHU45" s="37"/>
      <c r="VHV45" s="37"/>
      <c r="VHW45" s="37"/>
      <c r="VHX45" s="37"/>
      <c r="VHY45" s="37"/>
      <c r="VHZ45" s="37"/>
      <c r="VIA45" s="37"/>
      <c r="VIB45" s="37"/>
      <c r="VIC45" s="37"/>
      <c r="VID45" s="37"/>
      <c r="VIE45" s="37"/>
      <c r="VIF45" s="37"/>
      <c r="VIG45" s="37"/>
      <c r="VIH45" s="37"/>
      <c r="VII45" s="37"/>
      <c r="VIJ45" s="37"/>
      <c r="VIK45" s="37"/>
      <c r="VIL45" s="37"/>
      <c r="VIM45" s="37"/>
      <c r="VIN45" s="37"/>
      <c r="VIO45" s="37"/>
      <c r="VIP45" s="37"/>
      <c r="VIQ45" s="37"/>
      <c r="VIR45" s="37"/>
      <c r="VIS45" s="37"/>
      <c r="VIT45" s="37"/>
      <c r="VIU45" s="37"/>
      <c r="VIV45" s="37"/>
      <c r="VIW45" s="37"/>
      <c r="VIX45" s="37"/>
      <c r="VIY45" s="37"/>
      <c r="VIZ45" s="37"/>
      <c r="VJA45" s="37"/>
      <c r="VJB45" s="37"/>
      <c r="VJC45" s="37"/>
      <c r="VJD45" s="37"/>
      <c r="VJE45" s="37"/>
      <c r="VJF45" s="37"/>
      <c r="VJG45" s="37"/>
      <c r="VJH45" s="37"/>
      <c r="VJI45" s="37"/>
      <c r="VJJ45" s="37"/>
      <c r="VJK45" s="37"/>
      <c r="VJL45" s="37"/>
      <c r="VJM45" s="37"/>
      <c r="VJN45" s="37"/>
      <c r="VJO45" s="37"/>
      <c r="VJP45" s="37"/>
      <c r="VJQ45" s="37"/>
      <c r="VJR45" s="37"/>
      <c r="VJS45" s="37"/>
      <c r="VJT45" s="37"/>
      <c r="VJU45" s="37"/>
      <c r="VJV45" s="37"/>
      <c r="VJW45" s="37"/>
      <c r="VJX45" s="37"/>
      <c r="VJY45" s="37"/>
      <c r="VJZ45" s="37"/>
      <c r="VKA45" s="37"/>
      <c r="VKB45" s="37"/>
      <c r="VKC45" s="37"/>
      <c r="VKD45" s="37"/>
      <c r="VKE45" s="37"/>
      <c r="VKF45" s="37"/>
      <c r="VKG45" s="37"/>
      <c r="VKH45" s="37"/>
      <c r="VKI45" s="37"/>
      <c r="VKJ45" s="37"/>
      <c r="VKK45" s="37"/>
      <c r="VKL45" s="37"/>
      <c r="VKM45" s="37"/>
      <c r="VKN45" s="37"/>
      <c r="VKO45" s="37"/>
      <c r="VKP45" s="37"/>
      <c r="VKQ45" s="37"/>
      <c r="VKR45" s="37"/>
      <c r="VKS45" s="37"/>
      <c r="VKT45" s="37"/>
      <c r="VKU45" s="37"/>
      <c r="VKV45" s="37"/>
      <c r="VKW45" s="37"/>
      <c r="VKX45" s="37"/>
      <c r="VKY45" s="37"/>
      <c r="VKZ45" s="37"/>
      <c r="VLA45" s="37"/>
      <c r="VLB45" s="37"/>
      <c r="VLC45" s="37"/>
      <c r="VLD45" s="37"/>
      <c r="VLE45" s="37"/>
      <c r="VLF45" s="37"/>
      <c r="VLG45" s="37"/>
      <c r="VLH45" s="37"/>
      <c r="VLI45" s="37"/>
      <c r="VLJ45" s="37"/>
      <c r="VLK45" s="37"/>
      <c r="VLL45" s="37"/>
      <c r="VLM45" s="37"/>
      <c r="VLN45" s="37"/>
      <c r="VLO45" s="37"/>
      <c r="VLP45" s="37"/>
      <c r="VLQ45" s="37"/>
      <c r="VLR45" s="37"/>
      <c r="VLS45" s="37"/>
      <c r="VLT45" s="37"/>
      <c r="VLU45" s="37"/>
      <c r="VLV45" s="37"/>
      <c r="VLW45" s="37"/>
      <c r="VLX45" s="37"/>
      <c r="VLY45" s="37"/>
      <c r="VLZ45" s="37"/>
      <c r="VMA45" s="37"/>
      <c r="VMB45" s="37"/>
      <c r="VMC45" s="37"/>
      <c r="VMD45" s="37"/>
      <c r="VME45" s="37"/>
      <c r="VMF45" s="37"/>
      <c r="VMG45" s="37"/>
      <c r="VMH45" s="37"/>
      <c r="VMI45" s="37"/>
      <c r="VMJ45" s="37"/>
      <c r="VMK45" s="37"/>
      <c r="VML45" s="37"/>
      <c r="VMM45" s="37"/>
      <c r="VMN45" s="37"/>
      <c r="VMO45" s="37"/>
      <c r="VMP45" s="37"/>
      <c r="VMQ45" s="37"/>
      <c r="VMR45" s="37"/>
      <c r="VMS45" s="37"/>
      <c r="VMT45" s="37"/>
      <c r="VMU45" s="37"/>
      <c r="VMV45" s="37"/>
      <c r="VMW45" s="37"/>
      <c r="VMX45" s="37"/>
      <c r="VMY45" s="37"/>
      <c r="VMZ45" s="37"/>
      <c r="VNA45" s="37"/>
      <c r="VNB45" s="37"/>
      <c r="VNC45" s="37"/>
      <c r="VND45" s="37"/>
      <c r="VNE45" s="37"/>
      <c r="VNF45" s="37"/>
      <c r="VNG45" s="37"/>
      <c r="VNH45" s="37"/>
      <c r="VNI45" s="37"/>
      <c r="VNJ45" s="37"/>
      <c r="VNK45" s="37"/>
      <c r="VNL45" s="37"/>
      <c r="VNM45" s="37"/>
      <c r="VNN45" s="37"/>
      <c r="VNO45" s="37"/>
      <c r="VNP45" s="37"/>
      <c r="VNQ45" s="37"/>
      <c r="VNR45" s="37"/>
      <c r="VNS45" s="37"/>
      <c r="VNT45" s="37"/>
      <c r="VNU45" s="37"/>
      <c r="VNV45" s="37"/>
      <c r="VNW45" s="37"/>
      <c r="VNX45" s="37"/>
      <c r="VNY45" s="37"/>
      <c r="VNZ45" s="37"/>
      <c r="VOA45" s="37"/>
      <c r="VOB45" s="37"/>
      <c r="VOC45" s="37"/>
      <c r="VOD45" s="37"/>
      <c r="VOE45" s="37"/>
      <c r="VOF45" s="37"/>
      <c r="VOG45" s="37"/>
      <c r="VOH45" s="37"/>
      <c r="VOI45" s="37"/>
      <c r="VOJ45" s="37"/>
      <c r="VOK45" s="37"/>
      <c r="VOL45" s="37"/>
      <c r="VOM45" s="37"/>
      <c r="VON45" s="37"/>
      <c r="VOO45" s="37"/>
      <c r="VOP45" s="37"/>
      <c r="VOQ45" s="37"/>
      <c r="VOR45" s="37"/>
      <c r="VOS45" s="37"/>
      <c r="VOT45" s="37"/>
      <c r="VOU45" s="37"/>
      <c r="VOV45" s="37"/>
      <c r="VOW45" s="37"/>
      <c r="VOX45" s="37"/>
      <c r="VOY45" s="37"/>
      <c r="VOZ45" s="37"/>
      <c r="VPA45" s="37"/>
      <c r="VPB45" s="37"/>
      <c r="VPC45" s="37"/>
      <c r="VPD45" s="37"/>
      <c r="VPE45" s="37"/>
      <c r="VPF45" s="37"/>
      <c r="VPG45" s="37"/>
      <c r="VPH45" s="37"/>
      <c r="VPI45" s="37"/>
      <c r="VPJ45" s="37"/>
      <c r="VPK45" s="37"/>
      <c r="VPL45" s="37"/>
      <c r="VPM45" s="37"/>
      <c r="VPN45" s="37"/>
      <c r="VPO45" s="37"/>
      <c r="VPP45" s="37"/>
      <c r="VPQ45" s="37"/>
      <c r="VPR45" s="37"/>
      <c r="VPS45" s="37"/>
      <c r="VPT45" s="37"/>
      <c r="VPU45" s="37"/>
      <c r="VPV45" s="37"/>
      <c r="VPW45" s="37"/>
      <c r="VPX45" s="37"/>
      <c r="VPY45" s="37"/>
      <c r="VPZ45" s="37"/>
      <c r="VQA45" s="37"/>
      <c r="VQB45" s="37"/>
      <c r="VQC45" s="37"/>
      <c r="VQD45" s="37"/>
      <c r="VQE45" s="37"/>
      <c r="VQF45" s="37"/>
      <c r="VQG45" s="37"/>
      <c r="VQH45" s="37"/>
      <c r="VQI45" s="37"/>
      <c r="VQJ45" s="37"/>
      <c r="VQK45" s="37"/>
      <c r="VQL45" s="37"/>
      <c r="VQM45" s="37"/>
      <c r="VQN45" s="37"/>
      <c r="VQO45" s="37"/>
      <c r="VQP45" s="37"/>
      <c r="VQQ45" s="37"/>
      <c r="VQR45" s="37"/>
      <c r="VQS45" s="37"/>
      <c r="VQT45" s="37"/>
      <c r="VQU45" s="37"/>
      <c r="VQV45" s="37"/>
      <c r="VQW45" s="37"/>
      <c r="VQX45" s="37"/>
      <c r="VQY45" s="37"/>
      <c r="VQZ45" s="37"/>
      <c r="VRA45" s="37"/>
      <c r="VRB45" s="37"/>
      <c r="VRC45" s="37"/>
      <c r="VRD45" s="37"/>
      <c r="VRE45" s="37"/>
      <c r="VRF45" s="37"/>
      <c r="VRG45" s="37"/>
      <c r="VRH45" s="37"/>
      <c r="VRI45" s="37"/>
      <c r="VRJ45" s="37"/>
      <c r="VRK45" s="37"/>
      <c r="VRL45" s="37"/>
      <c r="VRM45" s="37"/>
      <c r="VRN45" s="37"/>
      <c r="VRO45" s="37"/>
      <c r="VRP45" s="37"/>
      <c r="VRQ45" s="37"/>
      <c r="VRR45" s="37"/>
      <c r="VRS45" s="37"/>
      <c r="VRT45" s="37"/>
      <c r="VRU45" s="37"/>
      <c r="VRV45" s="37"/>
      <c r="VRW45" s="37"/>
      <c r="VRX45" s="37"/>
      <c r="VRY45" s="37"/>
      <c r="VRZ45" s="37"/>
      <c r="VSA45" s="37"/>
      <c r="VSB45" s="37"/>
      <c r="VSC45" s="37"/>
      <c r="VSD45" s="37"/>
      <c r="VSE45" s="37"/>
      <c r="VSF45" s="37"/>
      <c r="VSG45" s="37"/>
      <c r="VSH45" s="37"/>
      <c r="VSI45" s="37"/>
      <c r="VSJ45" s="37"/>
      <c r="VSK45" s="37"/>
      <c r="VSL45" s="37"/>
      <c r="VSM45" s="37"/>
      <c r="VSN45" s="37"/>
      <c r="VSO45" s="37"/>
      <c r="VSP45" s="37"/>
      <c r="VSQ45" s="37"/>
      <c r="VSR45" s="37"/>
      <c r="VSS45" s="37"/>
      <c r="VST45" s="37"/>
      <c r="VSU45" s="37"/>
      <c r="VSV45" s="37"/>
      <c r="VSW45" s="37"/>
      <c r="VSX45" s="37"/>
      <c r="VSY45" s="37"/>
      <c r="VSZ45" s="37"/>
      <c r="VTA45" s="37"/>
      <c r="VTB45" s="37"/>
      <c r="VTC45" s="37"/>
      <c r="VTD45" s="37"/>
      <c r="VTE45" s="37"/>
      <c r="VTF45" s="37"/>
      <c r="VTG45" s="37"/>
      <c r="VTH45" s="37"/>
      <c r="VTI45" s="37"/>
      <c r="VTJ45" s="37"/>
      <c r="VTK45" s="37"/>
      <c r="VTL45" s="37"/>
      <c r="VTM45" s="37"/>
      <c r="VTN45" s="37"/>
      <c r="VTO45" s="37"/>
      <c r="VTP45" s="37"/>
      <c r="VTQ45" s="37"/>
      <c r="VTR45" s="37"/>
      <c r="VTS45" s="37"/>
      <c r="VTT45" s="37"/>
      <c r="VTU45" s="37"/>
      <c r="VTV45" s="37"/>
      <c r="VTW45" s="37"/>
      <c r="VTX45" s="37"/>
      <c r="VTY45" s="37"/>
      <c r="VTZ45" s="37"/>
      <c r="VUA45" s="37"/>
      <c r="VUB45" s="37"/>
      <c r="VUC45" s="37"/>
      <c r="VUD45" s="37"/>
      <c r="VUE45" s="37"/>
      <c r="VUF45" s="37"/>
      <c r="VUG45" s="37"/>
      <c r="VUH45" s="37"/>
      <c r="VUI45" s="37"/>
      <c r="VUJ45" s="37"/>
      <c r="VUK45" s="37"/>
      <c r="VUL45" s="37"/>
      <c r="VUM45" s="37"/>
      <c r="VUN45" s="37"/>
      <c r="VUO45" s="37"/>
      <c r="VUP45" s="37"/>
      <c r="VUQ45" s="37"/>
      <c r="VUR45" s="37"/>
      <c r="VUS45" s="37"/>
      <c r="VUT45" s="37"/>
      <c r="VUU45" s="37"/>
      <c r="VUV45" s="37"/>
      <c r="VUW45" s="37"/>
      <c r="VUX45" s="37"/>
      <c r="VUY45" s="37"/>
      <c r="VUZ45" s="37"/>
      <c r="VVA45" s="37"/>
      <c r="VVB45" s="37"/>
      <c r="VVC45" s="37"/>
      <c r="VVD45" s="37"/>
      <c r="VVE45" s="37"/>
      <c r="VVF45" s="37"/>
      <c r="VVG45" s="37"/>
      <c r="VVH45" s="37"/>
      <c r="VVI45" s="37"/>
      <c r="VVJ45" s="37"/>
      <c r="VVK45" s="37"/>
      <c r="VVL45" s="37"/>
      <c r="VVM45" s="37"/>
      <c r="VVN45" s="37"/>
      <c r="VVO45" s="37"/>
      <c r="VVP45" s="37"/>
      <c r="VVQ45" s="37"/>
      <c r="VVR45" s="37"/>
      <c r="VVS45" s="37"/>
      <c r="VVT45" s="37"/>
      <c r="VVU45" s="37"/>
      <c r="VVV45" s="37"/>
      <c r="VVW45" s="37"/>
      <c r="VVX45" s="37"/>
      <c r="VVY45" s="37"/>
      <c r="VVZ45" s="37"/>
      <c r="VWA45" s="37"/>
      <c r="VWB45" s="37"/>
      <c r="VWC45" s="37"/>
      <c r="VWD45" s="37"/>
      <c r="VWE45" s="37"/>
      <c r="VWF45" s="37"/>
      <c r="VWG45" s="37"/>
      <c r="VWH45" s="37"/>
      <c r="VWI45" s="37"/>
      <c r="VWJ45" s="37"/>
      <c r="VWK45" s="37"/>
      <c r="VWL45" s="37"/>
      <c r="VWM45" s="37"/>
      <c r="VWN45" s="37"/>
      <c r="VWO45" s="37"/>
      <c r="VWP45" s="37"/>
      <c r="VWQ45" s="37"/>
      <c r="VWR45" s="37"/>
      <c r="VWS45" s="37"/>
      <c r="VWT45" s="37"/>
      <c r="VWU45" s="37"/>
      <c r="VWV45" s="37"/>
      <c r="VWW45" s="37"/>
      <c r="VWX45" s="37"/>
      <c r="VWY45" s="37"/>
      <c r="VWZ45" s="37"/>
      <c r="VXA45" s="37"/>
      <c r="VXB45" s="37"/>
      <c r="VXC45" s="37"/>
      <c r="VXD45" s="37"/>
      <c r="VXE45" s="37"/>
      <c r="VXF45" s="37"/>
      <c r="VXG45" s="37"/>
      <c r="VXH45" s="37"/>
      <c r="VXI45" s="37"/>
      <c r="VXJ45" s="37"/>
      <c r="VXK45" s="37"/>
      <c r="VXL45" s="37"/>
      <c r="VXM45" s="37"/>
      <c r="VXN45" s="37"/>
      <c r="VXO45" s="37"/>
      <c r="VXP45" s="37"/>
      <c r="VXQ45" s="37"/>
      <c r="VXR45" s="37"/>
      <c r="VXS45" s="37"/>
      <c r="VXT45" s="37"/>
      <c r="VXU45" s="37"/>
      <c r="VXV45" s="37"/>
      <c r="VXW45" s="37"/>
      <c r="VXX45" s="37"/>
      <c r="VXY45" s="37"/>
      <c r="VXZ45" s="37"/>
      <c r="VYA45" s="37"/>
      <c r="VYB45" s="37"/>
      <c r="VYC45" s="37"/>
      <c r="VYD45" s="37"/>
      <c r="VYE45" s="37"/>
      <c r="VYF45" s="37"/>
      <c r="VYG45" s="37"/>
      <c r="VYH45" s="37"/>
      <c r="VYI45" s="37"/>
      <c r="VYJ45" s="37"/>
      <c r="VYK45" s="37"/>
      <c r="VYL45" s="37"/>
      <c r="VYM45" s="37"/>
      <c r="VYN45" s="37"/>
      <c r="VYO45" s="37"/>
      <c r="VYP45" s="37"/>
      <c r="VYQ45" s="37"/>
      <c r="VYR45" s="37"/>
      <c r="VYS45" s="37"/>
      <c r="VYT45" s="37"/>
      <c r="VYU45" s="37"/>
      <c r="VYV45" s="37"/>
      <c r="VYW45" s="37"/>
      <c r="VYX45" s="37"/>
      <c r="VYY45" s="37"/>
      <c r="VYZ45" s="37"/>
      <c r="VZA45" s="37"/>
      <c r="VZB45" s="37"/>
      <c r="VZC45" s="37"/>
      <c r="VZD45" s="37"/>
      <c r="VZE45" s="37"/>
      <c r="VZF45" s="37"/>
      <c r="VZG45" s="37"/>
      <c r="VZH45" s="37"/>
      <c r="VZI45" s="37"/>
      <c r="VZJ45" s="37"/>
      <c r="VZK45" s="37"/>
      <c r="VZL45" s="37"/>
      <c r="VZM45" s="37"/>
      <c r="VZN45" s="37"/>
      <c r="VZO45" s="37"/>
      <c r="VZP45" s="37"/>
      <c r="VZQ45" s="37"/>
      <c r="VZR45" s="37"/>
      <c r="VZS45" s="37"/>
      <c r="VZT45" s="37"/>
      <c r="VZU45" s="37"/>
      <c r="VZV45" s="37"/>
      <c r="VZW45" s="37"/>
      <c r="VZX45" s="37"/>
      <c r="VZY45" s="37"/>
      <c r="VZZ45" s="37"/>
      <c r="WAA45" s="37"/>
      <c r="WAB45" s="37"/>
      <c r="WAC45" s="37"/>
      <c r="WAD45" s="37"/>
      <c r="WAE45" s="37"/>
      <c r="WAF45" s="37"/>
      <c r="WAG45" s="37"/>
      <c r="WAH45" s="37"/>
      <c r="WAI45" s="37"/>
      <c r="WAJ45" s="37"/>
      <c r="WAK45" s="37"/>
      <c r="WAL45" s="37"/>
      <c r="WAM45" s="37"/>
      <c r="WAN45" s="37"/>
      <c r="WAO45" s="37"/>
      <c r="WAP45" s="37"/>
      <c r="WAQ45" s="37"/>
      <c r="WAR45" s="37"/>
      <c r="WAS45" s="37"/>
      <c r="WAT45" s="37"/>
      <c r="WAU45" s="37"/>
      <c r="WAV45" s="37"/>
      <c r="WAW45" s="37"/>
      <c r="WAX45" s="37"/>
      <c r="WAY45" s="37"/>
      <c r="WAZ45" s="37"/>
      <c r="WBA45" s="37"/>
      <c r="WBB45" s="37"/>
      <c r="WBC45" s="37"/>
      <c r="WBD45" s="37"/>
      <c r="WBE45" s="37"/>
      <c r="WBF45" s="37"/>
      <c r="WBG45" s="37"/>
      <c r="WBH45" s="37"/>
      <c r="WBI45" s="37"/>
      <c r="WBJ45" s="37"/>
      <c r="WBK45" s="37"/>
      <c r="WBL45" s="37"/>
      <c r="WBM45" s="37"/>
      <c r="WBN45" s="37"/>
      <c r="WBO45" s="37"/>
      <c r="WBP45" s="37"/>
      <c r="WBQ45" s="37"/>
      <c r="WBR45" s="37"/>
      <c r="WBS45" s="37"/>
      <c r="WBT45" s="37"/>
      <c r="WBU45" s="37"/>
      <c r="WBV45" s="37"/>
      <c r="WBW45" s="37"/>
      <c r="WBX45" s="37"/>
      <c r="WBY45" s="37"/>
      <c r="WBZ45" s="37"/>
      <c r="WCA45" s="37"/>
      <c r="WCB45" s="37"/>
      <c r="WCC45" s="37"/>
      <c r="WCD45" s="37"/>
      <c r="WCE45" s="37"/>
      <c r="WCF45" s="37"/>
      <c r="WCG45" s="37"/>
      <c r="WCH45" s="37"/>
      <c r="WCI45" s="37"/>
      <c r="WCJ45" s="37"/>
      <c r="WCK45" s="37"/>
      <c r="WCL45" s="37"/>
      <c r="WCM45" s="37"/>
      <c r="WCN45" s="37"/>
      <c r="WCO45" s="37"/>
      <c r="WCP45" s="37"/>
      <c r="WCQ45" s="37"/>
      <c r="WCR45" s="37"/>
      <c r="WCS45" s="37"/>
      <c r="WCT45" s="37"/>
      <c r="WCU45" s="37"/>
      <c r="WCV45" s="37"/>
      <c r="WCW45" s="37"/>
      <c r="WCX45" s="37"/>
      <c r="WCY45" s="37"/>
      <c r="WCZ45" s="37"/>
      <c r="WDA45" s="37"/>
      <c r="WDB45" s="37"/>
      <c r="WDC45" s="37"/>
      <c r="WDD45" s="37"/>
      <c r="WDE45" s="37"/>
      <c r="WDF45" s="37"/>
      <c r="WDG45" s="37"/>
      <c r="WDH45" s="37"/>
      <c r="WDI45" s="37"/>
      <c r="WDJ45" s="37"/>
      <c r="WDK45" s="37"/>
      <c r="WDL45" s="37"/>
      <c r="WDM45" s="37"/>
      <c r="WDN45" s="37"/>
      <c r="WDO45" s="37"/>
      <c r="WDP45" s="37"/>
      <c r="WDQ45" s="37"/>
      <c r="WDR45" s="37"/>
      <c r="WDS45" s="37"/>
      <c r="WDT45" s="37"/>
      <c r="WDU45" s="37"/>
      <c r="WDV45" s="37"/>
      <c r="WDW45" s="37"/>
      <c r="WDX45" s="37"/>
      <c r="WDY45" s="37"/>
      <c r="WDZ45" s="37"/>
      <c r="WEA45" s="37"/>
      <c r="WEB45" s="37"/>
      <c r="WEC45" s="37"/>
      <c r="WED45" s="37"/>
      <c r="WEE45" s="37"/>
      <c r="WEF45" s="37"/>
      <c r="WEG45" s="37"/>
      <c r="WEH45" s="37"/>
      <c r="WEI45" s="37"/>
      <c r="WEJ45" s="37"/>
      <c r="WEK45" s="37"/>
      <c r="WEL45" s="37"/>
      <c r="WEM45" s="37"/>
      <c r="WEN45" s="37"/>
      <c r="WEO45" s="37"/>
      <c r="WEP45" s="37"/>
      <c r="WEQ45" s="37"/>
      <c r="WER45" s="37"/>
      <c r="WES45" s="37"/>
      <c r="WET45" s="37"/>
      <c r="WEU45" s="37"/>
      <c r="WEV45" s="37"/>
      <c r="WEW45" s="37"/>
      <c r="WEX45" s="37"/>
      <c r="WEY45" s="37"/>
      <c r="WEZ45" s="37"/>
      <c r="WFA45" s="37"/>
      <c r="WFB45" s="37"/>
      <c r="WFC45" s="37"/>
      <c r="WFD45" s="37"/>
      <c r="WFE45" s="37"/>
      <c r="WFF45" s="37"/>
      <c r="WFG45" s="37"/>
      <c r="WFH45" s="37"/>
      <c r="WFI45" s="37"/>
      <c r="WFJ45" s="37"/>
      <c r="WFK45" s="37"/>
      <c r="WFL45" s="37"/>
      <c r="WFM45" s="37"/>
      <c r="WFN45" s="37"/>
      <c r="WFO45" s="37"/>
      <c r="WFP45" s="37"/>
      <c r="WFQ45" s="37"/>
      <c r="WFR45" s="37"/>
      <c r="WFS45" s="37"/>
      <c r="WFT45" s="37"/>
      <c r="WFU45" s="37"/>
      <c r="WFV45" s="37"/>
      <c r="WFW45" s="37"/>
      <c r="WFX45" s="37"/>
      <c r="WFY45" s="37"/>
      <c r="WFZ45" s="37"/>
      <c r="WGA45" s="37"/>
      <c r="WGB45" s="37"/>
      <c r="WGC45" s="37"/>
      <c r="WGD45" s="37"/>
      <c r="WGE45" s="37"/>
      <c r="WGF45" s="37"/>
      <c r="WGG45" s="37"/>
      <c r="WGH45" s="37"/>
      <c r="WGI45" s="37"/>
      <c r="WGJ45" s="37"/>
      <c r="WGK45" s="37"/>
      <c r="WGL45" s="37"/>
      <c r="WGM45" s="37"/>
      <c r="WGN45" s="37"/>
      <c r="WGO45" s="37"/>
      <c r="WGP45" s="37"/>
      <c r="WGQ45" s="37"/>
      <c r="WGR45" s="37"/>
      <c r="WGS45" s="37"/>
      <c r="WGT45" s="37"/>
      <c r="WGU45" s="37"/>
      <c r="WGV45" s="37"/>
      <c r="WGW45" s="37"/>
      <c r="WGX45" s="37"/>
      <c r="WGY45" s="37"/>
      <c r="WGZ45" s="37"/>
      <c r="WHA45" s="37"/>
      <c r="WHB45" s="37"/>
      <c r="WHC45" s="37"/>
      <c r="WHD45" s="37"/>
      <c r="WHE45" s="37"/>
      <c r="WHF45" s="37"/>
      <c r="WHG45" s="37"/>
      <c r="WHH45" s="37"/>
      <c r="WHI45" s="37"/>
      <c r="WHJ45" s="37"/>
      <c r="WHK45" s="37"/>
      <c r="WHL45" s="37"/>
      <c r="WHM45" s="37"/>
      <c r="WHN45" s="37"/>
      <c r="WHO45" s="37"/>
      <c r="WHP45" s="37"/>
      <c r="WHQ45" s="37"/>
      <c r="WHR45" s="37"/>
      <c r="WHS45" s="37"/>
      <c r="WHT45" s="37"/>
      <c r="WHU45" s="37"/>
      <c r="WHV45" s="37"/>
      <c r="WHW45" s="37"/>
      <c r="WHX45" s="37"/>
      <c r="WHY45" s="37"/>
      <c r="WHZ45" s="37"/>
      <c r="WIA45" s="37"/>
      <c r="WIB45" s="37"/>
      <c r="WIC45" s="37"/>
      <c r="WID45" s="37"/>
      <c r="WIE45" s="37"/>
      <c r="WIF45" s="37"/>
      <c r="WIG45" s="37"/>
      <c r="WIH45" s="37"/>
      <c r="WII45" s="37"/>
      <c r="WIJ45" s="37"/>
      <c r="WIK45" s="37"/>
      <c r="WIL45" s="37"/>
      <c r="WIM45" s="37"/>
      <c r="WIN45" s="37"/>
      <c r="WIO45" s="37"/>
      <c r="WIP45" s="37"/>
      <c r="WIQ45" s="37"/>
      <c r="WIR45" s="37"/>
      <c r="WIS45" s="37"/>
      <c r="WIT45" s="37"/>
      <c r="WIU45" s="37"/>
      <c r="WIV45" s="37"/>
      <c r="WIW45" s="37"/>
      <c r="WIX45" s="37"/>
      <c r="WIY45" s="37"/>
      <c r="WIZ45" s="37"/>
      <c r="WJA45" s="37"/>
      <c r="WJB45" s="37"/>
      <c r="WJC45" s="37"/>
      <c r="WJD45" s="37"/>
      <c r="WJE45" s="37"/>
      <c r="WJF45" s="37"/>
      <c r="WJG45" s="37"/>
      <c r="WJH45" s="37"/>
      <c r="WJI45" s="37"/>
      <c r="WJJ45" s="37"/>
      <c r="WJK45" s="37"/>
      <c r="WJL45" s="37"/>
      <c r="WJM45" s="37"/>
      <c r="WJN45" s="37"/>
      <c r="WJO45" s="37"/>
      <c r="WJP45" s="37"/>
      <c r="WJQ45" s="37"/>
      <c r="WJR45" s="37"/>
      <c r="WJS45" s="37"/>
      <c r="WJT45" s="37"/>
      <c r="WJU45" s="37"/>
      <c r="WJV45" s="37"/>
      <c r="WJW45" s="37"/>
      <c r="WJX45" s="37"/>
      <c r="WJY45" s="37"/>
      <c r="WJZ45" s="37"/>
      <c r="WKA45" s="37"/>
      <c r="WKB45" s="37"/>
      <c r="WKC45" s="37"/>
      <c r="WKD45" s="37"/>
      <c r="WKE45" s="37"/>
      <c r="WKF45" s="37"/>
      <c r="WKG45" s="37"/>
      <c r="WKH45" s="37"/>
      <c r="WKI45" s="37"/>
      <c r="WKJ45" s="37"/>
      <c r="WKK45" s="37"/>
      <c r="WKL45" s="37"/>
      <c r="WKM45" s="37"/>
      <c r="WKN45" s="37"/>
      <c r="WKO45" s="37"/>
      <c r="WKP45" s="37"/>
      <c r="WKQ45" s="37"/>
      <c r="WKR45" s="37"/>
      <c r="WKS45" s="37"/>
      <c r="WKT45" s="37"/>
      <c r="WKU45" s="37"/>
      <c r="WKV45" s="37"/>
      <c r="WKW45" s="37"/>
      <c r="WKX45" s="37"/>
      <c r="WKY45" s="37"/>
      <c r="WKZ45" s="37"/>
      <c r="WLA45" s="37"/>
      <c r="WLB45" s="37"/>
      <c r="WLC45" s="37"/>
      <c r="WLD45" s="37"/>
      <c r="WLE45" s="37"/>
      <c r="WLF45" s="37"/>
      <c r="WLG45" s="37"/>
      <c r="WLH45" s="37"/>
      <c r="WLI45" s="37"/>
      <c r="WLJ45" s="37"/>
      <c r="WLK45" s="37"/>
      <c r="WLL45" s="37"/>
      <c r="WLM45" s="37"/>
      <c r="WLN45" s="37"/>
      <c r="WLO45" s="37"/>
      <c r="WLP45" s="37"/>
      <c r="WLQ45" s="37"/>
      <c r="WLR45" s="37"/>
      <c r="WLS45" s="37"/>
      <c r="WLT45" s="37"/>
      <c r="WLU45" s="37"/>
      <c r="WLV45" s="37"/>
      <c r="WLW45" s="37"/>
      <c r="WLX45" s="37"/>
      <c r="WLY45" s="37"/>
      <c r="WLZ45" s="37"/>
      <c r="WMA45" s="37"/>
      <c r="WMB45" s="37"/>
      <c r="WMC45" s="37"/>
      <c r="WMD45" s="37"/>
      <c r="WME45" s="37"/>
      <c r="WMF45" s="37"/>
      <c r="WMG45" s="37"/>
      <c r="WMH45" s="37"/>
      <c r="WMI45" s="37"/>
      <c r="WMJ45" s="37"/>
      <c r="WMK45" s="37"/>
      <c r="WML45" s="37"/>
      <c r="WMM45" s="37"/>
      <c r="WMN45" s="37"/>
      <c r="WMO45" s="37"/>
      <c r="WMP45" s="37"/>
      <c r="WMQ45" s="37"/>
      <c r="WMR45" s="37"/>
      <c r="WMS45" s="37"/>
      <c r="WMT45" s="37"/>
      <c r="WMU45" s="37"/>
      <c r="WMV45" s="37"/>
      <c r="WMW45" s="37"/>
      <c r="WMX45" s="37"/>
      <c r="WMY45" s="37"/>
      <c r="WMZ45" s="37"/>
      <c r="WNA45" s="37"/>
      <c r="WNB45" s="37"/>
      <c r="WNC45" s="37"/>
      <c r="WND45" s="37"/>
      <c r="WNE45" s="37"/>
      <c r="WNF45" s="37"/>
      <c r="WNG45" s="37"/>
      <c r="WNH45" s="37"/>
      <c r="WNI45" s="37"/>
      <c r="WNJ45" s="37"/>
      <c r="WNK45" s="37"/>
      <c r="WNL45" s="37"/>
      <c r="WNM45" s="37"/>
      <c r="WNN45" s="37"/>
      <c r="WNO45" s="37"/>
      <c r="WNP45" s="37"/>
      <c r="WNQ45" s="37"/>
      <c r="WNR45" s="37"/>
      <c r="WNS45" s="37"/>
      <c r="WNT45" s="37"/>
      <c r="WNU45" s="37"/>
      <c r="WNV45" s="37"/>
      <c r="WNW45" s="37"/>
      <c r="WNX45" s="37"/>
      <c r="WNY45" s="37"/>
      <c r="WNZ45" s="37"/>
      <c r="WOA45" s="37"/>
      <c r="WOB45" s="37"/>
      <c r="WOC45" s="37"/>
      <c r="WOD45" s="37"/>
      <c r="WOE45" s="37"/>
      <c r="WOF45" s="37"/>
      <c r="WOG45" s="37"/>
      <c r="WOH45" s="37"/>
      <c r="WOI45" s="37"/>
      <c r="WOJ45" s="37"/>
      <c r="WOK45" s="37"/>
      <c r="WOL45" s="37"/>
      <c r="WOM45" s="37"/>
      <c r="WON45" s="37"/>
      <c r="WOO45" s="37"/>
      <c r="WOP45" s="37"/>
      <c r="WOQ45" s="37"/>
      <c r="WOR45" s="37"/>
      <c r="WOS45" s="37"/>
      <c r="WOT45" s="37"/>
      <c r="WOU45" s="37"/>
      <c r="WOV45" s="37"/>
      <c r="WOW45" s="37"/>
      <c r="WOX45" s="37"/>
      <c r="WOY45" s="37"/>
      <c r="WOZ45" s="37"/>
      <c r="WPA45" s="37"/>
      <c r="WPB45" s="37"/>
      <c r="WPC45" s="37"/>
      <c r="WPD45" s="37"/>
      <c r="WPE45" s="37"/>
      <c r="WPF45" s="37"/>
      <c r="WPG45" s="37"/>
      <c r="WPH45" s="37"/>
      <c r="WPI45" s="37"/>
      <c r="WPJ45" s="37"/>
      <c r="WPK45" s="37"/>
      <c r="WPL45" s="37"/>
      <c r="WPM45" s="37"/>
      <c r="WPN45" s="37"/>
      <c r="WPO45" s="37"/>
      <c r="WPP45" s="37"/>
      <c r="WPQ45" s="37"/>
      <c r="WPR45" s="37"/>
      <c r="WPS45" s="37"/>
      <c r="WPT45" s="37"/>
      <c r="WPU45" s="37"/>
      <c r="WPV45" s="37"/>
      <c r="WPW45" s="37"/>
      <c r="WPX45" s="37"/>
      <c r="WPY45" s="37"/>
      <c r="WPZ45" s="37"/>
      <c r="WQA45" s="37"/>
      <c r="WQB45" s="37"/>
      <c r="WQC45" s="37"/>
      <c r="WQD45" s="37"/>
      <c r="WQE45" s="37"/>
      <c r="WQF45" s="37"/>
      <c r="WQG45" s="37"/>
      <c r="WQH45" s="37"/>
      <c r="WQI45" s="37"/>
      <c r="WQJ45" s="37"/>
      <c r="WQK45" s="37"/>
      <c r="WQL45" s="37"/>
      <c r="WQM45" s="37"/>
      <c r="WQN45" s="37"/>
      <c r="WQO45" s="37"/>
      <c r="WQP45" s="37"/>
      <c r="WQQ45" s="37"/>
      <c r="WQR45" s="37"/>
      <c r="WQS45" s="37"/>
      <c r="WQT45" s="37"/>
      <c r="WQU45" s="37"/>
      <c r="WQV45" s="37"/>
      <c r="WQW45" s="37"/>
      <c r="WQX45" s="37"/>
      <c r="WQY45" s="37"/>
      <c r="WQZ45" s="37"/>
      <c r="WRA45" s="37"/>
      <c r="WRB45" s="37"/>
      <c r="WRC45" s="37"/>
      <c r="WRD45" s="37"/>
      <c r="WRE45" s="37"/>
      <c r="WRF45" s="37"/>
      <c r="WRG45" s="37"/>
      <c r="WRH45" s="37"/>
      <c r="WRI45" s="37"/>
      <c r="WRJ45" s="37"/>
      <c r="WRK45" s="37"/>
      <c r="WRL45" s="37"/>
      <c r="WRM45" s="37"/>
      <c r="WRN45" s="37"/>
      <c r="WRO45" s="37"/>
      <c r="WRP45" s="37"/>
      <c r="WRQ45" s="37"/>
      <c r="WRR45" s="37"/>
      <c r="WRS45" s="37"/>
      <c r="WRT45" s="37"/>
      <c r="WRU45" s="37"/>
      <c r="WRV45" s="37"/>
      <c r="WRW45" s="37"/>
      <c r="WRX45" s="37"/>
      <c r="WRY45" s="37"/>
      <c r="WRZ45" s="37"/>
      <c r="WSA45" s="37"/>
      <c r="WSB45" s="37"/>
      <c r="WSC45" s="37"/>
      <c r="WSD45" s="37"/>
      <c r="WSE45" s="37"/>
      <c r="WSF45" s="37"/>
      <c r="WSG45" s="37"/>
      <c r="WSH45" s="37"/>
      <c r="WSI45" s="37"/>
      <c r="WSJ45" s="37"/>
      <c r="WSK45" s="37"/>
      <c r="WSL45" s="37"/>
      <c r="WSM45" s="37"/>
      <c r="WSN45" s="37"/>
      <c r="WSO45" s="37"/>
      <c r="WSP45" s="37"/>
      <c r="WSQ45" s="37"/>
      <c r="WSR45" s="37"/>
      <c r="WSS45" s="37"/>
      <c r="WST45" s="37"/>
      <c r="WSU45" s="37"/>
      <c r="WSV45" s="37"/>
      <c r="WSW45" s="37"/>
      <c r="WSX45" s="37"/>
      <c r="WSY45" s="37"/>
      <c r="WSZ45" s="37"/>
      <c r="WTA45" s="37"/>
      <c r="WTB45" s="37"/>
      <c r="WTC45" s="37"/>
      <c r="WTD45" s="37"/>
      <c r="WTE45" s="37"/>
      <c r="WTF45" s="37"/>
      <c r="WTG45" s="37"/>
      <c r="WTH45" s="37"/>
      <c r="WTI45" s="37"/>
      <c r="WTJ45" s="37"/>
      <c r="WTK45" s="37"/>
      <c r="WTL45" s="37"/>
      <c r="WTM45" s="37"/>
      <c r="WTN45" s="37"/>
      <c r="WTO45" s="37"/>
      <c r="WTP45" s="37"/>
      <c r="WTQ45" s="37"/>
      <c r="WTR45" s="37"/>
      <c r="WTS45" s="37"/>
      <c r="WTT45" s="37"/>
      <c r="WTU45" s="37"/>
      <c r="WTV45" s="37"/>
      <c r="WTW45" s="37"/>
      <c r="WTX45" s="37"/>
      <c r="WTY45" s="37"/>
      <c r="WTZ45" s="37"/>
      <c r="WUA45" s="37"/>
      <c r="WUB45" s="37"/>
      <c r="WUC45" s="37"/>
      <c r="WUD45" s="37"/>
      <c r="WUE45" s="37"/>
      <c r="WUF45" s="37"/>
      <c r="WUG45" s="37"/>
      <c r="WUH45" s="37"/>
      <c r="WUI45" s="37"/>
      <c r="WUJ45" s="37"/>
      <c r="WUK45" s="37"/>
      <c r="WUL45" s="37"/>
      <c r="WUM45" s="37"/>
      <c r="WUN45" s="37"/>
      <c r="WUO45" s="37"/>
      <c r="WUP45" s="37"/>
      <c r="WUQ45" s="37"/>
      <c r="WUR45" s="37"/>
      <c r="WUS45" s="37"/>
      <c r="WUT45" s="37"/>
      <c r="WUU45" s="37"/>
      <c r="WUV45" s="37"/>
      <c r="WUW45" s="37"/>
      <c r="WUX45" s="37"/>
      <c r="WUY45" s="37"/>
      <c r="WUZ45" s="37"/>
      <c r="WVA45" s="37"/>
      <c r="WVB45" s="37"/>
      <c r="WVC45" s="37"/>
      <c r="WVD45" s="37"/>
      <c r="WVE45" s="37"/>
      <c r="WVF45" s="37"/>
      <c r="WVG45" s="37"/>
      <c r="WVH45" s="37"/>
      <c r="WVI45" s="37"/>
      <c r="WVJ45" s="37"/>
      <c r="WVK45" s="37"/>
      <c r="WVL45" s="37"/>
      <c r="WVM45" s="37"/>
      <c r="WVN45" s="37"/>
      <c r="WVO45" s="37"/>
      <c r="WVP45" s="37"/>
      <c r="WVQ45" s="37"/>
      <c r="WVR45" s="37"/>
      <c r="WVS45" s="37"/>
      <c r="WVT45" s="37"/>
      <c r="WVU45" s="37"/>
      <c r="WVV45" s="37"/>
      <c r="WVW45" s="37"/>
      <c r="WVX45" s="37"/>
      <c r="WVY45" s="37"/>
      <c r="WVZ45" s="37"/>
      <c r="WWA45" s="37"/>
      <c r="WWB45" s="37"/>
      <c r="WWC45" s="37"/>
      <c r="WWD45" s="37"/>
      <c r="WWE45" s="37"/>
      <c r="WWF45" s="37"/>
      <c r="WWG45" s="37"/>
      <c r="WWH45" s="37"/>
      <c r="WWI45" s="37"/>
      <c r="WWJ45" s="37"/>
      <c r="WWK45" s="37"/>
      <c r="WWL45" s="37"/>
      <c r="WWM45" s="37"/>
      <c r="WWN45" s="37"/>
      <c r="WWO45" s="37"/>
      <c r="WWP45" s="37"/>
      <c r="WWQ45" s="37"/>
      <c r="WWR45" s="37"/>
      <c r="WWS45" s="37"/>
      <c r="WWT45" s="37"/>
      <c r="WWU45" s="37"/>
      <c r="WWV45" s="37"/>
      <c r="WWW45" s="37"/>
      <c r="WWX45" s="37"/>
      <c r="WWY45" s="37"/>
      <c r="WWZ45" s="37"/>
      <c r="WXA45" s="37"/>
      <c r="WXB45" s="37"/>
      <c r="WXC45" s="37"/>
      <c r="WXD45" s="37"/>
      <c r="WXE45" s="37"/>
      <c r="WXF45" s="37"/>
      <c r="WXG45" s="37"/>
      <c r="WXH45" s="37"/>
      <c r="WXI45" s="37"/>
      <c r="WXJ45" s="37"/>
      <c r="WXK45" s="37"/>
      <c r="WXL45" s="37"/>
      <c r="WXM45" s="37"/>
      <c r="WXN45" s="37"/>
      <c r="WXO45" s="37"/>
      <c r="WXP45" s="37"/>
      <c r="WXQ45" s="37"/>
      <c r="WXR45" s="37"/>
      <c r="WXS45" s="37"/>
      <c r="WXT45" s="37"/>
      <c r="WXU45" s="37"/>
      <c r="WXV45" s="37"/>
      <c r="WXW45" s="37"/>
      <c r="WXX45" s="37"/>
      <c r="WXY45" s="37"/>
      <c r="WXZ45" s="37"/>
      <c r="WYA45" s="37"/>
      <c r="WYB45" s="37"/>
      <c r="WYC45" s="37"/>
      <c r="WYD45" s="37"/>
      <c r="WYE45" s="37"/>
      <c r="WYF45" s="37"/>
      <c r="WYG45" s="37"/>
      <c r="WYH45" s="37"/>
      <c r="WYI45" s="37"/>
      <c r="WYJ45" s="37"/>
      <c r="WYK45" s="37"/>
      <c r="WYL45" s="37"/>
      <c r="WYM45" s="37"/>
      <c r="WYN45" s="37"/>
      <c r="WYO45" s="37"/>
      <c r="WYP45" s="37"/>
      <c r="WYQ45" s="37"/>
      <c r="WYR45" s="37"/>
      <c r="WYS45" s="37"/>
      <c r="WYT45" s="37"/>
      <c r="WYU45" s="37"/>
      <c r="WYV45" s="37"/>
      <c r="WYW45" s="37"/>
      <c r="WYX45" s="37"/>
      <c r="WYY45" s="37"/>
      <c r="WYZ45" s="37"/>
      <c r="WZA45" s="37"/>
      <c r="WZB45" s="37"/>
      <c r="WZC45" s="37"/>
      <c r="WZD45" s="37"/>
      <c r="WZE45" s="37"/>
      <c r="WZF45" s="37"/>
      <c r="WZG45" s="37"/>
      <c r="WZH45" s="37"/>
      <c r="WZI45" s="37"/>
      <c r="WZJ45" s="37"/>
      <c r="WZK45" s="37"/>
      <c r="WZL45" s="37"/>
      <c r="WZM45" s="37"/>
      <c r="WZN45" s="37"/>
      <c r="WZO45" s="37"/>
      <c r="WZP45" s="37"/>
      <c r="WZQ45" s="37"/>
      <c r="WZR45" s="37"/>
      <c r="WZS45" s="37"/>
      <c r="WZT45" s="37"/>
      <c r="WZU45" s="37"/>
      <c r="WZV45" s="37"/>
      <c r="WZW45" s="37"/>
      <c r="WZX45" s="37"/>
      <c r="WZY45" s="37"/>
      <c r="WZZ45" s="37"/>
      <c r="XAA45" s="37"/>
      <c r="XAB45" s="37"/>
      <c r="XAC45" s="37"/>
      <c r="XAD45" s="37"/>
      <c r="XAE45" s="37"/>
      <c r="XAF45" s="37"/>
      <c r="XAG45" s="37"/>
      <c r="XAH45" s="37"/>
      <c r="XAI45" s="37"/>
      <c r="XAJ45" s="37"/>
      <c r="XAK45" s="37"/>
      <c r="XAL45" s="37"/>
      <c r="XAM45" s="37"/>
      <c r="XAN45" s="37"/>
      <c r="XAO45" s="37"/>
      <c r="XAP45" s="37"/>
      <c r="XAQ45" s="37"/>
      <c r="XAR45" s="37"/>
      <c r="XAS45" s="37"/>
      <c r="XAT45" s="37"/>
      <c r="XAU45" s="37"/>
      <c r="XAV45" s="37"/>
      <c r="XAW45" s="37"/>
      <c r="XAX45" s="37"/>
      <c r="XAY45" s="37"/>
      <c r="XAZ45" s="37"/>
      <c r="XBA45" s="37"/>
      <c r="XBB45" s="37"/>
      <c r="XBC45" s="37"/>
      <c r="XBD45" s="37"/>
      <c r="XBE45" s="37"/>
      <c r="XBF45" s="37"/>
      <c r="XBG45" s="37"/>
      <c r="XBH45" s="37"/>
      <c r="XBI45" s="37"/>
      <c r="XBJ45" s="37"/>
      <c r="XBK45" s="37"/>
      <c r="XBL45" s="37"/>
      <c r="XBM45" s="37"/>
      <c r="XBN45" s="37"/>
      <c r="XBO45" s="37"/>
      <c r="XBP45" s="37"/>
      <c r="XBQ45" s="37"/>
      <c r="XBR45" s="37"/>
      <c r="XBS45" s="37"/>
      <c r="XBT45" s="37"/>
      <c r="XBU45" s="37"/>
      <c r="XBV45" s="37"/>
      <c r="XBW45" s="37"/>
      <c r="XBX45" s="37"/>
      <c r="XBY45" s="37"/>
      <c r="XBZ45" s="37"/>
      <c r="XCA45" s="37"/>
      <c r="XCB45" s="37"/>
      <c r="XCC45" s="37"/>
      <c r="XCD45" s="37"/>
      <c r="XCE45" s="37"/>
      <c r="XCF45" s="37"/>
      <c r="XCG45" s="37"/>
      <c r="XCH45" s="37"/>
      <c r="XCI45" s="37"/>
      <c r="XCJ45" s="37"/>
      <c r="XCK45" s="37"/>
      <c r="XCL45" s="37"/>
      <c r="XCM45" s="37"/>
      <c r="XCN45" s="37"/>
      <c r="XCO45" s="37"/>
      <c r="XCP45" s="37"/>
      <c r="XCQ45" s="37"/>
      <c r="XCR45" s="37"/>
      <c r="XCS45" s="37"/>
      <c r="XCT45" s="37"/>
      <c r="XCU45" s="37"/>
      <c r="XCV45" s="37"/>
      <c r="XCW45" s="37"/>
      <c r="XCX45" s="37"/>
      <c r="XCY45" s="37"/>
      <c r="XCZ45" s="37"/>
      <c r="XDA45" s="37"/>
      <c r="XDB45" s="37"/>
      <c r="XDC45" s="37"/>
      <c r="XDD45" s="37"/>
      <c r="XDE45" s="37"/>
      <c r="XDF45" s="37"/>
      <c r="XDG45" s="37"/>
      <c r="XDH45" s="37"/>
      <c r="XDI45" s="37"/>
      <c r="XDJ45" s="37"/>
      <c r="XDK45" s="37"/>
      <c r="XDL45" s="37"/>
      <c r="XDM45" s="37"/>
      <c r="XDN45" s="37"/>
      <c r="XDO45" s="37"/>
      <c r="XDP45" s="37"/>
      <c r="XDQ45" s="37"/>
      <c r="XDR45" s="37"/>
      <c r="XDS45" s="37"/>
      <c r="XDT45" s="37"/>
      <c r="XDU45" s="37"/>
      <c r="XDV45" s="37"/>
      <c r="XDW45" s="37"/>
      <c r="XDX45" s="37"/>
      <c r="XDY45" s="37"/>
      <c r="XDZ45" s="37"/>
      <c r="XEA45" s="37"/>
      <c r="XEB45" s="37"/>
      <c r="XEC45" s="37"/>
      <c r="XED45" s="37"/>
      <c r="XEE45" s="37"/>
      <c r="XEF45" s="37"/>
      <c r="XEG45" s="37"/>
      <c r="XEH45" s="37"/>
      <c r="XEI45" s="37"/>
      <c r="XEJ45" s="37"/>
      <c r="XEK45" s="37"/>
      <c r="XEL45" s="37"/>
      <c r="XEM45" s="37"/>
      <c r="XEN45" s="37"/>
      <c r="XEO45" s="37"/>
      <c r="XEP45" s="37"/>
      <c r="XEQ45" s="37"/>
      <c r="XER45" s="37"/>
      <c r="XES45" s="37"/>
      <c r="XET45" s="37"/>
      <c r="XEU45" s="37"/>
      <c r="XEV45" s="37"/>
      <c r="XEW45" s="37"/>
      <c r="XEX45" s="37"/>
      <c r="XEY45" s="37"/>
      <c r="XEZ45" s="37"/>
      <c r="XFA45" s="37"/>
      <c r="XFB45" s="37"/>
      <c r="XFC45" s="37"/>
      <c r="XFD45" s="37"/>
    </row>
    <row r="46" spans="1:16384" s="147" customFormat="1" x14ac:dyDescent="0.2">
      <c r="A46" s="38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  <c r="IR46" s="37"/>
      <c r="IS46" s="37"/>
      <c r="IT46" s="37"/>
      <c r="IU46" s="37"/>
      <c r="IV46" s="37"/>
      <c r="IW46" s="37"/>
      <c r="IX46" s="37"/>
      <c r="IY46" s="37"/>
      <c r="IZ46" s="37"/>
      <c r="JA46" s="37"/>
      <c r="JB46" s="37"/>
      <c r="JC46" s="37"/>
      <c r="JD46" s="37"/>
      <c r="JE46" s="37"/>
      <c r="JF46" s="37"/>
      <c r="JG46" s="37"/>
      <c r="JH46" s="37"/>
      <c r="JI46" s="37"/>
      <c r="JJ46" s="37"/>
      <c r="JK46" s="37"/>
      <c r="JL46" s="37"/>
      <c r="JM46" s="37"/>
      <c r="JN46" s="37"/>
      <c r="JO46" s="37"/>
      <c r="JP46" s="37"/>
      <c r="JQ46" s="37"/>
      <c r="JR46" s="37"/>
      <c r="JS46" s="37"/>
      <c r="JT46" s="37"/>
      <c r="JU46" s="37"/>
      <c r="JV46" s="37"/>
      <c r="JW46" s="37"/>
      <c r="JX46" s="37"/>
      <c r="JY46" s="37"/>
      <c r="JZ46" s="37"/>
      <c r="KA46" s="37"/>
      <c r="KB46" s="37"/>
      <c r="KC46" s="37"/>
      <c r="KD46" s="37"/>
      <c r="KE46" s="37"/>
      <c r="KF46" s="37"/>
      <c r="KG46" s="37"/>
      <c r="KH46" s="37"/>
      <c r="KI46" s="37"/>
      <c r="KJ46" s="37"/>
      <c r="KK46" s="37"/>
      <c r="KL46" s="37"/>
      <c r="KM46" s="37"/>
      <c r="KN46" s="37"/>
      <c r="KO46" s="37"/>
      <c r="KP46" s="37"/>
      <c r="KQ46" s="37"/>
      <c r="KR46" s="37"/>
      <c r="KS46" s="37"/>
      <c r="KT46" s="37"/>
      <c r="KU46" s="37"/>
      <c r="KV46" s="37"/>
      <c r="KW46" s="37"/>
      <c r="KX46" s="37"/>
      <c r="KY46" s="37"/>
      <c r="KZ46" s="37"/>
      <c r="LA46" s="37"/>
      <c r="LB46" s="37"/>
      <c r="LC46" s="37"/>
      <c r="LD46" s="37"/>
      <c r="LE46" s="37"/>
      <c r="LF46" s="37"/>
      <c r="LG46" s="37"/>
      <c r="LH46" s="37"/>
      <c r="LI46" s="37"/>
      <c r="LJ46" s="37"/>
      <c r="LK46" s="37"/>
      <c r="LL46" s="37"/>
      <c r="LM46" s="37"/>
      <c r="LN46" s="37"/>
      <c r="LO46" s="37"/>
      <c r="LP46" s="37"/>
      <c r="LQ46" s="37"/>
      <c r="LR46" s="37"/>
      <c r="LS46" s="37"/>
      <c r="LT46" s="37"/>
      <c r="LU46" s="37"/>
      <c r="LV46" s="37"/>
      <c r="LW46" s="37"/>
      <c r="LX46" s="37"/>
      <c r="LY46" s="37"/>
      <c r="LZ46" s="37"/>
      <c r="MA46" s="37"/>
      <c r="MB46" s="37"/>
      <c r="MC46" s="37"/>
      <c r="MD46" s="37"/>
      <c r="ME46" s="37"/>
      <c r="MF46" s="37"/>
      <c r="MG46" s="37"/>
      <c r="MH46" s="37"/>
      <c r="MI46" s="37"/>
      <c r="MJ46" s="37"/>
      <c r="MK46" s="37"/>
      <c r="ML46" s="37"/>
      <c r="MM46" s="37"/>
      <c r="MN46" s="37"/>
      <c r="MO46" s="37"/>
      <c r="MP46" s="37"/>
      <c r="MQ46" s="37"/>
      <c r="MR46" s="37"/>
      <c r="MS46" s="37"/>
      <c r="MT46" s="37"/>
      <c r="MU46" s="37"/>
      <c r="MV46" s="37"/>
      <c r="MW46" s="37"/>
      <c r="MX46" s="37"/>
      <c r="MY46" s="37"/>
      <c r="MZ46" s="37"/>
      <c r="NA46" s="37"/>
      <c r="NB46" s="37"/>
      <c r="NC46" s="37"/>
      <c r="ND46" s="37"/>
      <c r="NE46" s="37"/>
      <c r="NF46" s="37"/>
      <c r="NG46" s="37"/>
      <c r="NH46" s="37"/>
      <c r="NI46" s="37"/>
      <c r="NJ46" s="37"/>
      <c r="NK46" s="37"/>
      <c r="NL46" s="37"/>
      <c r="NM46" s="37"/>
      <c r="NN46" s="37"/>
      <c r="NO46" s="37"/>
      <c r="NP46" s="37"/>
      <c r="NQ46" s="37"/>
      <c r="NR46" s="37"/>
      <c r="NS46" s="37"/>
      <c r="NT46" s="37"/>
      <c r="NU46" s="37"/>
      <c r="NV46" s="37"/>
      <c r="NW46" s="37"/>
      <c r="NX46" s="37"/>
      <c r="NY46" s="37"/>
      <c r="NZ46" s="37"/>
      <c r="OA46" s="37"/>
      <c r="OB46" s="37"/>
      <c r="OC46" s="37"/>
      <c r="OD46" s="37"/>
      <c r="OE46" s="37"/>
      <c r="OF46" s="37"/>
      <c r="OG46" s="37"/>
      <c r="OH46" s="37"/>
      <c r="OI46" s="37"/>
      <c r="OJ46" s="37"/>
      <c r="OK46" s="37"/>
      <c r="OL46" s="37"/>
      <c r="OM46" s="37"/>
      <c r="ON46" s="37"/>
      <c r="OO46" s="37"/>
      <c r="OP46" s="37"/>
      <c r="OQ46" s="37"/>
      <c r="OR46" s="37"/>
      <c r="OS46" s="37"/>
      <c r="OT46" s="37"/>
      <c r="OU46" s="37"/>
      <c r="OV46" s="37"/>
      <c r="OW46" s="37"/>
      <c r="OX46" s="37"/>
      <c r="OY46" s="37"/>
      <c r="OZ46" s="37"/>
      <c r="PA46" s="37"/>
      <c r="PB46" s="37"/>
      <c r="PC46" s="37"/>
      <c r="PD46" s="37"/>
      <c r="PE46" s="37"/>
      <c r="PF46" s="37"/>
      <c r="PG46" s="37"/>
      <c r="PH46" s="37"/>
      <c r="PI46" s="37"/>
      <c r="PJ46" s="37"/>
      <c r="PK46" s="37"/>
      <c r="PL46" s="37"/>
      <c r="PM46" s="37"/>
      <c r="PN46" s="37"/>
      <c r="PO46" s="37"/>
      <c r="PP46" s="37"/>
      <c r="PQ46" s="37"/>
      <c r="PR46" s="37"/>
      <c r="PS46" s="37"/>
      <c r="PT46" s="37"/>
      <c r="PU46" s="37"/>
      <c r="PV46" s="37"/>
      <c r="PW46" s="37"/>
      <c r="PX46" s="37"/>
      <c r="PY46" s="37"/>
      <c r="PZ46" s="37"/>
      <c r="QA46" s="37"/>
      <c r="QB46" s="37"/>
      <c r="QC46" s="37"/>
      <c r="QD46" s="37"/>
      <c r="QE46" s="37"/>
      <c r="QF46" s="37"/>
      <c r="QG46" s="37"/>
      <c r="QH46" s="37"/>
      <c r="QI46" s="37"/>
      <c r="QJ46" s="37"/>
      <c r="QK46" s="37"/>
      <c r="QL46" s="37"/>
      <c r="QM46" s="37"/>
      <c r="QN46" s="37"/>
      <c r="QO46" s="37"/>
      <c r="QP46" s="37"/>
      <c r="QQ46" s="37"/>
      <c r="QR46" s="37"/>
      <c r="QS46" s="37"/>
      <c r="QT46" s="37"/>
      <c r="QU46" s="37"/>
      <c r="QV46" s="37"/>
      <c r="QW46" s="37"/>
      <c r="QX46" s="37"/>
      <c r="QY46" s="37"/>
      <c r="QZ46" s="37"/>
      <c r="RA46" s="37"/>
      <c r="RB46" s="37"/>
      <c r="RC46" s="37"/>
      <c r="RD46" s="37"/>
      <c r="RE46" s="37"/>
      <c r="RF46" s="37"/>
      <c r="RG46" s="37"/>
      <c r="RH46" s="37"/>
      <c r="RI46" s="37"/>
      <c r="RJ46" s="37"/>
      <c r="RK46" s="37"/>
      <c r="RL46" s="37"/>
      <c r="RM46" s="37"/>
      <c r="RN46" s="37"/>
      <c r="RO46" s="37"/>
      <c r="RP46" s="37"/>
      <c r="RQ46" s="37"/>
      <c r="RR46" s="37"/>
      <c r="RS46" s="37"/>
      <c r="RT46" s="37"/>
      <c r="RU46" s="37"/>
      <c r="RV46" s="37"/>
      <c r="RW46" s="37"/>
      <c r="RX46" s="37"/>
      <c r="RY46" s="37"/>
      <c r="RZ46" s="37"/>
      <c r="SA46" s="37"/>
      <c r="SB46" s="37"/>
      <c r="SC46" s="37"/>
      <c r="SD46" s="37"/>
      <c r="SE46" s="37"/>
      <c r="SF46" s="37"/>
      <c r="SG46" s="37"/>
      <c r="SH46" s="37"/>
      <c r="SI46" s="37"/>
      <c r="SJ46" s="37"/>
      <c r="SK46" s="37"/>
      <c r="SL46" s="37"/>
      <c r="SM46" s="37"/>
      <c r="SN46" s="37"/>
      <c r="SO46" s="37"/>
      <c r="SP46" s="37"/>
      <c r="SQ46" s="37"/>
      <c r="SR46" s="37"/>
      <c r="SS46" s="37"/>
      <c r="ST46" s="37"/>
      <c r="SU46" s="37"/>
      <c r="SV46" s="37"/>
      <c r="SW46" s="37"/>
      <c r="SX46" s="37"/>
      <c r="SY46" s="37"/>
      <c r="SZ46" s="37"/>
      <c r="TA46" s="37"/>
      <c r="TB46" s="37"/>
      <c r="TC46" s="37"/>
      <c r="TD46" s="37"/>
      <c r="TE46" s="37"/>
      <c r="TF46" s="37"/>
      <c r="TG46" s="37"/>
      <c r="TH46" s="37"/>
      <c r="TI46" s="37"/>
      <c r="TJ46" s="37"/>
      <c r="TK46" s="37"/>
      <c r="TL46" s="37"/>
      <c r="TM46" s="37"/>
      <c r="TN46" s="37"/>
      <c r="TO46" s="37"/>
      <c r="TP46" s="37"/>
      <c r="TQ46" s="37"/>
      <c r="TR46" s="37"/>
      <c r="TS46" s="37"/>
      <c r="TT46" s="37"/>
      <c r="TU46" s="37"/>
      <c r="TV46" s="37"/>
      <c r="TW46" s="37"/>
      <c r="TX46" s="37"/>
      <c r="TY46" s="37"/>
      <c r="TZ46" s="37"/>
      <c r="UA46" s="37"/>
      <c r="UB46" s="37"/>
      <c r="UC46" s="37"/>
      <c r="UD46" s="37"/>
      <c r="UE46" s="37"/>
      <c r="UF46" s="37"/>
      <c r="UG46" s="37"/>
      <c r="UH46" s="37"/>
      <c r="UI46" s="37"/>
      <c r="UJ46" s="37"/>
      <c r="UK46" s="37"/>
      <c r="UL46" s="37"/>
      <c r="UM46" s="37"/>
      <c r="UN46" s="37"/>
      <c r="UO46" s="37"/>
      <c r="UP46" s="37"/>
      <c r="UQ46" s="37"/>
      <c r="UR46" s="37"/>
      <c r="US46" s="37"/>
      <c r="UT46" s="37"/>
      <c r="UU46" s="37"/>
      <c r="UV46" s="37"/>
      <c r="UW46" s="37"/>
      <c r="UX46" s="37"/>
      <c r="UY46" s="37"/>
      <c r="UZ46" s="37"/>
      <c r="VA46" s="37"/>
      <c r="VB46" s="37"/>
      <c r="VC46" s="37"/>
      <c r="VD46" s="37"/>
      <c r="VE46" s="37"/>
      <c r="VF46" s="37"/>
      <c r="VG46" s="37"/>
      <c r="VH46" s="37"/>
      <c r="VI46" s="37"/>
      <c r="VJ46" s="37"/>
      <c r="VK46" s="37"/>
      <c r="VL46" s="37"/>
      <c r="VM46" s="37"/>
      <c r="VN46" s="37"/>
      <c r="VO46" s="37"/>
      <c r="VP46" s="37"/>
      <c r="VQ46" s="37"/>
      <c r="VR46" s="37"/>
      <c r="VS46" s="37"/>
      <c r="VT46" s="37"/>
      <c r="VU46" s="37"/>
      <c r="VV46" s="37"/>
      <c r="VW46" s="37"/>
      <c r="VX46" s="37"/>
      <c r="VY46" s="37"/>
      <c r="VZ46" s="37"/>
      <c r="WA46" s="37"/>
      <c r="WB46" s="37"/>
      <c r="WC46" s="37"/>
      <c r="WD46" s="37"/>
      <c r="WE46" s="37"/>
      <c r="WF46" s="37"/>
      <c r="WG46" s="37"/>
      <c r="WH46" s="37"/>
      <c r="WI46" s="37"/>
      <c r="WJ46" s="37"/>
      <c r="WK46" s="37"/>
      <c r="WL46" s="37"/>
      <c r="WM46" s="37"/>
      <c r="WN46" s="37"/>
      <c r="WO46" s="37"/>
      <c r="WP46" s="37"/>
      <c r="WQ46" s="37"/>
      <c r="WR46" s="37"/>
      <c r="WS46" s="37"/>
      <c r="WT46" s="37"/>
      <c r="WU46" s="37"/>
      <c r="WV46" s="37"/>
      <c r="WW46" s="37"/>
      <c r="WX46" s="37"/>
      <c r="WY46" s="37"/>
      <c r="WZ46" s="37"/>
      <c r="XA46" s="37"/>
      <c r="XB46" s="37"/>
      <c r="XC46" s="37"/>
      <c r="XD46" s="37"/>
      <c r="XE46" s="37"/>
      <c r="XF46" s="37"/>
      <c r="XG46" s="37"/>
      <c r="XH46" s="37"/>
      <c r="XI46" s="37"/>
      <c r="XJ46" s="37"/>
      <c r="XK46" s="37"/>
      <c r="XL46" s="37"/>
      <c r="XM46" s="37"/>
      <c r="XN46" s="37"/>
      <c r="XO46" s="37"/>
      <c r="XP46" s="37"/>
      <c r="XQ46" s="37"/>
      <c r="XR46" s="37"/>
      <c r="XS46" s="37"/>
      <c r="XT46" s="37"/>
      <c r="XU46" s="37"/>
      <c r="XV46" s="37"/>
      <c r="XW46" s="37"/>
      <c r="XX46" s="37"/>
      <c r="XY46" s="37"/>
      <c r="XZ46" s="37"/>
      <c r="YA46" s="37"/>
      <c r="YB46" s="37"/>
      <c r="YC46" s="37"/>
      <c r="YD46" s="37"/>
      <c r="YE46" s="37"/>
      <c r="YF46" s="37"/>
      <c r="YG46" s="37"/>
      <c r="YH46" s="37"/>
      <c r="YI46" s="37"/>
      <c r="YJ46" s="37"/>
      <c r="YK46" s="37"/>
      <c r="YL46" s="37"/>
      <c r="YM46" s="37"/>
      <c r="YN46" s="37"/>
      <c r="YO46" s="37"/>
      <c r="YP46" s="37"/>
      <c r="YQ46" s="37"/>
      <c r="YR46" s="37"/>
      <c r="YS46" s="37"/>
      <c r="YT46" s="37"/>
      <c r="YU46" s="37"/>
      <c r="YV46" s="37"/>
      <c r="YW46" s="37"/>
      <c r="YX46" s="37"/>
      <c r="YY46" s="37"/>
      <c r="YZ46" s="37"/>
      <c r="ZA46" s="37"/>
      <c r="ZB46" s="37"/>
      <c r="ZC46" s="37"/>
      <c r="ZD46" s="37"/>
      <c r="ZE46" s="37"/>
      <c r="ZF46" s="37"/>
      <c r="ZG46" s="37"/>
      <c r="ZH46" s="37"/>
      <c r="ZI46" s="37"/>
      <c r="ZJ46" s="37"/>
      <c r="ZK46" s="37"/>
      <c r="ZL46" s="37"/>
      <c r="ZM46" s="37"/>
      <c r="ZN46" s="37"/>
      <c r="ZO46" s="37"/>
      <c r="ZP46" s="37"/>
      <c r="ZQ46" s="37"/>
      <c r="ZR46" s="37"/>
      <c r="ZS46" s="37"/>
      <c r="ZT46" s="37"/>
      <c r="ZU46" s="37"/>
      <c r="ZV46" s="37"/>
      <c r="ZW46" s="37"/>
      <c r="ZX46" s="37"/>
      <c r="ZY46" s="37"/>
      <c r="ZZ46" s="37"/>
      <c r="AAA46" s="37"/>
      <c r="AAB46" s="37"/>
      <c r="AAC46" s="37"/>
      <c r="AAD46" s="37"/>
      <c r="AAE46" s="37"/>
      <c r="AAF46" s="37"/>
      <c r="AAG46" s="37"/>
      <c r="AAH46" s="37"/>
      <c r="AAI46" s="37"/>
      <c r="AAJ46" s="37"/>
      <c r="AAK46" s="37"/>
      <c r="AAL46" s="37"/>
      <c r="AAM46" s="37"/>
      <c r="AAN46" s="37"/>
      <c r="AAO46" s="37"/>
      <c r="AAP46" s="37"/>
      <c r="AAQ46" s="37"/>
      <c r="AAR46" s="37"/>
      <c r="AAS46" s="37"/>
      <c r="AAT46" s="37"/>
      <c r="AAU46" s="37"/>
      <c r="AAV46" s="37"/>
      <c r="AAW46" s="37"/>
      <c r="AAX46" s="37"/>
      <c r="AAY46" s="37"/>
      <c r="AAZ46" s="37"/>
      <c r="ABA46" s="37"/>
      <c r="ABB46" s="37"/>
      <c r="ABC46" s="37"/>
      <c r="ABD46" s="37"/>
      <c r="ABE46" s="37"/>
      <c r="ABF46" s="37"/>
      <c r="ABG46" s="37"/>
      <c r="ABH46" s="37"/>
      <c r="ABI46" s="37"/>
      <c r="ABJ46" s="37"/>
      <c r="ABK46" s="37"/>
      <c r="ABL46" s="37"/>
      <c r="ABM46" s="37"/>
      <c r="ABN46" s="37"/>
      <c r="ABO46" s="37"/>
      <c r="ABP46" s="37"/>
      <c r="ABQ46" s="37"/>
      <c r="ABR46" s="37"/>
      <c r="ABS46" s="37"/>
      <c r="ABT46" s="37"/>
      <c r="ABU46" s="37"/>
      <c r="ABV46" s="37"/>
      <c r="ABW46" s="37"/>
      <c r="ABX46" s="37"/>
      <c r="ABY46" s="37"/>
      <c r="ABZ46" s="37"/>
      <c r="ACA46" s="37"/>
      <c r="ACB46" s="37"/>
      <c r="ACC46" s="37"/>
      <c r="ACD46" s="37"/>
      <c r="ACE46" s="37"/>
      <c r="ACF46" s="37"/>
      <c r="ACG46" s="37"/>
      <c r="ACH46" s="37"/>
      <c r="ACI46" s="37"/>
      <c r="ACJ46" s="37"/>
      <c r="ACK46" s="37"/>
      <c r="ACL46" s="37"/>
      <c r="ACM46" s="37"/>
      <c r="ACN46" s="37"/>
      <c r="ACO46" s="37"/>
      <c r="ACP46" s="37"/>
      <c r="ACQ46" s="37"/>
      <c r="ACR46" s="37"/>
      <c r="ACS46" s="37"/>
      <c r="ACT46" s="37"/>
      <c r="ACU46" s="37"/>
      <c r="ACV46" s="37"/>
      <c r="ACW46" s="37"/>
      <c r="ACX46" s="37"/>
      <c r="ACY46" s="37"/>
      <c r="ACZ46" s="37"/>
      <c r="ADA46" s="37"/>
      <c r="ADB46" s="37"/>
      <c r="ADC46" s="37"/>
      <c r="ADD46" s="37"/>
      <c r="ADE46" s="37"/>
      <c r="ADF46" s="37"/>
      <c r="ADG46" s="37"/>
      <c r="ADH46" s="37"/>
      <c r="ADI46" s="37"/>
      <c r="ADJ46" s="37"/>
      <c r="ADK46" s="37"/>
      <c r="ADL46" s="37"/>
      <c r="ADM46" s="37"/>
      <c r="ADN46" s="37"/>
      <c r="ADO46" s="37"/>
      <c r="ADP46" s="37"/>
      <c r="ADQ46" s="37"/>
      <c r="ADR46" s="37"/>
      <c r="ADS46" s="37"/>
      <c r="ADT46" s="37"/>
      <c r="ADU46" s="37"/>
      <c r="ADV46" s="37"/>
      <c r="ADW46" s="37"/>
      <c r="ADX46" s="37"/>
      <c r="ADY46" s="37"/>
      <c r="ADZ46" s="37"/>
      <c r="AEA46" s="37"/>
      <c r="AEB46" s="37"/>
      <c r="AEC46" s="37"/>
      <c r="AED46" s="37"/>
      <c r="AEE46" s="37"/>
      <c r="AEF46" s="37"/>
      <c r="AEG46" s="37"/>
      <c r="AEH46" s="37"/>
      <c r="AEI46" s="37"/>
      <c r="AEJ46" s="37"/>
      <c r="AEK46" s="37"/>
      <c r="AEL46" s="37"/>
      <c r="AEM46" s="37"/>
      <c r="AEN46" s="37"/>
      <c r="AEO46" s="37"/>
      <c r="AEP46" s="37"/>
      <c r="AEQ46" s="37"/>
      <c r="AER46" s="37"/>
      <c r="AES46" s="37"/>
      <c r="AET46" s="37"/>
      <c r="AEU46" s="37"/>
      <c r="AEV46" s="37"/>
      <c r="AEW46" s="37"/>
      <c r="AEX46" s="37"/>
      <c r="AEY46" s="37"/>
      <c r="AEZ46" s="37"/>
      <c r="AFA46" s="37"/>
      <c r="AFB46" s="37"/>
      <c r="AFC46" s="37"/>
      <c r="AFD46" s="37"/>
      <c r="AFE46" s="37"/>
      <c r="AFF46" s="37"/>
      <c r="AFG46" s="37"/>
      <c r="AFH46" s="37"/>
      <c r="AFI46" s="37"/>
      <c r="AFJ46" s="37"/>
      <c r="AFK46" s="37"/>
      <c r="AFL46" s="37"/>
      <c r="AFM46" s="37"/>
      <c r="AFN46" s="37"/>
      <c r="AFO46" s="37"/>
      <c r="AFP46" s="37"/>
      <c r="AFQ46" s="37"/>
      <c r="AFR46" s="37"/>
      <c r="AFS46" s="37"/>
      <c r="AFT46" s="37"/>
      <c r="AFU46" s="37"/>
      <c r="AFV46" s="37"/>
      <c r="AFW46" s="37"/>
      <c r="AFX46" s="37"/>
      <c r="AFY46" s="37"/>
      <c r="AFZ46" s="37"/>
      <c r="AGA46" s="37"/>
      <c r="AGB46" s="37"/>
      <c r="AGC46" s="37"/>
      <c r="AGD46" s="37"/>
      <c r="AGE46" s="37"/>
      <c r="AGF46" s="37"/>
      <c r="AGG46" s="37"/>
      <c r="AGH46" s="37"/>
      <c r="AGI46" s="37"/>
      <c r="AGJ46" s="37"/>
      <c r="AGK46" s="37"/>
      <c r="AGL46" s="37"/>
      <c r="AGM46" s="37"/>
      <c r="AGN46" s="37"/>
      <c r="AGO46" s="37"/>
      <c r="AGP46" s="37"/>
      <c r="AGQ46" s="37"/>
      <c r="AGR46" s="37"/>
      <c r="AGS46" s="37"/>
      <c r="AGT46" s="37"/>
      <c r="AGU46" s="37"/>
      <c r="AGV46" s="37"/>
      <c r="AGW46" s="37"/>
      <c r="AGX46" s="37"/>
      <c r="AGY46" s="37"/>
      <c r="AGZ46" s="37"/>
      <c r="AHA46" s="37"/>
      <c r="AHB46" s="37"/>
      <c r="AHC46" s="37"/>
      <c r="AHD46" s="37"/>
      <c r="AHE46" s="37"/>
      <c r="AHF46" s="37"/>
      <c r="AHG46" s="37"/>
      <c r="AHH46" s="37"/>
      <c r="AHI46" s="37"/>
      <c r="AHJ46" s="37"/>
      <c r="AHK46" s="37"/>
      <c r="AHL46" s="37"/>
      <c r="AHM46" s="37"/>
      <c r="AHN46" s="37"/>
      <c r="AHO46" s="37"/>
      <c r="AHP46" s="37"/>
      <c r="AHQ46" s="37"/>
      <c r="AHR46" s="37"/>
      <c r="AHS46" s="37"/>
      <c r="AHT46" s="37"/>
      <c r="AHU46" s="37"/>
      <c r="AHV46" s="37"/>
      <c r="AHW46" s="37"/>
      <c r="AHX46" s="37"/>
      <c r="AHY46" s="37"/>
      <c r="AHZ46" s="37"/>
      <c r="AIA46" s="37"/>
      <c r="AIB46" s="37"/>
      <c r="AIC46" s="37"/>
      <c r="AID46" s="37"/>
      <c r="AIE46" s="37"/>
      <c r="AIF46" s="37"/>
      <c r="AIG46" s="37"/>
      <c r="AIH46" s="37"/>
      <c r="AII46" s="37"/>
      <c r="AIJ46" s="37"/>
      <c r="AIK46" s="37"/>
      <c r="AIL46" s="37"/>
      <c r="AIM46" s="37"/>
      <c r="AIN46" s="37"/>
      <c r="AIO46" s="37"/>
      <c r="AIP46" s="37"/>
      <c r="AIQ46" s="37"/>
      <c r="AIR46" s="37"/>
      <c r="AIS46" s="37"/>
      <c r="AIT46" s="37"/>
      <c r="AIU46" s="37"/>
      <c r="AIV46" s="37"/>
      <c r="AIW46" s="37"/>
      <c r="AIX46" s="37"/>
      <c r="AIY46" s="37"/>
      <c r="AIZ46" s="37"/>
      <c r="AJA46" s="37"/>
      <c r="AJB46" s="37"/>
      <c r="AJC46" s="37"/>
      <c r="AJD46" s="37"/>
      <c r="AJE46" s="37"/>
      <c r="AJF46" s="37"/>
      <c r="AJG46" s="37"/>
      <c r="AJH46" s="37"/>
      <c r="AJI46" s="37"/>
      <c r="AJJ46" s="37"/>
      <c r="AJK46" s="37"/>
      <c r="AJL46" s="37"/>
      <c r="AJM46" s="37"/>
      <c r="AJN46" s="37"/>
      <c r="AJO46" s="37"/>
      <c r="AJP46" s="37"/>
      <c r="AJQ46" s="37"/>
      <c r="AJR46" s="37"/>
      <c r="AJS46" s="37"/>
      <c r="AJT46" s="37"/>
      <c r="AJU46" s="37"/>
      <c r="AJV46" s="37"/>
      <c r="AJW46" s="37"/>
      <c r="AJX46" s="37"/>
      <c r="AJY46" s="37"/>
      <c r="AJZ46" s="37"/>
      <c r="AKA46" s="37"/>
      <c r="AKB46" s="37"/>
      <c r="AKC46" s="37"/>
      <c r="AKD46" s="37"/>
      <c r="AKE46" s="37"/>
      <c r="AKF46" s="37"/>
      <c r="AKG46" s="37"/>
      <c r="AKH46" s="37"/>
      <c r="AKI46" s="37"/>
      <c r="AKJ46" s="37"/>
      <c r="AKK46" s="37"/>
      <c r="AKL46" s="37"/>
      <c r="AKM46" s="37"/>
      <c r="AKN46" s="37"/>
      <c r="AKO46" s="37"/>
      <c r="AKP46" s="37"/>
      <c r="AKQ46" s="37"/>
      <c r="AKR46" s="37"/>
      <c r="AKS46" s="37"/>
      <c r="AKT46" s="37"/>
      <c r="AKU46" s="37"/>
      <c r="AKV46" s="37"/>
      <c r="AKW46" s="37"/>
      <c r="AKX46" s="37"/>
      <c r="AKY46" s="37"/>
      <c r="AKZ46" s="37"/>
      <c r="ALA46" s="37"/>
      <c r="ALB46" s="37"/>
      <c r="ALC46" s="37"/>
      <c r="ALD46" s="37"/>
      <c r="ALE46" s="37"/>
      <c r="ALF46" s="37"/>
      <c r="ALG46" s="37"/>
      <c r="ALH46" s="37"/>
      <c r="ALI46" s="37"/>
      <c r="ALJ46" s="37"/>
      <c r="ALK46" s="37"/>
      <c r="ALL46" s="37"/>
      <c r="ALM46" s="37"/>
      <c r="ALN46" s="37"/>
      <c r="ALO46" s="37"/>
      <c r="ALP46" s="37"/>
      <c r="ALQ46" s="37"/>
      <c r="ALR46" s="37"/>
      <c r="ALS46" s="37"/>
      <c r="ALT46" s="37"/>
      <c r="ALU46" s="37"/>
      <c r="ALV46" s="37"/>
      <c r="ALW46" s="37"/>
      <c r="ALX46" s="37"/>
      <c r="ALY46" s="37"/>
      <c r="ALZ46" s="37"/>
      <c r="AMA46" s="37"/>
      <c r="AMB46" s="37"/>
      <c r="AMC46" s="37"/>
      <c r="AMD46" s="37"/>
      <c r="AME46" s="37"/>
      <c r="AMF46" s="37"/>
      <c r="AMG46" s="37"/>
      <c r="AMH46" s="37"/>
      <c r="AMI46" s="37"/>
      <c r="AMJ46" s="37"/>
      <c r="AMK46" s="37"/>
      <c r="AML46" s="37"/>
      <c r="AMM46" s="37"/>
      <c r="AMN46" s="37"/>
      <c r="AMO46" s="37"/>
      <c r="AMP46" s="37"/>
      <c r="AMQ46" s="37"/>
      <c r="AMR46" s="37"/>
      <c r="AMS46" s="37"/>
      <c r="AMT46" s="37"/>
      <c r="AMU46" s="37"/>
      <c r="AMV46" s="37"/>
      <c r="AMW46" s="37"/>
      <c r="AMX46" s="37"/>
      <c r="AMY46" s="37"/>
      <c r="AMZ46" s="37"/>
      <c r="ANA46" s="37"/>
      <c r="ANB46" s="37"/>
      <c r="ANC46" s="37"/>
      <c r="AND46" s="37"/>
      <c r="ANE46" s="37"/>
      <c r="ANF46" s="37"/>
      <c r="ANG46" s="37"/>
      <c r="ANH46" s="37"/>
      <c r="ANI46" s="37"/>
      <c r="ANJ46" s="37"/>
      <c r="ANK46" s="37"/>
      <c r="ANL46" s="37"/>
      <c r="ANM46" s="37"/>
      <c r="ANN46" s="37"/>
      <c r="ANO46" s="37"/>
      <c r="ANP46" s="37"/>
      <c r="ANQ46" s="37"/>
      <c r="ANR46" s="37"/>
      <c r="ANS46" s="37"/>
      <c r="ANT46" s="37"/>
      <c r="ANU46" s="37"/>
      <c r="ANV46" s="37"/>
      <c r="ANW46" s="37"/>
      <c r="ANX46" s="37"/>
      <c r="ANY46" s="37"/>
      <c r="ANZ46" s="37"/>
      <c r="AOA46" s="37"/>
      <c r="AOB46" s="37"/>
      <c r="AOC46" s="37"/>
      <c r="AOD46" s="37"/>
      <c r="AOE46" s="37"/>
      <c r="AOF46" s="37"/>
      <c r="AOG46" s="37"/>
      <c r="AOH46" s="37"/>
      <c r="AOI46" s="37"/>
      <c r="AOJ46" s="37"/>
      <c r="AOK46" s="37"/>
      <c r="AOL46" s="37"/>
      <c r="AOM46" s="37"/>
      <c r="AON46" s="37"/>
      <c r="AOO46" s="37"/>
      <c r="AOP46" s="37"/>
      <c r="AOQ46" s="37"/>
      <c r="AOR46" s="37"/>
      <c r="AOS46" s="37"/>
      <c r="AOT46" s="37"/>
      <c r="AOU46" s="37"/>
      <c r="AOV46" s="37"/>
      <c r="AOW46" s="37"/>
      <c r="AOX46" s="37"/>
      <c r="AOY46" s="37"/>
      <c r="AOZ46" s="37"/>
      <c r="APA46" s="37"/>
      <c r="APB46" s="37"/>
      <c r="APC46" s="37"/>
      <c r="APD46" s="37"/>
      <c r="APE46" s="37"/>
      <c r="APF46" s="37"/>
      <c r="APG46" s="37"/>
      <c r="APH46" s="37"/>
      <c r="API46" s="37"/>
      <c r="APJ46" s="37"/>
      <c r="APK46" s="37"/>
      <c r="APL46" s="37"/>
      <c r="APM46" s="37"/>
      <c r="APN46" s="37"/>
      <c r="APO46" s="37"/>
      <c r="APP46" s="37"/>
      <c r="APQ46" s="37"/>
      <c r="APR46" s="37"/>
      <c r="APS46" s="37"/>
      <c r="APT46" s="37"/>
      <c r="APU46" s="37"/>
      <c r="APV46" s="37"/>
      <c r="APW46" s="37"/>
      <c r="APX46" s="37"/>
      <c r="APY46" s="37"/>
      <c r="APZ46" s="37"/>
      <c r="AQA46" s="37"/>
      <c r="AQB46" s="37"/>
      <c r="AQC46" s="37"/>
      <c r="AQD46" s="37"/>
      <c r="AQE46" s="37"/>
      <c r="AQF46" s="37"/>
      <c r="AQG46" s="37"/>
      <c r="AQH46" s="37"/>
      <c r="AQI46" s="37"/>
      <c r="AQJ46" s="37"/>
      <c r="AQK46" s="37"/>
      <c r="AQL46" s="37"/>
      <c r="AQM46" s="37"/>
      <c r="AQN46" s="37"/>
      <c r="AQO46" s="37"/>
      <c r="AQP46" s="37"/>
      <c r="AQQ46" s="37"/>
      <c r="AQR46" s="37"/>
      <c r="AQS46" s="37"/>
      <c r="AQT46" s="37"/>
      <c r="AQU46" s="37"/>
      <c r="AQV46" s="37"/>
      <c r="AQW46" s="37"/>
      <c r="AQX46" s="37"/>
      <c r="AQY46" s="37"/>
      <c r="AQZ46" s="37"/>
      <c r="ARA46" s="37"/>
      <c r="ARB46" s="37"/>
      <c r="ARC46" s="37"/>
      <c r="ARD46" s="37"/>
      <c r="ARE46" s="37"/>
      <c r="ARF46" s="37"/>
      <c r="ARG46" s="37"/>
      <c r="ARH46" s="37"/>
      <c r="ARI46" s="37"/>
      <c r="ARJ46" s="37"/>
      <c r="ARK46" s="37"/>
      <c r="ARL46" s="37"/>
      <c r="ARM46" s="37"/>
      <c r="ARN46" s="37"/>
      <c r="ARO46" s="37"/>
      <c r="ARP46" s="37"/>
      <c r="ARQ46" s="37"/>
      <c r="ARR46" s="37"/>
      <c r="ARS46" s="37"/>
      <c r="ART46" s="37"/>
      <c r="ARU46" s="37"/>
      <c r="ARV46" s="37"/>
      <c r="ARW46" s="37"/>
      <c r="ARX46" s="37"/>
      <c r="ARY46" s="37"/>
      <c r="ARZ46" s="37"/>
      <c r="ASA46" s="37"/>
      <c r="ASB46" s="37"/>
      <c r="ASC46" s="37"/>
      <c r="ASD46" s="37"/>
      <c r="ASE46" s="37"/>
      <c r="ASF46" s="37"/>
      <c r="ASG46" s="37"/>
      <c r="ASH46" s="37"/>
      <c r="ASI46" s="37"/>
      <c r="ASJ46" s="37"/>
      <c r="ASK46" s="37"/>
      <c r="ASL46" s="37"/>
      <c r="ASM46" s="37"/>
      <c r="ASN46" s="37"/>
      <c r="ASO46" s="37"/>
      <c r="ASP46" s="37"/>
      <c r="ASQ46" s="37"/>
      <c r="ASR46" s="37"/>
      <c r="ASS46" s="37"/>
      <c r="AST46" s="37"/>
      <c r="ASU46" s="37"/>
      <c r="ASV46" s="37"/>
      <c r="ASW46" s="37"/>
      <c r="ASX46" s="37"/>
      <c r="ASY46" s="37"/>
      <c r="ASZ46" s="37"/>
      <c r="ATA46" s="37"/>
      <c r="ATB46" s="37"/>
      <c r="ATC46" s="37"/>
      <c r="ATD46" s="37"/>
      <c r="ATE46" s="37"/>
      <c r="ATF46" s="37"/>
      <c r="ATG46" s="37"/>
      <c r="ATH46" s="37"/>
      <c r="ATI46" s="37"/>
      <c r="ATJ46" s="37"/>
      <c r="ATK46" s="37"/>
      <c r="ATL46" s="37"/>
      <c r="ATM46" s="37"/>
      <c r="ATN46" s="37"/>
      <c r="ATO46" s="37"/>
      <c r="ATP46" s="37"/>
      <c r="ATQ46" s="37"/>
      <c r="ATR46" s="37"/>
      <c r="ATS46" s="37"/>
      <c r="ATT46" s="37"/>
      <c r="ATU46" s="37"/>
      <c r="ATV46" s="37"/>
      <c r="ATW46" s="37"/>
      <c r="ATX46" s="37"/>
      <c r="ATY46" s="37"/>
      <c r="ATZ46" s="37"/>
      <c r="AUA46" s="37"/>
      <c r="AUB46" s="37"/>
      <c r="AUC46" s="37"/>
      <c r="AUD46" s="37"/>
      <c r="AUE46" s="37"/>
      <c r="AUF46" s="37"/>
      <c r="AUG46" s="37"/>
      <c r="AUH46" s="37"/>
      <c r="AUI46" s="37"/>
      <c r="AUJ46" s="37"/>
      <c r="AUK46" s="37"/>
      <c r="AUL46" s="37"/>
      <c r="AUM46" s="37"/>
      <c r="AUN46" s="37"/>
      <c r="AUO46" s="37"/>
      <c r="AUP46" s="37"/>
      <c r="AUQ46" s="37"/>
      <c r="AUR46" s="37"/>
      <c r="AUS46" s="37"/>
      <c r="AUT46" s="37"/>
      <c r="AUU46" s="37"/>
      <c r="AUV46" s="37"/>
      <c r="AUW46" s="37"/>
      <c r="AUX46" s="37"/>
      <c r="AUY46" s="37"/>
      <c r="AUZ46" s="37"/>
      <c r="AVA46" s="37"/>
      <c r="AVB46" s="37"/>
      <c r="AVC46" s="37"/>
      <c r="AVD46" s="37"/>
      <c r="AVE46" s="37"/>
      <c r="AVF46" s="37"/>
      <c r="AVG46" s="37"/>
      <c r="AVH46" s="37"/>
      <c r="AVI46" s="37"/>
      <c r="AVJ46" s="37"/>
      <c r="AVK46" s="37"/>
      <c r="AVL46" s="37"/>
      <c r="AVM46" s="37"/>
      <c r="AVN46" s="37"/>
      <c r="AVO46" s="37"/>
      <c r="AVP46" s="37"/>
      <c r="AVQ46" s="37"/>
      <c r="AVR46" s="37"/>
      <c r="AVS46" s="37"/>
      <c r="AVT46" s="37"/>
      <c r="AVU46" s="37"/>
      <c r="AVV46" s="37"/>
      <c r="AVW46" s="37"/>
      <c r="AVX46" s="37"/>
      <c r="AVY46" s="37"/>
      <c r="AVZ46" s="37"/>
      <c r="AWA46" s="37"/>
      <c r="AWB46" s="37"/>
      <c r="AWC46" s="37"/>
      <c r="AWD46" s="37"/>
      <c r="AWE46" s="37"/>
      <c r="AWF46" s="37"/>
      <c r="AWG46" s="37"/>
      <c r="AWH46" s="37"/>
      <c r="AWI46" s="37"/>
      <c r="AWJ46" s="37"/>
      <c r="AWK46" s="37"/>
      <c r="AWL46" s="37"/>
      <c r="AWM46" s="37"/>
      <c r="AWN46" s="37"/>
      <c r="AWO46" s="37"/>
      <c r="AWP46" s="37"/>
      <c r="AWQ46" s="37"/>
      <c r="AWR46" s="37"/>
      <c r="AWS46" s="37"/>
      <c r="AWT46" s="37"/>
      <c r="AWU46" s="37"/>
      <c r="AWV46" s="37"/>
      <c r="AWW46" s="37"/>
      <c r="AWX46" s="37"/>
      <c r="AWY46" s="37"/>
      <c r="AWZ46" s="37"/>
      <c r="AXA46" s="37"/>
      <c r="AXB46" s="37"/>
      <c r="AXC46" s="37"/>
      <c r="AXD46" s="37"/>
      <c r="AXE46" s="37"/>
      <c r="AXF46" s="37"/>
      <c r="AXG46" s="37"/>
      <c r="AXH46" s="37"/>
      <c r="AXI46" s="37"/>
      <c r="AXJ46" s="37"/>
      <c r="AXK46" s="37"/>
      <c r="AXL46" s="37"/>
      <c r="AXM46" s="37"/>
      <c r="AXN46" s="37"/>
      <c r="AXO46" s="37"/>
      <c r="AXP46" s="37"/>
      <c r="AXQ46" s="37"/>
      <c r="AXR46" s="37"/>
      <c r="AXS46" s="37"/>
      <c r="AXT46" s="37"/>
      <c r="AXU46" s="37"/>
      <c r="AXV46" s="37"/>
      <c r="AXW46" s="37"/>
      <c r="AXX46" s="37"/>
      <c r="AXY46" s="37"/>
      <c r="AXZ46" s="37"/>
      <c r="AYA46" s="37"/>
      <c r="AYB46" s="37"/>
      <c r="AYC46" s="37"/>
      <c r="AYD46" s="37"/>
      <c r="AYE46" s="37"/>
      <c r="AYF46" s="37"/>
      <c r="AYG46" s="37"/>
      <c r="AYH46" s="37"/>
      <c r="AYI46" s="37"/>
      <c r="AYJ46" s="37"/>
      <c r="AYK46" s="37"/>
      <c r="AYL46" s="37"/>
      <c r="AYM46" s="37"/>
      <c r="AYN46" s="37"/>
      <c r="AYO46" s="37"/>
      <c r="AYP46" s="37"/>
      <c r="AYQ46" s="37"/>
      <c r="AYR46" s="37"/>
      <c r="AYS46" s="37"/>
      <c r="AYT46" s="37"/>
      <c r="AYU46" s="37"/>
      <c r="AYV46" s="37"/>
      <c r="AYW46" s="37"/>
      <c r="AYX46" s="37"/>
      <c r="AYY46" s="37"/>
      <c r="AYZ46" s="37"/>
      <c r="AZA46" s="37"/>
      <c r="AZB46" s="37"/>
      <c r="AZC46" s="37"/>
      <c r="AZD46" s="37"/>
      <c r="AZE46" s="37"/>
      <c r="AZF46" s="37"/>
      <c r="AZG46" s="37"/>
      <c r="AZH46" s="37"/>
      <c r="AZI46" s="37"/>
      <c r="AZJ46" s="37"/>
      <c r="AZK46" s="37"/>
      <c r="AZL46" s="37"/>
      <c r="AZM46" s="37"/>
      <c r="AZN46" s="37"/>
      <c r="AZO46" s="37"/>
      <c r="AZP46" s="37"/>
      <c r="AZQ46" s="37"/>
      <c r="AZR46" s="37"/>
      <c r="AZS46" s="37"/>
      <c r="AZT46" s="37"/>
      <c r="AZU46" s="37"/>
      <c r="AZV46" s="37"/>
      <c r="AZW46" s="37"/>
      <c r="AZX46" s="37"/>
      <c r="AZY46" s="37"/>
      <c r="AZZ46" s="37"/>
      <c r="BAA46" s="37"/>
      <c r="BAB46" s="37"/>
      <c r="BAC46" s="37"/>
      <c r="BAD46" s="37"/>
      <c r="BAE46" s="37"/>
      <c r="BAF46" s="37"/>
      <c r="BAG46" s="37"/>
      <c r="BAH46" s="37"/>
      <c r="BAI46" s="37"/>
      <c r="BAJ46" s="37"/>
      <c r="BAK46" s="37"/>
      <c r="BAL46" s="37"/>
      <c r="BAM46" s="37"/>
      <c r="BAN46" s="37"/>
      <c r="BAO46" s="37"/>
      <c r="BAP46" s="37"/>
      <c r="BAQ46" s="37"/>
      <c r="BAR46" s="37"/>
      <c r="BAS46" s="37"/>
      <c r="BAT46" s="37"/>
      <c r="BAU46" s="37"/>
      <c r="BAV46" s="37"/>
      <c r="BAW46" s="37"/>
      <c r="BAX46" s="37"/>
      <c r="BAY46" s="37"/>
      <c r="BAZ46" s="37"/>
      <c r="BBA46" s="37"/>
      <c r="BBB46" s="37"/>
      <c r="BBC46" s="37"/>
      <c r="BBD46" s="37"/>
      <c r="BBE46" s="37"/>
      <c r="BBF46" s="37"/>
      <c r="BBG46" s="37"/>
      <c r="BBH46" s="37"/>
      <c r="BBI46" s="37"/>
      <c r="BBJ46" s="37"/>
      <c r="BBK46" s="37"/>
      <c r="BBL46" s="37"/>
      <c r="BBM46" s="37"/>
      <c r="BBN46" s="37"/>
      <c r="BBO46" s="37"/>
      <c r="BBP46" s="37"/>
      <c r="BBQ46" s="37"/>
      <c r="BBR46" s="37"/>
      <c r="BBS46" s="37"/>
      <c r="BBT46" s="37"/>
      <c r="BBU46" s="37"/>
      <c r="BBV46" s="37"/>
      <c r="BBW46" s="37"/>
      <c r="BBX46" s="37"/>
      <c r="BBY46" s="37"/>
      <c r="BBZ46" s="37"/>
      <c r="BCA46" s="37"/>
      <c r="BCB46" s="37"/>
      <c r="BCC46" s="37"/>
      <c r="BCD46" s="37"/>
      <c r="BCE46" s="37"/>
      <c r="BCF46" s="37"/>
      <c r="BCG46" s="37"/>
      <c r="BCH46" s="37"/>
      <c r="BCI46" s="37"/>
      <c r="BCJ46" s="37"/>
      <c r="BCK46" s="37"/>
      <c r="BCL46" s="37"/>
      <c r="BCM46" s="37"/>
      <c r="BCN46" s="37"/>
      <c r="BCO46" s="37"/>
      <c r="BCP46" s="37"/>
      <c r="BCQ46" s="37"/>
      <c r="BCR46" s="37"/>
      <c r="BCS46" s="37"/>
      <c r="BCT46" s="37"/>
      <c r="BCU46" s="37"/>
      <c r="BCV46" s="37"/>
      <c r="BCW46" s="37"/>
      <c r="BCX46" s="37"/>
      <c r="BCY46" s="37"/>
      <c r="BCZ46" s="37"/>
      <c r="BDA46" s="37"/>
      <c r="BDB46" s="37"/>
      <c r="BDC46" s="37"/>
      <c r="BDD46" s="37"/>
      <c r="BDE46" s="37"/>
      <c r="BDF46" s="37"/>
      <c r="BDG46" s="37"/>
      <c r="BDH46" s="37"/>
      <c r="BDI46" s="37"/>
      <c r="BDJ46" s="37"/>
      <c r="BDK46" s="37"/>
      <c r="BDL46" s="37"/>
      <c r="BDM46" s="37"/>
      <c r="BDN46" s="37"/>
      <c r="BDO46" s="37"/>
      <c r="BDP46" s="37"/>
      <c r="BDQ46" s="37"/>
      <c r="BDR46" s="37"/>
      <c r="BDS46" s="37"/>
      <c r="BDT46" s="37"/>
      <c r="BDU46" s="37"/>
      <c r="BDV46" s="37"/>
      <c r="BDW46" s="37"/>
      <c r="BDX46" s="37"/>
      <c r="BDY46" s="37"/>
      <c r="BDZ46" s="37"/>
      <c r="BEA46" s="37"/>
      <c r="BEB46" s="37"/>
      <c r="BEC46" s="37"/>
      <c r="BED46" s="37"/>
      <c r="BEE46" s="37"/>
      <c r="BEF46" s="37"/>
      <c r="BEG46" s="37"/>
      <c r="BEH46" s="37"/>
      <c r="BEI46" s="37"/>
      <c r="BEJ46" s="37"/>
      <c r="BEK46" s="37"/>
      <c r="BEL46" s="37"/>
      <c r="BEM46" s="37"/>
      <c r="BEN46" s="37"/>
      <c r="BEO46" s="37"/>
      <c r="BEP46" s="37"/>
      <c r="BEQ46" s="37"/>
      <c r="BER46" s="37"/>
      <c r="BES46" s="37"/>
      <c r="BET46" s="37"/>
      <c r="BEU46" s="37"/>
      <c r="BEV46" s="37"/>
      <c r="BEW46" s="37"/>
      <c r="BEX46" s="37"/>
      <c r="BEY46" s="37"/>
      <c r="BEZ46" s="37"/>
      <c r="BFA46" s="37"/>
      <c r="BFB46" s="37"/>
      <c r="BFC46" s="37"/>
      <c r="BFD46" s="37"/>
      <c r="BFE46" s="37"/>
      <c r="BFF46" s="37"/>
      <c r="BFG46" s="37"/>
      <c r="BFH46" s="37"/>
      <c r="BFI46" s="37"/>
      <c r="BFJ46" s="37"/>
      <c r="BFK46" s="37"/>
      <c r="BFL46" s="37"/>
      <c r="BFM46" s="37"/>
      <c r="BFN46" s="37"/>
      <c r="BFO46" s="37"/>
      <c r="BFP46" s="37"/>
      <c r="BFQ46" s="37"/>
      <c r="BFR46" s="37"/>
      <c r="BFS46" s="37"/>
      <c r="BFT46" s="37"/>
      <c r="BFU46" s="37"/>
      <c r="BFV46" s="37"/>
      <c r="BFW46" s="37"/>
      <c r="BFX46" s="37"/>
      <c r="BFY46" s="37"/>
      <c r="BFZ46" s="37"/>
      <c r="BGA46" s="37"/>
      <c r="BGB46" s="37"/>
      <c r="BGC46" s="37"/>
      <c r="BGD46" s="37"/>
      <c r="BGE46" s="37"/>
      <c r="BGF46" s="37"/>
      <c r="BGG46" s="37"/>
      <c r="BGH46" s="37"/>
      <c r="BGI46" s="37"/>
      <c r="BGJ46" s="37"/>
      <c r="BGK46" s="37"/>
      <c r="BGL46" s="37"/>
      <c r="BGM46" s="37"/>
      <c r="BGN46" s="37"/>
      <c r="BGO46" s="37"/>
      <c r="BGP46" s="37"/>
      <c r="BGQ46" s="37"/>
      <c r="BGR46" s="37"/>
      <c r="BGS46" s="37"/>
      <c r="BGT46" s="37"/>
      <c r="BGU46" s="37"/>
      <c r="BGV46" s="37"/>
      <c r="BGW46" s="37"/>
      <c r="BGX46" s="37"/>
      <c r="BGY46" s="37"/>
      <c r="BGZ46" s="37"/>
      <c r="BHA46" s="37"/>
      <c r="BHB46" s="37"/>
      <c r="BHC46" s="37"/>
      <c r="BHD46" s="37"/>
      <c r="BHE46" s="37"/>
      <c r="BHF46" s="37"/>
      <c r="BHG46" s="37"/>
      <c r="BHH46" s="37"/>
      <c r="BHI46" s="37"/>
      <c r="BHJ46" s="37"/>
      <c r="BHK46" s="37"/>
      <c r="BHL46" s="37"/>
      <c r="BHM46" s="37"/>
      <c r="BHN46" s="37"/>
      <c r="BHO46" s="37"/>
      <c r="BHP46" s="37"/>
      <c r="BHQ46" s="37"/>
      <c r="BHR46" s="37"/>
      <c r="BHS46" s="37"/>
      <c r="BHT46" s="37"/>
      <c r="BHU46" s="37"/>
      <c r="BHV46" s="37"/>
      <c r="BHW46" s="37"/>
      <c r="BHX46" s="37"/>
      <c r="BHY46" s="37"/>
      <c r="BHZ46" s="37"/>
      <c r="BIA46" s="37"/>
      <c r="BIB46" s="37"/>
      <c r="BIC46" s="37"/>
      <c r="BID46" s="37"/>
      <c r="BIE46" s="37"/>
      <c r="BIF46" s="37"/>
      <c r="BIG46" s="37"/>
      <c r="BIH46" s="37"/>
      <c r="BII46" s="37"/>
      <c r="BIJ46" s="37"/>
      <c r="BIK46" s="37"/>
      <c r="BIL46" s="37"/>
      <c r="BIM46" s="37"/>
      <c r="BIN46" s="37"/>
      <c r="BIO46" s="37"/>
      <c r="BIP46" s="37"/>
      <c r="BIQ46" s="37"/>
      <c r="BIR46" s="37"/>
      <c r="BIS46" s="37"/>
      <c r="BIT46" s="37"/>
      <c r="BIU46" s="37"/>
      <c r="BIV46" s="37"/>
      <c r="BIW46" s="37"/>
      <c r="BIX46" s="37"/>
      <c r="BIY46" s="37"/>
      <c r="BIZ46" s="37"/>
      <c r="BJA46" s="37"/>
      <c r="BJB46" s="37"/>
      <c r="BJC46" s="37"/>
      <c r="BJD46" s="37"/>
      <c r="BJE46" s="37"/>
      <c r="BJF46" s="37"/>
      <c r="BJG46" s="37"/>
      <c r="BJH46" s="37"/>
      <c r="BJI46" s="37"/>
      <c r="BJJ46" s="37"/>
      <c r="BJK46" s="37"/>
      <c r="BJL46" s="37"/>
      <c r="BJM46" s="37"/>
      <c r="BJN46" s="37"/>
      <c r="BJO46" s="37"/>
      <c r="BJP46" s="37"/>
      <c r="BJQ46" s="37"/>
      <c r="BJR46" s="37"/>
      <c r="BJS46" s="37"/>
      <c r="BJT46" s="37"/>
      <c r="BJU46" s="37"/>
      <c r="BJV46" s="37"/>
      <c r="BJW46" s="37"/>
      <c r="BJX46" s="37"/>
      <c r="BJY46" s="37"/>
      <c r="BJZ46" s="37"/>
      <c r="BKA46" s="37"/>
      <c r="BKB46" s="37"/>
      <c r="BKC46" s="37"/>
      <c r="BKD46" s="37"/>
      <c r="BKE46" s="37"/>
      <c r="BKF46" s="37"/>
      <c r="BKG46" s="37"/>
      <c r="BKH46" s="37"/>
      <c r="BKI46" s="37"/>
      <c r="BKJ46" s="37"/>
      <c r="BKK46" s="37"/>
      <c r="BKL46" s="37"/>
      <c r="BKM46" s="37"/>
      <c r="BKN46" s="37"/>
      <c r="BKO46" s="37"/>
      <c r="BKP46" s="37"/>
      <c r="BKQ46" s="37"/>
      <c r="BKR46" s="37"/>
      <c r="BKS46" s="37"/>
      <c r="BKT46" s="37"/>
      <c r="BKU46" s="37"/>
      <c r="BKV46" s="37"/>
      <c r="BKW46" s="37"/>
      <c r="BKX46" s="37"/>
      <c r="BKY46" s="37"/>
      <c r="BKZ46" s="37"/>
      <c r="BLA46" s="37"/>
      <c r="BLB46" s="37"/>
      <c r="BLC46" s="37"/>
      <c r="BLD46" s="37"/>
      <c r="BLE46" s="37"/>
      <c r="BLF46" s="37"/>
      <c r="BLG46" s="37"/>
      <c r="BLH46" s="37"/>
      <c r="BLI46" s="37"/>
      <c r="BLJ46" s="37"/>
      <c r="BLK46" s="37"/>
      <c r="BLL46" s="37"/>
      <c r="BLM46" s="37"/>
      <c r="BLN46" s="37"/>
      <c r="BLO46" s="37"/>
      <c r="BLP46" s="37"/>
      <c r="BLQ46" s="37"/>
      <c r="BLR46" s="37"/>
      <c r="BLS46" s="37"/>
      <c r="BLT46" s="37"/>
      <c r="BLU46" s="37"/>
      <c r="BLV46" s="37"/>
      <c r="BLW46" s="37"/>
      <c r="BLX46" s="37"/>
      <c r="BLY46" s="37"/>
      <c r="BLZ46" s="37"/>
      <c r="BMA46" s="37"/>
      <c r="BMB46" s="37"/>
      <c r="BMC46" s="37"/>
      <c r="BMD46" s="37"/>
      <c r="BME46" s="37"/>
      <c r="BMF46" s="37"/>
      <c r="BMG46" s="37"/>
      <c r="BMH46" s="37"/>
      <c r="BMI46" s="37"/>
      <c r="BMJ46" s="37"/>
      <c r="BMK46" s="37"/>
      <c r="BML46" s="37"/>
      <c r="BMM46" s="37"/>
      <c r="BMN46" s="37"/>
      <c r="BMO46" s="37"/>
      <c r="BMP46" s="37"/>
      <c r="BMQ46" s="37"/>
      <c r="BMR46" s="37"/>
      <c r="BMS46" s="37"/>
      <c r="BMT46" s="37"/>
      <c r="BMU46" s="37"/>
      <c r="BMV46" s="37"/>
      <c r="BMW46" s="37"/>
      <c r="BMX46" s="37"/>
      <c r="BMY46" s="37"/>
      <c r="BMZ46" s="37"/>
      <c r="BNA46" s="37"/>
      <c r="BNB46" s="37"/>
      <c r="BNC46" s="37"/>
      <c r="BND46" s="37"/>
      <c r="BNE46" s="37"/>
      <c r="BNF46" s="37"/>
      <c r="BNG46" s="37"/>
      <c r="BNH46" s="37"/>
      <c r="BNI46" s="37"/>
      <c r="BNJ46" s="37"/>
      <c r="BNK46" s="37"/>
      <c r="BNL46" s="37"/>
      <c r="BNM46" s="37"/>
      <c r="BNN46" s="37"/>
      <c r="BNO46" s="37"/>
      <c r="BNP46" s="37"/>
      <c r="BNQ46" s="37"/>
      <c r="BNR46" s="37"/>
      <c r="BNS46" s="37"/>
      <c r="BNT46" s="37"/>
      <c r="BNU46" s="37"/>
      <c r="BNV46" s="37"/>
      <c r="BNW46" s="37"/>
      <c r="BNX46" s="37"/>
      <c r="BNY46" s="37"/>
      <c r="BNZ46" s="37"/>
      <c r="BOA46" s="37"/>
      <c r="BOB46" s="37"/>
      <c r="BOC46" s="37"/>
      <c r="BOD46" s="37"/>
      <c r="BOE46" s="37"/>
      <c r="BOF46" s="37"/>
      <c r="BOG46" s="37"/>
      <c r="BOH46" s="37"/>
      <c r="BOI46" s="37"/>
      <c r="BOJ46" s="37"/>
      <c r="BOK46" s="37"/>
      <c r="BOL46" s="37"/>
      <c r="BOM46" s="37"/>
      <c r="BON46" s="37"/>
      <c r="BOO46" s="37"/>
      <c r="BOP46" s="37"/>
      <c r="BOQ46" s="37"/>
      <c r="BOR46" s="37"/>
      <c r="BOS46" s="37"/>
      <c r="BOT46" s="37"/>
      <c r="BOU46" s="37"/>
      <c r="BOV46" s="37"/>
      <c r="BOW46" s="37"/>
      <c r="BOX46" s="37"/>
      <c r="BOY46" s="37"/>
      <c r="BOZ46" s="37"/>
      <c r="BPA46" s="37"/>
      <c r="BPB46" s="37"/>
      <c r="BPC46" s="37"/>
      <c r="BPD46" s="37"/>
      <c r="BPE46" s="37"/>
      <c r="BPF46" s="37"/>
      <c r="BPG46" s="37"/>
      <c r="BPH46" s="37"/>
      <c r="BPI46" s="37"/>
      <c r="BPJ46" s="37"/>
      <c r="BPK46" s="37"/>
      <c r="BPL46" s="37"/>
      <c r="BPM46" s="37"/>
      <c r="BPN46" s="37"/>
      <c r="BPO46" s="37"/>
      <c r="BPP46" s="37"/>
      <c r="BPQ46" s="37"/>
      <c r="BPR46" s="37"/>
      <c r="BPS46" s="37"/>
      <c r="BPT46" s="37"/>
      <c r="BPU46" s="37"/>
      <c r="BPV46" s="37"/>
      <c r="BPW46" s="37"/>
      <c r="BPX46" s="37"/>
      <c r="BPY46" s="37"/>
      <c r="BPZ46" s="37"/>
      <c r="BQA46" s="37"/>
      <c r="BQB46" s="37"/>
      <c r="BQC46" s="37"/>
      <c r="BQD46" s="37"/>
      <c r="BQE46" s="37"/>
      <c r="BQF46" s="37"/>
      <c r="BQG46" s="37"/>
      <c r="BQH46" s="37"/>
      <c r="BQI46" s="37"/>
      <c r="BQJ46" s="37"/>
      <c r="BQK46" s="37"/>
      <c r="BQL46" s="37"/>
      <c r="BQM46" s="37"/>
      <c r="BQN46" s="37"/>
      <c r="BQO46" s="37"/>
      <c r="BQP46" s="37"/>
      <c r="BQQ46" s="37"/>
      <c r="BQR46" s="37"/>
      <c r="BQS46" s="37"/>
      <c r="BQT46" s="37"/>
      <c r="BQU46" s="37"/>
      <c r="BQV46" s="37"/>
      <c r="BQW46" s="37"/>
      <c r="BQX46" s="37"/>
      <c r="BQY46" s="37"/>
      <c r="BQZ46" s="37"/>
      <c r="BRA46" s="37"/>
      <c r="BRB46" s="37"/>
      <c r="BRC46" s="37"/>
      <c r="BRD46" s="37"/>
      <c r="BRE46" s="37"/>
      <c r="BRF46" s="37"/>
      <c r="BRG46" s="37"/>
      <c r="BRH46" s="37"/>
      <c r="BRI46" s="37"/>
      <c r="BRJ46" s="37"/>
      <c r="BRK46" s="37"/>
      <c r="BRL46" s="37"/>
      <c r="BRM46" s="37"/>
      <c r="BRN46" s="37"/>
      <c r="BRO46" s="37"/>
      <c r="BRP46" s="37"/>
      <c r="BRQ46" s="37"/>
      <c r="BRR46" s="37"/>
      <c r="BRS46" s="37"/>
      <c r="BRT46" s="37"/>
      <c r="BRU46" s="37"/>
      <c r="BRV46" s="37"/>
      <c r="BRW46" s="37"/>
      <c r="BRX46" s="37"/>
      <c r="BRY46" s="37"/>
      <c r="BRZ46" s="37"/>
      <c r="BSA46" s="37"/>
      <c r="BSB46" s="37"/>
      <c r="BSC46" s="37"/>
      <c r="BSD46" s="37"/>
      <c r="BSE46" s="37"/>
      <c r="BSF46" s="37"/>
      <c r="BSG46" s="37"/>
      <c r="BSH46" s="37"/>
      <c r="BSI46" s="37"/>
      <c r="BSJ46" s="37"/>
      <c r="BSK46" s="37"/>
      <c r="BSL46" s="37"/>
      <c r="BSM46" s="37"/>
      <c r="BSN46" s="37"/>
      <c r="BSO46" s="37"/>
      <c r="BSP46" s="37"/>
      <c r="BSQ46" s="37"/>
      <c r="BSR46" s="37"/>
      <c r="BSS46" s="37"/>
      <c r="BST46" s="37"/>
      <c r="BSU46" s="37"/>
      <c r="BSV46" s="37"/>
      <c r="BSW46" s="37"/>
      <c r="BSX46" s="37"/>
      <c r="BSY46" s="37"/>
      <c r="BSZ46" s="37"/>
      <c r="BTA46" s="37"/>
      <c r="BTB46" s="37"/>
      <c r="BTC46" s="37"/>
      <c r="BTD46" s="37"/>
      <c r="BTE46" s="37"/>
      <c r="BTF46" s="37"/>
      <c r="BTG46" s="37"/>
      <c r="BTH46" s="37"/>
      <c r="BTI46" s="37"/>
      <c r="BTJ46" s="37"/>
      <c r="BTK46" s="37"/>
      <c r="BTL46" s="37"/>
      <c r="BTM46" s="37"/>
      <c r="BTN46" s="37"/>
      <c r="BTO46" s="37"/>
      <c r="BTP46" s="37"/>
      <c r="BTQ46" s="37"/>
      <c r="BTR46" s="37"/>
      <c r="BTS46" s="37"/>
      <c r="BTT46" s="37"/>
      <c r="BTU46" s="37"/>
      <c r="BTV46" s="37"/>
      <c r="BTW46" s="37"/>
      <c r="BTX46" s="37"/>
      <c r="BTY46" s="37"/>
      <c r="BTZ46" s="37"/>
      <c r="BUA46" s="37"/>
      <c r="BUB46" s="37"/>
      <c r="BUC46" s="37"/>
      <c r="BUD46" s="37"/>
      <c r="BUE46" s="37"/>
      <c r="BUF46" s="37"/>
      <c r="BUG46" s="37"/>
      <c r="BUH46" s="37"/>
      <c r="BUI46" s="37"/>
      <c r="BUJ46" s="37"/>
      <c r="BUK46" s="37"/>
      <c r="BUL46" s="37"/>
      <c r="BUM46" s="37"/>
      <c r="BUN46" s="37"/>
      <c r="BUO46" s="37"/>
      <c r="BUP46" s="37"/>
      <c r="BUQ46" s="37"/>
      <c r="BUR46" s="37"/>
      <c r="BUS46" s="37"/>
      <c r="BUT46" s="37"/>
      <c r="BUU46" s="37"/>
      <c r="BUV46" s="37"/>
      <c r="BUW46" s="37"/>
      <c r="BUX46" s="37"/>
      <c r="BUY46" s="37"/>
      <c r="BUZ46" s="37"/>
      <c r="BVA46" s="37"/>
      <c r="BVB46" s="37"/>
      <c r="BVC46" s="37"/>
      <c r="BVD46" s="37"/>
      <c r="BVE46" s="37"/>
      <c r="BVF46" s="37"/>
      <c r="BVG46" s="37"/>
      <c r="BVH46" s="37"/>
      <c r="BVI46" s="37"/>
      <c r="BVJ46" s="37"/>
      <c r="BVK46" s="37"/>
      <c r="BVL46" s="37"/>
      <c r="BVM46" s="37"/>
      <c r="BVN46" s="37"/>
      <c r="BVO46" s="37"/>
      <c r="BVP46" s="37"/>
      <c r="BVQ46" s="37"/>
      <c r="BVR46" s="37"/>
      <c r="BVS46" s="37"/>
      <c r="BVT46" s="37"/>
      <c r="BVU46" s="37"/>
      <c r="BVV46" s="37"/>
      <c r="BVW46" s="37"/>
      <c r="BVX46" s="37"/>
      <c r="BVY46" s="37"/>
      <c r="BVZ46" s="37"/>
      <c r="BWA46" s="37"/>
      <c r="BWB46" s="37"/>
      <c r="BWC46" s="37"/>
      <c r="BWD46" s="37"/>
      <c r="BWE46" s="37"/>
      <c r="BWF46" s="37"/>
      <c r="BWG46" s="37"/>
      <c r="BWH46" s="37"/>
      <c r="BWI46" s="37"/>
      <c r="BWJ46" s="37"/>
      <c r="BWK46" s="37"/>
      <c r="BWL46" s="37"/>
      <c r="BWM46" s="37"/>
      <c r="BWN46" s="37"/>
      <c r="BWO46" s="37"/>
      <c r="BWP46" s="37"/>
      <c r="BWQ46" s="37"/>
      <c r="BWR46" s="37"/>
      <c r="BWS46" s="37"/>
      <c r="BWT46" s="37"/>
      <c r="BWU46" s="37"/>
      <c r="BWV46" s="37"/>
      <c r="BWW46" s="37"/>
      <c r="BWX46" s="37"/>
      <c r="BWY46" s="37"/>
      <c r="BWZ46" s="37"/>
      <c r="BXA46" s="37"/>
      <c r="BXB46" s="37"/>
      <c r="BXC46" s="37"/>
      <c r="BXD46" s="37"/>
      <c r="BXE46" s="37"/>
      <c r="BXF46" s="37"/>
      <c r="BXG46" s="37"/>
      <c r="BXH46" s="37"/>
      <c r="BXI46" s="37"/>
      <c r="BXJ46" s="37"/>
      <c r="BXK46" s="37"/>
      <c r="BXL46" s="37"/>
      <c r="BXM46" s="37"/>
      <c r="BXN46" s="37"/>
      <c r="BXO46" s="37"/>
      <c r="BXP46" s="37"/>
      <c r="BXQ46" s="37"/>
      <c r="BXR46" s="37"/>
      <c r="BXS46" s="37"/>
      <c r="BXT46" s="37"/>
      <c r="BXU46" s="37"/>
      <c r="BXV46" s="37"/>
      <c r="BXW46" s="37"/>
      <c r="BXX46" s="37"/>
      <c r="BXY46" s="37"/>
      <c r="BXZ46" s="37"/>
      <c r="BYA46" s="37"/>
      <c r="BYB46" s="37"/>
      <c r="BYC46" s="37"/>
      <c r="BYD46" s="37"/>
      <c r="BYE46" s="37"/>
      <c r="BYF46" s="37"/>
      <c r="BYG46" s="37"/>
      <c r="BYH46" s="37"/>
      <c r="BYI46" s="37"/>
      <c r="BYJ46" s="37"/>
      <c r="BYK46" s="37"/>
      <c r="BYL46" s="37"/>
      <c r="BYM46" s="37"/>
      <c r="BYN46" s="37"/>
      <c r="BYO46" s="37"/>
      <c r="BYP46" s="37"/>
      <c r="BYQ46" s="37"/>
      <c r="BYR46" s="37"/>
      <c r="BYS46" s="37"/>
      <c r="BYT46" s="37"/>
      <c r="BYU46" s="37"/>
      <c r="BYV46" s="37"/>
      <c r="BYW46" s="37"/>
      <c r="BYX46" s="37"/>
      <c r="BYY46" s="37"/>
      <c r="BYZ46" s="37"/>
      <c r="BZA46" s="37"/>
      <c r="BZB46" s="37"/>
      <c r="BZC46" s="37"/>
      <c r="BZD46" s="37"/>
      <c r="BZE46" s="37"/>
      <c r="BZF46" s="37"/>
      <c r="BZG46" s="37"/>
      <c r="BZH46" s="37"/>
      <c r="BZI46" s="37"/>
      <c r="BZJ46" s="37"/>
      <c r="BZK46" s="37"/>
      <c r="BZL46" s="37"/>
      <c r="BZM46" s="37"/>
      <c r="BZN46" s="37"/>
      <c r="BZO46" s="37"/>
      <c r="BZP46" s="37"/>
      <c r="BZQ46" s="37"/>
      <c r="BZR46" s="37"/>
      <c r="BZS46" s="37"/>
      <c r="BZT46" s="37"/>
      <c r="BZU46" s="37"/>
      <c r="BZV46" s="37"/>
      <c r="BZW46" s="37"/>
      <c r="BZX46" s="37"/>
      <c r="BZY46" s="37"/>
      <c r="BZZ46" s="37"/>
      <c r="CAA46" s="37"/>
      <c r="CAB46" s="37"/>
      <c r="CAC46" s="37"/>
      <c r="CAD46" s="37"/>
      <c r="CAE46" s="37"/>
      <c r="CAF46" s="37"/>
      <c r="CAG46" s="37"/>
      <c r="CAH46" s="37"/>
      <c r="CAI46" s="37"/>
      <c r="CAJ46" s="37"/>
      <c r="CAK46" s="37"/>
      <c r="CAL46" s="37"/>
      <c r="CAM46" s="37"/>
      <c r="CAN46" s="37"/>
      <c r="CAO46" s="37"/>
      <c r="CAP46" s="37"/>
      <c r="CAQ46" s="37"/>
      <c r="CAR46" s="37"/>
      <c r="CAS46" s="37"/>
      <c r="CAT46" s="37"/>
      <c r="CAU46" s="37"/>
      <c r="CAV46" s="37"/>
      <c r="CAW46" s="37"/>
      <c r="CAX46" s="37"/>
      <c r="CAY46" s="37"/>
      <c r="CAZ46" s="37"/>
      <c r="CBA46" s="37"/>
      <c r="CBB46" s="37"/>
      <c r="CBC46" s="37"/>
      <c r="CBD46" s="37"/>
      <c r="CBE46" s="37"/>
      <c r="CBF46" s="37"/>
      <c r="CBG46" s="37"/>
      <c r="CBH46" s="37"/>
      <c r="CBI46" s="37"/>
      <c r="CBJ46" s="37"/>
      <c r="CBK46" s="37"/>
      <c r="CBL46" s="37"/>
      <c r="CBM46" s="37"/>
      <c r="CBN46" s="37"/>
      <c r="CBO46" s="37"/>
      <c r="CBP46" s="37"/>
      <c r="CBQ46" s="37"/>
      <c r="CBR46" s="37"/>
      <c r="CBS46" s="37"/>
      <c r="CBT46" s="37"/>
      <c r="CBU46" s="37"/>
      <c r="CBV46" s="37"/>
      <c r="CBW46" s="37"/>
      <c r="CBX46" s="37"/>
      <c r="CBY46" s="37"/>
      <c r="CBZ46" s="37"/>
      <c r="CCA46" s="37"/>
      <c r="CCB46" s="37"/>
      <c r="CCC46" s="37"/>
      <c r="CCD46" s="37"/>
      <c r="CCE46" s="37"/>
      <c r="CCF46" s="37"/>
      <c r="CCG46" s="37"/>
      <c r="CCH46" s="37"/>
      <c r="CCI46" s="37"/>
      <c r="CCJ46" s="37"/>
      <c r="CCK46" s="37"/>
      <c r="CCL46" s="37"/>
      <c r="CCM46" s="37"/>
      <c r="CCN46" s="37"/>
      <c r="CCO46" s="37"/>
      <c r="CCP46" s="37"/>
      <c r="CCQ46" s="37"/>
      <c r="CCR46" s="37"/>
      <c r="CCS46" s="37"/>
      <c r="CCT46" s="37"/>
      <c r="CCU46" s="37"/>
      <c r="CCV46" s="37"/>
      <c r="CCW46" s="37"/>
      <c r="CCX46" s="37"/>
      <c r="CCY46" s="37"/>
      <c r="CCZ46" s="37"/>
      <c r="CDA46" s="37"/>
      <c r="CDB46" s="37"/>
      <c r="CDC46" s="37"/>
      <c r="CDD46" s="37"/>
      <c r="CDE46" s="37"/>
      <c r="CDF46" s="37"/>
      <c r="CDG46" s="37"/>
      <c r="CDH46" s="37"/>
      <c r="CDI46" s="37"/>
      <c r="CDJ46" s="37"/>
      <c r="CDK46" s="37"/>
      <c r="CDL46" s="37"/>
      <c r="CDM46" s="37"/>
      <c r="CDN46" s="37"/>
      <c r="CDO46" s="37"/>
      <c r="CDP46" s="37"/>
      <c r="CDQ46" s="37"/>
      <c r="CDR46" s="37"/>
      <c r="CDS46" s="37"/>
      <c r="CDT46" s="37"/>
      <c r="CDU46" s="37"/>
      <c r="CDV46" s="37"/>
      <c r="CDW46" s="37"/>
      <c r="CDX46" s="37"/>
      <c r="CDY46" s="37"/>
      <c r="CDZ46" s="37"/>
      <c r="CEA46" s="37"/>
      <c r="CEB46" s="37"/>
      <c r="CEC46" s="37"/>
      <c r="CED46" s="37"/>
      <c r="CEE46" s="37"/>
      <c r="CEF46" s="37"/>
      <c r="CEG46" s="37"/>
      <c r="CEH46" s="37"/>
      <c r="CEI46" s="37"/>
      <c r="CEJ46" s="37"/>
      <c r="CEK46" s="37"/>
      <c r="CEL46" s="37"/>
      <c r="CEM46" s="37"/>
      <c r="CEN46" s="37"/>
      <c r="CEO46" s="37"/>
      <c r="CEP46" s="37"/>
      <c r="CEQ46" s="37"/>
      <c r="CER46" s="37"/>
      <c r="CES46" s="37"/>
      <c r="CET46" s="37"/>
      <c r="CEU46" s="37"/>
      <c r="CEV46" s="37"/>
      <c r="CEW46" s="37"/>
      <c r="CEX46" s="37"/>
      <c r="CEY46" s="37"/>
      <c r="CEZ46" s="37"/>
      <c r="CFA46" s="37"/>
      <c r="CFB46" s="37"/>
      <c r="CFC46" s="37"/>
      <c r="CFD46" s="37"/>
      <c r="CFE46" s="37"/>
      <c r="CFF46" s="37"/>
      <c r="CFG46" s="37"/>
      <c r="CFH46" s="37"/>
      <c r="CFI46" s="37"/>
      <c r="CFJ46" s="37"/>
      <c r="CFK46" s="37"/>
      <c r="CFL46" s="37"/>
      <c r="CFM46" s="37"/>
      <c r="CFN46" s="37"/>
      <c r="CFO46" s="37"/>
      <c r="CFP46" s="37"/>
      <c r="CFQ46" s="37"/>
      <c r="CFR46" s="37"/>
      <c r="CFS46" s="37"/>
      <c r="CFT46" s="37"/>
      <c r="CFU46" s="37"/>
      <c r="CFV46" s="37"/>
      <c r="CFW46" s="37"/>
      <c r="CFX46" s="37"/>
      <c r="CFY46" s="37"/>
      <c r="CFZ46" s="37"/>
      <c r="CGA46" s="37"/>
      <c r="CGB46" s="37"/>
      <c r="CGC46" s="37"/>
      <c r="CGD46" s="37"/>
      <c r="CGE46" s="37"/>
      <c r="CGF46" s="37"/>
      <c r="CGG46" s="37"/>
      <c r="CGH46" s="37"/>
      <c r="CGI46" s="37"/>
      <c r="CGJ46" s="37"/>
      <c r="CGK46" s="37"/>
      <c r="CGL46" s="37"/>
      <c r="CGM46" s="37"/>
      <c r="CGN46" s="37"/>
      <c r="CGO46" s="37"/>
      <c r="CGP46" s="37"/>
      <c r="CGQ46" s="37"/>
      <c r="CGR46" s="37"/>
      <c r="CGS46" s="37"/>
      <c r="CGT46" s="37"/>
      <c r="CGU46" s="37"/>
      <c r="CGV46" s="37"/>
      <c r="CGW46" s="37"/>
      <c r="CGX46" s="37"/>
      <c r="CGY46" s="37"/>
      <c r="CGZ46" s="37"/>
      <c r="CHA46" s="37"/>
      <c r="CHB46" s="37"/>
      <c r="CHC46" s="37"/>
      <c r="CHD46" s="37"/>
      <c r="CHE46" s="37"/>
      <c r="CHF46" s="37"/>
      <c r="CHG46" s="37"/>
      <c r="CHH46" s="37"/>
      <c r="CHI46" s="37"/>
      <c r="CHJ46" s="37"/>
      <c r="CHK46" s="37"/>
      <c r="CHL46" s="37"/>
      <c r="CHM46" s="37"/>
      <c r="CHN46" s="37"/>
      <c r="CHO46" s="37"/>
      <c r="CHP46" s="37"/>
      <c r="CHQ46" s="37"/>
      <c r="CHR46" s="37"/>
      <c r="CHS46" s="37"/>
      <c r="CHT46" s="37"/>
      <c r="CHU46" s="37"/>
      <c r="CHV46" s="37"/>
      <c r="CHW46" s="37"/>
      <c r="CHX46" s="37"/>
      <c r="CHY46" s="37"/>
      <c r="CHZ46" s="37"/>
      <c r="CIA46" s="37"/>
      <c r="CIB46" s="37"/>
      <c r="CIC46" s="37"/>
      <c r="CID46" s="37"/>
      <c r="CIE46" s="37"/>
      <c r="CIF46" s="37"/>
      <c r="CIG46" s="37"/>
      <c r="CIH46" s="37"/>
      <c r="CII46" s="37"/>
      <c r="CIJ46" s="37"/>
      <c r="CIK46" s="37"/>
      <c r="CIL46" s="37"/>
      <c r="CIM46" s="37"/>
      <c r="CIN46" s="37"/>
      <c r="CIO46" s="37"/>
      <c r="CIP46" s="37"/>
      <c r="CIQ46" s="37"/>
      <c r="CIR46" s="37"/>
      <c r="CIS46" s="37"/>
      <c r="CIT46" s="37"/>
      <c r="CIU46" s="37"/>
      <c r="CIV46" s="37"/>
      <c r="CIW46" s="37"/>
      <c r="CIX46" s="37"/>
      <c r="CIY46" s="37"/>
      <c r="CIZ46" s="37"/>
      <c r="CJA46" s="37"/>
      <c r="CJB46" s="37"/>
      <c r="CJC46" s="37"/>
      <c r="CJD46" s="37"/>
      <c r="CJE46" s="37"/>
      <c r="CJF46" s="37"/>
      <c r="CJG46" s="37"/>
      <c r="CJH46" s="37"/>
      <c r="CJI46" s="37"/>
      <c r="CJJ46" s="37"/>
      <c r="CJK46" s="37"/>
      <c r="CJL46" s="37"/>
      <c r="CJM46" s="37"/>
      <c r="CJN46" s="37"/>
      <c r="CJO46" s="37"/>
      <c r="CJP46" s="37"/>
      <c r="CJQ46" s="37"/>
      <c r="CJR46" s="37"/>
      <c r="CJS46" s="37"/>
      <c r="CJT46" s="37"/>
      <c r="CJU46" s="37"/>
      <c r="CJV46" s="37"/>
      <c r="CJW46" s="37"/>
      <c r="CJX46" s="37"/>
      <c r="CJY46" s="37"/>
      <c r="CJZ46" s="37"/>
      <c r="CKA46" s="37"/>
      <c r="CKB46" s="37"/>
      <c r="CKC46" s="37"/>
      <c r="CKD46" s="37"/>
      <c r="CKE46" s="37"/>
      <c r="CKF46" s="37"/>
      <c r="CKG46" s="37"/>
      <c r="CKH46" s="37"/>
      <c r="CKI46" s="37"/>
      <c r="CKJ46" s="37"/>
      <c r="CKK46" s="37"/>
      <c r="CKL46" s="37"/>
      <c r="CKM46" s="37"/>
      <c r="CKN46" s="37"/>
      <c r="CKO46" s="37"/>
      <c r="CKP46" s="37"/>
      <c r="CKQ46" s="37"/>
      <c r="CKR46" s="37"/>
      <c r="CKS46" s="37"/>
      <c r="CKT46" s="37"/>
      <c r="CKU46" s="37"/>
      <c r="CKV46" s="37"/>
      <c r="CKW46" s="37"/>
      <c r="CKX46" s="37"/>
      <c r="CKY46" s="37"/>
      <c r="CKZ46" s="37"/>
      <c r="CLA46" s="37"/>
      <c r="CLB46" s="37"/>
      <c r="CLC46" s="37"/>
      <c r="CLD46" s="37"/>
      <c r="CLE46" s="37"/>
      <c r="CLF46" s="37"/>
      <c r="CLG46" s="37"/>
      <c r="CLH46" s="37"/>
      <c r="CLI46" s="37"/>
      <c r="CLJ46" s="37"/>
      <c r="CLK46" s="37"/>
      <c r="CLL46" s="37"/>
      <c r="CLM46" s="37"/>
      <c r="CLN46" s="37"/>
      <c r="CLO46" s="37"/>
      <c r="CLP46" s="37"/>
      <c r="CLQ46" s="37"/>
      <c r="CLR46" s="37"/>
      <c r="CLS46" s="37"/>
      <c r="CLT46" s="37"/>
      <c r="CLU46" s="37"/>
      <c r="CLV46" s="37"/>
      <c r="CLW46" s="37"/>
      <c r="CLX46" s="37"/>
      <c r="CLY46" s="37"/>
      <c r="CLZ46" s="37"/>
      <c r="CMA46" s="37"/>
      <c r="CMB46" s="37"/>
      <c r="CMC46" s="37"/>
      <c r="CMD46" s="37"/>
      <c r="CME46" s="37"/>
      <c r="CMF46" s="37"/>
      <c r="CMG46" s="37"/>
      <c r="CMH46" s="37"/>
      <c r="CMI46" s="37"/>
      <c r="CMJ46" s="37"/>
      <c r="CMK46" s="37"/>
      <c r="CML46" s="37"/>
      <c r="CMM46" s="37"/>
      <c r="CMN46" s="37"/>
      <c r="CMO46" s="37"/>
      <c r="CMP46" s="37"/>
      <c r="CMQ46" s="37"/>
      <c r="CMR46" s="37"/>
      <c r="CMS46" s="37"/>
      <c r="CMT46" s="37"/>
      <c r="CMU46" s="37"/>
      <c r="CMV46" s="37"/>
      <c r="CMW46" s="37"/>
      <c r="CMX46" s="37"/>
      <c r="CMY46" s="37"/>
      <c r="CMZ46" s="37"/>
      <c r="CNA46" s="37"/>
      <c r="CNB46" s="37"/>
      <c r="CNC46" s="37"/>
      <c r="CND46" s="37"/>
      <c r="CNE46" s="37"/>
      <c r="CNF46" s="37"/>
      <c r="CNG46" s="37"/>
      <c r="CNH46" s="37"/>
      <c r="CNI46" s="37"/>
      <c r="CNJ46" s="37"/>
      <c r="CNK46" s="37"/>
      <c r="CNL46" s="37"/>
      <c r="CNM46" s="37"/>
      <c r="CNN46" s="37"/>
      <c r="CNO46" s="37"/>
      <c r="CNP46" s="37"/>
      <c r="CNQ46" s="37"/>
      <c r="CNR46" s="37"/>
      <c r="CNS46" s="37"/>
      <c r="CNT46" s="37"/>
      <c r="CNU46" s="37"/>
      <c r="CNV46" s="37"/>
      <c r="CNW46" s="37"/>
      <c r="CNX46" s="37"/>
      <c r="CNY46" s="37"/>
      <c r="CNZ46" s="37"/>
      <c r="COA46" s="37"/>
      <c r="COB46" s="37"/>
      <c r="COC46" s="37"/>
      <c r="COD46" s="37"/>
      <c r="COE46" s="37"/>
      <c r="COF46" s="37"/>
      <c r="COG46" s="37"/>
      <c r="COH46" s="37"/>
      <c r="COI46" s="37"/>
      <c r="COJ46" s="37"/>
      <c r="COK46" s="37"/>
      <c r="COL46" s="37"/>
      <c r="COM46" s="37"/>
      <c r="CON46" s="37"/>
      <c r="COO46" s="37"/>
      <c r="COP46" s="37"/>
      <c r="COQ46" s="37"/>
      <c r="COR46" s="37"/>
      <c r="COS46" s="37"/>
      <c r="COT46" s="37"/>
      <c r="COU46" s="37"/>
      <c r="COV46" s="37"/>
      <c r="COW46" s="37"/>
      <c r="COX46" s="37"/>
      <c r="COY46" s="37"/>
      <c r="COZ46" s="37"/>
      <c r="CPA46" s="37"/>
      <c r="CPB46" s="37"/>
      <c r="CPC46" s="37"/>
      <c r="CPD46" s="37"/>
      <c r="CPE46" s="37"/>
      <c r="CPF46" s="37"/>
      <c r="CPG46" s="37"/>
      <c r="CPH46" s="37"/>
      <c r="CPI46" s="37"/>
      <c r="CPJ46" s="37"/>
      <c r="CPK46" s="37"/>
      <c r="CPL46" s="37"/>
      <c r="CPM46" s="37"/>
      <c r="CPN46" s="37"/>
      <c r="CPO46" s="37"/>
      <c r="CPP46" s="37"/>
      <c r="CPQ46" s="37"/>
      <c r="CPR46" s="37"/>
      <c r="CPS46" s="37"/>
      <c r="CPT46" s="37"/>
      <c r="CPU46" s="37"/>
      <c r="CPV46" s="37"/>
      <c r="CPW46" s="37"/>
      <c r="CPX46" s="37"/>
      <c r="CPY46" s="37"/>
      <c r="CPZ46" s="37"/>
      <c r="CQA46" s="37"/>
      <c r="CQB46" s="37"/>
      <c r="CQC46" s="37"/>
      <c r="CQD46" s="37"/>
      <c r="CQE46" s="37"/>
      <c r="CQF46" s="37"/>
      <c r="CQG46" s="37"/>
      <c r="CQH46" s="37"/>
      <c r="CQI46" s="37"/>
      <c r="CQJ46" s="37"/>
      <c r="CQK46" s="37"/>
      <c r="CQL46" s="37"/>
      <c r="CQM46" s="37"/>
      <c r="CQN46" s="37"/>
      <c r="CQO46" s="37"/>
      <c r="CQP46" s="37"/>
      <c r="CQQ46" s="37"/>
      <c r="CQR46" s="37"/>
      <c r="CQS46" s="37"/>
      <c r="CQT46" s="37"/>
      <c r="CQU46" s="37"/>
      <c r="CQV46" s="37"/>
      <c r="CQW46" s="37"/>
      <c r="CQX46" s="37"/>
      <c r="CQY46" s="37"/>
      <c r="CQZ46" s="37"/>
      <c r="CRA46" s="37"/>
      <c r="CRB46" s="37"/>
      <c r="CRC46" s="37"/>
      <c r="CRD46" s="37"/>
      <c r="CRE46" s="37"/>
      <c r="CRF46" s="37"/>
      <c r="CRG46" s="37"/>
      <c r="CRH46" s="37"/>
      <c r="CRI46" s="37"/>
      <c r="CRJ46" s="37"/>
      <c r="CRK46" s="37"/>
      <c r="CRL46" s="37"/>
      <c r="CRM46" s="37"/>
      <c r="CRN46" s="37"/>
      <c r="CRO46" s="37"/>
      <c r="CRP46" s="37"/>
      <c r="CRQ46" s="37"/>
      <c r="CRR46" s="37"/>
      <c r="CRS46" s="37"/>
      <c r="CRT46" s="37"/>
      <c r="CRU46" s="37"/>
      <c r="CRV46" s="37"/>
      <c r="CRW46" s="37"/>
      <c r="CRX46" s="37"/>
      <c r="CRY46" s="37"/>
      <c r="CRZ46" s="37"/>
      <c r="CSA46" s="37"/>
      <c r="CSB46" s="37"/>
      <c r="CSC46" s="37"/>
      <c r="CSD46" s="37"/>
      <c r="CSE46" s="37"/>
      <c r="CSF46" s="37"/>
      <c r="CSG46" s="37"/>
      <c r="CSH46" s="37"/>
      <c r="CSI46" s="37"/>
      <c r="CSJ46" s="37"/>
      <c r="CSK46" s="37"/>
      <c r="CSL46" s="37"/>
      <c r="CSM46" s="37"/>
      <c r="CSN46" s="37"/>
      <c r="CSO46" s="37"/>
      <c r="CSP46" s="37"/>
      <c r="CSQ46" s="37"/>
      <c r="CSR46" s="37"/>
      <c r="CSS46" s="37"/>
      <c r="CST46" s="37"/>
      <c r="CSU46" s="37"/>
      <c r="CSV46" s="37"/>
      <c r="CSW46" s="37"/>
      <c r="CSX46" s="37"/>
      <c r="CSY46" s="37"/>
      <c r="CSZ46" s="37"/>
      <c r="CTA46" s="37"/>
      <c r="CTB46" s="37"/>
      <c r="CTC46" s="37"/>
      <c r="CTD46" s="37"/>
      <c r="CTE46" s="37"/>
      <c r="CTF46" s="37"/>
      <c r="CTG46" s="37"/>
      <c r="CTH46" s="37"/>
      <c r="CTI46" s="37"/>
      <c r="CTJ46" s="37"/>
      <c r="CTK46" s="37"/>
      <c r="CTL46" s="37"/>
      <c r="CTM46" s="37"/>
      <c r="CTN46" s="37"/>
      <c r="CTO46" s="37"/>
      <c r="CTP46" s="37"/>
      <c r="CTQ46" s="37"/>
      <c r="CTR46" s="37"/>
      <c r="CTS46" s="37"/>
      <c r="CTT46" s="37"/>
      <c r="CTU46" s="37"/>
      <c r="CTV46" s="37"/>
      <c r="CTW46" s="37"/>
      <c r="CTX46" s="37"/>
      <c r="CTY46" s="37"/>
      <c r="CTZ46" s="37"/>
      <c r="CUA46" s="37"/>
      <c r="CUB46" s="37"/>
      <c r="CUC46" s="37"/>
      <c r="CUD46" s="37"/>
      <c r="CUE46" s="37"/>
      <c r="CUF46" s="37"/>
      <c r="CUG46" s="37"/>
      <c r="CUH46" s="37"/>
      <c r="CUI46" s="37"/>
      <c r="CUJ46" s="37"/>
      <c r="CUK46" s="37"/>
      <c r="CUL46" s="37"/>
      <c r="CUM46" s="37"/>
      <c r="CUN46" s="37"/>
      <c r="CUO46" s="37"/>
      <c r="CUP46" s="37"/>
      <c r="CUQ46" s="37"/>
      <c r="CUR46" s="37"/>
      <c r="CUS46" s="37"/>
      <c r="CUT46" s="37"/>
      <c r="CUU46" s="37"/>
      <c r="CUV46" s="37"/>
      <c r="CUW46" s="37"/>
      <c r="CUX46" s="37"/>
      <c r="CUY46" s="37"/>
      <c r="CUZ46" s="37"/>
      <c r="CVA46" s="37"/>
      <c r="CVB46" s="37"/>
      <c r="CVC46" s="37"/>
      <c r="CVD46" s="37"/>
      <c r="CVE46" s="37"/>
      <c r="CVF46" s="37"/>
      <c r="CVG46" s="37"/>
      <c r="CVH46" s="37"/>
      <c r="CVI46" s="37"/>
      <c r="CVJ46" s="37"/>
      <c r="CVK46" s="37"/>
      <c r="CVL46" s="37"/>
      <c r="CVM46" s="37"/>
      <c r="CVN46" s="37"/>
      <c r="CVO46" s="37"/>
      <c r="CVP46" s="37"/>
      <c r="CVQ46" s="37"/>
      <c r="CVR46" s="37"/>
      <c r="CVS46" s="37"/>
      <c r="CVT46" s="37"/>
      <c r="CVU46" s="37"/>
      <c r="CVV46" s="37"/>
      <c r="CVW46" s="37"/>
      <c r="CVX46" s="37"/>
      <c r="CVY46" s="37"/>
      <c r="CVZ46" s="37"/>
      <c r="CWA46" s="37"/>
      <c r="CWB46" s="37"/>
      <c r="CWC46" s="37"/>
      <c r="CWD46" s="37"/>
      <c r="CWE46" s="37"/>
      <c r="CWF46" s="37"/>
      <c r="CWG46" s="37"/>
      <c r="CWH46" s="37"/>
      <c r="CWI46" s="37"/>
      <c r="CWJ46" s="37"/>
      <c r="CWK46" s="37"/>
      <c r="CWL46" s="37"/>
      <c r="CWM46" s="37"/>
      <c r="CWN46" s="37"/>
      <c r="CWO46" s="37"/>
      <c r="CWP46" s="37"/>
      <c r="CWQ46" s="37"/>
      <c r="CWR46" s="37"/>
      <c r="CWS46" s="37"/>
      <c r="CWT46" s="37"/>
      <c r="CWU46" s="37"/>
      <c r="CWV46" s="37"/>
      <c r="CWW46" s="37"/>
      <c r="CWX46" s="37"/>
      <c r="CWY46" s="37"/>
      <c r="CWZ46" s="37"/>
      <c r="CXA46" s="37"/>
      <c r="CXB46" s="37"/>
      <c r="CXC46" s="37"/>
      <c r="CXD46" s="37"/>
      <c r="CXE46" s="37"/>
      <c r="CXF46" s="37"/>
      <c r="CXG46" s="37"/>
      <c r="CXH46" s="37"/>
      <c r="CXI46" s="37"/>
      <c r="CXJ46" s="37"/>
      <c r="CXK46" s="37"/>
      <c r="CXL46" s="37"/>
      <c r="CXM46" s="37"/>
      <c r="CXN46" s="37"/>
      <c r="CXO46" s="37"/>
      <c r="CXP46" s="37"/>
      <c r="CXQ46" s="37"/>
      <c r="CXR46" s="37"/>
      <c r="CXS46" s="37"/>
      <c r="CXT46" s="37"/>
      <c r="CXU46" s="37"/>
      <c r="CXV46" s="37"/>
      <c r="CXW46" s="37"/>
      <c r="CXX46" s="37"/>
      <c r="CXY46" s="37"/>
      <c r="CXZ46" s="37"/>
      <c r="CYA46" s="37"/>
      <c r="CYB46" s="37"/>
      <c r="CYC46" s="37"/>
      <c r="CYD46" s="37"/>
      <c r="CYE46" s="37"/>
      <c r="CYF46" s="37"/>
      <c r="CYG46" s="37"/>
      <c r="CYH46" s="37"/>
      <c r="CYI46" s="37"/>
      <c r="CYJ46" s="37"/>
      <c r="CYK46" s="37"/>
      <c r="CYL46" s="37"/>
      <c r="CYM46" s="37"/>
      <c r="CYN46" s="37"/>
      <c r="CYO46" s="37"/>
      <c r="CYP46" s="37"/>
      <c r="CYQ46" s="37"/>
      <c r="CYR46" s="37"/>
      <c r="CYS46" s="37"/>
      <c r="CYT46" s="37"/>
      <c r="CYU46" s="37"/>
      <c r="CYV46" s="37"/>
      <c r="CYW46" s="37"/>
      <c r="CYX46" s="37"/>
      <c r="CYY46" s="37"/>
      <c r="CYZ46" s="37"/>
      <c r="CZA46" s="37"/>
      <c r="CZB46" s="37"/>
      <c r="CZC46" s="37"/>
      <c r="CZD46" s="37"/>
      <c r="CZE46" s="37"/>
      <c r="CZF46" s="37"/>
      <c r="CZG46" s="37"/>
      <c r="CZH46" s="37"/>
      <c r="CZI46" s="37"/>
      <c r="CZJ46" s="37"/>
      <c r="CZK46" s="37"/>
      <c r="CZL46" s="37"/>
      <c r="CZM46" s="37"/>
      <c r="CZN46" s="37"/>
      <c r="CZO46" s="37"/>
      <c r="CZP46" s="37"/>
      <c r="CZQ46" s="37"/>
      <c r="CZR46" s="37"/>
      <c r="CZS46" s="37"/>
      <c r="CZT46" s="37"/>
      <c r="CZU46" s="37"/>
      <c r="CZV46" s="37"/>
      <c r="CZW46" s="37"/>
      <c r="CZX46" s="37"/>
      <c r="CZY46" s="37"/>
      <c r="CZZ46" s="37"/>
      <c r="DAA46" s="37"/>
      <c r="DAB46" s="37"/>
      <c r="DAC46" s="37"/>
      <c r="DAD46" s="37"/>
      <c r="DAE46" s="37"/>
      <c r="DAF46" s="37"/>
      <c r="DAG46" s="37"/>
      <c r="DAH46" s="37"/>
      <c r="DAI46" s="37"/>
      <c r="DAJ46" s="37"/>
      <c r="DAK46" s="37"/>
      <c r="DAL46" s="37"/>
      <c r="DAM46" s="37"/>
      <c r="DAN46" s="37"/>
      <c r="DAO46" s="37"/>
      <c r="DAP46" s="37"/>
      <c r="DAQ46" s="37"/>
      <c r="DAR46" s="37"/>
      <c r="DAS46" s="37"/>
      <c r="DAT46" s="37"/>
      <c r="DAU46" s="37"/>
      <c r="DAV46" s="37"/>
      <c r="DAW46" s="37"/>
      <c r="DAX46" s="37"/>
      <c r="DAY46" s="37"/>
      <c r="DAZ46" s="37"/>
      <c r="DBA46" s="37"/>
      <c r="DBB46" s="37"/>
      <c r="DBC46" s="37"/>
      <c r="DBD46" s="37"/>
      <c r="DBE46" s="37"/>
      <c r="DBF46" s="37"/>
      <c r="DBG46" s="37"/>
      <c r="DBH46" s="37"/>
      <c r="DBI46" s="37"/>
      <c r="DBJ46" s="37"/>
      <c r="DBK46" s="37"/>
      <c r="DBL46" s="37"/>
      <c r="DBM46" s="37"/>
      <c r="DBN46" s="37"/>
      <c r="DBO46" s="37"/>
      <c r="DBP46" s="37"/>
      <c r="DBQ46" s="37"/>
      <c r="DBR46" s="37"/>
      <c r="DBS46" s="37"/>
      <c r="DBT46" s="37"/>
      <c r="DBU46" s="37"/>
      <c r="DBV46" s="37"/>
      <c r="DBW46" s="37"/>
      <c r="DBX46" s="37"/>
      <c r="DBY46" s="37"/>
      <c r="DBZ46" s="37"/>
      <c r="DCA46" s="37"/>
      <c r="DCB46" s="37"/>
      <c r="DCC46" s="37"/>
      <c r="DCD46" s="37"/>
      <c r="DCE46" s="37"/>
      <c r="DCF46" s="37"/>
      <c r="DCG46" s="37"/>
      <c r="DCH46" s="37"/>
      <c r="DCI46" s="37"/>
      <c r="DCJ46" s="37"/>
      <c r="DCK46" s="37"/>
      <c r="DCL46" s="37"/>
      <c r="DCM46" s="37"/>
      <c r="DCN46" s="37"/>
      <c r="DCO46" s="37"/>
      <c r="DCP46" s="37"/>
      <c r="DCQ46" s="37"/>
      <c r="DCR46" s="37"/>
      <c r="DCS46" s="37"/>
      <c r="DCT46" s="37"/>
      <c r="DCU46" s="37"/>
      <c r="DCV46" s="37"/>
      <c r="DCW46" s="37"/>
      <c r="DCX46" s="37"/>
      <c r="DCY46" s="37"/>
      <c r="DCZ46" s="37"/>
      <c r="DDA46" s="37"/>
      <c r="DDB46" s="37"/>
      <c r="DDC46" s="37"/>
      <c r="DDD46" s="37"/>
      <c r="DDE46" s="37"/>
      <c r="DDF46" s="37"/>
      <c r="DDG46" s="37"/>
      <c r="DDH46" s="37"/>
      <c r="DDI46" s="37"/>
      <c r="DDJ46" s="37"/>
      <c r="DDK46" s="37"/>
      <c r="DDL46" s="37"/>
      <c r="DDM46" s="37"/>
      <c r="DDN46" s="37"/>
      <c r="DDO46" s="37"/>
      <c r="DDP46" s="37"/>
      <c r="DDQ46" s="37"/>
      <c r="DDR46" s="37"/>
      <c r="DDS46" s="37"/>
      <c r="DDT46" s="37"/>
      <c r="DDU46" s="37"/>
      <c r="DDV46" s="37"/>
      <c r="DDW46" s="37"/>
      <c r="DDX46" s="37"/>
      <c r="DDY46" s="37"/>
      <c r="DDZ46" s="37"/>
      <c r="DEA46" s="37"/>
      <c r="DEB46" s="37"/>
      <c r="DEC46" s="37"/>
      <c r="DED46" s="37"/>
      <c r="DEE46" s="37"/>
      <c r="DEF46" s="37"/>
      <c r="DEG46" s="37"/>
      <c r="DEH46" s="37"/>
      <c r="DEI46" s="37"/>
      <c r="DEJ46" s="37"/>
      <c r="DEK46" s="37"/>
      <c r="DEL46" s="37"/>
      <c r="DEM46" s="37"/>
      <c r="DEN46" s="37"/>
      <c r="DEO46" s="37"/>
      <c r="DEP46" s="37"/>
      <c r="DEQ46" s="37"/>
      <c r="DER46" s="37"/>
      <c r="DES46" s="37"/>
      <c r="DET46" s="37"/>
      <c r="DEU46" s="37"/>
      <c r="DEV46" s="37"/>
      <c r="DEW46" s="37"/>
      <c r="DEX46" s="37"/>
      <c r="DEY46" s="37"/>
      <c r="DEZ46" s="37"/>
      <c r="DFA46" s="37"/>
      <c r="DFB46" s="37"/>
      <c r="DFC46" s="37"/>
      <c r="DFD46" s="37"/>
      <c r="DFE46" s="37"/>
      <c r="DFF46" s="37"/>
      <c r="DFG46" s="37"/>
      <c r="DFH46" s="37"/>
      <c r="DFI46" s="37"/>
      <c r="DFJ46" s="37"/>
      <c r="DFK46" s="37"/>
      <c r="DFL46" s="37"/>
      <c r="DFM46" s="37"/>
      <c r="DFN46" s="37"/>
      <c r="DFO46" s="37"/>
      <c r="DFP46" s="37"/>
      <c r="DFQ46" s="37"/>
      <c r="DFR46" s="37"/>
      <c r="DFS46" s="37"/>
      <c r="DFT46" s="37"/>
      <c r="DFU46" s="37"/>
      <c r="DFV46" s="37"/>
      <c r="DFW46" s="37"/>
      <c r="DFX46" s="37"/>
      <c r="DFY46" s="37"/>
      <c r="DFZ46" s="37"/>
      <c r="DGA46" s="37"/>
      <c r="DGB46" s="37"/>
      <c r="DGC46" s="37"/>
      <c r="DGD46" s="37"/>
      <c r="DGE46" s="37"/>
      <c r="DGF46" s="37"/>
      <c r="DGG46" s="37"/>
      <c r="DGH46" s="37"/>
      <c r="DGI46" s="37"/>
      <c r="DGJ46" s="37"/>
      <c r="DGK46" s="37"/>
      <c r="DGL46" s="37"/>
      <c r="DGM46" s="37"/>
      <c r="DGN46" s="37"/>
      <c r="DGO46" s="37"/>
      <c r="DGP46" s="37"/>
      <c r="DGQ46" s="37"/>
      <c r="DGR46" s="37"/>
      <c r="DGS46" s="37"/>
      <c r="DGT46" s="37"/>
      <c r="DGU46" s="37"/>
      <c r="DGV46" s="37"/>
      <c r="DGW46" s="37"/>
      <c r="DGX46" s="37"/>
      <c r="DGY46" s="37"/>
      <c r="DGZ46" s="37"/>
      <c r="DHA46" s="37"/>
      <c r="DHB46" s="37"/>
      <c r="DHC46" s="37"/>
      <c r="DHD46" s="37"/>
      <c r="DHE46" s="37"/>
      <c r="DHF46" s="37"/>
      <c r="DHG46" s="37"/>
      <c r="DHH46" s="37"/>
      <c r="DHI46" s="37"/>
      <c r="DHJ46" s="37"/>
      <c r="DHK46" s="37"/>
      <c r="DHL46" s="37"/>
      <c r="DHM46" s="37"/>
      <c r="DHN46" s="37"/>
      <c r="DHO46" s="37"/>
      <c r="DHP46" s="37"/>
      <c r="DHQ46" s="37"/>
      <c r="DHR46" s="37"/>
      <c r="DHS46" s="37"/>
      <c r="DHT46" s="37"/>
      <c r="DHU46" s="37"/>
      <c r="DHV46" s="37"/>
      <c r="DHW46" s="37"/>
      <c r="DHX46" s="37"/>
      <c r="DHY46" s="37"/>
      <c r="DHZ46" s="37"/>
      <c r="DIA46" s="37"/>
      <c r="DIB46" s="37"/>
      <c r="DIC46" s="37"/>
      <c r="DID46" s="37"/>
      <c r="DIE46" s="37"/>
      <c r="DIF46" s="37"/>
      <c r="DIG46" s="37"/>
      <c r="DIH46" s="37"/>
      <c r="DII46" s="37"/>
      <c r="DIJ46" s="37"/>
      <c r="DIK46" s="37"/>
      <c r="DIL46" s="37"/>
      <c r="DIM46" s="37"/>
      <c r="DIN46" s="37"/>
      <c r="DIO46" s="37"/>
      <c r="DIP46" s="37"/>
      <c r="DIQ46" s="37"/>
      <c r="DIR46" s="37"/>
      <c r="DIS46" s="37"/>
      <c r="DIT46" s="37"/>
      <c r="DIU46" s="37"/>
      <c r="DIV46" s="37"/>
      <c r="DIW46" s="37"/>
      <c r="DIX46" s="37"/>
      <c r="DIY46" s="37"/>
      <c r="DIZ46" s="37"/>
      <c r="DJA46" s="37"/>
      <c r="DJB46" s="37"/>
      <c r="DJC46" s="37"/>
      <c r="DJD46" s="37"/>
      <c r="DJE46" s="37"/>
      <c r="DJF46" s="37"/>
      <c r="DJG46" s="37"/>
      <c r="DJH46" s="37"/>
      <c r="DJI46" s="37"/>
      <c r="DJJ46" s="37"/>
      <c r="DJK46" s="37"/>
      <c r="DJL46" s="37"/>
      <c r="DJM46" s="37"/>
      <c r="DJN46" s="37"/>
      <c r="DJO46" s="37"/>
      <c r="DJP46" s="37"/>
      <c r="DJQ46" s="37"/>
      <c r="DJR46" s="37"/>
      <c r="DJS46" s="37"/>
      <c r="DJT46" s="37"/>
      <c r="DJU46" s="37"/>
      <c r="DJV46" s="37"/>
      <c r="DJW46" s="37"/>
      <c r="DJX46" s="37"/>
      <c r="DJY46" s="37"/>
      <c r="DJZ46" s="37"/>
      <c r="DKA46" s="37"/>
      <c r="DKB46" s="37"/>
      <c r="DKC46" s="37"/>
      <c r="DKD46" s="37"/>
      <c r="DKE46" s="37"/>
      <c r="DKF46" s="37"/>
      <c r="DKG46" s="37"/>
      <c r="DKH46" s="37"/>
      <c r="DKI46" s="37"/>
      <c r="DKJ46" s="37"/>
      <c r="DKK46" s="37"/>
      <c r="DKL46" s="37"/>
      <c r="DKM46" s="37"/>
      <c r="DKN46" s="37"/>
      <c r="DKO46" s="37"/>
      <c r="DKP46" s="37"/>
      <c r="DKQ46" s="37"/>
      <c r="DKR46" s="37"/>
      <c r="DKS46" s="37"/>
      <c r="DKT46" s="37"/>
      <c r="DKU46" s="37"/>
      <c r="DKV46" s="37"/>
      <c r="DKW46" s="37"/>
      <c r="DKX46" s="37"/>
      <c r="DKY46" s="37"/>
      <c r="DKZ46" s="37"/>
      <c r="DLA46" s="37"/>
      <c r="DLB46" s="37"/>
      <c r="DLC46" s="37"/>
      <c r="DLD46" s="37"/>
      <c r="DLE46" s="37"/>
      <c r="DLF46" s="37"/>
      <c r="DLG46" s="37"/>
      <c r="DLH46" s="37"/>
      <c r="DLI46" s="37"/>
      <c r="DLJ46" s="37"/>
      <c r="DLK46" s="37"/>
      <c r="DLL46" s="37"/>
      <c r="DLM46" s="37"/>
      <c r="DLN46" s="37"/>
      <c r="DLO46" s="37"/>
      <c r="DLP46" s="37"/>
      <c r="DLQ46" s="37"/>
      <c r="DLR46" s="37"/>
      <c r="DLS46" s="37"/>
      <c r="DLT46" s="37"/>
      <c r="DLU46" s="37"/>
      <c r="DLV46" s="37"/>
      <c r="DLW46" s="37"/>
      <c r="DLX46" s="37"/>
      <c r="DLY46" s="37"/>
      <c r="DLZ46" s="37"/>
      <c r="DMA46" s="37"/>
      <c r="DMB46" s="37"/>
      <c r="DMC46" s="37"/>
      <c r="DMD46" s="37"/>
      <c r="DME46" s="37"/>
      <c r="DMF46" s="37"/>
      <c r="DMG46" s="37"/>
      <c r="DMH46" s="37"/>
      <c r="DMI46" s="37"/>
      <c r="DMJ46" s="37"/>
      <c r="DMK46" s="37"/>
      <c r="DML46" s="37"/>
      <c r="DMM46" s="37"/>
      <c r="DMN46" s="37"/>
      <c r="DMO46" s="37"/>
      <c r="DMP46" s="37"/>
      <c r="DMQ46" s="37"/>
      <c r="DMR46" s="37"/>
      <c r="DMS46" s="37"/>
      <c r="DMT46" s="37"/>
      <c r="DMU46" s="37"/>
      <c r="DMV46" s="37"/>
      <c r="DMW46" s="37"/>
      <c r="DMX46" s="37"/>
      <c r="DMY46" s="37"/>
      <c r="DMZ46" s="37"/>
      <c r="DNA46" s="37"/>
      <c r="DNB46" s="37"/>
      <c r="DNC46" s="37"/>
      <c r="DND46" s="37"/>
      <c r="DNE46" s="37"/>
      <c r="DNF46" s="37"/>
      <c r="DNG46" s="37"/>
      <c r="DNH46" s="37"/>
      <c r="DNI46" s="37"/>
      <c r="DNJ46" s="37"/>
      <c r="DNK46" s="37"/>
      <c r="DNL46" s="37"/>
      <c r="DNM46" s="37"/>
      <c r="DNN46" s="37"/>
      <c r="DNO46" s="37"/>
      <c r="DNP46" s="37"/>
      <c r="DNQ46" s="37"/>
      <c r="DNR46" s="37"/>
      <c r="DNS46" s="37"/>
      <c r="DNT46" s="37"/>
      <c r="DNU46" s="37"/>
      <c r="DNV46" s="37"/>
      <c r="DNW46" s="37"/>
      <c r="DNX46" s="37"/>
      <c r="DNY46" s="37"/>
      <c r="DNZ46" s="37"/>
      <c r="DOA46" s="37"/>
      <c r="DOB46" s="37"/>
      <c r="DOC46" s="37"/>
      <c r="DOD46" s="37"/>
      <c r="DOE46" s="37"/>
      <c r="DOF46" s="37"/>
      <c r="DOG46" s="37"/>
      <c r="DOH46" s="37"/>
      <c r="DOI46" s="37"/>
      <c r="DOJ46" s="37"/>
      <c r="DOK46" s="37"/>
      <c r="DOL46" s="37"/>
      <c r="DOM46" s="37"/>
      <c r="DON46" s="37"/>
      <c r="DOO46" s="37"/>
      <c r="DOP46" s="37"/>
      <c r="DOQ46" s="37"/>
      <c r="DOR46" s="37"/>
      <c r="DOS46" s="37"/>
      <c r="DOT46" s="37"/>
      <c r="DOU46" s="37"/>
      <c r="DOV46" s="37"/>
      <c r="DOW46" s="37"/>
      <c r="DOX46" s="37"/>
      <c r="DOY46" s="37"/>
      <c r="DOZ46" s="37"/>
      <c r="DPA46" s="37"/>
      <c r="DPB46" s="37"/>
      <c r="DPC46" s="37"/>
      <c r="DPD46" s="37"/>
      <c r="DPE46" s="37"/>
      <c r="DPF46" s="37"/>
      <c r="DPG46" s="37"/>
      <c r="DPH46" s="37"/>
      <c r="DPI46" s="37"/>
      <c r="DPJ46" s="37"/>
      <c r="DPK46" s="37"/>
      <c r="DPL46" s="37"/>
      <c r="DPM46" s="37"/>
      <c r="DPN46" s="37"/>
      <c r="DPO46" s="37"/>
      <c r="DPP46" s="37"/>
      <c r="DPQ46" s="37"/>
      <c r="DPR46" s="37"/>
      <c r="DPS46" s="37"/>
      <c r="DPT46" s="37"/>
      <c r="DPU46" s="37"/>
      <c r="DPV46" s="37"/>
      <c r="DPW46" s="37"/>
      <c r="DPX46" s="37"/>
      <c r="DPY46" s="37"/>
      <c r="DPZ46" s="37"/>
      <c r="DQA46" s="37"/>
      <c r="DQB46" s="37"/>
      <c r="DQC46" s="37"/>
      <c r="DQD46" s="37"/>
      <c r="DQE46" s="37"/>
      <c r="DQF46" s="37"/>
      <c r="DQG46" s="37"/>
      <c r="DQH46" s="37"/>
      <c r="DQI46" s="37"/>
      <c r="DQJ46" s="37"/>
      <c r="DQK46" s="37"/>
      <c r="DQL46" s="37"/>
      <c r="DQM46" s="37"/>
      <c r="DQN46" s="37"/>
      <c r="DQO46" s="37"/>
      <c r="DQP46" s="37"/>
      <c r="DQQ46" s="37"/>
      <c r="DQR46" s="37"/>
      <c r="DQS46" s="37"/>
      <c r="DQT46" s="37"/>
      <c r="DQU46" s="37"/>
      <c r="DQV46" s="37"/>
      <c r="DQW46" s="37"/>
      <c r="DQX46" s="37"/>
      <c r="DQY46" s="37"/>
      <c r="DQZ46" s="37"/>
      <c r="DRA46" s="37"/>
      <c r="DRB46" s="37"/>
      <c r="DRC46" s="37"/>
      <c r="DRD46" s="37"/>
      <c r="DRE46" s="37"/>
      <c r="DRF46" s="37"/>
      <c r="DRG46" s="37"/>
      <c r="DRH46" s="37"/>
      <c r="DRI46" s="37"/>
      <c r="DRJ46" s="37"/>
      <c r="DRK46" s="37"/>
      <c r="DRL46" s="37"/>
      <c r="DRM46" s="37"/>
      <c r="DRN46" s="37"/>
      <c r="DRO46" s="37"/>
      <c r="DRP46" s="37"/>
      <c r="DRQ46" s="37"/>
      <c r="DRR46" s="37"/>
      <c r="DRS46" s="37"/>
      <c r="DRT46" s="37"/>
      <c r="DRU46" s="37"/>
      <c r="DRV46" s="37"/>
      <c r="DRW46" s="37"/>
      <c r="DRX46" s="37"/>
      <c r="DRY46" s="37"/>
      <c r="DRZ46" s="37"/>
      <c r="DSA46" s="37"/>
      <c r="DSB46" s="37"/>
      <c r="DSC46" s="37"/>
      <c r="DSD46" s="37"/>
      <c r="DSE46" s="37"/>
      <c r="DSF46" s="37"/>
      <c r="DSG46" s="37"/>
      <c r="DSH46" s="37"/>
      <c r="DSI46" s="37"/>
      <c r="DSJ46" s="37"/>
      <c r="DSK46" s="37"/>
      <c r="DSL46" s="37"/>
      <c r="DSM46" s="37"/>
      <c r="DSN46" s="37"/>
      <c r="DSO46" s="37"/>
      <c r="DSP46" s="37"/>
      <c r="DSQ46" s="37"/>
      <c r="DSR46" s="37"/>
      <c r="DSS46" s="37"/>
      <c r="DST46" s="37"/>
      <c r="DSU46" s="37"/>
      <c r="DSV46" s="37"/>
      <c r="DSW46" s="37"/>
      <c r="DSX46" s="37"/>
      <c r="DSY46" s="37"/>
      <c r="DSZ46" s="37"/>
      <c r="DTA46" s="37"/>
      <c r="DTB46" s="37"/>
      <c r="DTC46" s="37"/>
      <c r="DTD46" s="37"/>
      <c r="DTE46" s="37"/>
      <c r="DTF46" s="37"/>
      <c r="DTG46" s="37"/>
      <c r="DTH46" s="37"/>
      <c r="DTI46" s="37"/>
      <c r="DTJ46" s="37"/>
      <c r="DTK46" s="37"/>
      <c r="DTL46" s="37"/>
      <c r="DTM46" s="37"/>
      <c r="DTN46" s="37"/>
      <c r="DTO46" s="37"/>
      <c r="DTP46" s="37"/>
      <c r="DTQ46" s="37"/>
      <c r="DTR46" s="37"/>
      <c r="DTS46" s="37"/>
      <c r="DTT46" s="37"/>
      <c r="DTU46" s="37"/>
      <c r="DTV46" s="37"/>
      <c r="DTW46" s="37"/>
      <c r="DTX46" s="37"/>
      <c r="DTY46" s="37"/>
      <c r="DTZ46" s="37"/>
      <c r="DUA46" s="37"/>
      <c r="DUB46" s="37"/>
      <c r="DUC46" s="37"/>
      <c r="DUD46" s="37"/>
      <c r="DUE46" s="37"/>
      <c r="DUF46" s="37"/>
      <c r="DUG46" s="37"/>
      <c r="DUH46" s="37"/>
      <c r="DUI46" s="37"/>
      <c r="DUJ46" s="37"/>
      <c r="DUK46" s="37"/>
      <c r="DUL46" s="37"/>
      <c r="DUM46" s="37"/>
      <c r="DUN46" s="37"/>
      <c r="DUO46" s="37"/>
      <c r="DUP46" s="37"/>
      <c r="DUQ46" s="37"/>
      <c r="DUR46" s="37"/>
      <c r="DUS46" s="37"/>
      <c r="DUT46" s="37"/>
      <c r="DUU46" s="37"/>
      <c r="DUV46" s="37"/>
      <c r="DUW46" s="37"/>
      <c r="DUX46" s="37"/>
      <c r="DUY46" s="37"/>
      <c r="DUZ46" s="37"/>
      <c r="DVA46" s="37"/>
      <c r="DVB46" s="37"/>
      <c r="DVC46" s="37"/>
      <c r="DVD46" s="37"/>
      <c r="DVE46" s="37"/>
      <c r="DVF46" s="37"/>
      <c r="DVG46" s="37"/>
      <c r="DVH46" s="37"/>
      <c r="DVI46" s="37"/>
      <c r="DVJ46" s="37"/>
      <c r="DVK46" s="37"/>
      <c r="DVL46" s="37"/>
      <c r="DVM46" s="37"/>
      <c r="DVN46" s="37"/>
      <c r="DVO46" s="37"/>
      <c r="DVP46" s="37"/>
      <c r="DVQ46" s="37"/>
      <c r="DVR46" s="37"/>
      <c r="DVS46" s="37"/>
      <c r="DVT46" s="37"/>
      <c r="DVU46" s="37"/>
      <c r="DVV46" s="37"/>
      <c r="DVW46" s="37"/>
      <c r="DVX46" s="37"/>
      <c r="DVY46" s="37"/>
      <c r="DVZ46" s="37"/>
      <c r="DWA46" s="37"/>
      <c r="DWB46" s="37"/>
      <c r="DWC46" s="37"/>
      <c r="DWD46" s="37"/>
      <c r="DWE46" s="37"/>
      <c r="DWF46" s="37"/>
      <c r="DWG46" s="37"/>
      <c r="DWH46" s="37"/>
      <c r="DWI46" s="37"/>
      <c r="DWJ46" s="37"/>
      <c r="DWK46" s="37"/>
      <c r="DWL46" s="37"/>
      <c r="DWM46" s="37"/>
      <c r="DWN46" s="37"/>
      <c r="DWO46" s="37"/>
      <c r="DWP46" s="37"/>
      <c r="DWQ46" s="37"/>
      <c r="DWR46" s="37"/>
      <c r="DWS46" s="37"/>
      <c r="DWT46" s="37"/>
      <c r="DWU46" s="37"/>
      <c r="DWV46" s="37"/>
      <c r="DWW46" s="37"/>
      <c r="DWX46" s="37"/>
      <c r="DWY46" s="37"/>
      <c r="DWZ46" s="37"/>
      <c r="DXA46" s="37"/>
      <c r="DXB46" s="37"/>
      <c r="DXC46" s="37"/>
      <c r="DXD46" s="37"/>
      <c r="DXE46" s="37"/>
      <c r="DXF46" s="37"/>
      <c r="DXG46" s="37"/>
      <c r="DXH46" s="37"/>
      <c r="DXI46" s="37"/>
      <c r="DXJ46" s="37"/>
      <c r="DXK46" s="37"/>
      <c r="DXL46" s="37"/>
      <c r="DXM46" s="37"/>
      <c r="DXN46" s="37"/>
      <c r="DXO46" s="37"/>
      <c r="DXP46" s="37"/>
      <c r="DXQ46" s="37"/>
      <c r="DXR46" s="37"/>
      <c r="DXS46" s="37"/>
      <c r="DXT46" s="37"/>
      <c r="DXU46" s="37"/>
      <c r="DXV46" s="37"/>
      <c r="DXW46" s="37"/>
      <c r="DXX46" s="37"/>
      <c r="DXY46" s="37"/>
      <c r="DXZ46" s="37"/>
      <c r="DYA46" s="37"/>
      <c r="DYB46" s="37"/>
      <c r="DYC46" s="37"/>
      <c r="DYD46" s="37"/>
      <c r="DYE46" s="37"/>
      <c r="DYF46" s="37"/>
      <c r="DYG46" s="37"/>
      <c r="DYH46" s="37"/>
      <c r="DYI46" s="37"/>
      <c r="DYJ46" s="37"/>
      <c r="DYK46" s="37"/>
      <c r="DYL46" s="37"/>
      <c r="DYM46" s="37"/>
      <c r="DYN46" s="37"/>
      <c r="DYO46" s="37"/>
      <c r="DYP46" s="37"/>
      <c r="DYQ46" s="37"/>
      <c r="DYR46" s="37"/>
      <c r="DYS46" s="37"/>
      <c r="DYT46" s="37"/>
      <c r="DYU46" s="37"/>
      <c r="DYV46" s="37"/>
      <c r="DYW46" s="37"/>
      <c r="DYX46" s="37"/>
      <c r="DYY46" s="37"/>
      <c r="DYZ46" s="37"/>
      <c r="DZA46" s="37"/>
      <c r="DZB46" s="37"/>
      <c r="DZC46" s="37"/>
      <c r="DZD46" s="37"/>
      <c r="DZE46" s="37"/>
      <c r="DZF46" s="37"/>
      <c r="DZG46" s="37"/>
      <c r="DZH46" s="37"/>
      <c r="DZI46" s="37"/>
      <c r="DZJ46" s="37"/>
      <c r="DZK46" s="37"/>
      <c r="DZL46" s="37"/>
      <c r="DZM46" s="37"/>
      <c r="DZN46" s="37"/>
      <c r="DZO46" s="37"/>
      <c r="DZP46" s="37"/>
      <c r="DZQ46" s="37"/>
      <c r="DZR46" s="37"/>
      <c r="DZS46" s="37"/>
      <c r="DZT46" s="37"/>
      <c r="DZU46" s="37"/>
      <c r="DZV46" s="37"/>
      <c r="DZW46" s="37"/>
      <c r="DZX46" s="37"/>
      <c r="DZY46" s="37"/>
      <c r="DZZ46" s="37"/>
      <c r="EAA46" s="37"/>
      <c r="EAB46" s="37"/>
      <c r="EAC46" s="37"/>
      <c r="EAD46" s="37"/>
      <c r="EAE46" s="37"/>
      <c r="EAF46" s="37"/>
      <c r="EAG46" s="37"/>
      <c r="EAH46" s="37"/>
      <c r="EAI46" s="37"/>
      <c r="EAJ46" s="37"/>
      <c r="EAK46" s="37"/>
      <c r="EAL46" s="37"/>
      <c r="EAM46" s="37"/>
      <c r="EAN46" s="37"/>
      <c r="EAO46" s="37"/>
      <c r="EAP46" s="37"/>
      <c r="EAQ46" s="37"/>
      <c r="EAR46" s="37"/>
      <c r="EAS46" s="37"/>
      <c r="EAT46" s="37"/>
      <c r="EAU46" s="37"/>
      <c r="EAV46" s="37"/>
      <c r="EAW46" s="37"/>
      <c r="EAX46" s="37"/>
      <c r="EAY46" s="37"/>
      <c r="EAZ46" s="37"/>
      <c r="EBA46" s="37"/>
      <c r="EBB46" s="37"/>
      <c r="EBC46" s="37"/>
      <c r="EBD46" s="37"/>
      <c r="EBE46" s="37"/>
      <c r="EBF46" s="37"/>
      <c r="EBG46" s="37"/>
      <c r="EBH46" s="37"/>
      <c r="EBI46" s="37"/>
      <c r="EBJ46" s="37"/>
      <c r="EBK46" s="37"/>
      <c r="EBL46" s="37"/>
      <c r="EBM46" s="37"/>
      <c r="EBN46" s="37"/>
      <c r="EBO46" s="37"/>
      <c r="EBP46" s="37"/>
      <c r="EBQ46" s="37"/>
      <c r="EBR46" s="37"/>
      <c r="EBS46" s="37"/>
      <c r="EBT46" s="37"/>
      <c r="EBU46" s="37"/>
      <c r="EBV46" s="37"/>
      <c r="EBW46" s="37"/>
      <c r="EBX46" s="37"/>
      <c r="EBY46" s="37"/>
      <c r="EBZ46" s="37"/>
      <c r="ECA46" s="37"/>
      <c r="ECB46" s="37"/>
      <c r="ECC46" s="37"/>
      <c r="ECD46" s="37"/>
      <c r="ECE46" s="37"/>
      <c r="ECF46" s="37"/>
      <c r="ECG46" s="37"/>
      <c r="ECH46" s="37"/>
      <c r="ECI46" s="37"/>
      <c r="ECJ46" s="37"/>
      <c r="ECK46" s="37"/>
      <c r="ECL46" s="37"/>
      <c r="ECM46" s="37"/>
      <c r="ECN46" s="37"/>
      <c r="ECO46" s="37"/>
      <c r="ECP46" s="37"/>
      <c r="ECQ46" s="37"/>
      <c r="ECR46" s="37"/>
      <c r="ECS46" s="37"/>
      <c r="ECT46" s="37"/>
      <c r="ECU46" s="37"/>
      <c r="ECV46" s="37"/>
      <c r="ECW46" s="37"/>
      <c r="ECX46" s="37"/>
      <c r="ECY46" s="37"/>
      <c r="ECZ46" s="37"/>
      <c r="EDA46" s="37"/>
      <c r="EDB46" s="37"/>
      <c r="EDC46" s="37"/>
      <c r="EDD46" s="37"/>
      <c r="EDE46" s="37"/>
      <c r="EDF46" s="37"/>
      <c r="EDG46" s="37"/>
      <c r="EDH46" s="37"/>
      <c r="EDI46" s="37"/>
      <c r="EDJ46" s="37"/>
      <c r="EDK46" s="37"/>
      <c r="EDL46" s="37"/>
      <c r="EDM46" s="37"/>
      <c r="EDN46" s="37"/>
      <c r="EDO46" s="37"/>
      <c r="EDP46" s="37"/>
      <c r="EDQ46" s="37"/>
      <c r="EDR46" s="37"/>
      <c r="EDS46" s="37"/>
      <c r="EDT46" s="37"/>
      <c r="EDU46" s="37"/>
      <c r="EDV46" s="37"/>
      <c r="EDW46" s="37"/>
      <c r="EDX46" s="37"/>
      <c r="EDY46" s="37"/>
      <c r="EDZ46" s="37"/>
      <c r="EEA46" s="37"/>
      <c r="EEB46" s="37"/>
      <c r="EEC46" s="37"/>
      <c r="EED46" s="37"/>
      <c r="EEE46" s="37"/>
      <c r="EEF46" s="37"/>
      <c r="EEG46" s="37"/>
      <c r="EEH46" s="37"/>
      <c r="EEI46" s="37"/>
      <c r="EEJ46" s="37"/>
      <c r="EEK46" s="37"/>
      <c r="EEL46" s="37"/>
      <c r="EEM46" s="37"/>
      <c r="EEN46" s="37"/>
      <c r="EEO46" s="37"/>
      <c r="EEP46" s="37"/>
      <c r="EEQ46" s="37"/>
      <c r="EER46" s="37"/>
      <c r="EES46" s="37"/>
      <c r="EET46" s="37"/>
      <c r="EEU46" s="37"/>
      <c r="EEV46" s="37"/>
      <c r="EEW46" s="37"/>
      <c r="EEX46" s="37"/>
      <c r="EEY46" s="37"/>
      <c r="EEZ46" s="37"/>
      <c r="EFA46" s="37"/>
      <c r="EFB46" s="37"/>
      <c r="EFC46" s="37"/>
      <c r="EFD46" s="37"/>
      <c r="EFE46" s="37"/>
      <c r="EFF46" s="37"/>
      <c r="EFG46" s="37"/>
      <c r="EFH46" s="37"/>
      <c r="EFI46" s="37"/>
      <c r="EFJ46" s="37"/>
      <c r="EFK46" s="37"/>
      <c r="EFL46" s="37"/>
      <c r="EFM46" s="37"/>
      <c r="EFN46" s="37"/>
      <c r="EFO46" s="37"/>
      <c r="EFP46" s="37"/>
      <c r="EFQ46" s="37"/>
      <c r="EFR46" s="37"/>
      <c r="EFS46" s="37"/>
      <c r="EFT46" s="37"/>
      <c r="EFU46" s="37"/>
      <c r="EFV46" s="37"/>
      <c r="EFW46" s="37"/>
      <c r="EFX46" s="37"/>
      <c r="EFY46" s="37"/>
      <c r="EFZ46" s="37"/>
      <c r="EGA46" s="37"/>
      <c r="EGB46" s="37"/>
      <c r="EGC46" s="37"/>
      <c r="EGD46" s="37"/>
      <c r="EGE46" s="37"/>
      <c r="EGF46" s="37"/>
      <c r="EGG46" s="37"/>
      <c r="EGH46" s="37"/>
      <c r="EGI46" s="37"/>
      <c r="EGJ46" s="37"/>
      <c r="EGK46" s="37"/>
      <c r="EGL46" s="37"/>
      <c r="EGM46" s="37"/>
      <c r="EGN46" s="37"/>
      <c r="EGO46" s="37"/>
      <c r="EGP46" s="37"/>
      <c r="EGQ46" s="37"/>
      <c r="EGR46" s="37"/>
      <c r="EGS46" s="37"/>
      <c r="EGT46" s="37"/>
      <c r="EGU46" s="37"/>
      <c r="EGV46" s="37"/>
      <c r="EGW46" s="37"/>
      <c r="EGX46" s="37"/>
      <c r="EGY46" s="37"/>
      <c r="EGZ46" s="37"/>
      <c r="EHA46" s="37"/>
      <c r="EHB46" s="37"/>
      <c r="EHC46" s="37"/>
      <c r="EHD46" s="37"/>
      <c r="EHE46" s="37"/>
      <c r="EHF46" s="37"/>
      <c r="EHG46" s="37"/>
      <c r="EHH46" s="37"/>
      <c r="EHI46" s="37"/>
      <c r="EHJ46" s="37"/>
      <c r="EHK46" s="37"/>
      <c r="EHL46" s="37"/>
      <c r="EHM46" s="37"/>
      <c r="EHN46" s="37"/>
      <c r="EHO46" s="37"/>
      <c r="EHP46" s="37"/>
      <c r="EHQ46" s="37"/>
      <c r="EHR46" s="37"/>
      <c r="EHS46" s="37"/>
      <c r="EHT46" s="37"/>
      <c r="EHU46" s="37"/>
      <c r="EHV46" s="37"/>
      <c r="EHW46" s="37"/>
      <c r="EHX46" s="37"/>
      <c r="EHY46" s="37"/>
      <c r="EHZ46" s="37"/>
      <c r="EIA46" s="37"/>
      <c r="EIB46" s="37"/>
      <c r="EIC46" s="37"/>
      <c r="EID46" s="37"/>
      <c r="EIE46" s="37"/>
      <c r="EIF46" s="37"/>
      <c r="EIG46" s="37"/>
      <c r="EIH46" s="37"/>
      <c r="EII46" s="37"/>
      <c r="EIJ46" s="37"/>
      <c r="EIK46" s="37"/>
      <c r="EIL46" s="37"/>
      <c r="EIM46" s="37"/>
      <c r="EIN46" s="37"/>
      <c r="EIO46" s="37"/>
      <c r="EIP46" s="37"/>
      <c r="EIQ46" s="37"/>
      <c r="EIR46" s="37"/>
      <c r="EIS46" s="37"/>
      <c r="EIT46" s="37"/>
      <c r="EIU46" s="37"/>
      <c r="EIV46" s="37"/>
      <c r="EIW46" s="37"/>
      <c r="EIX46" s="37"/>
      <c r="EIY46" s="37"/>
      <c r="EIZ46" s="37"/>
      <c r="EJA46" s="37"/>
      <c r="EJB46" s="37"/>
      <c r="EJC46" s="37"/>
      <c r="EJD46" s="37"/>
      <c r="EJE46" s="37"/>
      <c r="EJF46" s="37"/>
      <c r="EJG46" s="37"/>
      <c r="EJH46" s="37"/>
      <c r="EJI46" s="37"/>
      <c r="EJJ46" s="37"/>
      <c r="EJK46" s="37"/>
      <c r="EJL46" s="37"/>
      <c r="EJM46" s="37"/>
      <c r="EJN46" s="37"/>
      <c r="EJO46" s="37"/>
      <c r="EJP46" s="37"/>
      <c r="EJQ46" s="37"/>
      <c r="EJR46" s="37"/>
      <c r="EJS46" s="37"/>
      <c r="EJT46" s="37"/>
      <c r="EJU46" s="37"/>
      <c r="EJV46" s="37"/>
      <c r="EJW46" s="37"/>
      <c r="EJX46" s="37"/>
      <c r="EJY46" s="37"/>
      <c r="EJZ46" s="37"/>
      <c r="EKA46" s="37"/>
      <c r="EKB46" s="37"/>
      <c r="EKC46" s="37"/>
      <c r="EKD46" s="37"/>
      <c r="EKE46" s="37"/>
      <c r="EKF46" s="37"/>
      <c r="EKG46" s="37"/>
      <c r="EKH46" s="37"/>
      <c r="EKI46" s="37"/>
      <c r="EKJ46" s="37"/>
      <c r="EKK46" s="37"/>
      <c r="EKL46" s="37"/>
      <c r="EKM46" s="37"/>
      <c r="EKN46" s="37"/>
      <c r="EKO46" s="37"/>
      <c r="EKP46" s="37"/>
      <c r="EKQ46" s="37"/>
      <c r="EKR46" s="37"/>
      <c r="EKS46" s="37"/>
      <c r="EKT46" s="37"/>
      <c r="EKU46" s="37"/>
      <c r="EKV46" s="37"/>
      <c r="EKW46" s="37"/>
      <c r="EKX46" s="37"/>
      <c r="EKY46" s="37"/>
      <c r="EKZ46" s="37"/>
      <c r="ELA46" s="37"/>
      <c r="ELB46" s="37"/>
      <c r="ELC46" s="37"/>
      <c r="ELD46" s="37"/>
      <c r="ELE46" s="37"/>
      <c r="ELF46" s="37"/>
      <c r="ELG46" s="37"/>
      <c r="ELH46" s="37"/>
      <c r="ELI46" s="37"/>
      <c r="ELJ46" s="37"/>
      <c r="ELK46" s="37"/>
      <c r="ELL46" s="37"/>
      <c r="ELM46" s="37"/>
      <c r="ELN46" s="37"/>
      <c r="ELO46" s="37"/>
      <c r="ELP46" s="37"/>
      <c r="ELQ46" s="37"/>
      <c r="ELR46" s="37"/>
      <c r="ELS46" s="37"/>
      <c r="ELT46" s="37"/>
      <c r="ELU46" s="37"/>
      <c r="ELV46" s="37"/>
      <c r="ELW46" s="37"/>
      <c r="ELX46" s="37"/>
      <c r="ELY46" s="37"/>
      <c r="ELZ46" s="37"/>
      <c r="EMA46" s="37"/>
      <c r="EMB46" s="37"/>
      <c r="EMC46" s="37"/>
      <c r="EMD46" s="37"/>
      <c r="EME46" s="37"/>
      <c r="EMF46" s="37"/>
      <c r="EMG46" s="37"/>
      <c r="EMH46" s="37"/>
      <c r="EMI46" s="37"/>
      <c r="EMJ46" s="37"/>
      <c r="EMK46" s="37"/>
      <c r="EML46" s="37"/>
      <c r="EMM46" s="37"/>
      <c r="EMN46" s="37"/>
      <c r="EMO46" s="37"/>
      <c r="EMP46" s="37"/>
      <c r="EMQ46" s="37"/>
      <c r="EMR46" s="37"/>
      <c r="EMS46" s="37"/>
      <c r="EMT46" s="37"/>
      <c r="EMU46" s="37"/>
      <c r="EMV46" s="37"/>
      <c r="EMW46" s="37"/>
      <c r="EMX46" s="37"/>
      <c r="EMY46" s="37"/>
      <c r="EMZ46" s="37"/>
      <c r="ENA46" s="37"/>
      <c r="ENB46" s="37"/>
      <c r="ENC46" s="37"/>
      <c r="END46" s="37"/>
      <c r="ENE46" s="37"/>
      <c r="ENF46" s="37"/>
      <c r="ENG46" s="37"/>
      <c r="ENH46" s="37"/>
      <c r="ENI46" s="37"/>
      <c r="ENJ46" s="37"/>
      <c r="ENK46" s="37"/>
      <c r="ENL46" s="37"/>
      <c r="ENM46" s="37"/>
      <c r="ENN46" s="37"/>
      <c r="ENO46" s="37"/>
      <c r="ENP46" s="37"/>
      <c r="ENQ46" s="37"/>
      <c r="ENR46" s="37"/>
      <c r="ENS46" s="37"/>
      <c r="ENT46" s="37"/>
      <c r="ENU46" s="37"/>
      <c r="ENV46" s="37"/>
      <c r="ENW46" s="37"/>
      <c r="ENX46" s="37"/>
      <c r="ENY46" s="37"/>
      <c r="ENZ46" s="37"/>
      <c r="EOA46" s="37"/>
      <c r="EOB46" s="37"/>
      <c r="EOC46" s="37"/>
      <c r="EOD46" s="37"/>
      <c r="EOE46" s="37"/>
      <c r="EOF46" s="37"/>
      <c r="EOG46" s="37"/>
      <c r="EOH46" s="37"/>
      <c r="EOI46" s="37"/>
      <c r="EOJ46" s="37"/>
      <c r="EOK46" s="37"/>
      <c r="EOL46" s="37"/>
      <c r="EOM46" s="37"/>
      <c r="EON46" s="37"/>
      <c r="EOO46" s="37"/>
      <c r="EOP46" s="37"/>
      <c r="EOQ46" s="37"/>
      <c r="EOR46" s="37"/>
      <c r="EOS46" s="37"/>
      <c r="EOT46" s="37"/>
      <c r="EOU46" s="37"/>
      <c r="EOV46" s="37"/>
      <c r="EOW46" s="37"/>
      <c r="EOX46" s="37"/>
      <c r="EOY46" s="37"/>
      <c r="EOZ46" s="37"/>
      <c r="EPA46" s="37"/>
      <c r="EPB46" s="37"/>
      <c r="EPC46" s="37"/>
      <c r="EPD46" s="37"/>
      <c r="EPE46" s="37"/>
      <c r="EPF46" s="37"/>
      <c r="EPG46" s="37"/>
      <c r="EPH46" s="37"/>
      <c r="EPI46" s="37"/>
      <c r="EPJ46" s="37"/>
      <c r="EPK46" s="37"/>
      <c r="EPL46" s="37"/>
      <c r="EPM46" s="37"/>
      <c r="EPN46" s="37"/>
      <c r="EPO46" s="37"/>
      <c r="EPP46" s="37"/>
      <c r="EPQ46" s="37"/>
      <c r="EPR46" s="37"/>
      <c r="EPS46" s="37"/>
      <c r="EPT46" s="37"/>
      <c r="EPU46" s="37"/>
      <c r="EPV46" s="37"/>
      <c r="EPW46" s="37"/>
      <c r="EPX46" s="37"/>
      <c r="EPY46" s="37"/>
      <c r="EPZ46" s="37"/>
      <c r="EQA46" s="37"/>
      <c r="EQB46" s="37"/>
      <c r="EQC46" s="37"/>
      <c r="EQD46" s="37"/>
      <c r="EQE46" s="37"/>
      <c r="EQF46" s="37"/>
      <c r="EQG46" s="37"/>
      <c r="EQH46" s="37"/>
      <c r="EQI46" s="37"/>
      <c r="EQJ46" s="37"/>
      <c r="EQK46" s="37"/>
      <c r="EQL46" s="37"/>
      <c r="EQM46" s="37"/>
      <c r="EQN46" s="37"/>
      <c r="EQO46" s="37"/>
      <c r="EQP46" s="37"/>
      <c r="EQQ46" s="37"/>
      <c r="EQR46" s="37"/>
      <c r="EQS46" s="37"/>
      <c r="EQT46" s="37"/>
      <c r="EQU46" s="37"/>
      <c r="EQV46" s="37"/>
      <c r="EQW46" s="37"/>
      <c r="EQX46" s="37"/>
      <c r="EQY46" s="37"/>
      <c r="EQZ46" s="37"/>
      <c r="ERA46" s="37"/>
      <c r="ERB46" s="37"/>
      <c r="ERC46" s="37"/>
      <c r="ERD46" s="37"/>
      <c r="ERE46" s="37"/>
      <c r="ERF46" s="37"/>
      <c r="ERG46" s="37"/>
      <c r="ERH46" s="37"/>
      <c r="ERI46" s="37"/>
      <c r="ERJ46" s="37"/>
      <c r="ERK46" s="37"/>
      <c r="ERL46" s="37"/>
      <c r="ERM46" s="37"/>
      <c r="ERN46" s="37"/>
      <c r="ERO46" s="37"/>
      <c r="ERP46" s="37"/>
      <c r="ERQ46" s="37"/>
      <c r="ERR46" s="37"/>
      <c r="ERS46" s="37"/>
      <c r="ERT46" s="37"/>
      <c r="ERU46" s="37"/>
      <c r="ERV46" s="37"/>
      <c r="ERW46" s="37"/>
      <c r="ERX46" s="37"/>
      <c r="ERY46" s="37"/>
      <c r="ERZ46" s="37"/>
      <c r="ESA46" s="37"/>
      <c r="ESB46" s="37"/>
      <c r="ESC46" s="37"/>
      <c r="ESD46" s="37"/>
      <c r="ESE46" s="37"/>
      <c r="ESF46" s="37"/>
      <c r="ESG46" s="37"/>
      <c r="ESH46" s="37"/>
      <c r="ESI46" s="37"/>
      <c r="ESJ46" s="37"/>
      <c r="ESK46" s="37"/>
      <c r="ESL46" s="37"/>
      <c r="ESM46" s="37"/>
      <c r="ESN46" s="37"/>
      <c r="ESO46" s="37"/>
      <c r="ESP46" s="37"/>
      <c r="ESQ46" s="37"/>
      <c r="ESR46" s="37"/>
      <c r="ESS46" s="37"/>
      <c r="EST46" s="37"/>
      <c r="ESU46" s="37"/>
      <c r="ESV46" s="37"/>
      <c r="ESW46" s="37"/>
      <c r="ESX46" s="37"/>
      <c r="ESY46" s="37"/>
      <c r="ESZ46" s="37"/>
      <c r="ETA46" s="37"/>
      <c r="ETB46" s="37"/>
      <c r="ETC46" s="37"/>
      <c r="ETD46" s="37"/>
      <c r="ETE46" s="37"/>
      <c r="ETF46" s="37"/>
      <c r="ETG46" s="37"/>
      <c r="ETH46" s="37"/>
      <c r="ETI46" s="37"/>
      <c r="ETJ46" s="37"/>
      <c r="ETK46" s="37"/>
      <c r="ETL46" s="37"/>
      <c r="ETM46" s="37"/>
      <c r="ETN46" s="37"/>
      <c r="ETO46" s="37"/>
      <c r="ETP46" s="37"/>
      <c r="ETQ46" s="37"/>
      <c r="ETR46" s="37"/>
      <c r="ETS46" s="37"/>
      <c r="ETT46" s="37"/>
      <c r="ETU46" s="37"/>
      <c r="ETV46" s="37"/>
      <c r="ETW46" s="37"/>
      <c r="ETX46" s="37"/>
      <c r="ETY46" s="37"/>
      <c r="ETZ46" s="37"/>
      <c r="EUA46" s="37"/>
      <c r="EUB46" s="37"/>
      <c r="EUC46" s="37"/>
      <c r="EUD46" s="37"/>
      <c r="EUE46" s="37"/>
      <c r="EUF46" s="37"/>
      <c r="EUG46" s="37"/>
      <c r="EUH46" s="37"/>
      <c r="EUI46" s="37"/>
      <c r="EUJ46" s="37"/>
      <c r="EUK46" s="37"/>
      <c r="EUL46" s="37"/>
      <c r="EUM46" s="37"/>
      <c r="EUN46" s="37"/>
      <c r="EUO46" s="37"/>
      <c r="EUP46" s="37"/>
      <c r="EUQ46" s="37"/>
      <c r="EUR46" s="37"/>
      <c r="EUS46" s="37"/>
      <c r="EUT46" s="37"/>
      <c r="EUU46" s="37"/>
      <c r="EUV46" s="37"/>
      <c r="EUW46" s="37"/>
      <c r="EUX46" s="37"/>
      <c r="EUY46" s="37"/>
      <c r="EUZ46" s="37"/>
      <c r="EVA46" s="37"/>
      <c r="EVB46" s="37"/>
      <c r="EVC46" s="37"/>
      <c r="EVD46" s="37"/>
      <c r="EVE46" s="37"/>
      <c r="EVF46" s="37"/>
      <c r="EVG46" s="37"/>
      <c r="EVH46" s="37"/>
      <c r="EVI46" s="37"/>
      <c r="EVJ46" s="37"/>
      <c r="EVK46" s="37"/>
      <c r="EVL46" s="37"/>
      <c r="EVM46" s="37"/>
      <c r="EVN46" s="37"/>
      <c r="EVO46" s="37"/>
      <c r="EVP46" s="37"/>
      <c r="EVQ46" s="37"/>
      <c r="EVR46" s="37"/>
      <c r="EVS46" s="37"/>
      <c r="EVT46" s="37"/>
      <c r="EVU46" s="37"/>
      <c r="EVV46" s="37"/>
      <c r="EVW46" s="37"/>
      <c r="EVX46" s="37"/>
      <c r="EVY46" s="37"/>
      <c r="EVZ46" s="37"/>
      <c r="EWA46" s="37"/>
      <c r="EWB46" s="37"/>
      <c r="EWC46" s="37"/>
      <c r="EWD46" s="37"/>
      <c r="EWE46" s="37"/>
      <c r="EWF46" s="37"/>
      <c r="EWG46" s="37"/>
      <c r="EWH46" s="37"/>
      <c r="EWI46" s="37"/>
      <c r="EWJ46" s="37"/>
      <c r="EWK46" s="37"/>
      <c r="EWL46" s="37"/>
      <c r="EWM46" s="37"/>
      <c r="EWN46" s="37"/>
      <c r="EWO46" s="37"/>
      <c r="EWP46" s="37"/>
      <c r="EWQ46" s="37"/>
      <c r="EWR46" s="37"/>
      <c r="EWS46" s="37"/>
      <c r="EWT46" s="37"/>
      <c r="EWU46" s="37"/>
      <c r="EWV46" s="37"/>
      <c r="EWW46" s="37"/>
      <c r="EWX46" s="37"/>
      <c r="EWY46" s="37"/>
      <c r="EWZ46" s="37"/>
      <c r="EXA46" s="37"/>
      <c r="EXB46" s="37"/>
      <c r="EXC46" s="37"/>
      <c r="EXD46" s="37"/>
      <c r="EXE46" s="37"/>
      <c r="EXF46" s="37"/>
      <c r="EXG46" s="37"/>
      <c r="EXH46" s="37"/>
      <c r="EXI46" s="37"/>
      <c r="EXJ46" s="37"/>
      <c r="EXK46" s="37"/>
      <c r="EXL46" s="37"/>
      <c r="EXM46" s="37"/>
      <c r="EXN46" s="37"/>
      <c r="EXO46" s="37"/>
      <c r="EXP46" s="37"/>
      <c r="EXQ46" s="37"/>
      <c r="EXR46" s="37"/>
      <c r="EXS46" s="37"/>
      <c r="EXT46" s="37"/>
      <c r="EXU46" s="37"/>
      <c r="EXV46" s="37"/>
      <c r="EXW46" s="37"/>
      <c r="EXX46" s="37"/>
      <c r="EXY46" s="37"/>
      <c r="EXZ46" s="37"/>
      <c r="EYA46" s="37"/>
      <c r="EYB46" s="37"/>
      <c r="EYC46" s="37"/>
      <c r="EYD46" s="37"/>
      <c r="EYE46" s="37"/>
      <c r="EYF46" s="37"/>
      <c r="EYG46" s="37"/>
      <c r="EYH46" s="37"/>
      <c r="EYI46" s="37"/>
      <c r="EYJ46" s="37"/>
      <c r="EYK46" s="37"/>
      <c r="EYL46" s="37"/>
      <c r="EYM46" s="37"/>
      <c r="EYN46" s="37"/>
      <c r="EYO46" s="37"/>
      <c r="EYP46" s="37"/>
      <c r="EYQ46" s="37"/>
      <c r="EYR46" s="37"/>
      <c r="EYS46" s="37"/>
      <c r="EYT46" s="37"/>
      <c r="EYU46" s="37"/>
      <c r="EYV46" s="37"/>
      <c r="EYW46" s="37"/>
      <c r="EYX46" s="37"/>
      <c r="EYY46" s="37"/>
      <c r="EYZ46" s="37"/>
      <c r="EZA46" s="37"/>
      <c r="EZB46" s="37"/>
      <c r="EZC46" s="37"/>
      <c r="EZD46" s="37"/>
      <c r="EZE46" s="37"/>
      <c r="EZF46" s="37"/>
      <c r="EZG46" s="37"/>
      <c r="EZH46" s="37"/>
      <c r="EZI46" s="37"/>
      <c r="EZJ46" s="37"/>
      <c r="EZK46" s="37"/>
      <c r="EZL46" s="37"/>
      <c r="EZM46" s="37"/>
      <c r="EZN46" s="37"/>
      <c r="EZO46" s="37"/>
      <c r="EZP46" s="37"/>
      <c r="EZQ46" s="37"/>
      <c r="EZR46" s="37"/>
      <c r="EZS46" s="37"/>
      <c r="EZT46" s="37"/>
      <c r="EZU46" s="37"/>
      <c r="EZV46" s="37"/>
      <c r="EZW46" s="37"/>
      <c r="EZX46" s="37"/>
      <c r="EZY46" s="37"/>
      <c r="EZZ46" s="37"/>
      <c r="FAA46" s="37"/>
      <c r="FAB46" s="37"/>
      <c r="FAC46" s="37"/>
      <c r="FAD46" s="37"/>
      <c r="FAE46" s="37"/>
      <c r="FAF46" s="37"/>
      <c r="FAG46" s="37"/>
      <c r="FAH46" s="37"/>
      <c r="FAI46" s="37"/>
      <c r="FAJ46" s="37"/>
      <c r="FAK46" s="37"/>
      <c r="FAL46" s="37"/>
      <c r="FAM46" s="37"/>
      <c r="FAN46" s="37"/>
      <c r="FAO46" s="37"/>
      <c r="FAP46" s="37"/>
      <c r="FAQ46" s="37"/>
      <c r="FAR46" s="37"/>
      <c r="FAS46" s="37"/>
      <c r="FAT46" s="37"/>
      <c r="FAU46" s="37"/>
      <c r="FAV46" s="37"/>
      <c r="FAW46" s="37"/>
      <c r="FAX46" s="37"/>
      <c r="FAY46" s="37"/>
      <c r="FAZ46" s="37"/>
      <c r="FBA46" s="37"/>
      <c r="FBB46" s="37"/>
      <c r="FBC46" s="37"/>
      <c r="FBD46" s="37"/>
      <c r="FBE46" s="37"/>
      <c r="FBF46" s="37"/>
      <c r="FBG46" s="37"/>
      <c r="FBH46" s="37"/>
      <c r="FBI46" s="37"/>
      <c r="FBJ46" s="37"/>
      <c r="FBK46" s="37"/>
      <c r="FBL46" s="37"/>
      <c r="FBM46" s="37"/>
      <c r="FBN46" s="37"/>
      <c r="FBO46" s="37"/>
      <c r="FBP46" s="37"/>
      <c r="FBQ46" s="37"/>
      <c r="FBR46" s="37"/>
      <c r="FBS46" s="37"/>
      <c r="FBT46" s="37"/>
      <c r="FBU46" s="37"/>
      <c r="FBV46" s="37"/>
      <c r="FBW46" s="37"/>
      <c r="FBX46" s="37"/>
      <c r="FBY46" s="37"/>
      <c r="FBZ46" s="37"/>
      <c r="FCA46" s="37"/>
      <c r="FCB46" s="37"/>
      <c r="FCC46" s="37"/>
      <c r="FCD46" s="37"/>
      <c r="FCE46" s="37"/>
      <c r="FCF46" s="37"/>
      <c r="FCG46" s="37"/>
      <c r="FCH46" s="37"/>
      <c r="FCI46" s="37"/>
      <c r="FCJ46" s="37"/>
      <c r="FCK46" s="37"/>
      <c r="FCL46" s="37"/>
      <c r="FCM46" s="37"/>
      <c r="FCN46" s="37"/>
      <c r="FCO46" s="37"/>
      <c r="FCP46" s="37"/>
      <c r="FCQ46" s="37"/>
      <c r="FCR46" s="37"/>
      <c r="FCS46" s="37"/>
      <c r="FCT46" s="37"/>
      <c r="FCU46" s="37"/>
      <c r="FCV46" s="37"/>
      <c r="FCW46" s="37"/>
      <c r="FCX46" s="37"/>
      <c r="FCY46" s="37"/>
      <c r="FCZ46" s="37"/>
      <c r="FDA46" s="37"/>
      <c r="FDB46" s="37"/>
      <c r="FDC46" s="37"/>
      <c r="FDD46" s="37"/>
      <c r="FDE46" s="37"/>
      <c r="FDF46" s="37"/>
      <c r="FDG46" s="37"/>
      <c r="FDH46" s="37"/>
      <c r="FDI46" s="37"/>
      <c r="FDJ46" s="37"/>
      <c r="FDK46" s="37"/>
      <c r="FDL46" s="37"/>
      <c r="FDM46" s="37"/>
      <c r="FDN46" s="37"/>
      <c r="FDO46" s="37"/>
      <c r="FDP46" s="37"/>
      <c r="FDQ46" s="37"/>
      <c r="FDR46" s="37"/>
      <c r="FDS46" s="37"/>
      <c r="FDT46" s="37"/>
      <c r="FDU46" s="37"/>
      <c r="FDV46" s="37"/>
      <c r="FDW46" s="37"/>
      <c r="FDX46" s="37"/>
      <c r="FDY46" s="37"/>
      <c r="FDZ46" s="37"/>
      <c r="FEA46" s="37"/>
      <c r="FEB46" s="37"/>
      <c r="FEC46" s="37"/>
      <c r="FED46" s="37"/>
      <c r="FEE46" s="37"/>
      <c r="FEF46" s="37"/>
      <c r="FEG46" s="37"/>
      <c r="FEH46" s="37"/>
      <c r="FEI46" s="37"/>
      <c r="FEJ46" s="37"/>
      <c r="FEK46" s="37"/>
      <c r="FEL46" s="37"/>
      <c r="FEM46" s="37"/>
      <c r="FEN46" s="37"/>
      <c r="FEO46" s="37"/>
      <c r="FEP46" s="37"/>
      <c r="FEQ46" s="37"/>
      <c r="FER46" s="37"/>
      <c r="FES46" s="37"/>
      <c r="FET46" s="37"/>
      <c r="FEU46" s="37"/>
      <c r="FEV46" s="37"/>
      <c r="FEW46" s="37"/>
      <c r="FEX46" s="37"/>
      <c r="FEY46" s="37"/>
      <c r="FEZ46" s="37"/>
      <c r="FFA46" s="37"/>
      <c r="FFB46" s="37"/>
      <c r="FFC46" s="37"/>
      <c r="FFD46" s="37"/>
      <c r="FFE46" s="37"/>
      <c r="FFF46" s="37"/>
      <c r="FFG46" s="37"/>
      <c r="FFH46" s="37"/>
      <c r="FFI46" s="37"/>
      <c r="FFJ46" s="37"/>
      <c r="FFK46" s="37"/>
      <c r="FFL46" s="37"/>
      <c r="FFM46" s="37"/>
      <c r="FFN46" s="37"/>
      <c r="FFO46" s="37"/>
      <c r="FFP46" s="37"/>
      <c r="FFQ46" s="37"/>
      <c r="FFR46" s="37"/>
      <c r="FFS46" s="37"/>
      <c r="FFT46" s="37"/>
      <c r="FFU46" s="37"/>
      <c r="FFV46" s="37"/>
      <c r="FFW46" s="37"/>
      <c r="FFX46" s="37"/>
      <c r="FFY46" s="37"/>
      <c r="FFZ46" s="37"/>
      <c r="FGA46" s="37"/>
      <c r="FGB46" s="37"/>
      <c r="FGC46" s="37"/>
      <c r="FGD46" s="37"/>
      <c r="FGE46" s="37"/>
      <c r="FGF46" s="37"/>
      <c r="FGG46" s="37"/>
      <c r="FGH46" s="37"/>
      <c r="FGI46" s="37"/>
      <c r="FGJ46" s="37"/>
      <c r="FGK46" s="37"/>
      <c r="FGL46" s="37"/>
      <c r="FGM46" s="37"/>
      <c r="FGN46" s="37"/>
      <c r="FGO46" s="37"/>
      <c r="FGP46" s="37"/>
      <c r="FGQ46" s="37"/>
      <c r="FGR46" s="37"/>
      <c r="FGS46" s="37"/>
      <c r="FGT46" s="37"/>
      <c r="FGU46" s="37"/>
      <c r="FGV46" s="37"/>
      <c r="FGW46" s="37"/>
      <c r="FGX46" s="37"/>
      <c r="FGY46" s="37"/>
      <c r="FGZ46" s="37"/>
      <c r="FHA46" s="37"/>
      <c r="FHB46" s="37"/>
      <c r="FHC46" s="37"/>
      <c r="FHD46" s="37"/>
      <c r="FHE46" s="37"/>
      <c r="FHF46" s="37"/>
      <c r="FHG46" s="37"/>
      <c r="FHH46" s="37"/>
      <c r="FHI46" s="37"/>
      <c r="FHJ46" s="37"/>
      <c r="FHK46" s="37"/>
      <c r="FHL46" s="37"/>
      <c r="FHM46" s="37"/>
      <c r="FHN46" s="37"/>
      <c r="FHO46" s="37"/>
      <c r="FHP46" s="37"/>
      <c r="FHQ46" s="37"/>
      <c r="FHR46" s="37"/>
      <c r="FHS46" s="37"/>
      <c r="FHT46" s="37"/>
      <c r="FHU46" s="37"/>
      <c r="FHV46" s="37"/>
      <c r="FHW46" s="37"/>
      <c r="FHX46" s="37"/>
      <c r="FHY46" s="37"/>
      <c r="FHZ46" s="37"/>
      <c r="FIA46" s="37"/>
      <c r="FIB46" s="37"/>
      <c r="FIC46" s="37"/>
      <c r="FID46" s="37"/>
      <c r="FIE46" s="37"/>
      <c r="FIF46" s="37"/>
      <c r="FIG46" s="37"/>
      <c r="FIH46" s="37"/>
      <c r="FII46" s="37"/>
      <c r="FIJ46" s="37"/>
      <c r="FIK46" s="37"/>
      <c r="FIL46" s="37"/>
      <c r="FIM46" s="37"/>
      <c r="FIN46" s="37"/>
      <c r="FIO46" s="37"/>
      <c r="FIP46" s="37"/>
      <c r="FIQ46" s="37"/>
      <c r="FIR46" s="37"/>
      <c r="FIS46" s="37"/>
      <c r="FIT46" s="37"/>
      <c r="FIU46" s="37"/>
      <c r="FIV46" s="37"/>
      <c r="FIW46" s="37"/>
      <c r="FIX46" s="37"/>
      <c r="FIY46" s="37"/>
      <c r="FIZ46" s="37"/>
      <c r="FJA46" s="37"/>
      <c r="FJB46" s="37"/>
      <c r="FJC46" s="37"/>
      <c r="FJD46" s="37"/>
      <c r="FJE46" s="37"/>
      <c r="FJF46" s="37"/>
      <c r="FJG46" s="37"/>
      <c r="FJH46" s="37"/>
      <c r="FJI46" s="37"/>
      <c r="FJJ46" s="37"/>
      <c r="FJK46" s="37"/>
      <c r="FJL46" s="37"/>
      <c r="FJM46" s="37"/>
      <c r="FJN46" s="37"/>
      <c r="FJO46" s="37"/>
      <c r="FJP46" s="37"/>
      <c r="FJQ46" s="37"/>
      <c r="FJR46" s="37"/>
      <c r="FJS46" s="37"/>
      <c r="FJT46" s="37"/>
      <c r="FJU46" s="37"/>
      <c r="FJV46" s="37"/>
      <c r="FJW46" s="37"/>
      <c r="FJX46" s="37"/>
      <c r="FJY46" s="37"/>
      <c r="FJZ46" s="37"/>
      <c r="FKA46" s="37"/>
      <c r="FKB46" s="37"/>
      <c r="FKC46" s="37"/>
      <c r="FKD46" s="37"/>
      <c r="FKE46" s="37"/>
      <c r="FKF46" s="37"/>
      <c r="FKG46" s="37"/>
      <c r="FKH46" s="37"/>
      <c r="FKI46" s="37"/>
      <c r="FKJ46" s="37"/>
      <c r="FKK46" s="37"/>
      <c r="FKL46" s="37"/>
      <c r="FKM46" s="37"/>
      <c r="FKN46" s="37"/>
      <c r="FKO46" s="37"/>
      <c r="FKP46" s="37"/>
      <c r="FKQ46" s="37"/>
      <c r="FKR46" s="37"/>
      <c r="FKS46" s="37"/>
      <c r="FKT46" s="37"/>
      <c r="FKU46" s="37"/>
      <c r="FKV46" s="37"/>
      <c r="FKW46" s="37"/>
      <c r="FKX46" s="37"/>
      <c r="FKY46" s="37"/>
      <c r="FKZ46" s="37"/>
      <c r="FLA46" s="37"/>
      <c r="FLB46" s="37"/>
      <c r="FLC46" s="37"/>
      <c r="FLD46" s="37"/>
      <c r="FLE46" s="37"/>
      <c r="FLF46" s="37"/>
      <c r="FLG46" s="37"/>
      <c r="FLH46" s="37"/>
      <c r="FLI46" s="37"/>
      <c r="FLJ46" s="37"/>
      <c r="FLK46" s="37"/>
      <c r="FLL46" s="37"/>
      <c r="FLM46" s="37"/>
      <c r="FLN46" s="37"/>
      <c r="FLO46" s="37"/>
      <c r="FLP46" s="37"/>
      <c r="FLQ46" s="37"/>
      <c r="FLR46" s="37"/>
      <c r="FLS46" s="37"/>
      <c r="FLT46" s="37"/>
      <c r="FLU46" s="37"/>
      <c r="FLV46" s="37"/>
      <c r="FLW46" s="37"/>
      <c r="FLX46" s="37"/>
      <c r="FLY46" s="37"/>
      <c r="FLZ46" s="37"/>
      <c r="FMA46" s="37"/>
      <c r="FMB46" s="37"/>
      <c r="FMC46" s="37"/>
      <c r="FMD46" s="37"/>
      <c r="FME46" s="37"/>
      <c r="FMF46" s="37"/>
      <c r="FMG46" s="37"/>
      <c r="FMH46" s="37"/>
      <c r="FMI46" s="37"/>
      <c r="FMJ46" s="37"/>
      <c r="FMK46" s="37"/>
      <c r="FML46" s="37"/>
      <c r="FMM46" s="37"/>
      <c r="FMN46" s="37"/>
      <c r="FMO46" s="37"/>
      <c r="FMP46" s="37"/>
      <c r="FMQ46" s="37"/>
      <c r="FMR46" s="37"/>
      <c r="FMS46" s="37"/>
      <c r="FMT46" s="37"/>
      <c r="FMU46" s="37"/>
      <c r="FMV46" s="37"/>
      <c r="FMW46" s="37"/>
      <c r="FMX46" s="37"/>
      <c r="FMY46" s="37"/>
      <c r="FMZ46" s="37"/>
      <c r="FNA46" s="37"/>
      <c r="FNB46" s="37"/>
      <c r="FNC46" s="37"/>
      <c r="FND46" s="37"/>
      <c r="FNE46" s="37"/>
      <c r="FNF46" s="37"/>
      <c r="FNG46" s="37"/>
      <c r="FNH46" s="37"/>
      <c r="FNI46" s="37"/>
      <c r="FNJ46" s="37"/>
      <c r="FNK46" s="37"/>
      <c r="FNL46" s="37"/>
      <c r="FNM46" s="37"/>
      <c r="FNN46" s="37"/>
      <c r="FNO46" s="37"/>
      <c r="FNP46" s="37"/>
      <c r="FNQ46" s="37"/>
      <c r="FNR46" s="37"/>
      <c r="FNS46" s="37"/>
      <c r="FNT46" s="37"/>
      <c r="FNU46" s="37"/>
      <c r="FNV46" s="37"/>
      <c r="FNW46" s="37"/>
      <c r="FNX46" s="37"/>
      <c r="FNY46" s="37"/>
      <c r="FNZ46" s="37"/>
      <c r="FOA46" s="37"/>
      <c r="FOB46" s="37"/>
      <c r="FOC46" s="37"/>
      <c r="FOD46" s="37"/>
      <c r="FOE46" s="37"/>
      <c r="FOF46" s="37"/>
      <c r="FOG46" s="37"/>
      <c r="FOH46" s="37"/>
      <c r="FOI46" s="37"/>
      <c r="FOJ46" s="37"/>
      <c r="FOK46" s="37"/>
      <c r="FOL46" s="37"/>
      <c r="FOM46" s="37"/>
      <c r="FON46" s="37"/>
      <c r="FOO46" s="37"/>
      <c r="FOP46" s="37"/>
      <c r="FOQ46" s="37"/>
      <c r="FOR46" s="37"/>
      <c r="FOS46" s="37"/>
      <c r="FOT46" s="37"/>
      <c r="FOU46" s="37"/>
      <c r="FOV46" s="37"/>
      <c r="FOW46" s="37"/>
      <c r="FOX46" s="37"/>
      <c r="FOY46" s="37"/>
      <c r="FOZ46" s="37"/>
      <c r="FPA46" s="37"/>
      <c r="FPB46" s="37"/>
      <c r="FPC46" s="37"/>
      <c r="FPD46" s="37"/>
      <c r="FPE46" s="37"/>
      <c r="FPF46" s="37"/>
      <c r="FPG46" s="37"/>
      <c r="FPH46" s="37"/>
      <c r="FPI46" s="37"/>
      <c r="FPJ46" s="37"/>
      <c r="FPK46" s="37"/>
      <c r="FPL46" s="37"/>
      <c r="FPM46" s="37"/>
      <c r="FPN46" s="37"/>
      <c r="FPO46" s="37"/>
      <c r="FPP46" s="37"/>
      <c r="FPQ46" s="37"/>
      <c r="FPR46" s="37"/>
      <c r="FPS46" s="37"/>
      <c r="FPT46" s="37"/>
      <c r="FPU46" s="37"/>
      <c r="FPV46" s="37"/>
      <c r="FPW46" s="37"/>
      <c r="FPX46" s="37"/>
      <c r="FPY46" s="37"/>
      <c r="FPZ46" s="37"/>
      <c r="FQA46" s="37"/>
      <c r="FQB46" s="37"/>
      <c r="FQC46" s="37"/>
      <c r="FQD46" s="37"/>
      <c r="FQE46" s="37"/>
      <c r="FQF46" s="37"/>
      <c r="FQG46" s="37"/>
      <c r="FQH46" s="37"/>
      <c r="FQI46" s="37"/>
      <c r="FQJ46" s="37"/>
      <c r="FQK46" s="37"/>
      <c r="FQL46" s="37"/>
      <c r="FQM46" s="37"/>
      <c r="FQN46" s="37"/>
      <c r="FQO46" s="37"/>
      <c r="FQP46" s="37"/>
      <c r="FQQ46" s="37"/>
      <c r="FQR46" s="37"/>
      <c r="FQS46" s="37"/>
      <c r="FQT46" s="37"/>
      <c r="FQU46" s="37"/>
      <c r="FQV46" s="37"/>
      <c r="FQW46" s="37"/>
      <c r="FQX46" s="37"/>
      <c r="FQY46" s="37"/>
      <c r="FQZ46" s="37"/>
      <c r="FRA46" s="37"/>
      <c r="FRB46" s="37"/>
      <c r="FRC46" s="37"/>
      <c r="FRD46" s="37"/>
      <c r="FRE46" s="37"/>
      <c r="FRF46" s="37"/>
      <c r="FRG46" s="37"/>
      <c r="FRH46" s="37"/>
      <c r="FRI46" s="37"/>
      <c r="FRJ46" s="37"/>
      <c r="FRK46" s="37"/>
      <c r="FRL46" s="37"/>
      <c r="FRM46" s="37"/>
      <c r="FRN46" s="37"/>
      <c r="FRO46" s="37"/>
      <c r="FRP46" s="37"/>
      <c r="FRQ46" s="37"/>
      <c r="FRR46" s="37"/>
      <c r="FRS46" s="37"/>
      <c r="FRT46" s="37"/>
      <c r="FRU46" s="37"/>
      <c r="FRV46" s="37"/>
      <c r="FRW46" s="37"/>
      <c r="FRX46" s="37"/>
      <c r="FRY46" s="37"/>
      <c r="FRZ46" s="37"/>
      <c r="FSA46" s="37"/>
      <c r="FSB46" s="37"/>
      <c r="FSC46" s="37"/>
      <c r="FSD46" s="37"/>
      <c r="FSE46" s="37"/>
      <c r="FSF46" s="37"/>
      <c r="FSG46" s="37"/>
      <c r="FSH46" s="37"/>
      <c r="FSI46" s="37"/>
      <c r="FSJ46" s="37"/>
      <c r="FSK46" s="37"/>
      <c r="FSL46" s="37"/>
      <c r="FSM46" s="37"/>
      <c r="FSN46" s="37"/>
      <c r="FSO46" s="37"/>
      <c r="FSP46" s="37"/>
      <c r="FSQ46" s="37"/>
      <c r="FSR46" s="37"/>
      <c r="FSS46" s="37"/>
      <c r="FST46" s="37"/>
      <c r="FSU46" s="37"/>
      <c r="FSV46" s="37"/>
      <c r="FSW46" s="37"/>
      <c r="FSX46" s="37"/>
      <c r="FSY46" s="37"/>
      <c r="FSZ46" s="37"/>
      <c r="FTA46" s="37"/>
      <c r="FTB46" s="37"/>
      <c r="FTC46" s="37"/>
      <c r="FTD46" s="37"/>
      <c r="FTE46" s="37"/>
      <c r="FTF46" s="37"/>
      <c r="FTG46" s="37"/>
      <c r="FTH46" s="37"/>
      <c r="FTI46" s="37"/>
      <c r="FTJ46" s="37"/>
      <c r="FTK46" s="37"/>
      <c r="FTL46" s="37"/>
      <c r="FTM46" s="37"/>
      <c r="FTN46" s="37"/>
      <c r="FTO46" s="37"/>
      <c r="FTP46" s="37"/>
      <c r="FTQ46" s="37"/>
      <c r="FTR46" s="37"/>
      <c r="FTS46" s="37"/>
      <c r="FTT46" s="37"/>
      <c r="FTU46" s="37"/>
      <c r="FTV46" s="37"/>
      <c r="FTW46" s="37"/>
      <c r="FTX46" s="37"/>
      <c r="FTY46" s="37"/>
      <c r="FTZ46" s="37"/>
      <c r="FUA46" s="37"/>
      <c r="FUB46" s="37"/>
      <c r="FUC46" s="37"/>
      <c r="FUD46" s="37"/>
      <c r="FUE46" s="37"/>
      <c r="FUF46" s="37"/>
      <c r="FUG46" s="37"/>
      <c r="FUH46" s="37"/>
      <c r="FUI46" s="37"/>
      <c r="FUJ46" s="37"/>
      <c r="FUK46" s="37"/>
      <c r="FUL46" s="37"/>
      <c r="FUM46" s="37"/>
      <c r="FUN46" s="37"/>
      <c r="FUO46" s="37"/>
      <c r="FUP46" s="37"/>
      <c r="FUQ46" s="37"/>
      <c r="FUR46" s="37"/>
      <c r="FUS46" s="37"/>
      <c r="FUT46" s="37"/>
      <c r="FUU46" s="37"/>
      <c r="FUV46" s="37"/>
      <c r="FUW46" s="37"/>
      <c r="FUX46" s="37"/>
      <c r="FUY46" s="37"/>
      <c r="FUZ46" s="37"/>
      <c r="FVA46" s="37"/>
      <c r="FVB46" s="37"/>
      <c r="FVC46" s="37"/>
      <c r="FVD46" s="37"/>
      <c r="FVE46" s="37"/>
      <c r="FVF46" s="37"/>
      <c r="FVG46" s="37"/>
      <c r="FVH46" s="37"/>
      <c r="FVI46" s="37"/>
      <c r="FVJ46" s="37"/>
      <c r="FVK46" s="37"/>
      <c r="FVL46" s="37"/>
      <c r="FVM46" s="37"/>
      <c r="FVN46" s="37"/>
      <c r="FVO46" s="37"/>
      <c r="FVP46" s="37"/>
      <c r="FVQ46" s="37"/>
      <c r="FVR46" s="37"/>
      <c r="FVS46" s="37"/>
      <c r="FVT46" s="37"/>
      <c r="FVU46" s="37"/>
      <c r="FVV46" s="37"/>
      <c r="FVW46" s="37"/>
      <c r="FVX46" s="37"/>
      <c r="FVY46" s="37"/>
      <c r="FVZ46" s="37"/>
      <c r="FWA46" s="37"/>
      <c r="FWB46" s="37"/>
      <c r="FWC46" s="37"/>
      <c r="FWD46" s="37"/>
      <c r="FWE46" s="37"/>
      <c r="FWF46" s="37"/>
      <c r="FWG46" s="37"/>
      <c r="FWH46" s="37"/>
      <c r="FWI46" s="37"/>
      <c r="FWJ46" s="37"/>
      <c r="FWK46" s="37"/>
      <c r="FWL46" s="37"/>
      <c r="FWM46" s="37"/>
      <c r="FWN46" s="37"/>
      <c r="FWO46" s="37"/>
      <c r="FWP46" s="37"/>
      <c r="FWQ46" s="37"/>
      <c r="FWR46" s="37"/>
      <c r="FWS46" s="37"/>
      <c r="FWT46" s="37"/>
      <c r="FWU46" s="37"/>
      <c r="FWV46" s="37"/>
      <c r="FWW46" s="37"/>
      <c r="FWX46" s="37"/>
      <c r="FWY46" s="37"/>
      <c r="FWZ46" s="37"/>
      <c r="FXA46" s="37"/>
      <c r="FXB46" s="37"/>
      <c r="FXC46" s="37"/>
      <c r="FXD46" s="37"/>
      <c r="FXE46" s="37"/>
      <c r="FXF46" s="37"/>
      <c r="FXG46" s="37"/>
      <c r="FXH46" s="37"/>
      <c r="FXI46" s="37"/>
      <c r="FXJ46" s="37"/>
      <c r="FXK46" s="37"/>
      <c r="FXL46" s="37"/>
      <c r="FXM46" s="37"/>
      <c r="FXN46" s="37"/>
      <c r="FXO46" s="37"/>
      <c r="FXP46" s="37"/>
      <c r="FXQ46" s="37"/>
      <c r="FXR46" s="37"/>
      <c r="FXS46" s="37"/>
      <c r="FXT46" s="37"/>
      <c r="FXU46" s="37"/>
      <c r="FXV46" s="37"/>
      <c r="FXW46" s="37"/>
      <c r="FXX46" s="37"/>
      <c r="FXY46" s="37"/>
      <c r="FXZ46" s="37"/>
      <c r="FYA46" s="37"/>
      <c r="FYB46" s="37"/>
      <c r="FYC46" s="37"/>
      <c r="FYD46" s="37"/>
      <c r="FYE46" s="37"/>
      <c r="FYF46" s="37"/>
      <c r="FYG46" s="37"/>
      <c r="FYH46" s="37"/>
      <c r="FYI46" s="37"/>
      <c r="FYJ46" s="37"/>
      <c r="FYK46" s="37"/>
      <c r="FYL46" s="37"/>
      <c r="FYM46" s="37"/>
      <c r="FYN46" s="37"/>
      <c r="FYO46" s="37"/>
      <c r="FYP46" s="37"/>
      <c r="FYQ46" s="37"/>
      <c r="FYR46" s="37"/>
      <c r="FYS46" s="37"/>
      <c r="FYT46" s="37"/>
      <c r="FYU46" s="37"/>
      <c r="FYV46" s="37"/>
      <c r="FYW46" s="37"/>
      <c r="FYX46" s="37"/>
      <c r="FYY46" s="37"/>
      <c r="FYZ46" s="37"/>
      <c r="FZA46" s="37"/>
      <c r="FZB46" s="37"/>
      <c r="FZC46" s="37"/>
      <c r="FZD46" s="37"/>
      <c r="FZE46" s="37"/>
      <c r="FZF46" s="37"/>
      <c r="FZG46" s="37"/>
      <c r="FZH46" s="37"/>
      <c r="FZI46" s="37"/>
      <c r="FZJ46" s="37"/>
      <c r="FZK46" s="37"/>
      <c r="FZL46" s="37"/>
      <c r="FZM46" s="37"/>
      <c r="FZN46" s="37"/>
      <c r="FZO46" s="37"/>
      <c r="FZP46" s="37"/>
      <c r="FZQ46" s="37"/>
      <c r="FZR46" s="37"/>
      <c r="FZS46" s="37"/>
      <c r="FZT46" s="37"/>
      <c r="FZU46" s="37"/>
      <c r="FZV46" s="37"/>
      <c r="FZW46" s="37"/>
      <c r="FZX46" s="37"/>
      <c r="FZY46" s="37"/>
      <c r="FZZ46" s="37"/>
      <c r="GAA46" s="37"/>
      <c r="GAB46" s="37"/>
      <c r="GAC46" s="37"/>
      <c r="GAD46" s="37"/>
      <c r="GAE46" s="37"/>
      <c r="GAF46" s="37"/>
      <c r="GAG46" s="37"/>
      <c r="GAH46" s="37"/>
      <c r="GAI46" s="37"/>
      <c r="GAJ46" s="37"/>
      <c r="GAK46" s="37"/>
      <c r="GAL46" s="37"/>
      <c r="GAM46" s="37"/>
      <c r="GAN46" s="37"/>
      <c r="GAO46" s="37"/>
      <c r="GAP46" s="37"/>
      <c r="GAQ46" s="37"/>
      <c r="GAR46" s="37"/>
      <c r="GAS46" s="37"/>
      <c r="GAT46" s="37"/>
      <c r="GAU46" s="37"/>
      <c r="GAV46" s="37"/>
      <c r="GAW46" s="37"/>
      <c r="GAX46" s="37"/>
      <c r="GAY46" s="37"/>
      <c r="GAZ46" s="37"/>
      <c r="GBA46" s="37"/>
      <c r="GBB46" s="37"/>
      <c r="GBC46" s="37"/>
      <c r="GBD46" s="37"/>
      <c r="GBE46" s="37"/>
      <c r="GBF46" s="37"/>
      <c r="GBG46" s="37"/>
      <c r="GBH46" s="37"/>
      <c r="GBI46" s="37"/>
      <c r="GBJ46" s="37"/>
      <c r="GBK46" s="37"/>
      <c r="GBL46" s="37"/>
      <c r="GBM46" s="37"/>
      <c r="GBN46" s="37"/>
      <c r="GBO46" s="37"/>
      <c r="GBP46" s="37"/>
      <c r="GBQ46" s="37"/>
      <c r="GBR46" s="37"/>
      <c r="GBS46" s="37"/>
      <c r="GBT46" s="37"/>
      <c r="GBU46" s="37"/>
      <c r="GBV46" s="37"/>
      <c r="GBW46" s="37"/>
      <c r="GBX46" s="37"/>
      <c r="GBY46" s="37"/>
      <c r="GBZ46" s="37"/>
      <c r="GCA46" s="37"/>
      <c r="GCB46" s="37"/>
      <c r="GCC46" s="37"/>
      <c r="GCD46" s="37"/>
      <c r="GCE46" s="37"/>
      <c r="GCF46" s="37"/>
      <c r="GCG46" s="37"/>
      <c r="GCH46" s="37"/>
      <c r="GCI46" s="37"/>
      <c r="GCJ46" s="37"/>
      <c r="GCK46" s="37"/>
      <c r="GCL46" s="37"/>
      <c r="GCM46" s="37"/>
      <c r="GCN46" s="37"/>
      <c r="GCO46" s="37"/>
      <c r="GCP46" s="37"/>
      <c r="GCQ46" s="37"/>
      <c r="GCR46" s="37"/>
      <c r="GCS46" s="37"/>
      <c r="GCT46" s="37"/>
      <c r="GCU46" s="37"/>
      <c r="GCV46" s="37"/>
      <c r="GCW46" s="37"/>
      <c r="GCX46" s="37"/>
      <c r="GCY46" s="37"/>
      <c r="GCZ46" s="37"/>
      <c r="GDA46" s="37"/>
      <c r="GDB46" s="37"/>
      <c r="GDC46" s="37"/>
      <c r="GDD46" s="37"/>
      <c r="GDE46" s="37"/>
      <c r="GDF46" s="37"/>
      <c r="GDG46" s="37"/>
      <c r="GDH46" s="37"/>
      <c r="GDI46" s="37"/>
      <c r="GDJ46" s="37"/>
      <c r="GDK46" s="37"/>
      <c r="GDL46" s="37"/>
      <c r="GDM46" s="37"/>
      <c r="GDN46" s="37"/>
      <c r="GDO46" s="37"/>
      <c r="GDP46" s="37"/>
      <c r="GDQ46" s="37"/>
      <c r="GDR46" s="37"/>
      <c r="GDS46" s="37"/>
      <c r="GDT46" s="37"/>
      <c r="GDU46" s="37"/>
      <c r="GDV46" s="37"/>
      <c r="GDW46" s="37"/>
      <c r="GDX46" s="37"/>
      <c r="GDY46" s="37"/>
      <c r="GDZ46" s="37"/>
      <c r="GEA46" s="37"/>
      <c r="GEB46" s="37"/>
      <c r="GEC46" s="37"/>
      <c r="GED46" s="37"/>
      <c r="GEE46" s="37"/>
      <c r="GEF46" s="37"/>
      <c r="GEG46" s="37"/>
      <c r="GEH46" s="37"/>
      <c r="GEI46" s="37"/>
      <c r="GEJ46" s="37"/>
      <c r="GEK46" s="37"/>
      <c r="GEL46" s="37"/>
      <c r="GEM46" s="37"/>
      <c r="GEN46" s="37"/>
      <c r="GEO46" s="37"/>
      <c r="GEP46" s="37"/>
      <c r="GEQ46" s="37"/>
      <c r="GER46" s="37"/>
      <c r="GES46" s="37"/>
      <c r="GET46" s="37"/>
      <c r="GEU46" s="37"/>
      <c r="GEV46" s="37"/>
      <c r="GEW46" s="37"/>
      <c r="GEX46" s="37"/>
      <c r="GEY46" s="37"/>
      <c r="GEZ46" s="37"/>
      <c r="GFA46" s="37"/>
      <c r="GFB46" s="37"/>
      <c r="GFC46" s="37"/>
      <c r="GFD46" s="37"/>
      <c r="GFE46" s="37"/>
      <c r="GFF46" s="37"/>
      <c r="GFG46" s="37"/>
      <c r="GFH46" s="37"/>
      <c r="GFI46" s="37"/>
      <c r="GFJ46" s="37"/>
      <c r="GFK46" s="37"/>
      <c r="GFL46" s="37"/>
      <c r="GFM46" s="37"/>
      <c r="GFN46" s="37"/>
      <c r="GFO46" s="37"/>
      <c r="GFP46" s="37"/>
      <c r="GFQ46" s="37"/>
      <c r="GFR46" s="37"/>
      <c r="GFS46" s="37"/>
      <c r="GFT46" s="37"/>
      <c r="GFU46" s="37"/>
      <c r="GFV46" s="37"/>
      <c r="GFW46" s="37"/>
      <c r="GFX46" s="37"/>
      <c r="GFY46" s="37"/>
      <c r="GFZ46" s="37"/>
      <c r="GGA46" s="37"/>
      <c r="GGB46" s="37"/>
      <c r="GGC46" s="37"/>
      <c r="GGD46" s="37"/>
      <c r="GGE46" s="37"/>
      <c r="GGF46" s="37"/>
      <c r="GGG46" s="37"/>
      <c r="GGH46" s="37"/>
      <c r="GGI46" s="37"/>
      <c r="GGJ46" s="37"/>
      <c r="GGK46" s="37"/>
      <c r="GGL46" s="37"/>
      <c r="GGM46" s="37"/>
      <c r="GGN46" s="37"/>
      <c r="GGO46" s="37"/>
      <c r="GGP46" s="37"/>
      <c r="GGQ46" s="37"/>
      <c r="GGR46" s="37"/>
      <c r="GGS46" s="37"/>
      <c r="GGT46" s="37"/>
      <c r="GGU46" s="37"/>
      <c r="GGV46" s="37"/>
      <c r="GGW46" s="37"/>
      <c r="GGX46" s="37"/>
      <c r="GGY46" s="37"/>
      <c r="GGZ46" s="37"/>
      <c r="GHA46" s="37"/>
      <c r="GHB46" s="37"/>
      <c r="GHC46" s="37"/>
      <c r="GHD46" s="37"/>
      <c r="GHE46" s="37"/>
      <c r="GHF46" s="37"/>
      <c r="GHG46" s="37"/>
      <c r="GHH46" s="37"/>
      <c r="GHI46" s="37"/>
      <c r="GHJ46" s="37"/>
      <c r="GHK46" s="37"/>
      <c r="GHL46" s="37"/>
      <c r="GHM46" s="37"/>
      <c r="GHN46" s="37"/>
      <c r="GHO46" s="37"/>
      <c r="GHP46" s="37"/>
      <c r="GHQ46" s="37"/>
      <c r="GHR46" s="37"/>
      <c r="GHS46" s="37"/>
      <c r="GHT46" s="37"/>
      <c r="GHU46" s="37"/>
      <c r="GHV46" s="37"/>
      <c r="GHW46" s="37"/>
      <c r="GHX46" s="37"/>
      <c r="GHY46" s="37"/>
      <c r="GHZ46" s="37"/>
      <c r="GIA46" s="37"/>
      <c r="GIB46" s="37"/>
      <c r="GIC46" s="37"/>
      <c r="GID46" s="37"/>
      <c r="GIE46" s="37"/>
      <c r="GIF46" s="37"/>
      <c r="GIG46" s="37"/>
      <c r="GIH46" s="37"/>
      <c r="GII46" s="37"/>
      <c r="GIJ46" s="37"/>
      <c r="GIK46" s="37"/>
      <c r="GIL46" s="37"/>
      <c r="GIM46" s="37"/>
      <c r="GIN46" s="37"/>
      <c r="GIO46" s="37"/>
      <c r="GIP46" s="37"/>
      <c r="GIQ46" s="37"/>
      <c r="GIR46" s="37"/>
      <c r="GIS46" s="37"/>
      <c r="GIT46" s="37"/>
      <c r="GIU46" s="37"/>
      <c r="GIV46" s="37"/>
      <c r="GIW46" s="37"/>
      <c r="GIX46" s="37"/>
      <c r="GIY46" s="37"/>
      <c r="GIZ46" s="37"/>
      <c r="GJA46" s="37"/>
      <c r="GJB46" s="37"/>
      <c r="GJC46" s="37"/>
      <c r="GJD46" s="37"/>
      <c r="GJE46" s="37"/>
      <c r="GJF46" s="37"/>
      <c r="GJG46" s="37"/>
      <c r="GJH46" s="37"/>
      <c r="GJI46" s="37"/>
      <c r="GJJ46" s="37"/>
      <c r="GJK46" s="37"/>
      <c r="GJL46" s="37"/>
      <c r="GJM46" s="37"/>
      <c r="GJN46" s="37"/>
      <c r="GJO46" s="37"/>
      <c r="GJP46" s="37"/>
      <c r="GJQ46" s="37"/>
      <c r="GJR46" s="37"/>
      <c r="GJS46" s="37"/>
      <c r="GJT46" s="37"/>
      <c r="GJU46" s="37"/>
      <c r="GJV46" s="37"/>
      <c r="GJW46" s="37"/>
      <c r="GJX46" s="37"/>
      <c r="GJY46" s="37"/>
      <c r="GJZ46" s="37"/>
      <c r="GKA46" s="37"/>
      <c r="GKB46" s="37"/>
      <c r="GKC46" s="37"/>
      <c r="GKD46" s="37"/>
      <c r="GKE46" s="37"/>
      <c r="GKF46" s="37"/>
      <c r="GKG46" s="37"/>
      <c r="GKH46" s="37"/>
      <c r="GKI46" s="37"/>
      <c r="GKJ46" s="37"/>
      <c r="GKK46" s="37"/>
      <c r="GKL46" s="37"/>
      <c r="GKM46" s="37"/>
      <c r="GKN46" s="37"/>
      <c r="GKO46" s="37"/>
      <c r="GKP46" s="37"/>
      <c r="GKQ46" s="37"/>
      <c r="GKR46" s="37"/>
      <c r="GKS46" s="37"/>
      <c r="GKT46" s="37"/>
      <c r="GKU46" s="37"/>
      <c r="GKV46" s="37"/>
      <c r="GKW46" s="37"/>
      <c r="GKX46" s="37"/>
      <c r="GKY46" s="37"/>
      <c r="GKZ46" s="37"/>
      <c r="GLA46" s="37"/>
      <c r="GLB46" s="37"/>
      <c r="GLC46" s="37"/>
      <c r="GLD46" s="37"/>
      <c r="GLE46" s="37"/>
      <c r="GLF46" s="37"/>
      <c r="GLG46" s="37"/>
      <c r="GLH46" s="37"/>
      <c r="GLI46" s="37"/>
      <c r="GLJ46" s="37"/>
      <c r="GLK46" s="37"/>
      <c r="GLL46" s="37"/>
      <c r="GLM46" s="37"/>
      <c r="GLN46" s="37"/>
      <c r="GLO46" s="37"/>
      <c r="GLP46" s="37"/>
      <c r="GLQ46" s="37"/>
      <c r="GLR46" s="37"/>
      <c r="GLS46" s="37"/>
      <c r="GLT46" s="37"/>
      <c r="GLU46" s="37"/>
      <c r="GLV46" s="37"/>
      <c r="GLW46" s="37"/>
      <c r="GLX46" s="37"/>
      <c r="GLY46" s="37"/>
      <c r="GLZ46" s="37"/>
      <c r="GMA46" s="37"/>
      <c r="GMB46" s="37"/>
      <c r="GMC46" s="37"/>
      <c r="GMD46" s="37"/>
      <c r="GME46" s="37"/>
      <c r="GMF46" s="37"/>
      <c r="GMG46" s="37"/>
      <c r="GMH46" s="37"/>
      <c r="GMI46" s="37"/>
      <c r="GMJ46" s="37"/>
      <c r="GMK46" s="37"/>
      <c r="GML46" s="37"/>
      <c r="GMM46" s="37"/>
      <c r="GMN46" s="37"/>
      <c r="GMO46" s="37"/>
      <c r="GMP46" s="37"/>
      <c r="GMQ46" s="37"/>
      <c r="GMR46" s="37"/>
      <c r="GMS46" s="37"/>
      <c r="GMT46" s="37"/>
      <c r="GMU46" s="37"/>
      <c r="GMV46" s="37"/>
      <c r="GMW46" s="37"/>
      <c r="GMX46" s="37"/>
      <c r="GMY46" s="37"/>
      <c r="GMZ46" s="37"/>
      <c r="GNA46" s="37"/>
      <c r="GNB46" s="37"/>
      <c r="GNC46" s="37"/>
      <c r="GND46" s="37"/>
      <c r="GNE46" s="37"/>
      <c r="GNF46" s="37"/>
      <c r="GNG46" s="37"/>
      <c r="GNH46" s="37"/>
      <c r="GNI46" s="37"/>
      <c r="GNJ46" s="37"/>
      <c r="GNK46" s="37"/>
      <c r="GNL46" s="37"/>
      <c r="GNM46" s="37"/>
      <c r="GNN46" s="37"/>
      <c r="GNO46" s="37"/>
      <c r="GNP46" s="37"/>
      <c r="GNQ46" s="37"/>
      <c r="GNR46" s="37"/>
      <c r="GNS46" s="37"/>
      <c r="GNT46" s="37"/>
      <c r="GNU46" s="37"/>
      <c r="GNV46" s="37"/>
      <c r="GNW46" s="37"/>
      <c r="GNX46" s="37"/>
      <c r="GNY46" s="37"/>
      <c r="GNZ46" s="37"/>
      <c r="GOA46" s="37"/>
      <c r="GOB46" s="37"/>
      <c r="GOC46" s="37"/>
      <c r="GOD46" s="37"/>
      <c r="GOE46" s="37"/>
      <c r="GOF46" s="37"/>
      <c r="GOG46" s="37"/>
      <c r="GOH46" s="37"/>
      <c r="GOI46" s="37"/>
      <c r="GOJ46" s="37"/>
      <c r="GOK46" s="37"/>
      <c r="GOL46" s="37"/>
      <c r="GOM46" s="37"/>
      <c r="GON46" s="37"/>
      <c r="GOO46" s="37"/>
      <c r="GOP46" s="37"/>
      <c r="GOQ46" s="37"/>
      <c r="GOR46" s="37"/>
      <c r="GOS46" s="37"/>
      <c r="GOT46" s="37"/>
      <c r="GOU46" s="37"/>
      <c r="GOV46" s="37"/>
      <c r="GOW46" s="37"/>
      <c r="GOX46" s="37"/>
      <c r="GOY46" s="37"/>
      <c r="GOZ46" s="37"/>
      <c r="GPA46" s="37"/>
      <c r="GPB46" s="37"/>
      <c r="GPC46" s="37"/>
      <c r="GPD46" s="37"/>
      <c r="GPE46" s="37"/>
      <c r="GPF46" s="37"/>
      <c r="GPG46" s="37"/>
      <c r="GPH46" s="37"/>
      <c r="GPI46" s="37"/>
      <c r="GPJ46" s="37"/>
      <c r="GPK46" s="37"/>
      <c r="GPL46" s="37"/>
      <c r="GPM46" s="37"/>
      <c r="GPN46" s="37"/>
      <c r="GPO46" s="37"/>
      <c r="GPP46" s="37"/>
      <c r="GPQ46" s="37"/>
      <c r="GPR46" s="37"/>
      <c r="GPS46" s="37"/>
      <c r="GPT46" s="37"/>
      <c r="GPU46" s="37"/>
      <c r="GPV46" s="37"/>
      <c r="GPW46" s="37"/>
      <c r="GPX46" s="37"/>
      <c r="GPY46" s="37"/>
      <c r="GPZ46" s="37"/>
      <c r="GQA46" s="37"/>
      <c r="GQB46" s="37"/>
      <c r="GQC46" s="37"/>
      <c r="GQD46" s="37"/>
      <c r="GQE46" s="37"/>
      <c r="GQF46" s="37"/>
      <c r="GQG46" s="37"/>
      <c r="GQH46" s="37"/>
      <c r="GQI46" s="37"/>
      <c r="GQJ46" s="37"/>
      <c r="GQK46" s="37"/>
      <c r="GQL46" s="37"/>
      <c r="GQM46" s="37"/>
      <c r="GQN46" s="37"/>
      <c r="GQO46" s="37"/>
      <c r="GQP46" s="37"/>
      <c r="GQQ46" s="37"/>
      <c r="GQR46" s="37"/>
      <c r="GQS46" s="37"/>
      <c r="GQT46" s="37"/>
      <c r="GQU46" s="37"/>
      <c r="GQV46" s="37"/>
      <c r="GQW46" s="37"/>
      <c r="GQX46" s="37"/>
      <c r="GQY46" s="37"/>
      <c r="GQZ46" s="37"/>
      <c r="GRA46" s="37"/>
      <c r="GRB46" s="37"/>
      <c r="GRC46" s="37"/>
      <c r="GRD46" s="37"/>
      <c r="GRE46" s="37"/>
      <c r="GRF46" s="37"/>
      <c r="GRG46" s="37"/>
      <c r="GRH46" s="37"/>
      <c r="GRI46" s="37"/>
      <c r="GRJ46" s="37"/>
      <c r="GRK46" s="37"/>
      <c r="GRL46" s="37"/>
      <c r="GRM46" s="37"/>
      <c r="GRN46" s="37"/>
      <c r="GRO46" s="37"/>
      <c r="GRP46" s="37"/>
      <c r="GRQ46" s="37"/>
      <c r="GRR46" s="37"/>
      <c r="GRS46" s="37"/>
      <c r="GRT46" s="37"/>
      <c r="GRU46" s="37"/>
      <c r="GRV46" s="37"/>
      <c r="GRW46" s="37"/>
      <c r="GRX46" s="37"/>
      <c r="GRY46" s="37"/>
      <c r="GRZ46" s="37"/>
      <c r="GSA46" s="37"/>
      <c r="GSB46" s="37"/>
      <c r="GSC46" s="37"/>
      <c r="GSD46" s="37"/>
      <c r="GSE46" s="37"/>
      <c r="GSF46" s="37"/>
      <c r="GSG46" s="37"/>
      <c r="GSH46" s="37"/>
      <c r="GSI46" s="37"/>
      <c r="GSJ46" s="37"/>
      <c r="GSK46" s="37"/>
      <c r="GSL46" s="37"/>
      <c r="GSM46" s="37"/>
      <c r="GSN46" s="37"/>
      <c r="GSO46" s="37"/>
      <c r="GSP46" s="37"/>
      <c r="GSQ46" s="37"/>
      <c r="GSR46" s="37"/>
      <c r="GSS46" s="37"/>
      <c r="GST46" s="37"/>
      <c r="GSU46" s="37"/>
      <c r="GSV46" s="37"/>
      <c r="GSW46" s="37"/>
      <c r="GSX46" s="37"/>
      <c r="GSY46" s="37"/>
      <c r="GSZ46" s="37"/>
      <c r="GTA46" s="37"/>
      <c r="GTB46" s="37"/>
      <c r="GTC46" s="37"/>
      <c r="GTD46" s="37"/>
      <c r="GTE46" s="37"/>
      <c r="GTF46" s="37"/>
      <c r="GTG46" s="37"/>
      <c r="GTH46" s="37"/>
      <c r="GTI46" s="37"/>
      <c r="GTJ46" s="37"/>
      <c r="GTK46" s="37"/>
      <c r="GTL46" s="37"/>
      <c r="GTM46" s="37"/>
      <c r="GTN46" s="37"/>
      <c r="GTO46" s="37"/>
      <c r="GTP46" s="37"/>
      <c r="GTQ46" s="37"/>
      <c r="GTR46" s="37"/>
      <c r="GTS46" s="37"/>
      <c r="GTT46" s="37"/>
      <c r="GTU46" s="37"/>
      <c r="GTV46" s="37"/>
      <c r="GTW46" s="37"/>
      <c r="GTX46" s="37"/>
      <c r="GTY46" s="37"/>
      <c r="GTZ46" s="37"/>
      <c r="GUA46" s="37"/>
      <c r="GUB46" s="37"/>
      <c r="GUC46" s="37"/>
      <c r="GUD46" s="37"/>
      <c r="GUE46" s="37"/>
      <c r="GUF46" s="37"/>
      <c r="GUG46" s="37"/>
      <c r="GUH46" s="37"/>
      <c r="GUI46" s="37"/>
      <c r="GUJ46" s="37"/>
      <c r="GUK46" s="37"/>
      <c r="GUL46" s="37"/>
      <c r="GUM46" s="37"/>
      <c r="GUN46" s="37"/>
      <c r="GUO46" s="37"/>
      <c r="GUP46" s="37"/>
      <c r="GUQ46" s="37"/>
      <c r="GUR46" s="37"/>
      <c r="GUS46" s="37"/>
      <c r="GUT46" s="37"/>
      <c r="GUU46" s="37"/>
      <c r="GUV46" s="37"/>
      <c r="GUW46" s="37"/>
      <c r="GUX46" s="37"/>
      <c r="GUY46" s="37"/>
      <c r="GUZ46" s="37"/>
      <c r="GVA46" s="37"/>
      <c r="GVB46" s="37"/>
      <c r="GVC46" s="37"/>
      <c r="GVD46" s="37"/>
      <c r="GVE46" s="37"/>
      <c r="GVF46" s="37"/>
      <c r="GVG46" s="37"/>
      <c r="GVH46" s="37"/>
      <c r="GVI46" s="37"/>
      <c r="GVJ46" s="37"/>
      <c r="GVK46" s="37"/>
      <c r="GVL46" s="37"/>
      <c r="GVM46" s="37"/>
      <c r="GVN46" s="37"/>
      <c r="GVO46" s="37"/>
      <c r="GVP46" s="37"/>
      <c r="GVQ46" s="37"/>
      <c r="GVR46" s="37"/>
      <c r="GVS46" s="37"/>
      <c r="GVT46" s="37"/>
      <c r="GVU46" s="37"/>
      <c r="GVV46" s="37"/>
      <c r="GVW46" s="37"/>
      <c r="GVX46" s="37"/>
      <c r="GVY46" s="37"/>
      <c r="GVZ46" s="37"/>
      <c r="GWA46" s="37"/>
      <c r="GWB46" s="37"/>
      <c r="GWC46" s="37"/>
      <c r="GWD46" s="37"/>
      <c r="GWE46" s="37"/>
      <c r="GWF46" s="37"/>
      <c r="GWG46" s="37"/>
      <c r="GWH46" s="37"/>
      <c r="GWI46" s="37"/>
      <c r="GWJ46" s="37"/>
      <c r="GWK46" s="37"/>
      <c r="GWL46" s="37"/>
      <c r="GWM46" s="37"/>
      <c r="GWN46" s="37"/>
      <c r="GWO46" s="37"/>
      <c r="GWP46" s="37"/>
      <c r="GWQ46" s="37"/>
      <c r="GWR46" s="37"/>
      <c r="GWS46" s="37"/>
      <c r="GWT46" s="37"/>
      <c r="GWU46" s="37"/>
      <c r="GWV46" s="37"/>
      <c r="GWW46" s="37"/>
      <c r="GWX46" s="37"/>
      <c r="GWY46" s="37"/>
      <c r="GWZ46" s="37"/>
      <c r="GXA46" s="37"/>
      <c r="GXB46" s="37"/>
      <c r="GXC46" s="37"/>
      <c r="GXD46" s="37"/>
      <c r="GXE46" s="37"/>
      <c r="GXF46" s="37"/>
      <c r="GXG46" s="37"/>
      <c r="GXH46" s="37"/>
      <c r="GXI46" s="37"/>
      <c r="GXJ46" s="37"/>
      <c r="GXK46" s="37"/>
      <c r="GXL46" s="37"/>
      <c r="GXM46" s="37"/>
      <c r="GXN46" s="37"/>
      <c r="GXO46" s="37"/>
      <c r="GXP46" s="37"/>
      <c r="GXQ46" s="37"/>
      <c r="GXR46" s="37"/>
      <c r="GXS46" s="37"/>
      <c r="GXT46" s="37"/>
      <c r="GXU46" s="37"/>
      <c r="GXV46" s="37"/>
      <c r="GXW46" s="37"/>
      <c r="GXX46" s="37"/>
      <c r="GXY46" s="37"/>
      <c r="GXZ46" s="37"/>
      <c r="GYA46" s="37"/>
      <c r="GYB46" s="37"/>
      <c r="GYC46" s="37"/>
      <c r="GYD46" s="37"/>
      <c r="GYE46" s="37"/>
      <c r="GYF46" s="37"/>
      <c r="GYG46" s="37"/>
      <c r="GYH46" s="37"/>
      <c r="GYI46" s="37"/>
      <c r="GYJ46" s="37"/>
      <c r="GYK46" s="37"/>
      <c r="GYL46" s="37"/>
      <c r="GYM46" s="37"/>
      <c r="GYN46" s="37"/>
      <c r="GYO46" s="37"/>
      <c r="GYP46" s="37"/>
      <c r="GYQ46" s="37"/>
      <c r="GYR46" s="37"/>
      <c r="GYS46" s="37"/>
      <c r="GYT46" s="37"/>
      <c r="GYU46" s="37"/>
      <c r="GYV46" s="37"/>
      <c r="GYW46" s="37"/>
      <c r="GYX46" s="37"/>
      <c r="GYY46" s="37"/>
      <c r="GYZ46" s="37"/>
      <c r="GZA46" s="37"/>
      <c r="GZB46" s="37"/>
      <c r="GZC46" s="37"/>
      <c r="GZD46" s="37"/>
      <c r="GZE46" s="37"/>
      <c r="GZF46" s="37"/>
      <c r="GZG46" s="37"/>
      <c r="GZH46" s="37"/>
      <c r="GZI46" s="37"/>
      <c r="GZJ46" s="37"/>
      <c r="GZK46" s="37"/>
      <c r="GZL46" s="37"/>
      <c r="GZM46" s="37"/>
      <c r="GZN46" s="37"/>
      <c r="GZO46" s="37"/>
      <c r="GZP46" s="37"/>
      <c r="GZQ46" s="37"/>
      <c r="GZR46" s="37"/>
      <c r="GZS46" s="37"/>
      <c r="GZT46" s="37"/>
      <c r="GZU46" s="37"/>
      <c r="GZV46" s="37"/>
      <c r="GZW46" s="37"/>
      <c r="GZX46" s="37"/>
      <c r="GZY46" s="37"/>
      <c r="GZZ46" s="37"/>
      <c r="HAA46" s="37"/>
      <c r="HAB46" s="37"/>
      <c r="HAC46" s="37"/>
      <c r="HAD46" s="37"/>
      <c r="HAE46" s="37"/>
      <c r="HAF46" s="37"/>
      <c r="HAG46" s="37"/>
      <c r="HAH46" s="37"/>
      <c r="HAI46" s="37"/>
      <c r="HAJ46" s="37"/>
      <c r="HAK46" s="37"/>
      <c r="HAL46" s="37"/>
      <c r="HAM46" s="37"/>
      <c r="HAN46" s="37"/>
      <c r="HAO46" s="37"/>
      <c r="HAP46" s="37"/>
      <c r="HAQ46" s="37"/>
      <c r="HAR46" s="37"/>
      <c r="HAS46" s="37"/>
      <c r="HAT46" s="37"/>
      <c r="HAU46" s="37"/>
      <c r="HAV46" s="37"/>
      <c r="HAW46" s="37"/>
      <c r="HAX46" s="37"/>
      <c r="HAY46" s="37"/>
      <c r="HAZ46" s="37"/>
      <c r="HBA46" s="37"/>
      <c r="HBB46" s="37"/>
      <c r="HBC46" s="37"/>
      <c r="HBD46" s="37"/>
      <c r="HBE46" s="37"/>
      <c r="HBF46" s="37"/>
      <c r="HBG46" s="37"/>
      <c r="HBH46" s="37"/>
      <c r="HBI46" s="37"/>
      <c r="HBJ46" s="37"/>
      <c r="HBK46" s="37"/>
      <c r="HBL46" s="37"/>
      <c r="HBM46" s="37"/>
      <c r="HBN46" s="37"/>
      <c r="HBO46" s="37"/>
      <c r="HBP46" s="37"/>
      <c r="HBQ46" s="37"/>
      <c r="HBR46" s="37"/>
      <c r="HBS46" s="37"/>
      <c r="HBT46" s="37"/>
      <c r="HBU46" s="37"/>
      <c r="HBV46" s="37"/>
      <c r="HBW46" s="37"/>
      <c r="HBX46" s="37"/>
      <c r="HBY46" s="37"/>
      <c r="HBZ46" s="37"/>
      <c r="HCA46" s="37"/>
      <c r="HCB46" s="37"/>
      <c r="HCC46" s="37"/>
      <c r="HCD46" s="37"/>
      <c r="HCE46" s="37"/>
      <c r="HCF46" s="37"/>
      <c r="HCG46" s="37"/>
      <c r="HCH46" s="37"/>
      <c r="HCI46" s="37"/>
      <c r="HCJ46" s="37"/>
      <c r="HCK46" s="37"/>
      <c r="HCL46" s="37"/>
      <c r="HCM46" s="37"/>
      <c r="HCN46" s="37"/>
      <c r="HCO46" s="37"/>
      <c r="HCP46" s="37"/>
      <c r="HCQ46" s="37"/>
      <c r="HCR46" s="37"/>
      <c r="HCS46" s="37"/>
      <c r="HCT46" s="37"/>
      <c r="HCU46" s="37"/>
      <c r="HCV46" s="37"/>
      <c r="HCW46" s="37"/>
      <c r="HCX46" s="37"/>
      <c r="HCY46" s="37"/>
      <c r="HCZ46" s="37"/>
      <c r="HDA46" s="37"/>
      <c r="HDB46" s="37"/>
      <c r="HDC46" s="37"/>
      <c r="HDD46" s="37"/>
      <c r="HDE46" s="37"/>
      <c r="HDF46" s="37"/>
      <c r="HDG46" s="37"/>
      <c r="HDH46" s="37"/>
      <c r="HDI46" s="37"/>
      <c r="HDJ46" s="37"/>
      <c r="HDK46" s="37"/>
      <c r="HDL46" s="37"/>
      <c r="HDM46" s="37"/>
      <c r="HDN46" s="37"/>
      <c r="HDO46" s="37"/>
      <c r="HDP46" s="37"/>
      <c r="HDQ46" s="37"/>
      <c r="HDR46" s="37"/>
      <c r="HDS46" s="37"/>
      <c r="HDT46" s="37"/>
      <c r="HDU46" s="37"/>
      <c r="HDV46" s="37"/>
      <c r="HDW46" s="37"/>
      <c r="HDX46" s="37"/>
      <c r="HDY46" s="37"/>
      <c r="HDZ46" s="37"/>
      <c r="HEA46" s="37"/>
      <c r="HEB46" s="37"/>
      <c r="HEC46" s="37"/>
      <c r="HED46" s="37"/>
      <c r="HEE46" s="37"/>
      <c r="HEF46" s="37"/>
      <c r="HEG46" s="37"/>
      <c r="HEH46" s="37"/>
      <c r="HEI46" s="37"/>
      <c r="HEJ46" s="37"/>
      <c r="HEK46" s="37"/>
      <c r="HEL46" s="37"/>
      <c r="HEM46" s="37"/>
      <c r="HEN46" s="37"/>
      <c r="HEO46" s="37"/>
      <c r="HEP46" s="37"/>
      <c r="HEQ46" s="37"/>
      <c r="HER46" s="37"/>
      <c r="HES46" s="37"/>
      <c r="HET46" s="37"/>
      <c r="HEU46" s="37"/>
      <c r="HEV46" s="37"/>
      <c r="HEW46" s="37"/>
      <c r="HEX46" s="37"/>
      <c r="HEY46" s="37"/>
      <c r="HEZ46" s="37"/>
      <c r="HFA46" s="37"/>
      <c r="HFB46" s="37"/>
      <c r="HFC46" s="37"/>
      <c r="HFD46" s="37"/>
      <c r="HFE46" s="37"/>
      <c r="HFF46" s="37"/>
      <c r="HFG46" s="37"/>
      <c r="HFH46" s="37"/>
      <c r="HFI46" s="37"/>
      <c r="HFJ46" s="37"/>
      <c r="HFK46" s="37"/>
      <c r="HFL46" s="37"/>
      <c r="HFM46" s="37"/>
      <c r="HFN46" s="37"/>
      <c r="HFO46" s="37"/>
      <c r="HFP46" s="37"/>
      <c r="HFQ46" s="37"/>
      <c r="HFR46" s="37"/>
      <c r="HFS46" s="37"/>
      <c r="HFT46" s="37"/>
      <c r="HFU46" s="37"/>
      <c r="HFV46" s="37"/>
      <c r="HFW46" s="37"/>
      <c r="HFX46" s="37"/>
      <c r="HFY46" s="37"/>
      <c r="HFZ46" s="37"/>
      <c r="HGA46" s="37"/>
      <c r="HGB46" s="37"/>
      <c r="HGC46" s="37"/>
      <c r="HGD46" s="37"/>
      <c r="HGE46" s="37"/>
      <c r="HGF46" s="37"/>
      <c r="HGG46" s="37"/>
      <c r="HGH46" s="37"/>
      <c r="HGI46" s="37"/>
      <c r="HGJ46" s="37"/>
      <c r="HGK46" s="37"/>
      <c r="HGL46" s="37"/>
      <c r="HGM46" s="37"/>
      <c r="HGN46" s="37"/>
      <c r="HGO46" s="37"/>
      <c r="HGP46" s="37"/>
      <c r="HGQ46" s="37"/>
      <c r="HGR46" s="37"/>
      <c r="HGS46" s="37"/>
      <c r="HGT46" s="37"/>
      <c r="HGU46" s="37"/>
      <c r="HGV46" s="37"/>
      <c r="HGW46" s="37"/>
      <c r="HGX46" s="37"/>
      <c r="HGY46" s="37"/>
      <c r="HGZ46" s="37"/>
      <c r="HHA46" s="37"/>
      <c r="HHB46" s="37"/>
      <c r="HHC46" s="37"/>
      <c r="HHD46" s="37"/>
      <c r="HHE46" s="37"/>
      <c r="HHF46" s="37"/>
      <c r="HHG46" s="37"/>
      <c r="HHH46" s="37"/>
      <c r="HHI46" s="37"/>
      <c r="HHJ46" s="37"/>
      <c r="HHK46" s="37"/>
      <c r="HHL46" s="37"/>
      <c r="HHM46" s="37"/>
      <c r="HHN46" s="37"/>
      <c r="HHO46" s="37"/>
      <c r="HHP46" s="37"/>
      <c r="HHQ46" s="37"/>
      <c r="HHR46" s="37"/>
      <c r="HHS46" s="37"/>
      <c r="HHT46" s="37"/>
      <c r="HHU46" s="37"/>
      <c r="HHV46" s="37"/>
      <c r="HHW46" s="37"/>
      <c r="HHX46" s="37"/>
      <c r="HHY46" s="37"/>
      <c r="HHZ46" s="37"/>
      <c r="HIA46" s="37"/>
      <c r="HIB46" s="37"/>
      <c r="HIC46" s="37"/>
      <c r="HID46" s="37"/>
      <c r="HIE46" s="37"/>
      <c r="HIF46" s="37"/>
      <c r="HIG46" s="37"/>
      <c r="HIH46" s="37"/>
      <c r="HII46" s="37"/>
      <c r="HIJ46" s="37"/>
      <c r="HIK46" s="37"/>
      <c r="HIL46" s="37"/>
      <c r="HIM46" s="37"/>
      <c r="HIN46" s="37"/>
      <c r="HIO46" s="37"/>
      <c r="HIP46" s="37"/>
      <c r="HIQ46" s="37"/>
      <c r="HIR46" s="37"/>
      <c r="HIS46" s="37"/>
      <c r="HIT46" s="37"/>
      <c r="HIU46" s="37"/>
      <c r="HIV46" s="37"/>
      <c r="HIW46" s="37"/>
      <c r="HIX46" s="37"/>
      <c r="HIY46" s="37"/>
      <c r="HIZ46" s="37"/>
      <c r="HJA46" s="37"/>
      <c r="HJB46" s="37"/>
      <c r="HJC46" s="37"/>
      <c r="HJD46" s="37"/>
      <c r="HJE46" s="37"/>
      <c r="HJF46" s="37"/>
      <c r="HJG46" s="37"/>
      <c r="HJH46" s="37"/>
      <c r="HJI46" s="37"/>
      <c r="HJJ46" s="37"/>
      <c r="HJK46" s="37"/>
      <c r="HJL46" s="37"/>
      <c r="HJM46" s="37"/>
      <c r="HJN46" s="37"/>
      <c r="HJO46" s="37"/>
      <c r="HJP46" s="37"/>
      <c r="HJQ46" s="37"/>
      <c r="HJR46" s="37"/>
      <c r="HJS46" s="37"/>
      <c r="HJT46" s="37"/>
      <c r="HJU46" s="37"/>
      <c r="HJV46" s="37"/>
      <c r="HJW46" s="37"/>
      <c r="HJX46" s="37"/>
      <c r="HJY46" s="37"/>
      <c r="HJZ46" s="37"/>
      <c r="HKA46" s="37"/>
      <c r="HKB46" s="37"/>
      <c r="HKC46" s="37"/>
      <c r="HKD46" s="37"/>
      <c r="HKE46" s="37"/>
      <c r="HKF46" s="37"/>
      <c r="HKG46" s="37"/>
      <c r="HKH46" s="37"/>
      <c r="HKI46" s="37"/>
      <c r="HKJ46" s="37"/>
      <c r="HKK46" s="37"/>
      <c r="HKL46" s="37"/>
      <c r="HKM46" s="37"/>
      <c r="HKN46" s="37"/>
      <c r="HKO46" s="37"/>
      <c r="HKP46" s="37"/>
      <c r="HKQ46" s="37"/>
      <c r="HKR46" s="37"/>
      <c r="HKS46" s="37"/>
      <c r="HKT46" s="37"/>
      <c r="HKU46" s="37"/>
      <c r="HKV46" s="37"/>
      <c r="HKW46" s="37"/>
      <c r="HKX46" s="37"/>
      <c r="HKY46" s="37"/>
      <c r="HKZ46" s="37"/>
      <c r="HLA46" s="37"/>
      <c r="HLB46" s="37"/>
      <c r="HLC46" s="37"/>
      <c r="HLD46" s="37"/>
      <c r="HLE46" s="37"/>
      <c r="HLF46" s="37"/>
      <c r="HLG46" s="37"/>
      <c r="HLH46" s="37"/>
      <c r="HLI46" s="37"/>
      <c r="HLJ46" s="37"/>
      <c r="HLK46" s="37"/>
      <c r="HLL46" s="37"/>
      <c r="HLM46" s="37"/>
      <c r="HLN46" s="37"/>
      <c r="HLO46" s="37"/>
      <c r="HLP46" s="37"/>
      <c r="HLQ46" s="37"/>
      <c r="HLR46" s="37"/>
      <c r="HLS46" s="37"/>
      <c r="HLT46" s="37"/>
      <c r="HLU46" s="37"/>
      <c r="HLV46" s="37"/>
      <c r="HLW46" s="37"/>
      <c r="HLX46" s="37"/>
      <c r="HLY46" s="37"/>
      <c r="HLZ46" s="37"/>
      <c r="HMA46" s="37"/>
      <c r="HMB46" s="37"/>
      <c r="HMC46" s="37"/>
      <c r="HMD46" s="37"/>
      <c r="HME46" s="37"/>
      <c r="HMF46" s="37"/>
      <c r="HMG46" s="37"/>
      <c r="HMH46" s="37"/>
      <c r="HMI46" s="37"/>
      <c r="HMJ46" s="37"/>
      <c r="HMK46" s="37"/>
      <c r="HML46" s="37"/>
      <c r="HMM46" s="37"/>
      <c r="HMN46" s="37"/>
      <c r="HMO46" s="37"/>
      <c r="HMP46" s="37"/>
      <c r="HMQ46" s="37"/>
      <c r="HMR46" s="37"/>
      <c r="HMS46" s="37"/>
      <c r="HMT46" s="37"/>
      <c r="HMU46" s="37"/>
      <c r="HMV46" s="37"/>
      <c r="HMW46" s="37"/>
      <c r="HMX46" s="37"/>
      <c r="HMY46" s="37"/>
      <c r="HMZ46" s="37"/>
      <c r="HNA46" s="37"/>
      <c r="HNB46" s="37"/>
      <c r="HNC46" s="37"/>
      <c r="HND46" s="37"/>
      <c r="HNE46" s="37"/>
      <c r="HNF46" s="37"/>
      <c r="HNG46" s="37"/>
      <c r="HNH46" s="37"/>
      <c r="HNI46" s="37"/>
      <c r="HNJ46" s="37"/>
      <c r="HNK46" s="37"/>
      <c r="HNL46" s="37"/>
      <c r="HNM46" s="37"/>
      <c r="HNN46" s="37"/>
      <c r="HNO46" s="37"/>
      <c r="HNP46" s="37"/>
      <c r="HNQ46" s="37"/>
      <c r="HNR46" s="37"/>
      <c r="HNS46" s="37"/>
      <c r="HNT46" s="37"/>
      <c r="HNU46" s="37"/>
      <c r="HNV46" s="37"/>
      <c r="HNW46" s="37"/>
      <c r="HNX46" s="37"/>
      <c r="HNY46" s="37"/>
      <c r="HNZ46" s="37"/>
      <c r="HOA46" s="37"/>
      <c r="HOB46" s="37"/>
      <c r="HOC46" s="37"/>
      <c r="HOD46" s="37"/>
      <c r="HOE46" s="37"/>
      <c r="HOF46" s="37"/>
      <c r="HOG46" s="37"/>
      <c r="HOH46" s="37"/>
      <c r="HOI46" s="37"/>
      <c r="HOJ46" s="37"/>
      <c r="HOK46" s="37"/>
      <c r="HOL46" s="37"/>
      <c r="HOM46" s="37"/>
      <c r="HON46" s="37"/>
      <c r="HOO46" s="37"/>
      <c r="HOP46" s="37"/>
      <c r="HOQ46" s="37"/>
      <c r="HOR46" s="37"/>
      <c r="HOS46" s="37"/>
      <c r="HOT46" s="37"/>
      <c r="HOU46" s="37"/>
      <c r="HOV46" s="37"/>
      <c r="HOW46" s="37"/>
      <c r="HOX46" s="37"/>
      <c r="HOY46" s="37"/>
      <c r="HOZ46" s="37"/>
      <c r="HPA46" s="37"/>
      <c r="HPB46" s="37"/>
      <c r="HPC46" s="37"/>
      <c r="HPD46" s="37"/>
      <c r="HPE46" s="37"/>
      <c r="HPF46" s="37"/>
      <c r="HPG46" s="37"/>
      <c r="HPH46" s="37"/>
      <c r="HPI46" s="37"/>
      <c r="HPJ46" s="37"/>
      <c r="HPK46" s="37"/>
      <c r="HPL46" s="37"/>
      <c r="HPM46" s="37"/>
      <c r="HPN46" s="37"/>
      <c r="HPO46" s="37"/>
      <c r="HPP46" s="37"/>
      <c r="HPQ46" s="37"/>
      <c r="HPR46" s="37"/>
      <c r="HPS46" s="37"/>
      <c r="HPT46" s="37"/>
      <c r="HPU46" s="37"/>
      <c r="HPV46" s="37"/>
      <c r="HPW46" s="37"/>
      <c r="HPX46" s="37"/>
      <c r="HPY46" s="37"/>
      <c r="HPZ46" s="37"/>
      <c r="HQA46" s="37"/>
      <c r="HQB46" s="37"/>
      <c r="HQC46" s="37"/>
      <c r="HQD46" s="37"/>
      <c r="HQE46" s="37"/>
      <c r="HQF46" s="37"/>
      <c r="HQG46" s="37"/>
      <c r="HQH46" s="37"/>
      <c r="HQI46" s="37"/>
      <c r="HQJ46" s="37"/>
      <c r="HQK46" s="37"/>
      <c r="HQL46" s="37"/>
      <c r="HQM46" s="37"/>
      <c r="HQN46" s="37"/>
      <c r="HQO46" s="37"/>
      <c r="HQP46" s="37"/>
      <c r="HQQ46" s="37"/>
      <c r="HQR46" s="37"/>
      <c r="HQS46" s="37"/>
      <c r="HQT46" s="37"/>
      <c r="HQU46" s="37"/>
      <c r="HQV46" s="37"/>
      <c r="HQW46" s="37"/>
      <c r="HQX46" s="37"/>
      <c r="HQY46" s="37"/>
      <c r="HQZ46" s="37"/>
      <c r="HRA46" s="37"/>
      <c r="HRB46" s="37"/>
      <c r="HRC46" s="37"/>
      <c r="HRD46" s="37"/>
      <c r="HRE46" s="37"/>
      <c r="HRF46" s="37"/>
      <c r="HRG46" s="37"/>
      <c r="HRH46" s="37"/>
      <c r="HRI46" s="37"/>
      <c r="HRJ46" s="37"/>
      <c r="HRK46" s="37"/>
      <c r="HRL46" s="37"/>
      <c r="HRM46" s="37"/>
      <c r="HRN46" s="37"/>
      <c r="HRO46" s="37"/>
      <c r="HRP46" s="37"/>
      <c r="HRQ46" s="37"/>
      <c r="HRR46" s="37"/>
      <c r="HRS46" s="37"/>
      <c r="HRT46" s="37"/>
      <c r="HRU46" s="37"/>
      <c r="HRV46" s="37"/>
      <c r="HRW46" s="37"/>
      <c r="HRX46" s="37"/>
      <c r="HRY46" s="37"/>
      <c r="HRZ46" s="37"/>
      <c r="HSA46" s="37"/>
      <c r="HSB46" s="37"/>
      <c r="HSC46" s="37"/>
      <c r="HSD46" s="37"/>
      <c r="HSE46" s="37"/>
      <c r="HSF46" s="37"/>
      <c r="HSG46" s="37"/>
      <c r="HSH46" s="37"/>
      <c r="HSI46" s="37"/>
      <c r="HSJ46" s="37"/>
      <c r="HSK46" s="37"/>
      <c r="HSL46" s="37"/>
      <c r="HSM46" s="37"/>
      <c r="HSN46" s="37"/>
      <c r="HSO46" s="37"/>
      <c r="HSP46" s="37"/>
      <c r="HSQ46" s="37"/>
      <c r="HSR46" s="37"/>
      <c r="HSS46" s="37"/>
      <c r="HST46" s="37"/>
      <c r="HSU46" s="37"/>
      <c r="HSV46" s="37"/>
      <c r="HSW46" s="37"/>
      <c r="HSX46" s="37"/>
      <c r="HSY46" s="37"/>
      <c r="HSZ46" s="37"/>
      <c r="HTA46" s="37"/>
      <c r="HTB46" s="37"/>
      <c r="HTC46" s="37"/>
      <c r="HTD46" s="37"/>
      <c r="HTE46" s="37"/>
      <c r="HTF46" s="37"/>
      <c r="HTG46" s="37"/>
      <c r="HTH46" s="37"/>
      <c r="HTI46" s="37"/>
      <c r="HTJ46" s="37"/>
      <c r="HTK46" s="37"/>
      <c r="HTL46" s="37"/>
      <c r="HTM46" s="37"/>
      <c r="HTN46" s="37"/>
      <c r="HTO46" s="37"/>
      <c r="HTP46" s="37"/>
      <c r="HTQ46" s="37"/>
      <c r="HTR46" s="37"/>
      <c r="HTS46" s="37"/>
      <c r="HTT46" s="37"/>
      <c r="HTU46" s="37"/>
      <c r="HTV46" s="37"/>
      <c r="HTW46" s="37"/>
      <c r="HTX46" s="37"/>
      <c r="HTY46" s="37"/>
      <c r="HTZ46" s="37"/>
      <c r="HUA46" s="37"/>
      <c r="HUB46" s="37"/>
      <c r="HUC46" s="37"/>
      <c r="HUD46" s="37"/>
      <c r="HUE46" s="37"/>
      <c r="HUF46" s="37"/>
      <c r="HUG46" s="37"/>
      <c r="HUH46" s="37"/>
      <c r="HUI46" s="37"/>
      <c r="HUJ46" s="37"/>
      <c r="HUK46" s="37"/>
      <c r="HUL46" s="37"/>
      <c r="HUM46" s="37"/>
      <c r="HUN46" s="37"/>
      <c r="HUO46" s="37"/>
      <c r="HUP46" s="37"/>
      <c r="HUQ46" s="37"/>
      <c r="HUR46" s="37"/>
      <c r="HUS46" s="37"/>
      <c r="HUT46" s="37"/>
      <c r="HUU46" s="37"/>
      <c r="HUV46" s="37"/>
      <c r="HUW46" s="37"/>
      <c r="HUX46" s="37"/>
      <c r="HUY46" s="37"/>
      <c r="HUZ46" s="37"/>
      <c r="HVA46" s="37"/>
      <c r="HVB46" s="37"/>
      <c r="HVC46" s="37"/>
      <c r="HVD46" s="37"/>
      <c r="HVE46" s="37"/>
      <c r="HVF46" s="37"/>
      <c r="HVG46" s="37"/>
      <c r="HVH46" s="37"/>
      <c r="HVI46" s="37"/>
      <c r="HVJ46" s="37"/>
      <c r="HVK46" s="37"/>
      <c r="HVL46" s="37"/>
      <c r="HVM46" s="37"/>
      <c r="HVN46" s="37"/>
      <c r="HVO46" s="37"/>
      <c r="HVP46" s="37"/>
      <c r="HVQ46" s="37"/>
      <c r="HVR46" s="37"/>
      <c r="HVS46" s="37"/>
      <c r="HVT46" s="37"/>
      <c r="HVU46" s="37"/>
      <c r="HVV46" s="37"/>
      <c r="HVW46" s="37"/>
      <c r="HVX46" s="37"/>
      <c r="HVY46" s="37"/>
      <c r="HVZ46" s="37"/>
      <c r="HWA46" s="37"/>
      <c r="HWB46" s="37"/>
      <c r="HWC46" s="37"/>
      <c r="HWD46" s="37"/>
      <c r="HWE46" s="37"/>
      <c r="HWF46" s="37"/>
      <c r="HWG46" s="37"/>
      <c r="HWH46" s="37"/>
      <c r="HWI46" s="37"/>
      <c r="HWJ46" s="37"/>
      <c r="HWK46" s="37"/>
      <c r="HWL46" s="37"/>
      <c r="HWM46" s="37"/>
      <c r="HWN46" s="37"/>
      <c r="HWO46" s="37"/>
      <c r="HWP46" s="37"/>
      <c r="HWQ46" s="37"/>
      <c r="HWR46" s="37"/>
      <c r="HWS46" s="37"/>
      <c r="HWT46" s="37"/>
      <c r="HWU46" s="37"/>
      <c r="HWV46" s="37"/>
      <c r="HWW46" s="37"/>
      <c r="HWX46" s="37"/>
      <c r="HWY46" s="37"/>
      <c r="HWZ46" s="37"/>
      <c r="HXA46" s="37"/>
      <c r="HXB46" s="37"/>
      <c r="HXC46" s="37"/>
      <c r="HXD46" s="37"/>
      <c r="HXE46" s="37"/>
      <c r="HXF46" s="37"/>
      <c r="HXG46" s="37"/>
      <c r="HXH46" s="37"/>
      <c r="HXI46" s="37"/>
      <c r="HXJ46" s="37"/>
      <c r="HXK46" s="37"/>
      <c r="HXL46" s="37"/>
      <c r="HXM46" s="37"/>
      <c r="HXN46" s="37"/>
      <c r="HXO46" s="37"/>
      <c r="HXP46" s="37"/>
      <c r="HXQ46" s="37"/>
      <c r="HXR46" s="37"/>
      <c r="HXS46" s="37"/>
      <c r="HXT46" s="37"/>
      <c r="HXU46" s="37"/>
      <c r="HXV46" s="37"/>
      <c r="HXW46" s="37"/>
      <c r="HXX46" s="37"/>
      <c r="HXY46" s="37"/>
      <c r="HXZ46" s="37"/>
      <c r="HYA46" s="37"/>
      <c r="HYB46" s="37"/>
      <c r="HYC46" s="37"/>
      <c r="HYD46" s="37"/>
      <c r="HYE46" s="37"/>
      <c r="HYF46" s="37"/>
      <c r="HYG46" s="37"/>
      <c r="HYH46" s="37"/>
      <c r="HYI46" s="37"/>
      <c r="HYJ46" s="37"/>
      <c r="HYK46" s="37"/>
      <c r="HYL46" s="37"/>
      <c r="HYM46" s="37"/>
      <c r="HYN46" s="37"/>
      <c r="HYO46" s="37"/>
      <c r="HYP46" s="37"/>
      <c r="HYQ46" s="37"/>
      <c r="HYR46" s="37"/>
      <c r="HYS46" s="37"/>
      <c r="HYT46" s="37"/>
      <c r="HYU46" s="37"/>
      <c r="HYV46" s="37"/>
      <c r="HYW46" s="37"/>
      <c r="HYX46" s="37"/>
      <c r="HYY46" s="37"/>
      <c r="HYZ46" s="37"/>
      <c r="HZA46" s="37"/>
      <c r="HZB46" s="37"/>
      <c r="HZC46" s="37"/>
      <c r="HZD46" s="37"/>
      <c r="HZE46" s="37"/>
      <c r="HZF46" s="37"/>
      <c r="HZG46" s="37"/>
      <c r="HZH46" s="37"/>
      <c r="HZI46" s="37"/>
      <c r="HZJ46" s="37"/>
      <c r="HZK46" s="37"/>
      <c r="HZL46" s="37"/>
      <c r="HZM46" s="37"/>
      <c r="HZN46" s="37"/>
      <c r="HZO46" s="37"/>
      <c r="HZP46" s="37"/>
      <c r="HZQ46" s="37"/>
      <c r="HZR46" s="37"/>
      <c r="HZS46" s="37"/>
      <c r="HZT46" s="37"/>
      <c r="HZU46" s="37"/>
      <c r="HZV46" s="37"/>
      <c r="HZW46" s="37"/>
      <c r="HZX46" s="37"/>
      <c r="HZY46" s="37"/>
      <c r="HZZ46" s="37"/>
      <c r="IAA46" s="37"/>
      <c r="IAB46" s="37"/>
      <c r="IAC46" s="37"/>
      <c r="IAD46" s="37"/>
      <c r="IAE46" s="37"/>
      <c r="IAF46" s="37"/>
      <c r="IAG46" s="37"/>
      <c r="IAH46" s="37"/>
      <c r="IAI46" s="37"/>
      <c r="IAJ46" s="37"/>
      <c r="IAK46" s="37"/>
      <c r="IAL46" s="37"/>
      <c r="IAM46" s="37"/>
      <c r="IAN46" s="37"/>
      <c r="IAO46" s="37"/>
      <c r="IAP46" s="37"/>
      <c r="IAQ46" s="37"/>
      <c r="IAR46" s="37"/>
      <c r="IAS46" s="37"/>
      <c r="IAT46" s="37"/>
      <c r="IAU46" s="37"/>
      <c r="IAV46" s="37"/>
      <c r="IAW46" s="37"/>
      <c r="IAX46" s="37"/>
      <c r="IAY46" s="37"/>
      <c r="IAZ46" s="37"/>
      <c r="IBA46" s="37"/>
      <c r="IBB46" s="37"/>
      <c r="IBC46" s="37"/>
      <c r="IBD46" s="37"/>
      <c r="IBE46" s="37"/>
      <c r="IBF46" s="37"/>
      <c r="IBG46" s="37"/>
      <c r="IBH46" s="37"/>
      <c r="IBI46" s="37"/>
      <c r="IBJ46" s="37"/>
      <c r="IBK46" s="37"/>
      <c r="IBL46" s="37"/>
      <c r="IBM46" s="37"/>
      <c r="IBN46" s="37"/>
      <c r="IBO46" s="37"/>
      <c r="IBP46" s="37"/>
      <c r="IBQ46" s="37"/>
      <c r="IBR46" s="37"/>
      <c r="IBS46" s="37"/>
      <c r="IBT46" s="37"/>
      <c r="IBU46" s="37"/>
      <c r="IBV46" s="37"/>
      <c r="IBW46" s="37"/>
      <c r="IBX46" s="37"/>
      <c r="IBY46" s="37"/>
      <c r="IBZ46" s="37"/>
      <c r="ICA46" s="37"/>
      <c r="ICB46" s="37"/>
      <c r="ICC46" s="37"/>
      <c r="ICD46" s="37"/>
      <c r="ICE46" s="37"/>
      <c r="ICF46" s="37"/>
      <c r="ICG46" s="37"/>
      <c r="ICH46" s="37"/>
      <c r="ICI46" s="37"/>
      <c r="ICJ46" s="37"/>
      <c r="ICK46" s="37"/>
      <c r="ICL46" s="37"/>
      <c r="ICM46" s="37"/>
      <c r="ICN46" s="37"/>
      <c r="ICO46" s="37"/>
      <c r="ICP46" s="37"/>
      <c r="ICQ46" s="37"/>
      <c r="ICR46" s="37"/>
      <c r="ICS46" s="37"/>
      <c r="ICT46" s="37"/>
      <c r="ICU46" s="37"/>
      <c r="ICV46" s="37"/>
      <c r="ICW46" s="37"/>
      <c r="ICX46" s="37"/>
      <c r="ICY46" s="37"/>
      <c r="ICZ46" s="37"/>
      <c r="IDA46" s="37"/>
      <c r="IDB46" s="37"/>
      <c r="IDC46" s="37"/>
      <c r="IDD46" s="37"/>
      <c r="IDE46" s="37"/>
      <c r="IDF46" s="37"/>
      <c r="IDG46" s="37"/>
      <c r="IDH46" s="37"/>
      <c r="IDI46" s="37"/>
      <c r="IDJ46" s="37"/>
      <c r="IDK46" s="37"/>
      <c r="IDL46" s="37"/>
      <c r="IDM46" s="37"/>
      <c r="IDN46" s="37"/>
      <c r="IDO46" s="37"/>
      <c r="IDP46" s="37"/>
      <c r="IDQ46" s="37"/>
      <c r="IDR46" s="37"/>
      <c r="IDS46" s="37"/>
      <c r="IDT46" s="37"/>
      <c r="IDU46" s="37"/>
      <c r="IDV46" s="37"/>
      <c r="IDW46" s="37"/>
      <c r="IDX46" s="37"/>
      <c r="IDY46" s="37"/>
      <c r="IDZ46" s="37"/>
      <c r="IEA46" s="37"/>
      <c r="IEB46" s="37"/>
      <c r="IEC46" s="37"/>
      <c r="IED46" s="37"/>
      <c r="IEE46" s="37"/>
      <c r="IEF46" s="37"/>
      <c r="IEG46" s="37"/>
      <c r="IEH46" s="37"/>
      <c r="IEI46" s="37"/>
      <c r="IEJ46" s="37"/>
      <c r="IEK46" s="37"/>
      <c r="IEL46" s="37"/>
      <c r="IEM46" s="37"/>
      <c r="IEN46" s="37"/>
      <c r="IEO46" s="37"/>
      <c r="IEP46" s="37"/>
      <c r="IEQ46" s="37"/>
      <c r="IER46" s="37"/>
      <c r="IES46" s="37"/>
      <c r="IET46" s="37"/>
      <c r="IEU46" s="37"/>
      <c r="IEV46" s="37"/>
      <c r="IEW46" s="37"/>
      <c r="IEX46" s="37"/>
      <c r="IEY46" s="37"/>
      <c r="IEZ46" s="37"/>
      <c r="IFA46" s="37"/>
      <c r="IFB46" s="37"/>
      <c r="IFC46" s="37"/>
      <c r="IFD46" s="37"/>
      <c r="IFE46" s="37"/>
      <c r="IFF46" s="37"/>
      <c r="IFG46" s="37"/>
      <c r="IFH46" s="37"/>
      <c r="IFI46" s="37"/>
      <c r="IFJ46" s="37"/>
      <c r="IFK46" s="37"/>
      <c r="IFL46" s="37"/>
      <c r="IFM46" s="37"/>
      <c r="IFN46" s="37"/>
      <c r="IFO46" s="37"/>
      <c r="IFP46" s="37"/>
      <c r="IFQ46" s="37"/>
      <c r="IFR46" s="37"/>
      <c r="IFS46" s="37"/>
      <c r="IFT46" s="37"/>
      <c r="IFU46" s="37"/>
      <c r="IFV46" s="37"/>
      <c r="IFW46" s="37"/>
      <c r="IFX46" s="37"/>
      <c r="IFY46" s="37"/>
      <c r="IFZ46" s="37"/>
      <c r="IGA46" s="37"/>
      <c r="IGB46" s="37"/>
      <c r="IGC46" s="37"/>
      <c r="IGD46" s="37"/>
      <c r="IGE46" s="37"/>
      <c r="IGF46" s="37"/>
      <c r="IGG46" s="37"/>
      <c r="IGH46" s="37"/>
      <c r="IGI46" s="37"/>
      <c r="IGJ46" s="37"/>
      <c r="IGK46" s="37"/>
      <c r="IGL46" s="37"/>
      <c r="IGM46" s="37"/>
      <c r="IGN46" s="37"/>
      <c r="IGO46" s="37"/>
      <c r="IGP46" s="37"/>
      <c r="IGQ46" s="37"/>
      <c r="IGR46" s="37"/>
      <c r="IGS46" s="37"/>
      <c r="IGT46" s="37"/>
      <c r="IGU46" s="37"/>
      <c r="IGV46" s="37"/>
      <c r="IGW46" s="37"/>
      <c r="IGX46" s="37"/>
      <c r="IGY46" s="37"/>
      <c r="IGZ46" s="37"/>
      <c r="IHA46" s="37"/>
      <c r="IHB46" s="37"/>
      <c r="IHC46" s="37"/>
      <c r="IHD46" s="37"/>
      <c r="IHE46" s="37"/>
      <c r="IHF46" s="37"/>
      <c r="IHG46" s="37"/>
      <c r="IHH46" s="37"/>
      <c r="IHI46" s="37"/>
      <c r="IHJ46" s="37"/>
      <c r="IHK46" s="37"/>
      <c r="IHL46" s="37"/>
      <c r="IHM46" s="37"/>
      <c r="IHN46" s="37"/>
      <c r="IHO46" s="37"/>
      <c r="IHP46" s="37"/>
      <c r="IHQ46" s="37"/>
      <c r="IHR46" s="37"/>
      <c r="IHS46" s="37"/>
      <c r="IHT46" s="37"/>
      <c r="IHU46" s="37"/>
      <c r="IHV46" s="37"/>
      <c r="IHW46" s="37"/>
      <c r="IHX46" s="37"/>
      <c r="IHY46" s="37"/>
      <c r="IHZ46" s="37"/>
      <c r="IIA46" s="37"/>
      <c r="IIB46" s="37"/>
      <c r="IIC46" s="37"/>
      <c r="IID46" s="37"/>
      <c r="IIE46" s="37"/>
      <c r="IIF46" s="37"/>
      <c r="IIG46" s="37"/>
      <c r="IIH46" s="37"/>
      <c r="III46" s="37"/>
      <c r="IIJ46" s="37"/>
      <c r="IIK46" s="37"/>
      <c r="IIL46" s="37"/>
      <c r="IIM46" s="37"/>
      <c r="IIN46" s="37"/>
      <c r="IIO46" s="37"/>
      <c r="IIP46" s="37"/>
      <c r="IIQ46" s="37"/>
      <c r="IIR46" s="37"/>
      <c r="IIS46" s="37"/>
      <c r="IIT46" s="37"/>
      <c r="IIU46" s="37"/>
      <c r="IIV46" s="37"/>
      <c r="IIW46" s="37"/>
      <c r="IIX46" s="37"/>
      <c r="IIY46" s="37"/>
      <c r="IIZ46" s="37"/>
      <c r="IJA46" s="37"/>
      <c r="IJB46" s="37"/>
      <c r="IJC46" s="37"/>
      <c r="IJD46" s="37"/>
      <c r="IJE46" s="37"/>
      <c r="IJF46" s="37"/>
      <c r="IJG46" s="37"/>
      <c r="IJH46" s="37"/>
      <c r="IJI46" s="37"/>
      <c r="IJJ46" s="37"/>
      <c r="IJK46" s="37"/>
      <c r="IJL46" s="37"/>
      <c r="IJM46" s="37"/>
      <c r="IJN46" s="37"/>
      <c r="IJO46" s="37"/>
      <c r="IJP46" s="37"/>
      <c r="IJQ46" s="37"/>
      <c r="IJR46" s="37"/>
      <c r="IJS46" s="37"/>
      <c r="IJT46" s="37"/>
      <c r="IJU46" s="37"/>
      <c r="IJV46" s="37"/>
      <c r="IJW46" s="37"/>
      <c r="IJX46" s="37"/>
      <c r="IJY46" s="37"/>
      <c r="IJZ46" s="37"/>
      <c r="IKA46" s="37"/>
      <c r="IKB46" s="37"/>
      <c r="IKC46" s="37"/>
      <c r="IKD46" s="37"/>
      <c r="IKE46" s="37"/>
      <c r="IKF46" s="37"/>
      <c r="IKG46" s="37"/>
      <c r="IKH46" s="37"/>
      <c r="IKI46" s="37"/>
      <c r="IKJ46" s="37"/>
      <c r="IKK46" s="37"/>
      <c r="IKL46" s="37"/>
      <c r="IKM46" s="37"/>
      <c r="IKN46" s="37"/>
      <c r="IKO46" s="37"/>
      <c r="IKP46" s="37"/>
      <c r="IKQ46" s="37"/>
      <c r="IKR46" s="37"/>
      <c r="IKS46" s="37"/>
      <c r="IKT46" s="37"/>
      <c r="IKU46" s="37"/>
      <c r="IKV46" s="37"/>
      <c r="IKW46" s="37"/>
      <c r="IKX46" s="37"/>
      <c r="IKY46" s="37"/>
      <c r="IKZ46" s="37"/>
      <c r="ILA46" s="37"/>
      <c r="ILB46" s="37"/>
      <c r="ILC46" s="37"/>
      <c r="ILD46" s="37"/>
      <c r="ILE46" s="37"/>
      <c r="ILF46" s="37"/>
      <c r="ILG46" s="37"/>
      <c r="ILH46" s="37"/>
      <c r="ILI46" s="37"/>
      <c r="ILJ46" s="37"/>
      <c r="ILK46" s="37"/>
      <c r="ILL46" s="37"/>
      <c r="ILM46" s="37"/>
      <c r="ILN46" s="37"/>
      <c r="ILO46" s="37"/>
      <c r="ILP46" s="37"/>
      <c r="ILQ46" s="37"/>
      <c r="ILR46" s="37"/>
      <c r="ILS46" s="37"/>
      <c r="ILT46" s="37"/>
      <c r="ILU46" s="37"/>
      <c r="ILV46" s="37"/>
      <c r="ILW46" s="37"/>
      <c r="ILX46" s="37"/>
      <c r="ILY46" s="37"/>
      <c r="ILZ46" s="37"/>
      <c r="IMA46" s="37"/>
      <c r="IMB46" s="37"/>
      <c r="IMC46" s="37"/>
      <c r="IMD46" s="37"/>
      <c r="IME46" s="37"/>
      <c r="IMF46" s="37"/>
      <c r="IMG46" s="37"/>
      <c r="IMH46" s="37"/>
      <c r="IMI46" s="37"/>
      <c r="IMJ46" s="37"/>
      <c r="IMK46" s="37"/>
      <c r="IML46" s="37"/>
      <c r="IMM46" s="37"/>
      <c r="IMN46" s="37"/>
      <c r="IMO46" s="37"/>
      <c r="IMP46" s="37"/>
      <c r="IMQ46" s="37"/>
      <c r="IMR46" s="37"/>
      <c r="IMS46" s="37"/>
      <c r="IMT46" s="37"/>
      <c r="IMU46" s="37"/>
      <c r="IMV46" s="37"/>
      <c r="IMW46" s="37"/>
      <c r="IMX46" s="37"/>
      <c r="IMY46" s="37"/>
      <c r="IMZ46" s="37"/>
      <c r="INA46" s="37"/>
      <c r="INB46" s="37"/>
      <c r="INC46" s="37"/>
      <c r="IND46" s="37"/>
      <c r="INE46" s="37"/>
      <c r="INF46" s="37"/>
      <c r="ING46" s="37"/>
      <c r="INH46" s="37"/>
      <c r="INI46" s="37"/>
      <c r="INJ46" s="37"/>
      <c r="INK46" s="37"/>
      <c r="INL46" s="37"/>
      <c r="INM46" s="37"/>
      <c r="INN46" s="37"/>
      <c r="INO46" s="37"/>
      <c r="INP46" s="37"/>
      <c r="INQ46" s="37"/>
      <c r="INR46" s="37"/>
      <c r="INS46" s="37"/>
      <c r="INT46" s="37"/>
      <c r="INU46" s="37"/>
      <c r="INV46" s="37"/>
      <c r="INW46" s="37"/>
      <c r="INX46" s="37"/>
      <c r="INY46" s="37"/>
      <c r="INZ46" s="37"/>
      <c r="IOA46" s="37"/>
      <c r="IOB46" s="37"/>
      <c r="IOC46" s="37"/>
      <c r="IOD46" s="37"/>
      <c r="IOE46" s="37"/>
      <c r="IOF46" s="37"/>
      <c r="IOG46" s="37"/>
      <c r="IOH46" s="37"/>
      <c r="IOI46" s="37"/>
      <c r="IOJ46" s="37"/>
      <c r="IOK46" s="37"/>
      <c r="IOL46" s="37"/>
      <c r="IOM46" s="37"/>
      <c r="ION46" s="37"/>
      <c r="IOO46" s="37"/>
      <c r="IOP46" s="37"/>
      <c r="IOQ46" s="37"/>
      <c r="IOR46" s="37"/>
      <c r="IOS46" s="37"/>
      <c r="IOT46" s="37"/>
      <c r="IOU46" s="37"/>
      <c r="IOV46" s="37"/>
      <c r="IOW46" s="37"/>
      <c r="IOX46" s="37"/>
      <c r="IOY46" s="37"/>
      <c r="IOZ46" s="37"/>
      <c r="IPA46" s="37"/>
      <c r="IPB46" s="37"/>
      <c r="IPC46" s="37"/>
      <c r="IPD46" s="37"/>
      <c r="IPE46" s="37"/>
      <c r="IPF46" s="37"/>
      <c r="IPG46" s="37"/>
      <c r="IPH46" s="37"/>
      <c r="IPI46" s="37"/>
      <c r="IPJ46" s="37"/>
      <c r="IPK46" s="37"/>
      <c r="IPL46" s="37"/>
      <c r="IPM46" s="37"/>
      <c r="IPN46" s="37"/>
      <c r="IPO46" s="37"/>
      <c r="IPP46" s="37"/>
      <c r="IPQ46" s="37"/>
      <c r="IPR46" s="37"/>
      <c r="IPS46" s="37"/>
      <c r="IPT46" s="37"/>
      <c r="IPU46" s="37"/>
      <c r="IPV46" s="37"/>
      <c r="IPW46" s="37"/>
      <c r="IPX46" s="37"/>
      <c r="IPY46" s="37"/>
      <c r="IPZ46" s="37"/>
      <c r="IQA46" s="37"/>
      <c r="IQB46" s="37"/>
      <c r="IQC46" s="37"/>
      <c r="IQD46" s="37"/>
      <c r="IQE46" s="37"/>
      <c r="IQF46" s="37"/>
      <c r="IQG46" s="37"/>
      <c r="IQH46" s="37"/>
      <c r="IQI46" s="37"/>
      <c r="IQJ46" s="37"/>
      <c r="IQK46" s="37"/>
      <c r="IQL46" s="37"/>
      <c r="IQM46" s="37"/>
      <c r="IQN46" s="37"/>
      <c r="IQO46" s="37"/>
      <c r="IQP46" s="37"/>
      <c r="IQQ46" s="37"/>
      <c r="IQR46" s="37"/>
      <c r="IQS46" s="37"/>
      <c r="IQT46" s="37"/>
      <c r="IQU46" s="37"/>
      <c r="IQV46" s="37"/>
      <c r="IQW46" s="37"/>
      <c r="IQX46" s="37"/>
      <c r="IQY46" s="37"/>
      <c r="IQZ46" s="37"/>
      <c r="IRA46" s="37"/>
      <c r="IRB46" s="37"/>
      <c r="IRC46" s="37"/>
      <c r="IRD46" s="37"/>
      <c r="IRE46" s="37"/>
      <c r="IRF46" s="37"/>
      <c r="IRG46" s="37"/>
      <c r="IRH46" s="37"/>
      <c r="IRI46" s="37"/>
      <c r="IRJ46" s="37"/>
      <c r="IRK46" s="37"/>
      <c r="IRL46" s="37"/>
      <c r="IRM46" s="37"/>
      <c r="IRN46" s="37"/>
      <c r="IRO46" s="37"/>
      <c r="IRP46" s="37"/>
      <c r="IRQ46" s="37"/>
      <c r="IRR46" s="37"/>
      <c r="IRS46" s="37"/>
      <c r="IRT46" s="37"/>
      <c r="IRU46" s="37"/>
      <c r="IRV46" s="37"/>
      <c r="IRW46" s="37"/>
      <c r="IRX46" s="37"/>
      <c r="IRY46" s="37"/>
      <c r="IRZ46" s="37"/>
      <c r="ISA46" s="37"/>
      <c r="ISB46" s="37"/>
      <c r="ISC46" s="37"/>
      <c r="ISD46" s="37"/>
      <c r="ISE46" s="37"/>
      <c r="ISF46" s="37"/>
      <c r="ISG46" s="37"/>
      <c r="ISH46" s="37"/>
      <c r="ISI46" s="37"/>
      <c r="ISJ46" s="37"/>
      <c r="ISK46" s="37"/>
      <c r="ISL46" s="37"/>
      <c r="ISM46" s="37"/>
      <c r="ISN46" s="37"/>
      <c r="ISO46" s="37"/>
      <c r="ISP46" s="37"/>
      <c r="ISQ46" s="37"/>
      <c r="ISR46" s="37"/>
      <c r="ISS46" s="37"/>
      <c r="IST46" s="37"/>
      <c r="ISU46" s="37"/>
      <c r="ISV46" s="37"/>
      <c r="ISW46" s="37"/>
      <c r="ISX46" s="37"/>
      <c r="ISY46" s="37"/>
      <c r="ISZ46" s="37"/>
      <c r="ITA46" s="37"/>
      <c r="ITB46" s="37"/>
      <c r="ITC46" s="37"/>
      <c r="ITD46" s="37"/>
      <c r="ITE46" s="37"/>
      <c r="ITF46" s="37"/>
      <c r="ITG46" s="37"/>
      <c r="ITH46" s="37"/>
      <c r="ITI46" s="37"/>
      <c r="ITJ46" s="37"/>
      <c r="ITK46" s="37"/>
      <c r="ITL46" s="37"/>
      <c r="ITM46" s="37"/>
      <c r="ITN46" s="37"/>
      <c r="ITO46" s="37"/>
      <c r="ITP46" s="37"/>
      <c r="ITQ46" s="37"/>
      <c r="ITR46" s="37"/>
      <c r="ITS46" s="37"/>
      <c r="ITT46" s="37"/>
      <c r="ITU46" s="37"/>
      <c r="ITV46" s="37"/>
      <c r="ITW46" s="37"/>
      <c r="ITX46" s="37"/>
      <c r="ITY46" s="37"/>
      <c r="ITZ46" s="37"/>
      <c r="IUA46" s="37"/>
      <c r="IUB46" s="37"/>
      <c r="IUC46" s="37"/>
      <c r="IUD46" s="37"/>
      <c r="IUE46" s="37"/>
      <c r="IUF46" s="37"/>
      <c r="IUG46" s="37"/>
      <c r="IUH46" s="37"/>
      <c r="IUI46" s="37"/>
      <c r="IUJ46" s="37"/>
      <c r="IUK46" s="37"/>
      <c r="IUL46" s="37"/>
      <c r="IUM46" s="37"/>
      <c r="IUN46" s="37"/>
      <c r="IUO46" s="37"/>
      <c r="IUP46" s="37"/>
      <c r="IUQ46" s="37"/>
      <c r="IUR46" s="37"/>
      <c r="IUS46" s="37"/>
      <c r="IUT46" s="37"/>
      <c r="IUU46" s="37"/>
      <c r="IUV46" s="37"/>
      <c r="IUW46" s="37"/>
      <c r="IUX46" s="37"/>
      <c r="IUY46" s="37"/>
      <c r="IUZ46" s="37"/>
      <c r="IVA46" s="37"/>
      <c r="IVB46" s="37"/>
      <c r="IVC46" s="37"/>
      <c r="IVD46" s="37"/>
      <c r="IVE46" s="37"/>
      <c r="IVF46" s="37"/>
      <c r="IVG46" s="37"/>
      <c r="IVH46" s="37"/>
      <c r="IVI46" s="37"/>
      <c r="IVJ46" s="37"/>
      <c r="IVK46" s="37"/>
      <c r="IVL46" s="37"/>
      <c r="IVM46" s="37"/>
      <c r="IVN46" s="37"/>
      <c r="IVO46" s="37"/>
      <c r="IVP46" s="37"/>
      <c r="IVQ46" s="37"/>
      <c r="IVR46" s="37"/>
      <c r="IVS46" s="37"/>
      <c r="IVT46" s="37"/>
      <c r="IVU46" s="37"/>
      <c r="IVV46" s="37"/>
      <c r="IVW46" s="37"/>
      <c r="IVX46" s="37"/>
      <c r="IVY46" s="37"/>
      <c r="IVZ46" s="37"/>
      <c r="IWA46" s="37"/>
      <c r="IWB46" s="37"/>
      <c r="IWC46" s="37"/>
      <c r="IWD46" s="37"/>
      <c r="IWE46" s="37"/>
      <c r="IWF46" s="37"/>
      <c r="IWG46" s="37"/>
      <c r="IWH46" s="37"/>
      <c r="IWI46" s="37"/>
      <c r="IWJ46" s="37"/>
      <c r="IWK46" s="37"/>
      <c r="IWL46" s="37"/>
      <c r="IWM46" s="37"/>
      <c r="IWN46" s="37"/>
      <c r="IWO46" s="37"/>
      <c r="IWP46" s="37"/>
      <c r="IWQ46" s="37"/>
      <c r="IWR46" s="37"/>
      <c r="IWS46" s="37"/>
      <c r="IWT46" s="37"/>
      <c r="IWU46" s="37"/>
      <c r="IWV46" s="37"/>
      <c r="IWW46" s="37"/>
      <c r="IWX46" s="37"/>
      <c r="IWY46" s="37"/>
      <c r="IWZ46" s="37"/>
      <c r="IXA46" s="37"/>
      <c r="IXB46" s="37"/>
      <c r="IXC46" s="37"/>
      <c r="IXD46" s="37"/>
      <c r="IXE46" s="37"/>
      <c r="IXF46" s="37"/>
      <c r="IXG46" s="37"/>
      <c r="IXH46" s="37"/>
      <c r="IXI46" s="37"/>
      <c r="IXJ46" s="37"/>
      <c r="IXK46" s="37"/>
      <c r="IXL46" s="37"/>
      <c r="IXM46" s="37"/>
      <c r="IXN46" s="37"/>
      <c r="IXO46" s="37"/>
      <c r="IXP46" s="37"/>
      <c r="IXQ46" s="37"/>
      <c r="IXR46" s="37"/>
      <c r="IXS46" s="37"/>
      <c r="IXT46" s="37"/>
      <c r="IXU46" s="37"/>
      <c r="IXV46" s="37"/>
      <c r="IXW46" s="37"/>
      <c r="IXX46" s="37"/>
      <c r="IXY46" s="37"/>
      <c r="IXZ46" s="37"/>
      <c r="IYA46" s="37"/>
      <c r="IYB46" s="37"/>
      <c r="IYC46" s="37"/>
      <c r="IYD46" s="37"/>
      <c r="IYE46" s="37"/>
      <c r="IYF46" s="37"/>
      <c r="IYG46" s="37"/>
      <c r="IYH46" s="37"/>
      <c r="IYI46" s="37"/>
      <c r="IYJ46" s="37"/>
      <c r="IYK46" s="37"/>
      <c r="IYL46" s="37"/>
      <c r="IYM46" s="37"/>
      <c r="IYN46" s="37"/>
      <c r="IYO46" s="37"/>
      <c r="IYP46" s="37"/>
      <c r="IYQ46" s="37"/>
      <c r="IYR46" s="37"/>
      <c r="IYS46" s="37"/>
      <c r="IYT46" s="37"/>
      <c r="IYU46" s="37"/>
      <c r="IYV46" s="37"/>
      <c r="IYW46" s="37"/>
      <c r="IYX46" s="37"/>
      <c r="IYY46" s="37"/>
      <c r="IYZ46" s="37"/>
      <c r="IZA46" s="37"/>
      <c r="IZB46" s="37"/>
      <c r="IZC46" s="37"/>
      <c r="IZD46" s="37"/>
      <c r="IZE46" s="37"/>
      <c r="IZF46" s="37"/>
      <c r="IZG46" s="37"/>
      <c r="IZH46" s="37"/>
      <c r="IZI46" s="37"/>
      <c r="IZJ46" s="37"/>
      <c r="IZK46" s="37"/>
      <c r="IZL46" s="37"/>
      <c r="IZM46" s="37"/>
      <c r="IZN46" s="37"/>
      <c r="IZO46" s="37"/>
      <c r="IZP46" s="37"/>
      <c r="IZQ46" s="37"/>
      <c r="IZR46" s="37"/>
      <c r="IZS46" s="37"/>
      <c r="IZT46" s="37"/>
      <c r="IZU46" s="37"/>
      <c r="IZV46" s="37"/>
      <c r="IZW46" s="37"/>
      <c r="IZX46" s="37"/>
      <c r="IZY46" s="37"/>
      <c r="IZZ46" s="37"/>
      <c r="JAA46" s="37"/>
      <c r="JAB46" s="37"/>
      <c r="JAC46" s="37"/>
      <c r="JAD46" s="37"/>
      <c r="JAE46" s="37"/>
      <c r="JAF46" s="37"/>
      <c r="JAG46" s="37"/>
      <c r="JAH46" s="37"/>
      <c r="JAI46" s="37"/>
      <c r="JAJ46" s="37"/>
      <c r="JAK46" s="37"/>
      <c r="JAL46" s="37"/>
      <c r="JAM46" s="37"/>
      <c r="JAN46" s="37"/>
      <c r="JAO46" s="37"/>
      <c r="JAP46" s="37"/>
      <c r="JAQ46" s="37"/>
      <c r="JAR46" s="37"/>
      <c r="JAS46" s="37"/>
      <c r="JAT46" s="37"/>
      <c r="JAU46" s="37"/>
      <c r="JAV46" s="37"/>
      <c r="JAW46" s="37"/>
      <c r="JAX46" s="37"/>
      <c r="JAY46" s="37"/>
      <c r="JAZ46" s="37"/>
      <c r="JBA46" s="37"/>
      <c r="JBB46" s="37"/>
      <c r="JBC46" s="37"/>
      <c r="JBD46" s="37"/>
      <c r="JBE46" s="37"/>
      <c r="JBF46" s="37"/>
      <c r="JBG46" s="37"/>
      <c r="JBH46" s="37"/>
      <c r="JBI46" s="37"/>
      <c r="JBJ46" s="37"/>
      <c r="JBK46" s="37"/>
      <c r="JBL46" s="37"/>
      <c r="JBM46" s="37"/>
      <c r="JBN46" s="37"/>
      <c r="JBO46" s="37"/>
      <c r="JBP46" s="37"/>
      <c r="JBQ46" s="37"/>
      <c r="JBR46" s="37"/>
      <c r="JBS46" s="37"/>
      <c r="JBT46" s="37"/>
      <c r="JBU46" s="37"/>
      <c r="JBV46" s="37"/>
      <c r="JBW46" s="37"/>
      <c r="JBX46" s="37"/>
      <c r="JBY46" s="37"/>
      <c r="JBZ46" s="37"/>
      <c r="JCA46" s="37"/>
      <c r="JCB46" s="37"/>
      <c r="JCC46" s="37"/>
      <c r="JCD46" s="37"/>
      <c r="JCE46" s="37"/>
      <c r="JCF46" s="37"/>
      <c r="JCG46" s="37"/>
      <c r="JCH46" s="37"/>
      <c r="JCI46" s="37"/>
      <c r="JCJ46" s="37"/>
      <c r="JCK46" s="37"/>
      <c r="JCL46" s="37"/>
      <c r="JCM46" s="37"/>
      <c r="JCN46" s="37"/>
      <c r="JCO46" s="37"/>
      <c r="JCP46" s="37"/>
      <c r="JCQ46" s="37"/>
      <c r="JCR46" s="37"/>
      <c r="JCS46" s="37"/>
      <c r="JCT46" s="37"/>
      <c r="JCU46" s="37"/>
      <c r="JCV46" s="37"/>
      <c r="JCW46" s="37"/>
      <c r="JCX46" s="37"/>
      <c r="JCY46" s="37"/>
      <c r="JCZ46" s="37"/>
      <c r="JDA46" s="37"/>
      <c r="JDB46" s="37"/>
      <c r="JDC46" s="37"/>
      <c r="JDD46" s="37"/>
      <c r="JDE46" s="37"/>
      <c r="JDF46" s="37"/>
      <c r="JDG46" s="37"/>
      <c r="JDH46" s="37"/>
      <c r="JDI46" s="37"/>
      <c r="JDJ46" s="37"/>
      <c r="JDK46" s="37"/>
      <c r="JDL46" s="37"/>
      <c r="JDM46" s="37"/>
      <c r="JDN46" s="37"/>
      <c r="JDO46" s="37"/>
      <c r="JDP46" s="37"/>
      <c r="JDQ46" s="37"/>
      <c r="JDR46" s="37"/>
      <c r="JDS46" s="37"/>
      <c r="JDT46" s="37"/>
      <c r="JDU46" s="37"/>
      <c r="JDV46" s="37"/>
      <c r="JDW46" s="37"/>
      <c r="JDX46" s="37"/>
      <c r="JDY46" s="37"/>
      <c r="JDZ46" s="37"/>
      <c r="JEA46" s="37"/>
      <c r="JEB46" s="37"/>
      <c r="JEC46" s="37"/>
      <c r="JED46" s="37"/>
      <c r="JEE46" s="37"/>
      <c r="JEF46" s="37"/>
      <c r="JEG46" s="37"/>
      <c r="JEH46" s="37"/>
      <c r="JEI46" s="37"/>
      <c r="JEJ46" s="37"/>
      <c r="JEK46" s="37"/>
      <c r="JEL46" s="37"/>
      <c r="JEM46" s="37"/>
      <c r="JEN46" s="37"/>
      <c r="JEO46" s="37"/>
      <c r="JEP46" s="37"/>
      <c r="JEQ46" s="37"/>
      <c r="JER46" s="37"/>
      <c r="JES46" s="37"/>
      <c r="JET46" s="37"/>
      <c r="JEU46" s="37"/>
      <c r="JEV46" s="37"/>
      <c r="JEW46" s="37"/>
      <c r="JEX46" s="37"/>
      <c r="JEY46" s="37"/>
      <c r="JEZ46" s="37"/>
      <c r="JFA46" s="37"/>
      <c r="JFB46" s="37"/>
      <c r="JFC46" s="37"/>
      <c r="JFD46" s="37"/>
      <c r="JFE46" s="37"/>
      <c r="JFF46" s="37"/>
      <c r="JFG46" s="37"/>
      <c r="JFH46" s="37"/>
      <c r="JFI46" s="37"/>
      <c r="JFJ46" s="37"/>
      <c r="JFK46" s="37"/>
      <c r="JFL46" s="37"/>
      <c r="JFM46" s="37"/>
      <c r="JFN46" s="37"/>
      <c r="JFO46" s="37"/>
      <c r="JFP46" s="37"/>
      <c r="JFQ46" s="37"/>
      <c r="JFR46" s="37"/>
      <c r="JFS46" s="37"/>
      <c r="JFT46" s="37"/>
      <c r="JFU46" s="37"/>
      <c r="JFV46" s="37"/>
      <c r="JFW46" s="37"/>
      <c r="JFX46" s="37"/>
      <c r="JFY46" s="37"/>
      <c r="JFZ46" s="37"/>
      <c r="JGA46" s="37"/>
      <c r="JGB46" s="37"/>
      <c r="JGC46" s="37"/>
      <c r="JGD46" s="37"/>
      <c r="JGE46" s="37"/>
      <c r="JGF46" s="37"/>
      <c r="JGG46" s="37"/>
      <c r="JGH46" s="37"/>
      <c r="JGI46" s="37"/>
      <c r="JGJ46" s="37"/>
      <c r="JGK46" s="37"/>
      <c r="JGL46" s="37"/>
      <c r="JGM46" s="37"/>
      <c r="JGN46" s="37"/>
      <c r="JGO46" s="37"/>
      <c r="JGP46" s="37"/>
      <c r="JGQ46" s="37"/>
      <c r="JGR46" s="37"/>
      <c r="JGS46" s="37"/>
      <c r="JGT46" s="37"/>
      <c r="JGU46" s="37"/>
      <c r="JGV46" s="37"/>
      <c r="JGW46" s="37"/>
      <c r="JGX46" s="37"/>
      <c r="JGY46" s="37"/>
      <c r="JGZ46" s="37"/>
      <c r="JHA46" s="37"/>
      <c r="JHB46" s="37"/>
      <c r="JHC46" s="37"/>
      <c r="JHD46" s="37"/>
      <c r="JHE46" s="37"/>
      <c r="JHF46" s="37"/>
      <c r="JHG46" s="37"/>
      <c r="JHH46" s="37"/>
      <c r="JHI46" s="37"/>
      <c r="JHJ46" s="37"/>
      <c r="JHK46" s="37"/>
      <c r="JHL46" s="37"/>
      <c r="JHM46" s="37"/>
      <c r="JHN46" s="37"/>
      <c r="JHO46" s="37"/>
      <c r="JHP46" s="37"/>
      <c r="JHQ46" s="37"/>
      <c r="JHR46" s="37"/>
      <c r="JHS46" s="37"/>
      <c r="JHT46" s="37"/>
      <c r="JHU46" s="37"/>
      <c r="JHV46" s="37"/>
      <c r="JHW46" s="37"/>
      <c r="JHX46" s="37"/>
      <c r="JHY46" s="37"/>
      <c r="JHZ46" s="37"/>
      <c r="JIA46" s="37"/>
      <c r="JIB46" s="37"/>
      <c r="JIC46" s="37"/>
      <c r="JID46" s="37"/>
      <c r="JIE46" s="37"/>
      <c r="JIF46" s="37"/>
      <c r="JIG46" s="37"/>
      <c r="JIH46" s="37"/>
      <c r="JII46" s="37"/>
      <c r="JIJ46" s="37"/>
      <c r="JIK46" s="37"/>
      <c r="JIL46" s="37"/>
      <c r="JIM46" s="37"/>
      <c r="JIN46" s="37"/>
      <c r="JIO46" s="37"/>
      <c r="JIP46" s="37"/>
      <c r="JIQ46" s="37"/>
      <c r="JIR46" s="37"/>
      <c r="JIS46" s="37"/>
      <c r="JIT46" s="37"/>
      <c r="JIU46" s="37"/>
      <c r="JIV46" s="37"/>
      <c r="JIW46" s="37"/>
      <c r="JIX46" s="37"/>
      <c r="JIY46" s="37"/>
      <c r="JIZ46" s="37"/>
      <c r="JJA46" s="37"/>
      <c r="JJB46" s="37"/>
      <c r="JJC46" s="37"/>
      <c r="JJD46" s="37"/>
      <c r="JJE46" s="37"/>
      <c r="JJF46" s="37"/>
      <c r="JJG46" s="37"/>
      <c r="JJH46" s="37"/>
      <c r="JJI46" s="37"/>
      <c r="JJJ46" s="37"/>
      <c r="JJK46" s="37"/>
      <c r="JJL46" s="37"/>
      <c r="JJM46" s="37"/>
      <c r="JJN46" s="37"/>
      <c r="JJO46" s="37"/>
      <c r="JJP46" s="37"/>
      <c r="JJQ46" s="37"/>
      <c r="JJR46" s="37"/>
      <c r="JJS46" s="37"/>
      <c r="JJT46" s="37"/>
      <c r="JJU46" s="37"/>
      <c r="JJV46" s="37"/>
      <c r="JJW46" s="37"/>
      <c r="JJX46" s="37"/>
      <c r="JJY46" s="37"/>
      <c r="JJZ46" s="37"/>
      <c r="JKA46" s="37"/>
      <c r="JKB46" s="37"/>
      <c r="JKC46" s="37"/>
      <c r="JKD46" s="37"/>
      <c r="JKE46" s="37"/>
      <c r="JKF46" s="37"/>
      <c r="JKG46" s="37"/>
      <c r="JKH46" s="37"/>
      <c r="JKI46" s="37"/>
      <c r="JKJ46" s="37"/>
      <c r="JKK46" s="37"/>
      <c r="JKL46" s="37"/>
      <c r="JKM46" s="37"/>
      <c r="JKN46" s="37"/>
      <c r="JKO46" s="37"/>
      <c r="JKP46" s="37"/>
      <c r="JKQ46" s="37"/>
      <c r="JKR46" s="37"/>
      <c r="JKS46" s="37"/>
      <c r="JKT46" s="37"/>
      <c r="JKU46" s="37"/>
      <c r="JKV46" s="37"/>
      <c r="JKW46" s="37"/>
      <c r="JKX46" s="37"/>
      <c r="JKY46" s="37"/>
      <c r="JKZ46" s="37"/>
      <c r="JLA46" s="37"/>
      <c r="JLB46" s="37"/>
      <c r="JLC46" s="37"/>
      <c r="JLD46" s="37"/>
      <c r="JLE46" s="37"/>
      <c r="JLF46" s="37"/>
      <c r="JLG46" s="37"/>
      <c r="JLH46" s="37"/>
      <c r="JLI46" s="37"/>
      <c r="JLJ46" s="37"/>
      <c r="JLK46" s="37"/>
      <c r="JLL46" s="37"/>
      <c r="JLM46" s="37"/>
      <c r="JLN46" s="37"/>
      <c r="JLO46" s="37"/>
      <c r="JLP46" s="37"/>
      <c r="JLQ46" s="37"/>
      <c r="JLR46" s="37"/>
      <c r="JLS46" s="37"/>
      <c r="JLT46" s="37"/>
      <c r="JLU46" s="37"/>
      <c r="JLV46" s="37"/>
      <c r="JLW46" s="37"/>
      <c r="JLX46" s="37"/>
      <c r="JLY46" s="37"/>
      <c r="JLZ46" s="37"/>
      <c r="JMA46" s="37"/>
      <c r="JMB46" s="37"/>
      <c r="JMC46" s="37"/>
      <c r="JMD46" s="37"/>
      <c r="JME46" s="37"/>
      <c r="JMF46" s="37"/>
      <c r="JMG46" s="37"/>
      <c r="JMH46" s="37"/>
      <c r="JMI46" s="37"/>
      <c r="JMJ46" s="37"/>
      <c r="JMK46" s="37"/>
      <c r="JML46" s="37"/>
      <c r="JMM46" s="37"/>
      <c r="JMN46" s="37"/>
      <c r="JMO46" s="37"/>
      <c r="JMP46" s="37"/>
      <c r="JMQ46" s="37"/>
      <c r="JMR46" s="37"/>
      <c r="JMS46" s="37"/>
      <c r="JMT46" s="37"/>
      <c r="JMU46" s="37"/>
      <c r="JMV46" s="37"/>
      <c r="JMW46" s="37"/>
      <c r="JMX46" s="37"/>
      <c r="JMY46" s="37"/>
      <c r="JMZ46" s="37"/>
      <c r="JNA46" s="37"/>
      <c r="JNB46" s="37"/>
      <c r="JNC46" s="37"/>
      <c r="JND46" s="37"/>
      <c r="JNE46" s="37"/>
      <c r="JNF46" s="37"/>
      <c r="JNG46" s="37"/>
      <c r="JNH46" s="37"/>
      <c r="JNI46" s="37"/>
      <c r="JNJ46" s="37"/>
      <c r="JNK46" s="37"/>
      <c r="JNL46" s="37"/>
      <c r="JNM46" s="37"/>
      <c r="JNN46" s="37"/>
      <c r="JNO46" s="37"/>
      <c r="JNP46" s="37"/>
      <c r="JNQ46" s="37"/>
      <c r="JNR46" s="37"/>
      <c r="JNS46" s="37"/>
      <c r="JNT46" s="37"/>
      <c r="JNU46" s="37"/>
      <c r="JNV46" s="37"/>
      <c r="JNW46" s="37"/>
      <c r="JNX46" s="37"/>
      <c r="JNY46" s="37"/>
      <c r="JNZ46" s="37"/>
      <c r="JOA46" s="37"/>
      <c r="JOB46" s="37"/>
      <c r="JOC46" s="37"/>
      <c r="JOD46" s="37"/>
      <c r="JOE46" s="37"/>
      <c r="JOF46" s="37"/>
      <c r="JOG46" s="37"/>
      <c r="JOH46" s="37"/>
      <c r="JOI46" s="37"/>
      <c r="JOJ46" s="37"/>
      <c r="JOK46" s="37"/>
      <c r="JOL46" s="37"/>
      <c r="JOM46" s="37"/>
      <c r="JON46" s="37"/>
      <c r="JOO46" s="37"/>
      <c r="JOP46" s="37"/>
      <c r="JOQ46" s="37"/>
      <c r="JOR46" s="37"/>
      <c r="JOS46" s="37"/>
      <c r="JOT46" s="37"/>
      <c r="JOU46" s="37"/>
      <c r="JOV46" s="37"/>
      <c r="JOW46" s="37"/>
      <c r="JOX46" s="37"/>
      <c r="JOY46" s="37"/>
      <c r="JOZ46" s="37"/>
      <c r="JPA46" s="37"/>
      <c r="JPB46" s="37"/>
      <c r="JPC46" s="37"/>
      <c r="JPD46" s="37"/>
      <c r="JPE46" s="37"/>
      <c r="JPF46" s="37"/>
      <c r="JPG46" s="37"/>
      <c r="JPH46" s="37"/>
      <c r="JPI46" s="37"/>
      <c r="JPJ46" s="37"/>
      <c r="JPK46" s="37"/>
      <c r="JPL46" s="37"/>
      <c r="JPM46" s="37"/>
      <c r="JPN46" s="37"/>
      <c r="JPO46" s="37"/>
      <c r="JPP46" s="37"/>
      <c r="JPQ46" s="37"/>
      <c r="JPR46" s="37"/>
      <c r="JPS46" s="37"/>
      <c r="JPT46" s="37"/>
      <c r="JPU46" s="37"/>
      <c r="JPV46" s="37"/>
      <c r="JPW46" s="37"/>
      <c r="JPX46" s="37"/>
      <c r="JPY46" s="37"/>
      <c r="JPZ46" s="37"/>
      <c r="JQA46" s="37"/>
      <c r="JQB46" s="37"/>
      <c r="JQC46" s="37"/>
      <c r="JQD46" s="37"/>
      <c r="JQE46" s="37"/>
      <c r="JQF46" s="37"/>
      <c r="JQG46" s="37"/>
      <c r="JQH46" s="37"/>
      <c r="JQI46" s="37"/>
      <c r="JQJ46" s="37"/>
      <c r="JQK46" s="37"/>
      <c r="JQL46" s="37"/>
      <c r="JQM46" s="37"/>
      <c r="JQN46" s="37"/>
      <c r="JQO46" s="37"/>
      <c r="JQP46" s="37"/>
      <c r="JQQ46" s="37"/>
      <c r="JQR46" s="37"/>
      <c r="JQS46" s="37"/>
      <c r="JQT46" s="37"/>
      <c r="JQU46" s="37"/>
      <c r="JQV46" s="37"/>
      <c r="JQW46" s="37"/>
      <c r="JQX46" s="37"/>
      <c r="JQY46" s="37"/>
      <c r="JQZ46" s="37"/>
      <c r="JRA46" s="37"/>
      <c r="JRB46" s="37"/>
      <c r="JRC46" s="37"/>
      <c r="JRD46" s="37"/>
      <c r="JRE46" s="37"/>
      <c r="JRF46" s="37"/>
      <c r="JRG46" s="37"/>
      <c r="JRH46" s="37"/>
      <c r="JRI46" s="37"/>
      <c r="JRJ46" s="37"/>
      <c r="JRK46" s="37"/>
      <c r="JRL46" s="37"/>
      <c r="JRM46" s="37"/>
      <c r="JRN46" s="37"/>
      <c r="JRO46" s="37"/>
      <c r="JRP46" s="37"/>
      <c r="JRQ46" s="37"/>
      <c r="JRR46" s="37"/>
      <c r="JRS46" s="37"/>
      <c r="JRT46" s="37"/>
      <c r="JRU46" s="37"/>
      <c r="JRV46" s="37"/>
      <c r="JRW46" s="37"/>
      <c r="JRX46" s="37"/>
      <c r="JRY46" s="37"/>
      <c r="JRZ46" s="37"/>
      <c r="JSA46" s="37"/>
      <c r="JSB46" s="37"/>
      <c r="JSC46" s="37"/>
      <c r="JSD46" s="37"/>
      <c r="JSE46" s="37"/>
      <c r="JSF46" s="37"/>
      <c r="JSG46" s="37"/>
      <c r="JSH46" s="37"/>
      <c r="JSI46" s="37"/>
      <c r="JSJ46" s="37"/>
      <c r="JSK46" s="37"/>
      <c r="JSL46" s="37"/>
      <c r="JSM46" s="37"/>
      <c r="JSN46" s="37"/>
      <c r="JSO46" s="37"/>
      <c r="JSP46" s="37"/>
      <c r="JSQ46" s="37"/>
      <c r="JSR46" s="37"/>
      <c r="JSS46" s="37"/>
      <c r="JST46" s="37"/>
      <c r="JSU46" s="37"/>
      <c r="JSV46" s="37"/>
      <c r="JSW46" s="37"/>
      <c r="JSX46" s="37"/>
      <c r="JSY46" s="37"/>
      <c r="JSZ46" s="37"/>
      <c r="JTA46" s="37"/>
      <c r="JTB46" s="37"/>
      <c r="JTC46" s="37"/>
      <c r="JTD46" s="37"/>
      <c r="JTE46" s="37"/>
      <c r="JTF46" s="37"/>
      <c r="JTG46" s="37"/>
      <c r="JTH46" s="37"/>
      <c r="JTI46" s="37"/>
      <c r="JTJ46" s="37"/>
      <c r="JTK46" s="37"/>
      <c r="JTL46" s="37"/>
      <c r="JTM46" s="37"/>
      <c r="JTN46" s="37"/>
      <c r="JTO46" s="37"/>
      <c r="JTP46" s="37"/>
      <c r="JTQ46" s="37"/>
      <c r="JTR46" s="37"/>
      <c r="JTS46" s="37"/>
      <c r="JTT46" s="37"/>
      <c r="JTU46" s="37"/>
      <c r="JTV46" s="37"/>
      <c r="JTW46" s="37"/>
      <c r="JTX46" s="37"/>
      <c r="JTY46" s="37"/>
      <c r="JTZ46" s="37"/>
      <c r="JUA46" s="37"/>
      <c r="JUB46" s="37"/>
      <c r="JUC46" s="37"/>
      <c r="JUD46" s="37"/>
      <c r="JUE46" s="37"/>
      <c r="JUF46" s="37"/>
      <c r="JUG46" s="37"/>
      <c r="JUH46" s="37"/>
      <c r="JUI46" s="37"/>
      <c r="JUJ46" s="37"/>
      <c r="JUK46" s="37"/>
      <c r="JUL46" s="37"/>
      <c r="JUM46" s="37"/>
      <c r="JUN46" s="37"/>
      <c r="JUO46" s="37"/>
      <c r="JUP46" s="37"/>
      <c r="JUQ46" s="37"/>
      <c r="JUR46" s="37"/>
      <c r="JUS46" s="37"/>
      <c r="JUT46" s="37"/>
      <c r="JUU46" s="37"/>
      <c r="JUV46" s="37"/>
      <c r="JUW46" s="37"/>
      <c r="JUX46" s="37"/>
      <c r="JUY46" s="37"/>
      <c r="JUZ46" s="37"/>
      <c r="JVA46" s="37"/>
      <c r="JVB46" s="37"/>
      <c r="JVC46" s="37"/>
      <c r="JVD46" s="37"/>
      <c r="JVE46" s="37"/>
      <c r="JVF46" s="37"/>
      <c r="JVG46" s="37"/>
      <c r="JVH46" s="37"/>
      <c r="JVI46" s="37"/>
      <c r="JVJ46" s="37"/>
      <c r="JVK46" s="37"/>
      <c r="JVL46" s="37"/>
      <c r="JVM46" s="37"/>
      <c r="JVN46" s="37"/>
      <c r="JVO46" s="37"/>
      <c r="JVP46" s="37"/>
      <c r="JVQ46" s="37"/>
      <c r="JVR46" s="37"/>
      <c r="JVS46" s="37"/>
      <c r="JVT46" s="37"/>
      <c r="JVU46" s="37"/>
      <c r="JVV46" s="37"/>
      <c r="JVW46" s="37"/>
      <c r="JVX46" s="37"/>
      <c r="JVY46" s="37"/>
      <c r="JVZ46" s="37"/>
      <c r="JWA46" s="37"/>
      <c r="JWB46" s="37"/>
      <c r="JWC46" s="37"/>
      <c r="JWD46" s="37"/>
      <c r="JWE46" s="37"/>
      <c r="JWF46" s="37"/>
      <c r="JWG46" s="37"/>
      <c r="JWH46" s="37"/>
      <c r="JWI46" s="37"/>
      <c r="JWJ46" s="37"/>
      <c r="JWK46" s="37"/>
      <c r="JWL46" s="37"/>
      <c r="JWM46" s="37"/>
      <c r="JWN46" s="37"/>
      <c r="JWO46" s="37"/>
      <c r="JWP46" s="37"/>
      <c r="JWQ46" s="37"/>
      <c r="JWR46" s="37"/>
      <c r="JWS46" s="37"/>
      <c r="JWT46" s="37"/>
      <c r="JWU46" s="37"/>
      <c r="JWV46" s="37"/>
      <c r="JWW46" s="37"/>
      <c r="JWX46" s="37"/>
      <c r="JWY46" s="37"/>
      <c r="JWZ46" s="37"/>
      <c r="JXA46" s="37"/>
      <c r="JXB46" s="37"/>
      <c r="JXC46" s="37"/>
      <c r="JXD46" s="37"/>
      <c r="JXE46" s="37"/>
      <c r="JXF46" s="37"/>
      <c r="JXG46" s="37"/>
      <c r="JXH46" s="37"/>
      <c r="JXI46" s="37"/>
      <c r="JXJ46" s="37"/>
      <c r="JXK46" s="37"/>
      <c r="JXL46" s="37"/>
      <c r="JXM46" s="37"/>
      <c r="JXN46" s="37"/>
      <c r="JXO46" s="37"/>
      <c r="JXP46" s="37"/>
      <c r="JXQ46" s="37"/>
      <c r="JXR46" s="37"/>
      <c r="JXS46" s="37"/>
      <c r="JXT46" s="37"/>
      <c r="JXU46" s="37"/>
      <c r="JXV46" s="37"/>
      <c r="JXW46" s="37"/>
      <c r="JXX46" s="37"/>
      <c r="JXY46" s="37"/>
      <c r="JXZ46" s="37"/>
      <c r="JYA46" s="37"/>
      <c r="JYB46" s="37"/>
      <c r="JYC46" s="37"/>
      <c r="JYD46" s="37"/>
      <c r="JYE46" s="37"/>
      <c r="JYF46" s="37"/>
      <c r="JYG46" s="37"/>
      <c r="JYH46" s="37"/>
      <c r="JYI46" s="37"/>
      <c r="JYJ46" s="37"/>
      <c r="JYK46" s="37"/>
      <c r="JYL46" s="37"/>
      <c r="JYM46" s="37"/>
      <c r="JYN46" s="37"/>
      <c r="JYO46" s="37"/>
      <c r="JYP46" s="37"/>
      <c r="JYQ46" s="37"/>
      <c r="JYR46" s="37"/>
      <c r="JYS46" s="37"/>
      <c r="JYT46" s="37"/>
      <c r="JYU46" s="37"/>
      <c r="JYV46" s="37"/>
      <c r="JYW46" s="37"/>
      <c r="JYX46" s="37"/>
      <c r="JYY46" s="37"/>
      <c r="JYZ46" s="37"/>
      <c r="JZA46" s="37"/>
      <c r="JZB46" s="37"/>
      <c r="JZC46" s="37"/>
      <c r="JZD46" s="37"/>
      <c r="JZE46" s="37"/>
      <c r="JZF46" s="37"/>
      <c r="JZG46" s="37"/>
      <c r="JZH46" s="37"/>
      <c r="JZI46" s="37"/>
      <c r="JZJ46" s="37"/>
      <c r="JZK46" s="37"/>
      <c r="JZL46" s="37"/>
      <c r="JZM46" s="37"/>
      <c r="JZN46" s="37"/>
      <c r="JZO46" s="37"/>
      <c r="JZP46" s="37"/>
      <c r="JZQ46" s="37"/>
      <c r="JZR46" s="37"/>
      <c r="JZS46" s="37"/>
      <c r="JZT46" s="37"/>
      <c r="JZU46" s="37"/>
      <c r="JZV46" s="37"/>
      <c r="JZW46" s="37"/>
      <c r="JZX46" s="37"/>
      <c r="JZY46" s="37"/>
      <c r="JZZ46" s="37"/>
      <c r="KAA46" s="37"/>
      <c r="KAB46" s="37"/>
      <c r="KAC46" s="37"/>
      <c r="KAD46" s="37"/>
      <c r="KAE46" s="37"/>
      <c r="KAF46" s="37"/>
      <c r="KAG46" s="37"/>
      <c r="KAH46" s="37"/>
      <c r="KAI46" s="37"/>
      <c r="KAJ46" s="37"/>
      <c r="KAK46" s="37"/>
      <c r="KAL46" s="37"/>
      <c r="KAM46" s="37"/>
      <c r="KAN46" s="37"/>
      <c r="KAO46" s="37"/>
      <c r="KAP46" s="37"/>
      <c r="KAQ46" s="37"/>
      <c r="KAR46" s="37"/>
      <c r="KAS46" s="37"/>
      <c r="KAT46" s="37"/>
      <c r="KAU46" s="37"/>
      <c r="KAV46" s="37"/>
      <c r="KAW46" s="37"/>
      <c r="KAX46" s="37"/>
      <c r="KAY46" s="37"/>
      <c r="KAZ46" s="37"/>
      <c r="KBA46" s="37"/>
      <c r="KBB46" s="37"/>
      <c r="KBC46" s="37"/>
      <c r="KBD46" s="37"/>
      <c r="KBE46" s="37"/>
      <c r="KBF46" s="37"/>
      <c r="KBG46" s="37"/>
      <c r="KBH46" s="37"/>
      <c r="KBI46" s="37"/>
      <c r="KBJ46" s="37"/>
      <c r="KBK46" s="37"/>
      <c r="KBL46" s="37"/>
      <c r="KBM46" s="37"/>
      <c r="KBN46" s="37"/>
      <c r="KBO46" s="37"/>
      <c r="KBP46" s="37"/>
      <c r="KBQ46" s="37"/>
      <c r="KBR46" s="37"/>
      <c r="KBS46" s="37"/>
      <c r="KBT46" s="37"/>
      <c r="KBU46" s="37"/>
      <c r="KBV46" s="37"/>
      <c r="KBW46" s="37"/>
      <c r="KBX46" s="37"/>
      <c r="KBY46" s="37"/>
      <c r="KBZ46" s="37"/>
      <c r="KCA46" s="37"/>
      <c r="KCB46" s="37"/>
      <c r="KCC46" s="37"/>
      <c r="KCD46" s="37"/>
      <c r="KCE46" s="37"/>
      <c r="KCF46" s="37"/>
      <c r="KCG46" s="37"/>
      <c r="KCH46" s="37"/>
      <c r="KCI46" s="37"/>
      <c r="KCJ46" s="37"/>
      <c r="KCK46" s="37"/>
      <c r="KCL46" s="37"/>
      <c r="KCM46" s="37"/>
      <c r="KCN46" s="37"/>
      <c r="KCO46" s="37"/>
      <c r="KCP46" s="37"/>
      <c r="KCQ46" s="37"/>
      <c r="KCR46" s="37"/>
      <c r="KCS46" s="37"/>
      <c r="KCT46" s="37"/>
      <c r="KCU46" s="37"/>
      <c r="KCV46" s="37"/>
      <c r="KCW46" s="37"/>
      <c r="KCX46" s="37"/>
      <c r="KCY46" s="37"/>
      <c r="KCZ46" s="37"/>
      <c r="KDA46" s="37"/>
      <c r="KDB46" s="37"/>
      <c r="KDC46" s="37"/>
      <c r="KDD46" s="37"/>
      <c r="KDE46" s="37"/>
      <c r="KDF46" s="37"/>
      <c r="KDG46" s="37"/>
      <c r="KDH46" s="37"/>
      <c r="KDI46" s="37"/>
      <c r="KDJ46" s="37"/>
      <c r="KDK46" s="37"/>
      <c r="KDL46" s="37"/>
      <c r="KDM46" s="37"/>
      <c r="KDN46" s="37"/>
      <c r="KDO46" s="37"/>
      <c r="KDP46" s="37"/>
      <c r="KDQ46" s="37"/>
      <c r="KDR46" s="37"/>
      <c r="KDS46" s="37"/>
      <c r="KDT46" s="37"/>
      <c r="KDU46" s="37"/>
      <c r="KDV46" s="37"/>
      <c r="KDW46" s="37"/>
      <c r="KDX46" s="37"/>
      <c r="KDY46" s="37"/>
      <c r="KDZ46" s="37"/>
      <c r="KEA46" s="37"/>
      <c r="KEB46" s="37"/>
      <c r="KEC46" s="37"/>
      <c r="KED46" s="37"/>
      <c r="KEE46" s="37"/>
      <c r="KEF46" s="37"/>
      <c r="KEG46" s="37"/>
      <c r="KEH46" s="37"/>
      <c r="KEI46" s="37"/>
      <c r="KEJ46" s="37"/>
      <c r="KEK46" s="37"/>
      <c r="KEL46" s="37"/>
      <c r="KEM46" s="37"/>
      <c r="KEN46" s="37"/>
      <c r="KEO46" s="37"/>
      <c r="KEP46" s="37"/>
      <c r="KEQ46" s="37"/>
      <c r="KER46" s="37"/>
      <c r="KES46" s="37"/>
      <c r="KET46" s="37"/>
      <c r="KEU46" s="37"/>
      <c r="KEV46" s="37"/>
      <c r="KEW46" s="37"/>
      <c r="KEX46" s="37"/>
      <c r="KEY46" s="37"/>
      <c r="KEZ46" s="37"/>
      <c r="KFA46" s="37"/>
      <c r="KFB46" s="37"/>
      <c r="KFC46" s="37"/>
      <c r="KFD46" s="37"/>
      <c r="KFE46" s="37"/>
      <c r="KFF46" s="37"/>
      <c r="KFG46" s="37"/>
      <c r="KFH46" s="37"/>
      <c r="KFI46" s="37"/>
      <c r="KFJ46" s="37"/>
      <c r="KFK46" s="37"/>
      <c r="KFL46" s="37"/>
      <c r="KFM46" s="37"/>
      <c r="KFN46" s="37"/>
      <c r="KFO46" s="37"/>
      <c r="KFP46" s="37"/>
      <c r="KFQ46" s="37"/>
      <c r="KFR46" s="37"/>
      <c r="KFS46" s="37"/>
      <c r="KFT46" s="37"/>
      <c r="KFU46" s="37"/>
      <c r="KFV46" s="37"/>
      <c r="KFW46" s="37"/>
      <c r="KFX46" s="37"/>
      <c r="KFY46" s="37"/>
      <c r="KFZ46" s="37"/>
      <c r="KGA46" s="37"/>
      <c r="KGB46" s="37"/>
      <c r="KGC46" s="37"/>
      <c r="KGD46" s="37"/>
      <c r="KGE46" s="37"/>
      <c r="KGF46" s="37"/>
      <c r="KGG46" s="37"/>
      <c r="KGH46" s="37"/>
      <c r="KGI46" s="37"/>
      <c r="KGJ46" s="37"/>
      <c r="KGK46" s="37"/>
      <c r="KGL46" s="37"/>
      <c r="KGM46" s="37"/>
      <c r="KGN46" s="37"/>
      <c r="KGO46" s="37"/>
      <c r="KGP46" s="37"/>
      <c r="KGQ46" s="37"/>
      <c r="KGR46" s="37"/>
      <c r="KGS46" s="37"/>
      <c r="KGT46" s="37"/>
      <c r="KGU46" s="37"/>
      <c r="KGV46" s="37"/>
      <c r="KGW46" s="37"/>
      <c r="KGX46" s="37"/>
      <c r="KGY46" s="37"/>
      <c r="KGZ46" s="37"/>
      <c r="KHA46" s="37"/>
      <c r="KHB46" s="37"/>
      <c r="KHC46" s="37"/>
      <c r="KHD46" s="37"/>
      <c r="KHE46" s="37"/>
      <c r="KHF46" s="37"/>
      <c r="KHG46" s="37"/>
      <c r="KHH46" s="37"/>
      <c r="KHI46" s="37"/>
      <c r="KHJ46" s="37"/>
      <c r="KHK46" s="37"/>
      <c r="KHL46" s="37"/>
      <c r="KHM46" s="37"/>
      <c r="KHN46" s="37"/>
      <c r="KHO46" s="37"/>
      <c r="KHP46" s="37"/>
      <c r="KHQ46" s="37"/>
      <c r="KHR46" s="37"/>
      <c r="KHS46" s="37"/>
      <c r="KHT46" s="37"/>
      <c r="KHU46" s="37"/>
      <c r="KHV46" s="37"/>
      <c r="KHW46" s="37"/>
      <c r="KHX46" s="37"/>
      <c r="KHY46" s="37"/>
      <c r="KHZ46" s="37"/>
      <c r="KIA46" s="37"/>
      <c r="KIB46" s="37"/>
      <c r="KIC46" s="37"/>
      <c r="KID46" s="37"/>
      <c r="KIE46" s="37"/>
      <c r="KIF46" s="37"/>
      <c r="KIG46" s="37"/>
      <c r="KIH46" s="37"/>
      <c r="KII46" s="37"/>
      <c r="KIJ46" s="37"/>
      <c r="KIK46" s="37"/>
      <c r="KIL46" s="37"/>
      <c r="KIM46" s="37"/>
      <c r="KIN46" s="37"/>
      <c r="KIO46" s="37"/>
      <c r="KIP46" s="37"/>
      <c r="KIQ46" s="37"/>
      <c r="KIR46" s="37"/>
      <c r="KIS46" s="37"/>
      <c r="KIT46" s="37"/>
      <c r="KIU46" s="37"/>
      <c r="KIV46" s="37"/>
      <c r="KIW46" s="37"/>
      <c r="KIX46" s="37"/>
      <c r="KIY46" s="37"/>
      <c r="KIZ46" s="37"/>
      <c r="KJA46" s="37"/>
      <c r="KJB46" s="37"/>
      <c r="KJC46" s="37"/>
      <c r="KJD46" s="37"/>
      <c r="KJE46" s="37"/>
      <c r="KJF46" s="37"/>
      <c r="KJG46" s="37"/>
      <c r="KJH46" s="37"/>
      <c r="KJI46" s="37"/>
      <c r="KJJ46" s="37"/>
      <c r="KJK46" s="37"/>
      <c r="KJL46" s="37"/>
      <c r="KJM46" s="37"/>
      <c r="KJN46" s="37"/>
      <c r="KJO46" s="37"/>
      <c r="KJP46" s="37"/>
      <c r="KJQ46" s="37"/>
      <c r="KJR46" s="37"/>
      <c r="KJS46" s="37"/>
      <c r="KJT46" s="37"/>
      <c r="KJU46" s="37"/>
      <c r="KJV46" s="37"/>
      <c r="KJW46" s="37"/>
      <c r="KJX46" s="37"/>
      <c r="KJY46" s="37"/>
      <c r="KJZ46" s="37"/>
      <c r="KKA46" s="37"/>
      <c r="KKB46" s="37"/>
      <c r="KKC46" s="37"/>
      <c r="KKD46" s="37"/>
      <c r="KKE46" s="37"/>
      <c r="KKF46" s="37"/>
      <c r="KKG46" s="37"/>
      <c r="KKH46" s="37"/>
      <c r="KKI46" s="37"/>
      <c r="KKJ46" s="37"/>
      <c r="KKK46" s="37"/>
      <c r="KKL46" s="37"/>
      <c r="KKM46" s="37"/>
      <c r="KKN46" s="37"/>
      <c r="KKO46" s="37"/>
      <c r="KKP46" s="37"/>
      <c r="KKQ46" s="37"/>
      <c r="KKR46" s="37"/>
      <c r="KKS46" s="37"/>
      <c r="KKT46" s="37"/>
      <c r="KKU46" s="37"/>
      <c r="KKV46" s="37"/>
      <c r="KKW46" s="37"/>
      <c r="KKX46" s="37"/>
      <c r="KKY46" s="37"/>
      <c r="KKZ46" s="37"/>
      <c r="KLA46" s="37"/>
      <c r="KLB46" s="37"/>
      <c r="KLC46" s="37"/>
      <c r="KLD46" s="37"/>
      <c r="KLE46" s="37"/>
      <c r="KLF46" s="37"/>
      <c r="KLG46" s="37"/>
      <c r="KLH46" s="37"/>
      <c r="KLI46" s="37"/>
      <c r="KLJ46" s="37"/>
      <c r="KLK46" s="37"/>
      <c r="KLL46" s="37"/>
      <c r="KLM46" s="37"/>
      <c r="KLN46" s="37"/>
      <c r="KLO46" s="37"/>
      <c r="KLP46" s="37"/>
      <c r="KLQ46" s="37"/>
      <c r="KLR46" s="37"/>
      <c r="KLS46" s="37"/>
      <c r="KLT46" s="37"/>
      <c r="KLU46" s="37"/>
      <c r="KLV46" s="37"/>
      <c r="KLW46" s="37"/>
      <c r="KLX46" s="37"/>
      <c r="KLY46" s="37"/>
      <c r="KLZ46" s="37"/>
      <c r="KMA46" s="37"/>
      <c r="KMB46" s="37"/>
      <c r="KMC46" s="37"/>
      <c r="KMD46" s="37"/>
      <c r="KME46" s="37"/>
      <c r="KMF46" s="37"/>
      <c r="KMG46" s="37"/>
      <c r="KMH46" s="37"/>
      <c r="KMI46" s="37"/>
      <c r="KMJ46" s="37"/>
      <c r="KMK46" s="37"/>
      <c r="KML46" s="37"/>
      <c r="KMM46" s="37"/>
      <c r="KMN46" s="37"/>
      <c r="KMO46" s="37"/>
      <c r="KMP46" s="37"/>
      <c r="KMQ46" s="37"/>
      <c r="KMR46" s="37"/>
      <c r="KMS46" s="37"/>
      <c r="KMT46" s="37"/>
      <c r="KMU46" s="37"/>
      <c r="KMV46" s="37"/>
      <c r="KMW46" s="37"/>
      <c r="KMX46" s="37"/>
      <c r="KMY46" s="37"/>
      <c r="KMZ46" s="37"/>
      <c r="KNA46" s="37"/>
      <c r="KNB46" s="37"/>
      <c r="KNC46" s="37"/>
      <c r="KND46" s="37"/>
      <c r="KNE46" s="37"/>
      <c r="KNF46" s="37"/>
      <c r="KNG46" s="37"/>
      <c r="KNH46" s="37"/>
      <c r="KNI46" s="37"/>
      <c r="KNJ46" s="37"/>
      <c r="KNK46" s="37"/>
      <c r="KNL46" s="37"/>
      <c r="KNM46" s="37"/>
      <c r="KNN46" s="37"/>
      <c r="KNO46" s="37"/>
      <c r="KNP46" s="37"/>
      <c r="KNQ46" s="37"/>
      <c r="KNR46" s="37"/>
      <c r="KNS46" s="37"/>
      <c r="KNT46" s="37"/>
      <c r="KNU46" s="37"/>
      <c r="KNV46" s="37"/>
      <c r="KNW46" s="37"/>
      <c r="KNX46" s="37"/>
      <c r="KNY46" s="37"/>
      <c r="KNZ46" s="37"/>
      <c r="KOA46" s="37"/>
      <c r="KOB46" s="37"/>
      <c r="KOC46" s="37"/>
      <c r="KOD46" s="37"/>
      <c r="KOE46" s="37"/>
      <c r="KOF46" s="37"/>
      <c r="KOG46" s="37"/>
      <c r="KOH46" s="37"/>
      <c r="KOI46" s="37"/>
      <c r="KOJ46" s="37"/>
      <c r="KOK46" s="37"/>
      <c r="KOL46" s="37"/>
      <c r="KOM46" s="37"/>
      <c r="KON46" s="37"/>
      <c r="KOO46" s="37"/>
      <c r="KOP46" s="37"/>
      <c r="KOQ46" s="37"/>
      <c r="KOR46" s="37"/>
      <c r="KOS46" s="37"/>
      <c r="KOT46" s="37"/>
      <c r="KOU46" s="37"/>
      <c r="KOV46" s="37"/>
      <c r="KOW46" s="37"/>
      <c r="KOX46" s="37"/>
      <c r="KOY46" s="37"/>
      <c r="KOZ46" s="37"/>
      <c r="KPA46" s="37"/>
      <c r="KPB46" s="37"/>
      <c r="KPC46" s="37"/>
      <c r="KPD46" s="37"/>
      <c r="KPE46" s="37"/>
      <c r="KPF46" s="37"/>
      <c r="KPG46" s="37"/>
      <c r="KPH46" s="37"/>
      <c r="KPI46" s="37"/>
      <c r="KPJ46" s="37"/>
      <c r="KPK46" s="37"/>
      <c r="KPL46" s="37"/>
      <c r="KPM46" s="37"/>
      <c r="KPN46" s="37"/>
      <c r="KPO46" s="37"/>
      <c r="KPP46" s="37"/>
      <c r="KPQ46" s="37"/>
      <c r="KPR46" s="37"/>
      <c r="KPS46" s="37"/>
      <c r="KPT46" s="37"/>
      <c r="KPU46" s="37"/>
      <c r="KPV46" s="37"/>
      <c r="KPW46" s="37"/>
      <c r="KPX46" s="37"/>
      <c r="KPY46" s="37"/>
      <c r="KPZ46" s="37"/>
      <c r="KQA46" s="37"/>
      <c r="KQB46" s="37"/>
      <c r="KQC46" s="37"/>
      <c r="KQD46" s="37"/>
      <c r="KQE46" s="37"/>
      <c r="KQF46" s="37"/>
      <c r="KQG46" s="37"/>
      <c r="KQH46" s="37"/>
      <c r="KQI46" s="37"/>
      <c r="KQJ46" s="37"/>
      <c r="KQK46" s="37"/>
      <c r="KQL46" s="37"/>
      <c r="KQM46" s="37"/>
      <c r="KQN46" s="37"/>
      <c r="KQO46" s="37"/>
      <c r="KQP46" s="37"/>
      <c r="KQQ46" s="37"/>
      <c r="KQR46" s="37"/>
      <c r="KQS46" s="37"/>
      <c r="KQT46" s="37"/>
      <c r="KQU46" s="37"/>
      <c r="KQV46" s="37"/>
      <c r="KQW46" s="37"/>
      <c r="KQX46" s="37"/>
      <c r="KQY46" s="37"/>
      <c r="KQZ46" s="37"/>
      <c r="KRA46" s="37"/>
      <c r="KRB46" s="37"/>
      <c r="KRC46" s="37"/>
      <c r="KRD46" s="37"/>
      <c r="KRE46" s="37"/>
      <c r="KRF46" s="37"/>
      <c r="KRG46" s="37"/>
      <c r="KRH46" s="37"/>
      <c r="KRI46" s="37"/>
      <c r="KRJ46" s="37"/>
      <c r="KRK46" s="37"/>
      <c r="KRL46" s="37"/>
      <c r="KRM46" s="37"/>
      <c r="KRN46" s="37"/>
      <c r="KRO46" s="37"/>
      <c r="KRP46" s="37"/>
      <c r="KRQ46" s="37"/>
      <c r="KRR46" s="37"/>
      <c r="KRS46" s="37"/>
      <c r="KRT46" s="37"/>
      <c r="KRU46" s="37"/>
      <c r="KRV46" s="37"/>
      <c r="KRW46" s="37"/>
      <c r="KRX46" s="37"/>
      <c r="KRY46" s="37"/>
      <c r="KRZ46" s="37"/>
      <c r="KSA46" s="37"/>
      <c r="KSB46" s="37"/>
      <c r="KSC46" s="37"/>
      <c r="KSD46" s="37"/>
      <c r="KSE46" s="37"/>
      <c r="KSF46" s="37"/>
      <c r="KSG46" s="37"/>
      <c r="KSH46" s="37"/>
      <c r="KSI46" s="37"/>
      <c r="KSJ46" s="37"/>
      <c r="KSK46" s="37"/>
      <c r="KSL46" s="37"/>
      <c r="KSM46" s="37"/>
      <c r="KSN46" s="37"/>
      <c r="KSO46" s="37"/>
      <c r="KSP46" s="37"/>
      <c r="KSQ46" s="37"/>
      <c r="KSR46" s="37"/>
      <c r="KSS46" s="37"/>
      <c r="KST46" s="37"/>
      <c r="KSU46" s="37"/>
      <c r="KSV46" s="37"/>
      <c r="KSW46" s="37"/>
      <c r="KSX46" s="37"/>
      <c r="KSY46" s="37"/>
      <c r="KSZ46" s="37"/>
      <c r="KTA46" s="37"/>
      <c r="KTB46" s="37"/>
      <c r="KTC46" s="37"/>
      <c r="KTD46" s="37"/>
      <c r="KTE46" s="37"/>
      <c r="KTF46" s="37"/>
      <c r="KTG46" s="37"/>
      <c r="KTH46" s="37"/>
      <c r="KTI46" s="37"/>
      <c r="KTJ46" s="37"/>
      <c r="KTK46" s="37"/>
      <c r="KTL46" s="37"/>
      <c r="KTM46" s="37"/>
      <c r="KTN46" s="37"/>
      <c r="KTO46" s="37"/>
      <c r="KTP46" s="37"/>
      <c r="KTQ46" s="37"/>
      <c r="KTR46" s="37"/>
      <c r="KTS46" s="37"/>
      <c r="KTT46" s="37"/>
      <c r="KTU46" s="37"/>
      <c r="KTV46" s="37"/>
      <c r="KTW46" s="37"/>
      <c r="KTX46" s="37"/>
      <c r="KTY46" s="37"/>
      <c r="KTZ46" s="37"/>
      <c r="KUA46" s="37"/>
      <c r="KUB46" s="37"/>
      <c r="KUC46" s="37"/>
      <c r="KUD46" s="37"/>
      <c r="KUE46" s="37"/>
      <c r="KUF46" s="37"/>
      <c r="KUG46" s="37"/>
      <c r="KUH46" s="37"/>
      <c r="KUI46" s="37"/>
      <c r="KUJ46" s="37"/>
      <c r="KUK46" s="37"/>
      <c r="KUL46" s="37"/>
      <c r="KUM46" s="37"/>
      <c r="KUN46" s="37"/>
      <c r="KUO46" s="37"/>
      <c r="KUP46" s="37"/>
      <c r="KUQ46" s="37"/>
      <c r="KUR46" s="37"/>
      <c r="KUS46" s="37"/>
      <c r="KUT46" s="37"/>
      <c r="KUU46" s="37"/>
      <c r="KUV46" s="37"/>
      <c r="KUW46" s="37"/>
      <c r="KUX46" s="37"/>
      <c r="KUY46" s="37"/>
      <c r="KUZ46" s="37"/>
      <c r="KVA46" s="37"/>
      <c r="KVB46" s="37"/>
      <c r="KVC46" s="37"/>
      <c r="KVD46" s="37"/>
      <c r="KVE46" s="37"/>
      <c r="KVF46" s="37"/>
      <c r="KVG46" s="37"/>
      <c r="KVH46" s="37"/>
      <c r="KVI46" s="37"/>
      <c r="KVJ46" s="37"/>
      <c r="KVK46" s="37"/>
      <c r="KVL46" s="37"/>
      <c r="KVM46" s="37"/>
      <c r="KVN46" s="37"/>
      <c r="KVO46" s="37"/>
      <c r="KVP46" s="37"/>
      <c r="KVQ46" s="37"/>
      <c r="KVR46" s="37"/>
      <c r="KVS46" s="37"/>
      <c r="KVT46" s="37"/>
      <c r="KVU46" s="37"/>
      <c r="KVV46" s="37"/>
      <c r="KVW46" s="37"/>
      <c r="KVX46" s="37"/>
      <c r="KVY46" s="37"/>
      <c r="KVZ46" s="37"/>
      <c r="KWA46" s="37"/>
      <c r="KWB46" s="37"/>
      <c r="KWC46" s="37"/>
      <c r="KWD46" s="37"/>
      <c r="KWE46" s="37"/>
      <c r="KWF46" s="37"/>
      <c r="KWG46" s="37"/>
      <c r="KWH46" s="37"/>
      <c r="KWI46" s="37"/>
      <c r="KWJ46" s="37"/>
      <c r="KWK46" s="37"/>
      <c r="KWL46" s="37"/>
      <c r="KWM46" s="37"/>
      <c r="KWN46" s="37"/>
      <c r="KWO46" s="37"/>
      <c r="KWP46" s="37"/>
      <c r="KWQ46" s="37"/>
      <c r="KWR46" s="37"/>
      <c r="KWS46" s="37"/>
      <c r="KWT46" s="37"/>
      <c r="KWU46" s="37"/>
      <c r="KWV46" s="37"/>
      <c r="KWW46" s="37"/>
      <c r="KWX46" s="37"/>
      <c r="KWY46" s="37"/>
      <c r="KWZ46" s="37"/>
      <c r="KXA46" s="37"/>
      <c r="KXB46" s="37"/>
      <c r="KXC46" s="37"/>
      <c r="KXD46" s="37"/>
      <c r="KXE46" s="37"/>
      <c r="KXF46" s="37"/>
      <c r="KXG46" s="37"/>
      <c r="KXH46" s="37"/>
      <c r="KXI46" s="37"/>
      <c r="KXJ46" s="37"/>
      <c r="KXK46" s="37"/>
      <c r="KXL46" s="37"/>
      <c r="KXM46" s="37"/>
      <c r="KXN46" s="37"/>
      <c r="KXO46" s="37"/>
      <c r="KXP46" s="37"/>
      <c r="KXQ46" s="37"/>
      <c r="KXR46" s="37"/>
      <c r="KXS46" s="37"/>
      <c r="KXT46" s="37"/>
      <c r="KXU46" s="37"/>
      <c r="KXV46" s="37"/>
      <c r="KXW46" s="37"/>
      <c r="KXX46" s="37"/>
      <c r="KXY46" s="37"/>
      <c r="KXZ46" s="37"/>
      <c r="KYA46" s="37"/>
      <c r="KYB46" s="37"/>
      <c r="KYC46" s="37"/>
      <c r="KYD46" s="37"/>
      <c r="KYE46" s="37"/>
      <c r="KYF46" s="37"/>
      <c r="KYG46" s="37"/>
      <c r="KYH46" s="37"/>
      <c r="KYI46" s="37"/>
      <c r="KYJ46" s="37"/>
      <c r="KYK46" s="37"/>
      <c r="KYL46" s="37"/>
      <c r="KYM46" s="37"/>
      <c r="KYN46" s="37"/>
      <c r="KYO46" s="37"/>
      <c r="KYP46" s="37"/>
      <c r="KYQ46" s="37"/>
      <c r="KYR46" s="37"/>
      <c r="KYS46" s="37"/>
      <c r="KYT46" s="37"/>
      <c r="KYU46" s="37"/>
      <c r="KYV46" s="37"/>
      <c r="KYW46" s="37"/>
      <c r="KYX46" s="37"/>
      <c r="KYY46" s="37"/>
      <c r="KYZ46" s="37"/>
      <c r="KZA46" s="37"/>
      <c r="KZB46" s="37"/>
      <c r="KZC46" s="37"/>
      <c r="KZD46" s="37"/>
      <c r="KZE46" s="37"/>
      <c r="KZF46" s="37"/>
      <c r="KZG46" s="37"/>
      <c r="KZH46" s="37"/>
      <c r="KZI46" s="37"/>
      <c r="KZJ46" s="37"/>
      <c r="KZK46" s="37"/>
      <c r="KZL46" s="37"/>
      <c r="KZM46" s="37"/>
      <c r="KZN46" s="37"/>
      <c r="KZO46" s="37"/>
      <c r="KZP46" s="37"/>
      <c r="KZQ46" s="37"/>
      <c r="KZR46" s="37"/>
      <c r="KZS46" s="37"/>
      <c r="KZT46" s="37"/>
      <c r="KZU46" s="37"/>
      <c r="KZV46" s="37"/>
      <c r="KZW46" s="37"/>
      <c r="KZX46" s="37"/>
      <c r="KZY46" s="37"/>
      <c r="KZZ46" s="37"/>
      <c r="LAA46" s="37"/>
      <c r="LAB46" s="37"/>
      <c r="LAC46" s="37"/>
      <c r="LAD46" s="37"/>
      <c r="LAE46" s="37"/>
      <c r="LAF46" s="37"/>
      <c r="LAG46" s="37"/>
      <c r="LAH46" s="37"/>
      <c r="LAI46" s="37"/>
      <c r="LAJ46" s="37"/>
      <c r="LAK46" s="37"/>
      <c r="LAL46" s="37"/>
      <c r="LAM46" s="37"/>
      <c r="LAN46" s="37"/>
      <c r="LAO46" s="37"/>
      <c r="LAP46" s="37"/>
      <c r="LAQ46" s="37"/>
      <c r="LAR46" s="37"/>
      <c r="LAS46" s="37"/>
      <c r="LAT46" s="37"/>
      <c r="LAU46" s="37"/>
      <c r="LAV46" s="37"/>
      <c r="LAW46" s="37"/>
      <c r="LAX46" s="37"/>
      <c r="LAY46" s="37"/>
      <c r="LAZ46" s="37"/>
      <c r="LBA46" s="37"/>
      <c r="LBB46" s="37"/>
      <c r="LBC46" s="37"/>
      <c r="LBD46" s="37"/>
      <c r="LBE46" s="37"/>
      <c r="LBF46" s="37"/>
      <c r="LBG46" s="37"/>
      <c r="LBH46" s="37"/>
      <c r="LBI46" s="37"/>
      <c r="LBJ46" s="37"/>
      <c r="LBK46" s="37"/>
      <c r="LBL46" s="37"/>
      <c r="LBM46" s="37"/>
      <c r="LBN46" s="37"/>
      <c r="LBO46" s="37"/>
      <c r="LBP46" s="37"/>
      <c r="LBQ46" s="37"/>
      <c r="LBR46" s="37"/>
      <c r="LBS46" s="37"/>
      <c r="LBT46" s="37"/>
      <c r="LBU46" s="37"/>
      <c r="LBV46" s="37"/>
      <c r="LBW46" s="37"/>
      <c r="LBX46" s="37"/>
      <c r="LBY46" s="37"/>
      <c r="LBZ46" s="37"/>
      <c r="LCA46" s="37"/>
      <c r="LCB46" s="37"/>
      <c r="LCC46" s="37"/>
      <c r="LCD46" s="37"/>
      <c r="LCE46" s="37"/>
      <c r="LCF46" s="37"/>
      <c r="LCG46" s="37"/>
      <c r="LCH46" s="37"/>
      <c r="LCI46" s="37"/>
      <c r="LCJ46" s="37"/>
      <c r="LCK46" s="37"/>
      <c r="LCL46" s="37"/>
      <c r="LCM46" s="37"/>
      <c r="LCN46" s="37"/>
      <c r="LCO46" s="37"/>
      <c r="LCP46" s="37"/>
      <c r="LCQ46" s="37"/>
      <c r="LCR46" s="37"/>
      <c r="LCS46" s="37"/>
      <c r="LCT46" s="37"/>
      <c r="LCU46" s="37"/>
      <c r="LCV46" s="37"/>
      <c r="LCW46" s="37"/>
      <c r="LCX46" s="37"/>
      <c r="LCY46" s="37"/>
      <c r="LCZ46" s="37"/>
      <c r="LDA46" s="37"/>
      <c r="LDB46" s="37"/>
      <c r="LDC46" s="37"/>
      <c r="LDD46" s="37"/>
      <c r="LDE46" s="37"/>
      <c r="LDF46" s="37"/>
      <c r="LDG46" s="37"/>
      <c r="LDH46" s="37"/>
      <c r="LDI46" s="37"/>
      <c r="LDJ46" s="37"/>
      <c r="LDK46" s="37"/>
      <c r="LDL46" s="37"/>
      <c r="LDM46" s="37"/>
      <c r="LDN46" s="37"/>
      <c r="LDO46" s="37"/>
      <c r="LDP46" s="37"/>
      <c r="LDQ46" s="37"/>
      <c r="LDR46" s="37"/>
      <c r="LDS46" s="37"/>
      <c r="LDT46" s="37"/>
      <c r="LDU46" s="37"/>
      <c r="LDV46" s="37"/>
      <c r="LDW46" s="37"/>
      <c r="LDX46" s="37"/>
      <c r="LDY46" s="37"/>
      <c r="LDZ46" s="37"/>
      <c r="LEA46" s="37"/>
      <c r="LEB46" s="37"/>
      <c r="LEC46" s="37"/>
      <c r="LED46" s="37"/>
      <c r="LEE46" s="37"/>
      <c r="LEF46" s="37"/>
      <c r="LEG46" s="37"/>
      <c r="LEH46" s="37"/>
      <c r="LEI46" s="37"/>
      <c r="LEJ46" s="37"/>
      <c r="LEK46" s="37"/>
      <c r="LEL46" s="37"/>
      <c r="LEM46" s="37"/>
      <c r="LEN46" s="37"/>
      <c r="LEO46" s="37"/>
      <c r="LEP46" s="37"/>
      <c r="LEQ46" s="37"/>
      <c r="LER46" s="37"/>
      <c r="LES46" s="37"/>
      <c r="LET46" s="37"/>
      <c r="LEU46" s="37"/>
      <c r="LEV46" s="37"/>
      <c r="LEW46" s="37"/>
      <c r="LEX46" s="37"/>
      <c r="LEY46" s="37"/>
      <c r="LEZ46" s="37"/>
      <c r="LFA46" s="37"/>
      <c r="LFB46" s="37"/>
      <c r="LFC46" s="37"/>
      <c r="LFD46" s="37"/>
      <c r="LFE46" s="37"/>
      <c r="LFF46" s="37"/>
      <c r="LFG46" s="37"/>
      <c r="LFH46" s="37"/>
      <c r="LFI46" s="37"/>
      <c r="LFJ46" s="37"/>
      <c r="LFK46" s="37"/>
      <c r="LFL46" s="37"/>
      <c r="LFM46" s="37"/>
      <c r="LFN46" s="37"/>
      <c r="LFO46" s="37"/>
      <c r="LFP46" s="37"/>
      <c r="LFQ46" s="37"/>
      <c r="LFR46" s="37"/>
      <c r="LFS46" s="37"/>
      <c r="LFT46" s="37"/>
      <c r="LFU46" s="37"/>
      <c r="LFV46" s="37"/>
      <c r="LFW46" s="37"/>
      <c r="LFX46" s="37"/>
      <c r="LFY46" s="37"/>
      <c r="LFZ46" s="37"/>
      <c r="LGA46" s="37"/>
      <c r="LGB46" s="37"/>
      <c r="LGC46" s="37"/>
      <c r="LGD46" s="37"/>
      <c r="LGE46" s="37"/>
      <c r="LGF46" s="37"/>
      <c r="LGG46" s="37"/>
      <c r="LGH46" s="37"/>
      <c r="LGI46" s="37"/>
      <c r="LGJ46" s="37"/>
      <c r="LGK46" s="37"/>
      <c r="LGL46" s="37"/>
      <c r="LGM46" s="37"/>
      <c r="LGN46" s="37"/>
      <c r="LGO46" s="37"/>
      <c r="LGP46" s="37"/>
      <c r="LGQ46" s="37"/>
      <c r="LGR46" s="37"/>
      <c r="LGS46" s="37"/>
      <c r="LGT46" s="37"/>
      <c r="LGU46" s="37"/>
      <c r="LGV46" s="37"/>
      <c r="LGW46" s="37"/>
      <c r="LGX46" s="37"/>
      <c r="LGY46" s="37"/>
      <c r="LGZ46" s="37"/>
      <c r="LHA46" s="37"/>
      <c r="LHB46" s="37"/>
      <c r="LHC46" s="37"/>
      <c r="LHD46" s="37"/>
      <c r="LHE46" s="37"/>
      <c r="LHF46" s="37"/>
      <c r="LHG46" s="37"/>
      <c r="LHH46" s="37"/>
      <c r="LHI46" s="37"/>
      <c r="LHJ46" s="37"/>
      <c r="LHK46" s="37"/>
      <c r="LHL46" s="37"/>
      <c r="LHM46" s="37"/>
      <c r="LHN46" s="37"/>
      <c r="LHO46" s="37"/>
      <c r="LHP46" s="37"/>
      <c r="LHQ46" s="37"/>
      <c r="LHR46" s="37"/>
      <c r="LHS46" s="37"/>
      <c r="LHT46" s="37"/>
      <c r="LHU46" s="37"/>
      <c r="LHV46" s="37"/>
      <c r="LHW46" s="37"/>
      <c r="LHX46" s="37"/>
      <c r="LHY46" s="37"/>
      <c r="LHZ46" s="37"/>
      <c r="LIA46" s="37"/>
      <c r="LIB46" s="37"/>
      <c r="LIC46" s="37"/>
      <c r="LID46" s="37"/>
      <c r="LIE46" s="37"/>
      <c r="LIF46" s="37"/>
      <c r="LIG46" s="37"/>
      <c r="LIH46" s="37"/>
      <c r="LII46" s="37"/>
      <c r="LIJ46" s="37"/>
      <c r="LIK46" s="37"/>
      <c r="LIL46" s="37"/>
      <c r="LIM46" s="37"/>
      <c r="LIN46" s="37"/>
      <c r="LIO46" s="37"/>
      <c r="LIP46" s="37"/>
      <c r="LIQ46" s="37"/>
      <c r="LIR46" s="37"/>
      <c r="LIS46" s="37"/>
      <c r="LIT46" s="37"/>
      <c r="LIU46" s="37"/>
      <c r="LIV46" s="37"/>
      <c r="LIW46" s="37"/>
      <c r="LIX46" s="37"/>
      <c r="LIY46" s="37"/>
      <c r="LIZ46" s="37"/>
      <c r="LJA46" s="37"/>
      <c r="LJB46" s="37"/>
      <c r="LJC46" s="37"/>
      <c r="LJD46" s="37"/>
      <c r="LJE46" s="37"/>
      <c r="LJF46" s="37"/>
      <c r="LJG46" s="37"/>
      <c r="LJH46" s="37"/>
      <c r="LJI46" s="37"/>
      <c r="LJJ46" s="37"/>
      <c r="LJK46" s="37"/>
      <c r="LJL46" s="37"/>
      <c r="LJM46" s="37"/>
      <c r="LJN46" s="37"/>
      <c r="LJO46" s="37"/>
      <c r="LJP46" s="37"/>
      <c r="LJQ46" s="37"/>
      <c r="LJR46" s="37"/>
      <c r="LJS46" s="37"/>
      <c r="LJT46" s="37"/>
      <c r="LJU46" s="37"/>
      <c r="LJV46" s="37"/>
      <c r="LJW46" s="37"/>
      <c r="LJX46" s="37"/>
      <c r="LJY46" s="37"/>
      <c r="LJZ46" s="37"/>
      <c r="LKA46" s="37"/>
      <c r="LKB46" s="37"/>
      <c r="LKC46" s="37"/>
      <c r="LKD46" s="37"/>
      <c r="LKE46" s="37"/>
      <c r="LKF46" s="37"/>
      <c r="LKG46" s="37"/>
      <c r="LKH46" s="37"/>
      <c r="LKI46" s="37"/>
      <c r="LKJ46" s="37"/>
      <c r="LKK46" s="37"/>
      <c r="LKL46" s="37"/>
      <c r="LKM46" s="37"/>
      <c r="LKN46" s="37"/>
      <c r="LKO46" s="37"/>
      <c r="LKP46" s="37"/>
      <c r="LKQ46" s="37"/>
      <c r="LKR46" s="37"/>
      <c r="LKS46" s="37"/>
      <c r="LKT46" s="37"/>
      <c r="LKU46" s="37"/>
      <c r="LKV46" s="37"/>
      <c r="LKW46" s="37"/>
      <c r="LKX46" s="37"/>
      <c r="LKY46" s="37"/>
      <c r="LKZ46" s="37"/>
      <c r="LLA46" s="37"/>
      <c r="LLB46" s="37"/>
      <c r="LLC46" s="37"/>
      <c r="LLD46" s="37"/>
      <c r="LLE46" s="37"/>
      <c r="LLF46" s="37"/>
      <c r="LLG46" s="37"/>
      <c r="LLH46" s="37"/>
      <c r="LLI46" s="37"/>
      <c r="LLJ46" s="37"/>
      <c r="LLK46" s="37"/>
      <c r="LLL46" s="37"/>
      <c r="LLM46" s="37"/>
      <c r="LLN46" s="37"/>
      <c r="LLO46" s="37"/>
      <c r="LLP46" s="37"/>
      <c r="LLQ46" s="37"/>
      <c r="LLR46" s="37"/>
      <c r="LLS46" s="37"/>
      <c r="LLT46" s="37"/>
      <c r="LLU46" s="37"/>
      <c r="LLV46" s="37"/>
      <c r="LLW46" s="37"/>
      <c r="LLX46" s="37"/>
      <c r="LLY46" s="37"/>
      <c r="LLZ46" s="37"/>
      <c r="LMA46" s="37"/>
      <c r="LMB46" s="37"/>
      <c r="LMC46" s="37"/>
      <c r="LMD46" s="37"/>
      <c r="LME46" s="37"/>
      <c r="LMF46" s="37"/>
      <c r="LMG46" s="37"/>
      <c r="LMH46" s="37"/>
      <c r="LMI46" s="37"/>
      <c r="LMJ46" s="37"/>
      <c r="LMK46" s="37"/>
      <c r="LML46" s="37"/>
      <c r="LMM46" s="37"/>
      <c r="LMN46" s="37"/>
      <c r="LMO46" s="37"/>
      <c r="LMP46" s="37"/>
      <c r="LMQ46" s="37"/>
      <c r="LMR46" s="37"/>
      <c r="LMS46" s="37"/>
      <c r="LMT46" s="37"/>
      <c r="LMU46" s="37"/>
      <c r="LMV46" s="37"/>
      <c r="LMW46" s="37"/>
      <c r="LMX46" s="37"/>
      <c r="LMY46" s="37"/>
      <c r="LMZ46" s="37"/>
      <c r="LNA46" s="37"/>
      <c r="LNB46" s="37"/>
      <c r="LNC46" s="37"/>
      <c r="LND46" s="37"/>
      <c r="LNE46" s="37"/>
      <c r="LNF46" s="37"/>
      <c r="LNG46" s="37"/>
      <c r="LNH46" s="37"/>
      <c r="LNI46" s="37"/>
      <c r="LNJ46" s="37"/>
      <c r="LNK46" s="37"/>
      <c r="LNL46" s="37"/>
      <c r="LNM46" s="37"/>
      <c r="LNN46" s="37"/>
      <c r="LNO46" s="37"/>
      <c r="LNP46" s="37"/>
      <c r="LNQ46" s="37"/>
      <c r="LNR46" s="37"/>
      <c r="LNS46" s="37"/>
      <c r="LNT46" s="37"/>
      <c r="LNU46" s="37"/>
      <c r="LNV46" s="37"/>
      <c r="LNW46" s="37"/>
      <c r="LNX46" s="37"/>
      <c r="LNY46" s="37"/>
      <c r="LNZ46" s="37"/>
      <c r="LOA46" s="37"/>
      <c r="LOB46" s="37"/>
      <c r="LOC46" s="37"/>
      <c r="LOD46" s="37"/>
      <c r="LOE46" s="37"/>
      <c r="LOF46" s="37"/>
      <c r="LOG46" s="37"/>
      <c r="LOH46" s="37"/>
      <c r="LOI46" s="37"/>
      <c r="LOJ46" s="37"/>
      <c r="LOK46" s="37"/>
      <c r="LOL46" s="37"/>
      <c r="LOM46" s="37"/>
      <c r="LON46" s="37"/>
      <c r="LOO46" s="37"/>
      <c r="LOP46" s="37"/>
      <c r="LOQ46" s="37"/>
      <c r="LOR46" s="37"/>
      <c r="LOS46" s="37"/>
      <c r="LOT46" s="37"/>
      <c r="LOU46" s="37"/>
      <c r="LOV46" s="37"/>
      <c r="LOW46" s="37"/>
      <c r="LOX46" s="37"/>
      <c r="LOY46" s="37"/>
      <c r="LOZ46" s="37"/>
      <c r="LPA46" s="37"/>
      <c r="LPB46" s="37"/>
      <c r="LPC46" s="37"/>
      <c r="LPD46" s="37"/>
      <c r="LPE46" s="37"/>
      <c r="LPF46" s="37"/>
      <c r="LPG46" s="37"/>
      <c r="LPH46" s="37"/>
      <c r="LPI46" s="37"/>
      <c r="LPJ46" s="37"/>
      <c r="LPK46" s="37"/>
      <c r="LPL46" s="37"/>
      <c r="LPM46" s="37"/>
      <c r="LPN46" s="37"/>
      <c r="LPO46" s="37"/>
      <c r="LPP46" s="37"/>
      <c r="LPQ46" s="37"/>
      <c r="LPR46" s="37"/>
      <c r="LPS46" s="37"/>
      <c r="LPT46" s="37"/>
      <c r="LPU46" s="37"/>
      <c r="LPV46" s="37"/>
      <c r="LPW46" s="37"/>
      <c r="LPX46" s="37"/>
      <c r="LPY46" s="37"/>
      <c r="LPZ46" s="37"/>
      <c r="LQA46" s="37"/>
      <c r="LQB46" s="37"/>
      <c r="LQC46" s="37"/>
      <c r="LQD46" s="37"/>
      <c r="LQE46" s="37"/>
      <c r="LQF46" s="37"/>
      <c r="LQG46" s="37"/>
      <c r="LQH46" s="37"/>
      <c r="LQI46" s="37"/>
      <c r="LQJ46" s="37"/>
      <c r="LQK46" s="37"/>
      <c r="LQL46" s="37"/>
      <c r="LQM46" s="37"/>
      <c r="LQN46" s="37"/>
      <c r="LQO46" s="37"/>
      <c r="LQP46" s="37"/>
      <c r="LQQ46" s="37"/>
      <c r="LQR46" s="37"/>
      <c r="LQS46" s="37"/>
      <c r="LQT46" s="37"/>
      <c r="LQU46" s="37"/>
      <c r="LQV46" s="37"/>
      <c r="LQW46" s="37"/>
      <c r="LQX46" s="37"/>
      <c r="LQY46" s="37"/>
      <c r="LQZ46" s="37"/>
      <c r="LRA46" s="37"/>
      <c r="LRB46" s="37"/>
      <c r="LRC46" s="37"/>
      <c r="LRD46" s="37"/>
      <c r="LRE46" s="37"/>
      <c r="LRF46" s="37"/>
      <c r="LRG46" s="37"/>
      <c r="LRH46" s="37"/>
      <c r="LRI46" s="37"/>
      <c r="LRJ46" s="37"/>
      <c r="LRK46" s="37"/>
      <c r="LRL46" s="37"/>
      <c r="LRM46" s="37"/>
      <c r="LRN46" s="37"/>
      <c r="LRO46" s="37"/>
      <c r="LRP46" s="37"/>
      <c r="LRQ46" s="37"/>
      <c r="LRR46" s="37"/>
      <c r="LRS46" s="37"/>
      <c r="LRT46" s="37"/>
      <c r="LRU46" s="37"/>
      <c r="LRV46" s="37"/>
      <c r="LRW46" s="37"/>
      <c r="LRX46" s="37"/>
      <c r="LRY46" s="37"/>
      <c r="LRZ46" s="37"/>
      <c r="LSA46" s="37"/>
      <c r="LSB46" s="37"/>
      <c r="LSC46" s="37"/>
      <c r="LSD46" s="37"/>
      <c r="LSE46" s="37"/>
      <c r="LSF46" s="37"/>
      <c r="LSG46" s="37"/>
      <c r="LSH46" s="37"/>
      <c r="LSI46" s="37"/>
      <c r="LSJ46" s="37"/>
      <c r="LSK46" s="37"/>
      <c r="LSL46" s="37"/>
      <c r="LSM46" s="37"/>
      <c r="LSN46" s="37"/>
      <c r="LSO46" s="37"/>
      <c r="LSP46" s="37"/>
      <c r="LSQ46" s="37"/>
      <c r="LSR46" s="37"/>
      <c r="LSS46" s="37"/>
      <c r="LST46" s="37"/>
      <c r="LSU46" s="37"/>
      <c r="LSV46" s="37"/>
      <c r="LSW46" s="37"/>
      <c r="LSX46" s="37"/>
      <c r="LSY46" s="37"/>
      <c r="LSZ46" s="37"/>
      <c r="LTA46" s="37"/>
      <c r="LTB46" s="37"/>
      <c r="LTC46" s="37"/>
      <c r="LTD46" s="37"/>
      <c r="LTE46" s="37"/>
      <c r="LTF46" s="37"/>
      <c r="LTG46" s="37"/>
      <c r="LTH46" s="37"/>
      <c r="LTI46" s="37"/>
      <c r="LTJ46" s="37"/>
      <c r="LTK46" s="37"/>
      <c r="LTL46" s="37"/>
      <c r="LTM46" s="37"/>
      <c r="LTN46" s="37"/>
      <c r="LTO46" s="37"/>
      <c r="LTP46" s="37"/>
      <c r="LTQ46" s="37"/>
      <c r="LTR46" s="37"/>
      <c r="LTS46" s="37"/>
      <c r="LTT46" s="37"/>
      <c r="LTU46" s="37"/>
      <c r="LTV46" s="37"/>
      <c r="LTW46" s="37"/>
      <c r="LTX46" s="37"/>
      <c r="LTY46" s="37"/>
      <c r="LTZ46" s="37"/>
      <c r="LUA46" s="37"/>
      <c r="LUB46" s="37"/>
      <c r="LUC46" s="37"/>
      <c r="LUD46" s="37"/>
      <c r="LUE46" s="37"/>
      <c r="LUF46" s="37"/>
      <c r="LUG46" s="37"/>
      <c r="LUH46" s="37"/>
      <c r="LUI46" s="37"/>
      <c r="LUJ46" s="37"/>
      <c r="LUK46" s="37"/>
      <c r="LUL46" s="37"/>
      <c r="LUM46" s="37"/>
      <c r="LUN46" s="37"/>
      <c r="LUO46" s="37"/>
      <c r="LUP46" s="37"/>
      <c r="LUQ46" s="37"/>
      <c r="LUR46" s="37"/>
      <c r="LUS46" s="37"/>
      <c r="LUT46" s="37"/>
      <c r="LUU46" s="37"/>
      <c r="LUV46" s="37"/>
      <c r="LUW46" s="37"/>
      <c r="LUX46" s="37"/>
      <c r="LUY46" s="37"/>
      <c r="LUZ46" s="37"/>
      <c r="LVA46" s="37"/>
      <c r="LVB46" s="37"/>
      <c r="LVC46" s="37"/>
      <c r="LVD46" s="37"/>
      <c r="LVE46" s="37"/>
      <c r="LVF46" s="37"/>
      <c r="LVG46" s="37"/>
      <c r="LVH46" s="37"/>
      <c r="LVI46" s="37"/>
      <c r="LVJ46" s="37"/>
      <c r="LVK46" s="37"/>
      <c r="LVL46" s="37"/>
      <c r="LVM46" s="37"/>
      <c r="LVN46" s="37"/>
      <c r="LVO46" s="37"/>
      <c r="LVP46" s="37"/>
      <c r="LVQ46" s="37"/>
      <c r="LVR46" s="37"/>
      <c r="LVS46" s="37"/>
      <c r="LVT46" s="37"/>
      <c r="LVU46" s="37"/>
      <c r="LVV46" s="37"/>
      <c r="LVW46" s="37"/>
      <c r="LVX46" s="37"/>
      <c r="LVY46" s="37"/>
      <c r="LVZ46" s="37"/>
      <c r="LWA46" s="37"/>
      <c r="LWB46" s="37"/>
      <c r="LWC46" s="37"/>
      <c r="LWD46" s="37"/>
      <c r="LWE46" s="37"/>
      <c r="LWF46" s="37"/>
      <c r="LWG46" s="37"/>
      <c r="LWH46" s="37"/>
      <c r="LWI46" s="37"/>
      <c r="LWJ46" s="37"/>
      <c r="LWK46" s="37"/>
      <c r="LWL46" s="37"/>
      <c r="LWM46" s="37"/>
      <c r="LWN46" s="37"/>
      <c r="LWO46" s="37"/>
      <c r="LWP46" s="37"/>
      <c r="LWQ46" s="37"/>
      <c r="LWR46" s="37"/>
      <c r="LWS46" s="37"/>
      <c r="LWT46" s="37"/>
      <c r="LWU46" s="37"/>
      <c r="LWV46" s="37"/>
      <c r="LWW46" s="37"/>
      <c r="LWX46" s="37"/>
      <c r="LWY46" s="37"/>
      <c r="LWZ46" s="37"/>
      <c r="LXA46" s="37"/>
      <c r="LXB46" s="37"/>
      <c r="LXC46" s="37"/>
      <c r="LXD46" s="37"/>
      <c r="LXE46" s="37"/>
      <c r="LXF46" s="37"/>
      <c r="LXG46" s="37"/>
      <c r="LXH46" s="37"/>
      <c r="LXI46" s="37"/>
      <c r="LXJ46" s="37"/>
      <c r="LXK46" s="37"/>
      <c r="LXL46" s="37"/>
      <c r="LXM46" s="37"/>
      <c r="LXN46" s="37"/>
      <c r="LXO46" s="37"/>
      <c r="LXP46" s="37"/>
      <c r="LXQ46" s="37"/>
      <c r="LXR46" s="37"/>
      <c r="LXS46" s="37"/>
      <c r="LXT46" s="37"/>
      <c r="LXU46" s="37"/>
      <c r="LXV46" s="37"/>
      <c r="LXW46" s="37"/>
      <c r="LXX46" s="37"/>
      <c r="LXY46" s="37"/>
      <c r="LXZ46" s="37"/>
      <c r="LYA46" s="37"/>
      <c r="LYB46" s="37"/>
      <c r="LYC46" s="37"/>
      <c r="LYD46" s="37"/>
      <c r="LYE46" s="37"/>
      <c r="LYF46" s="37"/>
      <c r="LYG46" s="37"/>
      <c r="LYH46" s="37"/>
      <c r="LYI46" s="37"/>
      <c r="LYJ46" s="37"/>
      <c r="LYK46" s="37"/>
      <c r="LYL46" s="37"/>
      <c r="LYM46" s="37"/>
      <c r="LYN46" s="37"/>
      <c r="LYO46" s="37"/>
      <c r="LYP46" s="37"/>
      <c r="LYQ46" s="37"/>
      <c r="LYR46" s="37"/>
      <c r="LYS46" s="37"/>
      <c r="LYT46" s="37"/>
      <c r="LYU46" s="37"/>
      <c r="LYV46" s="37"/>
      <c r="LYW46" s="37"/>
      <c r="LYX46" s="37"/>
      <c r="LYY46" s="37"/>
      <c r="LYZ46" s="37"/>
      <c r="LZA46" s="37"/>
      <c r="LZB46" s="37"/>
      <c r="LZC46" s="37"/>
      <c r="LZD46" s="37"/>
      <c r="LZE46" s="37"/>
      <c r="LZF46" s="37"/>
      <c r="LZG46" s="37"/>
      <c r="LZH46" s="37"/>
      <c r="LZI46" s="37"/>
      <c r="LZJ46" s="37"/>
      <c r="LZK46" s="37"/>
      <c r="LZL46" s="37"/>
      <c r="LZM46" s="37"/>
      <c r="LZN46" s="37"/>
      <c r="LZO46" s="37"/>
      <c r="LZP46" s="37"/>
      <c r="LZQ46" s="37"/>
      <c r="LZR46" s="37"/>
      <c r="LZS46" s="37"/>
      <c r="LZT46" s="37"/>
      <c r="LZU46" s="37"/>
      <c r="LZV46" s="37"/>
      <c r="LZW46" s="37"/>
      <c r="LZX46" s="37"/>
      <c r="LZY46" s="37"/>
      <c r="LZZ46" s="37"/>
      <c r="MAA46" s="37"/>
      <c r="MAB46" s="37"/>
      <c r="MAC46" s="37"/>
      <c r="MAD46" s="37"/>
      <c r="MAE46" s="37"/>
      <c r="MAF46" s="37"/>
      <c r="MAG46" s="37"/>
      <c r="MAH46" s="37"/>
      <c r="MAI46" s="37"/>
      <c r="MAJ46" s="37"/>
      <c r="MAK46" s="37"/>
      <c r="MAL46" s="37"/>
      <c r="MAM46" s="37"/>
      <c r="MAN46" s="37"/>
      <c r="MAO46" s="37"/>
      <c r="MAP46" s="37"/>
      <c r="MAQ46" s="37"/>
      <c r="MAR46" s="37"/>
      <c r="MAS46" s="37"/>
      <c r="MAT46" s="37"/>
      <c r="MAU46" s="37"/>
      <c r="MAV46" s="37"/>
      <c r="MAW46" s="37"/>
      <c r="MAX46" s="37"/>
      <c r="MAY46" s="37"/>
      <c r="MAZ46" s="37"/>
      <c r="MBA46" s="37"/>
      <c r="MBB46" s="37"/>
      <c r="MBC46" s="37"/>
      <c r="MBD46" s="37"/>
      <c r="MBE46" s="37"/>
      <c r="MBF46" s="37"/>
      <c r="MBG46" s="37"/>
      <c r="MBH46" s="37"/>
      <c r="MBI46" s="37"/>
      <c r="MBJ46" s="37"/>
      <c r="MBK46" s="37"/>
      <c r="MBL46" s="37"/>
      <c r="MBM46" s="37"/>
      <c r="MBN46" s="37"/>
      <c r="MBO46" s="37"/>
      <c r="MBP46" s="37"/>
      <c r="MBQ46" s="37"/>
      <c r="MBR46" s="37"/>
      <c r="MBS46" s="37"/>
      <c r="MBT46" s="37"/>
      <c r="MBU46" s="37"/>
      <c r="MBV46" s="37"/>
      <c r="MBW46" s="37"/>
      <c r="MBX46" s="37"/>
      <c r="MBY46" s="37"/>
      <c r="MBZ46" s="37"/>
      <c r="MCA46" s="37"/>
      <c r="MCB46" s="37"/>
      <c r="MCC46" s="37"/>
      <c r="MCD46" s="37"/>
      <c r="MCE46" s="37"/>
      <c r="MCF46" s="37"/>
      <c r="MCG46" s="37"/>
      <c r="MCH46" s="37"/>
      <c r="MCI46" s="37"/>
      <c r="MCJ46" s="37"/>
      <c r="MCK46" s="37"/>
      <c r="MCL46" s="37"/>
      <c r="MCM46" s="37"/>
      <c r="MCN46" s="37"/>
      <c r="MCO46" s="37"/>
      <c r="MCP46" s="37"/>
      <c r="MCQ46" s="37"/>
      <c r="MCR46" s="37"/>
      <c r="MCS46" s="37"/>
      <c r="MCT46" s="37"/>
      <c r="MCU46" s="37"/>
      <c r="MCV46" s="37"/>
      <c r="MCW46" s="37"/>
      <c r="MCX46" s="37"/>
      <c r="MCY46" s="37"/>
      <c r="MCZ46" s="37"/>
      <c r="MDA46" s="37"/>
      <c r="MDB46" s="37"/>
      <c r="MDC46" s="37"/>
      <c r="MDD46" s="37"/>
      <c r="MDE46" s="37"/>
      <c r="MDF46" s="37"/>
      <c r="MDG46" s="37"/>
      <c r="MDH46" s="37"/>
      <c r="MDI46" s="37"/>
      <c r="MDJ46" s="37"/>
      <c r="MDK46" s="37"/>
      <c r="MDL46" s="37"/>
      <c r="MDM46" s="37"/>
      <c r="MDN46" s="37"/>
      <c r="MDO46" s="37"/>
      <c r="MDP46" s="37"/>
      <c r="MDQ46" s="37"/>
      <c r="MDR46" s="37"/>
      <c r="MDS46" s="37"/>
      <c r="MDT46" s="37"/>
      <c r="MDU46" s="37"/>
      <c r="MDV46" s="37"/>
      <c r="MDW46" s="37"/>
      <c r="MDX46" s="37"/>
      <c r="MDY46" s="37"/>
      <c r="MDZ46" s="37"/>
      <c r="MEA46" s="37"/>
      <c r="MEB46" s="37"/>
      <c r="MEC46" s="37"/>
      <c r="MED46" s="37"/>
      <c r="MEE46" s="37"/>
      <c r="MEF46" s="37"/>
      <c r="MEG46" s="37"/>
      <c r="MEH46" s="37"/>
      <c r="MEI46" s="37"/>
      <c r="MEJ46" s="37"/>
      <c r="MEK46" s="37"/>
      <c r="MEL46" s="37"/>
      <c r="MEM46" s="37"/>
      <c r="MEN46" s="37"/>
      <c r="MEO46" s="37"/>
      <c r="MEP46" s="37"/>
      <c r="MEQ46" s="37"/>
      <c r="MER46" s="37"/>
      <c r="MES46" s="37"/>
      <c r="MET46" s="37"/>
      <c r="MEU46" s="37"/>
      <c r="MEV46" s="37"/>
      <c r="MEW46" s="37"/>
      <c r="MEX46" s="37"/>
      <c r="MEY46" s="37"/>
      <c r="MEZ46" s="37"/>
      <c r="MFA46" s="37"/>
      <c r="MFB46" s="37"/>
      <c r="MFC46" s="37"/>
      <c r="MFD46" s="37"/>
      <c r="MFE46" s="37"/>
      <c r="MFF46" s="37"/>
      <c r="MFG46" s="37"/>
      <c r="MFH46" s="37"/>
      <c r="MFI46" s="37"/>
      <c r="MFJ46" s="37"/>
      <c r="MFK46" s="37"/>
      <c r="MFL46" s="37"/>
      <c r="MFM46" s="37"/>
      <c r="MFN46" s="37"/>
      <c r="MFO46" s="37"/>
      <c r="MFP46" s="37"/>
      <c r="MFQ46" s="37"/>
      <c r="MFR46" s="37"/>
      <c r="MFS46" s="37"/>
      <c r="MFT46" s="37"/>
      <c r="MFU46" s="37"/>
      <c r="MFV46" s="37"/>
      <c r="MFW46" s="37"/>
      <c r="MFX46" s="37"/>
      <c r="MFY46" s="37"/>
      <c r="MFZ46" s="37"/>
      <c r="MGA46" s="37"/>
      <c r="MGB46" s="37"/>
      <c r="MGC46" s="37"/>
      <c r="MGD46" s="37"/>
      <c r="MGE46" s="37"/>
      <c r="MGF46" s="37"/>
      <c r="MGG46" s="37"/>
      <c r="MGH46" s="37"/>
      <c r="MGI46" s="37"/>
      <c r="MGJ46" s="37"/>
      <c r="MGK46" s="37"/>
      <c r="MGL46" s="37"/>
      <c r="MGM46" s="37"/>
      <c r="MGN46" s="37"/>
      <c r="MGO46" s="37"/>
      <c r="MGP46" s="37"/>
      <c r="MGQ46" s="37"/>
      <c r="MGR46" s="37"/>
      <c r="MGS46" s="37"/>
      <c r="MGT46" s="37"/>
      <c r="MGU46" s="37"/>
      <c r="MGV46" s="37"/>
      <c r="MGW46" s="37"/>
      <c r="MGX46" s="37"/>
      <c r="MGY46" s="37"/>
      <c r="MGZ46" s="37"/>
      <c r="MHA46" s="37"/>
      <c r="MHB46" s="37"/>
      <c r="MHC46" s="37"/>
      <c r="MHD46" s="37"/>
      <c r="MHE46" s="37"/>
      <c r="MHF46" s="37"/>
      <c r="MHG46" s="37"/>
      <c r="MHH46" s="37"/>
      <c r="MHI46" s="37"/>
      <c r="MHJ46" s="37"/>
      <c r="MHK46" s="37"/>
      <c r="MHL46" s="37"/>
      <c r="MHM46" s="37"/>
      <c r="MHN46" s="37"/>
      <c r="MHO46" s="37"/>
      <c r="MHP46" s="37"/>
      <c r="MHQ46" s="37"/>
      <c r="MHR46" s="37"/>
      <c r="MHS46" s="37"/>
      <c r="MHT46" s="37"/>
      <c r="MHU46" s="37"/>
      <c r="MHV46" s="37"/>
      <c r="MHW46" s="37"/>
      <c r="MHX46" s="37"/>
      <c r="MHY46" s="37"/>
      <c r="MHZ46" s="37"/>
      <c r="MIA46" s="37"/>
      <c r="MIB46" s="37"/>
      <c r="MIC46" s="37"/>
      <c r="MID46" s="37"/>
      <c r="MIE46" s="37"/>
      <c r="MIF46" s="37"/>
      <c r="MIG46" s="37"/>
      <c r="MIH46" s="37"/>
      <c r="MII46" s="37"/>
      <c r="MIJ46" s="37"/>
      <c r="MIK46" s="37"/>
      <c r="MIL46" s="37"/>
      <c r="MIM46" s="37"/>
      <c r="MIN46" s="37"/>
      <c r="MIO46" s="37"/>
      <c r="MIP46" s="37"/>
      <c r="MIQ46" s="37"/>
      <c r="MIR46" s="37"/>
      <c r="MIS46" s="37"/>
      <c r="MIT46" s="37"/>
      <c r="MIU46" s="37"/>
      <c r="MIV46" s="37"/>
      <c r="MIW46" s="37"/>
      <c r="MIX46" s="37"/>
      <c r="MIY46" s="37"/>
      <c r="MIZ46" s="37"/>
      <c r="MJA46" s="37"/>
      <c r="MJB46" s="37"/>
      <c r="MJC46" s="37"/>
      <c r="MJD46" s="37"/>
      <c r="MJE46" s="37"/>
      <c r="MJF46" s="37"/>
      <c r="MJG46" s="37"/>
      <c r="MJH46" s="37"/>
      <c r="MJI46" s="37"/>
      <c r="MJJ46" s="37"/>
      <c r="MJK46" s="37"/>
      <c r="MJL46" s="37"/>
      <c r="MJM46" s="37"/>
      <c r="MJN46" s="37"/>
      <c r="MJO46" s="37"/>
      <c r="MJP46" s="37"/>
      <c r="MJQ46" s="37"/>
      <c r="MJR46" s="37"/>
      <c r="MJS46" s="37"/>
      <c r="MJT46" s="37"/>
      <c r="MJU46" s="37"/>
      <c r="MJV46" s="37"/>
      <c r="MJW46" s="37"/>
      <c r="MJX46" s="37"/>
      <c r="MJY46" s="37"/>
      <c r="MJZ46" s="37"/>
      <c r="MKA46" s="37"/>
      <c r="MKB46" s="37"/>
      <c r="MKC46" s="37"/>
      <c r="MKD46" s="37"/>
      <c r="MKE46" s="37"/>
      <c r="MKF46" s="37"/>
      <c r="MKG46" s="37"/>
      <c r="MKH46" s="37"/>
      <c r="MKI46" s="37"/>
      <c r="MKJ46" s="37"/>
      <c r="MKK46" s="37"/>
      <c r="MKL46" s="37"/>
      <c r="MKM46" s="37"/>
      <c r="MKN46" s="37"/>
      <c r="MKO46" s="37"/>
      <c r="MKP46" s="37"/>
      <c r="MKQ46" s="37"/>
      <c r="MKR46" s="37"/>
      <c r="MKS46" s="37"/>
      <c r="MKT46" s="37"/>
      <c r="MKU46" s="37"/>
      <c r="MKV46" s="37"/>
      <c r="MKW46" s="37"/>
      <c r="MKX46" s="37"/>
      <c r="MKY46" s="37"/>
      <c r="MKZ46" s="37"/>
      <c r="MLA46" s="37"/>
      <c r="MLB46" s="37"/>
      <c r="MLC46" s="37"/>
      <c r="MLD46" s="37"/>
      <c r="MLE46" s="37"/>
      <c r="MLF46" s="37"/>
      <c r="MLG46" s="37"/>
      <c r="MLH46" s="37"/>
      <c r="MLI46" s="37"/>
      <c r="MLJ46" s="37"/>
      <c r="MLK46" s="37"/>
      <c r="MLL46" s="37"/>
      <c r="MLM46" s="37"/>
      <c r="MLN46" s="37"/>
      <c r="MLO46" s="37"/>
      <c r="MLP46" s="37"/>
      <c r="MLQ46" s="37"/>
      <c r="MLR46" s="37"/>
      <c r="MLS46" s="37"/>
      <c r="MLT46" s="37"/>
      <c r="MLU46" s="37"/>
      <c r="MLV46" s="37"/>
      <c r="MLW46" s="37"/>
      <c r="MLX46" s="37"/>
      <c r="MLY46" s="37"/>
      <c r="MLZ46" s="37"/>
      <c r="MMA46" s="37"/>
      <c r="MMB46" s="37"/>
      <c r="MMC46" s="37"/>
      <c r="MMD46" s="37"/>
      <c r="MME46" s="37"/>
      <c r="MMF46" s="37"/>
      <c r="MMG46" s="37"/>
      <c r="MMH46" s="37"/>
      <c r="MMI46" s="37"/>
      <c r="MMJ46" s="37"/>
      <c r="MMK46" s="37"/>
      <c r="MML46" s="37"/>
      <c r="MMM46" s="37"/>
      <c r="MMN46" s="37"/>
      <c r="MMO46" s="37"/>
      <c r="MMP46" s="37"/>
      <c r="MMQ46" s="37"/>
      <c r="MMR46" s="37"/>
      <c r="MMS46" s="37"/>
      <c r="MMT46" s="37"/>
      <c r="MMU46" s="37"/>
      <c r="MMV46" s="37"/>
      <c r="MMW46" s="37"/>
      <c r="MMX46" s="37"/>
      <c r="MMY46" s="37"/>
      <c r="MMZ46" s="37"/>
      <c r="MNA46" s="37"/>
      <c r="MNB46" s="37"/>
      <c r="MNC46" s="37"/>
      <c r="MND46" s="37"/>
      <c r="MNE46" s="37"/>
      <c r="MNF46" s="37"/>
      <c r="MNG46" s="37"/>
      <c r="MNH46" s="37"/>
      <c r="MNI46" s="37"/>
      <c r="MNJ46" s="37"/>
      <c r="MNK46" s="37"/>
      <c r="MNL46" s="37"/>
      <c r="MNM46" s="37"/>
      <c r="MNN46" s="37"/>
      <c r="MNO46" s="37"/>
      <c r="MNP46" s="37"/>
      <c r="MNQ46" s="37"/>
      <c r="MNR46" s="37"/>
      <c r="MNS46" s="37"/>
      <c r="MNT46" s="37"/>
      <c r="MNU46" s="37"/>
      <c r="MNV46" s="37"/>
      <c r="MNW46" s="37"/>
      <c r="MNX46" s="37"/>
      <c r="MNY46" s="37"/>
      <c r="MNZ46" s="37"/>
      <c r="MOA46" s="37"/>
      <c r="MOB46" s="37"/>
      <c r="MOC46" s="37"/>
      <c r="MOD46" s="37"/>
      <c r="MOE46" s="37"/>
      <c r="MOF46" s="37"/>
      <c r="MOG46" s="37"/>
      <c r="MOH46" s="37"/>
      <c r="MOI46" s="37"/>
      <c r="MOJ46" s="37"/>
      <c r="MOK46" s="37"/>
      <c r="MOL46" s="37"/>
      <c r="MOM46" s="37"/>
      <c r="MON46" s="37"/>
      <c r="MOO46" s="37"/>
      <c r="MOP46" s="37"/>
      <c r="MOQ46" s="37"/>
      <c r="MOR46" s="37"/>
      <c r="MOS46" s="37"/>
      <c r="MOT46" s="37"/>
      <c r="MOU46" s="37"/>
      <c r="MOV46" s="37"/>
      <c r="MOW46" s="37"/>
      <c r="MOX46" s="37"/>
      <c r="MOY46" s="37"/>
      <c r="MOZ46" s="37"/>
      <c r="MPA46" s="37"/>
      <c r="MPB46" s="37"/>
      <c r="MPC46" s="37"/>
      <c r="MPD46" s="37"/>
      <c r="MPE46" s="37"/>
      <c r="MPF46" s="37"/>
      <c r="MPG46" s="37"/>
      <c r="MPH46" s="37"/>
      <c r="MPI46" s="37"/>
      <c r="MPJ46" s="37"/>
      <c r="MPK46" s="37"/>
      <c r="MPL46" s="37"/>
      <c r="MPM46" s="37"/>
      <c r="MPN46" s="37"/>
      <c r="MPO46" s="37"/>
      <c r="MPP46" s="37"/>
      <c r="MPQ46" s="37"/>
      <c r="MPR46" s="37"/>
      <c r="MPS46" s="37"/>
      <c r="MPT46" s="37"/>
      <c r="MPU46" s="37"/>
      <c r="MPV46" s="37"/>
      <c r="MPW46" s="37"/>
      <c r="MPX46" s="37"/>
      <c r="MPY46" s="37"/>
      <c r="MPZ46" s="37"/>
      <c r="MQA46" s="37"/>
      <c r="MQB46" s="37"/>
      <c r="MQC46" s="37"/>
      <c r="MQD46" s="37"/>
      <c r="MQE46" s="37"/>
      <c r="MQF46" s="37"/>
      <c r="MQG46" s="37"/>
      <c r="MQH46" s="37"/>
      <c r="MQI46" s="37"/>
      <c r="MQJ46" s="37"/>
      <c r="MQK46" s="37"/>
      <c r="MQL46" s="37"/>
      <c r="MQM46" s="37"/>
      <c r="MQN46" s="37"/>
      <c r="MQO46" s="37"/>
      <c r="MQP46" s="37"/>
      <c r="MQQ46" s="37"/>
      <c r="MQR46" s="37"/>
      <c r="MQS46" s="37"/>
      <c r="MQT46" s="37"/>
      <c r="MQU46" s="37"/>
      <c r="MQV46" s="37"/>
      <c r="MQW46" s="37"/>
      <c r="MQX46" s="37"/>
      <c r="MQY46" s="37"/>
      <c r="MQZ46" s="37"/>
      <c r="MRA46" s="37"/>
      <c r="MRB46" s="37"/>
      <c r="MRC46" s="37"/>
      <c r="MRD46" s="37"/>
      <c r="MRE46" s="37"/>
      <c r="MRF46" s="37"/>
      <c r="MRG46" s="37"/>
      <c r="MRH46" s="37"/>
      <c r="MRI46" s="37"/>
      <c r="MRJ46" s="37"/>
      <c r="MRK46" s="37"/>
      <c r="MRL46" s="37"/>
      <c r="MRM46" s="37"/>
      <c r="MRN46" s="37"/>
      <c r="MRO46" s="37"/>
      <c r="MRP46" s="37"/>
      <c r="MRQ46" s="37"/>
      <c r="MRR46" s="37"/>
      <c r="MRS46" s="37"/>
      <c r="MRT46" s="37"/>
      <c r="MRU46" s="37"/>
      <c r="MRV46" s="37"/>
      <c r="MRW46" s="37"/>
      <c r="MRX46" s="37"/>
      <c r="MRY46" s="37"/>
      <c r="MRZ46" s="37"/>
      <c r="MSA46" s="37"/>
      <c r="MSB46" s="37"/>
      <c r="MSC46" s="37"/>
      <c r="MSD46" s="37"/>
      <c r="MSE46" s="37"/>
      <c r="MSF46" s="37"/>
      <c r="MSG46" s="37"/>
      <c r="MSH46" s="37"/>
      <c r="MSI46" s="37"/>
      <c r="MSJ46" s="37"/>
      <c r="MSK46" s="37"/>
      <c r="MSL46" s="37"/>
      <c r="MSM46" s="37"/>
      <c r="MSN46" s="37"/>
      <c r="MSO46" s="37"/>
      <c r="MSP46" s="37"/>
      <c r="MSQ46" s="37"/>
      <c r="MSR46" s="37"/>
      <c r="MSS46" s="37"/>
      <c r="MST46" s="37"/>
      <c r="MSU46" s="37"/>
      <c r="MSV46" s="37"/>
      <c r="MSW46" s="37"/>
      <c r="MSX46" s="37"/>
      <c r="MSY46" s="37"/>
      <c r="MSZ46" s="37"/>
      <c r="MTA46" s="37"/>
      <c r="MTB46" s="37"/>
      <c r="MTC46" s="37"/>
      <c r="MTD46" s="37"/>
      <c r="MTE46" s="37"/>
      <c r="MTF46" s="37"/>
      <c r="MTG46" s="37"/>
      <c r="MTH46" s="37"/>
      <c r="MTI46" s="37"/>
      <c r="MTJ46" s="37"/>
      <c r="MTK46" s="37"/>
      <c r="MTL46" s="37"/>
      <c r="MTM46" s="37"/>
      <c r="MTN46" s="37"/>
      <c r="MTO46" s="37"/>
      <c r="MTP46" s="37"/>
      <c r="MTQ46" s="37"/>
      <c r="MTR46" s="37"/>
      <c r="MTS46" s="37"/>
      <c r="MTT46" s="37"/>
      <c r="MTU46" s="37"/>
      <c r="MTV46" s="37"/>
      <c r="MTW46" s="37"/>
      <c r="MTX46" s="37"/>
      <c r="MTY46" s="37"/>
      <c r="MTZ46" s="37"/>
      <c r="MUA46" s="37"/>
      <c r="MUB46" s="37"/>
      <c r="MUC46" s="37"/>
      <c r="MUD46" s="37"/>
      <c r="MUE46" s="37"/>
      <c r="MUF46" s="37"/>
      <c r="MUG46" s="37"/>
      <c r="MUH46" s="37"/>
      <c r="MUI46" s="37"/>
      <c r="MUJ46" s="37"/>
      <c r="MUK46" s="37"/>
      <c r="MUL46" s="37"/>
      <c r="MUM46" s="37"/>
      <c r="MUN46" s="37"/>
      <c r="MUO46" s="37"/>
      <c r="MUP46" s="37"/>
      <c r="MUQ46" s="37"/>
      <c r="MUR46" s="37"/>
      <c r="MUS46" s="37"/>
      <c r="MUT46" s="37"/>
      <c r="MUU46" s="37"/>
      <c r="MUV46" s="37"/>
      <c r="MUW46" s="37"/>
      <c r="MUX46" s="37"/>
      <c r="MUY46" s="37"/>
      <c r="MUZ46" s="37"/>
      <c r="MVA46" s="37"/>
      <c r="MVB46" s="37"/>
      <c r="MVC46" s="37"/>
      <c r="MVD46" s="37"/>
      <c r="MVE46" s="37"/>
      <c r="MVF46" s="37"/>
      <c r="MVG46" s="37"/>
      <c r="MVH46" s="37"/>
      <c r="MVI46" s="37"/>
      <c r="MVJ46" s="37"/>
      <c r="MVK46" s="37"/>
      <c r="MVL46" s="37"/>
      <c r="MVM46" s="37"/>
      <c r="MVN46" s="37"/>
      <c r="MVO46" s="37"/>
      <c r="MVP46" s="37"/>
      <c r="MVQ46" s="37"/>
      <c r="MVR46" s="37"/>
      <c r="MVS46" s="37"/>
      <c r="MVT46" s="37"/>
      <c r="MVU46" s="37"/>
      <c r="MVV46" s="37"/>
      <c r="MVW46" s="37"/>
      <c r="MVX46" s="37"/>
      <c r="MVY46" s="37"/>
      <c r="MVZ46" s="37"/>
      <c r="MWA46" s="37"/>
      <c r="MWB46" s="37"/>
      <c r="MWC46" s="37"/>
      <c r="MWD46" s="37"/>
      <c r="MWE46" s="37"/>
      <c r="MWF46" s="37"/>
      <c r="MWG46" s="37"/>
      <c r="MWH46" s="37"/>
      <c r="MWI46" s="37"/>
      <c r="MWJ46" s="37"/>
      <c r="MWK46" s="37"/>
      <c r="MWL46" s="37"/>
      <c r="MWM46" s="37"/>
      <c r="MWN46" s="37"/>
      <c r="MWO46" s="37"/>
      <c r="MWP46" s="37"/>
      <c r="MWQ46" s="37"/>
      <c r="MWR46" s="37"/>
      <c r="MWS46" s="37"/>
      <c r="MWT46" s="37"/>
      <c r="MWU46" s="37"/>
      <c r="MWV46" s="37"/>
      <c r="MWW46" s="37"/>
      <c r="MWX46" s="37"/>
      <c r="MWY46" s="37"/>
      <c r="MWZ46" s="37"/>
      <c r="MXA46" s="37"/>
      <c r="MXB46" s="37"/>
      <c r="MXC46" s="37"/>
      <c r="MXD46" s="37"/>
      <c r="MXE46" s="37"/>
      <c r="MXF46" s="37"/>
      <c r="MXG46" s="37"/>
      <c r="MXH46" s="37"/>
      <c r="MXI46" s="37"/>
      <c r="MXJ46" s="37"/>
      <c r="MXK46" s="37"/>
      <c r="MXL46" s="37"/>
      <c r="MXM46" s="37"/>
      <c r="MXN46" s="37"/>
      <c r="MXO46" s="37"/>
      <c r="MXP46" s="37"/>
      <c r="MXQ46" s="37"/>
      <c r="MXR46" s="37"/>
      <c r="MXS46" s="37"/>
      <c r="MXT46" s="37"/>
      <c r="MXU46" s="37"/>
      <c r="MXV46" s="37"/>
      <c r="MXW46" s="37"/>
      <c r="MXX46" s="37"/>
      <c r="MXY46" s="37"/>
      <c r="MXZ46" s="37"/>
      <c r="MYA46" s="37"/>
      <c r="MYB46" s="37"/>
      <c r="MYC46" s="37"/>
      <c r="MYD46" s="37"/>
      <c r="MYE46" s="37"/>
      <c r="MYF46" s="37"/>
      <c r="MYG46" s="37"/>
      <c r="MYH46" s="37"/>
      <c r="MYI46" s="37"/>
      <c r="MYJ46" s="37"/>
      <c r="MYK46" s="37"/>
      <c r="MYL46" s="37"/>
      <c r="MYM46" s="37"/>
      <c r="MYN46" s="37"/>
      <c r="MYO46" s="37"/>
      <c r="MYP46" s="37"/>
      <c r="MYQ46" s="37"/>
      <c r="MYR46" s="37"/>
      <c r="MYS46" s="37"/>
      <c r="MYT46" s="37"/>
      <c r="MYU46" s="37"/>
      <c r="MYV46" s="37"/>
      <c r="MYW46" s="37"/>
      <c r="MYX46" s="37"/>
      <c r="MYY46" s="37"/>
      <c r="MYZ46" s="37"/>
      <c r="MZA46" s="37"/>
      <c r="MZB46" s="37"/>
      <c r="MZC46" s="37"/>
      <c r="MZD46" s="37"/>
      <c r="MZE46" s="37"/>
      <c r="MZF46" s="37"/>
      <c r="MZG46" s="37"/>
      <c r="MZH46" s="37"/>
      <c r="MZI46" s="37"/>
      <c r="MZJ46" s="37"/>
      <c r="MZK46" s="37"/>
      <c r="MZL46" s="37"/>
      <c r="MZM46" s="37"/>
      <c r="MZN46" s="37"/>
      <c r="MZO46" s="37"/>
      <c r="MZP46" s="37"/>
      <c r="MZQ46" s="37"/>
      <c r="MZR46" s="37"/>
      <c r="MZS46" s="37"/>
      <c r="MZT46" s="37"/>
      <c r="MZU46" s="37"/>
      <c r="MZV46" s="37"/>
      <c r="MZW46" s="37"/>
      <c r="MZX46" s="37"/>
      <c r="MZY46" s="37"/>
      <c r="MZZ46" s="37"/>
      <c r="NAA46" s="37"/>
      <c r="NAB46" s="37"/>
      <c r="NAC46" s="37"/>
      <c r="NAD46" s="37"/>
      <c r="NAE46" s="37"/>
      <c r="NAF46" s="37"/>
      <c r="NAG46" s="37"/>
      <c r="NAH46" s="37"/>
      <c r="NAI46" s="37"/>
      <c r="NAJ46" s="37"/>
      <c r="NAK46" s="37"/>
      <c r="NAL46" s="37"/>
      <c r="NAM46" s="37"/>
      <c r="NAN46" s="37"/>
      <c r="NAO46" s="37"/>
      <c r="NAP46" s="37"/>
      <c r="NAQ46" s="37"/>
      <c r="NAR46" s="37"/>
      <c r="NAS46" s="37"/>
      <c r="NAT46" s="37"/>
      <c r="NAU46" s="37"/>
      <c r="NAV46" s="37"/>
      <c r="NAW46" s="37"/>
      <c r="NAX46" s="37"/>
      <c r="NAY46" s="37"/>
      <c r="NAZ46" s="37"/>
      <c r="NBA46" s="37"/>
      <c r="NBB46" s="37"/>
      <c r="NBC46" s="37"/>
      <c r="NBD46" s="37"/>
      <c r="NBE46" s="37"/>
      <c r="NBF46" s="37"/>
      <c r="NBG46" s="37"/>
      <c r="NBH46" s="37"/>
      <c r="NBI46" s="37"/>
      <c r="NBJ46" s="37"/>
      <c r="NBK46" s="37"/>
      <c r="NBL46" s="37"/>
      <c r="NBM46" s="37"/>
      <c r="NBN46" s="37"/>
      <c r="NBO46" s="37"/>
      <c r="NBP46" s="37"/>
      <c r="NBQ46" s="37"/>
      <c r="NBR46" s="37"/>
      <c r="NBS46" s="37"/>
      <c r="NBT46" s="37"/>
      <c r="NBU46" s="37"/>
      <c r="NBV46" s="37"/>
      <c r="NBW46" s="37"/>
      <c r="NBX46" s="37"/>
      <c r="NBY46" s="37"/>
      <c r="NBZ46" s="37"/>
      <c r="NCA46" s="37"/>
      <c r="NCB46" s="37"/>
      <c r="NCC46" s="37"/>
      <c r="NCD46" s="37"/>
      <c r="NCE46" s="37"/>
      <c r="NCF46" s="37"/>
      <c r="NCG46" s="37"/>
      <c r="NCH46" s="37"/>
      <c r="NCI46" s="37"/>
      <c r="NCJ46" s="37"/>
      <c r="NCK46" s="37"/>
      <c r="NCL46" s="37"/>
      <c r="NCM46" s="37"/>
      <c r="NCN46" s="37"/>
      <c r="NCO46" s="37"/>
      <c r="NCP46" s="37"/>
      <c r="NCQ46" s="37"/>
      <c r="NCR46" s="37"/>
      <c r="NCS46" s="37"/>
      <c r="NCT46" s="37"/>
      <c r="NCU46" s="37"/>
      <c r="NCV46" s="37"/>
      <c r="NCW46" s="37"/>
      <c r="NCX46" s="37"/>
      <c r="NCY46" s="37"/>
      <c r="NCZ46" s="37"/>
      <c r="NDA46" s="37"/>
      <c r="NDB46" s="37"/>
      <c r="NDC46" s="37"/>
      <c r="NDD46" s="37"/>
      <c r="NDE46" s="37"/>
      <c r="NDF46" s="37"/>
      <c r="NDG46" s="37"/>
      <c r="NDH46" s="37"/>
      <c r="NDI46" s="37"/>
      <c r="NDJ46" s="37"/>
      <c r="NDK46" s="37"/>
      <c r="NDL46" s="37"/>
      <c r="NDM46" s="37"/>
      <c r="NDN46" s="37"/>
      <c r="NDO46" s="37"/>
      <c r="NDP46" s="37"/>
      <c r="NDQ46" s="37"/>
      <c r="NDR46" s="37"/>
      <c r="NDS46" s="37"/>
      <c r="NDT46" s="37"/>
      <c r="NDU46" s="37"/>
      <c r="NDV46" s="37"/>
      <c r="NDW46" s="37"/>
      <c r="NDX46" s="37"/>
      <c r="NDY46" s="37"/>
      <c r="NDZ46" s="37"/>
      <c r="NEA46" s="37"/>
      <c r="NEB46" s="37"/>
      <c r="NEC46" s="37"/>
      <c r="NED46" s="37"/>
      <c r="NEE46" s="37"/>
      <c r="NEF46" s="37"/>
      <c r="NEG46" s="37"/>
      <c r="NEH46" s="37"/>
      <c r="NEI46" s="37"/>
      <c r="NEJ46" s="37"/>
      <c r="NEK46" s="37"/>
      <c r="NEL46" s="37"/>
      <c r="NEM46" s="37"/>
      <c r="NEN46" s="37"/>
      <c r="NEO46" s="37"/>
      <c r="NEP46" s="37"/>
      <c r="NEQ46" s="37"/>
      <c r="NER46" s="37"/>
      <c r="NES46" s="37"/>
      <c r="NET46" s="37"/>
      <c r="NEU46" s="37"/>
      <c r="NEV46" s="37"/>
      <c r="NEW46" s="37"/>
      <c r="NEX46" s="37"/>
      <c r="NEY46" s="37"/>
      <c r="NEZ46" s="37"/>
      <c r="NFA46" s="37"/>
      <c r="NFB46" s="37"/>
      <c r="NFC46" s="37"/>
      <c r="NFD46" s="37"/>
      <c r="NFE46" s="37"/>
      <c r="NFF46" s="37"/>
      <c r="NFG46" s="37"/>
      <c r="NFH46" s="37"/>
      <c r="NFI46" s="37"/>
      <c r="NFJ46" s="37"/>
      <c r="NFK46" s="37"/>
      <c r="NFL46" s="37"/>
      <c r="NFM46" s="37"/>
      <c r="NFN46" s="37"/>
      <c r="NFO46" s="37"/>
      <c r="NFP46" s="37"/>
      <c r="NFQ46" s="37"/>
      <c r="NFR46" s="37"/>
      <c r="NFS46" s="37"/>
      <c r="NFT46" s="37"/>
      <c r="NFU46" s="37"/>
      <c r="NFV46" s="37"/>
      <c r="NFW46" s="37"/>
      <c r="NFX46" s="37"/>
      <c r="NFY46" s="37"/>
      <c r="NFZ46" s="37"/>
      <c r="NGA46" s="37"/>
      <c r="NGB46" s="37"/>
      <c r="NGC46" s="37"/>
      <c r="NGD46" s="37"/>
      <c r="NGE46" s="37"/>
      <c r="NGF46" s="37"/>
      <c r="NGG46" s="37"/>
      <c r="NGH46" s="37"/>
      <c r="NGI46" s="37"/>
      <c r="NGJ46" s="37"/>
      <c r="NGK46" s="37"/>
      <c r="NGL46" s="37"/>
      <c r="NGM46" s="37"/>
      <c r="NGN46" s="37"/>
      <c r="NGO46" s="37"/>
      <c r="NGP46" s="37"/>
      <c r="NGQ46" s="37"/>
      <c r="NGR46" s="37"/>
      <c r="NGS46" s="37"/>
      <c r="NGT46" s="37"/>
      <c r="NGU46" s="37"/>
      <c r="NGV46" s="37"/>
      <c r="NGW46" s="37"/>
      <c r="NGX46" s="37"/>
      <c r="NGY46" s="37"/>
      <c r="NGZ46" s="37"/>
      <c r="NHA46" s="37"/>
      <c r="NHB46" s="37"/>
      <c r="NHC46" s="37"/>
      <c r="NHD46" s="37"/>
      <c r="NHE46" s="37"/>
      <c r="NHF46" s="37"/>
      <c r="NHG46" s="37"/>
      <c r="NHH46" s="37"/>
      <c r="NHI46" s="37"/>
      <c r="NHJ46" s="37"/>
      <c r="NHK46" s="37"/>
      <c r="NHL46" s="37"/>
      <c r="NHM46" s="37"/>
      <c r="NHN46" s="37"/>
      <c r="NHO46" s="37"/>
      <c r="NHP46" s="37"/>
      <c r="NHQ46" s="37"/>
      <c r="NHR46" s="37"/>
      <c r="NHS46" s="37"/>
      <c r="NHT46" s="37"/>
      <c r="NHU46" s="37"/>
      <c r="NHV46" s="37"/>
      <c r="NHW46" s="37"/>
      <c r="NHX46" s="37"/>
      <c r="NHY46" s="37"/>
      <c r="NHZ46" s="37"/>
      <c r="NIA46" s="37"/>
      <c r="NIB46" s="37"/>
      <c r="NIC46" s="37"/>
      <c r="NID46" s="37"/>
      <c r="NIE46" s="37"/>
      <c r="NIF46" s="37"/>
      <c r="NIG46" s="37"/>
      <c r="NIH46" s="37"/>
      <c r="NII46" s="37"/>
      <c r="NIJ46" s="37"/>
      <c r="NIK46" s="37"/>
      <c r="NIL46" s="37"/>
      <c r="NIM46" s="37"/>
      <c r="NIN46" s="37"/>
      <c r="NIO46" s="37"/>
      <c r="NIP46" s="37"/>
      <c r="NIQ46" s="37"/>
      <c r="NIR46" s="37"/>
      <c r="NIS46" s="37"/>
      <c r="NIT46" s="37"/>
      <c r="NIU46" s="37"/>
      <c r="NIV46" s="37"/>
      <c r="NIW46" s="37"/>
      <c r="NIX46" s="37"/>
      <c r="NIY46" s="37"/>
      <c r="NIZ46" s="37"/>
      <c r="NJA46" s="37"/>
      <c r="NJB46" s="37"/>
      <c r="NJC46" s="37"/>
      <c r="NJD46" s="37"/>
      <c r="NJE46" s="37"/>
      <c r="NJF46" s="37"/>
      <c r="NJG46" s="37"/>
      <c r="NJH46" s="37"/>
      <c r="NJI46" s="37"/>
      <c r="NJJ46" s="37"/>
      <c r="NJK46" s="37"/>
      <c r="NJL46" s="37"/>
      <c r="NJM46" s="37"/>
      <c r="NJN46" s="37"/>
      <c r="NJO46" s="37"/>
      <c r="NJP46" s="37"/>
      <c r="NJQ46" s="37"/>
      <c r="NJR46" s="37"/>
      <c r="NJS46" s="37"/>
      <c r="NJT46" s="37"/>
      <c r="NJU46" s="37"/>
      <c r="NJV46" s="37"/>
      <c r="NJW46" s="37"/>
      <c r="NJX46" s="37"/>
      <c r="NJY46" s="37"/>
      <c r="NJZ46" s="37"/>
      <c r="NKA46" s="37"/>
      <c r="NKB46" s="37"/>
      <c r="NKC46" s="37"/>
      <c r="NKD46" s="37"/>
      <c r="NKE46" s="37"/>
      <c r="NKF46" s="37"/>
      <c r="NKG46" s="37"/>
      <c r="NKH46" s="37"/>
      <c r="NKI46" s="37"/>
      <c r="NKJ46" s="37"/>
      <c r="NKK46" s="37"/>
      <c r="NKL46" s="37"/>
      <c r="NKM46" s="37"/>
      <c r="NKN46" s="37"/>
      <c r="NKO46" s="37"/>
      <c r="NKP46" s="37"/>
      <c r="NKQ46" s="37"/>
      <c r="NKR46" s="37"/>
      <c r="NKS46" s="37"/>
      <c r="NKT46" s="37"/>
      <c r="NKU46" s="37"/>
      <c r="NKV46" s="37"/>
      <c r="NKW46" s="37"/>
      <c r="NKX46" s="37"/>
      <c r="NKY46" s="37"/>
      <c r="NKZ46" s="37"/>
      <c r="NLA46" s="37"/>
      <c r="NLB46" s="37"/>
      <c r="NLC46" s="37"/>
      <c r="NLD46" s="37"/>
      <c r="NLE46" s="37"/>
      <c r="NLF46" s="37"/>
      <c r="NLG46" s="37"/>
      <c r="NLH46" s="37"/>
      <c r="NLI46" s="37"/>
      <c r="NLJ46" s="37"/>
      <c r="NLK46" s="37"/>
      <c r="NLL46" s="37"/>
      <c r="NLM46" s="37"/>
      <c r="NLN46" s="37"/>
      <c r="NLO46" s="37"/>
      <c r="NLP46" s="37"/>
      <c r="NLQ46" s="37"/>
      <c r="NLR46" s="37"/>
      <c r="NLS46" s="37"/>
      <c r="NLT46" s="37"/>
      <c r="NLU46" s="37"/>
      <c r="NLV46" s="37"/>
      <c r="NLW46" s="37"/>
      <c r="NLX46" s="37"/>
      <c r="NLY46" s="37"/>
      <c r="NLZ46" s="37"/>
      <c r="NMA46" s="37"/>
      <c r="NMB46" s="37"/>
      <c r="NMC46" s="37"/>
      <c r="NMD46" s="37"/>
      <c r="NME46" s="37"/>
      <c r="NMF46" s="37"/>
      <c r="NMG46" s="37"/>
      <c r="NMH46" s="37"/>
      <c r="NMI46" s="37"/>
      <c r="NMJ46" s="37"/>
      <c r="NMK46" s="37"/>
      <c r="NML46" s="37"/>
      <c r="NMM46" s="37"/>
      <c r="NMN46" s="37"/>
      <c r="NMO46" s="37"/>
      <c r="NMP46" s="37"/>
      <c r="NMQ46" s="37"/>
      <c r="NMR46" s="37"/>
      <c r="NMS46" s="37"/>
      <c r="NMT46" s="37"/>
      <c r="NMU46" s="37"/>
      <c r="NMV46" s="37"/>
      <c r="NMW46" s="37"/>
      <c r="NMX46" s="37"/>
      <c r="NMY46" s="37"/>
      <c r="NMZ46" s="37"/>
      <c r="NNA46" s="37"/>
      <c r="NNB46" s="37"/>
      <c r="NNC46" s="37"/>
      <c r="NND46" s="37"/>
      <c r="NNE46" s="37"/>
      <c r="NNF46" s="37"/>
      <c r="NNG46" s="37"/>
      <c r="NNH46" s="37"/>
      <c r="NNI46" s="37"/>
      <c r="NNJ46" s="37"/>
      <c r="NNK46" s="37"/>
      <c r="NNL46" s="37"/>
      <c r="NNM46" s="37"/>
      <c r="NNN46" s="37"/>
      <c r="NNO46" s="37"/>
      <c r="NNP46" s="37"/>
      <c r="NNQ46" s="37"/>
      <c r="NNR46" s="37"/>
      <c r="NNS46" s="37"/>
      <c r="NNT46" s="37"/>
      <c r="NNU46" s="37"/>
      <c r="NNV46" s="37"/>
      <c r="NNW46" s="37"/>
      <c r="NNX46" s="37"/>
      <c r="NNY46" s="37"/>
      <c r="NNZ46" s="37"/>
      <c r="NOA46" s="37"/>
      <c r="NOB46" s="37"/>
      <c r="NOC46" s="37"/>
      <c r="NOD46" s="37"/>
      <c r="NOE46" s="37"/>
      <c r="NOF46" s="37"/>
      <c r="NOG46" s="37"/>
      <c r="NOH46" s="37"/>
      <c r="NOI46" s="37"/>
      <c r="NOJ46" s="37"/>
      <c r="NOK46" s="37"/>
      <c r="NOL46" s="37"/>
      <c r="NOM46" s="37"/>
      <c r="NON46" s="37"/>
      <c r="NOO46" s="37"/>
      <c r="NOP46" s="37"/>
      <c r="NOQ46" s="37"/>
      <c r="NOR46" s="37"/>
      <c r="NOS46" s="37"/>
      <c r="NOT46" s="37"/>
      <c r="NOU46" s="37"/>
      <c r="NOV46" s="37"/>
      <c r="NOW46" s="37"/>
      <c r="NOX46" s="37"/>
      <c r="NOY46" s="37"/>
      <c r="NOZ46" s="37"/>
      <c r="NPA46" s="37"/>
      <c r="NPB46" s="37"/>
      <c r="NPC46" s="37"/>
      <c r="NPD46" s="37"/>
      <c r="NPE46" s="37"/>
      <c r="NPF46" s="37"/>
      <c r="NPG46" s="37"/>
      <c r="NPH46" s="37"/>
      <c r="NPI46" s="37"/>
      <c r="NPJ46" s="37"/>
      <c r="NPK46" s="37"/>
      <c r="NPL46" s="37"/>
      <c r="NPM46" s="37"/>
      <c r="NPN46" s="37"/>
      <c r="NPO46" s="37"/>
      <c r="NPP46" s="37"/>
      <c r="NPQ46" s="37"/>
      <c r="NPR46" s="37"/>
      <c r="NPS46" s="37"/>
      <c r="NPT46" s="37"/>
      <c r="NPU46" s="37"/>
      <c r="NPV46" s="37"/>
      <c r="NPW46" s="37"/>
      <c r="NPX46" s="37"/>
      <c r="NPY46" s="37"/>
      <c r="NPZ46" s="37"/>
      <c r="NQA46" s="37"/>
      <c r="NQB46" s="37"/>
      <c r="NQC46" s="37"/>
      <c r="NQD46" s="37"/>
      <c r="NQE46" s="37"/>
      <c r="NQF46" s="37"/>
      <c r="NQG46" s="37"/>
      <c r="NQH46" s="37"/>
      <c r="NQI46" s="37"/>
      <c r="NQJ46" s="37"/>
      <c r="NQK46" s="37"/>
      <c r="NQL46" s="37"/>
      <c r="NQM46" s="37"/>
      <c r="NQN46" s="37"/>
      <c r="NQO46" s="37"/>
      <c r="NQP46" s="37"/>
      <c r="NQQ46" s="37"/>
      <c r="NQR46" s="37"/>
      <c r="NQS46" s="37"/>
      <c r="NQT46" s="37"/>
      <c r="NQU46" s="37"/>
      <c r="NQV46" s="37"/>
      <c r="NQW46" s="37"/>
      <c r="NQX46" s="37"/>
      <c r="NQY46" s="37"/>
      <c r="NQZ46" s="37"/>
      <c r="NRA46" s="37"/>
      <c r="NRB46" s="37"/>
      <c r="NRC46" s="37"/>
      <c r="NRD46" s="37"/>
      <c r="NRE46" s="37"/>
      <c r="NRF46" s="37"/>
      <c r="NRG46" s="37"/>
      <c r="NRH46" s="37"/>
      <c r="NRI46" s="37"/>
      <c r="NRJ46" s="37"/>
      <c r="NRK46" s="37"/>
      <c r="NRL46" s="37"/>
      <c r="NRM46" s="37"/>
      <c r="NRN46" s="37"/>
      <c r="NRO46" s="37"/>
      <c r="NRP46" s="37"/>
      <c r="NRQ46" s="37"/>
      <c r="NRR46" s="37"/>
      <c r="NRS46" s="37"/>
      <c r="NRT46" s="37"/>
      <c r="NRU46" s="37"/>
      <c r="NRV46" s="37"/>
      <c r="NRW46" s="37"/>
      <c r="NRX46" s="37"/>
      <c r="NRY46" s="37"/>
      <c r="NRZ46" s="37"/>
      <c r="NSA46" s="37"/>
      <c r="NSB46" s="37"/>
      <c r="NSC46" s="37"/>
      <c r="NSD46" s="37"/>
      <c r="NSE46" s="37"/>
      <c r="NSF46" s="37"/>
      <c r="NSG46" s="37"/>
      <c r="NSH46" s="37"/>
      <c r="NSI46" s="37"/>
      <c r="NSJ46" s="37"/>
      <c r="NSK46" s="37"/>
      <c r="NSL46" s="37"/>
      <c r="NSM46" s="37"/>
      <c r="NSN46" s="37"/>
      <c r="NSO46" s="37"/>
      <c r="NSP46" s="37"/>
      <c r="NSQ46" s="37"/>
      <c r="NSR46" s="37"/>
      <c r="NSS46" s="37"/>
      <c r="NST46" s="37"/>
      <c r="NSU46" s="37"/>
      <c r="NSV46" s="37"/>
      <c r="NSW46" s="37"/>
      <c r="NSX46" s="37"/>
      <c r="NSY46" s="37"/>
      <c r="NSZ46" s="37"/>
      <c r="NTA46" s="37"/>
      <c r="NTB46" s="37"/>
      <c r="NTC46" s="37"/>
      <c r="NTD46" s="37"/>
      <c r="NTE46" s="37"/>
      <c r="NTF46" s="37"/>
      <c r="NTG46" s="37"/>
      <c r="NTH46" s="37"/>
      <c r="NTI46" s="37"/>
      <c r="NTJ46" s="37"/>
      <c r="NTK46" s="37"/>
      <c r="NTL46" s="37"/>
      <c r="NTM46" s="37"/>
      <c r="NTN46" s="37"/>
      <c r="NTO46" s="37"/>
      <c r="NTP46" s="37"/>
      <c r="NTQ46" s="37"/>
      <c r="NTR46" s="37"/>
      <c r="NTS46" s="37"/>
      <c r="NTT46" s="37"/>
      <c r="NTU46" s="37"/>
      <c r="NTV46" s="37"/>
      <c r="NTW46" s="37"/>
      <c r="NTX46" s="37"/>
      <c r="NTY46" s="37"/>
      <c r="NTZ46" s="37"/>
      <c r="NUA46" s="37"/>
      <c r="NUB46" s="37"/>
      <c r="NUC46" s="37"/>
      <c r="NUD46" s="37"/>
      <c r="NUE46" s="37"/>
      <c r="NUF46" s="37"/>
      <c r="NUG46" s="37"/>
      <c r="NUH46" s="37"/>
      <c r="NUI46" s="37"/>
      <c r="NUJ46" s="37"/>
      <c r="NUK46" s="37"/>
      <c r="NUL46" s="37"/>
      <c r="NUM46" s="37"/>
      <c r="NUN46" s="37"/>
      <c r="NUO46" s="37"/>
      <c r="NUP46" s="37"/>
      <c r="NUQ46" s="37"/>
      <c r="NUR46" s="37"/>
      <c r="NUS46" s="37"/>
      <c r="NUT46" s="37"/>
      <c r="NUU46" s="37"/>
      <c r="NUV46" s="37"/>
      <c r="NUW46" s="37"/>
      <c r="NUX46" s="37"/>
      <c r="NUY46" s="37"/>
      <c r="NUZ46" s="37"/>
      <c r="NVA46" s="37"/>
      <c r="NVB46" s="37"/>
      <c r="NVC46" s="37"/>
      <c r="NVD46" s="37"/>
      <c r="NVE46" s="37"/>
      <c r="NVF46" s="37"/>
      <c r="NVG46" s="37"/>
      <c r="NVH46" s="37"/>
      <c r="NVI46" s="37"/>
      <c r="NVJ46" s="37"/>
      <c r="NVK46" s="37"/>
      <c r="NVL46" s="37"/>
      <c r="NVM46" s="37"/>
      <c r="NVN46" s="37"/>
      <c r="NVO46" s="37"/>
      <c r="NVP46" s="37"/>
      <c r="NVQ46" s="37"/>
      <c r="NVR46" s="37"/>
      <c r="NVS46" s="37"/>
      <c r="NVT46" s="37"/>
      <c r="NVU46" s="37"/>
      <c r="NVV46" s="37"/>
      <c r="NVW46" s="37"/>
      <c r="NVX46" s="37"/>
      <c r="NVY46" s="37"/>
      <c r="NVZ46" s="37"/>
      <c r="NWA46" s="37"/>
      <c r="NWB46" s="37"/>
      <c r="NWC46" s="37"/>
      <c r="NWD46" s="37"/>
      <c r="NWE46" s="37"/>
      <c r="NWF46" s="37"/>
      <c r="NWG46" s="37"/>
      <c r="NWH46" s="37"/>
      <c r="NWI46" s="37"/>
      <c r="NWJ46" s="37"/>
      <c r="NWK46" s="37"/>
      <c r="NWL46" s="37"/>
      <c r="NWM46" s="37"/>
      <c r="NWN46" s="37"/>
      <c r="NWO46" s="37"/>
      <c r="NWP46" s="37"/>
      <c r="NWQ46" s="37"/>
      <c r="NWR46" s="37"/>
      <c r="NWS46" s="37"/>
      <c r="NWT46" s="37"/>
      <c r="NWU46" s="37"/>
      <c r="NWV46" s="37"/>
      <c r="NWW46" s="37"/>
      <c r="NWX46" s="37"/>
      <c r="NWY46" s="37"/>
      <c r="NWZ46" s="37"/>
      <c r="NXA46" s="37"/>
      <c r="NXB46" s="37"/>
      <c r="NXC46" s="37"/>
      <c r="NXD46" s="37"/>
      <c r="NXE46" s="37"/>
      <c r="NXF46" s="37"/>
      <c r="NXG46" s="37"/>
      <c r="NXH46" s="37"/>
      <c r="NXI46" s="37"/>
      <c r="NXJ46" s="37"/>
      <c r="NXK46" s="37"/>
      <c r="NXL46" s="37"/>
      <c r="NXM46" s="37"/>
      <c r="NXN46" s="37"/>
      <c r="NXO46" s="37"/>
      <c r="NXP46" s="37"/>
      <c r="NXQ46" s="37"/>
      <c r="NXR46" s="37"/>
      <c r="NXS46" s="37"/>
      <c r="NXT46" s="37"/>
      <c r="NXU46" s="37"/>
      <c r="NXV46" s="37"/>
      <c r="NXW46" s="37"/>
      <c r="NXX46" s="37"/>
      <c r="NXY46" s="37"/>
      <c r="NXZ46" s="37"/>
      <c r="NYA46" s="37"/>
      <c r="NYB46" s="37"/>
      <c r="NYC46" s="37"/>
      <c r="NYD46" s="37"/>
      <c r="NYE46" s="37"/>
      <c r="NYF46" s="37"/>
      <c r="NYG46" s="37"/>
      <c r="NYH46" s="37"/>
      <c r="NYI46" s="37"/>
      <c r="NYJ46" s="37"/>
      <c r="NYK46" s="37"/>
      <c r="NYL46" s="37"/>
      <c r="NYM46" s="37"/>
      <c r="NYN46" s="37"/>
      <c r="NYO46" s="37"/>
      <c r="NYP46" s="37"/>
      <c r="NYQ46" s="37"/>
      <c r="NYR46" s="37"/>
      <c r="NYS46" s="37"/>
      <c r="NYT46" s="37"/>
      <c r="NYU46" s="37"/>
      <c r="NYV46" s="37"/>
      <c r="NYW46" s="37"/>
      <c r="NYX46" s="37"/>
      <c r="NYY46" s="37"/>
      <c r="NYZ46" s="37"/>
      <c r="NZA46" s="37"/>
      <c r="NZB46" s="37"/>
      <c r="NZC46" s="37"/>
      <c r="NZD46" s="37"/>
      <c r="NZE46" s="37"/>
      <c r="NZF46" s="37"/>
      <c r="NZG46" s="37"/>
      <c r="NZH46" s="37"/>
      <c r="NZI46" s="37"/>
      <c r="NZJ46" s="37"/>
      <c r="NZK46" s="37"/>
      <c r="NZL46" s="37"/>
      <c r="NZM46" s="37"/>
      <c r="NZN46" s="37"/>
      <c r="NZO46" s="37"/>
      <c r="NZP46" s="37"/>
      <c r="NZQ46" s="37"/>
      <c r="NZR46" s="37"/>
      <c r="NZS46" s="37"/>
      <c r="NZT46" s="37"/>
      <c r="NZU46" s="37"/>
      <c r="NZV46" s="37"/>
      <c r="NZW46" s="37"/>
      <c r="NZX46" s="37"/>
      <c r="NZY46" s="37"/>
      <c r="NZZ46" s="37"/>
      <c r="OAA46" s="37"/>
      <c r="OAB46" s="37"/>
      <c r="OAC46" s="37"/>
      <c r="OAD46" s="37"/>
      <c r="OAE46" s="37"/>
      <c r="OAF46" s="37"/>
      <c r="OAG46" s="37"/>
      <c r="OAH46" s="37"/>
      <c r="OAI46" s="37"/>
      <c r="OAJ46" s="37"/>
      <c r="OAK46" s="37"/>
      <c r="OAL46" s="37"/>
      <c r="OAM46" s="37"/>
      <c r="OAN46" s="37"/>
      <c r="OAO46" s="37"/>
      <c r="OAP46" s="37"/>
      <c r="OAQ46" s="37"/>
      <c r="OAR46" s="37"/>
      <c r="OAS46" s="37"/>
      <c r="OAT46" s="37"/>
      <c r="OAU46" s="37"/>
      <c r="OAV46" s="37"/>
      <c r="OAW46" s="37"/>
      <c r="OAX46" s="37"/>
      <c r="OAY46" s="37"/>
      <c r="OAZ46" s="37"/>
      <c r="OBA46" s="37"/>
      <c r="OBB46" s="37"/>
      <c r="OBC46" s="37"/>
      <c r="OBD46" s="37"/>
      <c r="OBE46" s="37"/>
      <c r="OBF46" s="37"/>
      <c r="OBG46" s="37"/>
      <c r="OBH46" s="37"/>
      <c r="OBI46" s="37"/>
      <c r="OBJ46" s="37"/>
      <c r="OBK46" s="37"/>
      <c r="OBL46" s="37"/>
      <c r="OBM46" s="37"/>
      <c r="OBN46" s="37"/>
      <c r="OBO46" s="37"/>
      <c r="OBP46" s="37"/>
      <c r="OBQ46" s="37"/>
      <c r="OBR46" s="37"/>
      <c r="OBS46" s="37"/>
      <c r="OBT46" s="37"/>
      <c r="OBU46" s="37"/>
      <c r="OBV46" s="37"/>
      <c r="OBW46" s="37"/>
      <c r="OBX46" s="37"/>
      <c r="OBY46" s="37"/>
      <c r="OBZ46" s="37"/>
      <c r="OCA46" s="37"/>
      <c r="OCB46" s="37"/>
      <c r="OCC46" s="37"/>
      <c r="OCD46" s="37"/>
      <c r="OCE46" s="37"/>
      <c r="OCF46" s="37"/>
      <c r="OCG46" s="37"/>
      <c r="OCH46" s="37"/>
      <c r="OCI46" s="37"/>
      <c r="OCJ46" s="37"/>
      <c r="OCK46" s="37"/>
      <c r="OCL46" s="37"/>
      <c r="OCM46" s="37"/>
      <c r="OCN46" s="37"/>
      <c r="OCO46" s="37"/>
      <c r="OCP46" s="37"/>
      <c r="OCQ46" s="37"/>
      <c r="OCR46" s="37"/>
      <c r="OCS46" s="37"/>
      <c r="OCT46" s="37"/>
      <c r="OCU46" s="37"/>
      <c r="OCV46" s="37"/>
      <c r="OCW46" s="37"/>
      <c r="OCX46" s="37"/>
      <c r="OCY46" s="37"/>
      <c r="OCZ46" s="37"/>
      <c r="ODA46" s="37"/>
      <c r="ODB46" s="37"/>
      <c r="ODC46" s="37"/>
      <c r="ODD46" s="37"/>
      <c r="ODE46" s="37"/>
      <c r="ODF46" s="37"/>
      <c r="ODG46" s="37"/>
      <c r="ODH46" s="37"/>
      <c r="ODI46" s="37"/>
      <c r="ODJ46" s="37"/>
      <c r="ODK46" s="37"/>
      <c r="ODL46" s="37"/>
      <c r="ODM46" s="37"/>
      <c r="ODN46" s="37"/>
      <c r="ODO46" s="37"/>
      <c r="ODP46" s="37"/>
      <c r="ODQ46" s="37"/>
      <c r="ODR46" s="37"/>
      <c r="ODS46" s="37"/>
      <c r="ODT46" s="37"/>
      <c r="ODU46" s="37"/>
      <c r="ODV46" s="37"/>
      <c r="ODW46" s="37"/>
      <c r="ODX46" s="37"/>
      <c r="ODY46" s="37"/>
      <c r="ODZ46" s="37"/>
      <c r="OEA46" s="37"/>
      <c r="OEB46" s="37"/>
      <c r="OEC46" s="37"/>
      <c r="OED46" s="37"/>
      <c r="OEE46" s="37"/>
      <c r="OEF46" s="37"/>
      <c r="OEG46" s="37"/>
      <c r="OEH46" s="37"/>
      <c r="OEI46" s="37"/>
      <c r="OEJ46" s="37"/>
      <c r="OEK46" s="37"/>
      <c r="OEL46" s="37"/>
      <c r="OEM46" s="37"/>
      <c r="OEN46" s="37"/>
      <c r="OEO46" s="37"/>
      <c r="OEP46" s="37"/>
      <c r="OEQ46" s="37"/>
      <c r="OER46" s="37"/>
      <c r="OES46" s="37"/>
      <c r="OET46" s="37"/>
      <c r="OEU46" s="37"/>
      <c r="OEV46" s="37"/>
      <c r="OEW46" s="37"/>
      <c r="OEX46" s="37"/>
      <c r="OEY46" s="37"/>
      <c r="OEZ46" s="37"/>
      <c r="OFA46" s="37"/>
      <c r="OFB46" s="37"/>
      <c r="OFC46" s="37"/>
      <c r="OFD46" s="37"/>
      <c r="OFE46" s="37"/>
      <c r="OFF46" s="37"/>
      <c r="OFG46" s="37"/>
      <c r="OFH46" s="37"/>
      <c r="OFI46" s="37"/>
      <c r="OFJ46" s="37"/>
      <c r="OFK46" s="37"/>
      <c r="OFL46" s="37"/>
      <c r="OFM46" s="37"/>
      <c r="OFN46" s="37"/>
      <c r="OFO46" s="37"/>
      <c r="OFP46" s="37"/>
      <c r="OFQ46" s="37"/>
      <c r="OFR46" s="37"/>
      <c r="OFS46" s="37"/>
      <c r="OFT46" s="37"/>
      <c r="OFU46" s="37"/>
      <c r="OFV46" s="37"/>
      <c r="OFW46" s="37"/>
      <c r="OFX46" s="37"/>
      <c r="OFY46" s="37"/>
      <c r="OFZ46" s="37"/>
      <c r="OGA46" s="37"/>
      <c r="OGB46" s="37"/>
      <c r="OGC46" s="37"/>
      <c r="OGD46" s="37"/>
      <c r="OGE46" s="37"/>
      <c r="OGF46" s="37"/>
      <c r="OGG46" s="37"/>
      <c r="OGH46" s="37"/>
      <c r="OGI46" s="37"/>
      <c r="OGJ46" s="37"/>
      <c r="OGK46" s="37"/>
      <c r="OGL46" s="37"/>
      <c r="OGM46" s="37"/>
      <c r="OGN46" s="37"/>
      <c r="OGO46" s="37"/>
      <c r="OGP46" s="37"/>
      <c r="OGQ46" s="37"/>
      <c r="OGR46" s="37"/>
      <c r="OGS46" s="37"/>
      <c r="OGT46" s="37"/>
      <c r="OGU46" s="37"/>
      <c r="OGV46" s="37"/>
      <c r="OGW46" s="37"/>
      <c r="OGX46" s="37"/>
      <c r="OGY46" s="37"/>
      <c r="OGZ46" s="37"/>
      <c r="OHA46" s="37"/>
      <c r="OHB46" s="37"/>
      <c r="OHC46" s="37"/>
      <c r="OHD46" s="37"/>
      <c r="OHE46" s="37"/>
      <c r="OHF46" s="37"/>
      <c r="OHG46" s="37"/>
      <c r="OHH46" s="37"/>
      <c r="OHI46" s="37"/>
      <c r="OHJ46" s="37"/>
      <c r="OHK46" s="37"/>
      <c r="OHL46" s="37"/>
      <c r="OHM46" s="37"/>
      <c r="OHN46" s="37"/>
      <c r="OHO46" s="37"/>
      <c r="OHP46" s="37"/>
      <c r="OHQ46" s="37"/>
      <c r="OHR46" s="37"/>
      <c r="OHS46" s="37"/>
      <c r="OHT46" s="37"/>
      <c r="OHU46" s="37"/>
      <c r="OHV46" s="37"/>
      <c r="OHW46" s="37"/>
      <c r="OHX46" s="37"/>
      <c r="OHY46" s="37"/>
      <c r="OHZ46" s="37"/>
      <c r="OIA46" s="37"/>
      <c r="OIB46" s="37"/>
      <c r="OIC46" s="37"/>
      <c r="OID46" s="37"/>
      <c r="OIE46" s="37"/>
      <c r="OIF46" s="37"/>
      <c r="OIG46" s="37"/>
      <c r="OIH46" s="37"/>
      <c r="OII46" s="37"/>
      <c r="OIJ46" s="37"/>
      <c r="OIK46" s="37"/>
      <c r="OIL46" s="37"/>
      <c r="OIM46" s="37"/>
      <c r="OIN46" s="37"/>
      <c r="OIO46" s="37"/>
      <c r="OIP46" s="37"/>
      <c r="OIQ46" s="37"/>
      <c r="OIR46" s="37"/>
      <c r="OIS46" s="37"/>
      <c r="OIT46" s="37"/>
      <c r="OIU46" s="37"/>
      <c r="OIV46" s="37"/>
      <c r="OIW46" s="37"/>
      <c r="OIX46" s="37"/>
      <c r="OIY46" s="37"/>
      <c r="OIZ46" s="37"/>
      <c r="OJA46" s="37"/>
      <c r="OJB46" s="37"/>
      <c r="OJC46" s="37"/>
      <c r="OJD46" s="37"/>
      <c r="OJE46" s="37"/>
      <c r="OJF46" s="37"/>
      <c r="OJG46" s="37"/>
      <c r="OJH46" s="37"/>
      <c r="OJI46" s="37"/>
      <c r="OJJ46" s="37"/>
      <c r="OJK46" s="37"/>
      <c r="OJL46" s="37"/>
      <c r="OJM46" s="37"/>
      <c r="OJN46" s="37"/>
      <c r="OJO46" s="37"/>
      <c r="OJP46" s="37"/>
      <c r="OJQ46" s="37"/>
      <c r="OJR46" s="37"/>
      <c r="OJS46" s="37"/>
      <c r="OJT46" s="37"/>
      <c r="OJU46" s="37"/>
      <c r="OJV46" s="37"/>
      <c r="OJW46" s="37"/>
      <c r="OJX46" s="37"/>
      <c r="OJY46" s="37"/>
      <c r="OJZ46" s="37"/>
      <c r="OKA46" s="37"/>
      <c r="OKB46" s="37"/>
      <c r="OKC46" s="37"/>
      <c r="OKD46" s="37"/>
      <c r="OKE46" s="37"/>
      <c r="OKF46" s="37"/>
      <c r="OKG46" s="37"/>
      <c r="OKH46" s="37"/>
      <c r="OKI46" s="37"/>
      <c r="OKJ46" s="37"/>
      <c r="OKK46" s="37"/>
      <c r="OKL46" s="37"/>
      <c r="OKM46" s="37"/>
      <c r="OKN46" s="37"/>
      <c r="OKO46" s="37"/>
      <c r="OKP46" s="37"/>
      <c r="OKQ46" s="37"/>
      <c r="OKR46" s="37"/>
      <c r="OKS46" s="37"/>
      <c r="OKT46" s="37"/>
      <c r="OKU46" s="37"/>
      <c r="OKV46" s="37"/>
      <c r="OKW46" s="37"/>
      <c r="OKX46" s="37"/>
      <c r="OKY46" s="37"/>
      <c r="OKZ46" s="37"/>
      <c r="OLA46" s="37"/>
      <c r="OLB46" s="37"/>
      <c r="OLC46" s="37"/>
      <c r="OLD46" s="37"/>
      <c r="OLE46" s="37"/>
      <c r="OLF46" s="37"/>
      <c r="OLG46" s="37"/>
      <c r="OLH46" s="37"/>
      <c r="OLI46" s="37"/>
      <c r="OLJ46" s="37"/>
      <c r="OLK46" s="37"/>
      <c r="OLL46" s="37"/>
      <c r="OLM46" s="37"/>
      <c r="OLN46" s="37"/>
      <c r="OLO46" s="37"/>
      <c r="OLP46" s="37"/>
      <c r="OLQ46" s="37"/>
      <c r="OLR46" s="37"/>
      <c r="OLS46" s="37"/>
      <c r="OLT46" s="37"/>
      <c r="OLU46" s="37"/>
      <c r="OLV46" s="37"/>
      <c r="OLW46" s="37"/>
      <c r="OLX46" s="37"/>
      <c r="OLY46" s="37"/>
      <c r="OLZ46" s="37"/>
      <c r="OMA46" s="37"/>
      <c r="OMB46" s="37"/>
      <c r="OMC46" s="37"/>
      <c r="OMD46" s="37"/>
      <c r="OME46" s="37"/>
      <c r="OMF46" s="37"/>
      <c r="OMG46" s="37"/>
      <c r="OMH46" s="37"/>
      <c r="OMI46" s="37"/>
      <c r="OMJ46" s="37"/>
      <c r="OMK46" s="37"/>
      <c r="OML46" s="37"/>
      <c r="OMM46" s="37"/>
      <c r="OMN46" s="37"/>
      <c r="OMO46" s="37"/>
      <c r="OMP46" s="37"/>
      <c r="OMQ46" s="37"/>
      <c r="OMR46" s="37"/>
      <c r="OMS46" s="37"/>
      <c r="OMT46" s="37"/>
      <c r="OMU46" s="37"/>
      <c r="OMV46" s="37"/>
      <c r="OMW46" s="37"/>
      <c r="OMX46" s="37"/>
      <c r="OMY46" s="37"/>
      <c r="OMZ46" s="37"/>
      <c r="ONA46" s="37"/>
      <c r="ONB46" s="37"/>
      <c r="ONC46" s="37"/>
      <c r="OND46" s="37"/>
      <c r="ONE46" s="37"/>
      <c r="ONF46" s="37"/>
      <c r="ONG46" s="37"/>
      <c r="ONH46" s="37"/>
      <c r="ONI46" s="37"/>
      <c r="ONJ46" s="37"/>
      <c r="ONK46" s="37"/>
      <c r="ONL46" s="37"/>
      <c r="ONM46" s="37"/>
      <c r="ONN46" s="37"/>
      <c r="ONO46" s="37"/>
      <c r="ONP46" s="37"/>
      <c r="ONQ46" s="37"/>
      <c r="ONR46" s="37"/>
      <c r="ONS46" s="37"/>
      <c r="ONT46" s="37"/>
      <c r="ONU46" s="37"/>
      <c r="ONV46" s="37"/>
      <c r="ONW46" s="37"/>
      <c r="ONX46" s="37"/>
      <c r="ONY46" s="37"/>
      <c r="ONZ46" s="37"/>
      <c r="OOA46" s="37"/>
      <c r="OOB46" s="37"/>
      <c r="OOC46" s="37"/>
      <c r="OOD46" s="37"/>
      <c r="OOE46" s="37"/>
      <c r="OOF46" s="37"/>
      <c r="OOG46" s="37"/>
      <c r="OOH46" s="37"/>
      <c r="OOI46" s="37"/>
      <c r="OOJ46" s="37"/>
      <c r="OOK46" s="37"/>
      <c r="OOL46" s="37"/>
      <c r="OOM46" s="37"/>
      <c r="OON46" s="37"/>
      <c r="OOO46" s="37"/>
      <c r="OOP46" s="37"/>
      <c r="OOQ46" s="37"/>
      <c r="OOR46" s="37"/>
      <c r="OOS46" s="37"/>
      <c r="OOT46" s="37"/>
      <c r="OOU46" s="37"/>
      <c r="OOV46" s="37"/>
      <c r="OOW46" s="37"/>
      <c r="OOX46" s="37"/>
      <c r="OOY46" s="37"/>
      <c r="OOZ46" s="37"/>
      <c r="OPA46" s="37"/>
      <c r="OPB46" s="37"/>
      <c r="OPC46" s="37"/>
      <c r="OPD46" s="37"/>
      <c r="OPE46" s="37"/>
      <c r="OPF46" s="37"/>
      <c r="OPG46" s="37"/>
      <c r="OPH46" s="37"/>
      <c r="OPI46" s="37"/>
      <c r="OPJ46" s="37"/>
      <c r="OPK46" s="37"/>
      <c r="OPL46" s="37"/>
      <c r="OPM46" s="37"/>
      <c r="OPN46" s="37"/>
      <c r="OPO46" s="37"/>
      <c r="OPP46" s="37"/>
      <c r="OPQ46" s="37"/>
      <c r="OPR46" s="37"/>
      <c r="OPS46" s="37"/>
      <c r="OPT46" s="37"/>
      <c r="OPU46" s="37"/>
      <c r="OPV46" s="37"/>
      <c r="OPW46" s="37"/>
      <c r="OPX46" s="37"/>
      <c r="OPY46" s="37"/>
      <c r="OPZ46" s="37"/>
      <c r="OQA46" s="37"/>
      <c r="OQB46" s="37"/>
      <c r="OQC46" s="37"/>
      <c r="OQD46" s="37"/>
      <c r="OQE46" s="37"/>
      <c r="OQF46" s="37"/>
      <c r="OQG46" s="37"/>
      <c r="OQH46" s="37"/>
      <c r="OQI46" s="37"/>
      <c r="OQJ46" s="37"/>
      <c r="OQK46" s="37"/>
      <c r="OQL46" s="37"/>
      <c r="OQM46" s="37"/>
      <c r="OQN46" s="37"/>
      <c r="OQO46" s="37"/>
      <c r="OQP46" s="37"/>
      <c r="OQQ46" s="37"/>
      <c r="OQR46" s="37"/>
      <c r="OQS46" s="37"/>
      <c r="OQT46" s="37"/>
      <c r="OQU46" s="37"/>
      <c r="OQV46" s="37"/>
      <c r="OQW46" s="37"/>
      <c r="OQX46" s="37"/>
      <c r="OQY46" s="37"/>
      <c r="OQZ46" s="37"/>
      <c r="ORA46" s="37"/>
      <c r="ORB46" s="37"/>
      <c r="ORC46" s="37"/>
      <c r="ORD46" s="37"/>
      <c r="ORE46" s="37"/>
      <c r="ORF46" s="37"/>
      <c r="ORG46" s="37"/>
      <c r="ORH46" s="37"/>
      <c r="ORI46" s="37"/>
      <c r="ORJ46" s="37"/>
      <c r="ORK46" s="37"/>
      <c r="ORL46" s="37"/>
      <c r="ORM46" s="37"/>
      <c r="ORN46" s="37"/>
      <c r="ORO46" s="37"/>
      <c r="ORP46" s="37"/>
      <c r="ORQ46" s="37"/>
      <c r="ORR46" s="37"/>
      <c r="ORS46" s="37"/>
      <c r="ORT46" s="37"/>
      <c r="ORU46" s="37"/>
      <c r="ORV46" s="37"/>
      <c r="ORW46" s="37"/>
      <c r="ORX46" s="37"/>
      <c r="ORY46" s="37"/>
      <c r="ORZ46" s="37"/>
      <c r="OSA46" s="37"/>
      <c r="OSB46" s="37"/>
      <c r="OSC46" s="37"/>
      <c r="OSD46" s="37"/>
      <c r="OSE46" s="37"/>
      <c r="OSF46" s="37"/>
      <c r="OSG46" s="37"/>
      <c r="OSH46" s="37"/>
      <c r="OSI46" s="37"/>
      <c r="OSJ46" s="37"/>
      <c r="OSK46" s="37"/>
      <c r="OSL46" s="37"/>
      <c r="OSM46" s="37"/>
      <c r="OSN46" s="37"/>
      <c r="OSO46" s="37"/>
      <c r="OSP46" s="37"/>
      <c r="OSQ46" s="37"/>
      <c r="OSR46" s="37"/>
      <c r="OSS46" s="37"/>
      <c r="OST46" s="37"/>
      <c r="OSU46" s="37"/>
      <c r="OSV46" s="37"/>
      <c r="OSW46" s="37"/>
      <c r="OSX46" s="37"/>
      <c r="OSY46" s="37"/>
      <c r="OSZ46" s="37"/>
      <c r="OTA46" s="37"/>
      <c r="OTB46" s="37"/>
      <c r="OTC46" s="37"/>
      <c r="OTD46" s="37"/>
      <c r="OTE46" s="37"/>
      <c r="OTF46" s="37"/>
      <c r="OTG46" s="37"/>
      <c r="OTH46" s="37"/>
      <c r="OTI46" s="37"/>
      <c r="OTJ46" s="37"/>
      <c r="OTK46" s="37"/>
      <c r="OTL46" s="37"/>
      <c r="OTM46" s="37"/>
      <c r="OTN46" s="37"/>
      <c r="OTO46" s="37"/>
      <c r="OTP46" s="37"/>
      <c r="OTQ46" s="37"/>
      <c r="OTR46" s="37"/>
      <c r="OTS46" s="37"/>
      <c r="OTT46" s="37"/>
      <c r="OTU46" s="37"/>
      <c r="OTV46" s="37"/>
      <c r="OTW46" s="37"/>
      <c r="OTX46" s="37"/>
      <c r="OTY46" s="37"/>
      <c r="OTZ46" s="37"/>
      <c r="OUA46" s="37"/>
      <c r="OUB46" s="37"/>
      <c r="OUC46" s="37"/>
      <c r="OUD46" s="37"/>
      <c r="OUE46" s="37"/>
      <c r="OUF46" s="37"/>
      <c r="OUG46" s="37"/>
      <c r="OUH46" s="37"/>
      <c r="OUI46" s="37"/>
      <c r="OUJ46" s="37"/>
      <c r="OUK46" s="37"/>
      <c r="OUL46" s="37"/>
      <c r="OUM46" s="37"/>
      <c r="OUN46" s="37"/>
      <c r="OUO46" s="37"/>
      <c r="OUP46" s="37"/>
      <c r="OUQ46" s="37"/>
      <c r="OUR46" s="37"/>
      <c r="OUS46" s="37"/>
      <c r="OUT46" s="37"/>
      <c r="OUU46" s="37"/>
      <c r="OUV46" s="37"/>
      <c r="OUW46" s="37"/>
      <c r="OUX46" s="37"/>
      <c r="OUY46" s="37"/>
      <c r="OUZ46" s="37"/>
      <c r="OVA46" s="37"/>
      <c r="OVB46" s="37"/>
      <c r="OVC46" s="37"/>
      <c r="OVD46" s="37"/>
      <c r="OVE46" s="37"/>
      <c r="OVF46" s="37"/>
      <c r="OVG46" s="37"/>
      <c r="OVH46" s="37"/>
      <c r="OVI46" s="37"/>
      <c r="OVJ46" s="37"/>
      <c r="OVK46" s="37"/>
      <c r="OVL46" s="37"/>
      <c r="OVM46" s="37"/>
      <c r="OVN46" s="37"/>
      <c r="OVO46" s="37"/>
      <c r="OVP46" s="37"/>
      <c r="OVQ46" s="37"/>
      <c r="OVR46" s="37"/>
      <c r="OVS46" s="37"/>
      <c r="OVT46" s="37"/>
      <c r="OVU46" s="37"/>
      <c r="OVV46" s="37"/>
      <c r="OVW46" s="37"/>
      <c r="OVX46" s="37"/>
      <c r="OVY46" s="37"/>
      <c r="OVZ46" s="37"/>
      <c r="OWA46" s="37"/>
      <c r="OWB46" s="37"/>
      <c r="OWC46" s="37"/>
      <c r="OWD46" s="37"/>
      <c r="OWE46" s="37"/>
      <c r="OWF46" s="37"/>
      <c r="OWG46" s="37"/>
      <c r="OWH46" s="37"/>
      <c r="OWI46" s="37"/>
      <c r="OWJ46" s="37"/>
      <c r="OWK46" s="37"/>
      <c r="OWL46" s="37"/>
      <c r="OWM46" s="37"/>
      <c r="OWN46" s="37"/>
      <c r="OWO46" s="37"/>
      <c r="OWP46" s="37"/>
      <c r="OWQ46" s="37"/>
      <c r="OWR46" s="37"/>
      <c r="OWS46" s="37"/>
      <c r="OWT46" s="37"/>
      <c r="OWU46" s="37"/>
      <c r="OWV46" s="37"/>
      <c r="OWW46" s="37"/>
      <c r="OWX46" s="37"/>
      <c r="OWY46" s="37"/>
      <c r="OWZ46" s="37"/>
      <c r="OXA46" s="37"/>
      <c r="OXB46" s="37"/>
      <c r="OXC46" s="37"/>
      <c r="OXD46" s="37"/>
      <c r="OXE46" s="37"/>
      <c r="OXF46" s="37"/>
      <c r="OXG46" s="37"/>
      <c r="OXH46" s="37"/>
      <c r="OXI46" s="37"/>
      <c r="OXJ46" s="37"/>
      <c r="OXK46" s="37"/>
      <c r="OXL46" s="37"/>
      <c r="OXM46" s="37"/>
      <c r="OXN46" s="37"/>
      <c r="OXO46" s="37"/>
      <c r="OXP46" s="37"/>
      <c r="OXQ46" s="37"/>
      <c r="OXR46" s="37"/>
      <c r="OXS46" s="37"/>
      <c r="OXT46" s="37"/>
      <c r="OXU46" s="37"/>
      <c r="OXV46" s="37"/>
      <c r="OXW46" s="37"/>
      <c r="OXX46" s="37"/>
      <c r="OXY46" s="37"/>
      <c r="OXZ46" s="37"/>
      <c r="OYA46" s="37"/>
      <c r="OYB46" s="37"/>
      <c r="OYC46" s="37"/>
      <c r="OYD46" s="37"/>
      <c r="OYE46" s="37"/>
      <c r="OYF46" s="37"/>
      <c r="OYG46" s="37"/>
      <c r="OYH46" s="37"/>
      <c r="OYI46" s="37"/>
      <c r="OYJ46" s="37"/>
      <c r="OYK46" s="37"/>
      <c r="OYL46" s="37"/>
      <c r="OYM46" s="37"/>
      <c r="OYN46" s="37"/>
      <c r="OYO46" s="37"/>
      <c r="OYP46" s="37"/>
      <c r="OYQ46" s="37"/>
      <c r="OYR46" s="37"/>
      <c r="OYS46" s="37"/>
      <c r="OYT46" s="37"/>
      <c r="OYU46" s="37"/>
      <c r="OYV46" s="37"/>
      <c r="OYW46" s="37"/>
      <c r="OYX46" s="37"/>
      <c r="OYY46" s="37"/>
      <c r="OYZ46" s="37"/>
      <c r="OZA46" s="37"/>
      <c r="OZB46" s="37"/>
      <c r="OZC46" s="37"/>
      <c r="OZD46" s="37"/>
      <c r="OZE46" s="37"/>
      <c r="OZF46" s="37"/>
      <c r="OZG46" s="37"/>
      <c r="OZH46" s="37"/>
      <c r="OZI46" s="37"/>
      <c r="OZJ46" s="37"/>
      <c r="OZK46" s="37"/>
      <c r="OZL46" s="37"/>
      <c r="OZM46" s="37"/>
      <c r="OZN46" s="37"/>
      <c r="OZO46" s="37"/>
      <c r="OZP46" s="37"/>
      <c r="OZQ46" s="37"/>
      <c r="OZR46" s="37"/>
      <c r="OZS46" s="37"/>
      <c r="OZT46" s="37"/>
      <c r="OZU46" s="37"/>
      <c r="OZV46" s="37"/>
      <c r="OZW46" s="37"/>
      <c r="OZX46" s="37"/>
      <c r="OZY46" s="37"/>
      <c r="OZZ46" s="37"/>
      <c r="PAA46" s="37"/>
      <c r="PAB46" s="37"/>
      <c r="PAC46" s="37"/>
      <c r="PAD46" s="37"/>
      <c r="PAE46" s="37"/>
      <c r="PAF46" s="37"/>
      <c r="PAG46" s="37"/>
      <c r="PAH46" s="37"/>
      <c r="PAI46" s="37"/>
      <c r="PAJ46" s="37"/>
      <c r="PAK46" s="37"/>
      <c r="PAL46" s="37"/>
      <c r="PAM46" s="37"/>
      <c r="PAN46" s="37"/>
      <c r="PAO46" s="37"/>
      <c r="PAP46" s="37"/>
      <c r="PAQ46" s="37"/>
      <c r="PAR46" s="37"/>
      <c r="PAS46" s="37"/>
      <c r="PAT46" s="37"/>
      <c r="PAU46" s="37"/>
      <c r="PAV46" s="37"/>
      <c r="PAW46" s="37"/>
      <c r="PAX46" s="37"/>
      <c r="PAY46" s="37"/>
      <c r="PAZ46" s="37"/>
      <c r="PBA46" s="37"/>
      <c r="PBB46" s="37"/>
      <c r="PBC46" s="37"/>
      <c r="PBD46" s="37"/>
      <c r="PBE46" s="37"/>
      <c r="PBF46" s="37"/>
      <c r="PBG46" s="37"/>
      <c r="PBH46" s="37"/>
      <c r="PBI46" s="37"/>
      <c r="PBJ46" s="37"/>
      <c r="PBK46" s="37"/>
      <c r="PBL46" s="37"/>
      <c r="PBM46" s="37"/>
      <c r="PBN46" s="37"/>
      <c r="PBO46" s="37"/>
      <c r="PBP46" s="37"/>
      <c r="PBQ46" s="37"/>
      <c r="PBR46" s="37"/>
      <c r="PBS46" s="37"/>
      <c r="PBT46" s="37"/>
      <c r="PBU46" s="37"/>
      <c r="PBV46" s="37"/>
      <c r="PBW46" s="37"/>
      <c r="PBX46" s="37"/>
      <c r="PBY46" s="37"/>
      <c r="PBZ46" s="37"/>
      <c r="PCA46" s="37"/>
      <c r="PCB46" s="37"/>
      <c r="PCC46" s="37"/>
      <c r="PCD46" s="37"/>
      <c r="PCE46" s="37"/>
      <c r="PCF46" s="37"/>
      <c r="PCG46" s="37"/>
      <c r="PCH46" s="37"/>
      <c r="PCI46" s="37"/>
      <c r="PCJ46" s="37"/>
      <c r="PCK46" s="37"/>
      <c r="PCL46" s="37"/>
      <c r="PCM46" s="37"/>
      <c r="PCN46" s="37"/>
      <c r="PCO46" s="37"/>
      <c r="PCP46" s="37"/>
      <c r="PCQ46" s="37"/>
      <c r="PCR46" s="37"/>
      <c r="PCS46" s="37"/>
      <c r="PCT46" s="37"/>
      <c r="PCU46" s="37"/>
      <c r="PCV46" s="37"/>
      <c r="PCW46" s="37"/>
      <c r="PCX46" s="37"/>
      <c r="PCY46" s="37"/>
      <c r="PCZ46" s="37"/>
      <c r="PDA46" s="37"/>
      <c r="PDB46" s="37"/>
      <c r="PDC46" s="37"/>
      <c r="PDD46" s="37"/>
      <c r="PDE46" s="37"/>
      <c r="PDF46" s="37"/>
      <c r="PDG46" s="37"/>
      <c r="PDH46" s="37"/>
      <c r="PDI46" s="37"/>
      <c r="PDJ46" s="37"/>
      <c r="PDK46" s="37"/>
      <c r="PDL46" s="37"/>
      <c r="PDM46" s="37"/>
      <c r="PDN46" s="37"/>
      <c r="PDO46" s="37"/>
      <c r="PDP46" s="37"/>
      <c r="PDQ46" s="37"/>
      <c r="PDR46" s="37"/>
      <c r="PDS46" s="37"/>
      <c r="PDT46" s="37"/>
      <c r="PDU46" s="37"/>
      <c r="PDV46" s="37"/>
      <c r="PDW46" s="37"/>
      <c r="PDX46" s="37"/>
      <c r="PDY46" s="37"/>
      <c r="PDZ46" s="37"/>
      <c r="PEA46" s="37"/>
      <c r="PEB46" s="37"/>
      <c r="PEC46" s="37"/>
      <c r="PED46" s="37"/>
      <c r="PEE46" s="37"/>
      <c r="PEF46" s="37"/>
      <c r="PEG46" s="37"/>
      <c r="PEH46" s="37"/>
      <c r="PEI46" s="37"/>
      <c r="PEJ46" s="37"/>
      <c r="PEK46" s="37"/>
      <c r="PEL46" s="37"/>
      <c r="PEM46" s="37"/>
      <c r="PEN46" s="37"/>
      <c r="PEO46" s="37"/>
      <c r="PEP46" s="37"/>
      <c r="PEQ46" s="37"/>
      <c r="PER46" s="37"/>
      <c r="PES46" s="37"/>
      <c r="PET46" s="37"/>
      <c r="PEU46" s="37"/>
      <c r="PEV46" s="37"/>
      <c r="PEW46" s="37"/>
      <c r="PEX46" s="37"/>
      <c r="PEY46" s="37"/>
      <c r="PEZ46" s="37"/>
      <c r="PFA46" s="37"/>
      <c r="PFB46" s="37"/>
      <c r="PFC46" s="37"/>
      <c r="PFD46" s="37"/>
      <c r="PFE46" s="37"/>
      <c r="PFF46" s="37"/>
      <c r="PFG46" s="37"/>
      <c r="PFH46" s="37"/>
      <c r="PFI46" s="37"/>
      <c r="PFJ46" s="37"/>
      <c r="PFK46" s="37"/>
      <c r="PFL46" s="37"/>
      <c r="PFM46" s="37"/>
      <c r="PFN46" s="37"/>
      <c r="PFO46" s="37"/>
      <c r="PFP46" s="37"/>
      <c r="PFQ46" s="37"/>
      <c r="PFR46" s="37"/>
      <c r="PFS46" s="37"/>
      <c r="PFT46" s="37"/>
      <c r="PFU46" s="37"/>
      <c r="PFV46" s="37"/>
      <c r="PFW46" s="37"/>
      <c r="PFX46" s="37"/>
      <c r="PFY46" s="37"/>
      <c r="PFZ46" s="37"/>
      <c r="PGA46" s="37"/>
      <c r="PGB46" s="37"/>
      <c r="PGC46" s="37"/>
      <c r="PGD46" s="37"/>
      <c r="PGE46" s="37"/>
      <c r="PGF46" s="37"/>
      <c r="PGG46" s="37"/>
      <c r="PGH46" s="37"/>
      <c r="PGI46" s="37"/>
      <c r="PGJ46" s="37"/>
      <c r="PGK46" s="37"/>
      <c r="PGL46" s="37"/>
      <c r="PGM46" s="37"/>
      <c r="PGN46" s="37"/>
      <c r="PGO46" s="37"/>
      <c r="PGP46" s="37"/>
      <c r="PGQ46" s="37"/>
      <c r="PGR46" s="37"/>
      <c r="PGS46" s="37"/>
      <c r="PGT46" s="37"/>
      <c r="PGU46" s="37"/>
      <c r="PGV46" s="37"/>
      <c r="PGW46" s="37"/>
      <c r="PGX46" s="37"/>
      <c r="PGY46" s="37"/>
      <c r="PGZ46" s="37"/>
      <c r="PHA46" s="37"/>
      <c r="PHB46" s="37"/>
      <c r="PHC46" s="37"/>
      <c r="PHD46" s="37"/>
      <c r="PHE46" s="37"/>
      <c r="PHF46" s="37"/>
      <c r="PHG46" s="37"/>
      <c r="PHH46" s="37"/>
      <c r="PHI46" s="37"/>
      <c r="PHJ46" s="37"/>
      <c r="PHK46" s="37"/>
      <c r="PHL46" s="37"/>
      <c r="PHM46" s="37"/>
      <c r="PHN46" s="37"/>
      <c r="PHO46" s="37"/>
      <c r="PHP46" s="37"/>
      <c r="PHQ46" s="37"/>
      <c r="PHR46" s="37"/>
      <c r="PHS46" s="37"/>
      <c r="PHT46" s="37"/>
      <c r="PHU46" s="37"/>
      <c r="PHV46" s="37"/>
      <c r="PHW46" s="37"/>
      <c r="PHX46" s="37"/>
      <c r="PHY46" s="37"/>
      <c r="PHZ46" s="37"/>
      <c r="PIA46" s="37"/>
      <c r="PIB46" s="37"/>
      <c r="PIC46" s="37"/>
      <c r="PID46" s="37"/>
      <c r="PIE46" s="37"/>
      <c r="PIF46" s="37"/>
      <c r="PIG46" s="37"/>
      <c r="PIH46" s="37"/>
      <c r="PII46" s="37"/>
      <c r="PIJ46" s="37"/>
      <c r="PIK46" s="37"/>
      <c r="PIL46" s="37"/>
      <c r="PIM46" s="37"/>
      <c r="PIN46" s="37"/>
      <c r="PIO46" s="37"/>
      <c r="PIP46" s="37"/>
      <c r="PIQ46" s="37"/>
      <c r="PIR46" s="37"/>
      <c r="PIS46" s="37"/>
      <c r="PIT46" s="37"/>
      <c r="PIU46" s="37"/>
      <c r="PIV46" s="37"/>
      <c r="PIW46" s="37"/>
      <c r="PIX46" s="37"/>
      <c r="PIY46" s="37"/>
      <c r="PIZ46" s="37"/>
      <c r="PJA46" s="37"/>
      <c r="PJB46" s="37"/>
      <c r="PJC46" s="37"/>
      <c r="PJD46" s="37"/>
      <c r="PJE46" s="37"/>
      <c r="PJF46" s="37"/>
      <c r="PJG46" s="37"/>
      <c r="PJH46" s="37"/>
      <c r="PJI46" s="37"/>
      <c r="PJJ46" s="37"/>
      <c r="PJK46" s="37"/>
      <c r="PJL46" s="37"/>
      <c r="PJM46" s="37"/>
      <c r="PJN46" s="37"/>
      <c r="PJO46" s="37"/>
      <c r="PJP46" s="37"/>
      <c r="PJQ46" s="37"/>
      <c r="PJR46" s="37"/>
      <c r="PJS46" s="37"/>
      <c r="PJT46" s="37"/>
      <c r="PJU46" s="37"/>
      <c r="PJV46" s="37"/>
      <c r="PJW46" s="37"/>
      <c r="PJX46" s="37"/>
      <c r="PJY46" s="37"/>
      <c r="PJZ46" s="37"/>
      <c r="PKA46" s="37"/>
      <c r="PKB46" s="37"/>
      <c r="PKC46" s="37"/>
      <c r="PKD46" s="37"/>
      <c r="PKE46" s="37"/>
      <c r="PKF46" s="37"/>
      <c r="PKG46" s="37"/>
      <c r="PKH46" s="37"/>
      <c r="PKI46" s="37"/>
      <c r="PKJ46" s="37"/>
      <c r="PKK46" s="37"/>
      <c r="PKL46" s="37"/>
      <c r="PKM46" s="37"/>
      <c r="PKN46" s="37"/>
      <c r="PKO46" s="37"/>
      <c r="PKP46" s="37"/>
      <c r="PKQ46" s="37"/>
      <c r="PKR46" s="37"/>
      <c r="PKS46" s="37"/>
      <c r="PKT46" s="37"/>
      <c r="PKU46" s="37"/>
      <c r="PKV46" s="37"/>
      <c r="PKW46" s="37"/>
      <c r="PKX46" s="37"/>
      <c r="PKY46" s="37"/>
      <c r="PKZ46" s="37"/>
      <c r="PLA46" s="37"/>
      <c r="PLB46" s="37"/>
      <c r="PLC46" s="37"/>
      <c r="PLD46" s="37"/>
      <c r="PLE46" s="37"/>
      <c r="PLF46" s="37"/>
      <c r="PLG46" s="37"/>
      <c r="PLH46" s="37"/>
      <c r="PLI46" s="37"/>
      <c r="PLJ46" s="37"/>
      <c r="PLK46" s="37"/>
      <c r="PLL46" s="37"/>
      <c r="PLM46" s="37"/>
      <c r="PLN46" s="37"/>
      <c r="PLO46" s="37"/>
      <c r="PLP46" s="37"/>
      <c r="PLQ46" s="37"/>
      <c r="PLR46" s="37"/>
      <c r="PLS46" s="37"/>
      <c r="PLT46" s="37"/>
      <c r="PLU46" s="37"/>
      <c r="PLV46" s="37"/>
      <c r="PLW46" s="37"/>
      <c r="PLX46" s="37"/>
      <c r="PLY46" s="37"/>
      <c r="PLZ46" s="37"/>
      <c r="PMA46" s="37"/>
      <c r="PMB46" s="37"/>
      <c r="PMC46" s="37"/>
      <c r="PMD46" s="37"/>
      <c r="PME46" s="37"/>
      <c r="PMF46" s="37"/>
      <c r="PMG46" s="37"/>
      <c r="PMH46" s="37"/>
      <c r="PMI46" s="37"/>
      <c r="PMJ46" s="37"/>
      <c r="PMK46" s="37"/>
      <c r="PML46" s="37"/>
      <c r="PMM46" s="37"/>
      <c r="PMN46" s="37"/>
      <c r="PMO46" s="37"/>
      <c r="PMP46" s="37"/>
      <c r="PMQ46" s="37"/>
      <c r="PMR46" s="37"/>
      <c r="PMS46" s="37"/>
      <c r="PMT46" s="37"/>
      <c r="PMU46" s="37"/>
      <c r="PMV46" s="37"/>
      <c r="PMW46" s="37"/>
      <c r="PMX46" s="37"/>
      <c r="PMY46" s="37"/>
      <c r="PMZ46" s="37"/>
      <c r="PNA46" s="37"/>
      <c r="PNB46" s="37"/>
      <c r="PNC46" s="37"/>
      <c r="PND46" s="37"/>
      <c r="PNE46" s="37"/>
      <c r="PNF46" s="37"/>
      <c r="PNG46" s="37"/>
      <c r="PNH46" s="37"/>
      <c r="PNI46" s="37"/>
      <c r="PNJ46" s="37"/>
      <c r="PNK46" s="37"/>
      <c r="PNL46" s="37"/>
      <c r="PNM46" s="37"/>
      <c r="PNN46" s="37"/>
      <c r="PNO46" s="37"/>
      <c r="PNP46" s="37"/>
      <c r="PNQ46" s="37"/>
      <c r="PNR46" s="37"/>
      <c r="PNS46" s="37"/>
      <c r="PNT46" s="37"/>
      <c r="PNU46" s="37"/>
      <c r="PNV46" s="37"/>
      <c r="PNW46" s="37"/>
      <c r="PNX46" s="37"/>
      <c r="PNY46" s="37"/>
      <c r="PNZ46" s="37"/>
      <c r="POA46" s="37"/>
      <c r="POB46" s="37"/>
      <c r="POC46" s="37"/>
      <c r="POD46" s="37"/>
      <c r="POE46" s="37"/>
      <c r="POF46" s="37"/>
      <c r="POG46" s="37"/>
      <c r="POH46" s="37"/>
      <c r="POI46" s="37"/>
      <c r="POJ46" s="37"/>
      <c r="POK46" s="37"/>
      <c r="POL46" s="37"/>
      <c r="POM46" s="37"/>
      <c r="PON46" s="37"/>
      <c r="POO46" s="37"/>
      <c r="POP46" s="37"/>
      <c r="POQ46" s="37"/>
      <c r="POR46" s="37"/>
      <c r="POS46" s="37"/>
      <c r="POT46" s="37"/>
      <c r="POU46" s="37"/>
      <c r="POV46" s="37"/>
      <c r="POW46" s="37"/>
      <c r="POX46" s="37"/>
      <c r="POY46" s="37"/>
      <c r="POZ46" s="37"/>
      <c r="PPA46" s="37"/>
      <c r="PPB46" s="37"/>
      <c r="PPC46" s="37"/>
      <c r="PPD46" s="37"/>
      <c r="PPE46" s="37"/>
      <c r="PPF46" s="37"/>
      <c r="PPG46" s="37"/>
      <c r="PPH46" s="37"/>
      <c r="PPI46" s="37"/>
      <c r="PPJ46" s="37"/>
      <c r="PPK46" s="37"/>
      <c r="PPL46" s="37"/>
      <c r="PPM46" s="37"/>
      <c r="PPN46" s="37"/>
      <c r="PPO46" s="37"/>
      <c r="PPP46" s="37"/>
      <c r="PPQ46" s="37"/>
      <c r="PPR46" s="37"/>
      <c r="PPS46" s="37"/>
      <c r="PPT46" s="37"/>
      <c r="PPU46" s="37"/>
      <c r="PPV46" s="37"/>
      <c r="PPW46" s="37"/>
      <c r="PPX46" s="37"/>
      <c r="PPY46" s="37"/>
      <c r="PPZ46" s="37"/>
      <c r="PQA46" s="37"/>
      <c r="PQB46" s="37"/>
      <c r="PQC46" s="37"/>
      <c r="PQD46" s="37"/>
      <c r="PQE46" s="37"/>
      <c r="PQF46" s="37"/>
      <c r="PQG46" s="37"/>
      <c r="PQH46" s="37"/>
      <c r="PQI46" s="37"/>
      <c r="PQJ46" s="37"/>
      <c r="PQK46" s="37"/>
      <c r="PQL46" s="37"/>
      <c r="PQM46" s="37"/>
      <c r="PQN46" s="37"/>
      <c r="PQO46" s="37"/>
      <c r="PQP46" s="37"/>
      <c r="PQQ46" s="37"/>
      <c r="PQR46" s="37"/>
      <c r="PQS46" s="37"/>
      <c r="PQT46" s="37"/>
      <c r="PQU46" s="37"/>
      <c r="PQV46" s="37"/>
      <c r="PQW46" s="37"/>
      <c r="PQX46" s="37"/>
      <c r="PQY46" s="37"/>
      <c r="PQZ46" s="37"/>
      <c r="PRA46" s="37"/>
      <c r="PRB46" s="37"/>
      <c r="PRC46" s="37"/>
      <c r="PRD46" s="37"/>
      <c r="PRE46" s="37"/>
      <c r="PRF46" s="37"/>
      <c r="PRG46" s="37"/>
      <c r="PRH46" s="37"/>
      <c r="PRI46" s="37"/>
      <c r="PRJ46" s="37"/>
      <c r="PRK46" s="37"/>
      <c r="PRL46" s="37"/>
      <c r="PRM46" s="37"/>
      <c r="PRN46" s="37"/>
      <c r="PRO46" s="37"/>
      <c r="PRP46" s="37"/>
      <c r="PRQ46" s="37"/>
      <c r="PRR46" s="37"/>
      <c r="PRS46" s="37"/>
      <c r="PRT46" s="37"/>
      <c r="PRU46" s="37"/>
      <c r="PRV46" s="37"/>
      <c r="PRW46" s="37"/>
      <c r="PRX46" s="37"/>
      <c r="PRY46" s="37"/>
      <c r="PRZ46" s="37"/>
      <c r="PSA46" s="37"/>
      <c r="PSB46" s="37"/>
      <c r="PSC46" s="37"/>
      <c r="PSD46" s="37"/>
      <c r="PSE46" s="37"/>
      <c r="PSF46" s="37"/>
      <c r="PSG46" s="37"/>
      <c r="PSH46" s="37"/>
      <c r="PSI46" s="37"/>
      <c r="PSJ46" s="37"/>
      <c r="PSK46" s="37"/>
      <c r="PSL46" s="37"/>
      <c r="PSM46" s="37"/>
      <c r="PSN46" s="37"/>
      <c r="PSO46" s="37"/>
      <c r="PSP46" s="37"/>
      <c r="PSQ46" s="37"/>
      <c r="PSR46" s="37"/>
      <c r="PSS46" s="37"/>
      <c r="PST46" s="37"/>
      <c r="PSU46" s="37"/>
      <c r="PSV46" s="37"/>
      <c r="PSW46" s="37"/>
      <c r="PSX46" s="37"/>
      <c r="PSY46" s="37"/>
      <c r="PSZ46" s="37"/>
      <c r="PTA46" s="37"/>
      <c r="PTB46" s="37"/>
      <c r="PTC46" s="37"/>
      <c r="PTD46" s="37"/>
      <c r="PTE46" s="37"/>
      <c r="PTF46" s="37"/>
      <c r="PTG46" s="37"/>
      <c r="PTH46" s="37"/>
      <c r="PTI46" s="37"/>
      <c r="PTJ46" s="37"/>
      <c r="PTK46" s="37"/>
      <c r="PTL46" s="37"/>
      <c r="PTM46" s="37"/>
      <c r="PTN46" s="37"/>
      <c r="PTO46" s="37"/>
      <c r="PTP46" s="37"/>
      <c r="PTQ46" s="37"/>
      <c r="PTR46" s="37"/>
      <c r="PTS46" s="37"/>
      <c r="PTT46" s="37"/>
      <c r="PTU46" s="37"/>
      <c r="PTV46" s="37"/>
      <c r="PTW46" s="37"/>
      <c r="PTX46" s="37"/>
      <c r="PTY46" s="37"/>
      <c r="PTZ46" s="37"/>
      <c r="PUA46" s="37"/>
      <c r="PUB46" s="37"/>
      <c r="PUC46" s="37"/>
      <c r="PUD46" s="37"/>
      <c r="PUE46" s="37"/>
      <c r="PUF46" s="37"/>
      <c r="PUG46" s="37"/>
      <c r="PUH46" s="37"/>
      <c r="PUI46" s="37"/>
      <c r="PUJ46" s="37"/>
      <c r="PUK46" s="37"/>
      <c r="PUL46" s="37"/>
      <c r="PUM46" s="37"/>
      <c r="PUN46" s="37"/>
      <c r="PUO46" s="37"/>
      <c r="PUP46" s="37"/>
      <c r="PUQ46" s="37"/>
      <c r="PUR46" s="37"/>
      <c r="PUS46" s="37"/>
      <c r="PUT46" s="37"/>
      <c r="PUU46" s="37"/>
      <c r="PUV46" s="37"/>
      <c r="PUW46" s="37"/>
      <c r="PUX46" s="37"/>
      <c r="PUY46" s="37"/>
      <c r="PUZ46" s="37"/>
      <c r="PVA46" s="37"/>
      <c r="PVB46" s="37"/>
      <c r="PVC46" s="37"/>
      <c r="PVD46" s="37"/>
      <c r="PVE46" s="37"/>
      <c r="PVF46" s="37"/>
      <c r="PVG46" s="37"/>
      <c r="PVH46" s="37"/>
      <c r="PVI46" s="37"/>
      <c r="PVJ46" s="37"/>
      <c r="PVK46" s="37"/>
      <c r="PVL46" s="37"/>
      <c r="PVM46" s="37"/>
      <c r="PVN46" s="37"/>
      <c r="PVO46" s="37"/>
      <c r="PVP46" s="37"/>
      <c r="PVQ46" s="37"/>
      <c r="PVR46" s="37"/>
      <c r="PVS46" s="37"/>
      <c r="PVT46" s="37"/>
      <c r="PVU46" s="37"/>
      <c r="PVV46" s="37"/>
      <c r="PVW46" s="37"/>
      <c r="PVX46" s="37"/>
      <c r="PVY46" s="37"/>
      <c r="PVZ46" s="37"/>
      <c r="PWA46" s="37"/>
      <c r="PWB46" s="37"/>
      <c r="PWC46" s="37"/>
      <c r="PWD46" s="37"/>
      <c r="PWE46" s="37"/>
      <c r="PWF46" s="37"/>
      <c r="PWG46" s="37"/>
      <c r="PWH46" s="37"/>
      <c r="PWI46" s="37"/>
      <c r="PWJ46" s="37"/>
      <c r="PWK46" s="37"/>
      <c r="PWL46" s="37"/>
      <c r="PWM46" s="37"/>
      <c r="PWN46" s="37"/>
      <c r="PWO46" s="37"/>
      <c r="PWP46" s="37"/>
      <c r="PWQ46" s="37"/>
      <c r="PWR46" s="37"/>
      <c r="PWS46" s="37"/>
      <c r="PWT46" s="37"/>
      <c r="PWU46" s="37"/>
      <c r="PWV46" s="37"/>
      <c r="PWW46" s="37"/>
      <c r="PWX46" s="37"/>
      <c r="PWY46" s="37"/>
      <c r="PWZ46" s="37"/>
      <c r="PXA46" s="37"/>
      <c r="PXB46" s="37"/>
      <c r="PXC46" s="37"/>
      <c r="PXD46" s="37"/>
      <c r="PXE46" s="37"/>
      <c r="PXF46" s="37"/>
      <c r="PXG46" s="37"/>
      <c r="PXH46" s="37"/>
      <c r="PXI46" s="37"/>
      <c r="PXJ46" s="37"/>
      <c r="PXK46" s="37"/>
      <c r="PXL46" s="37"/>
      <c r="PXM46" s="37"/>
      <c r="PXN46" s="37"/>
      <c r="PXO46" s="37"/>
      <c r="PXP46" s="37"/>
      <c r="PXQ46" s="37"/>
      <c r="PXR46" s="37"/>
      <c r="PXS46" s="37"/>
      <c r="PXT46" s="37"/>
      <c r="PXU46" s="37"/>
      <c r="PXV46" s="37"/>
      <c r="PXW46" s="37"/>
      <c r="PXX46" s="37"/>
      <c r="PXY46" s="37"/>
      <c r="PXZ46" s="37"/>
      <c r="PYA46" s="37"/>
      <c r="PYB46" s="37"/>
      <c r="PYC46" s="37"/>
      <c r="PYD46" s="37"/>
      <c r="PYE46" s="37"/>
      <c r="PYF46" s="37"/>
      <c r="PYG46" s="37"/>
      <c r="PYH46" s="37"/>
      <c r="PYI46" s="37"/>
      <c r="PYJ46" s="37"/>
      <c r="PYK46" s="37"/>
      <c r="PYL46" s="37"/>
      <c r="PYM46" s="37"/>
      <c r="PYN46" s="37"/>
      <c r="PYO46" s="37"/>
      <c r="PYP46" s="37"/>
      <c r="PYQ46" s="37"/>
      <c r="PYR46" s="37"/>
      <c r="PYS46" s="37"/>
      <c r="PYT46" s="37"/>
      <c r="PYU46" s="37"/>
      <c r="PYV46" s="37"/>
      <c r="PYW46" s="37"/>
      <c r="PYX46" s="37"/>
      <c r="PYY46" s="37"/>
      <c r="PYZ46" s="37"/>
      <c r="PZA46" s="37"/>
      <c r="PZB46" s="37"/>
      <c r="PZC46" s="37"/>
      <c r="PZD46" s="37"/>
      <c r="PZE46" s="37"/>
      <c r="PZF46" s="37"/>
      <c r="PZG46" s="37"/>
      <c r="PZH46" s="37"/>
      <c r="PZI46" s="37"/>
      <c r="PZJ46" s="37"/>
      <c r="PZK46" s="37"/>
      <c r="PZL46" s="37"/>
      <c r="PZM46" s="37"/>
      <c r="PZN46" s="37"/>
      <c r="PZO46" s="37"/>
      <c r="PZP46" s="37"/>
      <c r="PZQ46" s="37"/>
      <c r="PZR46" s="37"/>
      <c r="PZS46" s="37"/>
      <c r="PZT46" s="37"/>
      <c r="PZU46" s="37"/>
      <c r="PZV46" s="37"/>
      <c r="PZW46" s="37"/>
      <c r="PZX46" s="37"/>
      <c r="PZY46" s="37"/>
      <c r="PZZ46" s="37"/>
      <c r="QAA46" s="37"/>
      <c r="QAB46" s="37"/>
      <c r="QAC46" s="37"/>
      <c r="QAD46" s="37"/>
      <c r="QAE46" s="37"/>
      <c r="QAF46" s="37"/>
      <c r="QAG46" s="37"/>
      <c r="QAH46" s="37"/>
      <c r="QAI46" s="37"/>
      <c r="QAJ46" s="37"/>
      <c r="QAK46" s="37"/>
      <c r="QAL46" s="37"/>
      <c r="QAM46" s="37"/>
      <c r="QAN46" s="37"/>
      <c r="QAO46" s="37"/>
      <c r="QAP46" s="37"/>
      <c r="QAQ46" s="37"/>
      <c r="QAR46" s="37"/>
      <c r="QAS46" s="37"/>
      <c r="QAT46" s="37"/>
      <c r="QAU46" s="37"/>
      <c r="QAV46" s="37"/>
      <c r="QAW46" s="37"/>
      <c r="QAX46" s="37"/>
      <c r="QAY46" s="37"/>
      <c r="QAZ46" s="37"/>
      <c r="QBA46" s="37"/>
      <c r="QBB46" s="37"/>
      <c r="QBC46" s="37"/>
      <c r="QBD46" s="37"/>
      <c r="QBE46" s="37"/>
      <c r="QBF46" s="37"/>
      <c r="QBG46" s="37"/>
      <c r="QBH46" s="37"/>
      <c r="QBI46" s="37"/>
      <c r="QBJ46" s="37"/>
      <c r="QBK46" s="37"/>
      <c r="QBL46" s="37"/>
      <c r="QBM46" s="37"/>
      <c r="QBN46" s="37"/>
      <c r="QBO46" s="37"/>
      <c r="QBP46" s="37"/>
      <c r="QBQ46" s="37"/>
      <c r="QBR46" s="37"/>
      <c r="QBS46" s="37"/>
      <c r="QBT46" s="37"/>
      <c r="QBU46" s="37"/>
      <c r="QBV46" s="37"/>
      <c r="QBW46" s="37"/>
      <c r="QBX46" s="37"/>
      <c r="QBY46" s="37"/>
      <c r="QBZ46" s="37"/>
      <c r="QCA46" s="37"/>
      <c r="QCB46" s="37"/>
      <c r="QCC46" s="37"/>
      <c r="QCD46" s="37"/>
      <c r="QCE46" s="37"/>
      <c r="QCF46" s="37"/>
      <c r="QCG46" s="37"/>
      <c r="QCH46" s="37"/>
      <c r="QCI46" s="37"/>
      <c r="QCJ46" s="37"/>
      <c r="QCK46" s="37"/>
      <c r="QCL46" s="37"/>
      <c r="QCM46" s="37"/>
      <c r="QCN46" s="37"/>
      <c r="QCO46" s="37"/>
      <c r="QCP46" s="37"/>
      <c r="QCQ46" s="37"/>
      <c r="QCR46" s="37"/>
      <c r="QCS46" s="37"/>
      <c r="QCT46" s="37"/>
      <c r="QCU46" s="37"/>
      <c r="QCV46" s="37"/>
      <c r="QCW46" s="37"/>
      <c r="QCX46" s="37"/>
      <c r="QCY46" s="37"/>
      <c r="QCZ46" s="37"/>
      <c r="QDA46" s="37"/>
      <c r="QDB46" s="37"/>
      <c r="QDC46" s="37"/>
      <c r="QDD46" s="37"/>
      <c r="QDE46" s="37"/>
      <c r="QDF46" s="37"/>
      <c r="QDG46" s="37"/>
      <c r="QDH46" s="37"/>
      <c r="QDI46" s="37"/>
      <c r="QDJ46" s="37"/>
      <c r="QDK46" s="37"/>
      <c r="QDL46" s="37"/>
      <c r="QDM46" s="37"/>
      <c r="QDN46" s="37"/>
      <c r="QDO46" s="37"/>
      <c r="QDP46" s="37"/>
      <c r="QDQ46" s="37"/>
      <c r="QDR46" s="37"/>
      <c r="QDS46" s="37"/>
      <c r="QDT46" s="37"/>
      <c r="QDU46" s="37"/>
      <c r="QDV46" s="37"/>
      <c r="QDW46" s="37"/>
      <c r="QDX46" s="37"/>
      <c r="QDY46" s="37"/>
      <c r="QDZ46" s="37"/>
      <c r="QEA46" s="37"/>
      <c r="QEB46" s="37"/>
      <c r="QEC46" s="37"/>
      <c r="QED46" s="37"/>
      <c r="QEE46" s="37"/>
      <c r="QEF46" s="37"/>
      <c r="QEG46" s="37"/>
      <c r="QEH46" s="37"/>
      <c r="QEI46" s="37"/>
      <c r="QEJ46" s="37"/>
      <c r="QEK46" s="37"/>
      <c r="QEL46" s="37"/>
      <c r="QEM46" s="37"/>
      <c r="QEN46" s="37"/>
      <c r="QEO46" s="37"/>
      <c r="QEP46" s="37"/>
      <c r="QEQ46" s="37"/>
      <c r="QER46" s="37"/>
      <c r="QES46" s="37"/>
      <c r="QET46" s="37"/>
      <c r="QEU46" s="37"/>
      <c r="QEV46" s="37"/>
      <c r="QEW46" s="37"/>
      <c r="QEX46" s="37"/>
      <c r="QEY46" s="37"/>
      <c r="QEZ46" s="37"/>
      <c r="QFA46" s="37"/>
      <c r="QFB46" s="37"/>
      <c r="QFC46" s="37"/>
      <c r="QFD46" s="37"/>
      <c r="QFE46" s="37"/>
      <c r="QFF46" s="37"/>
      <c r="QFG46" s="37"/>
      <c r="QFH46" s="37"/>
      <c r="QFI46" s="37"/>
      <c r="QFJ46" s="37"/>
      <c r="QFK46" s="37"/>
      <c r="QFL46" s="37"/>
      <c r="QFM46" s="37"/>
      <c r="QFN46" s="37"/>
      <c r="QFO46" s="37"/>
      <c r="QFP46" s="37"/>
      <c r="QFQ46" s="37"/>
      <c r="QFR46" s="37"/>
      <c r="QFS46" s="37"/>
      <c r="QFT46" s="37"/>
      <c r="QFU46" s="37"/>
      <c r="QFV46" s="37"/>
      <c r="QFW46" s="37"/>
      <c r="QFX46" s="37"/>
      <c r="QFY46" s="37"/>
      <c r="QFZ46" s="37"/>
      <c r="QGA46" s="37"/>
      <c r="QGB46" s="37"/>
      <c r="QGC46" s="37"/>
      <c r="QGD46" s="37"/>
      <c r="QGE46" s="37"/>
      <c r="QGF46" s="37"/>
      <c r="QGG46" s="37"/>
      <c r="QGH46" s="37"/>
      <c r="QGI46" s="37"/>
      <c r="QGJ46" s="37"/>
      <c r="QGK46" s="37"/>
      <c r="QGL46" s="37"/>
      <c r="QGM46" s="37"/>
      <c r="QGN46" s="37"/>
      <c r="QGO46" s="37"/>
      <c r="QGP46" s="37"/>
      <c r="QGQ46" s="37"/>
      <c r="QGR46" s="37"/>
      <c r="QGS46" s="37"/>
      <c r="QGT46" s="37"/>
      <c r="QGU46" s="37"/>
      <c r="QGV46" s="37"/>
      <c r="QGW46" s="37"/>
      <c r="QGX46" s="37"/>
      <c r="QGY46" s="37"/>
      <c r="QGZ46" s="37"/>
      <c r="QHA46" s="37"/>
      <c r="QHB46" s="37"/>
      <c r="QHC46" s="37"/>
      <c r="QHD46" s="37"/>
      <c r="QHE46" s="37"/>
      <c r="QHF46" s="37"/>
      <c r="QHG46" s="37"/>
      <c r="QHH46" s="37"/>
      <c r="QHI46" s="37"/>
      <c r="QHJ46" s="37"/>
      <c r="QHK46" s="37"/>
      <c r="QHL46" s="37"/>
      <c r="QHM46" s="37"/>
      <c r="QHN46" s="37"/>
      <c r="QHO46" s="37"/>
      <c r="QHP46" s="37"/>
      <c r="QHQ46" s="37"/>
      <c r="QHR46" s="37"/>
      <c r="QHS46" s="37"/>
      <c r="QHT46" s="37"/>
      <c r="QHU46" s="37"/>
      <c r="QHV46" s="37"/>
      <c r="QHW46" s="37"/>
      <c r="QHX46" s="37"/>
      <c r="QHY46" s="37"/>
      <c r="QHZ46" s="37"/>
      <c r="QIA46" s="37"/>
      <c r="QIB46" s="37"/>
      <c r="QIC46" s="37"/>
      <c r="QID46" s="37"/>
      <c r="QIE46" s="37"/>
      <c r="QIF46" s="37"/>
      <c r="QIG46" s="37"/>
      <c r="QIH46" s="37"/>
      <c r="QII46" s="37"/>
      <c r="QIJ46" s="37"/>
      <c r="QIK46" s="37"/>
      <c r="QIL46" s="37"/>
      <c r="QIM46" s="37"/>
      <c r="QIN46" s="37"/>
      <c r="QIO46" s="37"/>
      <c r="QIP46" s="37"/>
      <c r="QIQ46" s="37"/>
      <c r="QIR46" s="37"/>
      <c r="QIS46" s="37"/>
      <c r="QIT46" s="37"/>
      <c r="QIU46" s="37"/>
      <c r="QIV46" s="37"/>
      <c r="QIW46" s="37"/>
      <c r="QIX46" s="37"/>
      <c r="QIY46" s="37"/>
      <c r="QIZ46" s="37"/>
      <c r="QJA46" s="37"/>
      <c r="QJB46" s="37"/>
      <c r="QJC46" s="37"/>
      <c r="QJD46" s="37"/>
      <c r="QJE46" s="37"/>
      <c r="QJF46" s="37"/>
      <c r="QJG46" s="37"/>
      <c r="QJH46" s="37"/>
      <c r="QJI46" s="37"/>
      <c r="QJJ46" s="37"/>
      <c r="QJK46" s="37"/>
      <c r="QJL46" s="37"/>
      <c r="QJM46" s="37"/>
      <c r="QJN46" s="37"/>
      <c r="QJO46" s="37"/>
      <c r="QJP46" s="37"/>
      <c r="QJQ46" s="37"/>
      <c r="QJR46" s="37"/>
      <c r="QJS46" s="37"/>
      <c r="QJT46" s="37"/>
      <c r="QJU46" s="37"/>
      <c r="QJV46" s="37"/>
      <c r="QJW46" s="37"/>
      <c r="QJX46" s="37"/>
      <c r="QJY46" s="37"/>
      <c r="QJZ46" s="37"/>
      <c r="QKA46" s="37"/>
      <c r="QKB46" s="37"/>
      <c r="QKC46" s="37"/>
      <c r="QKD46" s="37"/>
      <c r="QKE46" s="37"/>
      <c r="QKF46" s="37"/>
      <c r="QKG46" s="37"/>
      <c r="QKH46" s="37"/>
      <c r="QKI46" s="37"/>
      <c r="QKJ46" s="37"/>
      <c r="QKK46" s="37"/>
      <c r="QKL46" s="37"/>
      <c r="QKM46" s="37"/>
      <c r="QKN46" s="37"/>
      <c r="QKO46" s="37"/>
      <c r="QKP46" s="37"/>
      <c r="QKQ46" s="37"/>
      <c r="QKR46" s="37"/>
      <c r="QKS46" s="37"/>
      <c r="QKT46" s="37"/>
      <c r="QKU46" s="37"/>
      <c r="QKV46" s="37"/>
      <c r="QKW46" s="37"/>
      <c r="QKX46" s="37"/>
      <c r="QKY46" s="37"/>
      <c r="QKZ46" s="37"/>
      <c r="QLA46" s="37"/>
      <c r="QLB46" s="37"/>
      <c r="QLC46" s="37"/>
      <c r="QLD46" s="37"/>
      <c r="QLE46" s="37"/>
      <c r="QLF46" s="37"/>
      <c r="QLG46" s="37"/>
      <c r="QLH46" s="37"/>
      <c r="QLI46" s="37"/>
      <c r="QLJ46" s="37"/>
      <c r="QLK46" s="37"/>
      <c r="QLL46" s="37"/>
      <c r="QLM46" s="37"/>
      <c r="QLN46" s="37"/>
      <c r="QLO46" s="37"/>
      <c r="QLP46" s="37"/>
      <c r="QLQ46" s="37"/>
      <c r="QLR46" s="37"/>
      <c r="QLS46" s="37"/>
      <c r="QLT46" s="37"/>
      <c r="QLU46" s="37"/>
      <c r="QLV46" s="37"/>
      <c r="QLW46" s="37"/>
      <c r="QLX46" s="37"/>
      <c r="QLY46" s="37"/>
      <c r="QLZ46" s="37"/>
      <c r="QMA46" s="37"/>
      <c r="QMB46" s="37"/>
      <c r="QMC46" s="37"/>
      <c r="QMD46" s="37"/>
      <c r="QME46" s="37"/>
      <c r="QMF46" s="37"/>
      <c r="QMG46" s="37"/>
      <c r="QMH46" s="37"/>
      <c r="QMI46" s="37"/>
      <c r="QMJ46" s="37"/>
      <c r="QMK46" s="37"/>
      <c r="QML46" s="37"/>
      <c r="QMM46" s="37"/>
      <c r="QMN46" s="37"/>
      <c r="QMO46" s="37"/>
      <c r="QMP46" s="37"/>
      <c r="QMQ46" s="37"/>
      <c r="QMR46" s="37"/>
      <c r="QMS46" s="37"/>
      <c r="QMT46" s="37"/>
      <c r="QMU46" s="37"/>
      <c r="QMV46" s="37"/>
      <c r="QMW46" s="37"/>
      <c r="QMX46" s="37"/>
      <c r="QMY46" s="37"/>
      <c r="QMZ46" s="37"/>
      <c r="QNA46" s="37"/>
      <c r="QNB46" s="37"/>
      <c r="QNC46" s="37"/>
      <c r="QND46" s="37"/>
      <c r="QNE46" s="37"/>
      <c r="QNF46" s="37"/>
      <c r="QNG46" s="37"/>
      <c r="QNH46" s="37"/>
      <c r="QNI46" s="37"/>
      <c r="QNJ46" s="37"/>
      <c r="QNK46" s="37"/>
      <c r="QNL46" s="37"/>
      <c r="QNM46" s="37"/>
      <c r="QNN46" s="37"/>
      <c r="QNO46" s="37"/>
      <c r="QNP46" s="37"/>
      <c r="QNQ46" s="37"/>
      <c r="QNR46" s="37"/>
      <c r="QNS46" s="37"/>
      <c r="QNT46" s="37"/>
      <c r="QNU46" s="37"/>
      <c r="QNV46" s="37"/>
      <c r="QNW46" s="37"/>
      <c r="QNX46" s="37"/>
      <c r="QNY46" s="37"/>
      <c r="QNZ46" s="37"/>
      <c r="QOA46" s="37"/>
      <c r="QOB46" s="37"/>
      <c r="QOC46" s="37"/>
      <c r="QOD46" s="37"/>
      <c r="QOE46" s="37"/>
      <c r="QOF46" s="37"/>
      <c r="QOG46" s="37"/>
      <c r="QOH46" s="37"/>
      <c r="QOI46" s="37"/>
      <c r="QOJ46" s="37"/>
      <c r="QOK46" s="37"/>
      <c r="QOL46" s="37"/>
      <c r="QOM46" s="37"/>
      <c r="QON46" s="37"/>
      <c r="QOO46" s="37"/>
      <c r="QOP46" s="37"/>
      <c r="QOQ46" s="37"/>
      <c r="QOR46" s="37"/>
      <c r="QOS46" s="37"/>
      <c r="QOT46" s="37"/>
      <c r="QOU46" s="37"/>
      <c r="QOV46" s="37"/>
      <c r="QOW46" s="37"/>
      <c r="QOX46" s="37"/>
      <c r="QOY46" s="37"/>
      <c r="QOZ46" s="37"/>
      <c r="QPA46" s="37"/>
      <c r="QPB46" s="37"/>
      <c r="QPC46" s="37"/>
      <c r="QPD46" s="37"/>
      <c r="QPE46" s="37"/>
      <c r="QPF46" s="37"/>
      <c r="QPG46" s="37"/>
      <c r="QPH46" s="37"/>
      <c r="QPI46" s="37"/>
      <c r="QPJ46" s="37"/>
      <c r="QPK46" s="37"/>
      <c r="QPL46" s="37"/>
      <c r="QPM46" s="37"/>
      <c r="QPN46" s="37"/>
      <c r="QPO46" s="37"/>
      <c r="QPP46" s="37"/>
      <c r="QPQ46" s="37"/>
      <c r="QPR46" s="37"/>
      <c r="QPS46" s="37"/>
      <c r="QPT46" s="37"/>
      <c r="QPU46" s="37"/>
      <c r="QPV46" s="37"/>
      <c r="QPW46" s="37"/>
      <c r="QPX46" s="37"/>
      <c r="QPY46" s="37"/>
      <c r="QPZ46" s="37"/>
      <c r="QQA46" s="37"/>
      <c r="QQB46" s="37"/>
      <c r="QQC46" s="37"/>
      <c r="QQD46" s="37"/>
      <c r="QQE46" s="37"/>
      <c r="QQF46" s="37"/>
      <c r="QQG46" s="37"/>
      <c r="QQH46" s="37"/>
      <c r="QQI46" s="37"/>
      <c r="QQJ46" s="37"/>
      <c r="QQK46" s="37"/>
      <c r="QQL46" s="37"/>
      <c r="QQM46" s="37"/>
      <c r="QQN46" s="37"/>
      <c r="QQO46" s="37"/>
      <c r="QQP46" s="37"/>
      <c r="QQQ46" s="37"/>
      <c r="QQR46" s="37"/>
      <c r="QQS46" s="37"/>
      <c r="QQT46" s="37"/>
      <c r="QQU46" s="37"/>
      <c r="QQV46" s="37"/>
      <c r="QQW46" s="37"/>
      <c r="QQX46" s="37"/>
      <c r="QQY46" s="37"/>
      <c r="QQZ46" s="37"/>
      <c r="QRA46" s="37"/>
      <c r="QRB46" s="37"/>
      <c r="QRC46" s="37"/>
      <c r="QRD46" s="37"/>
      <c r="QRE46" s="37"/>
      <c r="QRF46" s="37"/>
      <c r="QRG46" s="37"/>
      <c r="QRH46" s="37"/>
      <c r="QRI46" s="37"/>
      <c r="QRJ46" s="37"/>
      <c r="QRK46" s="37"/>
      <c r="QRL46" s="37"/>
      <c r="QRM46" s="37"/>
      <c r="QRN46" s="37"/>
      <c r="QRO46" s="37"/>
      <c r="QRP46" s="37"/>
      <c r="QRQ46" s="37"/>
      <c r="QRR46" s="37"/>
      <c r="QRS46" s="37"/>
      <c r="QRT46" s="37"/>
      <c r="QRU46" s="37"/>
      <c r="QRV46" s="37"/>
      <c r="QRW46" s="37"/>
      <c r="QRX46" s="37"/>
      <c r="QRY46" s="37"/>
      <c r="QRZ46" s="37"/>
      <c r="QSA46" s="37"/>
      <c r="QSB46" s="37"/>
      <c r="QSC46" s="37"/>
      <c r="QSD46" s="37"/>
      <c r="QSE46" s="37"/>
      <c r="QSF46" s="37"/>
      <c r="QSG46" s="37"/>
      <c r="QSH46" s="37"/>
      <c r="QSI46" s="37"/>
      <c r="QSJ46" s="37"/>
      <c r="QSK46" s="37"/>
      <c r="QSL46" s="37"/>
      <c r="QSM46" s="37"/>
      <c r="QSN46" s="37"/>
      <c r="QSO46" s="37"/>
      <c r="QSP46" s="37"/>
      <c r="QSQ46" s="37"/>
      <c r="QSR46" s="37"/>
      <c r="QSS46" s="37"/>
      <c r="QST46" s="37"/>
      <c r="QSU46" s="37"/>
      <c r="QSV46" s="37"/>
      <c r="QSW46" s="37"/>
      <c r="QSX46" s="37"/>
      <c r="QSY46" s="37"/>
      <c r="QSZ46" s="37"/>
      <c r="QTA46" s="37"/>
      <c r="QTB46" s="37"/>
      <c r="QTC46" s="37"/>
      <c r="QTD46" s="37"/>
      <c r="QTE46" s="37"/>
      <c r="QTF46" s="37"/>
      <c r="QTG46" s="37"/>
      <c r="QTH46" s="37"/>
      <c r="QTI46" s="37"/>
      <c r="QTJ46" s="37"/>
      <c r="QTK46" s="37"/>
      <c r="QTL46" s="37"/>
      <c r="QTM46" s="37"/>
      <c r="QTN46" s="37"/>
      <c r="QTO46" s="37"/>
      <c r="QTP46" s="37"/>
      <c r="QTQ46" s="37"/>
      <c r="QTR46" s="37"/>
      <c r="QTS46" s="37"/>
      <c r="QTT46" s="37"/>
      <c r="QTU46" s="37"/>
      <c r="QTV46" s="37"/>
      <c r="QTW46" s="37"/>
      <c r="QTX46" s="37"/>
      <c r="QTY46" s="37"/>
      <c r="QTZ46" s="37"/>
      <c r="QUA46" s="37"/>
      <c r="QUB46" s="37"/>
      <c r="QUC46" s="37"/>
      <c r="QUD46" s="37"/>
      <c r="QUE46" s="37"/>
      <c r="QUF46" s="37"/>
      <c r="QUG46" s="37"/>
      <c r="QUH46" s="37"/>
      <c r="QUI46" s="37"/>
      <c r="QUJ46" s="37"/>
      <c r="QUK46" s="37"/>
      <c r="QUL46" s="37"/>
      <c r="QUM46" s="37"/>
      <c r="QUN46" s="37"/>
      <c r="QUO46" s="37"/>
      <c r="QUP46" s="37"/>
      <c r="QUQ46" s="37"/>
      <c r="QUR46" s="37"/>
      <c r="QUS46" s="37"/>
      <c r="QUT46" s="37"/>
      <c r="QUU46" s="37"/>
      <c r="QUV46" s="37"/>
      <c r="QUW46" s="37"/>
      <c r="QUX46" s="37"/>
      <c r="QUY46" s="37"/>
      <c r="QUZ46" s="37"/>
      <c r="QVA46" s="37"/>
      <c r="QVB46" s="37"/>
      <c r="QVC46" s="37"/>
      <c r="QVD46" s="37"/>
      <c r="QVE46" s="37"/>
      <c r="QVF46" s="37"/>
      <c r="QVG46" s="37"/>
      <c r="QVH46" s="37"/>
      <c r="QVI46" s="37"/>
      <c r="QVJ46" s="37"/>
      <c r="QVK46" s="37"/>
      <c r="QVL46" s="37"/>
      <c r="QVM46" s="37"/>
      <c r="QVN46" s="37"/>
      <c r="QVO46" s="37"/>
      <c r="QVP46" s="37"/>
      <c r="QVQ46" s="37"/>
      <c r="QVR46" s="37"/>
      <c r="QVS46" s="37"/>
      <c r="QVT46" s="37"/>
      <c r="QVU46" s="37"/>
      <c r="QVV46" s="37"/>
      <c r="QVW46" s="37"/>
      <c r="QVX46" s="37"/>
      <c r="QVY46" s="37"/>
      <c r="QVZ46" s="37"/>
      <c r="QWA46" s="37"/>
      <c r="QWB46" s="37"/>
      <c r="QWC46" s="37"/>
      <c r="QWD46" s="37"/>
      <c r="QWE46" s="37"/>
      <c r="QWF46" s="37"/>
      <c r="QWG46" s="37"/>
      <c r="QWH46" s="37"/>
      <c r="QWI46" s="37"/>
      <c r="QWJ46" s="37"/>
      <c r="QWK46" s="37"/>
      <c r="QWL46" s="37"/>
      <c r="QWM46" s="37"/>
      <c r="QWN46" s="37"/>
      <c r="QWO46" s="37"/>
      <c r="QWP46" s="37"/>
      <c r="QWQ46" s="37"/>
      <c r="QWR46" s="37"/>
      <c r="QWS46" s="37"/>
      <c r="QWT46" s="37"/>
      <c r="QWU46" s="37"/>
      <c r="QWV46" s="37"/>
      <c r="QWW46" s="37"/>
      <c r="QWX46" s="37"/>
      <c r="QWY46" s="37"/>
      <c r="QWZ46" s="37"/>
      <c r="QXA46" s="37"/>
      <c r="QXB46" s="37"/>
      <c r="QXC46" s="37"/>
      <c r="QXD46" s="37"/>
      <c r="QXE46" s="37"/>
      <c r="QXF46" s="37"/>
      <c r="QXG46" s="37"/>
      <c r="QXH46" s="37"/>
      <c r="QXI46" s="37"/>
      <c r="QXJ46" s="37"/>
      <c r="QXK46" s="37"/>
      <c r="QXL46" s="37"/>
      <c r="QXM46" s="37"/>
      <c r="QXN46" s="37"/>
      <c r="QXO46" s="37"/>
      <c r="QXP46" s="37"/>
      <c r="QXQ46" s="37"/>
      <c r="QXR46" s="37"/>
      <c r="QXS46" s="37"/>
      <c r="QXT46" s="37"/>
      <c r="QXU46" s="37"/>
      <c r="QXV46" s="37"/>
      <c r="QXW46" s="37"/>
      <c r="QXX46" s="37"/>
      <c r="QXY46" s="37"/>
      <c r="QXZ46" s="37"/>
      <c r="QYA46" s="37"/>
      <c r="QYB46" s="37"/>
      <c r="QYC46" s="37"/>
      <c r="QYD46" s="37"/>
      <c r="QYE46" s="37"/>
      <c r="QYF46" s="37"/>
      <c r="QYG46" s="37"/>
      <c r="QYH46" s="37"/>
      <c r="QYI46" s="37"/>
      <c r="QYJ46" s="37"/>
      <c r="QYK46" s="37"/>
      <c r="QYL46" s="37"/>
      <c r="QYM46" s="37"/>
      <c r="QYN46" s="37"/>
      <c r="QYO46" s="37"/>
      <c r="QYP46" s="37"/>
      <c r="QYQ46" s="37"/>
      <c r="QYR46" s="37"/>
      <c r="QYS46" s="37"/>
      <c r="QYT46" s="37"/>
      <c r="QYU46" s="37"/>
      <c r="QYV46" s="37"/>
      <c r="QYW46" s="37"/>
      <c r="QYX46" s="37"/>
      <c r="QYY46" s="37"/>
      <c r="QYZ46" s="37"/>
      <c r="QZA46" s="37"/>
      <c r="QZB46" s="37"/>
      <c r="QZC46" s="37"/>
      <c r="QZD46" s="37"/>
      <c r="QZE46" s="37"/>
      <c r="QZF46" s="37"/>
      <c r="QZG46" s="37"/>
      <c r="QZH46" s="37"/>
      <c r="QZI46" s="37"/>
      <c r="QZJ46" s="37"/>
      <c r="QZK46" s="37"/>
      <c r="QZL46" s="37"/>
      <c r="QZM46" s="37"/>
      <c r="QZN46" s="37"/>
      <c r="QZO46" s="37"/>
      <c r="QZP46" s="37"/>
      <c r="QZQ46" s="37"/>
      <c r="QZR46" s="37"/>
      <c r="QZS46" s="37"/>
      <c r="QZT46" s="37"/>
      <c r="QZU46" s="37"/>
      <c r="QZV46" s="37"/>
      <c r="QZW46" s="37"/>
      <c r="QZX46" s="37"/>
      <c r="QZY46" s="37"/>
      <c r="QZZ46" s="37"/>
      <c r="RAA46" s="37"/>
      <c r="RAB46" s="37"/>
      <c r="RAC46" s="37"/>
      <c r="RAD46" s="37"/>
      <c r="RAE46" s="37"/>
      <c r="RAF46" s="37"/>
      <c r="RAG46" s="37"/>
      <c r="RAH46" s="37"/>
      <c r="RAI46" s="37"/>
      <c r="RAJ46" s="37"/>
      <c r="RAK46" s="37"/>
      <c r="RAL46" s="37"/>
      <c r="RAM46" s="37"/>
      <c r="RAN46" s="37"/>
      <c r="RAO46" s="37"/>
      <c r="RAP46" s="37"/>
      <c r="RAQ46" s="37"/>
      <c r="RAR46" s="37"/>
      <c r="RAS46" s="37"/>
      <c r="RAT46" s="37"/>
      <c r="RAU46" s="37"/>
      <c r="RAV46" s="37"/>
      <c r="RAW46" s="37"/>
      <c r="RAX46" s="37"/>
      <c r="RAY46" s="37"/>
      <c r="RAZ46" s="37"/>
      <c r="RBA46" s="37"/>
      <c r="RBB46" s="37"/>
      <c r="RBC46" s="37"/>
      <c r="RBD46" s="37"/>
      <c r="RBE46" s="37"/>
      <c r="RBF46" s="37"/>
      <c r="RBG46" s="37"/>
      <c r="RBH46" s="37"/>
      <c r="RBI46" s="37"/>
      <c r="RBJ46" s="37"/>
      <c r="RBK46" s="37"/>
      <c r="RBL46" s="37"/>
      <c r="RBM46" s="37"/>
      <c r="RBN46" s="37"/>
      <c r="RBO46" s="37"/>
      <c r="RBP46" s="37"/>
      <c r="RBQ46" s="37"/>
      <c r="RBR46" s="37"/>
      <c r="RBS46" s="37"/>
      <c r="RBT46" s="37"/>
      <c r="RBU46" s="37"/>
      <c r="RBV46" s="37"/>
      <c r="RBW46" s="37"/>
      <c r="RBX46" s="37"/>
      <c r="RBY46" s="37"/>
      <c r="RBZ46" s="37"/>
      <c r="RCA46" s="37"/>
      <c r="RCB46" s="37"/>
      <c r="RCC46" s="37"/>
      <c r="RCD46" s="37"/>
      <c r="RCE46" s="37"/>
      <c r="RCF46" s="37"/>
      <c r="RCG46" s="37"/>
      <c r="RCH46" s="37"/>
      <c r="RCI46" s="37"/>
      <c r="RCJ46" s="37"/>
      <c r="RCK46" s="37"/>
      <c r="RCL46" s="37"/>
      <c r="RCM46" s="37"/>
      <c r="RCN46" s="37"/>
      <c r="RCO46" s="37"/>
      <c r="RCP46" s="37"/>
      <c r="RCQ46" s="37"/>
      <c r="RCR46" s="37"/>
      <c r="RCS46" s="37"/>
      <c r="RCT46" s="37"/>
      <c r="RCU46" s="37"/>
      <c r="RCV46" s="37"/>
      <c r="RCW46" s="37"/>
      <c r="RCX46" s="37"/>
      <c r="RCY46" s="37"/>
      <c r="RCZ46" s="37"/>
      <c r="RDA46" s="37"/>
      <c r="RDB46" s="37"/>
      <c r="RDC46" s="37"/>
      <c r="RDD46" s="37"/>
      <c r="RDE46" s="37"/>
      <c r="RDF46" s="37"/>
      <c r="RDG46" s="37"/>
      <c r="RDH46" s="37"/>
      <c r="RDI46" s="37"/>
      <c r="RDJ46" s="37"/>
      <c r="RDK46" s="37"/>
      <c r="RDL46" s="37"/>
      <c r="RDM46" s="37"/>
      <c r="RDN46" s="37"/>
      <c r="RDO46" s="37"/>
      <c r="RDP46" s="37"/>
      <c r="RDQ46" s="37"/>
      <c r="RDR46" s="37"/>
      <c r="RDS46" s="37"/>
      <c r="RDT46" s="37"/>
      <c r="RDU46" s="37"/>
      <c r="RDV46" s="37"/>
      <c r="RDW46" s="37"/>
      <c r="RDX46" s="37"/>
      <c r="RDY46" s="37"/>
      <c r="RDZ46" s="37"/>
      <c r="REA46" s="37"/>
      <c r="REB46" s="37"/>
      <c r="REC46" s="37"/>
      <c r="RED46" s="37"/>
      <c r="REE46" s="37"/>
      <c r="REF46" s="37"/>
      <c r="REG46" s="37"/>
      <c r="REH46" s="37"/>
      <c r="REI46" s="37"/>
      <c r="REJ46" s="37"/>
      <c r="REK46" s="37"/>
      <c r="REL46" s="37"/>
      <c r="REM46" s="37"/>
      <c r="REN46" s="37"/>
      <c r="REO46" s="37"/>
      <c r="REP46" s="37"/>
      <c r="REQ46" s="37"/>
      <c r="RER46" s="37"/>
      <c r="RES46" s="37"/>
      <c r="RET46" s="37"/>
      <c r="REU46" s="37"/>
      <c r="REV46" s="37"/>
      <c r="REW46" s="37"/>
      <c r="REX46" s="37"/>
      <c r="REY46" s="37"/>
      <c r="REZ46" s="37"/>
      <c r="RFA46" s="37"/>
      <c r="RFB46" s="37"/>
      <c r="RFC46" s="37"/>
      <c r="RFD46" s="37"/>
      <c r="RFE46" s="37"/>
      <c r="RFF46" s="37"/>
      <c r="RFG46" s="37"/>
      <c r="RFH46" s="37"/>
      <c r="RFI46" s="37"/>
      <c r="RFJ46" s="37"/>
      <c r="RFK46" s="37"/>
      <c r="RFL46" s="37"/>
      <c r="RFM46" s="37"/>
      <c r="RFN46" s="37"/>
      <c r="RFO46" s="37"/>
      <c r="RFP46" s="37"/>
      <c r="RFQ46" s="37"/>
      <c r="RFR46" s="37"/>
      <c r="RFS46" s="37"/>
      <c r="RFT46" s="37"/>
      <c r="RFU46" s="37"/>
      <c r="RFV46" s="37"/>
      <c r="RFW46" s="37"/>
      <c r="RFX46" s="37"/>
      <c r="RFY46" s="37"/>
      <c r="RFZ46" s="37"/>
      <c r="RGA46" s="37"/>
      <c r="RGB46" s="37"/>
      <c r="RGC46" s="37"/>
      <c r="RGD46" s="37"/>
      <c r="RGE46" s="37"/>
      <c r="RGF46" s="37"/>
      <c r="RGG46" s="37"/>
      <c r="RGH46" s="37"/>
      <c r="RGI46" s="37"/>
      <c r="RGJ46" s="37"/>
      <c r="RGK46" s="37"/>
      <c r="RGL46" s="37"/>
      <c r="RGM46" s="37"/>
      <c r="RGN46" s="37"/>
      <c r="RGO46" s="37"/>
      <c r="RGP46" s="37"/>
      <c r="RGQ46" s="37"/>
      <c r="RGR46" s="37"/>
      <c r="RGS46" s="37"/>
      <c r="RGT46" s="37"/>
      <c r="RGU46" s="37"/>
      <c r="RGV46" s="37"/>
      <c r="RGW46" s="37"/>
      <c r="RGX46" s="37"/>
      <c r="RGY46" s="37"/>
      <c r="RGZ46" s="37"/>
      <c r="RHA46" s="37"/>
      <c r="RHB46" s="37"/>
      <c r="RHC46" s="37"/>
      <c r="RHD46" s="37"/>
      <c r="RHE46" s="37"/>
      <c r="RHF46" s="37"/>
      <c r="RHG46" s="37"/>
      <c r="RHH46" s="37"/>
      <c r="RHI46" s="37"/>
      <c r="RHJ46" s="37"/>
      <c r="RHK46" s="37"/>
      <c r="RHL46" s="37"/>
      <c r="RHM46" s="37"/>
      <c r="RHN46" s="37"/>
      <c r="RHO46" s="37"/>
      <c r="RHP46" s="37"/>
      <c r="RHQ46" s="37"/>
      <c r="RHR46" s="37"/>
      <c r="RHS46" s="37"/>
      <c r="RHT46" s="37"/>
      <c r="RHU46" s="37"/>
      <c r="RHV46" s="37"/>
      <c r="RHW46" s="37"/>
      <c r="RHX46" s="37"/>
      <c r="RHY46" s="37"/>
      <c r="RHZ46" s="37"/>
      <c r="RIA46" s="37"/>
      <c r="RIB46" s="37"/>
      <c r="RIC46" s="37"/>
      <c r="RID46" s="37"/>
      <c r="RIE46" s="37"/>
      <c r="RIF46" s="37"/>
      <c r="RIG46" s="37"/>
      <c r="RIH46" s="37"/>
      <c r="RII46" s="37"/>
      <c r="RIJ46" s="37"/>
      <c r="RIK46" s="37"/>
      <c r="RIL46" s="37"/>
      <c r="RIM46" s="37"/>
      <c r="RIN46" s="37"/>
      <c r="RIO46" s="37"/>
      <c r="RIP46" s="37"/>
      <c r="RIQ46" s="37"/>
      <c r="RIR46" s="37"/>
      <c r="RIS46" s="37"/>
      <c r="RIT46" s="37"/>
      <c r="RIU46" s="37"/>
      <c r="RIV46" s="37"/>
      <c r="RIW46" s="37"/>
      <c r="RIX46" s="37"/>
      <c r="RIY46" s="37"/>
      <c r="RIZ46" s="37"/>
      <c r="RJA46" s="37"/>
      <c r="RJB46" s="37"/>
      <c r="RJC46" s="37"/>
      <c r="RJD46" s="37"/>
      <c r="RJE46" s="37"/>
      <c r="RJF46" s="37"/>
      <c r="RJG46" s="37"/>
      <c r="RJH46" s="37"/>
      <c r="RJI46" s="37"/>
      <c r="RJJ46" s="37"/>
      <c r="RJK46" s="37"/>
      <c r="RJL46" s="37"/>
      <c r="RJM46" s="37"/>
      <c r="RJN46" s="37"/>
      <c r="RJO46" s="37"/>
      <c r="RJP46" s="37"/>
      <c r="RJQ46" s="37"/>
      <c r="RJR46" s="37"/>
      <c r="RJS46" s="37"/>
      <c r="RJT46" s="37"/>
      <c r="RJU46" s="37"/>
      <c r="RJV46" s="37"/>
      <c r="RJW46" s="37"/>
      <c r="RJX46" s="37"/>
      <c r="RJY46" s="37"/>
      <c r="RJZ46" s="37"/>
      <c r="RKA46" s="37"/>
      <c r="RKB46" s="37"/>
      <c r="RKC46" s="37"/>
      <c r="RKD46" s="37"/>
      <c r="RKE46" s="37"/>
      <c r="RKF46" s="37"/>
      <c r="RKG46" s="37"/>
      <c r="RKH46" s="37"/>
      <c r="RKI46" s="37"/>
      <c r="RKJ46" s="37"/>
      <c r="RKK46" s="37"/>
      <c r="RKL46" s="37"/>
      <c r="RKM46" s="37"/>
      <c r="RKN46" s="37"/>
      <c r="RKO46" s="37"/>
      <c r="RKP46" s="37"/>
      <c r="RKQ46" s="37"/>
      <c r="RKR46" s="37"/>
      <c r="RKS46" s="37"/>
      <c r="RKT46" s="37"/>
      <c r="RKU46" s="37"/>
      <c r="RKV46" s="37"/>
      <c r="RKW46" s="37"/>
      <c r="RKX46" s="37"/>
      <c r="RKY46" s="37"/>
      <c r="RKZ46" s="37"/>
      <c r="RLA46" s="37"/>
      <c r="RLB46" s="37"/>
      <c r="RLC46" s="37"/>
      <c r="RLD46" s="37"/>
      <c r="RLE46" s="37"/>
      <c r="RLF46" s="37"/>
      <c r="RLG46" s="37"/>
      <c r="RLH46" s="37"/>
      <c r="RLI46" s="37"/>
      <c r="RLJ46" s="37"/>
      <c r="RLK46" s="37"/>
      <c r="RLL46" s="37"/>
      <c r="RLM46" s="37"/>
      <c r="RLN46" s="37"/>
      <c r="RLO46" s="37"/>
      <c r="RLP46" s="37"/>
      <c r="RLQ46" s="37"/>
      <c r="RLR46" s="37"/>
      <c r="RLS46" s="37"/>
      <c r="RLT46" s="37"/>
      <c r="RLU46" s="37"/>
      <c r="RLV46" s="37"/>
      <c r="RLW46" s="37"/>
      <c r="RLX46" s="37"/>
      <c r="RLY46" s="37"/>
      <c r="RLZ46" s="37"/>
      <c r="RMA46" s="37"/>
      <c r="RMB46" s="37"/>
      <c r="RMC46" s="37"/>
      <c r="RMD46" s="37"/>
      <c r="RME46" s="37"/>
      <c r="RMF46" s="37"/>
      <c r="RMG46" s="37"/>
      <c r="RMH46" s="37"/>
      <c r="RMI46" s="37"/>
      <c r="RMJ46" s="37"/>
      <c r="RMK46" s="37"/>
      <c r="RML46" s="37"/>
      <c r="RMM46" s="37"/>
      <c r="RMN46" s="37"/>
      <c r="RMO46" s="37"/>
      <c r="RMP46" s="37"/>
      <c r="RMQ46" s="37"/>
      <c r="RMR46" s="37"/>
      <c r="RMS46" s="37"/>
      <c r="RMT46" s="37"/>
      <c r="RMU46" s="37"/>
      <c r="RMV46" s="37"/>
      <c r="RMW46" s="37"/>
      <c r="RMX46" s="37"/>
      <c r="RMY46" s="37"/>
      <c r="RMZ46" s="37"/>
      <c r="RNA46" s="37"/>
      <c r="RNB46" s="37"/>
      <c r="RNC46" s="37"/>
      <c r="RND46" s="37"/>
      <c r="RNE46" s="37"/>
      <c r="RNF46" s="37"/>
      <c r="RNG46" s="37"/>
      <c r="RNH46" s="37"/>
      <c r="RNI46" s="37"/>
      <c r="RNJ46" s="37"/>
      <c r="RNK46" s="37"/>
      <c r="RNL46" s="37"/>
      <c r="RNM46" s="37"/>
      <c r="RNN46" s="37"/>
      <c r="RNO46" s="37"/>
      <c r="RNP46" s="37"/>
      <c r="RNQ46" s="37"/>
      <c r="RNR46" s="37"/>
      <c r="RNS46" s="37"/>
      <c r="RNT46" s="37"/>
      <c r="RNU46" s="37"/>
      <c r="RNV46" s="37"/>
      <c r="RNW46" s="37"/>
      <c r="RNX46" s="37"/>
      <c r="RNY46" s="37"/>
      <c r="RNZ46" s="37"/>
      <c r="ROA46" s="37"/>
      <c r="ROB46" s="37"/>
      <c r="ROC46" s="37"/>
      <c r="ROD46" s="37"/>
      <c r="ROE46" s="37"/>
      <c r="ROF46" s="37"/>
      <c r="ROG46" s="37"/>
      <c r="ROH46" s="37"/>
      <c r="ROI46" s="37"/>
      <c r="ROJ46" s="37"/>
      <c r="ROK46" s="37"/>
      <c r="ROL46" s="37"/>
      <c r="ROM46" s="37"/>
      <c r="RON46" s="37"/>
      <c r="ROO46" s="37"/>
      <c r="ROP46" s="37"/>
      <c r="ROQ46" s="37"/>
      <c r="ROR46" s="37"/>
      <c r="ROS46" s="37"/>
      <c r="ROT46" s="37"/>
      <c r="ROU46" s="37"/>
      <c r="ROV46" s="37"/>
      <c r="ROW46" s="37"/>
      <c r="ROX46" s="37"/>
      <c r="ROY46" s="37"/>
      <c r="ROZ46" s="37"/>
      <c r="RPA46" s="37"/>
      <c r="RPB46" s="37"/>
      <c r="RPC46" s="37"/>
      <c r="RPD46" s="37"/>
      <c r="RPE46" s="37"/>
      <c r="RPF46" s="37"/>
      <c r="RPG46" s="37"/>
      <c r="RPH46" s="37"/>
      <c r="RPI46" s="37"/>
      <c r="RPJ46" s="37"/>
      <c r="RPK46" s="37"/>
      <c r="RPL46" s="37"/>
      <c r="RPM46" s="37"/>
      <c r="RPN46" s="37"/>
      <c r="RPO46" s="37"/>
      <c r="RPP46" s="37"/>
      <c r="RPQ46" s="37"/>
      <c r="RPR46" s="37"/>
      <c r="RPS46" s="37"/>
      <c r="RPT46" s="37"/>
      <c r="RPU46" s="37"/>
      <c r="RPV46" s="37"/>
      <c r="RPW46" s="37"/>
      <c r="RPX46" s="37"/>
      <c r="RPY46" s="37"/>
      <c r="RPZ46" s="37"/>
      <c r="RQA46" s="37"/>
      <c r="RQB46" s="37"/>
      <c r="RQC46" s="37"/>
      <c r="RQD46" s="37"/>
      <c r="RQE46" s="37"/>
      <c r="RQF46" s="37"/>
      <c r="RQG46" s="37"/>
      <c r="RQH46" s="37"/>
      <c r="RQI46" s="37"/>
      <c r="RQJ46" s="37"/>
      <c r="RQK46" s="37"/>
      <c r="RQL46" s="37"/>
      <c r="RQM46" s="37"/>
      <c r="RQN46" s="37"/>
      <c r="RQO46" s="37"/>
      <c r="RQP46" s="37"/>
      <c r="RQQ46" s="37"/>
      <c r="RQR46" s="37"/>
      <c r="RQS46" s="37"/>
      <c r="RQT46" s="37"/>
      <c r="RQU46" s="37"/>
      <c r="RQV46" s="37"/>
      <c r="RQW46" s="37"/>
      <c r="RQX46" s="37"/>
      <c r="RQY46" s="37"/>
      <c r="RQZ46" s="37"/>
      <c r="RRA46" s="37"/>
      <c r="RRB46" s="37"/>
      <c r="RRC46" s="37"/>
      <c r="RRD46" s="37"/>
      <c r="RRE46" s="37"/>
      <c r="RRF46" s="37"/>
      <c r="RRG46" s="37"/>
      <c r="RRH46" s="37"/>
      <c r="RRI46" s="37"/>
      <c r="RRJ46" s="37"/>
      <c r="RRK46" s="37"/>
      <c r="RRL46" s="37"/>
      <c r="RRM46" s="37"/>
      <c r="RRN46" s="37"/>
      <c r="RRO46" s="37"/>
      <c r="RRP46" s="37"/>
      <c r="RRQ46" s="37"/>
      <c r="RRR46" s="37"/>
      <c r="RRS46" s="37"/>
      <c r="RRT46" s="37"/>
      <c r="RRU46" s="37"/>
      <c r="RRV46" s="37"/>
      <c r="RRW46" s="37"/>
      <c r="RRX46" s="37"/>
      <c r="RRY46" s="37"/>
      <c r="RRZ46" s="37"/>
      <c r="RSA46" s="37"/>
      <c r="RSB46" s="37"/>
      <c r="RSC46" s="37"/>
      <c r="RSD46" s="37"/>
      <c r="RSE46" s="37"/>
      <c r="RSF46" s="37"/>
      <c r="RSG46" s="37"/>
      <c r="RSH46" s="37"/>
      <c r="RSI46" s="37"/>
      <c r="RSJ46" s="37"/>
      <c r="RSK46" s="37"/>
      <c r="RSL46" s="37"/>
      <c r="RSM46" s="37"/>
      <c r="RSN46" s="37"/>
      <c r="RSO46" s="37"/>
      <c r="RSP46" s="37"/>
      <c r="RSQ46" s="37"/>
      <c r="RSR46" s="37"/>
      <c r="RSS46" s="37"/>
      <c r="RST46" s="37"/>
      <c r="RSU46" s="37"/>
      <c r="RSV46" s="37"/>
      <c r="RSW46" s="37"/>
      <c r="RSX46" s="37"/>
      <c r="RSY46" s="37"/>
      <c r="RSZ46" s="37"/>
      <c r="RTA46" s="37"/>
      <c r="RTB46" s="37"/>
      <c r="RTC46" s="37"/>
      <c r="RTD46" s="37"/>
      <c r="RTE46" s="37"/>
      <c r="RTF46" s="37"/>
      <c r="RTG46" s="37"/>
      <c r="RTH46" s="37"/>
      <c r="RTI46" s="37"/>
      <c r="RTJ46" s="37"/>
      <c r="RTK46" s="37"/>
      <c r="RTL46" s="37"/>
      <c r="RTM46" s="37"/>
      <c r="RTN46" s="37"/>
      <c r="RTO46" s="37"/>
      <c r="RTP46" s="37"/>
      <c r="RTQ46" s="37"/>
      <c r="RTR46" s="37"/>
      <c r="RTS46" s="37"/>
      <c r="RTT46" s="37"/>
      <c r="RTU46" s="37"/>
      <c r="RTV46" s="37"/>
      <c r="RTW46" s="37"/>
      <c r="RTX46" s="37"/>
      <c r="RTY46" s="37"/>
      <c r="RTZ46" s="37"/>
      <c r="RUA46" s="37"/>
      <c r="RUB46" s="37"/>
      <c r="RUC46" s="37"/>
      <c r="RUD46" s="37"/>
      <c r="RUE46" s="37"/>
      <c r="RUF46" s="37"/>
      <c r="RUG46" s="37"/>
      <c r="RUH46" s="37"/>
      <c r="RUI46" s="37"/>
      <c r="RUJ46" s="37"/>
      <c r="RUK46" s="37"/>
      <c r="RUL46" s="37"/>
      <c r="RUM46" s="37"/>
      <c r="RUN46" s="37"/>
      <c r="RUO46" s="37"/>
      <c r="RUP46" s="37"/>
      <c r="RUQ46" s="37"/>
      <c r="RUR46" s="37"/>
      <c r="RUS46" s="37"/>
      <c r="RUT46" s="37"/>
      <c r="RUU46" s="37"/>
      <c r="RUV46" s="37"/>
      <c r="RUW46" s="37"/>
      <c r="RUX46" s="37"/>
      <c r="RUY46" s="37"/>
      <c r="RUZ46" s="37"/>
      <c r="RVA46" s="37"/>
      <c r="RVB46" s="37"/>
      <c r="RVC46" s="37"/>
      <c r="RVD46" s="37"/>
      <c r="RVE46" s="37"/>
      <c r="RVF46" s="37"/>
      <c r="RVG46" s="37"/>
      <c r="RVH46" s="37"/>
      <c r="RVI46" s="37"/>
      <c r="RVJ46" s="37"/>
      <c r="RVK46" s="37"/>
      <c r="RVL46" s="37"/>
      <c r="RVM46" s="37"/>
      <c r="RVN46" s="37"/>
      <c r="RVO46" s="37"/>
      <c r="RVP46" s="37"/>
      <c r="RVQ46" s="37"/>
      <c r="RVR46" s="37"/>
      <c r="RVS46" s="37"/>
      <c r="RVT46" s="37"/>
      <c r="RVU46" s="37"/>
      <c r="RVV46" s="37"/>
      <c r="RVW46" s="37"/>
      <c r="RVX46" s="37"/>
      <c r="RVY46" s="37"/>
      <c r="RVZ46" s="37"/>
      <c r="RWA46" s="37"/>
      <c r="RWB46" s="37"/>
      <c r="RWC46" s="37"/>
      <c r="RWD46" s="37"/>
      <c r="RWE46" s="37"/>
      <c r="RWF46" s="37"/>
      <c r="RWG46" s="37"/>
      <c r="RWH46" s="37"/>
      <c r="RWI46" s="37"/>
      <c r="RWJ46" s="37"/>
      <c r="RWK46" s="37"/>
      <c r="RWL46" s="37"/>
      <c r="RWM46" s="37"/>
      <c r="RWN46" s="37"/>
      <c r="RWO46" s="37"/>
      <c r="RWP46" s="37"/>
      <c r="RWQ46" s="37"/>
      <c r="RWR46" s="37"/>
      <c r="RWS46" s="37"/>
      <c r="RWT46" s="37"/>
      <c r="RWU46" s="37"/>
      <c r="RWV46" s="37"/>
      <c r="RWW46" s="37"/>
      <c r="RWX46" s="37"/>
      <c r="RWY46" s="37"/>
      <c r="RWZ46" s="37"/>
      <c r="RXA46" s="37"/>
      <c r="RXB46" s="37"/>
      <c r="RXC46" s="37"/>
      <c r="RXD46" s="37"/>
      <c r="RXE46" s="37"/>
      <c r="RXF46" s="37"/>
      <c r="RXG46" s="37"/>
      <c r="RXH46" s="37"/>
      <c r="RXI46" s="37"/>
      <c r="RXJ46" s="37"/>
      <c r="RXK46" s="37"/>
      <c r="RXL46" s="37"/>
      <c r="RXM46" s="37"/>
      <c r="RXN46" s="37"/>
      <c r="RXO46" s="37"/>
      <c r="RXP46" s="37"/>
      <c r="RXQ46" s="37"/>
      <c r="RXR46" s="37"/>
      <c r="RXS46" s="37"/>
      <c r="RXT46" s="37"/>
      <c r="RXU46" s="37"/>
      <c r="RXV46" s="37"/>
      <c r="RXW46" s="37"/>
      <c r="RXX46" s="37"/>
      <c r="RXY46" s="37"/>
      <c r="RXZ46" s="37"/>
      <c r="RYA46" s="37"/>
      <c r="RYB46" s="37"/>
      <c r="RYC46" s="37"/>
      <c r="RYD46" s="37"/>
      <c r="RYE46" s="37"/>
      <c r="RYF46" s="37"/>
      <c r="RYG46" s="37"/>
      <c r="RYH46" s="37"/>
      <c r="RYI46" s="37"/>
      <c r="RYJ46" s="37"/>
      <c r="RYK46" s="37"/>
      <c r="RYL46" s="37"/>
      <c r="RYM46" s="37"/>
      <c r="RYN46" s="37"/>
      <c r="RYO46" s="37"/>
      <c r="RYP46" s="37"/>
      <c r="RYQ46" s="37"/>
      <c r="RYR46" s="37"/>
      <c r="RYS46" s="37"/>
      <c r="RYT46" s="37"/>
      <c r="RYU46" s="37"/>
      <c r="RYV46" s="37"/>
      <c r="RYW46" s="37"/>
      <c r="RYX46" s="37"/>
      <c r="RYY46" s="37"/>
      <c r="RYZ46" s="37"/>
      <c r="RZA46" s="37"/>
      <c r="RZB46" s="37"/>
      <c r="RZC46" s="37"/>
      <c r="RZD46" s="37"/>
      <c r="RZE46" s="37"/>
      <c r="RZF46" s="37"/>
      <c r="RZG46" s="37"/>
      <c r="RZH46" s="37"/>
      <c r="RZI46" s="37"/>
      <c r="RZJ46" s="37"/>
      <c r="RZK46" s="37"/>
      <c r="RZL46" s="37"/>
      <c r="RZM46" s="37"/>
      <c r="RZN46" s="37"/>
      <c r="RZO46" s="37"/>
      <c r="RZP46" s="37"/>
      <c r="RZQ46" s="37"/>
      <c r="RZR46" s="37"/>
      <c r="RZS46" s="37"/>
      <c r="RZT46" s="37"/>
      <c r="RZU46" s="37"/>
      <c r="RZV46" s="37"/>
      <c r="RZW46" s="37"/>
      <c r="RZX46" s="37"/>
      <c r="RZY46" s="37"/>
      <c r="RZZ46" s="37"/>
      <c r="SAA46" s="37"/>
      <c r="SAB46" s="37"/>
      <c r="SAC46" s="37"/>
      <c r="SAD46" s="37"/>
      <c r="SAE46" s="37"/>
      <c r="SAF46" s="37"/>
      <c r="SAG46" s="37"/>
      <c r="SAH46" s="37"/>
      <c r="SAI46" s="37"/>
      <c r="SAJ46" s="37"/>
      <c r="SAK46" s="37"/>
      <c r="SAL46" s="37"/>
      <c r="SAM46" s="37"/>
      <c r="SAN46" s="37"/>
      <c r="SAO46" s="37"/>
      <c r="SAP46" s="37"/>
      <c r="SAQ46" s="37"/>
      <c r="SAR46" s="37"/>
      <c r="SAS46" s="37"/>
      <c r="SAT46" s="37"/>
      <c r="SAU46" s="37"/>
      <c r="SAV46" s="37"/>
      <c r="SAW46" s="37"/>
      <c r="SAX46" s="37"/>
      <c r="SAY46" s="37"/>
      <c r="SAZ46" s="37"/>
      <c r="SBA46" s="37"/>
      <c r="SBB46" s="37"/>
      <c r="SBC46" s="37"/>
      <c r="SBD46" s="37"/>
      <c r="SBE46" s="37"/>
      <c r="SBF46" s="37"/>
      <c r="SBG46" s="37"/>
      <c r="SBH46" s="37"/>
      <c r="SBI46" s="37"/>
      <c r="SBJ46" s="37"/>
      <c r="SBK46" s="37"/>
      <c r="SBL46" s="37"/>
      <c r="SBM46" s="37"/>
      <c r="SBN46" s="37"/>
      <c r="SBO46" s="37"/>
      <c r="SBP46" s="37"/>
      <c r="SBQ46" s="37"/>
      <c r="SBR46" s="37"/>
      <c r="SBS46" s="37"/>
      <c r="SBT46" s="37"/>
      <c r="SBU46" s="37"/>
      <c r="SBV46" s="37"/>
      <c r="SBW46" s="37"/>
      <c r="SBX46" s="37"/>
      <c r="SBY46" s="37"/>
      <c r="SBZ46" s="37"/>
      <c r="SCA46" s="37"/>
      <c r="SCB46" s="37"/>
      <c r="SCC46" s="37"/>
      <c r="SCD46" s="37"/>
      <c r="SCE46" s="37"/>
      <c r="SCF46" s="37"/>
      <c r="SCG46" s="37"/>
      <c r="SCH46" s="37"/>
      <c r="SCI46" s="37"/>
      <c r="SCJ46" s="37"/>
      <c r="SCK46" s="37"/>
      <c r="SCL46" s="37"/>
      <c r="SCM46" s="37"/>
      <c r="SCN46" s="37"/>
      <c r="SCO46" s="37"/>
      <c r="SCP46" s="37"/>
      <c r="SCQ46" s="37"/>
      <c r="SCR46" s="37"/>
      <c r="SCS46" s="37"/>
      <c r="SCT46" s="37"/>
      <c r="SCU46" s="37"/>
      <c r="SCV46" s="37"/>
      <c r="SCW46" s="37"/>
      <c r="SCX46" s="37"/>
      <c r="SCY46" s="37"/>
      <c r="SCZ46" s="37"/>
      <c r="SDA46" s="37"/>
      <c r="SDB46" s="37"/>
      <c r="SDC46" s="37"/>
      <c r="SDD46" s="37"/>
      <c r="SDE46" s="37"/>
      <c r="SDF46" s="37"/>
      <c r="SDG46" s="37"/>
      <c r="SDH46" s="37"/>
      <c r="SDI46" s="37"/>
      <c r="SDJ46" s="37"/>
      <c r="SDK46" s="37"/>
      <c r="SDL46" s="37"/>
      <c r="SDM46" s="37"/>
      <c r="SDN46" s="37"/>
      <c r="SDO46" s="37"/>
      <c r="SDP46" s="37"/>
      <c r="SDQ46" s="37"/>
      <c r="SDR46" s="37"/>
      <c r="SDS46" s="37"/>
      <c r="SDT46" s="37"/>
      <c r="SDU46" s="37"/>
      <c r="SDV46" s="37"/>
      <c r="SDW46" s="37"/>
      <c r="SDX46" s="37"/>
      <c r="SDY46" s="37"/>
      <c r="SDZ46" s="37"/>
      <c r="SEA46" s="37"/>
      <c r="SEB46" s="37"/>
      <c r="SEC46" s="37"/>
      <c r="SED46" s="37"/>
      <c r="SEE46" s="37"/>
      <c r="SEF46" s="37"/>
      <c r="SEG46" s="37"/>
      <c r="SEH46" s="37"/>
      <c r="SEI46" s="37"/>
      <c r="SEJ46" s="37"/>
      <c r="SEK46" s="37"/>
      <c r="SEL46" s="37"/>
      <c r="SEM46" s="37"/>
      <c r="SEN46" s="37"/>
      <c r="SEO46" s="37"/>
      <c r="SEP46" s="37"/>
      <c r="SEQ46" s="37"/>
      <c r="SER46" s="37"/>
      <c r="SES46" s="37"/>
      <c r="SET46" s="37"/>
      <c r="SEU46" s="37"/>
      <c r="SEV46" s="37"/>
      <c r="SEW46" s="37"/>
      <c r="SEX46" s="37"/>
      <c r="SEY46" s="37"/>
      <c r="SEZ46" s="37"/>
      <c r="SFA46" s="37"/>
      <c r="SFB46" s="37"/>
      <c r="SFC46" s="37"/>
      <c r="SFD46" s="37"/>
      <c r="SFE46" s="37"/>
      <c r="SFF46" s="37"/>
      <c r="SFG46" s="37"/>
      <c r="SFH46" s="37"/>
      <c r="SFI46" s="37"/>
      <c r="SFJ46" s="37"/>
      <c r="SFK46" s="37"/>
      <c r="SFL46" s="37"/>
      <c r="SFM46" s="37"/>
      <c r="SFN46" s="37"/>
      <c r="SFO46" s="37"/>
      <c r="SFP46" s="37"/>
      <c r="SFQ46" s="37"/>
      <c r="SFR46" s="37"/>
      <c r="SFS46" s="37"/>
      <c r="SFT46" s="37"/>
      <c r="SFU46" s="37"/>
      <c r="SFV46" s="37"/>
      <c r="SFW46" s="37"/>
      <c r="SFX46" s="37"/>
      <c r="SFY46" s="37"/>
      <c r="SFZ46" s="37"/>
      <c r="SGA46" s="37"/>
      <c r="SGB46" s="37"/>
      <c r="SGC46" s="37"/>
      <c r="SGD46" s="37"/>
      <c r="SGE46" s="37"/>
      <c r="SGF46" s="37"/>
      <c r="SGG46" s="37"/>
      <c r="SGH46" s="37"/>
      <c r="SGI46" s="37"/>
      <c r="SGJ46" s="37"/>
      <c r="SGK46" s="37"/>
      <c r="SGL46" s="37"/>
      <c r="SGM46" s="37"/>
      <c r="SGN46" s="37"/>
      <c r="SGO46" s="37"/>
      <c r="SGP46" s="37"/>
      <c r="SGQ46" s="37"/>
      <c r="SGR46" s="37"/>
      <c r="SGS46" s="37"/>
      <c r="SGT46" s="37"/>
      <c r="SGU46" s="37"/>
      <c r="SGV46" s="37"/>
      <c r="SGW46" s="37"/>
      <c r="SGX46" s="37"/>
      <c r="SGY46" s="37"/>
      <c r="SGZ46" s="37"/>
      <c r="SHA46" s="37"/>
      <c r="SHB46" s="37"/>
      <c r="SHC46" s="37"/>
      <c r="SHD46" s="37"/>
      <c r="SHE46" s="37"/>
      <c r="SHF46" s="37"/>
      <c r="SHG46" s="37"/>
      <c r="SHH46" s="37"/>
      <c r="SHI46" s="37"/>
      <c r="SHJ46" s="37"/>
      <c r="SHK46" s="37"/>
      <c r="SHL46" s="37"/>
      <c r="SHM46" s="37"/>
      <c r="SHN46" s="37"/>
      <c r="SHO46" s="37"/>
      <c r="SHP46" s="37"/>
      <c r="SHQ46" s="37"/>
      <c r="SHR46" s="37"/>
      <c r="SHS46" s="37"/>
      <c r="SHT46" s="37"/>
      <c r="SHU46" s="37"/>
      <c r="SHV46" s="37"/>
      <c r="SHW46" s="37"/>
      <c r="SHX46" s="37"/>
      <c r="SHY46" s="37"/>
      <c r="SHZ46" s="37"/>
      <c r="SIA46" s="37"/>
      <c r="SIB46" s="37"/>
      <c r="SIC46" s="37"/>
      <c r="SID46" s="37"/>
      <c r="SIE46" s="37"/>
      <c r="SIF46" s="37"/>
      <c r="SIG46" s="37"/>
      <c r="SIH46" s="37"/>
      <c r="SII46" s="37"/>
      <c r="SIJ46" s="37"/>
      <c r="SIK46" s="37"/>
      <c r="SIL46" s="37"/>
      <c r="SIM46" s="37"/>
      <c r="SIN46" s="37"/>
      <c r="SIO46" s="37"/>
      <c r="SIP46" s="37"/>
      <c r="SIQ46" s="37"/>
      <c r="SIR46" s="37"/>
      <c r="SIS46" s="37"/>
      <c r="SIT46" s="37"/>
      <c r="SIU46" s="37"/>
      <c r="SIV46" s="37"/>
      <c r="SIW46" s="37"/>
      <c r="SIX46" s="37"/>
      <c r="SIY46" s="37"/>
      <c r="SIZ46" s="37"/>
      <c r="SJA46" s="37"/>
      <c r="SJB46" s="37"/>
      <c r="SJC46" s="37"/>
      <c r="SJD46" s="37"/>
      <c r="SJE46" s="37"/>
      <c r="SJF46" s="37"/>
      <c r="SJG46" s="37"/>
      <c r="SJH46" s="37"/>
      <c r="SJI46" s="37"/>
      <c r="SJJ46" s="37"/>
      <c r="SJK46" s="37"/>
      <c r="SJL46" s="37"/>
      <c r="SJM46" s="37"/>
      <c r="SJN46" s="37"/>
      <c r="SJO46" s="37"/>
      <c r="SJP46" s="37"/>
      <c r="SJQ46" s="37"/>
      <c r="SJR46" s="37"/>
      <c r="SJS46" s="37"/>
      <c r="SJT46" s="37"/>
      <c r="SJU46" s="37"/>
      <c r="SJV46" s="37"/>
      <c r="SJW46" s="37"/>
      <c r="SJX46" s="37"/>
      <c r="SJY46" s="37"/>
      <c r="SJZ46" s="37"/>
      <c r="SKA46" s="37"/>
      <c r="SKB46" s="37"/>
      <c r="SKC46" s="37"/>
      <c r="SKD46" s="37"/>
      <c r="SKE46" s="37"/>
      <c r="SKF46" s="37"/>
      <c r="SKG46" s="37"/>
      <c r="SKH46" s="37"/>
      <c r="SKI46" s="37"/>
      <c r="SKJ46" s="37"/>
      <c r="SKK46" s="37"/>
      <c r="SKL46" s="37"/>
      <c r="SKM46" s="37"/>
      <c r="SKN46" s="37"/>
      <c r="SKO46" s="37"/>
      <c r="SKP46" s="37"/>
      <c r="SKQ46" s="37"/>
      <c r="SKR46" s="37"/>
      <c r="SKS46" s="37"/>
      <c r="SKT46" s="37"/>
      <c r="SKU46" s="37"/>
      <c r="SKV46" s="37"/>
      <c r="SKW46" s="37"/>
      <c r="SKX46" s="37"/>
      <c r="SKY46" s="37"/>
      <c r="SKZ46" s="37"/>
      <c r="SLA46" s="37"/>
      <c r="SLB46" s="37"/>
      <c r="SLC46" s="37"/>
      <c r="SLD46" s="37"/>
      <c r="SLE46" s="37"/>
      <c r="SLF46" s="37"/>
      <c r="SLG46" s="37"/>
      <c r="SLH46" s="37"/>
      <c r="SLI46" s="37"/>
      <c r="SLJ46" s="37"/>
      <c r="SLK46" s="37"/>
      <c r="SLL46" s="37"/>
      <c r="SLM46" s="37"/>
      <c r="SLN46" s="37"/>
      <c r="SLO46" s="37"/>
      <c r="SLP46" s="37"/>
      <c r="SLQ46" s="37"/>
      <c r="SLR46" s="37"/>
      <c r="SLS46" s="37"/>
      <c r="SLT46" s="37"/>
      <c r="SLU46" s="37"/>
      <c r="SLV46" s="37"/>
      <c r="SLW46" s="37"/>
      <c r="SLX46" s="37"/>
      <c r="SLY46" s="37"/>
      <c r="SLZ46" s="37"/>
      <c r="SMA46" s="37"/>
      <c r="SMB46" s="37"/>
      <c r="SMC46" s="37"/>
      <c r="SMD46" s="37"/>
      <c r="SME46" s="37"/>
      <c r="SMF46" s="37"/>
      <c r="SMG46" s="37"/>
      <c r="SMH46" s="37"/>
      <c r="SMI46" s="37"/>
      <c r="SMJ46" s="37"/>
      <c r="SMK46" s="37"/>
      <c r="SML46" s="37"/>
      <c r="SMM46" s="37"/>
      <c r="SMN46" s="37"/>
      <c r="SMO46" s="37"/>
      <c r="SMP46" s="37"/>
      <c r="SMQ46" s="37"/>
      <c r="SMR46" s="37"/>
      <c r="SMS46" s="37"/>
      <c r="SMT46" s="37"/>
      <c r="SMU46" s="37"/>
      <c r="SMV46" s="37"/>
      <c r="SMW46" s="37"/>
      <c r="SMX46" s="37"/>
      <c r="SMY46" s="37"/>
      <c r="SMZ46" s="37"/>
      <c r="SNA46" s="37"/>
      <c r="SNB46" s="37"/>
      <c r="SNC46" s="37"/>
      <c r="SND46" s="37"/>
      <c r="SNE46" s="37"/>
      <c r="SNF46" s="37"/>
      <c r="SNG46" s="37"/>
      <c r="SNH46" s="37"/>
      <c r="SNI46" s="37"/>
      <c r="SNJ46" s="37"/>
      <c r="SNK46" s="37"/>
      <c r="SNL46" s="37"/>
      <c r="SNM46" s="37"/>
      <c r="SNN46" s="37"/>
      <c r="SNO46" s="37"/>
      <c r="SNP46" s="37"/>
      <c r="SNQ46" s="37"/>
      <c r="SNR46" s="37"/>
      <c r="SNS46" s="37"/>
      <c r="SNT46" s="37"/>
      <c r="SNU46" s="37"/>
      <c r="SNV46" s="37"/>
      <c r="SNW46" s="37"/>
      <c r="SNX46" s="37"/>
      <c r="SNY46" s="37"/>
      <c r="SNZ46" s="37"/>
      <c r="SOA46" s="37"/>
      <c r="SOB46" s="37"/>
      <c r="SOC46" s="37"/>
      <c r="SOD46" s="37"/>
      <c r="SOE46" s="37"/>
      <c r="SOF46" s="37"/>
      <c r="SOG46" s="37"/>
      <c r="SOH46" s="37"/>
      <c r="SOI46" s="37"/>
      <c r="SOJ46" s="37"/>
      <c r="SOK46" s="37"/>
      <c r="SOL46" s="37"/>
      <c r="SOM46" s="37"/>
      <c r="SON46" s="37"/>
      <c r="SOO46" s="37"/>
      <c r="SOP46" s="37"/>
      <c r="SOQ46" s="37"/>
      <c r="SOR46" s="37"/>
      <c r="SOS46" s="37"/>
      <c r="SOT46" s="37"/>
      <c r="SOU46" s="37"/>
      <c r="SOV46" s="37"/>
      <c r="SOW46" s="37"/>
      <c r="SOX46" s="37"/>
      <c r="SOY46" s="37"/>
      <c r="SOZ46" s="37"/>
      <c r="SPA46" s="37"/>
      <c r="SPB46" s="37"/>
      <c r="SPC46" s="37"/>
      <c r="SPD46" s="37"/>
      <c r="SPE46" s="37"/>
      <c r="SPF46" s="37"/>
      <c r="SPG46" s="37"/>
      <c r="SPH46" s="37"/>
      <c r="SPI46" s="37"/>
      <c r="SPJ46" s="37"/>
      <c r="SPK46" s="37"/>
      <c r="SPL46" s="37"/>
      <c r="SPM46" s="37"/>
      <c r="SPN46" s="37"/>
      <c r="SPO46" s="37"/>
      <c r="SPP46" s="37"/>
      <c r="SPQ46" s="37"/>
      <c r="SPR46" s="37"/>
      <c r="SPS46" s="37"/>
      <c r="SPT46" s="37"/>
      <c r="SPU46" s="37"/>
      <c r="SPV46" s="37"/>
      <c r="SPW46" s="37"/>
      <c r="SPX46" s="37"/>
      <c r="SPY46" s="37"/>
      <c r="SPZ46" s="37"/>
      <c r="SQA46" s="37"/>
      <c r="SQB46" s="37"/>
      <c r="SQC46" s="37"/>
      <c r="SQD46" s="37"/>
      <c r="SQE46" s="37"/>
      <c r="SQF46" s="37"/>
      <c r="SQG46" s="37"/>
      <c r="SQH46" s="37"/>
      <c r="SQI46" s="37"/>
      <c r="SQJ46" s="37"/>
      <c r="SQK46" s="37"/>
      <c r="SQL46" s="37"/>
      <c r="SQM46" s="37"/>
      <c r="SQN46" s="37"/>
      <c r="SQO46" s="37"/>
      <c r="SQP46" s="37"/>
      <c r="SQQ46" s="37"/>
      <c r="SQR46" s="37"/>
      <c r="SQS46" s="37"/>
      <c r="SQT46" s="37"/>
      <c r="SQU46" s="37"/>
      <c r="SQV46" s="37"/>
      <c r="SQW46" s="37"/>
      <c r="SQX46" s="37"/>
      <c r="SQY46" s="37"/>
      <c r="SQZ46" s="37"/>
      <c r="SRA46" s="37"/>
      <c r="SRB46" s="37"/>
      <c r="SRC46" s="37"/>
      <c r="SRD46" s="37"/>
      <c r="SRE46" s="37"/>
      <c r="SRF46" s="37"/>
      <c r="SRG46" s="37"/>
      <c r="SRH46" s="37"/>
      <c r="SRI46" s="37"/>
      <c r="SRJ46" s="37"/>
      <c r="SRK46" s="37"/>
      <c r="SRL46" s="37"/>
      <c r="SRM46" s="37"/>
      <c r="SRN46" s="37"/>
      <c r="SRO46" s="37"/>
      <c r="SRP46" s="37"/>
      <c r="SRQ46" s="37"/>
      <c r="SRR46" s="37"/>
      <c r="SRS46" s="37"/>
      <c r="SRT46" s="37"/>
      <c r="SRU46" s="37"/>
      <c r="SRV46" s="37"/>
      <c r="SRW46" s="37"/>
      <c r="SRX46" s="37"/>
      <c r="SRY46" s="37"/>
      <c r="SRZ46" s="37"/>
      <c r="SSA46" s="37"/>
      <c r="SSB46" s="37"/>
      <c r="SSC46" s="37"/>
      <c r="SSD46" s="37"/>
      <c r="SSE46" s="37"/>
      <c r="SSF46" s="37"/>
      <c r="SSG46" s="37"/>
      <c r="SSH46" s="37"/>
      <c r="SSI46" s="37"/>
      <c r="SSJ46" s="37"/>
      <c r="SSK46" s="37"/>
      <c r="SSL46" s="37"/>
      <c r="SSM46" s="37"/>
      <c r="SSN46" s="37"/>
      <c r="SSO46" s="37"/>
      <c r="SSP46" s="37"/>
      <c r="SSQ46" s="37"/>
      <c r="SSR46" s="37"/>
      <c r="SSS46" s="37"/>
      <c r="SST46" s="37"/>
      <c r="SSU46" s="37"/>
      <c r="SSV46" s="37"/>
      <c r="SSW46" s="37"/>
      <c r="SSX46" s="37"/>
      <c r="SSY46" s="37"/>
      <c r="SSZ46" s="37"/>
      <c r="STA46" s="37"/>
      <c r="STB46" s="37"/>
      <c r="STC46" s="37"/>
      <c r="STD46" s="37"/>
      <c r="STE46" s="37"/>
      <c r="STF46" s="37"/>
      <c r="STG46" s="37"/>
      <c r="STH46" s="37"/>
      <c r="STI46" s="37"/>
      <c r="STJ46" s="37"/>
      <c r="STK46" s="37"/>
      <c r="STL46" s="37"/>
      <c r="STM46" s="37"/>
      <c r="STN46" s="37"/>
      <c r="STO46" s="37"/>
      <c r="STP46" s="37"/>
      <c r="STQ46" s="37"/>
      <c r="STR46" s="37"/>
      <c r="STS46" s="37"/>
      <c r="STT46" s="37"/>
      <c r="STU46" s="37"/>
      <c r="STV46" s="37"/>
      <c r="STW46" s="37"/>
      <c r="STX46" s="37"/>
      <c r="STY46" s="37"/>
      <c r="STZ46" s="37"/>
      <c r="SUA46" s="37"/>
      <c r="SUB46" s="37"/>
      <c r="SUC46" s="37"/>
      <c r="SUD46" s="37"/>
      <c r="SUE46" s="37"/>
      <c r="SUF46" s="37"/>
      <c r="SUG46" s="37"/>
      <c r="SUH46" s="37"/>
      <c r="SUI46" s="37"/>
      <c r="SUJ46" s="37"/>
      <c r="SUK46" s="37"/>
      <c r="SUL46" s="37"/>
      <c r="SUM46" s="37"/>
      <c r="SUN46" s="37"/>
      <c r="SUO46" s="37"/>
      <c r="SUP46" s="37"/>
      <c r="SUQ46" s="37"/>
      <c r="SUR46" s="37"/>
      <c r="SUS46" s="37"/>
      <c r="SUT46" s="37"/>
      <c r="SUU46" s="37"/>
      <c r="SUV46" s="37"/>
      <c r="SUW46" s="37"/>
      <c r="SUX46" s="37"/>
      <c r="SUY46" s="37"/>
      <c r="SUZ46" s="37"/>
      <c r="SVA46" s="37"/>
      <c r="SVB46" s="37"/>
      <c r="SVC46" s="37"/>
      <c r="SVD46" s="37"/>
      <c r="SVE46" s="37"/>
      <c r="SVF46" s="37"/>
      <c r="SVG46" s="37"/>
      <c r="SVH46" s="37"/>
      <c r="SVI46" s="37"/>
      <c r="SVJ46" s="37"/>
      <c r="SVK46" s="37"/>
      <c r="SVL46" s="37"/>
      <c r="SVM46" s="37"/>
      <c r="SVN46" s="37"/>
      <c r="SVO46" s="37"/>
      <c r="SVP46" s="37"/>
      <c r="SVQ46" s="37"/>
      <c r="SVR46" s="37"/>
      <c r="SVS46" s="37"/>
      <c r="SVT46" s="37"/>
      <c r="SVU46" s="37"/>
      <c r="SVV46" s="37"/>
      <c r="SVW46" s="37"/>
      <c r="SVX46" s="37"/>
      <c r="SVY46" s="37"/>
      <c r="SVZ46" s="37"/>
      <c r="SWA46" s="37"/>
      <c r="SWB46" s="37"/>
      <c r="SWC46" s="37"/>
      <c r="SWD46" s="37"/>
      <c r="SWE46" s="37"/>
      <c r="SWF46" s="37"/>
      <c r="SWG46" s="37"/>
      <c r="SWH46" s="37"/>
      <c r="SWI46" s="37"/>
      <c r="SWJ46" s="37"/>
      <c r="SWK46" s="37"/>
      <c r="SWL46" s="37"/>
      <c r="SWM46" s="37"/>
      <c r="SWN46" s="37"/>
      <c r="SWO46" s="37"/>
      <c r="SWP46" s="37"/>
      <c r="SWQ46" s="37"/>
      <c r="SWR46" s="37"/>
      <c r="SWS46" s="37"/>
      <c r="SWT46" s="37"/>
      <c r="SWU46" s="37"/>
      <c r="SWV46" s="37"/>
      <c r="SWW46" s="37"/>
      <c r="SWX46" s="37"/>
      <c r="SWY46" s="37"/>
      <c r="SWZ46" s="37"/>
      <c r="SXA46" s="37"/>
      <c r="SXB46" s="37"/>
      <c r="SXC46" s="37"/>
      <c r="SXD46" s="37"/>
      <c r="SXE46" s="37"/>
      <c r="SXF46" s="37"/>
      <c r="SXG46" s="37"/>
      <c r="SXH46" s="37"/>
      <c r="SXI46" s="37"/>
      <c r="SXJ46" s="37"/>
      <c r="SXK46" s="37"/>
      <c r="SXL46" s="37"/>
      <c r="SXM46" s="37"/>
      <c r="SXN46" s="37"/>
      <c r="SXO46" s="37"/>
      <c r="SXP46" s="37"/>
      <c r="SXQ46" s="37"/>
      <c r="SXR46" s="37"/>
      <c r="SXS46" s="37"/>
      <c r="SXT46" s="37"/>
      <c r="SXU46" s="37"/>
      <c r="SXV46" s="37"/>
      <c r="SXW46" s="37"/>
      <c r="SXX46" s="37"/>
      <c r="SXY46" s="37"/>
      <c r="SXZ46" s="37"/>
      <c r="SYA46" s="37"/>
      <c r="SYB46" s="37"/>
      <c r="SYC46" s="37"/>
      <c r="SYD46" s="37"/>
      <c r="SYE46" s="37"/>
      <c r="SYF46" s="37"/>
      <c r="SYG46" s="37"/>
      <c r="SYH46" s="37"/>
      <c r="SYI46" s="37"/>
      <c r="SYJ46" s="37"/>
      <c r="SYK46" s="37"/>
      <c r="SYL46" s="37"/>
      <c r="SYM46" s="37"/>
      <c r="SYN46" s="37"/>
      <c r="SYO46" s="37"/>
      <c r="SYP46" s="37"/>
      <c r="SYQ46" s="37"/>
      <c r="SYR46" s="37"/>
      <c r="SYS46" s="37"/>
      <c r="SYT46" s="37"/>
      <c r="SYU46" s="37"/>
      <c r="SYV46" s="37"/>
      <c r="SYW46" s="37"/>
      <c r="SYX46" s="37"/>
      <c r="SYY46" s="37"/>
      <c r="SYZ46" s="37"/>
      <c r="SZA46" s="37"/>
      <c r="SZB46" s="37"/>
      <c r="SZC46" s="37"/>
      <c r="SZD46" s="37"/>
      <c r="SZE46" s="37"/>
      <c r="SZF46" s="37"/>
      <c r="SZG46" s="37"/>
      <c r="SZH46" s="37"/>
      <c r="SZI46" s="37"/>
      <c r="SZJ46" s="37"/>
      <c r="SZK46" s="37"/>
      <c r="SZL46" s="37"/>
      <c r="SZM46" s="37"/>
      <c r="SZN46" s="37"/>
      <c r="SZO46" s="37"/>
      <c r="SZP46" s="37"/>
      <c r="SZQ46" s="37"/>
      <c r="SZR46" s="37"/>
      <c r="SZS46" s="37"/>
      <c r="SZT46" s="37"/>
      <c r="SZU46" s="37"/>
      <c r="SZV46" s="37"/>
      <c r="SZW46" s="37"/>
      <c r="SZX46" s="37"/>
      <c r="SZY46" s="37"/>
      <c r="SZZ46" s="37"/>
      <c r="TAA46" s="37"/>
      <c r="TAB46" s="37"/>
      <c r="TAC46" s="37"/>
      <c r="TAD46" s="37"/>
      <c r="TAE46" s="37"/>
      <c r="TAF46" s="37"/>
      <c r="TAG46" s="37"/>
      <c r="TAH46" s="37"/>
      <c r="TAI46" s="37"/>
      <c r="TAJ46" s="37"/>
      <c r="TAK46" s="37"/>
      <c r="TAL46" s="37"/>
      <c r="TAM46" s="37"/>
      <c r="TAN46" s="37"/>
      <c r="TAO46" s="37"/>
      <c r="TAP46" s="37"/>
      <c r="TAQ46" s="37"/>
      <c r="TAR46" s="37"/>
      <c r="TAS46" s="37"/>
      <c r="TAT46" s="37"/>
      <c r="TAU46" s="37"/>
      <c r="TAV46" s="37"/>
      <c r="TAW46" s="37"/>
      <c r="TAX46" s="37"/>
      <c r="TAY46" s="37"/>
      <c r="TAZ46" s="37"/>
      <c r="TBA46" s="37"/>
      <c r="TBB46" s="37"/>
      <c r="TBC46" s="37"/>
      <c r="TBD46" s="37"/>
      <c r="TBE46" s="37"/>
      <c r="TBF46" s="37"/>
      <c r="TBG46" s="37"/>
      <c r="TBH46" s="37"/>
      <c r="TBI46" s="37"/>
      <c r="TBJ46" s="37"/>
      <c r="TBK46" s="37"/>
      <c r="TBL46" s="37"/>
      <c r="TBM46" s="37"/>
      <c r="TBN46" s="37"/>
      <c r="TBO46" s="37"/>
      <c r="TBP46" s="37"/>
      <c r="TBQ46" s="37"/>
      <c r="TBR46" s="37"/>
      <c r="TBS46" s="37"/>
      <c r="TBT46" s="37"/>
      <c r="TBU46" s="37"/>
      <c r="TBV46" s="37"/>
      <c r="TBW46" s="37"/>
      <c r="TBX46" s="37"/>
      <c r="TBY46" s="37"/>
      <c r="TBZ46" s="37"/>
      <c r="TCA46" s="37"/>
      <c r="TCB46" s="37"/>
      <c r="TCC46" s="37"/>
      <c r="TCD46" s="37"/>
      <c r="TCE46" s="37"/>
      <c r="TCF46" s="37"/>
      <c r="TCG46" s="37"/>
      <c r="TCH46" s="37"/>
      <c r="TCI46" s="37"/>
      <c r="TCJ46" s="37"/>
      <c r="TCK46" s="37"/>
      <c r="TCL46" s="37"/>
      <c r="TCM46" s="37"/>
      <c r="TCN46" s="37"/>
      <c r="TCO46" s="37"/>
      <c r="TCP46" s="37"/>
      <c r="TCQ46" s="37"/>
      <c r="TCR46" s="37"/>
      <c r="TCS46" s="37"/>
      <c r="TCT46" s="37"/>
      <c r="TCU46" s="37"/>
      <c r="TCV46" s="37"/>
      <c r="TCW46" s="37"/>
      <c r="TCX46" s="37"/>
      <c r="TCY46" s="37"/>
      <c r="TCZ46" s="37"/>
      <c r="TDA46" s="37"/>
      <c r="TDB46" s="37"/>
      <c r="TDC46" s="37"/>
      <c r="TDD46" s="37"/>
      <c r="TDE46" s="37"/>
      <c r="TDF46" s="37"/>
      <c r="TDG46" s="37"/>
      <c r="TDH46" s="37"/>
      <c r="TDI46" s="37"/>
      <c r="TDJ46" s="37"/>
      <c r="TDK46" s="37"/>
      <c r="TDL46" s="37"/>
      <c r="TDM46" s="37"/>
      <c r="TDN46" s="37"/>
      <c r="TDO46" s="37"/>
      <c r="TDP46" s="37"/>
      <c r="TDQ46" s="37"/>
      <c r="TDR46" s="37"/>
      <c r="TDS46" s="37"/>
      <c r="TDT46" s="37"/>
      <c r="TDU46" s="37"/>
      <c r="TDV46" s="37"/>
      <c r="TDW46" s="37"/>
      <c r="TDX46" s="37"/>
      <c r="TDY46" s="37"/>
      <c r="TDZ46" s="37"/>
      <c r="TEA46" s="37"/>
      <c r="TEB46" s="37"/>
      <c r="TEC46" s="37"/>
      <c r="TED46" s="37"/>
      <c r="TEE46" s="37"/>
      <c r="TEF46" s="37"/>
      <c r="TEG46" s="37"/>
      <c r="TEH46" s="37"/>
      <c r="TEI46" s="37"/>
      <c r="TEJ46" s="37"/>
      <c r="TEK46" s="37"/>
      <c r="TEL46" s="37"/>
      <c r="TEM46" s="37"/>
      <c r="TEN46" s="37"/>
      <c r="TEO46" s="37"/>
      <c r="TEP46" s="37"/>
      <c r="TEQ46" s="37"/>
      <c r="TER46" s="37"/>
      <c r="TES46" s="37"/>
      <c r="TET46" s="37"/>
      <c r="TEU46" s="37"/>
      <c r="TEV46" s="37"/>
      <c r="TEW46" s="37"/>
      <c r="TEX46" s="37"/>
      <c r="TEY46" s="37"/>
      <c r="TEZ46" s="37"/>
      <c r="TFA46" s="37"/>
      <c r="TFB46" s="37"/>
      <c r="TFC46" s="37"/>
      <c r="TFD46" s="37"/>
      <c r="TFE46" s="37"/>
      <c r="TFF46" s="37"/>
      <c r="TFG46" s="37"/>
      <c r="TFH46" s="37"/>
      <c r="TFI46" s="37"/>
      <c r="TFJ46" s="37"/>
      <c r="TFK46" s="37"/>
      <c r="TFL46" s="37"/>
      <c r="TFM46" s="37"/>
      <c r="TFN46" s="37"/>
      <c r="TFO46" s="37"/>
      <c r="TFP46" s="37"/>
      <c r="TFQ46" s="37"/>
      <c r="TFR46" s="37"/>
      <c r="TFS46" s="37"/>
      <c r="TFT46" s="37"/>
      <c r="TFU46" s="37"/>
      <c r="TFV46" s="37"/>
      <c r="TFW46" s="37"/>
      <c r="TFX46" s="37"/>
      <c r="TFY46" s="37"/>
      <c r="TFZ46" s="37"/>
      <c r="TGA46" s="37"/>
      <c r="TGB46" s="37"/>
      <c r="TGC46" s="37"/>
      <c r="TGD46" s="37"/>
      <c r="TGE46" s="37"/>
      <c r="TGF46" s="37"/>
      <c r="TGG46" s="37"/>
      <c r="TGH46" s="37"/>
      <c r="TGI46" s="37"/>
      <c r="TGJ46" s="37"/>
      <c r="TGK46" s="37"/>
      <c r="TGL46" s="37"/>
      <c r="TGM46" s="37"/>
      <c r="TGN46" s="37"/>
      <c r="TGO46" s="37"/>
      <c r="TGP46" s="37"/>
      <c r="TGQ46" s="37"/>
      <c r="TGR46" s="37"/>
      <c r="TGS46" s="37"/>
      <c r="TGT46" s="37"/>
      <c r="TGU46" s="37"/>
      <c r="TGV46" s="37"/>
      <c r="TGW46" s="37"/>
      <c r="TGX46" s="37"/>
      <c r="TGY46" s="37"/>
      <c r="TGZ46" s="37"/>
      <c r="THA46" s="37"/>
      <c r="THB46" s="37"/>
      <c r="THC46" s="37"/>
      <c r="THD46" s="37"/>
      <c r="THE46" s="37"/>
      <c r="THF46" s="37"/>
      <c r="THG46" s="37"/>
      <c r="THH46" s="37"/>
      <c r="THI46" s="37"/>
      <c r="THJ46" s="37"/>
      <c r="THK46" s="37"/>
      <c r="THL46" s="37"/>
      <c r="THM46" s="37"/>
      <c r="THN46" s="37"/>
      <c r="THO46" s="37"/>
      <c r="THP46" s="37"/>
      <c r="THQ46" s="37"/>
      <c r="THR46" s="37"/>
      <c r="THS46" s="37"/>
      <c r="THT46" s="37"/>
      <c r="THU46" s="37"/>
      <c r="THV46" s="37"/>
      <c r="THW46" s="37"/>
      <c r="THX46" s="37"/>
      <c r="THY46" s="37"/>
      <c r="THZ46" s="37"/>
      <c r="TIA46" s="37"/>
      <c r="TIB46" s="37"/>
      <c r="TIC46" s="37"/>
      <c r="TID46" s="37"/>
      <c r="TIE46" s="37"/>
      <c r="TIF46" s="37"/>
      <c r="TIG46" s="37"/>
      <c r="TIH46" s="37"/>
      <c r="TII46" s="37"/>
      <c r="TIJ46" s="37"/>
      <c r="TIK46" s="37"/>
      <c r="TIL46" s="37"/>
      <c r="TIM46" s="37"/>
      <c r="TIN46" s="37"/>
      <c r="TIO46" s="37"/>
      <c r="TIP46" s="37"/>
      <c r="TIQ46" s="37"/>
      <c r="TIR46" s="37"/>
      <c r="TIS46" s="37"/>
      <c r="TIT46" s="37"/>
      <c r="TIU46" s="37"/>
      <c r="TIV46" s="37"/>
      <c r="TIW46" s="37"/>
      <c r="TIX46" s="37"/>
      <c r="TIY46" s="37"/>
      <c r="TIZ46" s="37"/>
      <c r="TJA46" s="37"/>
      <c r="TJB46" s="37"/>
      <c r="TJC46" s="37"/>
      <c r="TJD46" s="37"/>
      <c r="TJE46" s="37"/>
      <c r="TJF46" s="37"/>
      <c r="TJG46" s="37"/>
      <c r="TJH46" s="37"/>
      <c r="TJI46" s="37"/>
      <c r="TJJ46" s="37"/>
      <c r="TJK46" s="37"/>
      <c r="TJL46" s="37"/>
      <c r="TJM46" s="37"/>
      <c r="TJN46" s="37"/>
      <c r="TJO46" s="37"/>
      <c r="TJP46" s="37"/>
      <c r="TJQ46" s="37"/>
      <c r="TJR46" s="37"/>
      <c r="TJS46" s="37"/>
      <c r="TJT46" s="37"/>
      <c r="TJU46" s="37"/>
      <c r="TJV46" s="37"/>
      <c r="TJW46" s="37"/>
      <c r="TJX46" s="37"/>
      <c r="TJY46" s="37"/>
      <c r="TJZ46" s="37"/>
      <c r="TKA46" s="37"/>
      <c r="TKB46" s="37"/>
      <c r="TKC46" s="37"/>
      <c r="TKD46" s="37"/>
      <c r="TKE46" s="37"/>
      <c r="TKF46" s="37"/>
      <c r="TKG46" s="37"/>
      <c r="TKH46" s="37"/>
      <c r="TKI46" s="37"/>
      <c r="TKJ46" s="37"/>
      <c r="TKK46" s="37"/>
      <c r="TKL46" s="37"/>
      <c r="TKM46" s="37"/>
      <c r="TKN46" s="37"/>
      <c r="TKO46" s="37"/>
      <c r="TKP46" s="37"/>
      <c r="TKQ46" s="37"/>
      <c r="TKR46" s="37"/>
      <c r="TKS46" s="37"/>
      <c r="TKT46" s="37"/>
      <c r="TKU46" s="37"/>
      <c r="TKV46" s="37"/>
      <c r="TKW46" s="37"/>
      <c r="TKX46" s="37"/>
      <c r="TKY46" s="37"/>
      <c r="TKZ46" s="37"/>
      <c r="TLA46" s="37"/>
      <c r="TLB46" s="37"/>
      <c r="TLC46" s="37"/>
      <c r="TLD46" s="37"/>
      <c r="TLE46" s="37"/>
      <c r="TLF46" s="37"/>
      <c r="TLG46" s="37"/>
      <c r="TLH46" s="37"/>
      <c r="TLI46" s="37"/>
      <c r="TLJ46" s="37"/>
      <c r="TLK46" s="37"/>
      <c r="TLL46" s="37"/>
      <c r="TLM46" s="37"/>
      <c r="TLN46" s="37"/>
      <c r="TLO46" s="37"/>
      <c r="TLP46" s="37"/>
      <c r="TLQ46" s="37"/>
      <c r="TLR46" s="37"/>
      <c r="TLS46" s="37"/>
      <c r="TLT46" s="37"/>
      <c r="TLU46" s="37"/>
      <c r="TLV46" s="37"/>
      <c r="TLW46" s="37"/>
      <c r="TLX46" s="37"/>
      <c r="TLY46" s="37"/>
      <c r="TLZ46" s="37"/>
      <c r="TMA46" s="37"/>
      <c r="TMB46" s="37"/>
      <c r="TMC46" s="37"/>
      <c r="TMD46" s="37"/>
      <c r="TME46" s="37"/>
      <c r="TMF46" s="37"/>
      <c r="TMG46" s="37"/>
      <c r="TMH46" s="37"/>
      <c r="TMI46" s="37"/>
      <c r="TMJ46" s="37"/>
      <c r="TMK46" s="37"/>
      <c r="TML46" s="37"/>
      <c r="TMM46" s="37"/>
      <c r="TMN46" s="37"/>
      <c r="TMO46" s="37"/>
      <c r="TMP46" s="37"/>
      <c r="TMQ46" s="37"/>
      <c r="TMR46" s="37"/>
      <c r="TMS46" s="37"/>
      <c r="TMT46" s="37"/>
      <c r="TMU46" s="37"/>
      <c r="TMV46" s="37"/>
      <c r="TMW46" s="37"/>
      <c r="TMX46" s="37"/>
      <c r="TMY46" s="37"/>
      <c r="TMZ46" s="37"/>
      <c r="TNA46" s="37"/>
      <c r="TNB46" s="37"/>
      <c r="TNC46" s="37"/>
      <c r="TND46" s="37"/>
      <c r="TNE46" s="37"/>
      <c r="TNF46" s="37"/>
      <c r="TNG46" s="37"/>
      <c r="TNH46" s="37"/>
      <c r="TNI46" s="37"/>
      <c r="TNJ46" s="37"/>
      <c r="TNK46" s="37"/>
      <c r="TNL46" s="37"/>
      <c r="TNM46" s="37"/>
      <c r="TNN46" s="37"/>
      <c r="TNO46" s="37"/>
      <c r="TNP46" s="37"/>
      <c r="TNQ46" s="37"/>
      <c r="TNR46" s="37"/>
      <c r="TNS46" s="37"/>
      <c r="TNT46" s="37"/>
      <c r="TNU46" s="37"/>
      <c r="TNV46" s="37"/>
      <c r="TNW46" s="37"/>
      <c r="TNX46" s="37"/>
      <c r="TNY46" s="37"/>
      <c r="TNZ46" s="37"/>
      <c r="TOA46" s="37"/>
      <c r="TOB46" s="37"/>
      <c r="TOC46" s="37"/>
      <c r="TOD46" s="37"/>
      <c r="TOE46" s="37"/>
      <c r="TOF46" s="37"/>
      <c r="TOG46" s="37"/>
      <c r="TOH46" s="37"/>
      <c r="TOI46" s="37"/>
      <c r="TOJ46" s="37"/>
      <c r="TOK46" s="37"/>
      <c r="TOL46" s="37"/>
      <c r="TOM46" s="37"/>
      <c r="TON46" s="37"/>
      <c r="TOO46" s="37"/>
      <c r="TOP46" s="37"/>
      <c r="TOQ46" s="37"/>
      <c r="TOR46" s="37"/>
      <c r="TOS46" s="37"/>
      <c r="TOT46" s="37"/>
      <c r="TOU46" s="37"/>
      <c r="TOV46" s="37"/>
      <c r="TOW46" s="37"/>
      <c r="TOX46" s="37"/>
      <c r="TOY46" s="37"/>
      <c r="TOZ46" s="37"/>
      <c r="TPA46" s="37"/>
      <c r="TPB46" s="37"/>
      <c r="TPC46" s="37"/>
      <c r="TPD46" s="37"/>
      <c r="TPE46" s="37"/>
      <c r="TPF46" s="37"/>
      <c r="TPG46" s="37"/>
      <c r="TPH46" s="37"/>
      <c r="TPI46" s="37"/>
      <c r="TPJ46" s="37"/>
      <c r="TPK46" s="37"/>
      <c r="TPL46" s="37"/>
      <c r="TPM46" s="37"/>
      <c r="TPN46" s="37"/>
      <c r="TPO46" s="37"/>
      <c r="TPP46" s="37"/>
      <c r="TPQ46" s="37"/>
      <c r="TPR46" s="37"/>
      <c r="TPS46" s="37"/>
      <c r="TPT46" s="37"/>
      <c r="TPU46" s="37"/>
      <c r="TPV46" s="37"/>
      <c r="TPW46" s="37"/>
      <c r="TPX46" s="37"/>
      <c r="TPY46" s="37"/>
      <c r="TPZ46" s="37"/>
      <c r="TQA46" s="37"/>
      <c r="TQB46" s="37"/>
      <c r="TQC46" s="37"/>
      <c r="TQD46" s="37"/>
      <c r="TQE46" s="37"/>
      <c r="TQF46" s="37"/>
      <c r="TQG46" s="37"/>
      <c r="TQH46" s="37"/>
      <c r="TQI46" s="37"/>
      <c r="TQJ46" s="37"/>
      <c r="TQK46" s="37"/>
      <c r="TQL46" s="37"/>
      <c r="TQM46" s="37"/>
      <c r="TQN46" s="37"/>
      <c r="TQO46" s="37"/>
      <c r="TQP46" s="37"/>
      <c r="TQQ46" s="37"/>
      <c r="TQR46" s="37"/>
      <c r="TQS46" s="37"/>
      <c r="TQT46" s="37"/>
      <c r="TQU46" s="37"/>
      <c r="TQV46" s="37"/>
      <c r="TQW46" s="37"/>
      <c r="TQX46" s="37"/>
      <c r="TQY46" s="37"/>
      <c r="TQZ46" s="37"/>
      <c r="TRA46" s="37"/>
      <c r="TRB46" s="37"/>
      <c r="TRC46" s="37"/>
      <c r="TRD46" s="37"/>
      <c r="TRE46" s="37"/>
      <c r="TRF46" s="37"/>
      <c r="TRG46" s="37"/>
      <c r="TRH46" s="37"/>
      <c r="TRI46" s="37"/>
      <c r="TRJ46" s="37"/>
      <c r="TRK46" s="37"/>
      <c r="TRL46" s="37"/>
      <c r="TRM46" s="37"/>
      <c r="TRN46" s="37"/>
      <c r="TRO46" s="37"/>
      <c r="TRP46" s="37"/>
      <c r="TRQ46" s="37"/>
      <c r="TRR46" s="37"/>
      <c r="TRS46" s="37"/>
      <c r="TRT46" s="37"/>
      <c r="TRU46" s="37"/>
      <c r="TRV46" s="37"/>
      <c r="TRW46" s="37"/>
      <c r="TRX46" s="37"/>
      <c r="TRY46" s="37"/>
      <c r="TRZ46" s="37"/>
      <c r="TSA46" s="37"/>
      <c r="TSB46" s="37"/>
      <c r="TSC46" s="37"/>
      <c r="TSD46" s="37"/>
      <c r="TSE46" s="37"/>
      <c r="TSF46" s="37"/>
      <c r="TSG46" s="37"/>
      <c r="TSH46" s="37"/>
      <c r="TSI46" s="37"/>
      <c r="TSJ46" s="37"/>
      <c r="TSK46" s="37"/>
      <c r="TSL46" s="37"/>
      <c r="TSM46" s="37"/>
      <c r="TSN46" s="37"/>
      <c r="TSO46" s="37"/>
      <c r="TSP46" s="37"/>
      <c r="TSQ46" s="37"/>
      <c r="TSR46" s="37"/>
      <c r="TSS46" s="37"/>
      <c r="TST46" s="37"/>
      <c r="TSU46" s="37"/>
      <c r="TSV46" s="37"/>
      <c r="TSW46" s="37"/>
      <c r="TSX46" s="37"/>
      <c r="TSY46" s="37"/>
      <c r="TSZ46" s="37"/>
      <c r="TTA46" s="37"/>
      <c r="TTB46" s="37"/>
      <c r="TTC46" s="37"/>
      <c r="TTD46" s="37"/>
      <c r="TTE46" s="37"/>
      <c r="TTF46" s="37"/>
      <c r="TTG46" s="37"/>
      <c r="TTH46" s="37"/>
      <c r="TTI46" s="37"/>
      <c r="TTJ46" s="37"/>
      <c r="TTK46" s="37"/>
      <c r="TTL46" s="37"/>
      <c r="TTM46" s="37"/>
      <c r="TTN46" s="37"/>
      <c r="TTO46" s="37"/>
      <c r="TTP46" s="37"/>
      <c r="TTQ46" s="37"/>
      <c r="TTR46" s="37"/>
      <c r="TTS46" s="37"/>
      <c r="TTT46" s="37"/>
      <c r="TTU46" s="37"/>
      <c r="TTV46" s="37"/>
      <c r="TTW46" s="37"/>
      <c r="TTX46" s="37"/>
      <c r="TTY46" s="37"/>
      <c r="TTZ46" s="37"/>
      <c r="TUA46" s="37"/>
      <c r="TUB46" s="37"/>
      <c r="TUC46" s="37"/>
      <c r="TUD46" s="37"/>
      <c r="TUE46" s="37"/>
      <c r="TUF46" s="37"/>
      <c r="TUG46" s="37"/>
      <c r="TUH46" s="37"/>
      <c r="TUI46" s="37"/>
      <c r="TUJ46" s="37"/>
      <c r="TUK46" s="37"/>
      <c r="TUL46" s="37"/>
      <c r="TUM46" s="37"/>
      <c r="TUN46" s="37"/>
      <c r="TUO46" s="37"/>
      <c r="TUP46" s="37"/>
      <c r="TUQ46" s="37"/>
      <c r="TUR46" s="37"/>
      <c r="TUS46" s="37"/>
      <c r="TUT46" s="37"/>
      <c r="TUU46" s="37"/>
      <c r="TUV46" s="37"/>
      <c r="TUW46" s="37"/>
      <c r="TUX46" s="37"/>
      <c r="TUY46" s="37"/>
      <c r="TUZ46" s="37"/>
      <c r="TVA46" s="37"/>
      <c r="TVB46" s="37"/>
      <c r="TVC46" s="37"/>
      <c r="TVD46" s="37"/>
      <c r="TVE46" s="37"/>
      <c r="TVF46" s="37"/>
      <c r="TVG46" s="37"/>
      <c r="TVH46" s="37"/>
      <c r="TVI46" s="37"/>
      <c r="TVJ46" s="37"/>
      <c r="TVK46" s="37"/>
      <c r="TVL46" s="37"/>
      <c r="TVM46" s="37"/>
      <c r="TVN46" s="37"/>
      <c r="TVO46" s="37"/>
      <c r="TVP46" s="37"/>
      <c r="TVQ46" s="37"/>
      <c r="TVR46" s="37"/>
      <c r="TVS46" s="37"/>
      <c r="TVT46" s="37"/>
      <c r="TVU46" s="37"/>
      <c r="TVV46" s="37"/>
      <c r="TVW46" s="37"/>
      <c r="TVX46" s="37"/>
      <c r="TVY46" s="37"/>
      <c r="TVZ46" s="37"/>
      <c r="TWA46" s="37"/>
      <c r="TWB46" s="37"/>
      <c r="TWC46" s="37"/>
      <c r="TWD46" s="37"/>
      <c r="TWE46" s="37"/>
      <c r="TWF46" s="37"/>
      <c r="TWG46" s="37"/>
      <c r="TWH46" s="37"/>
      <c r="TWI46" s="37"/>
      <c r="TWJ46" s="37"/>
      <c r="TWK46" s="37"/>
      <c r="TWL46" s="37"/>
      <c r="TWM46" s="37"/>
      <c r="TWN46" s="37"/>
      <c r="TWO46" s="37"/>
      <c r="TWP46" s="37"/>
      <c r="TWQ46" s="37"/>
      <c r="TWR46" s="37"/>
      <c r="TWS46" s="37"/>
      <c r="TWT46" s="37"/>
      <c r="TWU46" s="37"/>
      <c r="TWV46" s="37"/>
      <c r="TWW46" s="37"/>
      <c r="TWX46" s="37"/>
      <c r="TWY46" s="37"/>
      <c r="TWZ46" s="37"/>
      <c r="TXA46" s="37"/>
      <c r="TXB46" s="37"/>
      <c r="TXC46" s="37"/>
      <c r="TXD46" s="37"/>
      <c r="TXE46" s="37"/>
      <c r="TXF46" s="37"/>
      <c r="TXG46" s="37"/>
      <c r="TXH46" s="37"/>
      <c r="TXI46" s="37"/>
      <c r="TXJ46" s="37"/>
      <c r="TXK46" s="37"/>
      <c r="TXL46" s="37"/>
      <c r="TXM46" s="37"/>
      <c r="TXN46" s="37"/>
      <c r="TXO46" s="37"/>
      <c r="TXP46" s="37"/>
      <c r="TXQ46" s="37"/>
      <c r="TXR46" s="37"/>
      <c r="TXS46" s="37"/>
      <c r="TXT46" s="37"/>
      <c r="TXU46" s="37"/>
      <c r="TXV46" s="37"/>
      <c r="TXW46" s="37"/>
      <c r="TXX46" s="37"/>
      <c r="TXY46" s="37"/>
      <c r="TXZ46" s="37"/>
      <c r="TYA46" s="37"/>
      <c r="TYB46" s="37"/>
      <c r="TYC46" s="37"/>
      <c r="TYD46" s="37"/>
      <c r="TYE46" s="37"/>
      <c r="TYF46" s="37"/>
      <c r="TYG46" s="37"/>
      <c r="TYH46" s="37"/>
      <c r="TYI46" s="37"/>
      <c r="TYJ46" s="37"/>
      <c r="TYK46" s="37"/>
      <c r="TYL46" s="37"/>
      <c r="TYM46" s="37"/>
      <c r="TYN46" s="37"/>
      <c r="TYO46" s="37"/>
      <c r="TYP46" s="37"/>
      <c r="TYQ46" s="37"/>
      <c r="TYR46" s="37"/>
      <c r="TYS46" s="37"/>
      <c r="TYT46" s="37"/>
      <c r="TYU46" s="37"/>
      <c r="TYV46" s="37"/>
      <c r="TYW46" s="37"/>
      <c r="TYX46" s="37"/>
      <c r="TYY46" s="37"/>
      <c r="TYZ46" s="37"/>
      <c r="TZA46" s="37"/>
      <c r="TZB46" s="37"/>
      <c r="TZC46" s="37"/>
      <c r="TZD46" s="37"/>
      <c r="TZE46" s="37"/>
      <c r="TZF46" s="37"/>
      <c r="TZG46" s="37"/>
      <c r="TZH46" s="37"/>
      <c r="TZI46" s="37"/>
      <c r="TZJ46" s="37"/>
      <c r="TZK46" s="37"/>
      <c r="TZL46" s="37"/>
      <c r="TZM46" s="37"/>
      <c r="TZN46" s="37"/>
      <c r="TZO46" s="37"/>
      <c r="TZP46" s="37"/>
      <c r="TZQ46" s="37"/>
      <c r="TZR46" s="37"/>
      <c r="TZS46" s="37"/>
      <c r="TZT46" s="37"/>
      <c r="TZU46" s="37"/>
      <c r="TZV46" s="37"/>
      <c r="TZW46" s="37"/>
      <c r="TZX46" s="37"/>
      <c r="TZY46" s="37"/>
      <c r="TZZ46" s="37"/>
      <c r="UAA46" s="37"/>
      <c r="UAB46" s="37"/>
      <c r="UAC46" s="37"/>
      <c r="UAD46" s="37"/>
      <c r="UAE46" s="37"/>
      <c r="UAF46" s="37"/>
      <c r="UAG46" s="37"/>
      <c r="UAH46" s="37"/>
      <c r="UAI46" s="37"/>
      <c r="UAJ46" s="37"/>
      <c r="UAK46" s="37"/>
      <c r="UAL46" s="37"/>
      <c r="UAM46" s="37"/>
      <c r="UAN46" s="37"/>
      <c r="UAO46" s="37"/>
      <c r="UAP46" s="37"/>
      <c r="UAQ46" s="37"/>
      <c r="UAR46" s="37"/>
      <c r="UAS46" s="37"/>
      <c r="UAT46" s="37"/>
      <c r="UAU46" s="37"/>
      <c r="UAV46" s="37"/>
      <c r="UAW46" s="37"/>
      <c r="UAX46" s="37"/>
      <c r="UAY46" s="37"/>
      <c r="UAZ46" s="37"/>
      <c r="UBA46" s="37"/>
      <c r="UBB46" s="37"/>
      <c r="UBC46" s="37"/>
      <c r="UBD46" s="37"/>
      <c r="UBE46" s="37"/>
      <c r="UBF46" s="37"/>
      <c r="UBG46" s="37"/>
      <c r="UBH46" s="37"/>
      <c r="UBI46" s="37"/>
      <c r="UBJ46" s="37"/>
      <c r="UBK46" s="37"/>
      <c r="UBL46" s="37"/>
      <c r="UBM46" s="37"/>
      <c r="UBN46" s="37"/>
      <c r="UBO46" s="37"/>
      <c r="UBP46" s="37"/>
      <c r="UBQ46" s="37"/>
      <c r="UBR46" s="37"/>
      <c r="UBS46" s="37"/>
      <c r="UBT46" s="37"/>
      <c r="UBU46" s="37"/>
      <c r="UBV46" s="37"/>
      <c r="UBW46" s="37"/>
      <c r="UBX46" s="37"/>
      <c r="UBY46" s="37"/>
      <c r="UBZ46" s="37"/>
      <c r="UCA46" s="37"/>
      <c r="UCB46" s="37"/>
      <c r="UCC46" s="37"/>
      <c r="UCD46" s="37"/>
      <c r="UCE46" s="37"/>
      <c r="UCF46" s="37"/>
      <c r="UCG46" s="37"/>
      <c r="UCH46" s="37"/>
      <c r="UCI46" s="37"/>
      <c r="UCJ46" s="37"/>
      <c r="UCK46" s="37"/>
      <c r="UCL46" s="37"/>
      <c r="UCM46" s="37"/>
      <c r="UCN46" s="37"/>
      <c r="UCO46" s="37"/>
      <c r="UCP46" s="37"/>
      <c r="UCQ46" s="37"/>
      <c r="UCR46" s="37"/>
      <c r="UCS46" s="37"/>
      <c r="UCT46" s="37"/>
      <c r="UCU46" s="37"/>
      <c r="UCV46" s="37"/>
      <c r="UCW46" s="37"/>
      <c r="UCX46" s="37"/>
      <c r="UCY46" s="37"/>
      <c r="UCZ46" s="37"/>
      <c r="UDA46" s="37"/>
      <c r="UDB46" s="37"/>
      <c r="UDC46" s="37"/>
      <c r="UDD46" s="37"/>
      <c r="UDE46" s="37"/>
      <c r="UDF46" s="37"/>
      <c r="UDG46" s="37"/>
      <c r="UDH46" s="37"/>
      <c r="UDI46" s="37"/>
      <c r="UDJ46" s="37"/>
      <c r="UDK46" s="37"/>
      <c r="UDL46" s="37"/>
      <c r="UDM46" s="37"/>
      <c r="UDN46" s="37"/>
      <c r="UDO46" s="37"/>
      <c r="UDP46" s="37"/>
      <c r="UDQ46" s="37"/>
      <c r="UDR46" s="37"/>
      <c r="UDS46" s="37"/>
      <c r="UDT46" s="37"/>
      <c r="UDU46" s="37"/>
      <c r="UDV46" s="37"/>
      <c r="UDW46" s="37"/>
      <c r="UDX46" s="37"/>
      <c r="UDY46" s="37"/>
      <c r="UDZ46" s="37"/>
      <c r="UEA46" s="37"/>
      <c r="UEB46" s="37"/>
      <c r="UEC46" s="37"/>
      <c r="UED46" s="37"/>
      <c r="UEE46" s="37"/>
      <c r="UEF46" s="37"/>
      <c r="UEG46" s="37"/>
      <c r="UEH46" s="37"/>
      <c r="UEI46" s="37"/>
      <c r="UEJ46" s="37"/>
      <c r="UEK46" s="37"/>
      <c r="UEL46" s="37"/>
      <c r="UEM46" s="37"/>
      <c r="UEN46" s="37"/>
      <c r="UEO46" s="37"/>
      <c r="UEP46" s="37"/>
      <c r="UEQ46" s="37"/>
      <c r="UER46" s="37"/>
      <c r="UES46" s="37"/>
      <c r="UET46" s="37"/>
      <c r="UEU46" s="37"/>
      <c r="UEV46" s="37"/>
      <c r="UEW46" s="37"/>
      <c r="UEX46" s="37"/>
      <c r="UEY46" s="37"/>
      <c r="UEZ46" s="37"/>
      <c r="UFA46" s="37"/>
      <c r="UFB46" s="37"/>
      <c r="UFC46" s="37"/>
      <c r="UFD46" s="37"/>
      <c r="UFE46" s="37"/>
      <c r="UFF46" s="37"/>
      <c r="UFG46" s="37"/>
      <c r="UFH46" s="37"/>
      <c r="UFI46" s="37"/>
      <c r="UFJ46" s="37"/>
      <c r="UFK46" s="37"/>
      <c r="UFL46" s="37"/>
      <c r="UFM46" s="37"/>
      <c r="UFN46" s="37"/>
      <c r="UFO46" s="37"/>
      <c r="UFP46" s="37"/>
      <c r="UFQ46" s="37"/>
      <c r="UFR46" s="37"/>
      <c r="UFS46" s="37"/>
      <c r="UFT46" s="37"/>
      <c r="UFU46" s="37"/>
      <c r="UFV46" s="37"/>
      <c r="UFW46" s="37"/>
      <c r="UFX46" s="37"/>
      <c r="UFY46" s="37"/>
      <c r="UFZ46" s="37"/>
      <c r="UGA46" s="37"/>
      <c r="UGB46" s="37"/>
      <c r="UGC46" s="37"/>
      <c r="UGD46" s="37"/>
      <c r="UGE46" s="37"/>
      <c r="UGF46" s="37"/>
      <c r="UGG46" s="37"/>
      <c r="UGH46" s="37"/>
      <c r="UGI46" s="37"/>
      <c r="UGJ46" s="37"/>
      <c r="UGK46" s="37"/>
      <c r="UGL46" s="37"/>
      <c r="UGM46" s="37"/>
      <c r="UGN46" s="37"/>
      <c r="UGO46" s="37"/>
      <c r="UGP46" s="37"/>
      <c r="UGQ46" s="37"/>
      <c r="UGR46" s="37"/>
      <c r="UGS46" s="37"/>
      <c r="UGT46" s="37"/>
      <c r="UGU46" s="37"/>
      <c r="UGV46" s="37"/>
      <c r="UGW46" s="37"/>
      <c r="UGX46" s="37"/>
      <c r="UGY46" s="37"/>
      <c r="UGZ46" s="37"/>
      <c r="UHA46" s="37"/>
      <c r="UHB46" s="37"/>
      <c r="UHC46" s="37"/>
      <c r="UHD46" s="37"/>
      <c r="UHE46" s="37"/>
      <c r="UHF46" s="37"/>
      <c r="UHG46" s="37"/>
      <c r="UHH46" s="37"/>
      <c r="UHI46" s="37"/>
      <c r="UHJ46" s="37"/>
      <c r="UHK46" s="37"/>
      <c r="UHL46" s="37"/>
      <c r="UHM46" s="37"/>
      <c r="UHN46" s="37"/>
      <c r="UHO46" s="37"/>
      <c r="UHP46" s="37"/>
      <c r="UHQ46" s="37"/>
      <c r="UHR46" s="37"/>
      <c r="UHS46" s="37"/>
      <c r="UHT46" s="37"/>
      <c r="UHU46" s="37"/>
      <c r="UHV46" s="37"/>
      <c r="UHW46" s="37"/>
      <c r="UHX46" s="37"/>
      <c r="UHY46" s="37"/>
      <c r="UHZ46" s="37"/>
      <c r="UIA46" s="37"/>
      <c r="UIB46" s="37"/>
      <c r="UIC46" s="37"/>
      <c r="UID46" s="37"/>
      <c r="UIE46" s="37"/>
      <c r="UIF46" s="37"/>
      <c r="UIG46" s="37"/>
      <c r="UIH46" s="37"/>
      <c r="UII46" s="37"/>
      <c r="UIJ46" s="37"/>
      <c r="UIK46" s="37"/>
      <c r="UIL46" s="37"/>
      <c r="UIM46" s="37"/>
      <c r="UIN46" s="37"/>
      <c r="UIO46" s="37"/>
      <c r="UIP46" s="37"/>
      <c r="UIQ46" s="37"/>
      <c r="UIR46" s="37"/>
      <c r="UIS46" s="37"/>
      <c r="UIT46" s="37"/>
      <c r="UIU46" s="37"/>
      <c r="UIV46" s="37"/>
      <c r="UIW46" s="37"/>
      <c r="UIX46" s="37"/>
      <c r="UIY46" s="37"/>
      <c r="UIZ46" s="37"/>
      <c r="UJA46" s="37"/>
      <c r="UJB46" s="37"/>
      <c r="UJC46" s="37"/>
      <c r="UJD46" s="37"/>
      <c r="UJE46" s="37"/>
      <c r="UJF46" s="37"/>
      <c r="UJG46" s="37"/>
      <c r="UJH46" s="37"/>
      <c r="UJI46" s="37"/>
      <c r="UJJ46" s="37"/>
      <c r="UJK46" s="37"/>
      <c r="UJL46" s="37"/>
      <c r="UJM46" s="37"/>
      <c r="UJN46" s="37"/>
      <c r="UJO46" s="37"/>
      <c r="UJP46" s="37"/>
      <c r="UJQ46" s="37"/>
      <c r="UJR46" s="37"/>
      <c r="UJS46" s="37"/>
      <c r="UJT46" s="37"/>
      <c r="UJU46" s="37"/>
      <c r="UJV46" s="37"/>
      <c r="UJW46" s="37"/>
      <c r="UJX46" s="37"/>
      <c r="UJY46" s="37"/>
      <c r="UJZ46" s="37"/>
      <c r="UKA46" s="37"/>
      <c r="UKB46" s="37"/>
      <c r="UKC46" s="37"/>
      <c r="UKD46" s="37"/>
      <c r="UKE46" s="37"/>
      <c r="UKF46" s="37"/>
      <c r="UKG46" s="37"/>
      <c r="UKH46" s="37"/>
      <c r="UKI46" s="37"/>
      <c r="UKJ46" s="37"/>
      <c r="UKK46" s="37"/>
      <c r="UKL46" s="37"/>
      <c r="UKM46" s="37"/>
      <c r="UKN46" s="37"/>
      <c r="UKO46" s="37"/>
      <c r="UKP46" s="37"/>
      <c r="UKQ46" s="37"/>
      <c r="UKR46" s="37"/>
      <c r="UKS46" s="37"/>
      <c r="UKT46" s="37"/>
      <c r="UKU46" s="37"/>
      <c r="UKV46" s="37"/>
      <c r="UKW46" s="37"/>
      <c r="UKX46" s="37"/>
      <c r="UKY46" s="37"/>
      <c r="UKZ46" s="37"/>
      <c r="ULA46" s="37"/>
      <c r="ULB46" s="37"/>
      <c r="ULC46" s="37"/>
      <c r="ULD46" s="37"/>
      <c r="ULE46" s="37"/>
      <c r="ULF46" s="37"/>
      <c r="ULG46" s="37"/>
      <c r="ULH46" s="37"/>
      <c r="ULI46" s="37"/>
      <c r="ULJ46" s="37"/>
      <c r="ULK46" s="37"/>
      <c r="ULL46" s="37"/>
      <c r="ULM46" s="37"/>
      <c r="ULN46" s="37"/>
      <c r="ULO46" s="37"/>
      <c r="ULP46" s="37"/>
      <c r="ULQ46" s="37"/>
      <c r="ULR46" s="37"/>
      <c r="ULS46" s="37"/>
      <c r="ULT46" s="37"/>
      <c r="ULU46" s="37"/>
      <c r="ULV46" s="37"/>
      <c r="ULW46" s="37"/>
      <c r="ULX46" s="37"/>
      <c r="ULY46" s="37"/>
      <c r="ULZ46" s="37"/>
      <c r="UMA46" s="37"/>
      <c r="UMB46" s="37"/>
      <c r="UMC46" s="37"/>
      <c r="UMD46" s="37"/>
      <c r="UME46" s="37"/>
      <c r="UMF46" s="37"/>
      <c r="UMG46" s="37"/>
      <c r="UMH46" s="37"/>
      <c r="UMI46" s="37"/>
      <c r="UMJ46" s="37"/>
      <c r="UMK46" s="37"/>
      <c r="UML46" s="37"/>
      <c r="UMM46" s="37"/>
      <c r="UMN46" s="37"/>
      <c r="UMO46" s="37"/>
      <c r="UMP46" s="37"/>
      <c r="UMQ46" s="37"/>
      <c r="UMR46" s="37"/>
      <c r="UMS46" s="37"/>
      <c r="UMT46" s="37"/>
      <c r="UMU46" s="37"/>
      <c r="UMV46" s="37"/>
      <c r="UMW46" s="37"/>
      <c r="UMX46" s="37"/>
      <c r="UMY46" s="37"/>
      <c r="UMZ46" s="37"/>
      <c r="UNA46" s="37"/>
      <c r="UNB46" s="37"/>
      <c r="UNC46" s="37"/>
      <c r="UND46" s="37"/>
      <c r="UNE46" s="37"/>
      <c r="UNF46" s="37"/>
      <c r="UNG46" s="37"/>
      <c r="UNH46" s="37"/>
      <c r="UNI46" s="37"/>
      <c r="UNJ46" s="37"/>
      <c r="UNK46" s="37"/>
      <c r="UNL46" s="37"/>
      <c r="UNM46" s="37"/>
      <c r="UNN46" s="37"/>
      <c r="UNO46" s="37"/>
      <c r="UNP46" s="37"/>
      <c r="UNQ46" s="37"/>
      <c r="UNR46" s="37"/>
      <c r="UNS46" s="37"/>
      <c r="UNT46" s="37"/>
      <c r="UNU46" s="37"/>
      <c r="UNV46" s="37"/>
      <c r="UNW46" s="37"/>
      <c r="UNX46" s="37"/>
      <c r="UNY46" s="37"/>
      <c r="UNZ46" s="37"/>
      <c r="UOA46" s="37"/>
      <c r="UOB46" s="37"/>
      <c r="UOC46" s="37"/>
      <c r="UOD46" s="37"/>
      <c r="UOE46" s="37"/>
      <c r="UOF46" s="37"/>
      <c r="UOG46" s="37"/>
      <c r="UOH46" s="37"/>
      <c r="UOI46" s="37"/>
      <c r="UOJ46" s="37"/>
      <c r="UOK46" s="37"/>
      <c r="UOL46" s="37"/>
      <c r="UOM46" s="37"/>
      <c r="UON46" s="37"/>
      <c r="UOO46" s="37"/>
      <c r="UOP46" s="37"/>
      <c r="UOQ46" s="37"/>
      <c r="UOR46" s="37"/>
      <c r="UOS46" s="37"/>
      <c r="UOT46" s="37"/>
      <c r="UOU46" s="37"/>
      <c r="UOV46" s="37"/>
      <c r="UOW46" s="37"/>
      <c r="UOX46" s="37"/>
      <c r="UOY46" s="37"/>
      <c r="UOZ46" s="37"/>
      <c r="UPA46" s="37"/>
      <c r="UPB46" s="37"/>
      <c r="UPC46" s="37"/>
      <c r="UPD46" s="37"/>
      <c r="UPE46" s="37"/>
      <c r="UPF46" s="37"/>
      <c r="UPG46" s="37"/>
      <c r="UPH46" s="37"/>
      <c r="UPI46" s="37"/>
      <c r="UPJ46" s="37"/>
      <c r="UPK46" s="37"/>
      <c r="UPL46" s="37"/>
      <c r="UPM46" s="37"/>
      <c r="UPN46" s="37"/>
      <c r="UPO46" s="37"/>
      <c r="UPP46" s="37"/>
      <c r="UPQ46" s="37"/>
      <c r="UPR46" s="37"/>
      <c r="UPS46" s="37"/>
      <c r="UPT46" s="37"/>
      <c r="UPU46" s="37"/>
      <c r="UPV46" s="37"/>
      <c r="UPW46" s="37"/>
      <c r="UPX46" s="37"/>
      <c r="UPY46" s="37"/>
      <c r="UPZ46" s="37"/>
      <c r="UQA46" s="37"/>
      <c r="UQB46" s="37"/>
      <c r="UQC46" s="37"/>
      <c r="UQD46" s="37"/>
      <c r="UQE46" s="37"/>
      <c r="UQF46" s="37"/>
      <c r="UQG46" s="37"/>
      <c r="UQH46" s="37"/>
      <c r="UQI46" s="37"/>
      <c r="UQJ46" s="37"/>
      <c r="UQK46" s="37"/>
      <c r="UQL46" s="37"/>
      <c r="UQM46" s="37"/>
      <c r="UQN46" s="37"/>
      <c r="UQO46" s="37"/>
      <c r="UQP46" s="37"/>
      <c r="UQQ46" s="37"/>
      <c r="UQR46" s="37"/>
      <c r="UQS46" s="37"/>
      <c r="UQT46" s="37"/>
      <c r="UQU46" s="37"/>
      <c r="UQV46" s="37"/>
      <c r="UQW46" s="37"/>
      <c r="UQX46" s="37"/>
      <c r="UQY46" s="37"/>
      <c r="UQZ46" s="37"/>
      <c r="URA46" s="37"/>
      <c r="URB46" s="37"/>
      <c r="URC46" s="37"/>
      <c r="URD46" s="37"/>
      <c r="URE46" s="37"/>
      <c r="URF46" s="37"/>
      <c r="URG46" s="37"/>
      <c r="URH46" s="37"/>
      <c r="URI46" s="37"/>
      <c r="URJ46" s="37"/>
      <c r="URK46" s="37"/>
      <c r="URL46" s="37"/>
      <c r="URM46" s="37"/>
      <c r="URN46" s="37"/>
      <c r="URO46" s="37"/>
      <c r="URP46" s="37"/>
      <c r="URQ46" s="37"/>
      <c r="URR46" s="37"/>
      <c r="URS46" s="37"/>
      <c r="URT46" s="37"/>
      <c r="URU46" s="37"/>
      <c r="URV46" s="37"/>
      <c r="URW46" s="37"/>
      <c r="URX46" s="37"/>
      <c r="URY46" s="37"/>
      <c r="URZ46" s="37"/>
      <c r="USA46" s="37"/>
      <c r="USB46" s="37"/>
      <c r="USC46" s="37"/>
      <c r="USD46" s="37"/>
      <c r="USE46" s="37"/>
      <c r="USF46" s="37"/>
      <c r="USG46" s="37"/>
      <c r="USH46" s="37"/>
      <c r="USI46" s="37"/>
      <c r="USJ46" s="37"/>
      <c r="USK46" s="37"/>
      <c r="USL46" s="37"/>
      <c r="USM46" s="37"/>
      <c r="USN46" s="37"/>
      <c r="USO46" s="37"/>
      <c r="USP46" s="37"/>
      <c r="USQ46" s="37"/>
      <c r="USR46" s="37"/>
      <c r="USS46" s="37"/>
      <c r="UST46" s="37"/>
      <c r="USU46" s="37"/>
      <c r="USV46" s="37"/>
      <c r="USW46" s="37"/>
      <c r="USX46" s="37"/>
      <c r="USY46" s="37"/>
      <c r="USZ46" s="37"/>
      <c r="UTA46" s="37"/>
      <c r="UTB46" s="37"/>
      <c r="UTC46" s="37"/>
      <c r="UTD46" s="37"/>
      <c r="UTE46" s="37"/>
      <c r="UTF46" s="37"/>
      <c r="UTG46" s="37"/>
      <c r="UTH46" s="37"/>
      <c r="UTI46" s="37"/>
      <c r="UTJ46" s="37"/>
      <c r="UTK46" s="37"/>
      <c r="UTL46" s="37"/>
      <c r="UTM46" s="37"/>
      <c r="UTN46" s="37"/>
      <c r="UTO46" s="37"/>
      <c r="UTP46" s="37"/>
      <c r="UTQ46" s="37"/>
      <c r="UTR46" s="37"/>
      <c r="UTS46" s="37"/>
      <c r="UTT46" s="37"/>
      <c r="UTU46" s="37"/>
      <c r="UTV46" s="37"/>
      <c r="UTW46" s="37"/>
      <c r="UTX46" s="37"/>
      <c r="UTY46" s="37"/>
      <c r="UTZ46" s="37"/>
      <c r="UUA46" s="37"/>
      <c r="UUB46" s="37"/>
      <c r="UUC46" s="37"/>
      <c r="UUD46" s="37"/>
      <c r="UUE46" s="37"/>
      <c r="UUF46" s="37"/>
      <c r="UUG46" s="37"/>
      <c r="UUH46" s="37"/>
      <c r="UUI46" s="37"/>
      <c r="UUJ46" s="37"/>
      <c r="UUK46" s="37"/>
      <c r="UUL46" s="37"/>
      <c r="UUM46" s="37"/>
      <c r="UUN46" s="37"/>
      <c r="UUO46" s="37"/>
      <c r="UUP46" s="37"/>
      <c r="UUQ46" s="37"/>
      <c r="UUR46" s="37"/>
      <c r="UUS46" s="37"/>
      <c r="UUT46" s="37"/>
      <c r="UUU46" s="37"/>
      <c r="UUV46" s="37"/>
      <c r="UUW46" s="37"/>
      <c r="UUX46" s="37"/>
      <c r="UUY46" s="37"/>
      <c r="UUZ46" s="37"/>
      <c r="UVA46" s="37"/>
      <c r="UVB46" s="37"/>
      <c r="UVC46" s="37"/>
      <c r="UVD46" s="37"/>
      <c r="UVE46" s="37"/>
      <c r="UVF46" s="37"/>
      <c r="UVG46" s="37"/>
      <c r="UVH46" s="37"/>
      <c r="UVI46" s="37"/>
      <c r="UVJ46" s="37"/>
      <c r="UVK46" s="37"/>
      <c r="UVL46" s="37"/>
      <c r="UVM46" s="37"/>
      <c r="UVN46" s="37"/>
      <c r="UVO46" s="37"/>
      <c r="UVP46" s="37"/>
      <c r="UVQ46" s="37"/>
      <c r="UVR46" s="37"/>
      <c r="UVS46" s="37"/>
      <c r="UVT46" s="37"/>
      <c r="UVU46" s="37"/>
      <c r="UVV46" s="37"/>
      <c r="UVW46" s="37"/>
      <c r="UVX46" s="37"/>
      <c r="UVY46" s="37"/>
      <c r="UVZ46" s="37"/>
      <c r="UWA46" s="37"/>
      <c r="UWB46" s="37"/>
      <c r="UWC46" s="37"/>
      <c r="UWD46" s="37"/>
      <c r="UWE46" s="37"/>
      <c r="UWF46" s="37"/>
      <c r="UWG46" s="37"/>
      <c r="UWH46" s="37"/>
      <c r="UWI46" s="37"/>
      <c r="UWJ46" s="37"/>
      <c r="UWK46" s="37"/>
      <c r="UWL46" s="37"/>
      <c r="UWM46" s="37"/>
      <c r="UWN46" s="37"/>
      <c r="UWO46" s="37"/>
      <c r="UWP46" s="37"/>
      <c r="UWQ46" s="37"/>
      <c r="UWR46" s="37"/>
      <c r="UWS46" s="37"/>
      <c r="UWT46" s="37"/>
      <c r="UWU46" s="37"/>
      <c r="UWV46" s="37"/>
      <c r="UWW46" s="37"/>
      <c r="UWX46" s="37"/>
      <c r="UWY46" s="37"/>
      <c r="UWZ46" s="37"/>
      <c r="UXA46" s="37"/>
      <c r="UXB46" s="37"/>
      <c r="UXC46" s="37"/>
      <c r="UXD46" s="37"/>
      <c r="UXE46" s="37"/>
      <c r="UXF46" s="37"/>
      <c r="UXG46" s="37"/>
      <c r="UXH46" s="37"/>
      <c r="UXI46" s="37"/>
      <c r="UXJ46" s="37"/>
      <c r="UXK46" s="37"/>
      <c r="UXL46" s="37"/>
      <c r="UXM46" s="37"/>
      <c r="UXN46" s="37"/>
      <c r="UXO46" s="37"/>
      <c r="UXP46" s="37"/>
      <c r="UXQ46" s="37"/>
      <c r="UXR46" s="37"/>
      <c r="UXS46" s="37"/>
      <c r="UXT46" s="37"/>
      <c r="UXU46" s="37"/>
      <c r="UXV46" s="37"/>
      <c r="UXW46" s="37"/>
      <c r="UXX46" s="37"/>
      <c r="UXY46" s="37"/>
      <c r="UXZ46" s="37"/>
      <c r="UYA46" s="37"/>
      <c r="UYB46" s="37"/>
      <c r="UYC46" s="37"/>
      <c r="UYD46" s="37"/>
      <c r="UYE46" s="37"/>
      <c r="UYF46" s="37"/>
      <c r="UYG46" s="37"/>
      <c r="UYH46" s="37"/>
      <c r="UYI46" s="37"/>
      <c r="UYJ46" s="37"/>
      <c r="UYK46" s="37"/>
      <c r="UYL46" s="37"/>
      <c r="UYM46" s="37"/>
      <c r="UYN46" s="37"/>
      <c r="UYO46" s="37"/>
      <c r="UYP46" s="37"/>
      <c r="UYQ46" s="37"/>
      <c r="UYR46" s="37"/>
      <c r="UYS46" s="37"/>
      <c r="UYT46" s="37"/>
      <c r="UYU46" s="37"/>
      <c r="UYV46" s="37"/>
      <c r="UYW46" s="37"/>
      <c r="UYX46" s="37"/>
      <c r="UYY46" s="37"/>
      <c r="UYZ46" s="37"/>
      <c r="UZA46" s="37"/>
      <c r="UZB46" s="37"/>
      <c r="UZC46" s="37"/>
      <c r="UZD46" s="37"/>
      <c r="UZE46" s="37"/>
      <c r="UZF46" s="37"/>
      <c r="UZG46" s="37"/>
      <c r="UZH46" s="37"/>
      <c r="UZI46" s="37"/>
      <c r="UZJ46" s="37"/>
      <c r="UZK46" s="37"/>
      <c r="UZL46" s="37"/>
      <c r="UZM46" s="37"/>
      <c r="UZN46" s="37"/>
      <c r="UZO46" s="37"/>
      <c r="UZP46" s="37"/>
      <c r="UZQ46" s="37"/>
      <c r="UZR46" s="37"/>
      <c r="UZS46" s="37"/>
      <c r="UZT46" s="37"/>
      <c r="UZU46" s="37"/>
      <c r="UZV46" s="37"/>
      <c r="UZW46" s="37"/>
      <c r="UZX46" s="37"/>
      <c r="UZY46" s="37"/>
      <c r="UZZ46" s="37"/>
      <c r="VAA46" s="37"/>
      <c r="VAB46" s="37"/>
      <c r="VAC46" s="37"/>
      <c r="VAD46" s="37"/>
      <c r="VAE46" s="37"/>
      <c r="VAF46" s="37"/>
      <c r="VAG46" s="37"/>
      <c r="VAH46" s="37"/>
      <c r="VAI46" s="37"/>
      <c r="VAJ46" s="37"/>
      <c r="VAK46" s="37"/>
      <c r="VAL46" s="37"/>
      <c r="VAM46" s="37"/>
      <c r="VAN46" s="37"/>
      <c r="VAO46" s="37"/>
      <c r="VAP46" s="37"/>
      <c r="VAQ46" s="37"/>
      <c r="VAR46" s="37"/>
      <c r="VAS46" s="37"/>
      <c r="VAT46" s="37"/>
      <c r="VAU46" s="37"/>
      <c r="VAV46" s="37"/>
      <c r="VAW46" s="37"/>
      <c r="VAX46" s="37"/>
      <c r="VAY46" s="37"/>
      <c r="VAZ46" s="37"/>
      <c r="VBA46" s="37"/>
      <c r="VBB46" s="37"/>
      <c r="VBC46" s="37"/>
      <c r="VBD46" s="37"/>
      <c r="VBE46" s="37"/>
      <c r="VBF46" s="37"/>
      <c r="VBG46" s="37"/>
      <c r="VBH46" s="37"/>
      <c r="VBI46" s="37"/>
      <c r="VBJ46" s="37"/>
      <c r="VBK46" s="37"/>
      <c r="VBL46" s="37"/>
      <c r="VBM46" s="37"/>
      <c r="VBN46" s="37"/>
      <c r="VBO46" s="37"/>
      <c r="VBP46" s="37"/>
      <c r="VBQ46" s="37"/>
      <c r="VBR46" s="37"/>
      <c r="VBS46" s="37"/>
      <c r="VBT46" s="37"/>
      <c r="VBU46" s="37"/>
      <c r="VBV46" s="37"/>
      <c r="VBW46" s="37"/>
      <c r="VBX46" s="37"/>
      <c r="VBY46" s="37"/>
      <c r="VBZ46" s="37"/>
      <c r="VCA46" s="37"/>
      <c r="VCB46" s="37"/>
      <c r="VCC46" s="37"/>
      <c r="VCD46" s="37"/>
      <c r="VCE46" s="37"/>
      <c r="VCF46" s="37"/>
      <c r="VCG46" s="37"/>
      <c r="VCH46" s="37"/>
      <c r="VCI46" s="37"/>
      <c r="VCJ46" s="37"/>
      <c r="VCK46" s="37"/>
      <c r="VCL46" s="37"/>
      <c r="VCM46" s="37"/>
      <c r="VCN46" s="37"/>
      <c r="VCO46" s="37"/>
      <c r="VCP46" s="37"/>
      <c r="VCQ46" s="37"/>
      <c r="VCR46" s="37"/>
      <c r="VCS46" s="37"/>
      <c r="VCT46" s="37"/>
      <c r="VCU46" s="37"/>
      <c r="VCV46" s="37"/>
      <c r="VCW46" s="37"/>
      <c r="VCX46" s="37"/>
      <c r="VCY46" s="37"/>
      <c r="VCZ46" s="37"/>
      <c r="VDA46" s="37"/>
      <c r="VDB46" s="37"/>
      <c r="VDC46" s="37"/>
      <c r="VDD46" s="37"/>
      <c r="VDE46" s="37"/>
      <c r="VDF46" s="37"/>
      <c r="VDG46" s="37"/>
      <c r="VDH46" s="37"/>
      <c r="VDI46" s="37"/>
      <c r="VDJ46" s="37"/>
      <c r="VDK46" s="37"/>
      <c r="VDL46" s="37"/>
      <c r="VDM46" s="37"/>
      <c r="VDN46" s="37"/>
      <c r="VDO46" s="37"/>
      <c r="VDP46" s="37"/>
      <c r="VDQ46" s="37"/>
      <c r="VDR46" s="37"/>
      <c r="VDS46" s="37"/>
      <c r="VDT46" s="37"/>
      <c r="VDU46" s="37"/>
      <c r="VDV46" s="37"/>
      <c r="VDW46" s="37"/>
      <c r="VDX46" s="37"/>
      <c r="VDY46" s="37"/>
      <c r="VDZ46" s="37"/>
      <c r="VEA46" s="37"/>
      <c r="VEB46" s="37"/>
      <c r="VEC46" s="37"/>
      <c r="VED46" s="37"/>
      <c r="VEE46" s="37"/>
      <c r="VEF46" s="37"/>
      <c r="VEG46" s="37"/>
      <c r="VEH46" s="37"/>
      <c r="VEI46" s="37"/>
      <c r="VEJ46" s="37"/>
      <c r="VEK46" s="37"/>
      <c r="VEL46" s="37"/>
      <c r="VEM46" s="37"/>
      <c r="VEN46" s="37"/>
      <c r="VEO46" s="37"/>
      <c r="VEP46" s="37"/>
      <c r="VEQ46" s="37"/>
      <c r="VER46" s="37"/>
      <c r="VES46" s="37"/>
      <c r="VET46" s="37"/>
      <c r="VEU46" s="37"/>
      <c r="VEV46" s="37"/>
      <c r="VEW46" s="37"/>
      <c r="VEX46" s="37"/>
      <c r="VEY46" s="37"/>
      <c r="VEZ46" s="37"/>
      <c r="VFA46" s="37"/>
      <c r="VFB46" s="37"/>
      <c r="VFC46" s="37"/>
      <c r="VFD46" s="37"/>
      <c r="VFE46" s="37"/>
      <c r="VFF46" s="37"/>
      <c r="VFG46" s="37"/>
      <c r="VFH46" s="37"/>
      <c r="VFI46" s="37"/>
      <c r="VFJ46" s="37"/>
      <c r="VFK46" s="37"/>
      <c r="VFL46" s="37"/>
      <c r="VFM46" s="37"/>
      <c r="VFN46" s="37"/>
      <c r="VFO46" s="37"/>
      <c r="VFP46" s="37"/>
      <c r="VFQ46" s="37"/>
      <c r="VFR46" s="37"/>
      <c r="VFS46" s="37"/>
      <c r="VFT46" s="37"/>
      <c r="VFU46" s="37"/>
      <c r="VFV46" s="37"/>
      <c r="VFW46" s="37"/>
      <c r="VFX46" s="37"/>
      <c r="VFY46" s="37"/>
      <c r="VFZ46" s="37"/>
      <c r="VGA46" s="37"/>
      <c r="VGB46" s="37"/>
      <c r="VGC46" s="37"/>
      <c r="VGD46" s="37"/>
      <c r="VGE46" s="37"/>
      <c r="VGF46" s="37"/>
      <c r="VGG46" s="37"/>
      <c r="VGH46" s="37"/>
      <c r="VGI46" s="37"/>
      <c r="VGJ46" s="37"/>
      <c r="VGK46" s="37"/>
      <c r="VGL46" s="37"/>
      <c r="VGM46" s="37"/>
      <c r="VGN46" s="37"/>
      <c r="VGO46" s="37"/>
      <c r="VGP46" s="37"/>
      <c r="VGQ46" s="37"/>
      <c r="VGR46" s="37"/>
      <c r="VGS46" s="37"/>
      <c r="VGT46" s="37"/>
      <c r="VGU46" s="37"/>
      <c r="VGV46" s="37"/>
      <c r="VGW46" s="37"/>
      <c r="VGX46" s="37"/>
      <c r="VGY46" s="37"/>
      <c r="VGZ46" s="37"/>
      <c r="VHA46" s="37"/>
      <c r="VHB46" s="37"/>
      <c r="VHC46" s="37"/>
      <c r="VHD46" s="37"/>
      <c r="VHE46" s="37"/>
      <c r="VHF46" s="37"/>
      <c r="VHG46" s="37"/>
      <c r="VHH46" s="37"/>
      <c r="VHI46" s="37"/>
      <c r="VHJ46" s="37"/>
      <c r="VHK46" s="37"/>
      <c r="VHL46" s="37"/>
      <c r="VHM46" s="37"/>
      <c r="VHN46" s="37"/>
      <c r="VHO46" s="37"/>
      <c r="VHP46" s="37"/>
      <c r="VHQ46" s="37"/>
      <c r="VHR46" s="37"/>
      <c r="VHS46" s="37"/>
      <c r="VHT46" s="37"/>
      <c r="VHU46" s="37"/>
      <c r="VHV46" s="37"/>
      <c r="VHW46" s="37"/>
      <c r="VHX46" s="37"/>
      <c r="VHY46" s="37"/>
      <c r="VHZ46" s="37"/>
      <c r="VIA46" s="37"/>
      <c r="VIB46" s="37"/>
      <c r="VIC46" s="37"/>
      <c r="VID46" s="37"/>
      <c r="VIE46" s="37"/>
      <c r="VIF46" s="37"/>
      <c r="VIG46" s="37"/>
      <c r="VIH46" s="37"/>
      <c r="VII46" s="37"/>
      <c r="VIJ46" s="37"/>
      <c r="VIK46" s="37"/>
      <c r="VIL46" s="37"/>
      <c r="VIM46" s="37"/>
      <c r="VIN46" s="37"/>
      <c r="VIO46" s="37"/>
      <c r="VIP46" s="37"/>
      <c r="VIQ46" s="37"/>
      <c r="VIR46" s="37"/>
      <c r="VIS46" s="37"/>
      <c r="VIT46" s="37"/>
      <c r="VIU46" s="37"/>
      <c r="VIV46" s="37"/>
      <c r="VIW46" s="37"/>
      <c r="VIX46" s="37"/>
      <c r="VIY46" s="37"/>
      <c r="VIZ46" s="37"/>
      <c r="VJA46" s="37"/>
      <c r="VJB46" s="37"/>
      <c r="VJC46" s="37"/>
      <c r="VJD46" s="37"/>
      <c r="VJE46" s="37"/>
      <c r="VJF46" s="37"/>
      <c r="VJG46" s="37"/>
      <c r="VJH46" s="37"/>
      <c r="VJI46" s="37"/>
      <c r="VJJ46" s="37"/>
      <c r="VJK46" s="37"/>
      <c r="VJL46" s="37"/>
      <c r="VJM46" s="37"/>
      <c r="VJN46" s="37"/>
      <c r="VJO46" s="37"/>
      <c r="VJP46" s="37"/>
      <c r="VJQ46" s="37"/>
      <c r="VJR46" s="37"/>
      <c r="VJS46" s="37"/>
      <c r="VJT46" s="37"/>
      <c r="VJU46" s="37"/>
      <c r="VJV46" s="37"/>
      <c r="VJW46" s="37"/>
      <c r="VJX46" s="37"/>
      <c r="VJY46" s="37"/>
      <c r="VJZ46" s="37"/>
      <c r="VKA46" s="37"/>
      <c r="VKB46" s="37"/>
      <c r="VKC46" s="37"/>
      <c r="VKD46" s="37"/>
      <c r="VKE46" s="37"/>
      <c r="VKF46" s="37"/>
      <c r="VKG46" s="37"/>
      <c r="VKH46" s="37"/>
      <c r="VKI46" s="37"/>
      <c r="VKJ46" s="37"/>
      <c r="VKK46" s="37"/>
      <c r="VKL46" s="37"/>
      <c r="VKM46" s="37"/>
      <c r="VKN46" s="37"/>
      <c r="VKO46" s="37"/>
      <c r="VKP46" s="37"/>
      <c r="VKQ46" s="37"/>
      <c r="VKR46" s="37"/>
      <c r="VKS46" s="37"/>
      <c r="VKT46" s="37"/>
      <c r="VKU46" s="37"/>
      <c r="VKV46" s="37"/>
      <c r="VKW46" s="37"/>
      <c r="VKX46" s="37"/>
      <c r="VKY46" s="37"/>
      <c r="VKZ46" s="37"/>
      <c r="VLA46" s="37"/>
      <c r="VLB46" s="37"/>
      <c r="VLC46" s="37"/>
      <c r="VLD46" s="37"/>
      <c r="VLE46" s="37"/>
      <c r="VLF46" s="37"/>
      <c r="VLG46" s="37"/>
      <c r="VLH46" s="37"/>
      <c r="VLI46" s="37"/>
      <c r="VLJ46" s="37"/>
      <c r="VLK46" s="37"/>
      <c r="VLL46" s="37"/>
      <c r="VLM46" s="37"/>
      <c r="VLN46" s="37"/>
      <c r="VLO46" s="37"/>
      <c r="VLP46" s="37"/>
      <c r="VLQ46" s="37"/>
      <c r="VLR46" s="37"/>
      <c r="VLS46" s="37"/>
      <c r="VLT46" s="37"/>
      <c r="VLU46" s="37"/>
      <c r="VLV46" s="37"/>
      <c r="VLW46" s="37"/>
      <c r="VLX46" s="37"/>
      <c r="VLY46" s="37"/>
      <c r="VLZ46" s="37"/>
      <c r="VMA46" s="37"/>
      <c r="VMB46" s="37"/>
      <c r="VMC46" s="37"/>
      <c r="VMD46" s="37"/>
      <c r="VME46" s="37"/>
      <c r="VMF46" s="37"/>
      <c r="VMG46" s="37"/>
      <c r="VMH46" s="37"/>
      <c r="VMI46" s="37"/>
      <c r="VMJ46" s="37"/>
      <c r="VMK46" s="37"/>
      <c r="VML46" s="37"/>
      <c r="VMM46" s="37"/>
      <c r="VMN46" s="37"/>
      <c r="VMO46" s="37"/>
      <c r="VMP46" s="37"/>
      <c r="VMQ46" s="37"/>
      <c r="VMR46" s="37"/>
      <c r="VMS46" s="37"/>
      <c r="VMT46" s="37"/>
      <c r="VMU46" s="37"/>
      <c r="VMV46" s="37"/>
      <c r="VMW46" s="37"/>
      <c r="VMX46" s="37"/>
      <c r="VMY46" s="37"/>
      <c r="VMZ46" s="37"/>
      <c r="VNA46" s="37"/>
      <c r="VNB46" s="37"/>
      <c r="VNC46" s="37"/>
      <c r="VND46" s="37"/>
      <c r="VNE46" s="37"/>
      <c r="VNF46" s="37"/>
      <c r="VNG46" s="37"/>
      <c r="VNH46" s="37"/>
      <c r="VNI46" s="37"/>
      <c r="VNJ46" s="37"/>
      <c r="VNK46" s="37"/>
      <c r="VNL46" s="37"/>
      <c r="VNM46" s="37"/>
      <c r="VNN46" s="37"/>
      <c r="VNO46" s="37"/>
      <c r="VNP46" s="37"/>
      <c r="VNQ46" s="37"/>
      <c r="VNR46" s="37"/>
      <c r="VNS46" s="37"/>
      <c r="VNT46" s="37"/>
      <c r="VNU46" s="37"/>
      <c r="VNV46" s="37"/>
      <c r="VNW46" s="37"/>
      <c r="VNX46" s="37"/>
      <c r="VNY46" s="37"/>
      <c r="VNZ46" s="37"/>
      <c r="VOA46" s="37"/>
      <c r="VOB46" s="37"/>
      <c r="VOC46" s="37"/>
      <c r="VOD46" s="37"/>
      <c r="VOE46" s="37"/>
      <c r="VOF46" s="37"/>
      <c r="VOG46" s="37"/>
      <c r="VOH46" s="37"/>
      <c r="VOI46" s="37"/>
      <c r="VOJ46" s="37"/>
      <c r="VOK46" s="37"/>
      <c r="VOL46" s="37"/>
      <c r="VOM46" s="37"/>
      <c r="VON46" s="37"/>
      <c r="VOO46" s="37"/>
      <c r="VOP46" s="37"/>
      <c r="VOQ46" s="37"/>
      <c r="VOR46" s="37"/>
      <c r="VOS46" s="37"/>
      <c r="VOT46" s="37"/>
      <c r="VOU46" s="37"/>
      <c r="VOV46" s="37"/>
      <c r="VOW46" s="37"/>
      <c r="VOX46" s="37"/>
      <c r="VOY46" s="37"/>
      <c r="VOZ46" s="37"/>
      <c r="VPA46" s="37"/>
      <c r="VPB46" s="37"/>
      <c r="VPC46" s="37"/>
      <c r="VPD46" s="37"/>
      <c r="VPE46" s="37"/>
      <c r="VPF46" s="37"/>
      <c r="VPG46" s="37"/>
      <c r="VPH46" s="37"/>
      <c r="VPI46" s="37"/>
      <c r="VPJ46" s="37"/>
      <c r="VPK46" s="37"/>
      <c r="VPL46" s="37"/>
      <c r="VPM46" s="37"/>
      <c r="VPN46" s="37"/>
      <c r="VPO46" s="37"/>
      <c r="VPP46" s="37"/>
      <c r="VPQ46" s="37"/>
      <c r="VPR46" s="37"/>
      <c r="VPS46" s="37"/>
      <c r="VPT46" s="37"/>
      <c r="VPU46" s="37"/>
      <c r="VPV46" s="37"/>
      <c r="VPW46" s="37"/>
      <c r="VPX46" s="37"/>
      <c r="VPY46" s="37"/>
      <c r="VPZ46" s="37"/>
      <c r="VQA46" s="37"/>
      <c r="VQB46" s="37"/>
      <c r="VQC46" s="37"/>
      <c r="VQD46" s="37"/>
      <c r="VQE46" s="37"/>
      <c r="VQF46" s="37"/>
      <c r="VQG46" s="37"/>
      <c r="VQH46" s="37"/>
      <c r="VQI46" s="37"/>
      <c r="VQJ46" s="37"/>
      <c r="VQK46" s="37"/>
      <c r="VQL46" s="37"/>
      <c r="VQM46" s="37"/>
      <c r="VQN46" s="37"/>
      <c r="VQO46" s="37"/>
      <c r="VQP46" s="37"/>
      <c r="VQQ46" s="37"/>
      <c r="VQR46" s="37"/>
      <c r="VQS46" s="37"/>
      <c r="VQT46" s="37"/>
      <c r="VQU46" s="37"/>
      <c r="VQV46" s="37"/>
      <c r="VQW46" s="37"/>
      <c r="VQX46" s="37"/>
      <c r="VQY46" s="37"/>
      <c r="VQZ46" s="37"/>
      <c r="VRA46" s="37"/>
      <c r="VRB46" s="37"/>
      <c r="VRC46" s="37"/>
      <c r="VRD46" s="37"/>
      <c r="VRE46" s="37"/>
      <c r="VRF46" s="37"/>
      <c r="VRG46" s="37"/>
      <c r="VRH46" s="37"/>
      <c r="VRI46" s="37"/>
      <c r="VRJ46" s="37"/>
      <c r="VRK46" s="37"/>
      <c r="VRL46" s="37"/>
      <c r="VRM46" s="37"/>
      <c r="VRN46" s="37"/>
      <c r="VRO46" s="37"/>
      <c r="VRP46" s="37"/>
      <c r="VRQ46" s="37"/>
      <c r="VRR46" s="37"/>
      <c r="VRS46" s="37"/>
      <c r="VRT46" s="37"/>
      <c r="VRU46" s="37"/>
      <c r="VRV46" s="37"/>
      <c r="VRW46" s="37"/>
      <c r="VRX46" s="37"/>
      <c r="VRY46" s="37"/>
      <c r="VRZ46" s="37"/>
      <c r="VSA46" s="37"/>
      <c r="VSB46" s="37"/>
      <c r="VSC46" s="37"/>
      <c r="VSD46" s="37"/>
      <c r="VSE46" s="37"/>
      <c r="VSF46" s="37"/>
      <c r="VSG46" s="37"/>
      <c r="VSH46" s="37"/>
      <c r="VSI46" s="37"/>
      <c r="VSJ46" s="37"/>
      <c r="VSK46" s="37"/>
      <c r="VSL46" s="37"/>
      <c r="VSM46" s="37"/>
      <c r="VSN46" s="37"/>
      <c r="VSO46" s="37"/>
      <c r="VSP46" s="37"/>
      <c r="VSQ46" s="37"/>
      <c r="VSR46" s="37"/>
      <c r="VSS46" s="37"/>
      <c r="VST46" s="37"/>
      <c r="VSU46" s="37"/>
      <c r="VSV46" s="37"/>
      <c r="VSW46" s="37"/>
      <c r="VSX46" s="37"/>
      <c r="VSY46" s="37"/>
      <c r="VSZ46" s="37"/>
      <c r="VTA46" s="37"/>
      <c r="VTB46" s="37"/>
      <c r="VTC46" s="37"/>
      <c r="VTD46" s="37"/>
      <c r="VTE46" s="37"/>
      <c r="VTF46" s="37"/>
      <c r="VTG46" s="37"/>
      <c r="VTH46" s="37"/>
      <c r="VTI46" s="37"/>
      <c r="VTJ46" s="37"/>
      <c r="VTK46" s="37"/>
      <c r="VTL46" s="37"/>
      <c r="VTM46" s="37"/>
      <c r="VTN46" s="37"/>
      <c r="VTO46" s="37"/>
      <c r="VTP46" s="37"/>
      <c r="VTQ46" s="37"/>
      <c r="VTR46" s="37"/>
      <c r="VTS46" s="37"/>
      <c r="VTT46" s="37"/>
      <c r="VTU46" s="37"/>
      <c r="VTV46" s="37"/>
      <c r="VTW46" s="37"/>
      <c r="VTX46" s="37"/>
      <c r="VTY46" s="37"/>
      <c r="VTZ46" s="37"/>
      <c r="VUA46" s="37"/>
      <c r="VUB46" s="37"/>
      <c r="VUC46" s="37"/>
      <c r="VUD46" s="37"/>
      <c r="VUE46" s="37"/>
      <c r="VUF46" s="37"/>
      <c r="VUG46" s="37"/>
      <c r="VUH46" s="37"/>
      <c r="VUI46" s="37"/>
      <c r="VUJ46" s="37"/>
      <c r="VUK46" s="37"/>
      <c r="VUL46" s="37"/>
      <c r="VUM46" s="37"/>
      <c r="VUN46" s="37"/>
      <c r="VUO46" s="37"/>
      <c r="VUP46" s="37"/>
      <c r="VUQ46" s="37"/>
      <c r="VUR46" s="37"/>
      <c r="VUS46" s="37"/>
      <c r="VUT46" s="37"/>
      <c r="VUU46" s="37"/>
      <c r="VUV46" s="37"/>
      <c r="VUW46" s="37"/>
      <c r="VUX46" s="37"/>
      <c r="VUY46" s="37"/>
      <c r="VUZ46" s="37"/>
      <c r="VVA46" s="37"/>
      <c r="VVB46" s="37"/>
      <c r="VVC46" s="37"/>
      <c r="VVD46" s="37"/>
      <c r="VVE46" s="37"/>
      <c r="VVF46" s="37"/>
      <c r="VVG46" s="37"/>
      <c r="VVH46" s="37"/>
      <c r="VVI46" s="37"/>
      <c r="VVJ46" s="37"/>
      <c r="VVK46" s="37"/>
      <c r="VVL46" s="37"/>
      <c r="VVM46" s="37"/>
      <c r="VVN46" s="37"/>
      <c r="VVO46" s="37"/>
      <c r="VVP46" s="37"/>
      <c r="VVQ46" s="37"/>
      <c r="VVR46" s="37"/>
      <c r="VVS46" s="37"/>
      <c r="VVT46" s="37"/>
      <c r="VVU46" s="37"/>
      <c r="VVV46" s="37"/>
      <c r="VVW46" s="37"/>
      <c r="VVX46" s="37"/>
      <c r="VVY46" s="37"/>
      <c r="VVZ46" s="37"/>
      <c r="VWA46" s="37"/>
      <c r="VWB46" s="37"/>
      <c r="VWC46" s="37"/>
      <c r="VWD46" s="37"/>
      <c r="VWE46" s="37"/>
      <c r="VWF46" s="37"/>
      <c r="VWG46" s="37"/>
      <c r="VWH46" s="37"/>
      <c r="VWI46" s="37"/>
      <c r="VWJ46" s="37"/>
      <c r="VWK46" s="37"/>
      <c r="VWL46" s="37"/>
      <c r="VWM46" s="37"/>
      <c r="VWN46" s="37"/>
      <c r="VWO46" s="37"/>
      <c r="VWP46" s="37"/>
      <c r="VWQ46" s="37"/>
      <c r="VWR46" s="37"/>
      <c r="VWS46" s="37"/>
      <c r="VWT46" s="37"/>
      <c r="VWU46" s="37"/>
      <c r="VWV46" s="37"/>
      <c r="VWW46" s="37"/>
      <c r="VWX46" s="37"/>
      <c r="VWY46" s="37"/>
      <c r="VWZ46" s="37"/>
      <c r="VXA46" s="37"/>
      <c r="VXB46" s="37"/>
      <c r="VXC46" s="37"/>
      <c r="VXD46" s="37"/>
      <c r="VXE46" s="37"/>
      <c r="VXF46" s="37"/>
      <c r="VXG46" s="37"/>
      <c r="VXH46" s="37"/>
      <c r="VXI46" s="37"/>
      <c r="VXJ46" s="37"/>
      <c r="VXK46" s="37"/>
      <c r="VXL46" s="37"/>
      <c r="VXM46" s="37"/>
      <c r="VXN46" s="37"/>
      <c r="VXO46" s="37"/>
      <c r="VXP46" s="37"/>
      <c r="VXQ46" s="37"/>
      <c r="VXR46" s="37"/>
      <c r="VXS46" s="37"/>
      <c r="VXT46" s="37"/>
      <c r="VXU46" s="37"/>
      <c r="VXV46" s="37"/>
      <c r="VXW46" s="37"/>
      <c r="VXX46" s="37"/>
      <c r="VXY46" s="37"/>
      <c r="VXZ46" s="37"/>
      <c r="VYA46" s="37"/>
      <c r="VYB46" s="37"/>
      <c r="VYC46" s="37"/>
      <c r="VYD46" s="37"/>
      <c r="VYE46" s="37"/>
      <c r="VYF46" s="37"/>
      <c r="VYG46" s="37"/>
      <c r="VYH46" s="37"/>
      <c r="VYI46" s="37"/>
      <c r="VYJ46" s="37"/>
      <c r="VYK46" s="37"/>
      <c r="VYL46" s="37"/>
      <c r="VYM46" s="37"/>
      <c r="VYN46" s="37"/>
      <c r="VYO46" s="37"/>
      <c r="VYP46" s="37"/>
      <c r="VYQ46" s="37"/>
      <c r="VYR46" s="37"/>
      <c r="VYS46" s="37"/>
      <c r="VYT46" s="37"/>
      <c r="VYU46" s="37"/>
      <c r="VYV46" s="37"/>
      <c r="VYW46" s="37"/>
      <c r="VYX46" s="37"/>
      <c r="VYY46" s="37"/>
      <c r="VYZ46" s="37"/>
      <c r="VZA46" s="37"/>
      <c r="VZB46" s="37"/>
      <c r="VZC46" s="37"/>
      <c r="VZD46" s="37"/>
      <c r="VZE46" s="37"/>
      <c r="VZF46" s="37"/>
      <c r="VZG46" s="37"/>
      <c r="VZH46" s="37"/>
      <c r="VZI46" s="37"/>
      <c r="VZJ46" s="37"/>
      <c r="VZK46" s="37"/>
      <c r="VZL46" s="37"/>
      <c r="VZM46" s="37"/>
      <c r="VZN46" s="37"/>
      <c r="VZO46" s="37"/>
      <c r="VZP46" s="37"/>
      <c r="VZQ46" s="37"/>
      <c r="VZR46" s="37"/>
      <c r="VZS46" s="37"/>
      <c r="VZT46" s="37"/>
      <c r="VZU46" s="37"/>
      <c r="VZV46" s="37"/>
      <c r="VZW46" s="37"/>
      <c r="VZX46" s="37"/>
      <c r="VZY46" s="37"/>
      <c r="VZZ46" s="37"/>
      <c r="WAA46" s="37"/>
      <c r="WAB46" s="37"/>
      <c r="WAC46" s="37"/>
      <c r="WAD46" s="37"/>
      <c r="WAE46" s="37"/>
      <c r="WAF46" s="37"/>
      <c r="WAG46" s="37"/>
      <c r="WAH46" s="37"/>
      <c r="WAI46" s="37"/>
      <c r="WAJ46" s="37"/>
      <c r="WAK46" s="37"/>
      <c r="WAL46" s="37"/>
      <c r="WAM46" s="37"/>
      <c r="WAN46" s="37"/>
      <c r="WAO46" s="37"/>
      <c r="WAP46" s="37"/>
      <c r="WAQ46" s="37"/>
      <c r="WAR46" s="37"/>
      <c r="WAS46" s="37"/>
      <c r="WAT46" s="37"/>
      <c r="WAU46" s="37"/>
      <c r="WAV46" s="37"/>
      <c r="WAW46" s="37"/>
      <c r="WAX46" s="37"/>
      <c r="WAY46" s="37"/>
      <c r="WAZ46" s="37"/>
      <c r="WBA46" s="37"/>
      <c r="WBB46" s="37"/>
      <c r="WBC46" s="37"/>
      <c r="WBD46" s="37"/>
      <c r="WBE46" s="37"/>
      <c r="WBF46" s="37"/>
      <c r="WBG46" s="37"/>
      <c r="WBH46" s="37"/>
      <c r="WBI46" s="37"/>
      <c r="WBJ46" s="37"/>
      <c r="WBK46" s="37"/>
      <c r="WBL46" s="37"/>
      <c r="WBM46" s="37"/>
      <c r="WBN46" s="37"/>
      <c r="WBO46" s="37"/>
      <c r="WBP46" s="37"/>
      <c r="WBQ46" s="37"/>
      <c r="WBR46" s="37"/>
      <c r="WBS46" s="37"/>
      <c r="WBT46" s="37"/>
      <c r="WBU46" s="37"/>
      <c r="WBV46" s="37"/>
      <c r="WBW46" s="37"/>
      <c r="WBX46" s="37"/>
      <c r="WBY46" s="37"/>
      <c r="WBZ46" s="37"/>
      <c r="WCA46" s="37"/>
      <c r="WCB46" s="37"/>
      <c r="WCC46" s="37"/>
      <c r="WCD46" s="37"/>
      <c r="WCE46" s="37"/>
      <c r="WCF46" s="37"/>
      <c r="WCG46" s="37"/>
      <c r="WCH46" s="37"/>
      <c r="WCI46" s="37"/>
      <c r="WCJ46" s="37"/>
      <c r="WCK46" s="37"/>
      <c r="WCL46" s="37"/>
      <c r="WCM46" s="37"/>
      <c r="WCN46" s="37"/>
      <c r="WCO46" s="37"/>
      <c r="WCP46" s="37"/>
      <c r="WCQ46" s="37"/>
      <c r="WCR46" s="37"/>
      <c r="WCS46" s="37"/>
      <c r="WCT46" s="37"/>
      <c r="WCU46" s="37"/>
      <c r="WCV46" s="37"/>
      <c r="WCW46" s="37"/>
      <c r="WCX46" s="37"/>
      <c r="WCY46" s="37"/>
      <c r="WCZ46" s="37"/>
      <c r="WDA46" s="37"/>
      <c r="WDB46" s="37"/>
      <c r="WDC46" s="37"/>
      <c r="WDD46" s="37"/>
      <c r="WDE46" s="37"/>
      <c r="WDF46" s="37"/>
      <c r="WDG46" s="37"/>
      <c r="WDH46" s="37"/>
      <c r="WDI46" s="37"/>
      <c r="WDJ46" s="37"/>
      <c r="WDK46" s="37"/>
      <c r="WDL46" s="37"/>
      <c r="WDM46" s="37"/>
      <c r="WDN46" s="37"/>
      <c r="WDO46" s="37"/>
      <c r="WDP46" s="37"/>
      <c r="WDQ46" s="37"/>
      <c r="WDR46" s="37"/>
      <c r="WDS46" s="37"/>
      <c r="WDT46" s="37"/>
      <c r="WDU46" s="37"/>
      <c r="WDV46" s="37"/>
      <c r="WDW46" s="37"/>
      <c r="WDX46" s="37"/>
      <c r="WDY46" s="37"/>
      <c r="WDZ46" s="37"/>
      <c r="WEA46" s="37"/>
      <c r="WEB46" s="37"/>
      <c r="WEC46" s="37"/>
      <c r="WED46" s="37"/>
      <c r="WEE46" s="37"/>
      <c r="WEF46" s="37"/>
      <c r="WEG46" s="37"/>
      <c r="WEH46" s="37"/>
      <c r="WEI46" s="37"/>
      <c r="WEJ46" s="37"/>
      <c r="WEK46" s="37"/>
      <c r="WEL46" s="37"/>
      <c r="WEM46" s="37"/>
      <c r="WEN46" s="37"/>
      <c r="WEO46" s="37"/>
      <c r="WEP46" s="37"/>
      <c r="WEQ46" s="37"/>
      <c r="WER46" s="37"/>
      <c r="WES46" s="37"/>
      <c r="WET46" s="37"/>
      <c r="WEU46" s="37"/>
      <c r="WEV46" s="37"/>
      <c r="WEW46" s="37"/>
      <c r="WEX46" s="37"/>
      <c r="WEY46" s="37"/>
      <c r="WEZ46" s="37"/>
      <c r="WFA46" s="37"/>
      <c r="WFB46" s="37"/>
      <c r="WFC46" s="37"/>
      <c r="WFD46" s="37"/>
      <c r="WFE46" s="37"/>
      <c r="WFF46" s="37"/>
      <c r="WFG46" s="37"/>
      <c r="WFH46" s="37"/>
      <c r="WFI46" s="37"/>
      <c r="WFJ46" s="37"/>
      <c r="WFK46" s="37"/>
      <c r="WFL46" s="37"/>
      <c r="WFM46" s="37"/>
      <c r="WFN46" s="37"/>
      <c r="WFO46" s="37"/>
      <c r="WFP46" s="37"/>
      <c r="WFQ46" s="37"/>
      <c r="WFR46" s="37"/>
      <c r="WFS46" s="37"/>
      <c r="WFT46" s="37"/>
      <c r="WFU46" s="37"/>
      <c r="WFV46" s="37"/>
      <c r="WFW46" s="37"/>
      <c r="WFX46" s="37"/>
      <c r="WFY46" s="37"/>
      <c r="WFZ46" s="37"/>
      <c r="WGA46" s="37"/>
      <c r="WGB46" s="37"/>
      <c r="WGC46" s="37"/>
      <c r="WGD46" s="37"/>
      <c r="WGE46" s="37"/>
      <c r="WGF46" s="37"/>
      <c r="WGG46" s="37"/>
      <c r="WGH46" s="37"/>
      <c r="WGI46" s="37"/>
      <c r="WGJ46" s="37"/>
      <c r="WGK46" s="37"/>
      <c r="WGL46" s="37"/>
      <c r="WGM46" s="37"/>
      <c r="WGN46" s="37"/>
      <c r="WGO46" s="37"/>
      <c r="WGP46" s="37"/>
      <c r="WGQ46" s="37"/>
      <c r="WGR46" s="37"/>
      <c r="WGS46" s="37"/>
      <c r="WGT46" s="37"/>
      <c r="WGU46" s="37"/>
      <c r="WGV46" s="37"/>
      <c r="WGW46" s="37"/>
      <c r="WGX46" s="37"/>
      <c r="WGY46" s="37"/>
      <c r="WGZ46" s="37"/>
      <c r="WHA46" s="37"/>
      <c r="WHB46" s="37"/>
      <c r="WHC46" s="37"/>
      <c r="WHD46" s="37"/>
      <c r="WHE46" s="37"/>
      <c r="WHF46" s="37"/>
      <c r="WHG46" s="37"/>
      <c r="WHH46" s="37"/>
      <c r="WHI46" s="37"/>
      <c r="WHJ46" s="37"/>
      <c r="WHK46" s="37"/>
      <c r="WHL46" s="37"/>
      <c r="WHM46" s="37"/>
      <c r="WHN46" s="37"/>
      <c r="WHO46" s="37"/>
      <c r="WHP46" s="37"/>
      <c r="WHQ46" s="37"/>
      <c r="WHR46" s="37"/>
      <c r="WHS46" s="37"/>
      <c r="WHT46" s="37"/>
      <c r="WHU46" s="37"/>
      <c r="WHV46" s="37"/>
      <c r="WHW46" s="37"/>
      <c r="WHX46" s="37"/>
      <c r="WHY46" s="37"/>
      <c r="WHZ46" s="37"/>
      <c r="WIA46" s="37"/>
      <c r="WIB46" s="37"/>
      <c r="WIC46" s="37"/>
      <c r="WID46" s="37"/>
      <c r="WIE46" s="37"/>
      <c r="WIF46" s="37"/>
      <c r="WIG46" s="37"/>
      <c r="WIH46" s="37"/>
      <c r="WII46" s="37"/>
      <c r="WIJ46" s="37"/>
      <c r="WIK46" s="37"/>
      <c r="WIL46" s="37"/>
      <c r="WIM46" s="37"/>
      <c r="WIN46" s="37"/>
      <c r="WIO46" s="37"/>
      <c r="WIP46" s="37"/>
      <c r="WIQ46" s="37"/>
      <c r="WIR46" s="37"/>
      <c r="WIS46" s="37"/>
      <c r="WIT46" s="37"/>
      <c r="WIU46" s="37"/>
      <c r="WIV46" s="37"/>
      <c r="WIW46" s="37"/>
      <c r="WIX46" s="37"/>
      <c r="WIY46" s="37"/>
      <c r="WIZ46" s="37"/>
      <c r="WJA46" s="37"/>
      <c r="WJB46" s="37"/>
      <c r="WJC46" s="37"/>
      <c r="WJD46" s="37"/>
      <c r="WJE46" s="37"/>
      <c r="WJF46" s="37"/>
      <c r="WJG46" s="37"/>
      <c r="WJH46" s="37"/>
      <c r="WJI46" s="37"/>
      <c r="WJJ46" s="37"/>
      <c r="WJK46" s="37"/>
      <c r="WJL46" s="37"/>
      <c r="WJM46" s="37"/>
      <c r="WJN46" s="37"/>
      <c r="WJO46" s="37"/>
      <c r="WJP46" s="37"/>
      <c r="WJQ46" s="37"/>
      <c r="WJR46" s="37"/>
      <c r="WJS46" s="37"/>
      <c r="WJT46" s="37"/>
      <c r="WJU46" s="37"/>
      <c r="WJV46" s="37"/>
      <c r="WJW46" s="37"/>
      <c r="WJX46" s="37"/>
      <c r="WJY46" s="37"/>
      <c r="WJZ46" s="37"/>
      <c r="WKA46" s="37"/>
      <c r="WKB46" s="37"/>
      <c r="WKC46" s="37"/>
      <c r="WKD46" s="37"/>
      <c r="WKE46" s="37"/>
      <c r="WKF46" s="37"/>
      <c r="WKG46" s="37"/>
      <c r="WKH46" s="37"/>
      <c r="WKI46" s="37"/>
      <c r="WKJ46" s="37"/>
      <c r="WKK46" s="37"/>
      <c r="WKL46" s="37"/>
      <c r="WKM46" s="37"/>
      <c r="WKN46" s="37"/>
      <c r="WKO46" s="37"/>
      <c r="WKP46" s="37"/>
      <c r="WKQ46" s="37"/>
      <c r="WKR46" s="37"/>
      <c r="WKS46" s="37"/>
      <c r="WKT46" s="37"/>
      <c r="WKU46" s="37"/>
      <c r="WKV46" s="37"/>
      <c r="WKW46" s="37"/>
      <c r="WKX46" s="37"/>
      <c r="WKY46" s="37"/>
      <c r="WKZ46" s="37"/>
      <c r="WLA46" s="37"/>
      <c r="WLB46" s="37"/>
      <c r="WLC46" s="37"/>
      <c r="WLD46" s="37"/>
      <c r="WLE46" s="37"/>
      <c r="WLF46" s="37"/>
      <c r="WLG46" s="37"/>
      <c r="WLH46" s="37"/>
      <c r="WLI46" s="37"/>
      <c r="WLJ46" s="37"/>
      <c r="WLK46" s="37"/>
      <c r="WLL46" s="37"/>
      <c r="WLM46" s="37"/>
      <c r="WLN46" s="37"/>
      <c r="WLO46" s="37"/>
      <c r="WLP46" s="37"/>
      <c r="WLQ46" s="37"/>
      <c r="WLR46" s="37"/>
      <c r="WLS46" s="37"/>
      <c r="WLT46" s="37"/>
      <c r="WLU46" s="37"/>
      <c r="WLV46" s="37"/>
      <c r="WLW46" s="37"/>
      <c r="WLX46" s="37"/>
      <c r="WLY46" s="37"/>
      <c r="WLZ46" s="37"/>
      <c r="WMA46" s="37"/>
      <c r="WMB46" s="37"/>
      <c r="WMC46" s="37"/>
      <c r="WMD46" s="37"/>
      <c r="WME46" s="37"/>
      <c r="WMF46" s="37"/>
      <c r="WMG46" s="37"/>
      <c r="WMH46" s="37"/>
      <c r="WMI46" s="37"/>
      <c r="WMJ46" s="37"/>
      <c r="WMK46" s="37"/>
      <c r="WML46" s="37"/>
      <c r="WMM46" s="37"/>
      <c r="WMN46" s="37"/>
      <c r="WMO46" s="37"/>
      <c r="WMP46" s="37"/>
      <c r="WMQ46" s="37"/>
      <c r="WMR46" s="37"/>
      <c r="WMS46" s="37"/>
      <c r="WMT46" s="37"/>
      <c r="WMU46" s="37"/>
      <c r="WMV46" s="37"/>
      <c r="WMW46" s="37"/>
      <c r="WMX46" s="37"/>
      <c r="WMY46" s="37"/>
      <c r="WMZ46" s="37"/>
      <c r="WNA46" s="37"/>
      <c r="WNB46" s="37"/>
      <c r="WNC46" s="37"/>
      <c r="WND46" s="37"/>
      <c r="WNE46" s="37"/>
      <c r="WNF46" s="37"/>
      <c r="WNG46" s="37"/>
      <c r="WNH46" s="37"/>
      <c r="WNI46" s="37"/>
      <c r="WNJ46" s="37"/>
      <c r="WNK46" s="37"/>
      <c r="WNL46" s="37"/>
      <c r="WNM46" s="37"/>
      <c r="WNN46" s="37"/>
      <c r="WNO46" s="37"/>
      <c r="WNP46" s="37"/>
      <c r="WNQ46" s="37"/>
      <c r="WNR46" s="37"/>
      <c r="WNS46" s="37"/>
      <c r="WNT46" s="37"/>
      <c r="WNU46" s="37"/>
      <c r="WNV46" s="37"/>
      <c r="WNW46" s="37"/>
      <c r="WNX46" s="37"/>
      <c r="WNY46" s="37"/>
      <c r="WNZ46" s="37"/>
      <c r="WOA46" s="37"/>
      <c r="WOB46" s="37"/>
      <c r="WOC46" s="37"/>
      <c r="WOD46" s="37"/>
      <c r="WOE46" s="37"/>
      <c r="WOF46" s="37"/>
      <c r="WOG46" s="37"/>
      <c r="WOH46" s="37"/>
      <c r="WOI46" s="37"/>
      <c r="WOJ46" s="37"/>
      <c r="WOK46" s="37"/>
      <c r="WOL46" s="37"/>
      <c r="WOM46" s="37"/>
      <c r="WON46" s="37"/>
      <c r="WOO46" s="37"/>
      <c r="WOP46" s="37"/>
      <c r="WOQ46" s="37"/>
      <c r="WOR46" s="37"/>
      <c r="WOS46" s="37"/>
      <c r="WOT46" s="37"/>
      <c r="WOU46" s="37"/>
      <c r="WOV46" s="37"/>
      <c r="WOW46" s="37"/>
      <c r="WOX46" s="37"/>
      <c r="WOY46" s="37"/>
      <c r="WOZ46" s="37"/>
      <c r="WPA46" s="37"/>
      <c r="WPB46" s="37"/>
      <c r="WPC46" s="37"/>
      <c r="WPD46" s="37"/>
      <c r="WPE46" s="37"/>
      <c r="WPF46" s="37"/>
      <c r="WPG46" s="37"/>
      <c r="WPH46" s="37"/>
      <c r="WPI46" s="37"/>
      <c r="WPJ46" s="37"/>
      <c r="WPK46" s="37"/>
      <c r="WPL46" s="37"/>
      <c r="WPM46" s="37"/>
      <c r="WPN46" s="37"/>
      <c r="WPO46" s="37"/>
      <c r="WPP46" s="37"/>
      <c r="WPQ46" s="37"/>
      <c r="WPR46" s="37"/>
      <c r="WPS46" s="37"/>
      <c r="WPT46" s="37"/>
      <c r="WPU46" s="37"/>
      <c r="WPV46" s="37"/>
      <c r="WPW46" s="37"/>
      <c r="WPX46" s="37"/>
      <c r="WPY46" s="37"/>
      <c r="WPZ46" s="37"/>
      <c r="WQA46" s="37"/>
      <c r="WQB46" s="37"/>
      <c r="WQC46" s="37"/>
      <c r="WQD46" s="37"/>
      <c r="WQE46" s="37"/>
      <c r="WQF46" s="37"/>
      <c r="WQG46" s="37"/>
      <c r="WQH46" s="37"/>
      <c r="WQI46" s="37"/>
      <c r="WQJ46" s="37"/>
      <c r="WQK46" s="37"/>
      <c r="WQL46" s="37"/>
      <c r="WQM46" s="37"/>
      <c r="WQN46" s="37"/>
      <c r="WQO46" s="37"/>
      <c r="WQP46" s="37"/>
      <c r="WQQ46" s="37"/>
      <c r="WQR46" s="37"/>
      <c r="WQS46" s="37"/>
      <c r="WQT46" s="37"/>
      <c r="WQU46" s="37"/>
      <c r="WQV46" s="37"/>
      <c r="WQW46" s="37"/>
      <c r="WQX46" s="37"/>
      <c r="WQY46" s="37"/>
      <c r="WQZ46" s="37"/>
      <c r="WRA46" s="37"/>
      <c r="WRB46" s="37"/>
      <c r="WRC46" s="37"/>
      <c r="WRD46" s="37"/>
      <c r="WRE46" s="37"/>
      <c r="WRF46" s="37"/>
      <c r="WRG46" s="37"/>
      <c r="WRH46" s="37"/>
      <c r="WRI46" s="37"/>
      <c r="WRJ46" s="37"/>
      <c r="WRK46" s="37"/>
      <c r="WRL46" s="37"/>
      <c r="WRM46" s="37"/>
      <c r="WRN46" s="37"/>
      <c r="WRO46" s="37"/>
      <c r="WRP46" s="37"/>
      <c r="WRQ46" s="37"/>
      <c r="WRR46" s="37"/>
      <c r="WRS46" s="37"/>
      <c r="WRT46" s="37"/>
      <c r="WRU46" s="37"/>
      <c r="WRV46" s="37"/>
      <c r="WRW46" s="37"/>
      <c r="WRX46" s="37"/>
      <c r="WRY46" s="37"/>
      <c r="WRZ46" s="37"/>
      <c r="WSA46" s="37"/>
      <c r="WSB46" s="37"/>
      <c r="WSC46" s="37"/>
      <c r="WSD46" s="37"/>
      <c r="WSE46" s="37"/>
      <c r="WSF46" s="37"/>
      <c r="WSG46" s="37"/>
      <c r="WSH46" s="37"/>
      <c r="WSI46" s="37"/>
      <c r="WSJ46" s="37"/>
      <c r="WSK46" s="37"/>
      <c r="WSL46" s="37"/>
      <c r="WSM46" s="37"/>
      <c r="WSN46" s="37"/>
      <c r="WSO46" s="37"/>
      <c r="WSP46" s="37"/>
      <c r="WSQ46" s="37"/>
      <c r="WSR46" s="37"/>
      <c r="WSS46" s="37"/>
      <c r="WST46" s="37"/>
      <c r="WSU46" s="37"/>
      <c r="WSV46" s="37"/>
      <c r="WSW46" s="37"/>
      <c r="WSX46" s="37"/>
      <c r="WSY46" s="37"/>
      <c r="WSZ46" s="37"/>
      <c r="WTA46" s="37"/>
      <c r="WTB46" s="37"/>
      <c r="WTC46" s="37"/>
      <c r="WTD46" s="37"/>
      <c r="WTE46" s="37"/>
      <c r="WTF46" s="37"/>
      <c r="WTG46" s="37"/>
      <c r="WTH46" s="37"/>
      <c r="WTI46" s="37"/>
      <c r="WTJ46" s="37"/>
      <c r="WTK46" s="37"/>
      <c r="WTL46" s="37"/>
      <c r="WTM46" s="37"/>
      <c r="WTN46" s="37"/>
      <c r="WTO46" s="37"/>
      <c r="WTP46" s="37"/>
      <c r="WTQ46" s="37"/>
      <c r="WTR46" s="37"/>
      <c r="WTS46" s="37"/>
      <c r="WTT46" s="37"/>
      <c r="WTU46" s="37"/>
      <c r="WTV46" s="37"/>
      <c r="WTW46" s="37"/>
      <c r="WTX46" s="37"/>
      <c r="WTY46" s="37"/>
      <c r="WTZ46" s="37"/>
      <c r="WUA46" s="37"/>
      <c r="WUB46" s="37"/>
      <c r="WUC46" s="37"/>
      <c r="WUD46" s="37"/>
      <c r="WUE46" s="37"/>
      <c r="WUF46" s="37"/>
      <c r="WUG46" s="37"/>
      <c r="WUH46" s="37"/>
      <c r="WUI46" s="37"/>
      <c r="WUJ46" s="37"/>
      <c r="WUK46" s="37"/>
      <c r="WUL46" s="37"/>
      <c r="WUM46" s="37"/>
      <c r="WUN46" s="37"/>
      <c r="WUO46" s="37"/>
      <c r="WUP46" s="37"/>
      <c r="WUQ46" s="37"/>
      <c r="WUR46" s="37"/>
      <c r="WUS46" s="37"/>
      <c r="WUT46" s="37"/>
      <c r="WUU46" s="37"/>
      <c r="WUV46" s="37"/>
      <c r="WUW46" s="37"/>
      <c r="WUX46" s="37"/>
      <c r="WUY46" s="37"/>
      <c r="WUZ46" s="37"/>
      <c r="WVA46" s="37"/>
      <c r="WVB46" s="37"/>
      <c r="WVC46" s="37"/>
      <c r="WVD46" s="37"/>
      <c r="WVE46" s="37"/>
      <c r="WVF46" s="37"/>
      <c r="WVG46" s="37"/>
      <c r="WVH46" s="37"/>
      <c r="WVI46" s="37"/>
      <c r="WVJ46" s="37"/>
      <c r="WVK46" s="37"/>
      <c r="WVL46" s="37"/>
      <c r="WVM46" s="37"/>
      <c r="WVN46" s="37"/>
      <c r="WVO46" s="37"/>
      <c r="WVP46" s="37"/>
      <c r="WVQ46" s="37"/>
      <c r="WVR46" s="37"/>
      <c r="WVS46" s="37"/>
      <c r="WVT46" s="37"/>
      <c r="WVU46" s="37"/>
      <c r="WVV46" s="37"/>
      <c r="WVW46" s="37"/>
      <c r="WVX46" s="37"/>
      <c r="WVY46" s="37"/>
      <c r="WVZ46" s="37"/>
      <c r="WWA46" s="37"/>
      <c r="WWB46" s="37"/>
      <c r="WWC46" s="37"/>
      <c r="WWD46" s="37"/>
      <c r="WWE46" s="37"/>
      <c r="WWF46" s="37"/>
      <c r="WWG46" s="37"/>
      <c r="WWH46" s="37"/>
      <c r="WWI46" s="37"/>
      <c r="WWJ46" s="37"/>
      <c r="WWK46" s="37"/>
      <c r="WWL46" s="37"/>
      <c r="WWM46" s="37"/>
      <c r="WWN46" s="37"/>
      <c r="WWO46" s="37"/>
      <c r="WWP46" s="37"/>
      <c r="WWQ46" s="37"/>
      <c r="WWR46" s="37"/>
      <c r="WWS46" s="37"/>
      <c r="WWT46" s="37"/>
      <c r="WWU46" s="37"/>
      <c r="WWV46" s="37"/>
      <c r="WWW46" s="37"/>
      <c r="WWX46" s="37"/>
      <c r="WWY46" s="37"/>
      <c r="WWZ46" s="37"/>
      <c r="WXA46" s="37"/>
      <c r="WXB46" s="37"/>
      <c r="WXC46" s="37"/>
      <c r="WXD46" s="37"/>
      <c r="WXE46" s="37"/>
      <c r="WXF46" s="37"/>
      <c r="WXG46" s="37"/>
      <c r="WXH46" s="37"/>
      <c r="WXI46" s="37"/>
      <c r="WXJ46" s="37"/>
      <c r="WXK46" s="37"/>
      <c r="WXL46" s="37"/>
      <c r="WXM46" s="37"/>
      <c r="WXN46" s="37"/>
      <c r="WXO46" s="37"/>
      <c r="WXP46" s="37"/>
      <c r="WXQ46" s="37"/>
      <c r="WXR46" s="37"/>
      <c r="WXS46" s="37"/>
      <c r="WXT46" s="37"/>
      <c r="WXU46" s="37"/>
      <c r="WXV46" s="37"/>
      <c r="WXW46" s="37"/>
      <c r="WXX46" s="37"/>
      <c r="WXY46" s="37"/>
      <c r="WXZ46" s="37"/>
      <c r="WYA46" s="37"/>
      <c r="WYB46" s="37"/>
      <c r="WYC46" s="37"/>
      <c r="WYD46" s="37"/>
      <c r="WYE46" s="37"/>
      <c r="WYF46" s="37"/>
      <c r="WYG46" s="37"/>
      <c r="WYH46" s="37"/>
      <c r="WYI46" s="37"/>
      <c r="WYJ46" s="37"/>
      <c r="WYK46" s="37"/>
      <c r="WYL46" s="37"/>
      <c r="WYM46" s="37"/>
      <c r="WYN46" s="37"/>
      <c r="WYO46" s="37"/>
      <c r="WYP46" s="37"/>
      <c r="WYQ46" s="37"/>
      <c r="WYR46" s="37"/>
      <c r="WYS46" s="37"/>
      <c r="WYT46" s="37"/>
      <c r="WYU46" s="37"/>
      <c r="WYV46" s="37"/>
      <c r="WYW46" s="37"/>
      <c r="WYX46" s="37"/>
      <c r="WYY46" s="37"/>
      <c r="WYZ46" s="37"/>
      <c r="WZA46" s="37"/>
      <c r="WZB46" s="37"/>
      <c r="WZC46" s="37"/>
      <c r="WZD46" s="37"/>
      <c r="WZE46" s="37"/>
      <c r="WZF46" s="37"/>
      <c r="WZG46" s="37"/>
      <c r="WZH46" s="37"/>
      <c r="WZI46" s="37"/>
      <c r="WZJ46" s="37"/>
      <c r="WZK46" s="37"/>
      <c r="WZL46" s="37"/>
      <c r="WZM46" s="37"/>
      <c r="WZN46" s="37"/>
      <c r="WZO46" s="37"/>
      <c r="WZP46" s="37"/>
      <c r="WZQ46" s="37"/>
      <c r="WZR46" s="37"/>
      <c r="WZS46" s="37"/>
      <c r="WZT46" s="37"/>
      <c r="WZU46" s="37"/>
      <c r="WZV46" s="37"/>
      <c r="WZW46" s="37"/>
      <c r="WZX46" s="37"/>
      <c r="WZY46" s="37"/>
      <c r="WZZ46" s="37"/>
      <c r="XAA46" s="37"/>
      <c r="XAB46" s="37"/>
      <c r="XAC46" s="37"/>
      <c r="XAD46" s="37"/>
      <c r="XAE46" s="37"/>
      <c r="XAF46" s="37"/>
      <c r="XAG46" s="37"/>
      <c r="XAH46" s="37"/>
      <c r="XAI46" s="37"/>
      <c r="XAJ46" s="37"/>
      <c r="XAK46" s="37"/>
      <c r="XAL46" s="37"/>
      <c r="XAM46" s="37"/>
      <c r="XAN46" s="37"/>
      <c r="XAO46" s="37"/>
      <c r="XAP46" s="37"/>
      <c r="XAQ46" s="37"/>
      <c r="XAR46" s="37"/>
      <c r="XAS46" s="37"/>
      <c r="XAT46" s="37"/>
      <c r="XAU46" s="37"/>
      <c r="XAV46" s="37"/>
      <c r="XAW46" s="37"/>
      <c r="XAX46" s="37"/>
      <c r="XAY46" s="37"/>
      <c r="XAZ46" s="37"/>
      <c r="XBA46" s="37"/>
      <c r="XBB46" s="37"/>
      <c r="XBC46" s="37"/>
      <c r="XBD46" s="37"/>
      <c r="XBE46" s="37"/>
      <c r="XBF46" s="37"/>
      <c r="XBG46" s="37"/>
      <c r="XBH46" s="37"/>
      <c r="XBI46" s="37"/>
      <c r="XBJ46" s="37"/>
      <c r="XBK46" s="37"/>
      <c r="XBL46" s="37"/>
      <c r="XBM46" s="37"/>
      <c r="XBN46" s="37"/>
      <c r="XBO46" s="37"/>
      <c r="XBP46" s="37"/>
      <c r="XBQ46" s="37"/>
      <c r="XBR46" s="37"/>
      <c r="XBS46" s="37"/>
      <c r="XBT46" s="37"/>
      <c r="XBU46" s="37"/>
      <c r="XBV46" s="37"/>
      <c r="XBW46" s="37"/>
      <c r="XBX46" s="37"/>
      <c r="XBY46" s="37"/>
      <c r="XBZ46" s="37"/>
      <c r="XCA46" s="37"/>
      <c r="XCB46" s="37"/>
      <c r="XCC46" s="37"/>
      <c r="XCD46" s="37"/>
      <c r="XCE46" s="37"/>
      <c r="XCF46" s="37"/>
      <c r="XCG46" s="37"/>
      <c r="XCH46" s="37"/>
      <c r="XCI46" s="37"/>
      <c r="XCJ46" s="37"/>
      <c r="XCK46" s="37"/>
      <c r="XCL46" s="37"/>
      <c r="XCM46" s="37"/>
      <c r="XCN46" s="37"/>
      <c r="XCO46" s="37"/>
      <c r="XCP46" s="37"/>
      <c r="XCQ46" s="37"/>
      <c r="XCR46" s="37"/>
      <c r="XCS46" s="37"/>
      <c r="XCT46" s="37"/>
      <c r="XCU46" s="37"/>
      <c r="XCV46" s="37"/>
      <c r="XCW46" s="37"/>
      <c r="XCX46" s="37"/>
      <c r="XCY46" s="37"/>
      <c r="XCZ46" s="37"/>
      <c r="XDA46" s="37"/>
      <c r="XDB46" s="37"/>
      <c r="XDC46" s="37"/>
      <c r="XDD46" s="37"/>
      <c r="XDE46" s="37"/>
      <c r="XDF46" s="37"/>
      <c r="XDG46" s="37"/>
      <c r="XDH46" s="37"/>
      <c r="XDI46" s="37"/>
      <c r="XDJ46" s="37"/>
      <c r="XDK46" s="37"/>
      <c r="XDL46" s="37"/>
      <c r="XDM46" s="37"/>
      <c r="XDN46" s="37"/>
      <c r="XDO46" s="37"/>
      <c r="XDP46" s="37"/>
      <c r="XDQ46" s="37"/>
      <c r="XDR46" s="37"/>
      <c r="XDS46" s="37"/>
      <c r="XDT46" s="37"/>
      <c r="XDU46" s="37"/>
      <c r="XDV46" s="37"/>
      <c r="XDW46" s="37"/>
      <c r="XDX46" s="37"/>
      <c r="XDY46" s="37"/>
      <c r="XDZ46" s="37"/>
      <c r="XEA46" s="37"/>
      <c r="XEB46" s="37"/>
      <c r="XEC46" s="37"/>
      <c r="XED46" s="37"/>
      <c r="XEE46" s="37"/>
      <c r="XEF46" s="37"/>
      <c r="XEG46" s="37"/>
      <c r="XEH46" s="37"/>
      <c r="XEI46" s="37"/>
      <c r="XEJ46" s="37"/>
      <c r="XEK46" s="37"/>
      <c r="XEL46" s="37"/>
      <c r="XEM46" s="37"/>
      <c r="XEN46" s="37"/>
      <c r="XEO46" s="37"/>
      <c r="XEP46" s="37"/>
      <c r="XEQ46" s="37"/>
      <c r="XER46" s="37"/>
      <c r="XES46" s="37"/>
      <c r="XET46" s="37"/>
      <c r="XEU46" s="37"/>
      <c r="XEV46" s="37"/>
      <c r="XEW46" s="37"/>
      <c r="XEX46" s="37"/>
      <c r="XEY46" s="37"/>
      <c r="XEZ46" s="37"/>
      <c r="XFA46" s="37"/>
      <c r="XFB46" s="37"/>
      <c r="XFC46" s="37"/>
      <c r="XFD46" s="37"/>
    </row>
    <row r="47" spans="1:16384" x14ac:dyDescent="0.2">
      <c r="A47" s="38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</row>
    <row r="48" spans="1:16384" x14ac:dyDescent="0.2">
      <c r="A48" s="38"/>
    </row>
    <row r="49" spans="1:1" x14ac:dyDescent="0.2">
      <c r="A49" s="38"/>
    </row>
    <row r="50" spans="1:1" x14ac:dyDescent="0.2">
      <c r="A50" s="38"/>
    </row>
    <row r="51" spans="1:1" x14ac:dyDescent="0.2">
      <c r="A51" s="38"/>
    </row>
    <row r="52" spans="1:1" x14ac:dyDescent="0.2">
      <c r="A52" s="38"/>
    </row>
    <row r="53" spans="1:1" x14ac:dyDescent="0.2">
      <c r="A53" s="38"/>
    </row>
    <row r="54" spans="1:1" x14ac:dyDescent="0.2">
      <c r="A54" s="38"/>
    </row>
    <row r="55" spans="1:1" x14ac:dyDescent="0.2">
      <c r="A55" s="38"/>
    </row>
    <row r="56" spans="1:1" x14ac:dyDescent="0.2">
      <c r="A56" s="38"/>
    </row>
    <row r="57" spans="1:1" x14ac:dyDescent="0.2">
      <c r="A57" s="38"/>
    </row>
    <row r="58" spans="1:1" x14ac:dyDescent="0.2">
      <c r="A58" s="38"/>
    </row>
    <row r="59" spans="1:1" x14ac:dyDescent="0.2">
      <c r="A59" s="38"/>
    </row>
    <row r="60" spans="1:1" x14ac:dyDescent="0.2">
      <c r="A60" s="38"/>
    </row>
    <row r="61" spans="1:1" x14ac:dyDescent="0.2">
      <c r="A61" s="38"/>
    </row>
    <row r="62" spans="1:1" x14ac:dyDescent="0.2">
      <c r="A62" s="38"/>
    </row>
    <row r="63" spans="1:1" x14ac:dyDescent="0.2">
      <c r="A63" s="38"/>
    </row>
    <row r="64" spans="1:1" x14ac:dyDescent="0.2">
      <c r="A64" s="38"/>
    </row>
    <row r="65" spans="1:1" x14ac:dyDescent="0.2">
      <c r="A65" s="38"/>
    </row>
    <row r="66" spans="1:1" x14ac:dyDescent="0.2">
      <c r="A66" s="38"/>
    </row>
    <row r="67" spans="1:1" x14ac:dyDescent="0.2">
      <c r="A67" s="38"/>
    </row>
    <row r="68" spans="1:1" x14ac:dyDescent="0.2">
      <c r="A68" s="38"/>
    </row>
    <row r="69" spans="1:1" x14ac:dyDescent="0.2">
      <c r="A69" s="38"/>
    </row>
    <row r="70" spans="1:1" x14ac:dyDescent="0.2">
      <c r="A70" s="38"/>
    </row>
    <row r="71" spans="1:1" x14ac:dyDescent="0.2">
      <c r="A71" s="38"/>
    </row>
    <row r="72" spans="1:1" x14ac:dyDescent="0.2">
      <c r="A72" s="38"/>
    </row>
    <row r="73" spans="1:1" x14ac:dyDescent="0.2">
      <c r="A73" s="38"/>
    </row>
    <row r="74" spans="1:1" x14ac:dyDescent="0.2">
      <c r="A74" s="38"/>
    </row>
    <row r="75" spans="1:1" x14ac:dyDescent="0.2">
      <c r="A75" s="38"/>
    </row>
    <row r="76" spans="1:1" x14ac:dyDescent="0.2">
      <c r="A76" s="38"/>
    </row>
    <row r="77" spans="1:1" x14ac:dyDescent="0.2">
      <c r="A77" s="38"/>
    </row>
    <row r="78" spans="1:1" x14ac:dyDescent="0.2">
      <c r="A78" s="38"/>
    </row>
    <row r="79" spans="1:1" x14ac:dyDescent="0.2">
      <c r="A79" s="38"/>
    </row>
    <row r="80" spans="1:1" x14ac:dyDescent="0.2">
      <c r="A80" s="38"/>
    </row>
    <row r="81" spans="1:1" x14ac:dyDescent="0.2">
      <c r="A81" s="38"/>
    </row>
    <row r="82" spans="1:1" x14ac:dyDescent="0.2">
      <c r="A82" s="38"/>
    </row>
    <row r="83" spans="1:1" x14ac:dyDescent="0.2">
      <c r="A83" s="38"/>
    </row>
    <row r="84" spans="1:1" x14ac:dyDescent="0.2">
      <c r="A84" s="38"/>
    </row>
    <row r="85" spans="1:1" x14ac:dyDescent="0.2">
      <c r="A85" s="38"/>
    </row>
    <row r="86" spans="1:1" x14ac:dyDescent="0.2">
      <c r="A86" s="38"/>
    </row>
    <row r="87" spans="1:1" x14ac:dyDescent="0.2">
      <c r="A87" s="38"/>
    </row>
    <row r="88" spans="1:1" x14ac:dyDescent="0.2">
      <c r="A88" s="38"/>
    </row>
    <row r="89" spans="1:1" x14ac:dyDescent="0.2">
      <c r="A89" s="38"/>
    </row>
    <row r="90" spans="1:1" x14ac:dyDescent="0.2">
      <c r="A90" s="38"/>
    </row>
    <row r="91" spans="1:1" x14ac:dyDescent="0.2">
      <c r="A91" s="38"/>
    </row>
  </sheetData>
  <printOptions horizontalCentered="1"/>
  <pageMargins left="0.45" right="0.45" top="0.75" bottom="0.75" header="0.3" footer="0.3"/>
  <pageSetup scale="64" orientation="landscape" blackAndWhite="1" horizontalDpi="1200" verticalDpi="1200" r:id="rId1"/>
  <headerFooter>
    <oddFooter>&amp;R&amp;F
&amp;A</oddFooter>
  </headerFooter>
  <customProperties>
    <customPr name="_pios_id" r:id="rId2"/>
  </customProperties>
  <ignoredErrors>
    <ignoredError sqref="G5:I5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4" tint="0.79998168889431442"/>
    <pageSetUpPr fitToPage="1"/>
  </sheetPr>
  <dimension ref="A1:XFD78"/>
  <sheetViews>
    <sheetView zoomScaleNormal="100" workbookViewId="0">
      <pane xSplit="2" ySplit="6" topLeftCell="C7" activePane="bottomRight" state="frozen"/>
      <selection activeCell="O46" sqref="O46"/>
      <selection pane="topRight" activeCell="O46" sqref="O46"/>
      <selection pane="bottomLeft" activeCell="O46" sqref="O46"/>
      <selection pane="bottomRight" activeCell="A6" sqref="A6"/>
    </sheetView>
  </sheetViews>
  <sheetFormatPr defaultColWidth="9.1796875" defaultRowHeight="10" x14ac:dyDescent="0.2"/>
  <cols>
    <col min="1" max="1" width="5.54296875" style="37" bestFit="1" customWidth="1"/>
    <col min="2" max="2" width="41" style="37" customWidth="1"/>
    <col min="3" max="3" width="10.7265625" style="37" bestFit="1" customWidth="1"/>
    <col min="4" max="4" width="10.36328125" style="37" bestFit="1" customWidth="1"/>
    <col min="5" max="5" width="10.08984375" style="37" bestFit="1" customWidth="1"/>
    <col min="6" max="6" width="9.81640625" style="37" bestFit="1" customWidth="1"/>
    <col min="7" max="7" width="10.08984375" style="37" bestFit="1" customWidth="1"/>
    <col min="8" max="9" width="9.81640625" style="37" bestFit="1" customWidth="1"/>
    <col min="10" max="12" width="10.08984375" style="37" bestFit="1" customWidth="1"/>
    <col min="13" max="13" width="9.6328125" style="37" bestFit="1" customWidth="1"/>
    <col min="14" max="14" width="10.7265625" style="37" bestFit="1" customWidth="1"/>
    <col min="15" max="15" width="10.36328125" style="37" bestFit="1" customWidth="1"/>
    <col min="16" max="16" width="10.08984375" style="37" bestFit="1" customWidth="1"/>
    <col min="17" max="16384" width="9.1796875" style="37"/>
  </cols>
  <sheetData>
    <row r="1" spans="1:17" ht="10.5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7" ht="10.5" x14ac:dyDescent="0.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7" ht="10.5" x14ac:dyDescent="0.25">
      <c r="A3" s="7" t="s">
        <v>302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7" ht="10.5" x14ac:dyDescent="0.25">
      <c r="A4" s="7" t="s">
        <v>144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7" ht="13" thickBot="1" x14ac:dyDescent="0.3">
      <c r="G5" s="387" t="s">
        <v>546</v>
      </c>
      <c r="H5" s="387" t="s">
        <v>546</v>
      </c>
      <c r="I5" s="387" t="s">
        <v>546</v>
      </c>
      <c r="J5" s="260"/>
      <c r="K5" s="260"/>
      <c r="L5" s="289" t="s">
        <v>448</v>
      </c>
    </row>
    <row r="6" spans="1:17" ht="31.5" x14ac:dyDescent="0.25">
      <c r="A6" s="140" t="s">
        <v>67</v>
      </c>
      <c r="B6" s="141"/>
      <c r="C6" s="187">
        <f>'Sch23&amp;53 Deferral Calc'!C6</f>
        <v>44227</v>
      </c>
      <c r="D6" s="142">
        <f t="shared" ref="D6:P6" si="0">EDATE(C6,1)</f>
        <v>44255</v>
      </c>
      <c r="E6" s="142">
        <f t="shared" si="0"/>
        <v>44283</v>
      </c>
      <c r="F6" s="142">
        <f t="shared" si="0"/>
        <v>44314</v>
      </c>
      <c r="G6" s="142">
        <f t="shared" si="0"/>
        <v>44344</v>
      </c>
      <c r="H6" s="142">
        <f t="shared" si="0"/>
        <v>44375</v>
      </c>
      <c r="I6" s="142">
        <f t="shared" si="0"/>
        <v>44405</v>
      </c>
      <c r="J6" s="142">
        <f t="shared" si="0"/>
        <v>44436</v>
      </c>
      <c r="K6" s="142">
        <f t="shared" si="0"/>
        <v>44467</v>
      </c>
      <c r="L6" s="142">
        <f t="shared" si="0"/>
        <v>44497</v>
      </c>
      <c r="M6" s="142">
        <f t="shared" si="0"/>
        <v>44528</v>
      </c>
      <c r="N6" s="142">
        <f t="shared" si="0"/>
        <v>44558</v>
      </c>
      <c r="O6" s="142">
        <f t="shared" si="0"/>
        <v>44589</v>
      </c>
      <c r="P6" s="142">
        <f t="shared" si="0"/>
        <v>44620</v>
      </c>
      <c r="Q6" s="223" t="s">
        <v>342</v>
      </c>
    </row>
    <row r="7" spans="1:17" x14ac:dyDescent="0.2">
      <c r="A7" s="38"/>
      <c r="B7" s="38"/>
      <c r="C7" s="149"/>
      <c r="D7" s="149"/>
      <c r="E7" s="149"/>
      <c r="F7" s="149"/>
      <c r="G7" s="149"/>
      <c r="H7" s="149"/>
      <c r="I7" s="149"/>
      <c r="J7" s="149"/>
      <c r="K7" s="149"/>
      <c r="L7" s="38"/>
      <c r="M7" s="38"/>
      <c r="N7" s="38"/>
      <c r="O7" s="38"/>
      <c r="P7" s="38"/>
      <c r="Q7" s="224"/>
    </row>
    <row r="8" spans="1:17" ht="10.5" thickBot="1" x14ac:dyDescent="0.25">
      <c r="A8" s="38">
        <v>1</v>
      </c>
      <c r="B8" s="143" t="s">
        <v>68</v>
      </c>
      <c r="C8" s="398">
        <v>57467</v>
      </c>
      <c r="D8" s="398">
        <v>57529</v>
      </c>
      <c r="E8" s="398">
        <v>57577</v>
      </c>
      <c r="F8" s="398">
        <v>57565</v>
      </c>
      <c r="G8" s="398">
        <v>57525</v>
      </c>
      <c r="H8" s="398">
        <v>57457</v>
      </c>
      <c r="I8" s="398">
        <v>57430</v>
      </c>
      <c r="J8" s="398">
        <v>57464</v>
      </c>
      <c r="K8" s="398">
        <v>57510</v>
      </c>
      <c r="L8" s="398">
        <v>57547</v>
      </c>
      <c r="M8" s="398">
        <v>57632</v>
      </c>
      <c r="N8" s="398">
        <v>57782</v>
      </c>
      <c r="O8" s="398">
        <v>57865</v>
      </c>
      <c r="P8" s="398">
        <v>57942</v>
      </c>
      <c r="Q8" s="399">
        <f t="shared" ref="Q8" si="1">AVERAGE(C8:N8)</f>
        <v>57540.416666666664</v>
      </c>
    </row>
    <row r="9" spans="1:17" ht="12" x14ac:dyDescent="0.2">
      <c r="A9" s="38">
        <f>A8+1</f>
        <v>2</v>
      </c>
      <c r="B9" s="37" t="s">
        <v>550</v>
      </c>
      <c r="C9" s="396">
        <f>'2019 GRC - Exh. JAP-13 Page 4'!E29</f>
        <v>233.94184933829325</v>
      </c>
      <c r="D9" s="396">
        <f>'2019 GRC - Exh. JAP-13 Page 4'!F29</f>
        <v>206.55443776443502</v>
      </c>
      <c r="E9" s="396">
        <f>'2019 GRC - Exh. JAP-13 Page 4'!G29</f>
        <v>196.81805956587979</v>
      </c>
      <c r="F9" s="396">
        <f>'2019 GRC - Exh. JAP-13 Page 4'!H29</f>
        <v>135.82195721110162</v>
      </c>
      <c r="G9" s="396">
        <f>'2019 GRC - Exh. JAP-13 Page 4'!I29</f>
        <v>93.251040672656274</v>
      </c>
      <c r="H9" s="396">
        <f>'2019 GRC - Exh. JAP-13 Page 4'!J29</f>
        <v>74.350874664114002</v>
      </c>
      <c r="I9" s="396">
        <f>'2019 GRC - Exh. JAP-13 Page 4'!K29</f>
        <v>54.42372242886308</v>
      </c>
      <c r="J9" s="396">
        <f>'2019 GRC - Exh. JAP-13 Page 4'!L29</f>
        <v>58.692189321481578</v>
      </c>
      <c r="K9" s="396">
        <f>'2019 GRC - Exh. JAP-13 Page 4'!M29</f>
        <v>65.776459236129185</v>
      </c>
      <c r="L9" s="396">
        <f>'2019 GRC PLR - Exh. JAP-13 p4'!O29</f>
        <v>113.93906780190851</v>
      </c>
      <c r="M9" s="396">
        <f>'2019 GRC PLR - Exh. JAP-13 p4'!P29</f>
        <v>170.32929950374574</v>
      </c>
      <c r="N9" s="396">
        <f>'2019 GRC PLR - Exh. JAP-13 p4'!Q29</f>
        <v>249.27675129831505</v>
      </c>
      <c r="O9" s="396">
        <f>'2019 GRC PLR - Exh. JAP-13 p4'!F29</f>
        <v>227.94182925833655</v>
      </c>
      <c r="P9" s="396">
        <f>'2019 GRC PLR - Exh. JAP-13 p4'!G29</f>
        <v>201.25683591296536</v>
      </c>
    </row>
    <row r="10" spans="1:17" x14ac:dyDescent="0.2">
      <c r="A10" s="38">
        <f t="shared" ref="A10:A24" si="2">A9+1</f>
        <v>3</v>
      </c>
      <c r="B10" s="37" t="s">
        <v>303</v>
      </c>
      <c r="C10" s="46">
        <f t="shared" ref="C10:P10" si="3">C8*C9</f>
        <v>13443936.255923698</v>
      </c>
      <c r="D10" s="46">
        <f t="shared" si="3"/>
        <v>11882870.250150183</v>
      </c>
      <c r="E10" s="46">
        <f t="shared" si="3"/>
        <v>11332193.415624661</v>
      </c>
      <c r="F10" s="46">
        <f t="shared" si="3"/>
        <v>7818590.9668570645</v>
      </c>
      <c r="G10" s="46">
        <f t="shared" si="3"/>
        <v>5364266.1146945525</v>
      </c>
      <c r="H10" s="46">
        <f t="shared" si="3"/>
        <v>4271978.2055759979</v>
      </c>
      <c r="I10" s="46">
        <f t="shared" si="3"/>
        <v>3125554.3790896065</v>
      </c>
      <c r="J10" s="46">
        <f t="shared" si="3"/>
        <v>3372687.9671696173</v>
      </c>
      <c r="K10" s="46">
        <f t="shared" si="3"/>
        <v>3782804.1706697894</v>
      </c>
      <c r="L10" s="46">
        <f t="shared" si="3"/>
        <v>6556851.5347964289</v>
      </c>
      <c r="M10" s="46">
        <f t="shared" si="3"/>
        <v>9816418.1889998745</v>
      </c>
      <c r="N10" s="46">
        <f t="shared" si="3"/>
        <v>14403709.243519241</v>
      </c>
      <c r="O10" s="46">
        <f t="shared" si="3"/>
        <v>13189853.950033644</v>
      </c>
      <c r="P10" s="46">
        <f t="shared" si="3"/>
        <v>11661223.586469039</v>
      </c>
    </row>
    <row r="11" spans="1:17" x14ac:dyDescent="0.2">
      <c r="A11" s="38">
        <f t="shared" si="2"/>
        <v>4</v>
      </c>
    </row>
    <row r="12" spans="1:17" ht="12" x14ac:dyDescent="0.2">
      <c r="A12" s="38">
        <f t="shared" si="2"/>
        <v>5</v>
      </c>
      <c r="B12" s="37" t="s">
        <v>552</v>
      </c>
      <c r="C12" s="397">
        <v>11546426.320473388</v>
      </c>
      <c r="D12" s="397">
        <v>12797286.733328328</v>
      </c>
      <c r="E12" s="397">
        <v>11820611.984132042</v>
      </c>
      <c r="F12" s="397">
        <v>6470846.1120581189</v>
      </c>
      <c r="G12" s="397">
        <v>4807866.6872733459</v>
      </c>
      <c r="H12" s="397">
        <v>3859232.6681115171</v>
      </c>
      <c r="I12" s="397">
        <v>2964254.419857136</v>
      </c>
      <c r="J12" s="397">
        <v>3055076.9111990482</v>
      </c>
      <c r="K12" s="397">
        <v>3908998.2046912597</v>
      </c>
      <c r="L12" s="397">
        <v>6752860.5750830369</v>
      </c>
      <c r="M12" s="397">
        <v>9433699.5073387697</v>
      </c>
      <c r="N12" s="397">
        <v>14233246.656778419</v>
      </c>
      <c r="O12" s="397">
        <v>14165014.935316434</v>
      </c>
      <c r="P12" s="397">
        <v>11923617.439937726</v>
      </c>
    </row>
    <row r="13" spans="1:17" x14ac:dyDescent="0.2">
      <c r="A13" s="38">
        <f t="shared" si="2"/>
        <v>6</v>
      </c>
    </row>
    <row r="14" spans="1:17" x14ac:dyDescent="0.2">
      <c r="A14" s="38">
        <f t="shared" si="2"/>
        <v>7</v>
      </c>
      <c r="B14" s="37" t="s">
        <v>300</v>
      </c>
      <c r="C14" s="46">
        <f t="shared" ref="C14:P14" si="4">C10-C12</f>
        <v>1897509.9354503099</v>
      </c>
      <c r="D14" s="46">
        <f>D10-D12</f>
        <v>-914416.48317814432</v>
      </c>
      <c r="E14" s="46">
        <f>E10-E12</f>
        <v>-488418.56850738078</v>
      </c>
      <c r="F14" s="46">
        <f t="shared" si="4"/>
        <v>1347744.8547989456</v>
      </c>
      <c r="G14" s="46">
        <f t="shared" si="4"/>
        <v>556399.42742120661</v>
      </c>
      <c r="H14" s="46">
        <f t="shared" si="4"/>
        <v>412745.53746448085</v>
      </c>
      <c r="I14" s="46">
        <f t="shared" si="4"/>
        <v>161299.95923247049</v>
      </c>
      <c r="J14" s="46">
        <f t="shared" si="4"/>
        <v>317611.05597056914</v>
      </c>
      <c r="K14" s="46">
        <f t="shared" si="4"/>
        <v>-126194.03402147023</v>
      </c>
      <c r="L14" s="46">
        <f t="shared" si="4"/>
        <v>-196009.04028660804</v>
      </c>
      <c r="M14" s="46">
        <f t="shared" si="4"/>
        <v>382718.68166110478</v>
      </c>
      <c r="N14" s="46">
        <f t="shared" si="4"/>
        <v>170462.5867408216</v>
      </c>
      <c r="O14" s="46">
        <f t="shared" si="4"/>
        <v>-975160.98528278992</v>
      </c>
      <c r="P14" s="46">
        <f t="shared" si="4"/>
        <v>-262393.85346868634</v>
      </c>
    </row>
    <row r="15" spans="1:17" x14ac:dyDescent="0.2">
      <c r="A15" s="38">
        <f t="shared" si="2"/>
        <v>8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1:17" x14ac:dyDescent="0.2">
      <c r="A16" s="38">
        <f t="shared" si="2"/>
        <v>9</v>
      </c>
      <c r="B16" s="37" t="s">
        <v>305</v>
      </c>
      <c r="C16" s="397">
        <v>20119.5</v>
      </c>
      <c r="D16" s="397">
        <v>21906.79</v>
      </c>
      <c r="E16" s="397">
        <v>20615.79</v>
      </c>
      <c r="F16" s="397">
        <v>22114.68</v>
      </c>
      <c r="G16" s="397">
        <v>24131.61</v>
      </c>
      <c r="H16" s="190">
        <v>24437.85</v>
      </c>
      <c r="I16" s="190">
        <v>24514.95</v>
      </c>
      <c r="J16" s="13">
        <v>24518.92</v>
      </c>
      <c r="K16" s="397">
        <v>24048.43</v>
      </c>
      <c r="L16" s="397">
        <v>22514.67</v>
      </c>
      <c r="M16" s="397">
        <v>21044.28</v>
      </c>
      <c r="N16" s="397">
        <v>19255.97</v>
      </c>
      <c r="O16" s="397">
        <v>15211.19</v>
      </c>
      <c r="P16" s="397">
        <v>10851.23</v>
      </c>
    </row>
    <row r="17" spans="1:16384" x14ac:dyDescent="0.2">
      <c r="A17" s="38">
        <f t="shared" si="2"/>
        <v>10</v>
      </c>
    </row>
    <row r="18" spans="1:16384" ht="12" x14ac:dyDescent="0.2">
      <c r="A18" s="38">
        <f t="shared" si="2"/>
        <v>11</v>
      </c>
      <c r="B18" s="37" t="s">
        <v>553</v>
      </c>
      <c r="C18" s="397">
        <v>-211120.43580226225</v>
      </c>
      <c r="D18" s="397">
        <v>-233992.51424607146</v>
      </c>
      <c r="E18" s="397">
        <v>-216133.23140423145</v>
      </c>
      <c r="F18" s="397">
        <v>-118316.46770545814</v>
      </c>
      <c r="G18" s="397">
        <v>451283.89509670407</v>
      </c>
      <c r="H18" s="397">
        <v>282997.87306718156</v>
      </c>
      <c r="I18" s="397">
        <v>232840.17433142499</v>
      </c>
      <c r="J18" s="397">
        <v>244333.48548336339</v>
      </c>
      <c r="K18" s="397">
        <v>312626.87932604121</v>
      </c>
      <c r="L18" s="397">
        <v>554134.98131826951</v>
      </c>
      <c r="M18" s="397">
        <v>773816.27361754072</v>
      </c>
      <c r="N18" s="397">
        <v>1168264.1176722776</v>
      </c>
      <c r="O18" s="397">
        <v>1162678.8768686266</v>
      </c>
      <c r="P18" s="397">
        <v>978702.68265586975</v>
      </c>
    </row>
    <row r="19" spans="1:16384" x14ac:dyDescent="0.2">
      <c r="A19" s="38">
        <f t="shared" si="2"/>
        <v>12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</row>
    <row r="20" spans="1:16384" ht="12" x14ac:dyDescent="0.2">
      <c r="A20" s="38">
        <f t="shared" si="2"/>
        <v>13</v>
      </c>
      <c r="B20" s="147" t="s">
        <v>551</v>
      </c>
      <c r="C20" s="400">
        <f>'2019 GRC Conversion Factor'!D18</f>
        <v>0.95455299999999998</v>
      </c>
      <c r="D20" s="316">
        <f>C20</f>
        <v>0.95455299999999998</v>
      </c>
      <c r="E20" s="316">
        <f t="shared" ref="E20:P20" si="5">D20</f>
        <v>0.95455299999999998</v>
      </c>
      <c r="F20" s="316">
        <f t="shared" si="5"/>
        <v>0.95455299999999998</v>
      </c>
      <c r="G20" s="316">
        <f t="shared" si="5"/>
        <v>0.95455299999999998</v>
      </c>
      <c r="H20" s="316">
        <f t="shared" si="5"/>
        <v>0.95455299999999998</v>
      </c>
      <c r="I20" s="316">
        <f t="shared" si="5"/>
        <v>0.95455299999999998</v>
      </c>
      <c r="J20" s="316">
        <f t="shared" si="5"/>
        <v>0.95455299999999998</v>
      </c>
      <c r="K20" s="316">
        <f t="shared" si="5"/>
        <v>0.95455299999999998</v>
      </c>
      <c r="L20" s="316">
        <f t="shared" si="5"/>
        <v>0.95455299999999998</v>
      </c>
      <c r="M20" s="316">
        <f t="shared" si="5"/>
        <v>0.95455299999999998</v>
      </c>
      <c r="N20" s="316">
        <f t="shared" si="5"/>
        <v>0.95455299999999998</v>
      </c>
      <c r="O20" s="316">
        <f t="shared" si="5"/>
        <v>0.95455299999999998</v>
      </c>
      <c r="P20" s="316">
        <f t="shared" si="5"/>
        <v>0.95455299999999998</v>
      </c>
    </row>
    <row r="21" spans="1:16384" x14ac:dyDescent="0.2">
      <c r="A21" s="38">
        <f t="shared" si="2"/>
        <v>14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6384" ht="10.5" thickBot="1" x14ac:dyDescent="0.25">
      <c r="A22" s="38">
        <f t="shared" si="2"/>
        <v>15</v>
      </c>
      <c r="B22" s="37" t="s">
        <v>307</v>
      </c>
      <c r="C22" s="148">
        <f t="shared" ref="C22:P22" si="6">ROUND((C14*C20),2)</f>
        <v>1811273.8</v>
      </c>
      <c r="D22" s="148">
        <f t="shared" si="6"/>
        <v>-872859</v>
      </c>
      <c r="E22" s="148">
        <f t="shared" si="6"/>
        <v>-466221.41</v>
      </c>
      <c r="F22" s="148">
        <f t="shared" si="6"/>
        <v>1286493.8899999999</v>
      </c>
      <c r="G22" s="148">
        <f t="shared" si="6"/>
        <v>531112.74</v>
      </c>
      <c r="H22" s="148">
        <f t="shared" si="6"/>
        <v>393987.49</v>
      </c>
      <c r="I22" s="148">
        <f t="shared" si="6"/>
        <v>153969.35999999999</v>
      </c>
      <c r="J22" s="148">
        <f t="shared" si="6"/>
        <v>303176.59000000003</v>
      </c>
      <c r="K22" s="148">
        <f t="shared" si="6"/>
        <v>-120458.89</v>
      </c>
      <c r="L22" s="148">
        <f t="shared" si="6"/>
        <v>-187101.02</v>
      </c>
      <c r="M22" s="148">
        <f t="shared" si="6"/>
        <v>365325.27</v>
      </c>
      <c r="N22" s="148">
        <f t="shared" si="6"/>
        <v>162715.57</v>
      </c>
      <c r="O22" s="148">
        <f t="shared" si="6"/>
        <v>-930842.84</v>
      </c>
      <c r="P22" s="148">
        <f t="shared" si="6"/>
        <v>-250468.84</v>
      </c>
    </row>
    <row r="23" spans="1:16384" x14ac:dyDescent="0.2">
      <c r="A23" s="38">
        <f t="shared" si="2"/>
        <v>16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</row>
    <row r="24" spans="1:16384" ht="10.5" thickBot="1" x14ac:dyDescent="0.25">
      <c r="A24" s="38">
        <f t="shared" si="2"/>
        <v>17</v>
      </c>
      <c r="B24" s="37" t="s">
        <v>308</v>
      </c>
      <c r="C24" s="148">
        <f t="shared" ref="C24:P24" si="7">ROUND((C18*C20),2)</f>
        <v>-201525.65</v>
      </c>
      <c r="D24" s="148">
        <f t="shared" si="7"/>
        <v>-223358.26</v>
      </c>
      <c r="E24" s="148">
        <f t="shared" si="7"/>
        <v>-206310.62</v>
      </c>
      <c r="F24" s="148">
        <f t="shared" si="7"/>
        <v>-112939.34</v>
      </c>
      <c r="G24" s="148">
        <f t="shared" si="7"/>
        <v>430774.4</v>
      </c>
      <c r="H24" s="148">
        <f t="shared" si="7"/>
        <v>270136.46999999997</v>
      </c>
      <c r="I24" s="148">
        <f t="shared" si="7"/>
        <v>222258.29</v>
      </c>
      <c r="J24" s="148">
        <f t="shared" si="7"/>
        <v>233229.26</v>
      </c>
      <c r="K24" s="148">
        <f t="shared" si="7"/>
        <v>298418.93</v>
      </c>
      <c r="L24" s="148">
        <f t="shared" si="7"/>
        <v>528951.21</v>
      </c>
      <c r="M24" s="148">
        <f t="shared" si="7"/>
        <v>738648.65</v>
      </c>
      <c r="N24" s="148">
        <f t="shared" si="7"/>
        <v>1115170.02</v>
      </c>
      <c r="O24" s="148">
        <f t="shared" si="7"/>
        <v>1109838.6100000001</v>
      </c>
      <c r="P24" s="148">
        <f t="shared" si="7"/>
        <v>934223.58</v>
      </c>
    </row>
    <row r="25" spans="1:16384" x14ac:dyDescent="0.2">
      <c r="A25" s="38"/>
    </row>
    <row r="26" spans="1:16384" x14ac:dyDescent="0.2">
      <c r="A26" s="38"/>
      <c r="B26" s="143" t="s">
        <v>312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</row>
    <row r="27" spans="1:16384" x14ac:dyDescent="0.2">
      <c r="A27" s="38"/>
      <c r="B27" s="147" t="s">
        <v>311</v>
      </c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</row>
    <row r="28" spans="1:16384" x14ac:dyDescent="0.2">
      <c r="A28" s="38"/>
    </row>
    <row r="29" spans="1:16384" x14ac:dyDescent="0.2">
      <c r="A29" s="38"/>
      <c r="B29" s="37" t="s">
        <v>545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</row>
    <row r="30" spans="1:16384" ht="12" x14ac:dyDescent="0.2">
      <c r="A30" s="38"/>
      <c r="B30" s="37" t="s">
        <v>558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</row>
    <row r="31" spans="1:16384" ht="12" x14ac:dyDescent="0.2">
      <c r="A31" s="38"/>
      <c r="B31" s="37" t="s">
        <v>559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</row>
    <row r="32" spans="1:16384" s="143" customFormat="1" ht="12" x14ac:dyDescent="0.2">
      <c r="A32" s="38"/>
      <c r="B32" s="37" t="s">
        <v>560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  <c r="IV32" s="37"/>
      <c r="IW32" s="37"/>
      <c r="IX32" s="37"/>
      <c r="IY32" s="37"/>
      <c r="IZ32" s="37"/>
      <c r="JA32" s="37"/>
      <c r="JB32" s="37"/>
      <c r="JC32" s="37"/>
      <c r="JD32" s="37"/>
      <c r="JE32" s="37"/>
      <c r="JF32" s="37"/>
      <c r="JG32" s="37"/>
      <c r="JH32" s="37"/>
      <c r="JI32" s="37"/>
      <c r="JJ32" s="37"/>
      <c r="JK32" s="37"/>
      <c r="JL32" s="37"/>
      <c r="JM32" s="37"/>
      <c r="JN32" s="37"/>
      <c r="JO32" s="37"/>
      <c r="JP32" s="37"/>
      <c r="JQ32" s="37"/>
      <c r="JR32" s="37"/>
      <c r="JS32" s="37"/>
      <c r="JT32" s="37"/>
      <c r="JU32" s="37"/>
      <c r="JV32" s="37"/>
      <c r="JW32" s="37"/>
      <c r="JX32" s="37"/>
      <c r="JY32" s="37"/>
      <c r="JZ32" s="37"/>
      <c r="KA32" s="37"/>
      <c r="KB32" s="37"/>
      <c r="KC32" s="37"/>
      <c r="KD32" s="37"/>
      <c r="KE32" s="37"/>
      <c r="KF32" s="37"/>
      <c r="KG32" s="37"/>
      <c r="KH32" s="37"/>
      <c r="KI32" s="37"/>
      <c r="KJ32" s="37"/>
      <c r="KK32" s="37"/>
      <c r="KL32" s="37"/>
      <c r="KM32" s="37"/>
      <c r="KN32" s="37"/>
      <c r="KO32" s="37"/>
      <c r="KP32" s="37"/>
      <c r="KQ32" s="37"/>
      <c r="KR32" s="37"/>
      <c r="KS32" s="37"/>
      <c r="KT32" s="37"/>
      <c r="KU32" s="37"/>
      <c r="KV32" s="37"/>
      <c r="KW32" s="37"/>
      <c r="KX32" s="37"/>
      <c r="KY32" s="37"/>
      <c r="KZ32" s="37"/>
      <c r="LA32" s="37"/>
      <c r="LB32" s="37"/>
      <c r="LC32" s="37"/>
      <c r="LD32" s="37"/>
      <c r="LE32" s="37"/>
      <c r="LF32" s="37"/>
      <c r="LG32" s="37"/>
      <c r="LH32" s="37"/>
      <c r="LI32" s="37"/>
      <c r="LJ32" s="37"/>
      <c r="LK32" s="37"/>
      <c r="LL32" s="37"/>
      <c r="LM32" s="37"/>
      <c r="LN32" s="37"/>
      <c r="LO32" s="37"/>
      <c r="LP32" s="37"/>
      <c r="LQ32" s="37"/>
      <c r="LR32" s="37"/>
      <c r="LS32" s="37"/>
      <c r="LT32" s="37"/>
      <c r="LU32" s="37"/>
      <c r="LV32" s="37"/>
      <c r="LW32" s="37"/>
      <c r="LX32" s="37"/>
      <c r="LY32" s="37"/>
      <c r="LZ32" s="37"/>
      <c r="MA32" s="37"/>
      <c r="MB32" s="37"/>
      <c r="MC32" s="37"/>
      <c r="MD32" s="37"/>
      <c r="ME32" s="37"/>
      <c r="MF32" s="37"/>
      <c r="MG32" s="37"/>
      <c r="MH32" s="37"/>
      <c r="MI32" s="37"/>
      <c r="MJ32" s="37"/>
      <c r="MK32" s="37"/>
      <c r="ML32" s="37"/>
      <c r="MM32" s="37"/>
      <c r="MN32" s="37"/>
      <c r="MO32" s="37"/>
      <c r="MP32" s="37"/>
      <c r="MQ32" s="37"/>
      <c r="MR32" s="37"/>
      <c r="MS32" s="37"/>
      <c r="MT32" s="37"/>
      <c r="MU32" s="37"/>
      <c r="MV32" s="37"/>
      <c r="MW32" s="37"/>
      <c r="MX32" s="37"/>
      <c r="MY32" s="37"/>
      <c r="MZ32" s="37"/>
      <c r="NA32" s="37"/>
      <c r="NB32" s="37"/>
      <c r="NC32" s="37"/>
      <c r="ND32" s="37"/>
      <c r="NE32" s="37"/>
      <c r="NF32" s="37"/>
      <c r="NG32" s="37"/>
      <c r="NH32" s="37"/>
      <c r="NI32" s="37"/>
      <c r="NJ32" s="37"/>
      <c r="NK32" s="37"/>
      <c r="NL32" s="37"/>
      <c r="NM32" s="37"/>
      <c r="NN32" s="37"/>
      <c r="NO32" s="37"/>
      <c r="NP32" s="37"/>
      <c r="NQ32" s="37"/>
      <c r="NR32" s="37"/>
      <c r="NS32" s="37"/>
      <c r="NT32" s="37"/>
      <c r="NU32" s="37"/>
      <c r="NV32" s="37"/>
      <c r="NW32" s="37"/>
      <c r="NX32" s="37"/>
      <c r="NY32" s="37"/>
      <c r="NZ32" s="37"/>
      <c r="OA32" s="37"/>
      <c r="OB32" s="37"/>
      <c r="OC32" s="37"/>
      <c r="OD32" s="37"/>
      <c r="OE32" s="37"/>
      <c r="OF32" s="37"/>
      <c r="OG32" s="37"/>
      <c r="OH32" s="37"/>
      <c r="OI32" s="37"/>
      <c r="OJ32" s="37"/>
      <c r="OK32" s="37"/>
      <c r="OL32" s="37"/>
      <c r="OM32" s="37"/>
      <c r="ON32" s="37"/>
      <c r="OO32" s="37"/>
      <c r="OP32" s="37"/>
      <c r="OQ32" s="37"/>
      <c r="OR32" s="37"/>
      <c r="OS32" s="37"/>
      <c r="OT32" s="37"/>
      <c r="OU32" s="37"/>
      <c r="OV32" s="37"/>
      <c r="OW32" s="37"/>
      <c r="OX32" s="37"/>
      <c r="OY32" s="37"/>
      <c r="OZ32" s="37"/>
      <c r="PA32" s="37"/>
      <c r="PB32" s="37"/>
      <c r="PC32" s="37"/>
      <c r="PD32" s="37"/>
      <c r="PE32" s="37"/>
      <c r="PF32" s="37"/>
      <c r="PG32" s="37"/>
      <c r="PH32" s="37"/>
      <c r="PI32" s="37"/>
      <c r="PJ32" s="37"/>
      <c r="PK32" s="37"/>
      <c r="PL32" s="37"/>
      <c r="PM32" s="37"/>
      <c r="PN32" s="37"/>
      <c r="PO32" s="37"/>
      <c r="PP32" s="37"/>
      <c r="PQ32" s="37"/>
      <c r="PR32" s="37"/>
      <c r="PS32" s="37"/>
      <c r="PT32" s="37"/>
      <c r="PU32" s="37"/>
      <c r="PV32" s="37"/>
      <c r="PW32" s="37"/>
      <c r="PX32" s="37"/>
      <c r="PY32" s="37"/>
      <c r="PZ32" s="37"/>
      <c r="QA32" s="37"/>
      <c r="QB32" s="37"/>
      <c r="QC32" s="37"/>
      <c r="QD32" s="37"/>
      <c r="QE32" s="37"/>
      <c r="QF32" s="37"/>
      <c r="QG32" s="37"/>
      <c r="QH32" s="37"/>
      <c r="QI32" s="37"/>
      <c r="QJ32" s="37"/>
      <c r="QK32" s="37"/>
      <c r="QL32" s="37"/>
      <c r="QM32" s="37"/>
      <c r="QN32" s="37"/>
      <c r="QO32" s="37"/>
      <c r="QP32" s="37"/>
      <c r="QQ32" s="37"/>
      <c r="QR32" s="37"/>
      <c r="QS32" s="37"/>
      <c r="QT32" s="37"/>
      <c r="QU32" s="37"/>
      <c r="QV32" s="37"/>
      <c r="QW32" s="37"/>
      <c r="QX32" s="37"/>
      <c r="QY32" s="37"/>
      <c r="QZ32" s="37"/>
      <c r="RA32" s="37"/>
      <c r="RB32" s="37"/>
      <c r="RC32" s="37"/>
      <c r="RD32" s="37"/>
      <c r="RE32" s="37"/>
      <c r="RF32" s="37"/>
      <c r="RG32" s="37"/>
      <c r="RH32" s="37"/>
      <c r="RI32" s="37"/>
      <c r="RJ32" s="37"/>
      <c r="RK32" s="37"/>
      <c r="RL32" s="37"/>
      <c r="RM32" s="37"/>
      <c r="RN32" s="37"/>
      <c r="RO32" s="37"/>
      <c r="RP32" s="37"/>
      <c r="RQ32" s="37"/>
      <c r="RR32" s="37"/>
      <c r="RS32" s="37"/>
      <c r="RT32" s="37"/>
      <c r="RU32" s="37"/>
      <c r="RV32" s="37"/>
      <c r="RW32" s="37"/>
      <c r="RX32" s="37"/>
      <c r="RY32" s="37"/>
      <c r="RZ32" s="37"/>
      <c r="SA32" s="37"/>
      <c r="SB32" s="37"/>
      <c r="SC32" s="37"/>
      <c r="SD32" s="37"/>
      <c r="SE32" s="37"/>
      <c r="SF32" s="37"/>
      <c r="SG32" s="37"/>
      <c r="SH32" s="37"/>
      <c r="SI32" s="37"/>
      <c r="SJ32" s="37"/>
      <c r="SK32" s="37"/>
      <c r="SL32" s="37"/>
      <c r="SM32" s="37"/>
      <c r="SN32" s="37"/>
      <c r="SO32" s="37"/>
      <c r="SP32" s="37"/>
      <c r="SQ32" s="37"/>
      <c r="SR32" s="37"/>
      <c r="SS32" s="37"/>
      <c r="ST32" s="37"/>
      <c r="SU32" s="37"/>
      <c r="SV32" s="37"/>
      <c r="SW32" s="37"/>
      <c r="SX32" s="37"/>
      <c r="SY32" s="37"/>
      <c r="SZ32" s="37"/>
      <c r="TA32" s="37"/>
      <c r="TB32" s="37"/>
      <c r="TC32" s="37"/>
      <c r="TD32" s="37"/>
      <c r="TE32" s="37"/>
      <c r="TF32" s="37"/>
      <c r="TG32" s="37"/>
      <c r="TH32" s="37"/>
      <c r="TI32" s="37"/>
      <c r="TJ32" s="37"/>
      <c r="TK32" s="37"/>
      <c r="TL32" s="37"/>
      <c r="TM32" s="37"/>
      <c r="TN32" s="37"/>
      <c r="TO32" s="37"/>
      <c r="TP32" s="37"/>
      <c r="TQ32" s="37"/>
      <c r="TR32" s="37"/>
      <c r="TS32" s="37"/>
      <c r="TT32" s="37"/>
      <c r="TU32" s="37"/>
      <c r="TV32" s="37"/>
      <c r="TW32" s="37"/>
      <c r="TX32" s="37"/>
      <c r="TY32" s="37"/>
      <c r="TZ32" s="37"/>
      <c r="UA32" s="37"/>
      <c r="UB32" s="37"/>
      <c r="UC32" s="37"/>
      <c r="UD32" s="37"/>
      <c r="UE32" s="37"/>
      <c r="UF32" s="37"/>
      <c r="UG32" s="37"/>
      <c r="UH32" s="37"/>
      <c r="UI32" s="37"/>
      <c r="UJ32" s="37"/>
      <c r="UK32" s="37"/>
      <c r="UL32" s="37"/>
      <c r="UM32" s="37"/>
      <c r="UN32" s="37"/>
      <c r="UO32" s="37"/>
      <c r="UP32" s="37"/>
      <c r="UQ32" s="37"/>
      <c r="UR32" s="37"/>
      <c r="US32" s="37"/>
      <c r="UT32" s="37"/>
      <c r="UU32" s="37"/>
      <c r="UV32" s="37"/>
      <c r="UW32" s="37"/>
      <c r="UX32" s="37"/>
      <c r="UY32" s="37"/>
      <c r="UZ32" s="37"/>
      <c r="VA32" s="37"/>
      <c r="VB32" s="37"/>
      <c r="VC32" s="37"/>
      <c r="VD32" s="37"/>
      <c r="VE32" s="37"/>
      <c r="VF32" s="37"/>
      <c r="VG32" s="37"/>
      <c r="VH32" s="37"/>
      <c r="VI32" s="37"/>
      <c r="VJ32" s="37"/>
      <c r="VK32" s="37"/>
      <c r="VL32" s="37"/>
      <c r="VM32" s="37"/>
      <c r="VN32" s="37"/>
      <c r="VO32" s="37"/>
      <c r="VP32" s="37"/>
      <c r="VQ32" s="37"/>
      <c r="VR32" s="37"/>
      <c r="VS32" s="37"/>
      <c r="VT32" s="37"/>
      <c r="VU32" s="37"/>
      <c r="VV32" s="37"/>
      <c r="VW32" s="37"/>
      <c r="VX32" s="37"/>
      <c r="VY32" s="37"/>
      <c r="VZ32" s="37"/>
      <c r="WA32" s="37"/>
      <c r="WB32" s="37"/>
      <c r="WC32" s="37"/>
      <c r="WD32" s="37"/>
      <c r="WE32" s="37"/>
      <c r="WF32" s="37"/>
      <c r="WG32" s="37"/>
      <c r="WH32" s="37"/>
      <c r="WI32" s="37"/>
      <c r="WJ32" s="37"/>
      <c r="WK32" s="37"/>
      <c r="WL32" s="37"/>
      <c r="WM32" s="37"/>
      <c r="WN32" s="37"/>
      <c r="WO32" s="37"/>
      <c r="WP32" s="37"/>
      <c r="WQ32" s="37"/>
      <c r="WR32" s="37"/>
      <c r="WS32" s="37"/>
      <c r="WT32" s="37"/>
      <c r="WU32" s="37"/>
      <c r="WV32" s="37"/>
      <c r="WW32" s="37"/>
      <c r="WX32" s="37"/>
      <c r="WY32" s="37"/>
      <c r="WZ32" s="37"/>
      <c r="XA32" s="37"/>
      <c r="XB32" s="37"/>
      <c r="XC32" s="37"/>
      <c r="XD32" s="37"/>
      <c r="XE32" s="37"/>
      <c r="XF32" s="37"/>
      <c r="XG32" s="37"/>
      <c r="XH32" s="37"/>
      <c r="XI32" s="37"/>
      <c r="XJ32" s="37"/>
      <c r="XK32" s="37"/>
      <c r="XL32" s="37"/>
      <c r="XM32" s="37"/>
      <c r="XN32" s="37"/>
      <c r="XO32" s="37"/>
      <c r="XP32" s="37"/>
      <c r="XQ32" s="37"/>
      <c r="XR32" s="37"/>
      <c r="XS32" s="37"/>
      <c r="XT32" s="37"/>
      <c r="XU32" s="37"/>
      <c r="XV32" s="37"/>
      <c r="XW32" s="37"/>
      <c r="XX32" s="37"/>
      <c r="XY32" s="37"/>
      <c r="XZ32" s="37"/>
      <c r="YA32" s="37"/>
      <c r="YB32" s="37"/>
      <c r="YC32" s="37"/>
      <c r="YD32" s="37"/>
      <c r="YE32" s="37"/>
      <c r="YF32" s="37"/>
      <c r="YG32" s="37"/>
      <c r="YH32" s="37"/>
      <c r="YI32" s="37"/>
      <c r="YJ32" s="37"/>
      <c r="YK32" s="37"/>
      <c r="YL32" s="37"/>
      <c r="YM32" s="37"/>
      <c r="YN32" s="37"/>
      <c r="YO32" s="37"/>
      <c r="YP32" s="37"/>
      <c r="YQ32" s="37"/>
      <c r="YR32" s="37"/>
      <c r="YS32" s="37"/>
      <c r="YT32" s="37"/>
      <c r="YU32" s="37"/>
      <c r="YV32" s="37"/>
      <c r="YW32" s="37"/>
      <c r="YX32" s="37"/>
      <c r="YY32" s="37"/>
      <c r="YZ32" s="37"/>
      <c r="ZA32" s="37"/>
      <c r="ZB32" s="37"/>
      <c r="ZC32" s="37"/>
      <c r="ZD32" s="37"/>
      <c r="ZE32" s="37"/>
      <c r="ZF32" s="37"/>
      <c r="ZG32" s="37"/>
      <c r="ZH32" s="37"/>
      <c r="ZI32" s="37"/>
      <c r="ZJ32" s="37"/>
      <c r="ZK32" s="37"/>
      <c r="ZL32" s="37"/>
      <c r="ZM32" s="37"/>
      <c r="ZN32" s="37"/>
      <c r="ZO32" s="37"/>
      <c r="ZP32" s="37"/>
      <c r="ZQ32" s="37"/>
      <c r="ZR32" s="37"/>
      <c r="ZS32" s="37"/>
      <c r="ZT32" s="37"/>
      <c r="ZU32" s="37"/>
      <c r="ZV32" s="37"/>
      <c r="ZW32" s="37"/>
      <c r="ZX32" s="37"/>
      <c r="ZY32" s="37"/>
      <c r="ZZ32" s="37"/>
      <c r="AAA32" s="37"/>
      <c r="AAB32" s="37"/>
      <c r="AAC32" s="37"/>
      <c r="AAD32" s="37"/>
      <c r="AAE32" s="37"/>
      <c r="AAF32" s="37"/>
      <c r="AAG32" s="37"/>
      <c r="AAH32" s="37"/>
      <c r="AAI32" s="37"/>
      <c r="AAJ32" s="37"/>
      <c r="AAK32" s="37"/>
      <c r="AAL32" s="37"/>
      <c r="AAM32" s="37"/>
      <c r="AAN32" s="37"/>
      <c r="AAO32" s="37"/>
      <c r="AAP32" s="37"/>
      <c r="AAQ32" s="37"/>
      <c r="AAR32" s="37"/>
      <c r="AAS32" s="37"/>
      <c r="AAT32" s="37"/>
      <c r="AAU32" s="37"/>
      <c r="AAV32" s="37"/>
      <c r="AAW32" s="37"/>
      <c r="AAX32" s="37"/>
      <c r="AAY32" s="37"/>
      <c r="AAZ32" s="37"/>
      <c r="ABA32" s="37"/>
      <c r="ABB32" s="37"/>
      <c r="ABC32" s="37"/>
      <c r="ABD32" s="37"/>
      <c r="ABE32" s="37"/>
      <c r="ABF32" s="37"/>
      <c r="ABG32" s="37"/>
      <c r="ABH32" s="37"/>
      <c r="ABI32" s="37"/>
      <c r="ABJ32" s="37"/>
      <c r="ABK32" s="37"/>
      <c r="ABL32" s="37"/>
      <c r="ABM32" s="37"/>
      <c r="ABN32" s="37"/>
      <c r="ABO32" s="37"/>
      <c r="ABP32" s="37"/>
      <c r="ABQ32" s="37"/>
      <c r="ABR32" s="37"/>
      <c r="ABS32" s="37"/>
      <c r="ABT32" s="37"/>
      <c r="ABU32" s="37"/>
      <c r="ABV32" s="37"/>
      <c r="ABW32" s="37"/>
      <c r="ABX32" s="37"/>
      <c r="ABY32" s="37"/>
      <c r="ABZ32" s="37"/>
      <c r="ACA32" s="37"/>
      <c r="ACB32" s="37"/>
      <c r="ACC32" s="37"/>
      <c r="ACD32" s="37"/>
      <c r="ACE32" s="37"/>
      <c r="ACF32" s="37"/>
      <c r="ACG32" s="37"/>
      <c r="ACH32" s="37"/>
      <c r="ACI32" s="37"/>
      <c r="ACJ32" s="37"/>
      <c r="ACK32" s="37"/>
      <c r="ACL32" s="37"/>
      <c r="ACM32" s="37"/>
      <c r="ACN32" s="37"/>
      <c r="ACO32" s="37"/>
      <c r="ACP32" s="37"/>
      <c r="ACQ32" s="37"/>
      <c r="ACR32" s="37"/>
      <c r="ACS32" s="37"/>
      <c r="ACT32" s="37"/>
      <c r="ACU32" s="37"/>
      <c r="ACV32" s="37"/>
      <c r="ACW32" s="37"/>
      <c r="ACX32" s="37"/>
      <c r="ACY32" s="37"/>
      <c r="ACZ32" s="37"/>
      <c r="ADA32" s="37"/>
      <c r="ADB32" s="37"/>
      <c r="ADC32" s="37"/>
      <c r="ADD32" s="37"/>
      <c r="ADE32" s="37"/>
      <c r="ADF32" s="37"/>
      <c r="ADG32" s="37"/>
      <c r="ADH32" s="37"/>
      <c r="ADI32" s="37"/>
      <c r="ADJ32" s="37"/>
      <c r="ADK32" s="37"/>
      <c r="ADL32" s="37"/>
      <c r="ADM32" s="37"/>
      <c r="ADN32" s="37"/>
      <c r="ADO32" s="37"/>
      <c r="ADP32" s="37"/>
      <c r="ADQ32" s="37"/>
      <c r="ADR32" s="37"/>
      <c r="ADS32" s="37"/>
      <c r="ADT32" s="37"/>
      <c r="ADU32" s="37"/>
      <c r="ADV32" s="37"/>
      <c r="ADW32" s="37"/>
      <c r="ADX32" s="37"/>
      <c r="ADY32" s="37"/>
      <c r="ADZ32" s="37"/>
      <c r="AEA32" s="37"/>
      <c r="AEB32" s="37"/>
      <c r="AEC32" s="37"/>
      <c r="AED32" s="37"/>
      <c r="AEE32" s="37"/>
      <c r="AEF32" s="37"/>
      <c r="AEG32" s="37"/>
      <c r="AEH32" s="37"/>
      <c r="AEI32" s="37"/>
      <c r="AEJ32" s="37"/>
      <c r="AEK32" s="37"/>
      <c r="AEL32" s="37"/>
      <c r="AEM32" s="37"/>
      <c r="AEN32" s="37"/>
      <c r="AEO32" s="37"/>
      <c r="AEP32" s="37"/>
      <c r="AEQ32" s="37"/>
      <c r="AER32" s="37"/>
      <c r="AES32" s="37"/>
      <c r="AET32" s="37"/>
      <c r="AEU32" s="37"/>
      <c r="AEV32" s="37"/>
      <c r="AEW32" s="37"/>
      <c r="AEX32" s="37"/>
      <c r="AEY32" s="37"/>
      <c r="AEZ32" s="37"/>
      <c r="AFA32" s="37"/>
      <c r="AFB32" s="37"/>
      <c r="AFC32" s="37"/>
      <c r="AFD32" s="37"/>
      <c r="AFE32" s="37"/>
      <c r="AFF32" s="37"/>
      <c r="AFG32" s="37"/>
      <c r="AFH32" s="37"/>
      <c r="AFI32" s="37"/>
      <c r="AFJ32" s="37"/>
      <c r="AFK32" s="37"/>
      <c r="AFL32" s="37"/>
      <c r="AFM32" s="37"/>
      <c r="AFN32" s="37"/>
      <c r="AFO32" s="37"/>
      <c r="AFP32" s="37"/>
      <c r="AFQ32" s="37"/>
      <c r="AFR32" s="37"/>
      <c r="AFS32" s="37"/>
      <c r="AFT32" s="37"/>
      <c r="AFU32" s="37"/>
      <c r="AFV32" s="37"/>
      <c r="AFW32" s="37"/>
      <c r="AFX32" s="37"/>
      <c r="AFY32" s="37"/>
      <c r="AFZ32" s="37"/>
      <c r="AGA32" s="37"/>
      <c r="AGB32" s="37"/>
      <c r="AGC32" s="37"/>
      <c r="AGD32" s="37"/>
      <c r="AGE32" s="37"/>
      <c r="AGF32" s="37"/>
      <c r="AGG32" s="37"/>
      <c r="AGH32" s="37"/>
      <c r="AGI32" s="37"/>
      <c r="AGJ32" s="37"/>
      <c r="AGK32" s="37"/>
      <c r="AGL32" s="37"/>
      <c r="AGM32" s="37"/>
      <c r="AGN32" s="37"/>
      <c r="AGO32" s="37"/>
      <c r="AGP32" s="37"/>
      <c r="AGQ32" s="37"/>
      <c r="AGR32" s="37"/>
      <c r="AGS32" s="37"/>
      <c r="AGT32" s="37"/>
      <c r="AGU32" s="37"/>
      <c r="AGV32" s="37"/>
      <c r="AGW32" s="37"/>
      <c r="AGX32" s="37"/>
      <c r="AGY32" s="37"/>
      <c r="AGZ32" s="37"/>
      <c r="AHA32" s="37"/>
      <c r="AHB32" s="37"/>
      <c r="AHC32" s="37"/>
      <c r="AHD32" s="37"/>
      <c r="AHE32" s="37"/>
      <c r="AHF32" s="37"/>
      <c r="AHG32" s="37"/>
      <c r="AHH32" s="37"/>
      <c r="AHI32" s="37"/>
      <c r="AHJ32" s="37"/>
      <c r="AHK32" s="37"/>
      <c r="AHL32" s="37"/>
      <c r="AHM32" s="37"/>
      <c r="AHN32" s="37"/>
      <c r="AHO32" s="37"/>
      <c r="AHP32" s="37"/>
      <c r="AHQ32" s="37"/>
      <c r="AHR32" s="37"/>
      <c r="AHS32" s="37"/>
      <c r="AHT32" s="37"/>
      <c r="AHU32" s="37"/>
      <c r="AHV32" s="37"/>
      <c r="AHW32" s="37"/>
      <c r="AHX32" s="37"/>
      <c r="AHY32" s="37"/>
      <c r="AHZ32" s="37"/>
      <c r="AIA32" s="37"/>
      <c r="AIB32" s="37"/>
      <c r="AIC32" s="37"/>
      <c r="AID32" s="37"/>
      <c r="AIE32" s="37"/>
      <c r="AIF32" s="37"/>
      <c r="AIG32" s="37"/>
      <c r="AIH32" s="37"/>
      <c r="AII32" s="37"/>
      <c r="AIJ32" s="37"/>
      <c r="AIK32" s="37"/>
      <c r="AIL32" s="37"/>
      <c r="AIM32" s="37"/>
      <c r="AIN32" s="37"/>
      <c r="AIO32" s="37"/>
      <c r="AIP32" s="37"/>
      <c r="AIQ32" s="37"/>
      <c r="AIR32" s="37"/>
      <c r="AIS32" s="37"/>
      <c r="AIT32" s="37"/>
      <c r="AIU32" s="37"/>
      <c r="AIV32" s="37"/>
      <c r="AIW32" s="37"/>
      <c r="AIX32" s="37"/>
      <c r="AIY32" s="37"/>
      <c r="AIZ32" s="37"/>
      <c r="AJA32" s="37"/>
      <c r="AJB32" s="37"/>
      <c r="AJC32" s="37"/>
      <c r="AJD32" s="37"/>
      <c r="AJE32" s="37"/>
      <c r="AJF32" s="37"/>
      <c r="AJG32" s="37"/>
      <c r="AJH32" s="37"/>
      <c r="AJI32" s="37"/>
      <c r="AJJ32" s="37"/>
      <c r="AJK32" s="37"/>
      <c r="AJL32" s="37"/>
      <c r="AJM32" s="37"/>
      <c r="AJN32" s="37"/>
      <c r="AJO32" s="37"/>
      <c r="AJP32" s="37"/>
      <c r="AJQ32" s="37"/>
      <c r="AJR32" s="37"/>
      <c r="AJS32" s="37"/>
      <c r="AJT32" s="37"/>
      <c r="AJU32" s="37"/>
      <c r="AJV32" s="37"/>
      <c r="AJW32" s="37"/>
      <c r="AJX32" s="37"/>
      <c r="AJY32" s="37"/>
      <c r="AJZ32" s="37"/>
      <c r="AKA32" s="37"/>
      <c r="AKB32" s="37"/>
      <c r="AKC32" s="37"/>
      <c r="AKD32" s="37"/>
      <c r="AKE32" s="37"/>
      <c r="AKF32" s="37"/>
      <c r="AKG32" s="37"/>
      <c r="AKH32" s="37"/>
      <c r="AKI32" s="37"/>
      <c r="AKJ32" s="37"/>
      <c r="AKK32" s="37"/>
      <c r="AKL32" s="37"/>
      <c r="AKM32" s="37"/>
      <c r="AKN32" s="37"/>
      <c r="AKO32" s="37"/>
      <c r="AKP32" s="37"/>
      <c r="AKQ32" s="37"/>
      <c r="AKR32" s="37"/>
      <c r="AKS32" s="37"/>
      <c r="AKT32" s="37"/>
      <c r="AKU32" s="37"/>
      <c r="AKV32" s="37"/>
      <c r="AKW32" s="37"/>
      <c r="AKX32" s="37"/>
      <c r="AKY32" s="37"/>
      <c r="AKZ32" s="37"/>
      <c r="ALA32" s="37"/>
      <c r="ALB32" s="37"/>
      <c r="ALC32" s="37"/>
      <c r="ALD32" s="37"/>
      <c r="ALE32" s="37"/>
      <c r="ALF32" s="37"/>
      <c r="ALG32" s="37"/>
      <c r="ALH32" s="37"/>
      <c r="ALI32" s="37"/>
      <c r="ALJ32" s="37"/>
      <c r="ALK32" s="37"/>
      <c r="ALL32" s="37"/>
      <c r="ALM32" s="37"/>
      <c r="ALN32" s="37"/>
      <c r="ALO32" s="37"/>
      <c r="ALP32" s="37"/>
      <c r="ALQ32" s="37"/>
      <c r="ALR32" s="37"/>
      <c r="ALS32" s="37"/>
      <c r="ALT32" s="37"/>
      <c r="ALU32" s="37"/>
      <c r="ALV32" s="37"/>
      <c r="ALW32" s="37"/>
      <c r="ALX32" s="37"/>
      <c r="ALY32" s="37"/>
      <c r="ALZ32" s="37"/>
      <c r="AMA32" s="37"/>
      <c r="AMB32" s="37"/>
      <c r="AMC32" s="37"/>
      <c r="AMD32" s="37"/>
      <c r="AME32" s="37"/>
      <c r="AMF32" s="37"/>
      <c r="AMG32" s="37"/>
      <c r="AMH32" s="37"/>
      <c r="AMI32" s="37"/>
      <c r="AMJ32" s="37"/>
      <c r="AMK32" s="37"/>
      <c r="AML32" s="37"/>
      <c r="AMM32" s="37"/>
      <c r="AMN32" s="37"/>
      <c r="AMO32" s="37"/>
      <c r="AMP32" s="37"/>
      <c r="AMQ32" s="37"/>
      <c r="AMR32" s="37"/>
      <c r="AMS32" s="37"/>
      <c r="AMT32" s="37"/>
      <c r="AMU32" s="37"/>
      <c r="AMV32" s="37"/>
      <c r="AMW32" s="37"/>
      <c r="AMX32" s="37"/>
      <c r="AMY32" s="37"/>
      <c r="AMZ32" s="37"/>
      <c r="ANA32" s="37"/>
      <c r="ANB32" s="37"/>
      <c r="ANC32" s="37"/>
      <c r="AND32" s="37"/>
      <c r="ANE32" s="37"/>
      <c r="ANF32" s="37"/>
      <c r="ANG32" s="37"/>
      <c r="ANH32" s="37"/>
      <c r="ANI32" s="37"/>
      <c r="ANJ32" s="37"/>
      <c r="ANK32" s="37"/>
      <c r="ANL32" s="37"/>
      <c r="ANM32" s="37"/>
      <c r="ANN32" s="37"/>
      <c r="ANO32" s="37"/>
      <c r="ANP32" s="37"/>
      <c r="ANQ32" s="37"/>
      <c r="ANR32" s="37"/>
      <c r="ANS32" s="37"/>
      <c r="ANT32" s="37"/>
      <c r="ANU32" s="37"/>
      <c r="ANV32" s="37"/>
      <c r="ANW32" s="37"/>
      <c r="ANX32" s="37"/>
      <c r="ANY32" s="37"/>
      <c r="ANZ32" s="37"/>
      <c r="AOA32" s="37"/>
      <c r="AOB32" s="37"/>
      <c r="AOC32" s="37"/>
      <c r="AOD32" s="37"/>
      <c r="AOE32" s="37"/>
      <c r="AOF32" s="37"/>
      <c r="AOG32" s="37"/>
      <c r="AOH32" s="37"/>
      <c r="AOI32" s="37"/>
      <c r="AOJ32" s="37"/>
      <c r="AOK32" s="37"/>
      <c r="AOL32" s="37"/>
      <c r="AOM32" s="37"/>
      <c r="AON32" s="37"/>
      <c r="AOO32" s="37"/>
      <c r="AOP32" s="37"/>
      <c r="AOQ32" s="37"/>
      <c r="AOR32" s="37"/>
      <c r="AOS32" s="37"/>
      <c r="AOT32" s="37"/>
      <c r="AOU32" s="37"/>
      <c r="AOV32" s="37"/>
      <c r="AOW32" s="37"/>
      <c r="AOX32" s="37"/>
      <c r="AOY32" s="37"/>
      <c r="AOZ32" s="37"/>
      <c r="APA32" s="37"/>
      <c r="APB32" s="37"/>
      <c r="APC32" s="37"/>
      <c r="APD32" s="37"/>
      <c r="APE32" s="37"/>
      <c r="APF32" s="37"/>
      <c r="APG32" s="37"/>
      <c r="APH32" s="37"/>
      <c r="API32" s="37"/>
      <c r="APJ32" s="37"/>
      <c r="APK32" s="37"/>
      <c r="APL32" s="37"/>
      <c r="APM32" s="37"/>
      <c r="APN32" s="37"/>
      <c r="APO32" s="37"/>
      <c r="APP32" s="37"/>
      <c r="APQ32" s="37"/>
      <c r="APR32" s="37"/>
      <c r="APS32" s="37"/>
      <c r="APT32" s="37"/>
      <c r="APU32" s="37"/>
      <c r="APV32" s="37"/>
      <c r="APW32" s="37"/>
      <c r="APX32" s="37"/>
      <c r="APY32" s="37"/>
      <c r="APZ32" s="37"/>
      <c r="AQA32" s="37"/>
      <c r="AQB32" s="37"/>
      <c r="AQC32" s="37"/>
      <c r="AQD32" s="37"/>
      <c r="AQE32" s="37"/>
      <c r="AQF32" s="37"/>
      <c r="AQG32" s="37"/>
      <c r="AQH32" s="37"/>
      <c r="AQI32" s="37"/>
      <c r="AQJ32" s="37"/>
      <c r="AQK32" s="37"/>
      <c r="AQL32" s="37"/>
      <c r="AQM32" s="37"/>
      <c r="AQN32" s="37"/>
      <c r="AQO32" s="37"/>
      <c r="AQP32" s="37"/>
      <c r="AQQ32" s="37"/>
      <c r="AQR32" s="37"/>
      <c r="AQS32" s="37"/>
      <c r="AQT32" s="37"/>
      <c r="AQU32" s="37"/>
      <c r="AQV32" s="37"/>
      <c r="AQW32" s="37"/>
      <c r="AQX32" s="37"/>
      <c r="AQY32" s="37"/>
      <c r="AQZ32" s="37"/>
      <c r="ARA32" s="37"/>
      <c r="ARB32" s="37"/>
      <c r="ARC32" s="37"/>
      <c r="ARD32" s="37"/>
      <c r="ARE32" s="37"/>
      <c r="ARF32" s="37"/>
      <c r="ARG32" s="37"/>
      <c r="ARH32" s="37"/>
      <c r="ARI32" s="37"/>
      <c r="ARJ32" s="37"/>
      <c r="ARK32" s="37"/>
      <c r="ARL32" s="37"/>
      <c r="ARM32" s="37"/>
      <c r="ARN32" s="37"/>
      <c r="ARO32" s="37"/>
      <c r="ARP32" s="37"/>
      <c r="ARQ32" s="37"/>
      <c r="ARR32" s="37"/>
      <c r="ARS32" s="37"/>
      <c r="ART32" s="37"/>
      <c r="ARU32" s="37"/>
      <c r="ARV32" s="37"/>
      <c r="ARW32" s="37"/>
      <c r="ARX32" s="37"/>
      <c r="ARY32" s="37"/>
      <c r="ARZ32" s="37"/>
      <c r="ASA32" s="37"/>
      <c r="ASB32" s="37"/>
      <c r="ASC32" s="37"/>
      <c r="ASD32" s="37"/>
      <c r="ASE32" s="37"/>
      <c r="ASF32" s="37"/>
      <c r="ASG32" s="37"/>
      <c r="ASH32" s="37"/>
      <c r="ASI32" s="37"/>
      <c r="ASJ32" s="37"/>
      <c r="ASK32" s="37"/>
      <c r="ASL32" s="37"/>
      <c r="ASM32" s="37"/>
      <c r="ASN32" s="37"/>
      <c r="ASO32" s="37"/>
      <c r="ASP32" s="37"/>
      <c r="ASQ32" s="37"/>
      <c r="ASR32" s="37"/>
      <c r="ASS32" s="37"/>
      <c r="AST32" s="37"/>
      <c r="ASU32" s="37"/>
      <c r="ASV32" s="37"/>
      <c r="ASW32" s="37"/>
      <c r="ASX32" s="37"/>
      <c r="ASY32" s="37"/>
      <c r="ASZ32" s="37"/>
      <c r="ATA32" s="37"/>
      <c r="ATB32" s="37"/>
      <c r="ATC32" s="37"/>
      <c r="ATD32" s="37"/>
      <c r="ATE32" s="37"/>
      <c r="ATF32" s="37"/>
      <c r="ATG32" s="37"/>
      <c r="ATH32" s="37"/>
      <c r="ATI32" s="37"/>
      <c r="ATJ32" s="37"/>
      <c r="ATK32" s="37"/>
      <c r="ATL32" s="37"/>
      <c r="ATM32" s="37"/>
      <c r="ATN32" s="37"/>
      <c r="ATO32" s="37"/>
      <c r="ATP32" s="37"/>
      <c r="ATQ32" s="37"/>
      <c r="ATR32" s="37"/>
      <c r="ATS32" s="37"/>
      <c r="ATT32" s="37"/>
      <c r="ATU32" s="37"/>
      <c r="ATV32" s="37"/>
      <c r="ATW32" s="37"/>
      <c r="ATX32" s="37"/>
      <c r="ATY32" s="37"/>
      <c r="ATZ32" s="37"/>
      <c r="AUA32" s="37"/>
      <c r="AUB32" s="37"/>
      <c r="AUC32" s="37"/>
      <c r="AUD32" s="37"/>
      <c r="AUE32" s="37"/>
      <c r="AUF32" s="37"/>
      <c r="AUG32" s="37"/>
      <c r="AUH32" s="37"/>
      <c r="AUI32" s="37"/>
      <c r="AUJ32" s="37"/>
      <c r="AUK32" s="37"/>
      <c r="AUL32" s="37"/>
      <c r="AUM32" s="37"/>
      <c r="AUN32" s="37"/>
      <c r="AUO32" s="37"/>
      <c r="AUP32" s="37"/>
      <c r="AUQ32" s="37"/>
      <c r="AUR32" s="37"/>
      <c r="AUS32" s="37"/>
      <c r="AUT32" s="37"/>
      <c r="AUU32" s="37"/>
      <c r="AUV32" s="37"/>
      <c r="AUW32" s="37"/>
      <c r="AUX32" s="37"/>
      <c r="AUY32" s="37"/>
      <c r="AUZ32" s="37"/>
      <c r="AVA32" s="37"/>
      <c r="AVB32" s="37"/>
      <c r="AVC32" s="37"/>
      <c r="AVD32" s="37"/>
      <c r="AVE32" s="37"/>
      <c r="AVF32" s="37"/>
      <c r="AVG32" s="37"/>
      <c r="AVH32" s="37"/>
      <c r="AVI32" s="37"/>
      <c r="AVJ32" s="37"/>
      <c r="AVK32" s="37"/>
      <c r="AVL32" s="37"/>
      <c r="AVM32" s="37"/>
      <c r="AVN32" s="37"/>
      <c r="AVO32" s="37"/>
      <c r="AVP32" s="37"/>
      <c r="AVQ32" s="37"/>
      <c r="AVR32" s="37"/>
      <c r="AVS32" s="37"/>
      <c r="AVT32" s="37"/>
      <c r="AVU32" s="37"/>
      <c r="AVV32" s="37"/>
      <c r="AVW32" s="37"/>
      <c r="AVX32" s="37"/>
      <c r="AVY32" s="37"/>
      <c r="AVZ32" s="37"/>
      <c r="AWA32" s="37"/>
      <c r="AWB32" s="37"/>
      <c r="AWC32" s="37"/>
      <c r="AWD32" s="37"/>
      <c r="AWE32" s="37"/>
      <c r="AWF32" s="37"/>
      <c r="AWG32" s="37"/>
      <c r="AWH32" s="37"/>
      <c r="AWI32" s="37"/>
      <c r="AWJ32" s="37"/>
      <c r="AWK32" s="37"/>
      <c r="AWL32" s="37"/>
      <c r="AWM32" s="37"/>
      <c r="AWN32" s="37"/>
      <c r="AWO32" s="37"/>
      <c r="AWP32" s="37"/>
      <c r="AWQ32" s="37"/>
      <c r="AWR32" s="37"/>
      <c r="AWS32" s="37"/>
      <c r="AWT32" s="37"/>
      <c r="AWU32" s="37"/>
      <c r="AWV32" s="37"/>
      <c r="AWW32" s="37"/>
      <c r="AWX32" s="37"/>
      <c r="AWY32" s="37"/>
      <c r="AWZ32" s="37"/>
      <c r="AXA32" s="37"/>
      <c r="AXB32" s="37"/>
      <c r="AXC32" s="37"/>
      <c r="AXD32" s="37"/>
      <c r="AXE32" s="37"/>
      <c r="AXF32" s="37"/>
      <c r="AXG32" s="37"/>
      <c r="AXH32" s="37"/>
      <c r="AXI32" s="37"/>
      <c r="AXJ32" s="37"/>
      <c r="AXK32" s="37"/>
      <c r="AXL32" s="37"/>
      <c r="AXM32" s="37"/>
      <c r="AXN32" s="37"/>
      <c r="AXO32" s="37"/>
      <c r="AXP32" s="37"/>
      <c r="AXQ32" s="37"/>
      <c r="AXR32" s="37"/>
      <c r="AXS32" s="37"/>
      <c r="AXT32" s="37"/>
      <c r="AXU32" s="37"/>
      <c r="AXV32" s="37"/>
      <c r="AXW32" s="37"/>
      <c r="AXX32" s="37"/>
      <c r="AXY32" s="37"/>
      <c r="AXZ32" s="37"/>
      <c r="AYA32" s="37"/>
      <c r="AYB32" s="37"/>
      <c r="AYC32" s="37"/>
      <c r="AYD32" s="37"/>
      <c r="AYE32" s="37"/>
      <c r="AYF32" s="37"/>
      <c r="AYG32" s="37"/>
      <c r="AYH32" s="37"/>
      <c r="AYI32" s="37"/>
      <c r="AYJ32" s="37"/>
      <c r="AYK32" s="37"/>
      <c r="AYL32" s="37"/>
      <c r="AYM32" s="37"/>
      <c r="AYN32" s="37"/>
      <c r="AYO32" s="37"/>
      <c r="AYP32" s="37"/>
      <c r="AYQ32" s="37"/>
      <c r="AYR32" s="37"/>
      <c r="AYS32" s="37"/>
      <c r="AYT32" s="37"/>
      <c r="AYU32" s="37"/>
      <c r="AYV32" s="37"/>
      <c r="AYW32" s="37"/>
      <c r="AYX32" s="37"/>
      <c r="AYY32" s="37"/>
      <c r="AYZ32" s="37"/>
      <c r="AZA32" s="37"/>
      <c r="AZB32" s="37"/>
      <c r="AZC32" s="37"/>
      <c r="AZD32" s="37"/>
      <c r="AZE32" s="37"/>
      <c r="AZF32" s="37"/>
      <c r="AZG32" s="37"/>
      <c r="AZH32" s="37"/>
      <c r="AZI32" s="37"/>
      <c r="AZJ32" s="37"/>
      <c r="AZK32" s="37"/>
      <c r="AZL32" s="37"/>
      <c r="AZM32" s="37"/>
      <c r="AZN32" s="37"/>
      <c r="AZO32" s="37"/>
      <c r="AZP32" s="37"/>
      <c r="AZQ32" s="37"/>
      <c r="AZR32" s="37"/>
      <c r="AZS32" s="37"/>
      <c r="AZT32" s="37"/>
      <c r="AZU32" s="37"/>
      <c r="AZV32" s="37"/>
      <c r="AZW32" s="37"/>
      <c r="AZX32" s="37"/>
      <c r="AZY32" s="37"/>
      <c r="AZZ32" s="37"/>
      <c r="BAA32" s="37"/>
      <c r="BAB32" s="37"/>
      <c r="BAC32" s="37"/>
      <c r="BAD32" s="37"/>
      <c r="BAE32" s="37"/>
      <c r="BAF32" s="37"/>
      <c r="BAG32" s="37"/>
      <c r="BAH32" s="37"/>
      <c r="BAI32" s="37"/>
      <c r="BAJ32" s="37"/>
      <c r="BAK32" s="37"/>
      <c r="BAL32" s="37"/>
      <c r="BAM32" s="37"/>
      <c r="BAN32" s="37"/>
      <c r="BAO32" s="37"/>
      <c r="BAP32" s="37"/>
      <c r="BAQ32" s="37"/>
      <c r="BAR32" s="37"/>
      <c r="BAS32" s="37"/>
      <c r="BAT32" s="37"/>
      <c r="BAU32" s="37"/>
      <c r="BAV32" s="37"/>
      <c r="BAW32" s="37"/>
      <c r="BAX32" s="37"/>
      <c r="BAY32" s="37"/>
      <c r="BAZ32" s="37"/>
      <c r="BBA32" s="37"/>
      <c r="BBB32" s="37"/>
      <c r="BBC32" s="37"/>
      <c r="BBD32" s="37"/>
      <c r="BBE32" s="37"/>
      <c r="BBF32" s="37"/>
      <c r="BBG32" s="37"/>
      <c r="BBH32" s="37"/>
      <c r="BBI32" s="37"/>
      <c r="BBJ32" s="37"/>
      <c r="BBK32" s="37"/>
      <c r="BBL32" s="37"/>
      <c r="BBM32" s="37"/>
      <c r="BBN32" s="37"/>
      <c r="BBO32" s="37"/>
      <c r="BBP32" s="37"/>
      <c r="BBQ32" s="37"/>
      <c r="BBR32" s="37"/>
      <c r="BBS32" s="37"/>
      <c r="BBT32" s="37"/>
      <c r="BBU32" s="37"/>
      <c r="BBV32" s="37"/>
      <c r="BBW32" s="37"/>
      <c r="BBX32" s="37"/>
      <c r="BBY32" s="37"/>
      <c r="BBZ32" s="37"/>
      <c r="BCA32" s="37"/>
      <c r="BCB32" s="37"/>
      <c r="BCC32" s="37"/>
      <c r="BCD32" s="37"/>
      <c r="BCE32" s="37"/>
      <c r="BCF32" s="37"/>
      <c r="BCG32" s="37"/>
      <c r="BCH32" s="37"/>
      <c r="BCI32" s="37"/>
      <c r="BCJ32" s="37"/>
      <c r="BCK32" s="37"/>
      <c r="BCL32" s="37"/>
      <c r="BCM32" s="37"/>
      <c r="BCN32" s="37"/>
      <c r="BCO32" s="37"/>
      <c r="BCP32" s="37"/>
      <c r="BCQ32" s="37"/>
      <c r="BCR32" s="37"/>
      <c r="BCS32" s="37"/>
      <c r="BCT32" s="37"/>
      <c r="BCU32" s="37"/>
      <c r="BCV32" s="37"/>
      <c r="BCW32" s="37"/>
      <c r="BCX32" s="37"/>
      <c r="BCY32" s="37"/>
      <c r="BCZ32" s="37"/>
      <c r="BDA32" s="37"/>
      <c r="BDB32" s="37"/>
      <c r="BDC32" s="37"/>
      <c r="BDD32" s="37"/>
      <c r="BDE32" s="37"/>
      <c r="BDF32" s="37"/>
      <c r="BDG32" s="37"/>
      <c r="BDH32" s="37"/>
      <c r="BDI32" s="37"/>
      <c r="BDJ32" s="37"/>
      <c r="BDK32" s="37"/>
      <c r="BDL32" s="37"/>
      <c r="BDM32" s="37"/>
      <c r="BDN32" s="37"/>
      <c r="BDO32" s="37"/>
      <c r="BDP32" s="37"/>
      <c r="BDQ32" s="37"/>
      <c r="BDR32" s="37"/>
      <c r="BDS32" s="37"/>
      <c r="BDT32" s="37"/>
      <c r="BDU32" s="37"/>
      <c r="BDV32" s="37"/>
      <c r="BDW32" s="37"/>
      <c r="BDX32" s="37"/>
      <c r="BDY32" s="37"/>
      <c r="BDZ32" s="37"/>
      <c r="BEA32" s="37"/>
      <c r="BEB32" s="37"/>
      <c r="BEC32" s="37"/>
      <c r="BED32" s="37"/>
      <c r="BEE32" s="37"/>
      <c r="BEF32" s="37"/>
      <c r="BEG32" s="37"/>
      <c r="BEH32" s="37"/>
      <c r="BEI32" s="37"/>
      <c r="BEJ32" s="37"/>
      <c r="BEK32" s="37"/>
      <c r="BEL32" s="37"/>
      <c r="BEM32" s="37"/>
      <c r="BEN32" s="37"/>
      <c r="BEO32" s="37"/>
      <c r="BEP32" s="37"/>
      <c r="BEQ32" s="37"/>
      <c r="BER32" s="37"/>
      <c r="BES32" s="37"/>
      <c r="BET32" s="37"/>
      <c r="BEU32" s="37"/>
      <c r="BEV32" s="37"/>
      <c r="BEW32" s="37"/>
      <c r="BEX32" s="37"/>
      <c r="BEY32" s="37"/>
      <c r="BEZ32" s="37"/>
      <c r="BFA32" s="37"/>
      <c r="BFB32" s="37"/>
      <c r="BFC32" s="37"/>
      <c r="BFD32" s="37"/>
      <c r="BFE32" s="37"/>
      <c r="BFF32" s="37"/>
      <c r="BFG32" s="37"/>
      <c r="BFH32" s="37"/>
      <c r="BFI32" s="37"/>
      <c r="BFJ32" s="37"/>
      <c r="BFK32" s="37"/>
      <c r="BFL32" s="37"/>
      <c r="BFM32" s="37"/>
      <c r="BFN32" s="37"/>
      <c r="BFO32" s="37"/>
      <c r="BFP32" s="37"/>
      <c r="BFQ32" s="37"/>
      <c r="BFR32" s="37"/>
      <c r="BFS32" s="37"/>
      <c r="BFT32" s="37"/>
      <c r="BFU32" s="37"/>
      <c r="BFV32" s="37"/>
      <c r="BFW32" s="37"/>
      <c r="BFX32" s="37"/>
      <c r="BFY32" s="37"/>
      <c r="BFZ32" s="37"/>
      <c r="BGA32" s="37"/>
      <c r="BGB32" s="37"/>
      <c r="BGC32" s="37"/>
      <c r="BGD32" s="37"/>
      <c r="BGE32" s="37"/>
      <c r="BGF32" s="37"/>
      <c r="BGG32" s="37"/>
      <c r="BGH32" s="37"/>
      <c r="BGI32" s="37"/>
      <c r="BGJ32" s="37"/>
      <c r="BGK32" s="37"/>
      <c r="BGL32" s="37"/>
      <c r="BGM32" s="37"/>
      <c r="BGN32" s="37"/>
      <c r="BGO32" s="37"/>
      <c r="BGP32" s="37"/>
      <c r="BGQ32" s="37"/>
      <c r="BGR32" s="37"/>
      <c r="BGS32" s="37"/>
      <c r="BGT32" s="37"/>
      <c r="BGU32" s="37"/>
      <c r="BGV32" s="37"/>
      <c r="BGW32" s="37"/>
      <c r="BGX32" s="37"/>
      <c r="BGY32" s="37"/>
      <c r="BGZ32" s="37"/>
      <c r="BHA32" s="37"/>
      <c r="BHB32" s="37"/>
      <c r="BHC32" s="37"/>
      <c r="BHD32" s="37"/>
      <c r="BHE32" s="37"/>
      <c r="BHF32" s="37"/>
      <c r="BHG32" s="37"/>
      <c r="BHH32" s="37"/>
      <c r="BHI32" s="37"/>
      <c r="BHJ32" s="37"/>
      <c r="BHK32" s="37"/>
      <c r="BHL32" s="37"/>
      <c r="BHM32" s="37"/>
      <c r="BHN32" s="37"/>
      <c r="BHO32" s="37"/>
      <c r="BHP32" s="37"/>
      <c r="BHQ32" s="37"/>
      <c r="BHR32" s="37"/>
      <c r="BHS32" s="37"/>
      <c r="BHT32" s="37"/>
      <c r="BHU32" s="37"/>
      <c r="BHV32" s="37"/>
      <c r="BHW32" s="37"/>
      <c r="BHX32" s="37"/>
      <c r="BHY32" s="37"/>
      <c r="BHZ32" s="37"/>
      <c r="BIA32" s="37"/>
      <c r="BIB32" s="37"/>
      <c r="BIC32" s="37"/>
      <c r="BID32" s="37"/>
      <c r="BIE32" s="37"/>
      <c r="BIF32" s="37"/>
      <c r="BIG32" s="37"/>
      <c r="BIH32" s="37"/>
      <c r="BII32" s="37"/>
      <c r="BIJ32" s="37"/>
      <c r="BIK32" s="37"/>
      <c r="BIL32" s="37"/>
      <c r="BIM32" s="37"/>
      <c r="BIN32" s="37"/>
      <c r="BIO32" s="37"/>
      <c r="BIP32" s="37"/>
      <c r="BIQ32" s="37"/>
      <c r="BIR32" s="37"/>
      <c r="BIS32" s="37"/>
      <c r="BIT32" s="37"/>
      <c r="BIU32" s="37"/>
      <c r="BIV32" s="37"/>
      <c r="BIW32" s="37"/>
      <c r="BIX32" s="37"/>
      <c r="BIY32" s="37"/>
      <c r="BIZ32" s="37"/>
      <c r="BJA32" s="37"/>
      <c r="BJB32" s="37"/>
      <c r="BJC32" s="37"/>
      <c r="BJD32" s="37"/>
      <c r="BJE32" s="37"/>
      <c r="BJF32" s="37"/>
      <c r="BJG32" s="37"/>
      <c r="BJH32" s="37"/>
      <c r="BJI32" s="37"/>
      <c r="BJJ32" s="37"/>
      <c r="BJK32" s="37"/>
      <c r="BJL32" s="37"/>
      <c r="BJM32" s="37"/>
      <c r="BJN32" s="37"/>
      <c r="BJO32" s="37"/>
      <c r="BJP32" s="37"/>
      <c r="BJQ32" s="37"/>
      <c r="BJR32" s="37"/>
      <c r="BJS32" s="37"/>
      <c r="BJT32" s="37"/>
      <c r="BJU32" s="37"/>
      <c r="BJV32" s="37"/>
      <c r="BJW32" s="37"/>
      <c r="BJX32" s="37"/>
      <c r="BJY32" s="37"/>
      <c r="BJZ32" s="37"/>
      <c r="BKA32" s="37"/>
      <c r="BKB32" s="37"/>
      <c r="BKC32" s="37"/>
      <c r="BKD32" s="37"/>
      <c r="BKE32" s="37"/>
      <c r="BKF32" s="37"/>
      <c r="BKG32" s="37"/>
      <c r="BKH32" s="37"/>
      <c r="BKI32" s="37"/>
      <c r="BKJ32" s="37"/>
      <c r="BKK32" s="37"/>
      <c r="BKL32" s="37"/>
      <c r="BKM32" s="37"/>
      <c r="BKN32" s="37"/>
      <c r="BKO32" s="37"/>
      <c r="BKP32" s="37"/>
      <c r="BKQ32" s="37"/>
      <c r="BKR32" s="37"/>
      <c r="BKS32" s="37"/>
      <c r="BKT32" s="37"/>
      <c r="BKU32" s="37"/>
      <c r="BKV32" s="37"/>
      <c r="BKW32" s="37"/>
      <c r="BKX32" s="37"/>
      <c r="BKY32" s="37"/>
      <c r="BKZ32" s="37"/>
      <c r="BLA32" s="37"/>
      <c r="BLB32" s="37"/>
      <c r="BLC32" s="37"/>
      <c r="BLD32" s="37"/>
      <c r="BLE32" s="37"/>
      <c r="BLF32" s="37"/>
      <c r="BLG32" s="37"/>
      <c r="BLH32" s="37"/>
      <c r="BLI32" s="37"/>
      <c r="BLJ32" s="37"/>
      <c r="BLK32" s="37"/>
      <c r="BLL32" s="37"/>
      <c r="BLM32" s="37"/>
      <c r="BLN32" s="37"/>
      <c r="BLO32" s="37"/>
      <c r="BLP32" s="37"/>
      <c r="BLQ32" s="37"/>
      <c r="BLR32" s="37"/>
      <c r="BLS32" s="37"/>
      <c r="BLT32" s="37"/>
      <c r="BLU32" s="37"/>
      <c r="BLV32" s="37"/>
      <c r="BLW32" s="37"/>
      <c r="BLX32" s="37"/>
      <c r="BLY32" s="37"/>
      <c r="BLZ32" s="37"/>
      <c r="BMA32" s="37"/>
      <c r="BMB32" s="37"/>
      <c r="BMC32" s="37"/>
      <c r="BMD32" s="37"/>
      <c r="BME32" s="37"/>
      <c r="BMF32" s="37"/>
      <c r="BMG32" s="37"/>
      <c r="BMH32" s="37"/>
      <c r="BMI32" s="37"/>
      <c r="BMJ32" s="37"/>
      <c r="BMK32" s="37"/>
      <c r="BML32" s="37"/>
      <c r="BMM32" s="37"/>
      <c r="BMN32" s="37"/>
      <c r="BMO32" s="37"/>
      <c r="BMP32" s="37"/>
      <c r="BMQ32" s="37"/>
      <c r="BMR32" s="37"/>
      <c r="BMS32" s="37"/>
      <c r="BMT32" s="37"/>
      <c r="BMU32" s="37"/>
      <c r="BMV32" s="37"/>
      <c r="BMW32" s="37"/>
      <c r="BMX32" s="37"/>
      <c r="BMY32" s="37"/>
      <c r="BMZ32" s="37"/>
      <c r="BNA32" s="37"/>
      <c r="BNB32" s="37"/>
      <c r="BNC32" s="37"/>
      <c r="BND32" s="37"/>
      <c r="BNE32" s="37"/>
      <c r="BNF32" s="37"/>
      <c r="BNG32" s="37"/>
      <c r="BNH32" s="37"/>
      <c r="BNI32" s="37"/>
      <c r="BNJ32" s="37"/>
      <c r="BNK32" s="37"/>
      <c r="BNL32" s="37"/>
      <c r="BNM32" s="37"/>
      <c r="BNN32" s="37"/>
      <c r="BNO32" s="37"/>
      <c r="BNP32" s="37"/>
      <c r="BNQ32" s="37"/>
      <c r="BNR32" s="37"/>
      <c r="BNS32" s="37"/>
      <c r="BNT32" s="37"/>
      <c r="BNU32" s="37"/>
      <c r="BNV32" s="37"/>
      <c r="BNW32" s="37"/>
      <c r="BNX32" s="37"/>
      <c r="BNY32" s="37"/>
      <c r="BNZ32" s="37"/>
      <c r="BOA32" s="37"/>
      <c r="BOB32" s="37"/>
      <c r="BOC32" s="37"/>
      <c r="BOD32" s="37"/>
      <c r="BOE32" s="37"/>
      <c r="BOF32" s="37"/>
      <c r="BOG32" s="37"/>
      <c r="BOH32" s="37"/>
      <c r="BOI32" s="37"/>
      <c r="BOJ32" s="37"/>
      <c r="BOK32" s="37"/>
      <c r="BOL32" s="37"/>
      <c r="BOM32" s="37"/>
      <c r="BON32" s="37"/>
      <c r="BOO32" s="37"/>
      <c r="BOP32" s="37"/>
      <c r="BOQ32" s="37"/>
      <c r="BOR32" s="37"/>
      <c r="BOS32" s="37"/>
      <c r="BOT32" s="37"/>
      <c r="BOU32" s="37"/>
      <c r="BOV32" s="37"/>
      <c r="BOW32" s="37"/>
      <c r="BOX32" s="37"/>
      <c r="BOY32" s="37"/>
      <c r="BOZ32" s="37"/>
      <c r="BPA32" s="37"/>
      <c r="BPB32" s="37"/>
      <c r="BPC32" s="37"/>
      <c r="BPD32" s="37"/>
      <c r="BPE32" s="37"/>
      <c r="BPF32" s="37"/>
      <c r="BPG32" s="37"/>
      <c r="BPH32" s="37"/>
      <c r="BPI32" s="37"/>
      <c r="BPJ32" s="37"/>
      <c r="BPK32" s="37"/>
      <c r="BPL32" s="37"/>
      <c r="BPM32" s="37"/>
      <c r="BPN32" s="37"/>
      <c r="BPO32" s="37"/>
      <c r="BPP32" s="37"/>
      <c r="BPQ32" s="37"/>
      <c r="BPR32" s="37"/>
      <c r="BPS32" s="37"/>
      <c r="BPT32" s="37"/>
      <c r="BPU32" s="37"/>
      <c r="BPV32" s="37"/>
      <c r="BPW32" s="37"/>
      <c r="BPX32" s="37"/>
      <c r="BPY32" s="37"/>
      <c r="BPZ32" s="37"/>
      <c r="BQA32" s="37"/>
      <c r="BQB32" s="37"/>
      <c r="BQC32" s="37"/>
      <c r="BQD32" s="37"/>
      <c r="BQE32" s="37"/>
      <c r="BQF32" s="37"/>
      <c r="BQG32" s="37"/>
      <c r="BQH32" s="37"/>
      <c r="BQI32" s="37"/>
      <c r="BQJ32" s="37"/>
      <c r="BQK32" s="37"/>
      <c r="BQL32" s="37"/>
      <c r="BQM32" s="37"/>
      <c r="BQN32" s="37"/>
      <c r="BQO32" s="37"/>
      <c r="BQP32" s="37"/>
      <c r="BQQ32" s="37"/>
      <c r="BQR32" s="37"/>
      <c r="BQS32" s="37"/>
      <c r="BQT32" s="37"/>
      <c r="BQU32" s="37"/>
      <c r="BQV32" s="37"/>
      <c r="BQW32" s="37"/>
      <c r="BQX32" s="37"/>
      <c r="BQY32" s="37"/>
      <c r="BQZ32" s="37"/>
      <c r="BRA32" s="37"/>
      <c r="BRB32" s="37"/>
      <c r="BRC32" s="37"/>
      <c r="BRD32" s="37"/>
      <c r="BRE32" s="37"/>
      <c r="BRF32" s="37"/>
      <c r="BRG32" s="37"/>
      <c r="BRH32" s="37"/>
      <c r="BRI32" s="37"/>
      <c r="BRJ32" s="37"/>
      <c r="BRK32" s="37"/>
      <c r="BRL32" s="37"/>
      <c r="BRM32" s="37"/>
      <c r="BRN32" s="37"/>
      <c r="BRO32" s="37"/>
      <c r="BRP32" s="37"/>
      <c r="BRQ32" s="37"/>
      <c r="BRR32" s="37"/>
      <c r="BRS32" s="37"/>
      <c r="BRT32" s="37"/>
      <c r="BRU32" s="37"/>
      <c r="BRV32" s="37"/>
      <c r="BRW32" s="37"/>
      <c r="BRX32" s="37"/>
      <c r="BRY32" s="37"/>
      <c r="BRZ32" s="37"/>
      <c r="BSA32" s="37"/>
      <c r="BSB32" s="37"/>
      <c r="BSC32" s="37"/>
      <c r="BSD32" s="37"/>
      <c r="BSE32" s="37"/>
      <c r="BSF32" s="37"/>
      <c r="BSG32" s="37"/>
      <c r="BSH32" s="37"/>
      <c r="BSI32" s="37"/>
      <c r="BSJ32" s="37"/>
      <c r="BSK32" s="37"/>
      <c r="BSL32" s="37"/>
      <c r="BSM32" s="37"/>
      <c r="BSN32" s="37"/>
      <c r="BSO32" s="37"/>
      <c r="BSP32" s="37"/>
      <c r="BSQ32" s="37"/>
      <c r="BSR32" s="37"/>
      <c r="BSS32" s="37"/>
      <c r="BST32" s="37"/>
      <c r="BSU32" s="37"/>
      <c r="BSV32" s="37"/>
      <c r="BSW32" s="37"/>
      <c r="BSX32" s="37"/>
      <c r="BSY32" s="37"/>
      <c r="BSZ32" s="37"/>
      <c r="BTA32" s="37"/>
      <c r="BTB32" s="37"/>
      <c r="BTC32" s="37"/>
      <c r="BTD32" s="37"/>
      <c r="BTE32" s="37"/>
      <c r="BTF32" s="37"/>
      <c r="BTG32" s="37"/>
      <c r="BTH32" s="37"/>
      <c r="BTI32" s="37"/>
      <c r="BTJ32" s="37"/>
      <c r="BTK32" s="37"/>
      <c r="BTL32" s="37"/>
      <c r="BTM32" s="37"/>
      <c r="BTN32" s="37"/>
      <c r="BTO32" s="37"/>
      <c r="BTP32" s="37"/>
      <c r="BTQ32" s="37"/>
      <c r="BTR32" s="37"/>
      <c r="BTS32" s="37"/>
      <c r="BTT32" s="37"/>
      <c r="BTU32" s="37"/>
      <c r="BTV32" s="37"/>
      <c r="BTW32" s="37"/>
      <c r="BTX32" s="37"/>
      <c r="BTY32" s="37"/>
      <c r="BTZ32" s="37"/>
      <c r="BUA32" s="37"/>
      <c r="BUB32" s="37"/>
      <c r="BUC32" s="37"/>
      <c r="BUD32" s="37"/>
      <c r="BUE32" s="37"/>
      <c r="BUF32" s="37"/>
      <c r="BUG32" s="37"/>
      <c r="BUH32" s="37"/>
      <c r="BUI32" s="37"/>
      <c r="BUJ32" s="37"/>
      <c r="BUK32" s="37"/>
      <c r="BUL32" s="37"/>
      <c r="BUM32" s="37"/>
      <c r="BUN32" s="37"/>
      <c r="BUO32" s="37"/>
      <c r="BUP32" s="37"/>
      <c r="BUQ32" s="37"/>
      <c r="BUR32" s="37"/>
      <c r="BUS32" s="37"/>
      <c r="BUT32" s="37"/>
      <c r="BUU32" s="37"/>
      <c r="BUV32" s="37"/>
      <c r="BUW32" s="37"/>
      <c r="BUX32" s="37"/>
      <c r="BUY32" s="37"/>
      <c r="BUZ32" s="37"/>
      <c r="BVA32" s="37"/>
      <c r="BVB32" s="37"/>
      <c r="BVC32" s="37"/>
      <c r="BVD32" s="37"/>
      <c r="BVE32" s="37"/>
      <c r="BVF32" s="37"/>
      <c r="BVG32" s="37"/>
      <c r="BVH32" s="37"/>
      <c r="BVI32" s="37"/>
      <c r="BVJ32" s="37"/>
      <c r="BVK32" s="37"/>
      <c r="BVL32" s="37"/>
      <c r="BVM32" s="37"/>
      <c r="BVN32" s="37"/>
      <c r="BVO32" s="37"/>
      <c r="BVP32" s="37"/>
      <c r="BVQ32" s="37"/>
      <c r="BVR32" s="37"/>
      <c r="BVS32" s="37"/>
      <c r="BVT32" s="37"/>
      <c r="BVU32" s="37"/>
      <c r="BVV32" s="37"/>
      <c r="BVW32" s="37"/>
      <c r="BVX32" s="37"/>
      <c r="BVY32" s="37"/>
      <c r="BVZ32" s="37"/>
      <c r="BWA32" s="37"/>
      <c r="BWB32" s="37"/>
      <c r="BWC32" s="37"/>
      <c r="BWD32" s="37"/>
      <c r="BWE32" s="37"/>
      <c r="BWF32" s="37"/>
      <c r="BWG32" s="37"/>
      <c r="BWH32" s="37"/>
      <c r="BWI32" s="37"/>
      <c r="BWJ32" s="37"/>
      <c r="BWK32" s="37"/>
      <c r="BWL32" s="37"/>
      <c r="BWM32" s="37"/>
      <c r="BWN32" s="37"/>
      <c r="BWO32" s="37"/>
      <c r="BWP32" s="37"/>
      <c r="BWQ32" s="37"/>
      <c r="BWR32" s="37"/>
      <c r="BWS32" s="37"/>
      <c r="BWT32" s="37"/>
      <c r="BWU32" s="37"/>
      <c r="BWV32" s="37"/>
      <c r="BWW32" s="37"/>
      <c r="BWX32" s="37"/>
      <c r="BWY32" s="37"/>
      <c r="BWZ32" s="37"/>
      <c r="BXA32" s="37"/>
      <c r="BXB32" s="37"/>
      <c r="BXC32" s="37"/>
      <c r="BXD32" s="37"/>
      <c r="BXE32" s="37"/>
      <c r="BXF32" s="37"/>
      <c r="BXG32" s="37"/>
      <c r="BXH32" s="37"/>
      <c r="BXI32" s="37"/>
      <c r="BXJ32" s="37"/>
      <c r="BXK32" s="37"/>
      <c r="BXL32" s="37"/>
      <c r="BXM32" s="37"/>
      <c r="BXN32" s="37"/>
      <c r="BXO32" s="37"/>
      <c r="BXP32" s="37"/>
      <c r="BXQ32" s="37"/>
      <c r="BXR32" s="37"/>
      <c r="BXS32" s="37"/>
      <c r="BXT32" s="37"/>
      <c r="BXU32" s="37"/>
      <c r="BXV32" s="37"/>
      <c r="BXW32" s="37"/>
      <c r="BXX32" s="37"/>
      <c r="BXY32" s="37"/>
      <c r="BXZ32" s="37"/>
      <c r="BYA32" s="37"/>
      <c r="BYB32" s="37"/>
      <c r="BYC32" s="37"/>
      <c r="BYD32" s="37"/>
      <c r="BYE32" s="37"/>
      <c r="BYF32" s="37"/>
      <c r="BYG32" s="37"/>
      <c r="BYH32" s="37"/>
      <c r="BYI32" s="37"/>
      <c r="BYJ32" s="37"/>
      <c r="BYK32" s="37"/>
      <c r="BYL32" s="37"/>
      <c r="BYM32" s="37"/>
      <c r="BYN32" s="37"/>
      <c r="BYO32" s="37"/>
      <c r="BYP32" s="37"/>
      <c r="BYQ32" s="37"/>
      <c r="BYR32" s="37"/>
      <c r="BYS32" s="37"/>
      <c r="BYT32" s="37"/>
      <c r="BYU32" s="37"/>
      <c r="BYV32" s="37"/>
      <c r="BYW32" s="37"/>
      <c r="BYX32" s="37"/>
      <c r="BYY32" s="37"/>
      <c r="BYZ32" s="37"/>
      <c r="BZA32" s="37"/>
      <c r="BZB32" s="37"/>
      <c r="BZC32" s="37"/>
      <c r="BZD32" s="37"/>
      <c r="BZE32" s="37"/>
      <c r="BZF32" s="37"/>
      <c r="BZG32" s="37"/>
      <c r="BZH32" s="37"/>
      <c r="BZI32" s="37"/>
      <c r="BZJ32" s="37"/>
      <c r="BZK32" s="37"/>
      <c r="BZL32" s="37"/>
      <c r="BZM32" s="37"/>
      <c r="BZN32" s="37"/>
      <c r="BZO32" s="37"/>
      <c r="BZP32" s="37"/>
      <c r="BZQ32" s="37"/>
      <c r="BZR32" s="37"/>
      <c r="BZS32" s="37"/>
      <c r="BZT32" s="37"/>
      <c r="BZU32" s="37"/>
      <c r="BZV32" s="37"/>
      <c r="BZW32" s="37"/>
      <c r="BZX32" s="37"/>
      <c r="BZY32" s="37"/>
      <c r="BZZ32" s="37"/>
      <c r="CAA32" s="37"/>
      <c r="CAB32" s="37"/>
      <c r="CAC32" s="37"/>
      <c r="CAD32" s="37"/>
      <c r="CAE32" s="37"/>
      <c r="CAF32" s="37"/>
      <c r="CAG32" s="37"/>
      <c r="CAH32" s="37"/>
      <c r="CAI32" s="37"/>
      <c r="CAJ32" s="37"/>
      <c r="CAK32" s="37"/>
      <c r="CAL32" s="37"/>
      <c r="CAM32" s="37"/>
      <c r="CAN32" s="37"/>
      <c r="CAO32" s="37"/>
      <c r="CAP32" s="37"/>
      <c r="CAQ32" s="37"/>
      <c r="CAR32" s="37"/>
      <c r="CAS32" s="37"/>
      <c r="CAT32" s="37"/>
      <c r="CAU32" s="37"/>
      <c r="CAV32" s="37"/>
      <c r="CAW32" s="37"/>
      <c r="CAX32" s="37"/>
      <c r="CAY32" s="37"/>
      <c r="CAZ32" s="37"/>
      <c r="CBA32" s="37"/>
      <c r="CBB32" s="37"/>
      <c r="CBC32" s="37"/>
      <c r="CBD32" s="37"/>
      <c r="CBE32" s="37"/>
      <c r="CBF32" s="37"/>
      <c r="CBG32" s="37"/>
      <c r="CBH32" s="37"/>
      <c r="CBI32" s="37"/>
      <c r="CBJ32" s="37"/>
      <c r="CBK32" s="37"/>
      <c r="CBL32" s="37"/>
      <c r="CBM32" s="37"/>
      <c r="CBN32" s="37"/>
      <c r="CBO32" s="37"/>
      <c r="CBP32" s="37"/>
      <c r="CBQ32" s="37"/>
      <c r="CBR32" s="37"/>
      <c r="CBS32" s="37"/>
      <c r="CBT32" s="37"/>
      <c r="CBU32" s="37"/>
      <c r="CBV32" s="37"/>
      <c r="CBW32" s="37"/>
      <c r="CBX32" s="37"/>
      <c r="CBY32" s="37"/>
      <c r="CBZ32" s="37"/>
      <c r="CCA32" s="37"/>
      <c r="CCB32" s="37"/>
      <c r="CCC32" s="37"/>
      <c r="CCD32" s="37"/>
      <c r="CCE32" s="37"/>
      <c r="CCF32" s="37"/>
      <c r="CCG32" s="37"/>
      <c r="CCH32" s="37"/>
      <c r="CCI32" s="37"/>
      <c r="CCJ32" s="37"/>
      <c r="CCK32" s="37"/>
      <c r="CCL32" s="37"/>
      <c r="CCM32" s="37"/>
      <c r="CCN32" s="37"/>
      <c r="CCO32" s="37"/>
      <c r="CCP32" s="37"/>
      <c r="CCQ32" s="37"/>
      <c r="CCR32" s="37"/>
      <c r="CCS32" s="37"/>
      <c r="CCT32" s="37"/>
      <c r="CCU32" s="37"/>
      <c r="CCV32" s="37"/>
      <c r="CCW32" s="37"/>
      <c r="CCX32" s="37"/>
      <c r="CCY32" s="37"/>
      <c r="CCZ32" s="37"/>
      <c r="CDA32" s="37"/>
      <c r="CDB32" s="37"/>
      <c r="CDC32" s="37"/>
      <c r="CDD32" s="37"/>
      <c r="CDE32" s="37"/>
      <c r="CDF32" s="37"/>
      <c r="CDG32" s="37"/>
      <c r="CDH32" s="37"/>
      <c r="CDI32" s="37"/>
      <c r="CDJ32" s="37"/>
      <c r="CDK32" s="37"/>
      <c r="CDL32" s="37"/>
      <c r="CDM32" s="37"/>
      <c r="CDN32" s="37"/>
      <c r="CDO32" s="37"/>
      <c r="CDP32" s="37"/>
      <c r="CDQ32" s="37"/>
      <c r="CDR32" s="37"/>
      <c r="CDS32" s="37"/>
      <c r="CDT32" s="37"/>
      <c r="CDU32" s="37"/>
      <c r="CDV32" s="37"/>
      <c r="CDW32" s="37"/>
      <c r="CDX32" s="37"/>
      <c r="CDY32" s="37"/>
      <c r="CDZ32" s="37"/>
      <c r="CEA32" s="37"/>
      <c r="CEB32" s="37"/>
      <c r="CEC32" s="37"/>
      <c r="CED32" s="37"/>
      <c r="CEE32" s="37"/>
      <c r="CEF32" s="37"/>
      <c r="CEG32" s="37"/>
      <c r="CEH32" s="37"/>
      <c r="CEI32" s="37"/>
      <c r="CEJ32" s="37"/>
      <c r="CEK32" s="37"/>
      <c r="CEL32" s="37"/>
      <c r="CEM32" s="37"/>
      <c r="CEN32" s="37"/>
      <c r="CEO32" s="37"/>
      <c r="CEP32" s="37"/>
      <c r="CEQ32" s="37"/>
      <c r="CER32" s="37"/>
      <c r="CES32" s="37"/>
      <c r="CET32" s="37"/>
      <c r="CEU32" s="37"/>
      <c r="CEV32" s="37"/>
      <c r="CEW32" s="37"/>
      <c r="CEX32" s="37"/>
      <c r="CEY32" s="37"/>
      <c r="CEZ32" s="37"/>
      <c r="CFA32" s="37"/>
      <c r="CFB32" s="37"/>
      <c r="CFC32" s="37"/>
      <c r="CFD32" s="37"/>
      <c r="CFE32" s="37"/>
      <c r="CFF32" s="37"/>
      <c r="CFG32" s="37"/>
      <c r="CFH32" s="37"/>
      <c r="CFI32" s="37"/>
      <c r="CFJ32" s="37"/>
      <c r="CFK32" s="37"/>
      <c r="CFL32" s="37"/>
      <c r="CFM32" s="37"/>
      <c r="CFN32" s="37"/>
      <c r="CFO32" s="37"/>
      <c r="CFP32" s="37"/>
      <c r="CFQ32" s="37"/>
      <c r="CFR32" s="37"/>
      <c r="CFS32" s="37"/>
      <c r="CFT32" s="37"/>
      <c r="CFU32" s="37"/>
      <c r="CFV32" s="37"/>
      <c r="CFW32" s="37"/>
      <c r="CFX32" s="37"/>
      <c r="CFY32" s="37"/>
      <c r="CFZ32" s="37"/>
      <c r="CGA32" s="37"/>
      <c r="CGB32" s="37"/>
      <c r="CGC32" s="37"/>
      <c r="CGD32" s="37"/>
      <c r="CGE32" s="37"/>
      <c r="CGF32" s="37"/>
      <c r="CGG32" s="37"/>
      <c r="CGH32" s="37"/>
      <c r="CGI32" s="37"/>
      <c r="CGJ32" s="37"/>
      <c r="CGK32" s="37"/>
      <c r="CGL32" s="37"/>
      <c r="CGM32" s="37"/>
      <c r="CGN32" s="37"/>
      <c r="CGO32" s="37"/>
      <c r="CGP32" s="37"/>
      <c r="CGQ32" s="37"/>
      <c r="CGR32" s="37"/>
      <c r="CGS32" s="37"/>
      <c r="CGT32" s="37"/>
      <c r="CGU32" s="37"/>
      <c r="CGV32" s="37"/>
      <c r="CGW32" s="37"/>
      <c r="CGX32" s="37"/>
      <c r="CGY32" s="37"/>
      <c r="CGZ32" s="37"/>
      <c r="CHA32" s="37"/>
      <c r="CHB32" s="37"/>
      <c r="CHC32" s="37"/>
      <c r="CHD32" s="37"/>
      <c r="CHE32" s="37"/>
      <c r="CHF32" s="37"/>
      <c r="CHG32" s="37"/>
      <c r="CHH32" s="37"/>
      <c r="CHI32" s="37"/>
      <c r="CHJ32" s="37"/>
      <c r="CHK32" s="37"/>
      <c r="CHL32" s="37"/>
      <c r="CHM32" s="37"/>
      <c r="CHN32" s="37"/>
      <c r="CHO32" s="37"/>
      <c r="CHP32" s="37"/>
      <c r="CHQ32" s="37"/>
      <c r="CHR32" s="37"/>
      <c r="CHS32" s="37"/>
      <c r="CHT32" s="37"/>
      <c r="CHU32" s="37"/>
      <c r="CHV32" s="37"/>
      <c r="CHW32" s="37"/>
      <c r="CHX32" s="37"/>
      <c r="CHY32" s="37"/>
      <c r="CHZ32" s="37"/>
      <c r="CIA32" s="37"/>
      <c r="CIB32" s="37"/>
      <c r="CIC32" s="37"/>
      <c r="CID32" s="37"/>
      <c r="CIE32" s="37"/>
      <c r="CIF32" s="37"/>
      <c r="CIG32" s="37"/>
      <c r="CIH32" s="37"/>
      <c r="CII32" s="37"/>
      <c r="CIJ32" s="37"/>
      <c r="CIK32" s="37"/>
      <c r="CIL32" s="37"/>
      <c r="CIM32" s="37"/>
      <c r="CIN32" s="37"/>
      <c r="CIO32" s="37"/>
      <c r="CIP32" s="37"/>
      <c r="CIQ32" s="37"/>
      <c r="CIR32" s="37"/>
      <c r="CIS32" s="37"/>
      <c r="CIT32" s="37"/>
      <c r="CIU32" s="37"/>
      <c r="CIV32" s="37"/>
      <c r="CIW32" s="37"/>
      <c r="CIX32" s="37"/>
      <c r="CIY32" s="37"/>
      <c r="CIZ32" s="37"/>
      <c r="CJA32" s="37"/>
      <c r="CJB32" s="37"/>
      <c r="CJC32" s="37"/>
      <c r="CJD32" s="37"/>
      <c r="CJE32" s="37"/>
      <c r="CJF32" s="37"/>
      <c r="CJG32" s="37"/>
      <c r="CJH32" s="37"/>
      <c r="CJI32" s="37"/>
      <c r="CJJ32" s="37"/>
      <c r="CJK32" s="37"/>
      <c r="CJL32" s="37"/>
      <c r="CJM32" s="37"/>
      <c r="CJN32" s="37"/>
      <c r="CJO32" s="37"/>
      <c r="CJP32" s="37"/>
      <c r="CJQ32" s="37"/>
      <c r="CJR32" s="37"/>
      <c r="CJS32" s="37"/>
      <c r="CJT32" s="37"/>
      <c r="CJU32" s="37"/>
      <c r="CJV32" s="37"/>
      <c r="CJW32" s="37"/>
      <c r="CJX32" s="37"/>
      <c r="CJY32" s="37"/>
      <c r="CJZ32" s="37"/>
      <c r="CKA32" s="37"/>
      <c r="CKB32" s="37"/>
      <c r="CKC32" s="37"/>
      <c r="CKD32" s="37"/>
      <c r="CKE32" s="37"/>
      <c r="CKF32" s="37"/>
      <c r="CKG32" s="37"/>
      <c r="CKH32" s="37"/>
      <c r="CKI32" s="37"/>
      <c r="CKJ32" s="37"/>
      <c r="CKK32" s="37"/>
      <c r="CKL32" s="37"/>
      <c r="CKM32" s="37"/>
      <c r="CKN32" s="37"/>
      <c r="CKO32" s="37"/>
      <c r="CKP32" s="37"/>
      <c r="CKQ32" s="37"/>
      <c r="CKR32" s="37"/>
      <c r="CKS32" s="37"/>
      <c r="CKT32" s="37"/>
      <c r="CKU32" s="37"/>
      <c r="CKV32" s="37"/>
      <c r="CKW32" s="37"/>
      <c r="CKX32" s="37"/>
      <c r="CKY32" s="37"/>
      <c r="CKZ32" s="37"/>
      <c r="CLA32" s="37"/>
      <c r="CLB32" s="37"/>
      <c r="CLC32" s="37"/>
      <c r="CLD32" s="37"/>
      <c r="CLE32" s="37"/>
      <c r="CLF32" s="37"/>
      <c r="CLG32" s="37"/>
      <c r="CLH32" s="37"/>
      <c r="CLI32" s="37"/>
      <c r="CLJ32" s="37"/>
      <c r="CLK32" s="37"/>
      <c r="CLL32" s="37"/>
      <c r="CLM32" s="37"/>
      <c r="CLN32" s="37"/>
      <c r="CLO32" s="37"/>
      <c r="CLP32" s="37"/>
      <c r="CLQ32" s="37"/>
      <c r="CLR32" s="37"/>
      <c r="CLS32" s="37"/>
      <c r="CLT32" s="37"/>
      <c r="CLU32" s="37"/>
      <c r="CLV32" s="37"/>
      <c r="CLW32" s="37"/>
      <c r="CLX32" s="37"/>
      <c r="CLY32" s="37"/>
      <c r="CLZ32" s="37"/>
      <c r="CMA32" s="37"/>
      <c r="CMB32" s="37"/>
      <c r="CMC32" s="37"/>
      <c r="CMD32" s="37"/>
      <c r="CME32" s="37"/>
      <c r="CMF32" s="37"/>
      <c r="CMG32" s="37"/>
      <c r="CMH32" s="37"/>
      <c r="CMI32" s="37"/>
      <c r="CMJ32" s="37"/>
      <c r="CMK32" s="37"/>
      <c r="CML32" s="37"/>
      <c r="CMM32" s="37"/>
      <c r="CMN32" s="37"/>
      <c r="CMO32" s="37"/>
      <c r="CMP32" s="37"/>
      <c r="CMQ32" s="37"/>
      <c r="CMR32" s="37"/>
      <c r="CMS32" s="37"/>
      <c r="CMT32" s="37"/>
      <c r="CMU32" s="37"/>
      <c r="CMV32" s="37"/>
      <c r="CMW32" s="37"/>
      <c r="CMX32" s="37"/>
      <c r="CMY32" s="37"/>
      <c r="CMZ32" s="37"/>
      <c r="CNA32" s="37"/>
      <c r="CNB32" s="37"/>
      <c r="CNC32" s="37"/>
      <c r="CND32" s="37"/>
      <c r="CNE32" s="37"/>
      <c r="CNF32" s="37"/>
      <c r="CNG32" s="37"/>
      <c r="CNH32" s="37"/>
      <c r="CNI32" s="37"/>
      <c r="CNJ32" s="37"/>
      <c r="CNK32" s="37"/>
      <c r="CNL32" s="37"/>
      <c r="CNM32" s="37"/>
      <c r="CNN32" s="37"/>
      <c r="CNO32" s="37"/>
      <c r="CNP32" s="37"/>
      <c r="CNQ32" s="37"/>
      <c r="CNR32" s="37"/>
      <c r="CNS32" s="37"/>
      <c r="CNT32" s="37"/>
      <c r="CNU32" s="37"/>
      <c r="CNV32" s="37"/>
      <c r="CNW32" s="37"/>
      <c r="CNX32" s="37"/>
      <c r="CNY32" s="37"/>
      <c r="CNZ32" s="37"/>
      <c r="COA32" s="37"/>
      <c r="COB32" s="37"/>
      <c r="COC32" s="37"/>
      <c r="COD32" s="37"/>
      <c r="COE32" s="37"/>
      <c r="COF32" s="37"/>
      <c r="COG32" s="37"/>
      <c r="COH32" s="37"/>
      <c r="COI32" s="37"/>
      <c r="COJ32" s="37"/>
      <c r="COK32" s="37"/>
      <c r="COL32" s="37"/>
      <c r="COM32" s="37"/>
      <c r="CON32" s="37"/>
      <c r="COO32" s="37"/>
      <c r="COP32" s="37"/>
      <c r="COQ32" s="37"/>
      <c r="COR32" s="37"/>
      <c r="COS32" s="37"/>
      <c r="COT32" s="37"/>
      <c r="COU32" s="37"/>
      <c r="COV32" s="37"/>
      <c r="COW32" s="37"/>
      <c r="COX32" s="37"/>
      <c r="COY32" s="37"/>
      <c r="COZ32" s="37"/>
      <c r="CPA32" s="37"/>
      <c r="CPB32" s="37"/>
      <c r="CPC32" s="37"/>
      <c r="CPD32" s="37"/>
      <c r="CPE32" s="37"/>
      <c r="CPF32" s="37"/>
      <c r="CPG32" s="37"/>
      <c r="CPH32" s="37"/>
      <c r="CPI32" s="37"/>
      <c r="CPJ32" s="37"/>
      <c r="CPK32" s="37"/>
      <c r="CPL32" s="37"/>
      <c r="CPM32" s="37"/>
      <c r="CPN32" s="37"/>
      <c r="CPO32" s="37"/>
      <c r="CPP32" s="37"/>
      <c r="CPQ32" s="37"/>
      <c r="CPR32" s="37"/>
      <c r="CPS32" s="37"/>
      <c r="CPT32" s="37"/>
      <c r="CPU32" s="37"/>
      <c r="CPV32" s="37"/>
      <c r="CPW32" s="37"/>
      <c r="CPX32" s="37"/>
      <c r="CPY32" s="37"/>
      <c r="CPZ32" s="37"/>
      <c r="CQA32" s="37"/>
      <c r="CQB32" s="37"/>
      <c r="CQC32" s="37"/>
      <c r="CQD32" s="37"/>
      <c r="CQE32" s="37"/>
      <c r="CQF32" s="37"/>
      <c r="CQG32" s="37"/>
      <c r="CQH32" s="37"/>
      <c r="CQI32" s="37"/>
      <c r="CQJ32" s="37"/>
      <c r="CQK32" s="37"/>
      <c r="CQL32" s="37"/>
      <c r="CQM32" s="37"/>
      <c r="CQN32" s="37"/>
      <c r="CQO32" s="37"/>
      <c r="CQP32" s="37"/>
      <c r="CQQ32" s="37"/>
      <c r="CQR32" s="37"/>
      <c r="CQS32" s="37"/>
      <c r="CQT32" s="37"/>
      <c r="CQU32" s="37"/>
      <c r="CQV32" s="37"/>
      <c r="CQW32" s="37"/>
      <c r="CQX32" s="37"/>
      <c r="CQY32" s="37"/>
      <c r="CQZ32" s="37"/>
      <c r="CRA32" s="37"/>
      <c r="CRB32" s="37"/>
      <c r="CRC32" s="37"/>
      <c r="CRD32" s="37"/>
      <c r="CRE32" s="37"/>
      <c r="CRF32" s="37"/>
      <c r="CRG32" s="37"/>
      <c r="CRH32" s="37"/>
      <c r="CRI32" s="37"/>
      <c r="CRJ32" s="37"/>
      <c r="CRK32" s="37"/>
      <c r="CRL32" s="37"/>
      <c r="CRM32" s="37"/>
      <c r="CRN32" s="37"/>
      <c r="CRO32" s="37"/>
      <c r="CRP32" s="37"/>
      <c r="CRQ32" s="37"/>
      <c r="CRR32" s="37"/>
      <c r="CRS32" s="37"/>
      <c r="CRT32" s="37"/>
      <c r="CRU32" s="37"/>
      <c r="CRV32" s="37"/>
      <c r="CRW32" s="37"/>
      <c r="CRX32" s="37"/>
      <c r="CRY32" s="37"/>
      <c r="CRZ32" s="37"/>
      <c r="CSA32" s="37"/>
      <c r="CSB32" s="37"/>
      <c r="CSC32" s="37"/>
      <c r="CSD32" s="37"/>
      <c r="CSE32" s="37"/>
      <c r="CSF32" s="37"/>
      <c r="CSG32" s="37"/>
      <c r="CSH32" s="37"/>
      <c r="CSI32" s="37"/>
      <c r="CSJ32" s="37"/>
      <c r="CSK32" s="37"/>
      <c r="CSL32" s="37"/>
      <c r="CSM32" s="37"/>
      <c r="CSN32" s="37"/>
      <c r="CSO32" s="37"/>
      <c r="CSP32" s="37"/>
      <c r="CSQ32" s="37"/>
      <c r="CSR32" s="37"/>
      <c r="CSS32" s="37"/>
      <c r="CST32" s="37"/>
      <c r="CSU32" s="37"/>
      <c r="CSV32" s="37"/>
      <c r="CSW32" s="37"/>
      <c r="CSX32" s="37"/>
      <c r="CSY32" s="37"/>
      <c r="CSZ32" s="37"/>
      <c r="CTA32" s="37"/>
      <c r="CTB32" s="37"/>
      <c r="CTC32" s="37"/>
      <c r="CTD32" s="37"/>
      <c r="CTE32" s="37"/>
      <c r="CTF32" s="37"/>
      <c r="CTG32" s="37"/>
      <c r="CTH32" s="37"/>
      <c r="CTI32" s="37"/>
      <c r="CTJ32" s="37"/>
      <c r="CTK32" s="37"/>
      <c r="CTL32" s="37"/>
      <c r="CTM32" s="37"/>
      <c r="CTN32" s="37"/>
      <c r="CTO32" s="37"/>
      <c r="CTP32" s="37"/>
      <c r="CTQ32" s="37"/>
      <c r="CTR32" s="37"/>
      <c r="CTS32" s="37"/>
      <c r="CTT32" s="37"/>
      <c r="CTU32" s="37"/>
      <c r="CTV32" s="37"/>
      <c r="CTW32" s="37"/>
      <c r="CTX32" s="37"/>
      <c r="CTY32" s="37"/>
      <c r="CTZ32" s="37"/>
      <c r="CUA32" s="37"/>
      <c r="CUB32" s="37"/>
      <c r="CUC32" s="37"/>
      <c r="CUD32" s="37"/>
      <c r="CUE32" s="37"/>
      <c r="CUF32" s="37"/>
      <c r="CUG32" s="37"/>
      <c r="CUH32" s="37"/>
      <c r="CUI32" s="37"/>
      <c r="CUJ32" s="37"/>
      <c r="CUK32" s="37"/>
      <c r="CUL32" s="37"/>
      <c r="CUM32" s="37"/>
      <c r="CUN32" s="37"/>
      <c r="CUO32" s="37"/>
      <c r="CUP32" s="37"/>
      <c r="CUQ32" s="37"/>
      <c r="CUR32" s="37"/>
      <c r="CUS32" s="37"/>
      <c r="CUT32" s="37"/>
      <c r="CUU32" s="37"/>
      <c r="CUV32" s="37"/>
      <c r="CUW32" s="37"/>
      <c r="CUX32" s="37"/>
      <c r="CUY32" s="37"/>
      <c r="CUZ32" s="37"/>
      <c r="CVA32" s="37"/>
      <c r="CVB32" s="37"/>
      <c r="CVC32" s="37"/>
      <c r="CVD32" s="37"/>
      <c r="CVE32" s="37"/>
      <c r="CVF32" s="37"/>
      <c r="CVG32" s="37"/>
      <c r="CVH32" s="37"/>
      <c r="CVI32" s="37"/>
      <c r="CVJ32" s="37"/>
      <c r="CVK32" s="37"/>
      <c r="CVL32" s="37"/>
      <c r="CVM32" s="37"/>
      <c r="CVN32" s="37"/>
      <c r="CVO32" s="37"/>
      <c r="CVP32" s="37"/>
      <c r="CVQ32" s="37"/>
      <c r="CVR32" s="37"/>
      <c r="CVS32" s="37"/>
      <c r="CVT32" s="37"/>
      <c r="CVU32" s="37"/>
      <c r="CVV32" s="37"/>
      <c r="CVW32" s="37"/>
      <c r="CVX32" s="37"/>
      <c r="CVY32" s="37"/>
      <c r="CVZ32" s="37"/>
      <c r="CWA32" s="37"/>
      <c r="CWB32" s="37"/>
      <c r="CWC32" s="37"/>
      <c r="CWD32" s="37"/>
      <c r="CWE32" s="37"/>
      <c r="CWF32" s="37"/>
      <c r="CWG32" s="37"/>
      <c r="CWH32" s="37"/>
      <c r="CWI32" s="37"/>
      <c r="CWJ32" s="37"/>
      <c r="CWK32" s="37"/>
      <c r="CWL32" s="37"/>
      <c r="CWM32" s="37"/>
      <c r="CWN32" s="37"/>
      <c r="CWO32" s="37"/>
      <c r="CWP32" s="37"/>
      <c r="CWQ32" s="37"/>
      <c r="CWR32" s="37"/>
      <c r="CWS32" s="37"/>
      <c r="CWT32" s="37"/>
      <c r="CWU32" s="37"/>
      <c r="CWV32" s="37"/>
      <c r="CWW32" s="37"/>
      <c r="CWX32" s="37"/>
      <c r="CWY32" s="37"/>
      <c r="CWZ32" s="37"/>
      <c r="CXA32" s="37"/>
      <c r="CXB32" s="37"/>
      <c r="CXC32" s="37"/>
      <c r="CXD32" s="37"/>
      <c r="CXE32" s="37"/>
      <c r="CXF32" s="37"/>
      <c r="CXG32" s="37"/>
      <c r="CXH32" s="37"/>
      <c r="CXI32" s="37"/>
      <c r="CXJ32" s="37"/>
      <c r="CXK32" s="37"/>
      <c r="CXL32" s="37"/>
      <c r="CXM32" s="37"/>
      <c r="CXN32" s="37"/>
      <c r="CXO32" s="37"/>
      <c r="CXP32" s="37"/>
      <c r="CXQ32" s="37"/>
      <c r="CXR32" s="37"/>
      <c r="CXS32" s="37"/>
      <c r="CXT32" s="37"/>
      <c r="CXU32" s="37"/>
      <c r="CXV32" s="37"/>
      <c r="CXW32" s="37"/>
      <c r="CXX32" s="37"/>
      <c r="CXY32" s="37"/>
      <c r="CXZ32" s="37"/>
      <c r="CYA32" s="37"/>
      <c r="CYB32" s="37"/>
      <c r="CYC32" s="37"/>
      <c r="CYD32" s="37"/>
      <c r="CYE32" s="37"/>
      <c r="CYF32" s="37"/>
      <c r="CYG32" s="37"/>
      <c r="CYH32" s="37"/>
      <c r="CYI32" s="37"/>
      <c r="CYJ32" s="37"/>
      <c r="CYK32" s="37"/>
      <c r="CYL32" s="37"/>
      <c r="CYM32" s="37"/>
      <c r="CYN32" s="37"/>
      <c r="CYO32" s="37"/>
      <c r="CYP32" s="37"/>
      <c r="CYQ32" s="37"/>
      <c r="CYR32" s="37"/>
      <c r="CYS32" s="37"/>
      <c r="CYT32" s="37"/>
      <c r="CYU32" s="37"/>
      <c r="CYV32" s="37"/>
      <c r="CYW32" s="37"/>
      <c r="CYX32" s="37"/>
      <c r="CYY32" s="37"/>
      <c r="CYZ32" s="37"/>
      <c r="CZA32" s="37"/>
      <c r="CZB32" s="37"/>
      <c r="CZC32" s="37"/>
      <c r="CZD32" s="37"/>
      <c r="CZE32" s="37"/>
      <c r="CZF32" s="37"/>
      <c r="CZG32" s="37"/>
      <c r="CZH32" s="37"/>
      <c r="CZI32" s="37"/>
      <c r="CZJ32" s="37"/>
      <c r="CZK32" s="37"/>
      <c r="CZL32" s="37"/>
      <c r="CZM32" s="37"/>
      <c r="CZN32" s="37"/>
      <c r="CZO32" s="37"/>
      <c r="CZP32" s="37"/>
      <c r="CZQ32" s="37"/>
      <c r="CZR32" s="37"/>
      <c r="CZS32" s="37"/>
      <c r="CZT32" s="37"/>
      <c r="CZU32" s="37"/>
      <c r="CZV32" s="37"/>
      <c r="CZW32" s="37"/>
      <c r="CZX32" s="37"/>
      <c r="CZY32" s="37"/>
      <c r="CZZ32" s="37"/>
      <c r="DAA32" s="37"/>
      <c r="DAB32" s="37"/>
      <c r="DAC32" s="37"/>
      <c r="DAD32" s="37"/>
      <c r="DAE32" s="37"/>
      <c r="DAF32" s="37"/>
      <c r="DAG32" s="37"/>
      <c r="DAH32" s="37"/>
      <c r="DAI32" s="37"/>
      <c r="DAJ32" s="37"/>
      <c r="DAK32" s="37"/>
      <c r="DAL32" s="37"/>
      <c r="DAM32" s="37"/>
      <c r="DAN32" s="37"/>
      <c r="DAO32" s="37"/>
      <c r="DAP32" s="37"/>
      <c r="DAQ32" s="37"/>
      <c r="DAR32" s="37"/>
      <c r="DAS32" s="37"/>
      <c r="DAT32" s="37"/>
      <c r="DAU32" s="37"/>
      <c r="DAV32" s="37"/>
      <c r="DAW32" s="37"/>
      <c r="DAX32" s="37"/>
      <c r="DAY32" s="37"/>
      <c r="DAZ32" s="37"/>
      <c r="DBA32" s="37"/>
      <c r="DBB32" s="37"/>
      <c r="DBC32" s="37"/>
      <c r="DBD32" s="37"/>
      <c r="DBE32" s="37"/>
      <c r="DBF32" s="37"/>
      <c r="DBG32" s="37"/>
      <c r="DBH32" s="37"/>
      <c r="DBI32" s="37"/>
      <c r="DBJ32" s="37"/>
      <c r="DBK32" s="37"/>
      <c r="DBL32" s="37"/>
      <c r="DBM32" s="37"/>
      <c r="DBN32" s="37"/>
      <c r="DBO32" s="37"/>
      <c r="DBP32" s="37"/>
      <c r="DBQ32" s="37"/>
      <c r="DBR32" s="37"/>
      <c r="DBS32" s="37"/>
      <c r="DBT32" s="37"/>
      <c r="DBU32" s="37"/>
      <c r="DBV32" s="37"/>
      <c r="DBW32" s="37"/>
      <c r="DBX32" s="37"/>
      <c r="DBY32" s="37"/>
      <c r="DBZ32" s="37"/>
      <c r="DCA32" s="37"/>
      <c r="DCB32" s="37"/>
      <c r="DCC32" s="37"/>
      <c r="DCD32" s="37"/>
      <c r="DCE32" s="37"/>
      <c r="DCF32" s="37"/>
      <c r="DCG32" s="37"/>
      <c r="DCH32" s="37"/>
      <c r="DCI32" s="37"/>
      <c r="DCJ32" s="37"/>
      <c r="DCK32" s="37"/>
      <c r="DCL32" s="37"/>
      <c r="DCM32" s="37"/>
      <c r="DCN32" s="37"/>
      <c r="DCO32" s="37"/>
      <c r="DCP32" s="37"/>
      <c r="DCQ32" s="37"/>
      <c r="DCR32" s="37"/>
      <c r="DCS32" s="37"/>
      <c r="DCT32" s="37"/>
      <c r="DCU32" s="37"/>
      <c r="DCV32" s="37"/>
      <c r="DCW32" s="37"/>
      <c r="DCX32" s="37"/>
      <c r="DCY32" s="37"/>
      <c r="DCZ32" s="37"/>
      <c r="DDA32" s="37"/>
      <c r="DDB32" s="37"/>
      <c r="DDC32" s="37"/>
      <c r="DDD32" s="37"/>
      <c r="DDE32" s="37"/>
      <c r="DDF32" s="37"/>
      <c r="DDG32" s="37"/>
      <c r="DDH32" s="37"/>
      <c r="DDI32" s="37"/>
      <c r="DDJ32" s="37"/>
      <c r="DDK32" s="37"/>
      <c r="DDL32" s="37"/>
      <c r="DDM32" s="37"/>
      <c r="DDN32" s="37"/>
      <c r="DDO32" s="37"/>
      <c r="DDP32" s="37"/>
      <c r="DDQ32" s="37"/>
      <c r="DDR32" s="37"/>
      <c r="DDS32" s="37"/>
      <c r="DDT32" s="37"/>
      <c r="DDU32" s="37"/>
      <c r="DDV32" s="37"/>
      <c r="DDW32" s="37"/>
      <c r="DDX32" s="37"/>
      <c r="DDY32" s="37"/>
      <c r="DDZ32" s="37"/>
      <c r="DEA32" s="37"/>
      <c r="DEB32" s="37"/>
      <c r="DEC32" s="37"/>
      <c r="DED32" s="37"/>
      <c r="DEE32" s="37"/>
      <c r="DEF32" s="37"/>
      <c r="DEG32" s="37"/>
      <c r="DEH32" s="37"/>
      <c r="DEI32" s="37"/>
      <c r="DEJ32" s="37"/>
      <c r="DEK32" s="37"/>
      <c r="DEL32" s="37"/>
      <c r="DEM32" s="37"/>
      <c r="DEN32" s="37"/>
      <c r="DEO32" s="37"/>
      <c r="DEP32" s="37"/>
      <c r="DEQ32" s="37"/>
      <c r="DER32" s="37"/>
      <c r="DES32" s="37"/>
      <c r="DET32" s="37"/>
      <c r="DEU32" s="37"/>
      <c r="DEV32" s="37"/>
      <c r="DEW32" s="37"/>
      <c r="DEX32" s="37"/>
      <c r="DEY32" s="37"/>
      <c r="DEZ32" s="37"/>
      <c r="DFA32" s="37"/>
      <c r="DFB32" s="37"/>
      <c r="DFC32" s="37"/>
      <c r="DFD32" s="37"/>
      <c r="DFE32" s="37"/>
      <c r="DFF32" s="37"/>
      <c r="DFG32" s="37"/>
      <c r="DFH32" s="37"/>
      <c r="DFI32" s="37"/>
      <c r="DFJ32" s="37"/>
      <c r="DFK32" s="37"/>
      <c r="DFL32" s="37"/>
      <c r="DFM32" s="37"/>
      <c r="DFN32" s="37"/>
      <c r="DFO32" s="37"/>
      <c r="DFP32" s="37"/>
      <c r="DFQ32" s="37"/>
      <c r="DFR32" s="37"/>
      <c r="DFS32" s="37"/>
      <c r="DFT32" s="37"/>
      <c r="DFU32" s="37"/>
      <c r="DFV32" s="37"/>
      <c r="DFW32" s="37"/>
      <c r="DFX32" s="37"/>
      <c r="DFY32" s="37"/>
      <c r="DFZ32" s="37"/>
      <c r="DGA32" s="37"/>
      <c r="DGB32" s="37"/>
      <c r="DGC32" s="37"/>
      <c r="DGD32" s="37"/>
      <c r="DGE32" s="37"/>
      <c r="DGF32" s="37"/>
      <c r="DGG32" s="37"/>
      <c r="DGH32" s="37"/>
      <c r="DGI32" s="37"/>
      <c r="DGJ32" s="37"/>
      <c r="DGK32" s="37"/>
      <c r="DGL32" s="37"/>
      <c r="DGM32" s="37"/>
      <c r="DGN32" s="37"/>
      <c r="DGO32" s="37"/>
      <c r="DGP32" s="37"/>
      <c r="DGQ32" s="37"/>
      <c r="DGR32" s="37"/>
      <c r="DGS32" s="37"/>
      <c r="DGT32" s="37"/>
      <c r="DGU32" s="37"/>
      <c r="DGV32" s="37"/>
      <c r="DGW32" s="37"/>
      <c r="DGX32" s="37"/>
      <c r="DGY32" s="37"/>
      <c r="DGZ32" s="37"/>
      <c r="DHA32" s="37"/>
      <c r="DHB32" s="37"/>
      <c r="DHC32" s="37"/>
      <c r="DHD32" s="37"/>
      <c r="DHE32" s="37"/>
      <c r="DHF32" s="37"/>
      <c r="DHG32" s="37"/>
      <c r="DHH32" s="37"/>
      <c r="DHI32" s="37"/>
      <c r="DHJ32" s="37"/>
      <c r="DHK32" s="37"/>
      <c r="DHL32" s="37"/>
      <c r="DHM32" s="37"/>
      <c r="DHN32" s="37"/>
      <c r="DHO32" s="37"/>
      <c r="DHP32" s="37"/>
      <c r="DHQ32" s="37"/>
      <c r="DHR32" s="37"/>
      <c r="DHS32" s="37"/>
      <c r="DHT32" s="37"/>
      <c r="DHU32" s="37"/>
      <c r="DHV32" s="37"/>
      <c r="DHW32" s="37"/>
      <c r="DHX32" s="37"/>
      <c r="DHY32" s="37"/>
      <c r="DHZ32" s="37"/>
      <c r="DIA32" s="37"/>
      <c r="DIB32" s="37"/>
      <c r="DIC32" s="37"/>
      <c r="DID32" s="37"/>
      <c r="DIE32" s="37"/>
      <c r="DIF32" s="37"/>
      <c r="DIG32" s="37"/>
      <c r="DIH32" s="37"/>
      <c r="DII32" s="37"/>
      <c r="DIJ32" s="37"/>
      <c r="DIK32" s="37"/>
      <c r="DIL32" s="37"/>
      <c r="DIM32" s="37"/>
      <c r="DIN32" s="37"/>
      <c r="DIO32" s="37"/>
      <c r="DIP32" s="37"/>
      <c r="DIQ32" s="37"/>
      <c r="DIR32" s="37"/>
      <c r="DIS32" s="37"/>
      <c r="DIT32" s="37"/>
      <c r="DIU32" s="37"/>
      <c r="DIV32" s="37"/>
      <c r="DIW32" s="37"/>
      <c r="DIX32" s="37"/>
      <c r="DIY32" s="37"/>
      <c r="DIZ32" s="37"/>
      <c r="DJA32" s="37"/>
      <c r="DJB32" s="37"/>
      <c r="DJC32" s="37"/>
      <c r="DJD32" s="37"/>
      <c r="DJE32" s="37"/>
      <c r="DJF32" s="37"/>
      <c r="DJG32" s="37"/>
      <c r="DJH32" s="37"/>
      <c r="DJI32" s="37"/>
      <c r="DJJ32" s="37"/>
      <c r="DJK32" s="37"/>
      <c r="DJL32" s="37"/>
      <c r="DJM32" s="37"/>
      <c r="DJN32" s="37"/>
      <c r="DJO32" s="37"/>
      <c r="DJP32" s="37"/>
      <c r="DJQ32" s="37"/>
      <c r="DJR32" s="37"/>
      <c r="DJS32" s="37"/>
      <c r="DJT32" s="37"/>
      <c r="DJU32" s="37"/>
      <c r="DJV32" s="37"/>
      <c r="DJW32" s="37"/>
      <c r="DJX32" s="37"/>
      <c r="DJY32" s="37"/>
      <c r="DJZ32" s="37"/>
      <c r="DKA32" s="37"/>
      <c r="DKB32" s="37"/>
      <c r="DKC32" s="37"/>
      <c r="DKD32" s="37"/>
      <c r="DKE32" s="37"/>
      <c r="DKF32" s="37"/>
      <c r="DKG32" s="37"/>
      <c r="DKH32" s="37"/>
      <c r="DKI32" s="37"/>
      <c r="DKJ32" s="37"/>
      <c r="DKK32" s="37"/>
      <c r="DKL32" s="37"/>
      <c r="DKM32" s="37"/>
      <c r="DKN32" s="37"/>
      <c r="DKO32" s="37"/>
      <c r="DKP32" s="37"/>
      <c r="DKQ32" s="37"/>
      <c r="DKR32" s="37"/>
      <c r="DKS32" s="37"/>
      <c r="DKT32" s="37"/>
      <c r="DKU32" s="37"/>
      <c r="DKV32" s="37"/>
      <c r="DKW32" s="37"/>
      <c r="DKX32" s="37"/>
      <c r="DKY32" s="37"/>
      <c r="DKZ32" s="37"/>
      <c r="DLA32" s="37"/>
      <c r="DLB32" s="37"/>
      <c r="DLC32" s="37"/>
      <c r="DLD32" s="37"/>
      <c r="DLE32" s="37"/>
      <c r="DLF32" s="37"/>
      <c r="DLG32" s="37"/>
      <c r="DLH32" s="37"/>
      <c r="DLI32" s="37"/>
      <c r="DLJ32" s="37"/>
      <c r="DLK32" s="37"/>
      <c r="DLL32" s="37"/>
      <c r="DLM32" s="37"/>
      <c r="DLN32" s="37"/>
      <c r="DLO32" s="37"/>
      <c r="DLP32" s="37"/>
      <c r="DLQ32" s="37"/>
      <c r="DLR32" s="37"/>
      <c r="DLS32" s="37"/>
      <c r="DLT32" s="37"/>
      <c r="DLU32" s="37"/>
      <c r="DLV32" s="37"/>
      <c r="DLW32" s="37"/>
      <c r="DLX32" s="37"/>
      <c r="DLY32" s="37"/>
      <c r="DLZ32" s="37"/>
      <c r="DMA32" s="37"/>
      <c r="DMB32" s="37"/>
      <c r="DMC32" s="37"/>
      <c r="DMD32" s="37"/>
      <c r="DME32" s="37"/>
      <c r="DMF32" s="37"/>
      <c r="DMG32" s="37"/>
      <c r="DMH32" s="37"/>
      <c r="DMI32" s="37"/>
      <c r="DMJ32" s="37"/>
      <c r="DMK32" s="37"/>
      <c r="DML32" s="37"/>
      <c r="DMM32" s="37"/>
      <c r="DMN32" s="37"/>
      <c r="DMO32" s="37"/>
      <c r="DMP32" s="37"/>
      <c r="DMQ32" s="37"/>
      <c r="DMR32" s="37"/>
      <c r="DMS32" s="37"/>
      <c r="DMT32" s="37"/>
      <c r="DMU32" s="37"/>
      <c r="DMV32" s="37"/>
      <c r="DMW32" s="37"/>
      <c r="DMX32" s="37"/>
      <c r="DMY32" s="37"/>
      <c r="DMZ32" s="37"/>
      <c r="DNA32" s="37"/>
      <c r="DNB32" s="37"/>
      <c r="DNC32" s="37"/>
      <c r="DND32" s="37"/>
      <c r="DNE32" s="37"/>
      <c r="DNF32" s="37"/>
      <c r="DNG32" s="37"/>
      <c r="DNH32" s="37"/>
      <c r="DNI32" s="37"/>
      <c r="DNJ32" s="37"/>
      <c r="DNK32" s="37"/>
      <c r="DNL32" s="37"/>
      <c r="DNM32" s="37"/>
      <c r="DNN32" s="37"/>
      <c r="DNO32" s="37"/>
      <c r="DNP32" s="37"/>
      <c r="DNQ32" s="37"/>
      <c r="DNR32" s="37"/>
      <c r="DNS32" s="37"/>
      <c r="DNT32" s="37"/>
      <c r="DNU32" s="37"/>
      <c r="DNV32" s="37"/>
      <c r="DNW32" s="37"/>
      <c r="DNX32" s="37"/>
      <c r="DNY32" s="37"/>
      <c r="DNZ32" s="37"/>
      <c r="DOA32" s="37"/>
      <c r="DOB32" s="37"/>
      <c r="DOC32" s="37"/>
      <c r="DOD32" s="37"/>
      <c r="DOE32" s="37"/>
      <c r="DOF32" s="37"/>
      <c r="DOG32" s="37"/>
      <c r="DOH32" s="37"/>
      <c r="DOI32" s="37"/>
      <c r="DOJ32" s="37"/>
      <c r="DOK32" s="37"/>
      <c r="DOL32" s="37"/>
      <c r="DOM32" s="37"/>
      <c r="DON32" s="37"/>
      <c r="DOO32" s="37"/>
      <c r="DOP32" s="37"/>
      <c r="DOQ32" s="37"/>
      <c r="DOR32" s="37"/>
      <c r="DOS32" s="37"/>
      <c r="DOT32" s="37"/>
      <c r="DOU32" s="37"/>
      <c r="DOV32" s="37"/>
      <c r="DOW32" s="37"/>
      <c r="DOX32" s="37"/>
      <c r="DOY32" s="37"/>
      <c r="DOZ32" s="37"/>
      <c r="DPA32" s="37"/>
      <c r="DPB32" s="37"/>
      <c r="DPC32" s="37"/>
      <c r="DPD32" s="37"/>
      <c r="DPE32" s="37"/>
      <c r="DPF32" s="37"/>
      <c r="DPG32" s="37"/>
      <c r="DPH32" s="37"/>
      <c r="DPI32" s="37"/>
      <c r="DPJ32" s="37"/>
      <c r="DPK32" s="37"/>
      <c r="DPL32" s="37"/>
      <c r="DPM32" s="37"/>
      <c r="DPN32" s="37"/>
      <c r="DPO32" s="37"/>
      <c r="DPP32" s="37"/>
      <c r="DPQ32" s="37"/>
      <c r="DPR32" s="37"/>
      <c r="DPS32" s="37"/>
      <c r="DPT32" s="37"/>
      <c r="DPU32" s="37"/>
      <c r="DPV32" s="37"/>
      <c r="DPW32" s="37"/>
      <c r="DPX32" s="37"/>
      <c r="DPY32" s="37"/>
      <c r="DPZ32" s="37"/>
      <c r="DQA32" s="37"/>
      <c r="DQB32" s="37"/>
      <c r="DQC32" s="37"/>
      <c r="DQD32" s="37"/>
      <c r="DQE32" s="37"/>
      <c r="DQF32" s="37"/>
      <c r="DQG32" s="37"/>
      <c r="DQH32" s="37"/>
      <c r="DQI32" s="37"/>
      <c r="DQJ32" s="37"/>
      <c r="DQK32" s="37"/>
      <c r="DQL32" s="37"/>
      <c r="DQM32" s="37"/>
      <c r="DQN32" s="37"/>
      <c r="DQO32" s="37"/>
      <c r="DQP32" s="37"/>
      <c r="DQQ32" s="37"/>
      <c r="DQR32" s="37"/>
      <c r="DQS32" s="37"/>
      <c r="DQT32" s="37"/>
      <c r="DQU32" s="37"/>
      <c r="DQV32" s="37"/>
      <c r="DQW32" s="37"/>
      <c r="DQX32" s="37"/>
      <c r="DQY32" s="37"/>
      <c r="DQZ32" s="37"/>
      <c r="DRA32" s="37"/>
      <c r="DRB32" s="37"/>
      <c r="DRC32" s="37"/>
      <c r="DRD32" s="37"/>
      <c r="DRE32" s="37"/>
      <c r="DRF32" s="37"/>
      <c r="DRG32" s="37"/>
      <c r="DRH32" s="37"/>
      <c r="DRI32" s="37"/>
      <c r="DRJ32" s="37"/>
      <c r="DRK32" s="37"/>
      <c r="DRL32" s="37"/>
      <c r="DRM32" s="37"/>
      <c r="DRN32" s="37"/>
      <c r="DRO32" s="37"/>
      <c r="DRP32" s="37"/>
      <c r="DRQ32" s="37"/>
      <c r="DRR32" s="37"/>
      <c r="DRS32" s="37"/>
      <c r="DRT32" s="37"/>
      <c r="DRU32" s="37"/>
      <c r="DRV32" s="37"/>
      <c r="DRW32" s="37"/>
      <c r="DRX32" s="37"/>
      <c r="DRY32" s="37"/>
      <c r="DRZ32" s="37"/>
      <c r="DSA32" s="37"/>
      <c r="DSB32" s="37"/>
      <c r="DSC32" s="37"/>
      <c r="DSD32" s="37"/>
      <c r="DSE32" s="37"/>
      <c r="DSF32" s="37"/>
      <c r="DSG32" s="37"/>
      <c r="DSH32" s="37"/>
      <c r="DSI32" s="37"/>
      <c r="DSJ32" s="37"/>
      <c r="DSK32" s="37"/>
      <c r="DSL32" s="37"/>
      <c r="DSM32" s="37"/>
      <c r="DSN32" s="37"/>
      <c r="DSO32" s="37"/>
      <c r="DSP32" s="37"/>
      <c r="DSQ32" s="37"/>
      <c r="DSR32" s="37"/>
      <c r="DSS32" s="37"/>
      <c r="DST32" s="37"/>
      <c r="DSU32" s="37"/>
      <c r="DSV32" s="37"/>
      <c r="DSW32" s="37"/>
      <c r="DSX32" s="37"/>
      <c r="DSY32" s="37"/>
      <c r="DSZ32" s="37"/>
      <c r="DTA32" s="37"/>
      <c r="DTB32" s="37"/>
      <c r="DTC32" s="37"/>
      <c r="DTD32" s="37"/>
      <c r="DTE32" s="37"/>
      <c r="DTF32" s="37"/>
      <c r="DTG32" s="37"/>
      <c r="DTH32" s="37"/>
      <c r="DTI32" s="37"/>
      <c r="DTJ32" s="37"/>
      <c r="DTK32" s="37"/>
      <c r="DTL32" s="37"/>
      <c r="DTM32" s="37"/>
      <c r="DTN32" s="37"/>
      <c r="DTO32" s="37"/>
      <c r="DTP32" s="37"/>
      <c r="DTQ32" s="37"/>
      <c r="DTR32" s="37"/>
      <c r="DTS32" s="37"/>
      <c r="DTT32" s="37"/>
      <c r="DTU32" s="37"/>
      <c r="DTV32" s="37"/>
      <c r="DTW32" s="37"/>
      <c r="DTX32" s="37"/>
      <c r="DTY32" s="37"/>
      <c r="DTZ32" s="37"/>
      <c r="DUA32" s="37"/>
      <c r="DUB32" s="37"/>
      <c r="DUC32" s="37"/>
      <c r="DUD32" s="37"/>
      <c r="DUE32" s="37"/>
      <c r="DUF32" s="37"/>
      <c r="DUG32" s="37"/>
      <c r="DUH32" s="37"/>
      <c r="DUI32" s="37"/>
      <c r="DUJ32" s="37"/>
      <c r="DUK32" s="37"/>
      <c r="DUL32" s="37"/>
      <c r="DUM32" s="37"/>
      <c r="DUN32" s="37"/>
      <c r="DUO32" s="37"/>
      <c r="DUP32" s="37"/>
      <c r="DUQ32" s="37"/>
      <c r="DUR32" s="37"/>
      <c r="DUS32" s="37"/>
      <c r="DUT32" s="37"/>
      <c r="DUU32" s="37"/>
      <c r="DUV32" s="37"/>
      <c r="DUW32" s="37"/>
      <c r="DUX32" s="37"/>
      <c r="DUY32" s="37"/>
      <c r="DUZ32" s="37"/>
      <c r="DVA32" s="37"/>
      <c r="DVB32" s="37"/>
      <c r="DVC32" s="37"/>
      <c r="DVD32" s="37"/>
      <c r="DVE32" s="37"/>
      <c r="DVF32" s="37"/>
      <c r="DVG32" s="37"/>
      <c r="DVH32" s="37"/>
      <c r="DVI32" s="37"/>
      <c r="DVJ32" s="37"/>
      <c r="DVK32" s="37"/>
      <c r="DVL32" s="37"/>
      <c r="DVM32" s="37"/>
      <c r="DVN32" s="37"/>
      <c r="DVO32" s="37"/>
      <c r="DVP32" s="37"/>
      <c r="DVQ32" s="37"/>
      <c r="DVR32" s="37"/>
      <c r="DVS32" s="37"/>
      <c r="DVT32" s="37"/>
      <c r="DVU32" s="37"/>
      <c r="DVV32" s="37"/>
      <c r="DVW32" s="37"/>
      <c r="DVX32" s="37"/>
      <c r="DVY32" s="37"/>
      <c r="DVZ32" s="37"/>
      <c r="DWA32" s="37"/>
      <c r="DWB32" s="37"/>
      <c r="DWC32" s="37"/>
      <c r="DWD32" s="37"/>
      <c r="DWE32" s="37"/>
      <c r="DWF32" s="37"/>
      <c r="DWG32" s="37"/>
      <c r="DWH32" s="37"/>
      <c r="DWI32" s="37"/>
      <c r="DWJ32" s="37"/>
      <c r="DWK32" s="37"/>
      <c r="DWL32" s="37"/>
      <c r="DWM32" s="37"/>
      <c r="DWN32" s="37"/>
      <c r="DWO32" s="37"/>
      <c r="DWP32" s="37"/>
      <c r="DWQ32" s="37"/>
      <c r="DWR32" s="37"/>
      <c r="DWS32" s="37"/>
      <c r="DWT32" s="37"/>
      <c r="DWU32" s="37"/>
      <c r="DWV32" s="37"/>
      <c r="DWW32" s="37"/>
      <c r="DWX32" s="37"/>
      <c r="DWY32" s="37"/>
      <c r="DWZ32" s="37"/>
      <c r="DXA32" s="37"/>
      <c r="DXB32" s="37"/>
      <c r="DXC32" s="37"/>
      <c r="DXD32" s="37"/>
      <c r="DXE32" s="37"/>
      <c r="DXF32" s="37"/>
      <c r="DXG32" s="37"/>
      <c r="DXH32" s="37"/>
      <c r="DXI32" s="37"/>
      <c r="DXJ32" s="37"/>
      <c r="DXK32" s="37"/>
      <c r="DXL32" s="37"/>
      <c r="DXM32" s="37"/>
      <c r="DXN32" s="37"/>
      <c r="DXO32" s="37"/>
      <c r="DXP32" s="37"/>
      <c r="DXQ32" s="37"/>
      <c r="DXR32" s="37"/>
      <c r="DXS32" s="37"/>
      <c r="DXT32" s="37"/>
      <c r="DXU32" s="37"/>
      <c r="DXV32" s="37"/>
      <c r="DXW32" s="37"/>
      <c r="DXX32" s="37"/>
      <c r="DXY32" s="37"/>
      <c r="DXZ32" s="37"/>
      <c r="DYA32" s="37"/>
      <c r="DYB32" s="37"/>
      <c r="DYC32" s="37"/>
      <c r="DYD32" s="37"/>
      <c r="DYE32" s="37"/>
      <c r="DYF32" s="37"/>
      <c r="DYG32" s="37"/>
      <c r="DYH32" s="37"/>
      <c r="DYI32" s="37"/>
      <c r="DYJ32" s="37"/>
      <c r="DYK32" s="37"/>
      <c r="DYL32" s="37"/>
      <c r="DYM32" s="37"/>
      <c r="DYN32" s="37"/>
      <c r="DYO32" s="37"/>
      <c r="DYP32" s="37"/>
      <c r="DYQ32" s="37"/>
      <c r="DYR32" s="37"/>
      <c r="DYS32" s="37"/>
      <c r="DYT32" s="37"/>
      <c r="DYU32" s="37"/>
      <c r="DYV32" s="37"/>
      <c r="DYW32" s="37"/>
      <c r="DYX32" s="37"/>
      <c r="DYY32" s="37"/>
      <c r="DYZ32" s="37"/>
      <c r="DZA32" s="37"/>
      <c r="DZB32" s="37"/>
      <c r="DZC32" s="37"/>
      <c r="DZD32" s="37"/>
      <c r="DZE32" s="37"/>
      <c r="DZF32" s="37"/>
      <c r="DZG32" s="37"/>
      <c r="DZH32" s="37"/>
      <c r="DZI32" s="37"/>
      <c r="DZJ32" s="37"/>
      <c r="DZK32" s="37"/>
      <c r="DZL32" s="37"/>
      <c r="DZM32" s="37"/>
      <c r="DZN32" s="37"/>
      <c r="DZO32" s="37"/>
      <c r="DZP32" s="37"/>
      <c r="DZQ32" s="37"/>
      <c r="DZR32" s="37"/>
      <c r="DZS32" s="37"/>
      <c r="DZT32" s="37"/>
      <c r="DZU32" s="37"/>
      <c r="DZV32" s="37"/>
      <c r="DZW32" s="37"/>
      <c r="DZX32" s="37"/>
      <c r="DZY32" s="37"/>
      <c r="DZZ32" s="37"/>
      <c r="EAA32" s="37"/>
      <c r="EAB32" s="37"/>
      <c r="EAC32" s="37"/>
      <c r="EAD32" s="37"/>
      <c r="EAE32" s="37"/>
      <c r="EAF32" s="37"/>
      <c r="EAG32" s="37"/>
      <c r="EAH32" s="37"/>
      <c r="EAI32" s="37"/>
      <c r="EAJ32" s="37"/>
      <c r="EAK32" s="37"/>
      <c r="EAL32" s="37"/>
      <c r="EAM32" s="37"/>
      <c r="EAN32" s="37"/>
      <c r="EAO32" s="37"/>
      <c r="EAP32" s="37"/>
      <c r="EAQ32" s="37"/>
      <c r="EAR32" s="37"/>
      <c r="EAS32" s="37"/>
      <c r="EAT32" s="37"/>
      <c r="EAU32" s="37"/>
      <c r="EAV32" s="37"/>
      <c r="EAW32" s="37"/>
      <c r="EAX32" s="37"/>
      <c r="EAY32" s="37"/>
      <c r="EAZ32" s="37"/>
      <c r="EBA32" s="37"/>
      <c r="EBB32" s="37"/>
      <c r="EBC32" s="37"/>
      <c r="EBD32" s="37"/>
      <c r="EBE32" s="37"/>
      <c r="EBF32" s="37"/>
      <c r="EBG32" s="37"/>
      <c r="EBH32" s="37"/>
      <c r="EBI32" s="37"/>
      <c r="EBJ32" s="37"/>
      <c r="EBK32" s="37"/>
      <c r="EBL32" s="37"/>
      <c r="EBM32" s="37"/>
      <c r="EBN32" s="37"/>
      <c r="EBO32" s="37"/>
      <c r="EBP32" s="37"/>
      <c r="EBQ32" s="37"/>
      <c r="EBR32" s="37"/>
      <c r="EBS32" s="37"/>
      <c r="EBT32" s="37"/>
      <c r="EBU32" s="37"/>
      <c r="EBV32" s="37"/>
      <c r="EBW32" s="37"/>
      <c r="EBX32" s="37"/>
      <c r="EBY32" s="37"/>
      <c r="EBZ32" s="37"/>
      <c r="ECA32" s="37"/>
      <c r="ECB32" s="37"/>
      <c r="ECC32" s="37"/>
      <c r="ECD32" s="37"/>
      <c r="ECE32" s="37"/>
      <c r="ECF32" s="37"/>
      <c r="ECG32" s="37"/>
      <c r="ECH32" s="37"/>
      <c r="ECI32" s="37"/>
      <c r="ECJ32" s="37"/>
      <c r="ECK32" s="37"/>
      <c r="ECL32" s="37"/>
      <c r="ECM32" s="37"/>
      <c r="ECN32" s="37"/>
      <c r="ECO32" s="37"/>
      <c r="ECP32" s="37"/>
      <c r="ECQ32" s="37"/>
      <c r="ECR32" s="37"/>
      <c r="ECS32" s="37"/>
      <c r="ECT32" s="37"/>
      <c r="ECU32" s="37"/>
      <c r="ECV32" s="37"/>
      <c r="ECW32" s="37"/>
      <c r="ECX32" s="37"/>
      <c r="ECY32" s="37"/>
      <c r="ECZ32" s="37"/>
      <c r="EDA32" s="37"/>
      <c r="EDB32" s="37"/>
      <c r="EDC32" s="37"/>
      <c r="EDD32" s="37"/>
      <c r="EDE32" s="37"/>
      <c r="EDF32" s="37"/>
      <c r="EDG32" s="37"/>
      <c r="EDH32" s="37"/>
      <c r="EDI32" s="37"/>
      <c r="EDJ32" s="37"/>
      <c r="EDK32" s="37"/>
      <c r="EDL32" s="37"/>
      <c r="EDM32" s="37"/>
      <c r="EDN32" s="37"/>
      <c r="EDO32" s="37"/>
      <c r="EDP32" s="37"/>
      <c r="EDQ32" s="37"/>
      <c r="EDR32" s="37"/>
      <c r="EDS32" s="37"/>
      <c r="EDT32" s="37"/>
      <c r="EDU32" s="37"/>
      <c r="EDV32" s="37"/>
      <c r="EDW32" s="37"/>
      <c r="EDX32" s="37"/>
      <c r="EDY32" s="37"/>
      <c r="EDZ32" s="37"/>
      <c r="EEA32" s="37"/>
      <c r="EEB32" s="37"/>
      <c r="EEC32" s="37"/>
      <c r="EED32" s="37"/>
      <c r="EEE32" s="37"/>
      <c r="EEF32" s="37"/>
      <c r="EEG32" s="37"/>
      <c r="EEH32" s="37"/>
      <c r="EEI32" s="37"/>
      <c r="EEJ32" s="37"/>
      <c r="EEK32" s="37"/>
      <c r="EEL32" s="37"/>
      <c r="EEM32" s="37"/>
      <c r="EEN32" s="37"/>
      <c r="EEO32" s="37"/>
      <c r="EEP32" s="37"/>
      <c r="EEQ32" s="37"/>
      <c r="EER32" s="37"/>
      <c r="EES32" s="37"/>
      <c r="EET32" s="37"/>
      <c r="EEU32" s="37"/>
      <c r="EEV32" s="37"/>
      <c r="EEW32" s="37"/>
      <c r="EEX32" s="37"/>
      <c r="EEY32" s="37"/>
      <c r="EEZ32" s="37"/>
      <c r="EFA32" s="37"/>
      <c r="EFB32" s="37"/>
      <c r="EFC32" s="37"/>
      <c r="EFD32" s="37"/>
      <c r="EFE32" s="37"/>
      <c r="EFF32" s="37"/>
      <c r="EFG32" s="37"/>
      <c r="EFH32" s="37"/>
      <c r="EFI32" s="37"/>
      <c r="EFJ32" s="37"/>
      <c r="EFK32" s="37"/>
      <c r="EFL32" s="37"/>
      <c r="EFM32" s="37"/>
      <c r="EFN32" s="37"/>
      <c r="EFO32" s="37"/>
      <c r="EFP32" s="37"/>
      <c r="EFQ32" s="37"/>
      <c r="EFR32" s="37"/>
      <c r="EFS32" s="37"/>
      <c r="EFT32" s="37"/>
      <c r="EFU32" s="37"/>
      <c r="EFV32" s="37"/>
      <c r="EFW32" s="37"/>
      <c r="EFX32" s="37"/>
      <c r="EFY32" s="37"/>
      <c r="EFZ32" s="37"/>
      <c r="EGA32" s="37"/>
      <c r="EGB32" s="37"/>
      <c r="EGC32" s="37"/>
      <c r="EGD32" s="37"/>
      <c r="EGE32" s="37"/>
      <c r="EGF32" s="37"/>
      <c r="EGG32" s="37"/>
      <c r="EGH32" s="37"/>
      <c r="EGI32" s="37"/>
      <c r="EGJ32" s="37"/>
      <c r="EGK32" s="37"/>
      <c r="EGL32" s="37"/>
      <c r="EGM32" s="37"/>
      <c r="EGN32" s="37"/>
      <c r="EGO32" s="37"/>
      <c r="EGP32" s="37"/>
      <c r="EGQ32" s="37"/>
      <c r="EGR32" s="37"/>
      <c r="EGS32" s="37"/>
      <c r="EGT32" s="37"/>
      <c r="EGU32" s="37"/>
      <c r="EGV32" s="37"/>
      <c r="EGW32" s="37"/>
      <c r="EGX32" s="37"/>
      <c r="EGY32" s="37"/>
      <c r="EGZ32" s="37"/>
      <c r="EHA32" s="37"/>
      <c r="EHB32" s="37"/>
      <c r="EHC32" s="37"/>
      <c r="EHD32" s="37"/>
      <c r="EHE32" s="37"/>
      <c r="EHF32" s="37"/>
      <c r="EHG32" s="37"/>
      <c r="EHH32" s="37"/>
      <c r="EHI32" s="37"/>
      <c r="EHJ32" s="37"/>
      <c r="EHK32" s="37"/>
      <c r="EHL32" s="37"/>
      <c r="EHM32" s="37"/>
      <c r="EHN32" s="37"/>
      <c r="EHO32" s="37"/>
      <c r="EHP32" s="37"/>
      <c r="EHQ32" s="37"/>
      <c r="EHR32" s="37"/>
      <c r="EHS32" s="37"/>
      <c r="EHT32" s="37"/>
      <c r="EHU32" s="37"/>
      <c r="EHV32" s="37"/>
      <c r="EHW32" s="37"/>
      <c r="EHX32" s="37"/>
      <c r="EHY32" s="37"/>
      <c r="EHZ32" s="37"/>
      <c r="EIA32" s="37"/>
      <c r="EIB32" s="37"/>
      <c r="EIC32" s="37"/>
      <c r="EID32" s="37"/>
      <c r="EIE32" s="37"/>
      <c r="EIF32" s="37"/>
      <c r="EIG32" s="37"/>
      <c r="EIH32" s="37"/>
      <c r="EII32" s="37"/>
      <c r="EIJ32" s="37"/>
      <c r="EIK32" s="37"/>
      <c r="EIL32" s="37"/>
      <c r="EIM32" s="37"/>
      <c r="EIN32" s="37"/>
      <c r="EIO32" s="37"/>
      <c r="EIP32" s="37"/>
      <c r="EIQ32" s="37"/>
      <c r="EIR32" s="37"/>
      <c r="EIS32" s="37"/>
      <c r="EIT32" s="37"/>
      <c r="EIU32" s="37"/>
      <c r="EIV32" s="37"/>
      <c r="EIW32" s="37"/>
      <c r="EIX32" s="37"/>
      <c r="EIY32" s="37"/>
      <c r="EIZ32" s="37"/>
      <c r="EJA32" s="37"/>
      <c r="EJB32" s="37"/>
      <c r="EJC32" s="37"/>
      <c r="EJD32" s="37"/>
      <c r="EJE32" s="37"/>
      <c r="EJF32" s="37"/>
      <c r="EJG32" s="37"/>
      <c r="EJH32" s="37"/>
      <c r="EJI32" s="37"/>
      <c r="EJJ32" s="37"/>
      <c r="EJK32" s="37"/>
      <c r="EJL32" s="37"/>
      <c r="EJM32" s="37"/>
      <c r="EJN32" s="37"/>
      <c r="EJO32" s="37"/>
      <c r="EJP32" s="37"/>
      <c r="EJQ32" s="37"/>
      <c r="EJR32" s="37"/>
      <c r="EJS32" s="37"/>
      <c r="EJT32" s="37"/>
      <c r="EJU32" s="37"/>
      <c r="EJV32" s="37"/>
      <c r="EJW32" s="37"/>
      <c r="EJX32" s="37"/>
      <c r="EJY32" s="37"/>
      <c r="EJZ32" s="37"/>
      <c r="EKA32" s="37"/>
      <c r="EKB32" s="37"/>
      <c r="EKC32" s="37"/>
      <c r="EKD32" s="37"/>
      <c r="EKE32" s="37"/>
      <c r="EKF32" s="37"/>
      <c r="EKG32" s="37"/>
      <c r="EKH32" s="37"/>
      <c r="EKI32" s="37"/>
      <c r="EKJ32" s="37"/>
      <c r="EKK32" s="37"/>
      <c r="EKL32" s="37"/>
      <c r="EKM32" s="37"/>
      <c r="EKN32" s="37"/>
      <c r="EKO32" s="37"/>
      <c r="EKP32" s="37"/>
      <c r="EKQ32" s="37"/>
      <c r="EKR32" s="37"/>
      <c r="EKS32" s="37"/>
      <c r="EKT32" s="37"/>
      <c r="EKU32" s="37"/>
      <c r="EKV32" s="37"/>
      <c r="EKW32" s="37"/>
      <c r="EKX32" s="37"/>
      <c r="EKY32" s="37"/>
      <c r="EKZ32" s="37"/>
      <c r="ELA32" s="37"/>
      <c r="ELB32" s="37"/>
      <c r="ELC32" s="37"/>
      <c r="ELD32" s="37"/>
      <c r="ELE32" s="37"/>
      <c r="ELF32" s="37"/>
      <c r="ELG32" s="37"/>
      <c r="ELH32" s="37"/>
      <c r="ELI32" s="37"/>
      <c r="ELJ32" s="37"/>
      <c r="ELK32" s="37"/>
      <c r="ELL32" s="37"/>
      <c r="ELM32" s="37"/>
      <c r="ELN32" s="37"/>
      <c r="ELO32" s="37"/>
      <c r="ELP32" s="37"/>
      <c r="ELQ32" s="37"/>
      <c r="ELR32" s="37"/>
      <c r="ELS32" s="37"/>
      <c r="ELT32" s="37"/>
      <c r="ELU32" s="37"/>
      <c r="ELV32" s="37"/>
      <c r="ELW32" s="37"/>
      <c r="ELX32" s="37"/>
      <c r="ELY32" s="37"/>
      <c r="ELZ32" s="37"/>
      <c r="EMA32" s="37"/>
      <c r="EMB32" s="37"/>
      <c r="EMC32" s="37"/>
      <c r="EMD32" s="37"/>
      <c r="EME32" s="37"/>
      <c r="EMF32" s="37"/>
      <c r="EMG32" s="37"/>
      <c r="EMH32" s="37"/>
      <c r="EMI32" s="37"/>
      <c r="EMJ32" s="37"/>
      <c r="EMK32" s="37"/>
      <c r="EML32" s="37"/>
      <c r="EMM32" s="37"/>
      <c r="EMN32" s="37"/>
      <c r="EMO32" s="37"/>
      <c r="EMP32" s="37"/>
      <c r="EMQ32" s="37"/>
      <c r="EMR32" s="37"/>
      <c r="EMS32" s="37"/>
      <c r="EMT32" s="37"/>
      <c r="EMU32" s="37"/>
      <c r="EMV32" s="37"/>
      <c r="EMW32" s="37"/>
      <c r="EMX32" s="37"/>
      <c r="EMY32" s="37"/>
      <c r="EMZ32" s="37"/>
      <c r="ENA32" s="37"/>
      <c r="ENB32" s="37"/>
      <c r="ENC32" s="37"/>
      <c r="END32" s="37"/>
      <c r="ENE32" s="37"/>
      <c r="ENF32" s="37"/>
      <c r="ENG32" s="37"/>
      <c r="ENH32" s="37"/>
      <c r="ENI32" s="37"/>
      <c r="ENJ32" s="37"/>
      <c r="ENK32" s="37"/>
      <c r="ENL32" s="37"/>
      <c r="ENM32" s="37"/>
      <c r="ENN32" s="37"/>
      <c r="ENO32" s="37"/>
      <c r="ENP32" s="37"/>
      <c r="ENQ32" s="37"/>
      <c r="ENR32" s="37"/>
      <c r="ENS32" s="37"/>
      <c r="ENT32" s="37"/>
      <c r="ENU32" s="37"/>
      <c r="ENV32" s="37"/>
      <c r="ENW32" s="37"/>
      <c r="ENX32" s="37"/>
      <c r="ENY32" s="37"/>
      <c r="ENZ32" s="37"/>
      <c r="EOA32" s="37"/>
      <c r="EOB32" s="37"/>
      <c r="EOC32" s="37"/>
      <c r="EOD32" s="37"/>
      <c r="EOE32" s="37"/>
      <c r="EOF32" s="37"/>
      <c r="EOG32" s="37"/>
      <c r="EOH32" s="37"/>
      <c r="EOI32" s="37"/>
      <c r="EOJ32" s="37"/>
      <c r="EOK32" s="37"/>
      <c r="EOL32" s="37"/>
      <c r="EOM32" s="37"/>
      <c r="EON32" s="37"/>
      <c r="EOO32" s="37"/>
      <c r="EOP32" s="37"/>
      <c r="EOQ32" s="37"/>
      <c r="EOR32" s="37"/>
      <c r="EOS32" s="37"/>
      <c r="EOT32" s="37"/>
      <c r="EOU32" s="37"/>
      <c r="EOV32" s="37"/>
      <c r="EOW32" s="37"/>
      <c r="EOX32" s="37"/>
      <c r="EOY32" s="37"/>
      <c r="EOZ32" s="37"/>
      <c r="EPA32" s="37"/>
      <c r="EPB32" s="37"/>
      <c r="EPC32" s="37"/>
      <c r="EPD32" s="37"/>
      <c r="EPE32" s="37"/>
      <c r="EPF32" s="37"/>
      <c r="EPG32" s="37"/>
      <c r="EPH32" s="37"/>
      <c r="EPI32" s="37"/>
      <c r="EPJ32" s="37"/>
      <c r="EPK32" s="37"/>
      <c r="EPL32" s="37"/>
      <c r="EPM32" s="37"/>
      <c r="EPN32" s="37"/>
      <c r="EPO32" s="37"/>
      <c r="EPP32" s="37"/>
      <c r="EPQ32" s="37"/>
      <c r="EPR32" s="37"/>
      <c r="EPS32" s="37"/>
      <c r="EPT32" s="37"/>
      <c r="EPU32" s="37"/>
      <c r="EPV32" s="37"/>
      <c r="EPW32" s="37"/>
      <c r="EPX32" s="37"/>
      <c r="EPY32" s="37"/>
      <c r="EPZ32" s="37"/>
      <c r="EQA32" s="37"/>
      <c r="EQB32" s="37"/>
      <c r="EQC32" s="37"/>
      <c r="EQD32" s="37"/>
      <c r="EQE32" s="37"/>
      <c r="EQF32" s="37"/>
      <c r="EQG32" s="37"/>
      <c r="EQH32" s="37"/>
      <c r="EQI32" s="37"/>
      <c r="EQJ32" s="37"/>
      <c r="EQK32" s="37"/>
      <c r="EQL32" s="37"/>
      <c r="EQM32" s="37"/>
      <c r="EQN32" s="37"/>
      <c r="EQO32" s="37"/>
      <c r="EQP32" s="37"/>
      <c r="EQQ32" s="37"/>
      <c r="EQR32" s="37"/>
      <c r="EQS32" s="37"/>
      <c r="EQT32" s="37"/>
      <c r="EQU32" s="37"/>
      <c r="EQV32" s="37"/>
      <c r="EQW32" s="37"/>
      <c r="EQX32" s="37"/>
      <c r="EQY32" s="37"/>
      <c r="EQZ32" s="37"/>
      <c r="ERA32" s="37"/>
      <c r="ERB32" s="37"/>
      <c r="ERC32" s="37"/>
      <c r="ERD32" s="37"/>
      <c r="ERE32" s="37"/>
      <c r="ERF32" s="37"/>
      <c r="ERG32" s="37"/>
      <c r="ERH32" s="37"/>
      <c r="ERI32" s="37"/>
      <c r="ERJ32" s="37"/>
      <c r="ERK32" s="37"/>
      <c r="ERL32" s="37"/>
      <c r="ERM32" s="37"/>
      <c r="ERN32" s="37"/>
      <c r="ERO32" s="37"/>
      <c r="ERP32" s="37"/>
      <c r="ERQ32" s="37"/>
      <c r="ERR32" s="37"/>
      <c r="ERS32" s="37"/>
      <c r="ERT32" s="37"/>
      <c r="ERU32" s="37"/>
      <c r="ERV32" s="37"/>
      <c r="ERW32" s="37"/>
      <c r="ERX32" s="37"/>
      <c r="ERY32" s="37"/>
      <c r="ERZ32" s="37"/>
      <c r="ESA32" s="37"/>
      <c r="ESB32" s="37"/>
      <c r="ESC32" s="37"/>
      <c r="ESD32" s="37"/>
      <c r="ESE32" s="37"/>
      <c r="ESF32" s="37"/>
      <c r="ESG32" s="37"/>
      <c r="ESH32" s="37"/>
      <c r="ESI32" s="37"/>
      <c r="ESJ32" s="37"/>
      <c r="ESK32" s="37"/>
      <c r="ESL32" s="37"/>
      <c r="ESM32" s="37"/>
      <c r="ESN32" s="37"/>
      <c r="ESO32" s="37"/>
      <c r="ESP32" s="37"/>
      <c r="ESQ32" s="37"/>
      <c r="ESR32" s="37"/>
      <c r="ESS32" s="37"/>
      <c r="EST32" s="37"/>
      <c r="ESU32" s="37"/>
      <c r="ESV32" s="37"/>
      <c r="ESW32" s="37"/>
      <c r="ESX32" s="37"/>
      <c r="ESY32" s="37"/>
      <c r="ESZ32" s="37"/>
      <c r="ETA32" s="37"/>
      <c r="ETB32" s="37"/>
      <c r="ETC32" s="37"/>
      <c r="ETD32" s="37"/>
      <c r="ETE32" s="37"/>
      <c r="ETF32" s="37"/>
      <c r="ETG32" s="37"/>
      <c r="ETH32" s="37"/>
      <c r="ETI32" s="37"/>
      <c r="ETJ32" s="37"/>
      <c r="ETK32" s="37"/>
      <c r="ETL32" s="37"/>
      <c r="ETM32" s="37"/>
      <c r="ETN32" s="37"/>
      <c r="ETO32" s="37"/>
      <c r="ETP32" s="37"/>
      <c r="ETQ32" s="37"/>
      <c r="ETR32" s="37"/>
      <c r="ETS32" s="37"/>
      <c r="ETT32" s="37"/>
      <c r="ETU32" s="37"/>
      <c r="ETV32" s="37"/>
      <c r="ETW32" s="37"/>
      <c r="ETX32" s="37"/>
      <c r="ETY32" s="37"/>
      <c r="ETZ32" s="37"/>
      <c r="EUA32" s="37"/>
      <c r="EUB32" s="37"/>
      <c r="EUC32" s="37"/>
      <c r="EUD32" s="37"/>
      <c r="EUE32" s="37"/>
      <c r="EUF32" s="37"/>
      <c r="EUG32" s="37"/>
      <c r="EUH32" s="37"/>
      <c r="EUI32" s="37"/>
      <c r="EUJ32" s="37"/>
      <c r="EUK32" s="37"/>
      <c r="EUL32" s="37"/>
      <c r="EUM32" s="37"/>
      <c r="EUN32" s="37"/>
      <c r="EUO32" s="37"/>
      <c r="EUP32" s="37"/>
      <c r="EUQ32" s="37"/>
      <c r="EUR32" s="37"/>
      <c r="EUS32" s="37"/>
      <c r="EUT32" s="37"/>
      <c r="EUU32" s="37"/>
      <c r="EUV32" s="37"/>
      <c r="EUW32" s="37"/>
      <c r="EUX32" s="37"/>
      <c r="EUY32" s="37"/>
      <c r="EUZ32" s="37"/>
      <c r="EVA32" s="37"/>
      <c r="EVB32" s="37"/>
      <c r="EVC32" s="37"/>
      <c r="EVD32" s="37"/>
      <c r="EVE32" s="37"/>
      <c r="EVF32" s="37"/>
      <c r="EVG32" s="37"/>
      <c r="EVH32" s="37"/>
      <c r="EVI32" s="37"/>
      <c r="EVJ32" s="37"/>
      <c r="EVK32" s="37"/>
      <c r="EVL32" s="37"/>
      <c r="EVM32" s="37"/>
      <c r="EVN32" s="37"/>
      <c r="EVO32" s="37"/>
      <c r="EVP32" s="37"/>
      <c r="EVQ32" s="37"/>
      <c r="EVR32" s="37"/>
      <c r="EVS32" s="37"/>
      <c r="EVT32" s="37"/>
      <c r="EVU32" s="37"/>
      <c r="EVV32" s="37"/>
      <c r="EVW32" s="37"/>
      <c r="EVX32" s="37"/>
      <c r="EVY32" s="37"/>
      <c r="EVZ32" s="37"/>
      <c r="EWA32" s="37"/>
      <c r="EWB32" s="37"/>
      <c r="EWC32" s="37"/>
      <c r="EWD32" s="37"/>
      <c r="EWE32" s="37"/>
      <c r="EWF32" s="37"/>
      <c r="EWG32" s="37"/>
      <c r="EWH32" s="37"/>
      <c r="EWI32" s="37"/>
      <c r="EWJ32" s="37"/>
      <c r="EWK32" s="37"/>
      <c r="EWL32" s="37"/>
      <c r="EWM32" s="37"/>
      <c r="EWN32" s="37"/>
      <c r="EWO32" s="37"/>
      <c r="EWP32" s="37"/>
      <c r="EWQ32" s="37"/>
      <c r="EWR32" s="37"/>
      <c r="EWS32" s="37"/>
      <c r="EWT32" s="37"/>
      <c r="EWU32" s="37"/>
      <c r="EWV32" s="37"/>
      <c r="EWW32" s="37"/>
      <c r="EWX32" s="37"/>
      <c r="EWY32" s="37"/>
      <c r="EWZ32" s="37"/>
      <c r="EXA32" s="37"/>
      <c r="EXB32" s="37"/>
      <c r="EXC32" s="37"/>
      <c r="EXD32" s="37"/>
      <c r="EXE32" s="37"/>
      <c r="EXF32" s="37"/>
      <c r="EXG32" s="37"/>
      <c r="EXH32" s="37"/>
      <c r="EXI32" s="37"/>
      <c r="EXJ32" s="37"/>
      <c r="EXK32" s="37"/>
      <c r="EXL32" s="37"/>
      <c r="EXM32" s="37"/>
      <c r="EXN32" s="37"/>
      <c r="EXO32" s="37"/>
      <c r="EXP32" s="37"/>
      <c r="EXQ32" s="37"/>
      <c r="EXR32" s="37"/>
      <c r="EXS32" s="37"/>
      <c r="EXT32" s="37"/>
      <c r="EXU32" s="37"/>
      <c r="EXV32" s="37"/>
      <c r="EXW32" s="37"/>
      <c r="EXX32" s="37"/>
      <c r="EXY32" s="37"/>
      <c r="EXZ32" s="37"/>
      <c r="EYA32" s="37"/>
      <c r="EYB32" s="37"/>
      <c r="EYC32" s="37"/>
      <c r="EYD32" s="37"/>
      <c r="EYE32" s="37"/>
      <c r="EYF32" s="37"/>
      <c r="EYG32" s="37"/>
      <c r="EYH32" s="37"/>
      <c r="EYI32" s="37"/>
      <c r="EYJ32" s="37"/>
      <c r="EYK32" s="37"/>
      <c r="EYL32" s="37"/>
      <c r="EYM32" s="37"/>
      <c r="EYN32" s="37"/>
      <c r="EYO32" s="37"/>
      <c r="EYP32" s="37"/>
      <c r="EYQ32" s="37"/>
      <c r="EYR32" s="37"/>
      <c r="EYS32" s="37"/>
      <c r="EYT32" s="37"/>
      <c r="EYU32" s="37"/>
      <c r="EYV32" s="37"/>
      <c r="EYW32" s="37"/>
      <c r="EYX32" s="37"/>
      <c r="EYY32" s="37"/>
      <c r="EYZ32" s="37"/>
      <c r="EZA32" s="37"/>
      <c r="EZB32" s="37"/>
      <c r="EZC32" s="37"/>
      <c r="EZD32" s="37"/>
      <c r="EZE32" s="37"/>
      <c r="EZF32" s="37"/>
      <c r="EZG32" s="37"/>
      <c r="EZH32" s="37"/>
      <c r="EZI32" s="37"/>
      <c r="EZJ32" s="37"/>
      <c r="EZK32" s="37"/>
      <c r="EZL32" s="37"/>
      <c r="EZM32" s="37"/>
      <c r="EZN32" s="37"/>
      <c r="EZO32" s="37"/>
      <c r="EZP32" s="37"/>
      <c r="EZQ32" s="37"/>
      <c r="EZR32" s="37"/>
      <c r="EZS32" s="37"/>
      <c r="EZT32" s="37"/>
      <c r="EZU32" s="37"/>
      <c r="EZV32" s="37"/>
      <c r="EZW32" s="37"/>
      <c r="EZX32" s="37"/>
      <c r="EZY32" s="37"/>
      <c r="EZZ32" s="37"/>
      <c r="FAA32" s="37"/>
      <c r="FAB32" s="37"/>
      <c r="FAC32" s="37"/>
      <c r="FAD32" s="37"/>
      <c r="FAE32" s="37"/>
      <c r="FAF32" s="37"/>
      <c r="FAG32" s="37"/>
      <c r="FAH32" s="37"/>
      <c r="FAI32" s="37"/>
      <c r="FAJ32" s="37"/>
      <c r="FAK32" s="37"/>
      <c r="FAL32" s="37"/>
      <c r="FAM32" s="37"/>
      <c r="FAN32" s="37"/>
      <c r="FAO32" s="37"/>
      <c r="FAP32" s="37"/>
      <c r="FAQ32" s="37"/>
      <c r="FAR32" s="37"/>
      <c r="FAS32" s="37"/>
      <c r="FAT32" s="37"/>
      <c r="FAU32" s="37"/>
      <c r="FAV32" s="37"/>
      <c r="FAW32" s="37"/>
      <c r="FAX32" s="37"/>
      <c r="FAY32" s="37"/>
      <c r="FAZ32" s="37"/>
      <c r="FBA32" s="37"/>
      <c r="FBB32" s="37"/>
      <c r="FBC32" s="37"/>
      <c r="FBD32" s="37"/>
      <c r="FBE32" s="37"/>
      <c r="FBF32" s="37"/>
      <c r="FBG32" s="37"/>
      <c r="FBH32" s="37"/>
      <c r="FBI32" s="37"/>
      <c r="FBJ32" s="37"/>
      <c r="FBK32" s="37"/>
      <c r="FBL32" s="37"/>
      <c r="FBM32" s="37"/>
      <c r="FBN32" s="37"/>
      <c r="FBO32" s="37"/>
      <c r="FBP32" s="37"/>
      <c r="FBQ32" s="37"/>
      <c r="FBR32" s="37"/>
      <c r="FBS32" s="37"/>
      <c r="FBT32" s="37"/>
      <c r="FBU32" s="37"/>
      <c r="FBV32" s="37"/>
      <c r="FBW32" s="37"/>
      <c r="FBX32" s="37"/>
      <c r="FBY32" s="37"/>
      <c r="FBZ32" s="37"/>
      <c r="FCA32" s="37"/>
      <c r="FCB32" s="37"/>
      <c r="FCC32" s="37"/>
      <c r="FCD32" s="37"/>
      <c r="FCE32" s="37"/>
      <c r="FCF32" s="37"/>
      <c r="FCG32" s="37"/>
      <c r="FCH32" s="37"/>
      <c r="FCI32" s="37"/>
      <c r="FCJ32" s="37"/>
      <c r="FCK32" s="37"/>
      <c r="FCL32" s="37"/>
      <c r="FCM32" s="37"/>
      <c r="FCN32" s="37"/>
      <c r="FCO32" s="37"/>
      <c r="FCP32" s="37"/>
      <c r="FCQ32" s="37"/>
      <c r="FCR32" s="37"/>
      <c r="FCS32" s="37"/>
      <c r="FCT32" s="37"/>
      <c r="FCU32" s="37"/>
      <c r="FCV32" s="37"/>
      <c r="FCW32" s="37"/>
      <c r="FCX32" s="37"/>
      <c r="FCY32" s="37"/>
      <c r="FCZ32" s="37"/>
      <c r="FDA32" s="37"/>
      <c r="FDB32" s="37"/>
      <c r="FDC32" s="37"/>
      <c r="FDD32" s="37"/>
      <c r="FDE32" s="37"/>
      <c r="FDF32" s="37"/>
      <c r="FDG32" s="37"/>
      <c r="FDH32" s="37"/>
      <c r="FDI32" s="37"/>
      <c r="FDJ32" s="37"/>
      <c r="FDK32" s="37"/>
      <c r="FDL32" s="37"/>
      <c r="FDM32" s="37"/>
      <c r="FDN32" s="37"/>
      <c r="FDO32" s="37"/>
      <c r="FDP32" s="37"/>
      <c r="FDQ32" s="37"/>
      <c r="FDR32" s="37"/>
      <c r="FDS32" s="37"/>
      <c r="FDT32" s="37"/>
      <c r="FDU32" s="37"/>
      <c r="FDV32" s="37"/>
      <c r="FDW32" s="37"/>
      <c r="FDX32" s="37"/>
      <c r="FDY32" s="37"/>
      <c r="FDZ32" s="37"/>
      <c r="FEA32" s="37"/>
      <c r="FEB32" s="37"/>
      <c r="FEC32" s="37"/>
      <c r="FED32" s="37"/>
      <c r="FEE32" s="37"/>
      <c r="FEF32" s="37"/>
      <c r="FEG32" s="37"/>
      <c r="FEH32" s="37"/>
      <c r="FEI32" s="37"/>
      <c r="FEJ32" s="37"/>
      <c r="FEK32" s="37"/>
      <c r="FEL32" s="37"/>
      <c r="FEM32" s="37"/>
      <c r="FEN32" s="37"/>
      <c r="FEO32" s="37"/>
      <c r="FEP32" s="37"/>
      <c r="FEQ32" s="37"/>
      <c r="FER32" s="37"/>
      <c r="FES32" s="37"/>
      <c r="FET32" s="37"/>
      <c r="FEU32" s="37"/>
      <c r="FEV32" s="37"/>
      <c r="FEW32" s="37"/>
      <c r="FEX32" s="37"/>
      <c r="FEY32" s="37"/>
      <c r="FEZ32" s="37"/>
      <c r="FFA32" s="37"/>
      <c r="FFB32" s="37"/>
      <c r="FFC32" s="37"/>
      <c r="FFD32" s="37"/>
      <c r="FFE32" s="37"/>
      <c r="FFF32" s="37"/>
      <c r="FFG32" s="37"/>
      <c r="FFH32" s="37"/>
      <c r="FFI32" s="37"/>
      <c r="FFJ32" s="37"/>
      <c r="FFK32" s="37"/>
      <c r="FFL32" s="37"/>
      <c r="FFM32" s="37"/>
      <c r="FFN32" s="37"/>
      <c r="FFO32" s="37"/>
      <c r="FFP32" s="37"/>
      <c r="FFQ32" s="37"/>
      <c r="FFR32" s="37"/>
      <c r="FFS32" s="37"/>
      <c r="FFT32" s="37"/>
      <c r="FFU32" s="37"/>
      <c r="FFV32" s="37"/>
      <c r="FFW32" s="37"/>
      <c r="FFX32" s="37"/>
      <c r="FFY32" s="37"/>
      <c r="FFZ32" s="37"/>
      <c r="FGA32" s="37"/>
      <c r="FGB32" s="37"/>
      <c r="FGC32" s="37"/>
      <c r="FGD32" s="37"/>
      <c r="FGE32" s="37"/>
      <c r="FGF32" s="37"/>
      <c r="FGG32" s="37"/>
      <c r="FGH32" s="37"/>
      <c r="FGI32" s="37"/>
      <c r="FGJ32" s="37"/>
      <c r="FGK32" s="37"/>
      <c r="FGL32" s="37"/>
      <c r="FGM32" s="37"/>
      <c r="FGN32" s="37"/>
      <c r="FGO32" s="37"/>
      <c r="FGP32" s="37"/>
      <c r="FGQ32" s="37"/>
      <c r="FGR32" s="37"/>
      <c r="FGS32" s="37"/>
      <c r="FGT32" s="37"/>
      <c r="FGU32" s="37"/>
      <c r="FGV32" s="37"/>
      <c r="FGW32" s="37"/>
      <c r="FGX32" s="37"/>
      <c r="FGY32" s="37"/>
      <c r="FGZ32" s="37"/>
      <c r="FHA32" s="37"/>
      <c r="FHB32" s="37"/>
      <c r="FHC32" s="37"/>
      <c r="FHD32" s="37"/>
      <c r="FHE32" s="37"/>
      <c r="FHF32" s="37"/>
      <c r="FHG32" s="37"/>
      <c r="FHH32" s="37"/>
      <c r="FHI32" s="37"/>
      <c r="FHJ32" s="37"/>
      <c r="FHK32" s="37"/>
      <c r="FHL32" s="37"/>
      <c r="FHM32" s="37"/>
      <c r="FHN32" s="37"/>
      <c r="FHO32" s="37"/>
      <c r="FHP32" s="37"/>
      <c r="FHQ32" s="37"/>
      <c r="FHR32" s="37"/>
      <c r="FHS32" s="37"/>
      <c r="FHT32" s="37"/>
      <c r="FHU32" s="37"/>
      <c r="FHV32" s="37"/>
      <c r="FHW32" s="37"/>
      <c r="FHX32" s="37"/>
      <c r="FHY32" s="37"/>
      <c r="FHZ32" s="37"/>
      <c r="FIA32" s="37"/>
      <c r="FIB32" s="37"/>
      <c r="FIC32" s="37"/>
      <c r="FID32" s="37"/>
      <c r="FIE32" s="37"/>
      <c r="FIF32" s="37"/>
      <c r="FIG32" s="37"/>
      <c r="FIH32" s="37"/>
      <c r="FII32" s="37"/>
      <c r="FIJ32" s="37"/>
      <c r="FIK32" s="37"/>
      <c r="FIL32" s="37"/>
      <c r="FIM32" s="37"/>
      <c r="FIN32" s="37"/>
      <c r="FIO32" s="37"/>
      <c r="FIP32" s="37"/>
      <c r="FIQ32" s="37"/>
      <c r="FIR32" s="37"/>
      <c r="FIS32" s="37"/>
      <c r="FIT32" s="37"/>
      <c r="FIU32" s="37"/>
      <c r="FIV32" s="37"/>
      <c r="FIW32" s="37"/>
      <c r="FIX32" s="37"/>
      <c r="FIY32" s="37"/>
      <c r="FIZ32" s="37"/>
      <c r="FJA32" s="37"/>
      <c r="FJB32" s="37"/>
      <c r="FJC32" s="37"/>
      <c r="FJD32" s="37"/>
      <c r="FJE32" s="37"/>
      <c r="FJF32" s="37"/>
      <c r="FJG32" s="37"/>
      <c r="FJH32" s="37"/>
      <c r="FJI32" s="37"/>
      <c r="FJJ32" s="37"/>
      <c r="FJK32" s="37"/>
      <c r="FJL32" s="37"/>
      <c r="FJM32" s="37"/>
      <c r="FJN32" s="37"/>
      <c r="FJO32" s="37"/>
      <c r="FJP32" s="37"/>
      <c r="FJQ32" s="37"/>
      <c r="FJR32" s="37"/>
      <c r="FJS32" s="37"/>
      <c r="FJT32" s="37"/>
      <c r="FJU32" s="37"/>
      <c r="FJV32" s="37"/>
      <c r="FJW32" s="37"/>
      <c r="FJX32" s="37"/>
      <c r="FJY32" s="37"/>
      <c r="FJZ32" s="37"/>
      <c r="FKA32" s="37"/>
      <c r="FKB32" s="37"/>
      <c r="FKC32" s="37"/>
      <c r="FKD32" s="37"/>
      <c r="FKE32" s="37"/>
      <c r="FKF32" s="37"/>
      <c r="FKG32" s="37"/>
      <c r="FKH32" s="37"/>
      <c r="FKI32" s="37"/>
      <c r="FKJ32" s="37"/>
      <c r="FKK32" s="37"/>
      <c r="FKL32" s="37"/>
      <c r="FKM32" s="37"/>
      <c r="FKN32" s="37"/>
      <c r="FKO32" s="37"/>
      <c r="FKP32" s="37"/>
      <c r="FKQ32" s="37"/>
      <c r="FKR32" s="37"/>
      <c r="FKS32" s="37"/>
      <c r="FKT32" s="37"/>
      <c r="FKU32" s="37"/>
      <c r="FKV32" s="37"/>
      <c r="FKW32" s="37"/>
      <c r="FKX32" s="37"/>
      <c r="FKY32" s="37"/>
      <c r="FKZ32" s="37"/>
      <c r="FLA32" s="37"/>
      <c r="FLB32" s="37"/>
      <c r="FLC32" s="37"/>
      <c r="FLD32" s="37"/>
      <c r="FLE32" s="37"/>
      <c r="FLF32" s="37"/>
      <c r="FLG32" s="37"/>
      <c r="FLH32" s="37"/>
      <c r="FLI32" s="37"/>
      <c r="FLJ32" s="37"/>
      <c r="FLK32" s="37"/>
      <c r="FLL32" s="37"/>
      <c r="FLM32" s="37"/>
      <c r="FLN32" s="37"/>
      <c r="FLO32" s="37"/>
      <c r="FLP32" s="37"/>
      <c r="FLQ32" s="37"/>
      <c r="FLR32" s="37"/>
      <c r="FLS32" s="37"/>
      <c r="FLT32" s="37"/>
      <c r="FLU32" s="37"/>
      <c r="FLV32" s="37"/>
      <c r="FLW32" s="37"/>
      <c r="FLX32" s="37"/>
      <c r="FLY32" s="37"/>
      <c r="FLZ32" s="37"/>
      <c r="FMA32" s="37"/>
      <c r="FMB32" s="37"/>
      <c r="FMC32" s="37"/>
      <c r="FMD32" s="37"/>
      <c r="FME32" s="37"/>
      <c r="FMF32" s="37"/>
      <c r="FMG32" s="37"/>
      <c r="FMH32" s="37"/>
      <c r="FMI32" s="37"/>
      <c r="FMJ32" s="37"/>
      <c r="FMK32" s="37"/>
      <c r="FML32" s="37"/>
      <c r="FMM32" s="37"/>
      <c r="FMN32" s="37"/>
      <c r="FMO32" s="37"/>
      <c r="FMP32" s="37"/>
      <c r="FMQ32" s="37"/>
      <c r="FMR32" s="37"/>
      <c r="FMS32" s="37"/>
      <c r="FMT32" s="37"/>
      <c r="FMU32" s="37"/>
      <c r="FMV32" s="37"/>
      <c r="FMW32" s="37"/>
      <c r="FMX32" s="37"/>
      <c r="FMY32" s="37"/>
      <c r="FMZ32" s="37"/>
      <c r="FNA32" s="37"/>
      <c r="FNB32" s="37"/>
      <c r="FNC32" s="37"/>
      <c r="FND32" s="37"/>
      <c r="FNE32" s="37"/>
      <c r="FNF32" s="37"/>
      <c r="FNG32" s="37"/>
      <c r="FNH32" s="37"/>
      <c r="FNI32" s="37"/>
      <c r="FNJ32" s="37"/>
      <c r="FNK32" s="37"/>
      <c r="FNL32" s="37"/>
      <c r="FNM32" s="37"/>
      <c r="FNN32" s="37"/>
      <c r="FNO32" s="37"/>
      <c r="FNP32" s="37"/>
      <c r="FNQ32" s="37"/>
      <c r="FNR32" s="37"/>
      <c r="FNS32" s="37"/>
      <c r="FNT32" s="37"/>
      <c r="FNU32" s="37"/>
      <c r="FNV32" s="37"/>
      <c r="FNW32" s="37"/>
      <c r="FNX32" s="37"/>
      <c r="FNY32" s="37"/>
      <c r="FNZ32" s="37"/>
      <c r="FOA32" s="37"/>
      <c r="FOB32" s="37"/>
      <c r="FOC32" s="37"/>
      <c r="FOD32" s="37"/>
      <c r="FOE32" s="37"/>
      <c r="FOF32" s="37"/>
      <c r="FOG32" s="37"/>
      <c r="FOH32" s="37"/>
      <c r="FOI32" s="37"/>
      <c r="FOJ32" s="37"/>
      <c r="FOK32" s="37"/>
      <c r="FOL32" s="37"/>
      <c r="FOM32" s="37"/>
      <c r="FON32" s="37"/>
      <c r="FOO32" s="37"/>
      <c r="FOP32" s="37"/>
      <c r="FOQ32" s="37"/>
      <c r="FOR32" s="37"/>
      <c r="FOS32" s="37"/>
      <c r="FOT32" s="37"/>
      <c r="FOU32" s="37"/>
      <c r="FOV32" s="37"/>
      <c r="FOW32" s="37"/>
      <c r="FOX32" s="37"/>
      <c r="FOY32" s="37"/>
      <c r="FOZ32" s="37"/>
      <c r="FPA32" s="37"/>
      <c r="FPB32" s="37"/>
      <c r="FPC32" s="37"/>
      <c r="FPD32" s="37"/>
      <c r="FPE32" s="37"/>
      <c r="FPF32" s="37"/>
      <c r="FPG32" s="37"/>
      <c r="FPH32" s="37"/>
      <c r="FPI32" s="37"/>
      <c r="FPJ32" s="37"/>
      <c r="FPK32" s="37"/>
      <c r="FPL32" s="37"/>
      <c r="FPM32" s="37"/>
      <c r="FPN32" s="37"/>
      <c r="FPO32" s="37"/>
      <c r="FPP32" s="37"/>
      <c r="FPQ32" s="37"/>
      <c r="FPR32" s="37"/>
      <c r="FPS32" s="37"/>
      <c r="FPT32" s="37"/>
      <c r="FPU32" s="37"/>
      <c r="FPV32" s="37"/>
      <c r="FPW32" s="37"/>
      <c r="FPX32" s="37"/>
      <c r="FPY32" s="37"/>
      <c r="FPZ32" s="37"/>
      <c r="FQA32" s="37"/>
      <c r="FQB32" s="37"/>
      <c r="FQC32" s="37"/>
      <c r="FQD32" s="37"/>
      <c r="FQE32" s="37"/>
      <c r="FQF32" s="37"/>
      <c r="FQG32" s="37"/>
      <c r="FQH32" s="37"/>
      <c r="FQI32" s="37"/>
      <c r="FQJ32" s="37"/>
      <c r="FQK32" s="37"/>
      <c r="FQL32" s="37"/>
      <c r="FQM32" s="37"/>
      <c r="FQN32" s="37"/>
      <c r="FQO32" s="37"/>
      <c r="FQP32" s="37"/>
      <c r="FQQ32" s="37"/>
      <c r="FQR32" s="37"/>
      <c r="FQS32" s="37"/>
      <c r="FQT32" s="37"/>
      <c r="FQU32" s="37"/>
      <c r="FQV32" s="37"/>
      <c r="FQW32" s="37"/>
      <c r="FQX32" s="37"/>
      <c r="FQY32" s="37"/>
      <c r="FQZ32" s="37"/>
      <c r="FRA32" s="37"/>
      <c r="FRB32" s="37"/>
      <c r="FRC32" s="37"/>
      <c r="FRD32" s="37"/>
      <c r="FRE32" s="37"/>
      <c r="FRF32" s="37"/>
      <c r="FRG32" s="37"/>
      <c r="FRH32" s="37"/>
      <c r="FRI32" s="37"/>
      <c r="FRJ32" s="37"/>
      <c r="FRK32" s="37"/>
      <c r="FRL32" s="37"/>
      <c r="FRM32" s="37"/>
      <c r="FRN32" s="37"/>
      <c r="FRO32" s="37"/>
      <c r="FRP32" s="37"/>
      <c r="FRQ32" s="37"/>
      <c r="FRR32" s="37"/>
      <c r="FRS32" s="37"/>
      <c r="FRT32" s="37"/>
      <c r="FRU32" s="37"/>
      <c r="FRV32" s="37"/>
      <c r="FRW32" s="37"/>
      <c r="FRX32" s="37"/>
      <c r="FRY32" s="37"/>
      <c r="FRZ32" s="37"/>
      <c r="FSA32" s="37"/>
      <c r="FSB32" s="37"/>
      <c r="FSC32" s="37"/>
      <c r="FSD32" s="37"/>
      <c r="FSE32" s="37"/>
      <c r="FSF32" s="37"/>
      <c r="FSG32" s="37"/>
      <c r="FSH32" s="37"/>
      <c r="FSI32" s="37"/>
      <c r="FSJ32" s="37"/>
      <c r="FSK32" s="37"/>
      <c r="FSL32" s="37"/>
      <c r="FSM32" s="37"/>
      <c r="FSN32" s="37"/>
      <c r="FSO32" s="37"/>
      <c r="FSP32" s="37"/>
      <c r="FSQ32" s="37"/>
      <c r="FSR32" s="37"/>
      <c r="FSS32" s="37"/>
      <c r="FST32" s="37"/>
      <c r="FSU32" s="37"/>
      <c r="FSV32" s="37"/>
      <c r="FSW32" s="37"/>
      <c r="FSX32" s="37"/>
      <c r="FSY32" s="37"/>
      <c r="FSZ32" s="37"/>
      <c r="FTA32" s="37"/>
      <c r="FTB32" s="37"/>
      <c r="FTC32" s="37"/>
      <c r="FTD32" s="37"/>
      <c r="FTE32" s="37"/>
      <c r="FTF32" s="37"/>
      <c r="FTG32" s="37"/>
      <c r="FTH32" s="37"/>
      <c r="FTI32" s="37"/>
      <c r="FTJ32" s="37"/>
      <c r="FTK32" s="37"/>
      <c r="FTL32" s="37"/>
      <c r="FTM32" s="37"/>
      <c r="FTN32" s="37"/>
      <c r="FTO32" s="37"/>
      <c r="FTP32" s="37"/>
      <c r="FTQ32" s="37"/>
      <c r="FTR32" s="37"/>
      <c r="FTS32" s="37"/>
      <c r="FTT32" s="37"/>
      <c r="FTU32" s="37"/>
      <c r="FTV32" s="37"/>
      <c r="FTW32" s="37"/>
      <c r="FTX32" s="37"/>
      <c r="FTY32" s="37"/>
      <c r="FTZ32" s="37"/>
      <c r="FUA32" s="37"/>
      <c r="FUB32" s="37"/>
      <c r="FUC32" s="37"/>
      <c r="FUD32" s="37"/>
      <c r="FUE32" s="37"/>
      <c r="FUF32" s="37"/>
      <c r="FUG32" s="37"/>
      <c r="FUH32" s="37"/>
      <c r="FUI32" s="37"/>
      <c r="FUJ32" s="37"/>
      <c r="FUK32" s="37"/>
      <c r="FUL32" s="37"/>
      <c r="FUM32" s="37"/>
      <c r="FUN32" s="37"/>
      <c r="FUO32" s="37"/>
      <c r="FUP32" s="37"/>
      <c r="FUQ32" s="37"/>
      <c r="FUR32" s="37"/>
      <c r="FUS32" s="37"/>
      <c r="FUT32" s="37"/>
      <c r="FUU32" s="37"/>
      <c r="FUV32" s="37"/>
      <c r="FUW32" s="37"/>
      <c r="FUX32" s="37"/>
      <c r="FUY32" s="37"/>
      <c r="FUZ32" s="37"/>
      <c r="FVA32" s="37"/>
      <c r="FVB32" s="37"/>
      <c r="FVC32" s="37"/>
      <c r="FVD32" s="37"/>
      <c r="FVE32" s="37"/>
      <c r="FVF32" s="37"/>
      <c r="FVG32" s="37"/>
      <c r="FVH32" s="37"/>
      <c r="FVI32" s="37"/>
      <c r="FVJ32" s="37"/>
      <c r="FVK32" s="37"/>
      <c r="FVL32" s="37"/>
      <c r="FVM32" s="37"/>
      <c r="FVN32" s="37"/>
      <c r="FVO32" s="37"/>
      <c r="FVP32" s="37"/>
      <c r="FVQ32" s="37"/>
      <c r="FVR32" s="37"/>
      <c r="FVS32" s="37"/>
      <c r="FVT32" s="37"/>
      <c r="FVU32" s="37"/>
      <c r="FVV32" s="37"/>
      <c r="FVW32" s="37"/>
      <c r="FVX32" s="37"/>
      <c r="FVY32" s="37"/>
      <c r="FVZ32" s="37"/>
      <c r="FWA32" s="37"/>
      <c r="FWB32" s="37"/>
      <c r="FWC32" s="37"/>
      <c r="FWD32" s="37"/>
      <c r="FWE32" s="37"/>
      <c r="FWF32" s="37"/>
      <c r="FWG32" s="37"/>
      <c r="FWH32" s="37"/>
      <c r="FWI32" s="37"/>
      <c r="FWJ32" s="37"/>
      <c r="FWK32" s="37"/>
      <c r="FWL32" s="37"/>
      <c r="FWM32" s="37"/>
      <c r="FWN32" s="37"/>
      <c r="FWO32" s="37"/>
      <c r="FWP32" s="37"/>
      <c r="FWQ32" s="37"/>
      <c r="FWR32" s="37"/>
      <c r="FWS32" s="37"/>
      <c r="FWT32" s="37"/>
      <c r="FWU32" s="37"/>
      <c r="FWV32" s="37"/>
      <c r="FWW32" s="37"/>
      <c r="FWX32" s="37"/>
      <c r="FWY32" s="37"/>
      <c r="FWZ32" s="37"/>
      <c r="FXA32" s="37"/>
      <c r="FXB32" s="37"/>
      <c r="FXC32" s="37"/>
      <c r="FXD32" s="37"/>
      <c r="FXE32" s="37"/>
      <c r="FXF32" s="37"/>
      <c r="FXG32" s="37"/>
      <c r="FXH32" s="37"/>
      <c r="FXI32" s="37"/>
      <c r="FXJ32" s="37"/>
      <c r="FXK32" s="37"/>
      <c r="FXL32" s="37"/>
      <c r="FXM32" s="37"/>
      <c r="FXN32" s="37"/>
      <c r="FXO32" s="37"/>
      <c r="FXP32" s="37"/>
      <c r="FXQ32" s="37"/>
      <c r="FXR32" s="37"/>
      <c r="FXS32" s="37"/>
      <c r="FXT32" s="37"/>
      <c r="FXU32" s="37"/>
      <c r="FXV32" s="37"/>
      <c r="FXW32" s="37"/>
      <c r="FXX32" s="37"/>
      <c r="FXY32" s="37"/>
      <c r="FXZ32" s="37"/>
      <c r="FYA32" s="37"/>
      <c r="FYB32" s="37"/>
      <c r="FYC32" s="37"/>
      <c r="FYD32" s="37"/>
      <c r="FYE32" s="37"/>
      <c r="FYF32" s="37"/>
      <c r="FYG32" s="37"/>
      <c r="FYH32" s="37"/>
      <c r="FYI32" s="37"/>
      <c r="FYJ32" s="37"/>
      <c r="FYK32" s="37"/>
      <c r="FYL32" s="37"/>
      <c r="FYM32" s="37"/>
      <c r="FYN32" s="37"/>
      <c r="FYO32" s="37"/>
      <c r="FYP32" s="37"/>
      <c r="FYQ32" s="37"/>
      <c r="FYR32" s="37"/>
      <c r="FYS32" s="37"/>
      <c r="FYT32" s="37"/>
      <c r="FYU32" s="37"/>
      <c r="FYV32" s="37"/>
      <c r="FYW32" s="37"/>
      <c r="FYX32" s="37"/>
      <c r="FYY32" s="37"/>
      <c r="FYZ32" s="37"/>
      <c r="FZA32" s="37"/>
      <c r="FZB32" s="37"/>
      <c r="FZC32" s="37"/>
      <c r="FZD32" s="37"/>
      <c r="FZE32" s="37"/>
      <c r="FZF32" s="37"/>
      <c r="FZG32" s="37"/>
      <c r="FZH32" s="37"/>
      <c r="FZI32" s="37"/>
      <c r="FZJ32" s="37"/>
      <c r="FZK32" s="37"/>
      <c r="FZL32" s="37"/>
      <c r="FZM32" s="37"/>
      <c r="FZN32" s="37"/>
      <c r="FZO32" s="37"/>
      <c r="FZP32" s="37"/>
      <c r="FZQ32" s="37"/>
      <c r="FZR32" s="37"/>
      <c r="FZS32" s="37"/>
      <c r="FZT32" s="37"/>
      <c r="FZU32" s="37"/>
      <c r="FZV32" s="37"/>
      <c r="FZW32" s="37"/>
      <c r="FZX32" s="37"/>
      <c r="FZY32" s="37"/>
      <c r="FZZ32" s="37"/>
      <c r="GAA32" s="37"/>
      <c r="GAB32" s="37"/>
      <c r="GAC32" s="37"/>
      <c r="GAD32" s="37"/>
      <c r="GAE32" s="37"/>
      <c r="GAF32" s="37"/>
      <c r="GAG32" s="37"/>
      <c r="GAH32" s="37"/>
      <c r="GAI32" s="37"/>
      <c r="GAJ32" s="37"/>
      <c r="GAK32" s="37"/>
      <c r="GAL32" s="37"/>
      <c r="GAM32" s="37"/>
      <c r="GAN32" s="37"/>
      <c r="GAO32" s="37"/>
      <c r="GAP32" s="37"/>
      <c r="GAQ32" s="37"/>
      <c r="GAR32" s="37"/>
      <c r="GAS32" s="37"/>
      <c r="GAT32" s="37"/>
      <c r="GAU32" s="37"/>
      <c r="GAV32" s="37"/>
      <c r="GAW32" s="37"/>
      <c r="GAX32" s="37"/>
      <c r="GAY32" s="37"/>
      <c r="GAZ32" s="37"/>
      <c r="GBA32" s="37"/>
      <c r="GBB32" s="37"/>
      <c r="GBC32" s="37"/>
      <c r="GBD32" s="37"/>
      <c r="GBE32" s="37"/>
      <c r="GBF32" s="37"/>
      <c r="GBG32" s="37"/>
      <c r="GBH32" s="37"/>
      <c r="GBI32" s="37"/>
      <c r="GBJ32" s="37"/>
      <c r="GBK32" s="37"/>
      <c r="GBL32" s="37"/>
      <c r="GBM32" s="37"/>
      <c r="GBN32" s="37"/>
      <c r="GBO32" s="37"/>
      <c r="GBP32" s="37"/>
      <c r="GBQ32" s="37"/>
      <c r="GBR32" s="37"/>
      <c r="GBS32" s="37"/>
      <c r="GBT32" s="37"/>
      <c r="GBU32" s="37"/>
      <c r="GBV32" s="37"/>
      <c r="GBW32" s="37"/>
      <c r="GBX32" s="37"/>
      <c r="GBY32" s="37"/>
      <c r="GBZ32" s="37"/>
      <c r="GCA32" s="37"/>
      <c r="GCB32" s="37"/>
      <c r="GCC32" s="37"/>
      <c r="GCD32" s="37"/>
      <c r="GCE32" s="37"/>
      <c r="GCF32" s="37"/>
      <c r="GCG32" s="37"/>
      <c r="GCH32" s="37"/>
      <c r="GCI32" s="37"/>
      <c r="GCJ32" s="37"/>
      <c r="GCK32" s="37"/>
      <c r="GCL32" s="37"/>
      <c r="GCM32" s="37"/>
      <c r="GCN32" s="37"/>
      <c r="GCO32" s="37"/>
      <c r="GCP32" s="37"/>
      <c r="GCQ32" s="37"/>
      <c r="GCR32" s="37"/>
      <c r="GCS32" s="37"/>
      <c r="GCT32" s="37"/>
      <c r="GCU32" s="37"/>
      <c r="GCV32" s="37"/>
      <c r="GCW32" s="37"/>
      <c r="GCX32" s="37"/>
      <c r="GCY32" s="37"/>
      <c r="GCZ32" s="37"/>
      <c r="GDA32" s="37"/>
      <c r="GDB32" s="37"/>
      <c r="GDC32" s="37"/>
      <c r="GDD32" s="37"/>
      <c r="GDE32" s="37"/>
      <c r="GDF32" s="37"/>
      <c r="GDG32" s="37"/>
      <c r="GDH32" s="37"/>
      <c r="GDI32" s="37"/>
      <c r="GDJ32" s="37"/>
      <c r="GDK32" s="37"/>
      <c r="GDL32" s="37"/>
      <c r="GDM32" s="37"/>
      <c r="GDN32" s="37"/>
      <c r="GDO32" s="37"/>
      <c r="GDP32" s="37"/>
      <c r="GDQ32" s="37"/>
      <c r="GDR32" s="37"/>
      <c r="GDS32" s="37"/>
      <c r="GDT32" s="37"/>
      <c r="GDU32" s="37"/>
      <c r="GDV32" s="37"/>
      <c r="GDW32" s="37"/>
      <c r="GDX32" s="37"/>
      <c r="GDY32" s="37"/>
      <c r="GDZ32" s="37"/>
      <c r="GEA32" s="37"/>
      <c r="GEB32" s="37"/>
      <c r="GEC32" s="37"/>
      <c r="GED32" s="37"/>
      <c r="GEE32" s="37"/>
      <c r="GEF32" s="37"/>
      <c r="GEG32" s="37"/>
      <c r="GEH32" s="37"/>
      <c r="GEI32" s="37"/>
      <c r="GEJ32" s="37"/>
      <c r="GEK32" s="37"/>
      <c r="GEL32" s="37"/>
      <c r="GEM32" s="37"/>
      <c r="GEN32" s="37"/>
      <c r="GEO32" s="37"/>
      <c r="GEP32" s="37"/>
      <c r="GEQ32" s="37"/>
      <c r="GER32" s="37"/>
      <c r="GES32" s="37"/>
      <c r="GET32" s="37"/>
      <c r="GEU32" s="37"/>
      <c r="GEV32" s="37"/>
      <c r="GEW32" s="37"/>
      <c r="GEX32" s="37"/>
      <c r="GEY32" s="37"/>
      <c r="GEZ32" s="37"/>
      <c r="GFA32" s="37"/>
      <c r="GFB32" s="37"/>
      <c r="GFC32" s="37"/>
      <c r="GFD32" s="37"/>
      <c r="GFE32" s="37"/>
      <c r="GFF32" s="37"/>
      <c r="GFG32" s="37"/>
      <c r="GFH32" s="37"/>
      <c r="GFI32" s="37"/>
      <c r="GFJ32" s="37"/>
      <c r="GFK32" s="37"/>
      <c r="GFL32" s="37"/>
      <c r="GFM32" s="37"/>
      <c r="GFN32" s="37"/>
      <c r="GFO32" s="37"/>
      <c r="GFP32" s="37"/>
      <c r="GFQ32" s="37"/>
      <c r="GFR32" s="37"/>
      <c r="GFS32" s="37"/>
      <c r="GFT32" s="37"/>
      <c r="GFU32" s="37"/>
      <c r="GFV32" s="37"/>
      <c r="GFW32" s="37"/>
      <c r="GFX32" s="37"/>
      <c r="GFY32" s="37"/>
      <c r="GFZ32" s="37"/>
      <c r="GGA32" s="37"/>
      <c r="GGB32" s="37"/>
      <c r="GGC32" s="37"/>
      <c r="GGD32" s="37"/>
      <c r="GGE32" s="37"/>
      <c r="GGF32" s="37"/>
      <c r="GGG32" s="37"/>
      <c r="GGH32" s="37"/>
      <c r="GGI32" s="37"/>
      <c r="GGJ32" s="37"/>
      <c r="GGK32" s="37"/>
      <c r="GGL32" s="37"/>
      <c r="GGM32" s="37"/>
      <c r="GGN32" s="37"/>
      <c r="GGO32" s="37"/>
      <c r="GGP32" s="37"/>
      <c r="GGQ32" s="37"/>
      <c r="GGR32" s="37"/>
      <c r="GGS32" s="37"/>
      <c r="GGT32" s="37"/>
      <c r="GGU32" s="37"/>
      <c r="GGV32" s="37"/>
      <c r="GGW32" s="37"/>
      <c r="GGX32" s="37"/>
      <c r="GGY32" s="37"/>
      <c r="GGZ32" s="37"/>
      <c r="GHA32" s="37"/>
      <c r="GHB32" s="37"/>
      <c r="GHC32" s="37"/>
      <c r="GHD32" s="37"/>
      <c r="GHE32" s="37"/>
      <c r="GHF32" s="37"/>
      <c r="GHG32" s="37"/>
      <c r="GHH32" s="37"/>
      <c r="GHI32" s="37"/>
      <c r="GHJ32" s="37"/>
      <c r="GHK32" s="37"/>
      <c r="GHL32" s="37"/>
      <c r="GHM32" s="37"/>
      <c r="GHN32" s="37"/>
      <c r="GHO32" s="37"/>
      <c r="GHP32" s="37"/>
      <c r="GHQ32" s="37"/>
      <c r="GHR32" s="37"/>
      <c r="GHS32" s="37"/>
      <c r="GHT32" s="37"/>
      <c r="GHU32" s="37"/>
      <c r="GHV32" s="37"/>
      <c r="GHW32" s="37"/>
      <c r="GHX32" s="37"/>
      <c r="GHY32" s="37"/>
      <c r="GHZ32" s="37"/>
      <c r="GIA32" s="37"/>
      <c r="GIB32" s="37"/>
      <c r="GIC32" s="37"/>
      <c r="GID32" s="37"/>
      <c r="GIE32" s="37"/>
      <c r="GIF32" s="37"/>
      <c r="GIG32" s="37"/>
      <c r="GIH32" s="37"/>
      <c r="GII32" s="37"/>
      <c r="GIJ32" s="37"/>
      <c r="GIK32" s="37"/>
      <c r="GIL32" s="37"/>
      <c r="GIM32" s="37"/>
      <c r="GIN32" s="37"/>
      <c r="GIO32" s="37"/>
      <c r="GIP32" s="37"/>
      <c r="GIQ32" s="37"/>
      <c r="GIR32" s="37"/>
      <c r="GIS32" s="37"/>
      <c r="GIT32" s="37"/>
      <c r="GIU32" s="37"/>
      <c r="GIV32" s="37"/>
      <c r="GIW32" s="37"/>
      <c r="GIX32" s="37"/>
      <c r="GIY32" s="37"/>
      <c r="GIZ32" s="37"/>
      <c r="GJA32" s="37"/>
      <c r="GJB32" s="37"/>
      <c r="GJC32" s="37"/>
      <c r="GJD32" s="37"/>
      <c r="GJE32" s="37"/>
      <c r="GJF32" s="37"/>
      <c r="GJG32" s="37"/>
      <c r="GJH32" s="37"/>
      <c r="GJI32" s="37"/>
      <c r="GJJ32" s="37"/>
      <c r="GJK32" s="37"/>
      <c r="GJL32" s="37"/>
      <c r="GJM32" s="37"/>
      <c r="GJN32" s="37"/>
      <c r="GJO32" s="37"/>
      <c r="GJP32" s="37"/>
      <c r="GJQ32" s="37"/>
      <c r="GJR32" s="37"/>
      <c r="GJS32" s="37"/>
      <c r="GJT32" s="37"/>
      <c r="GJU32" s="37"/>
      <c r="GJV32" s="37"/>
      <c r="GJW32" s="37"/>
      <c r="GJX32" s="37"/>
      <c r="GJY32" s="37"/>
      <c r="GJZ32" s="37"/>
      <c r="GKA32" s="37"/>
      <c r="GKB32" s="37"/>
      <c r="GKC32" s="37"/>
      <c r="GKD32" s="37"/>
      <c r="GKE32" s="37"/>
      <c r="GKF32" s="37"/>
      <c r="GKG32" s="37"/>
      <c r="GKH32" s="37"/>
      <c r="GKI32" s="37"/>
      <c r="GKJ32" s="37"/>
      <c r="GKK32" s="37"/>
      <c r="GKL32" s="37"/>
      <c r="GKM32" s="37"/>
      <c r="GKN32" s="37"/>
      <c r="GKO32" s="37"/>
      <c r="GKP32" s="37"/>
      <c r="GKQ32" s="37"/>
      <c r="GKR32" s="37"/>
      <c r="GKS32" s="37"/>
      <c r="GKT32" s="37"/>
      <c r="GKU32" s="37"/>
      <c r="GKV32" s="37"/>
      <c r="GKW32" s="37"/>
      <c r="GKX32" s="37"/>
      <c r="GKY32" s="37"/>
      <c r="GKZ32" s="37"/>
      <c r="GLA32" s="37"/>
      <c r="GLB32" s="37"/>
      <c r="GLC32" s="37"/>
      <c r="GLD32" s="37"/>
      <c r="GLE32" s="37"/>
      <c r="GLF32" s="37"/>
      <c r="GLG32" s="37"/>
      <c r="GLH32" s="37"/>
      <c r="GLI32" s="37"/>
      <c r="GLJ32" s="37"/>
      <c r="GLK32" s="37"/>
      <c r="GLL32" s="37"/>
      <c r="GLM32" s="37"/>
      <c r="GLN32" s="37"/>
      <c r="GLO32" s="37"/>
      <c r="GLP32" s="37"/>
      <c r="GLQ32" s="37"/>
      <c r="GLR32" s="37"/>
      <c r="GLS32" s="37"/>
      <c r="GLT32" s="37"/>
      <c r="GLU32" s="37"/>
      <c r="GLV32" s="37"/>
      <c r="GLW32" s="37"/>
      <c r="GLX32" s="37"/>
      <c r="GLY32" s="37"/>
      <c r="GLZ32" s="37"/>
      <c r="GMA32" s="37"/>
      <c r="GMB32" s="37"/>
      <c r="GMC32" s="37"/>
      <c r="GMD32" s="37"/>
      <c r="GME32" s="37"/>
      <c r="GMF32" s="37"/>
      <c r="GMG32" s="37"/>
      <c r="GMH32" s="37"/>
      <c r="GMI32" s="37"/>
      <c r="GMJ32" s="37"/>
      <c r="GMK32" s="37"/>
      <c r="GML32" s="37"/>
      <c r="GMM32" s="37"/>
      <c r="GMN32" s="37"/>
      <c r="GMO32" s="37"/>
      <c r="GMP32" s="37"/>
      <c r="GMQ32" s="37"/>
      <c r="GMR32" s="37"/>
      <c r="GMS32" s="37"/>
      <c r="GMT32" s="37"/>
      <c r="GMU32" s="37"/>
      <c r="GMV32" s="37"/>
      <c r="GMW32" s="37"/>
      <c r="GMX32" s="37"/>
      <c r="GMY32" s="37"/>
      <c r="GMZ32" s="37"/>
      <c r="GNA32" s="37"/>
      <c r="GNB32" s="37"/>
      <c r="GNC32" s="37"/>
      <c r="GND32" s="37"/>
      <c r="GNE32" s="37"/>
      <c r="GNF32" s="37"/>
      <c r="GNG32" s="37"/>
      <c r="GNH32" s="37"/>
      <c r="GNI32" s="37"/>
      <c r="GNJ32" s="37"/>
      <c r="GNK32" s="37"/>
      <c r="GNL32" s="37"/>
      <c r="GNM32" s="37"/>
      <c r="GNN32" s="37"/>
      <c r="GNO32" s="37"/>
      <c r="GNP32" s="37"/>
      <c r="GNQ32" s="37"/>
      <c r="GNR32" s="37"/>
      <c r="GNS32" s="37"/>
      <c r="GNT32" s="37"/>
      <c r="GNU32" s="37"/>
      <c r="GNV32" s="37"/>
      <c r="GNW32" s="37"/>
      <c r="GNX32" s="37"/>
      <c r="GNY32" s="37"/>
      <c r="GNZ32" s="37"/>
      <c r="GOA32" s="37"/>
      <c r="GOB32" s="37"/>
      <c r="GOC32" s="37"/>
      <c r="GOD32" s="37"/>
      <c r="GOE32" s="37"/>
      <c r="GOF32" s="37"/>
      <c r="GOG32" s="37"/>
      <c r="GOH32" s="37"/>
      <c r="GOI32" s="37"/>
      <c r="GOJ32" s="37"/>
      <c r="GOK32" s="37"/>
      <c r="GOL32" s="37"/>
      <c r="GOM32" s="37"/>
      <c r="GON32" s="37"/>
      <c r="GOO32" s="37"/>
      <c r="GOP32" s="37"/>
      <c r="GOQ32" s="37"/>
      <c r="GOR32" s="37"/>
      <c r="GOS32" s="37"/>
      <c r="GOT32" s="37"/>
      <c r="GOU32" s="37"/>
      <c r="GOV32" s="37"/>
      <c r="GOW32" s="37"/>
      <c r="GOX32" s="37"/>
      <c r="GOY32" s="37"/>
      <c r="GOZ32" s="37"/>
      <c r="GPA32" s="37"/>
      <c r="GPB32" s="37"/>
      <c r="GPC32" s="37"/>
      <c r="GPD32" s="37"/>
      <c r="GPE32" s="37"/>
      <c r="GPF32" s="37"/>
      <c r="GPG32" s="37"/>
      <c r="GPH32" s="37"/>
      <c r="GPI32" s="37"/>
      <c r="GPJ32" s="37"/>
      <c r="GPK32" s="37"/>
      <c r="GPL32" s="37"/>
      <c r="GPM32" s="37"/>
      <c r="GPN32" s="37"/>
      <c r="GPO32" s="37"/>
      <c r="GPP32" s="37"/>
      <c r="GPQ32" s="37"/>
      <c r="GPR32" s="37"/>
      <c r="GPS32" s="37"/>
      <c r="GPT32" s="37"/>
      <c r="GPU32" s="37"/>
      <c r="GPV32" s="37"/>
      <c r="GPW32" s="37"/>
      <c r="GPX32" s="37"/>
      <c r="GPY32" s="37"/>
      <c r="GPZ32" s="37"/>
      <c r="GQA32" s="37"/>
      <c r="GQB32" s="37"/>
      <c r="GQC32" s="37"/>
      <c r="GQD32" s="37"/>
      <c r="GQE32" s="37"/>
      <c r="GQF32" s="37"/>
      <c r="GQG32" s="37"/>
      <c r="GQH32" s="37"/>
      <c r="GQI32" s="37"/>
      <c r="GQJ32" s="37"/>
      <c r="GQK32" s="37"/>
      <c r="GQL32" s="37"/>
      <c r="GQM32" s="37"/>
      <c r="GQN32" s="37"/>
      <c r="GQO32" s="37"/>
      <c r="GQP32" s="37"/>
      <c r="GQQ32" s="37"/>
      <c r="GQR32" s="37"/>
      <c r="GQS32" s="37"/>
      <c r="GQT32" s="37"/>
      <c r="GQU32" s="37"/>
      <c r="GQV32" s="37"/>
      <c r="GQW32" s="37"/>
      <c r="GQX32" s="37"/>
      <c r="GQY32" s="37"/>
      <c r="GQZ32" s="37"/>
      <c r="GRA32" s="37"/>
      <c r="GRB32" s="37"/>
      <c r="GRC32" s="37"/>
      <c r="GRD32" s="37"/>
      <c r="GRE32" s="37"/>
      <c r="GRF32" s="37"/>
      <c r="GRG32" s="37"/>
      <c r="GRH32" s="37"/>
      <c r="GRI32" s="37"/>
      <c r="GRJ32" s="37"/>
      <c r="GRK32" s="37"/>
      <c r="GRL32" s="37"/>
      <c r="GRM32" s="37"/>
      <c r="GRN32" s="37"/>
      <c r="GRO32" s="37"/>
      <c r="GRP32" s="37"/>
      <c r="GRQ32" s="37"/>
      <c r="GRR32" s="37"/>
      <c r="GRS32" s="37"/>
      <c r="GRT32" s="37"/>
      <c r="GRU32" s="37"/>
      <c r="GRV32" s="37"/>
      <c r="GRW32" s="37"/>
      <c r="GRX32" s="37"/>
      <c r="GRY32" s="37"/>
      <c r="GRZ32" s="37"/>
      <c r="GSA32" s="37"/>
      <c r="GSB32" s="37"/>
      <c r="GSC32" s="37"/>
      <c r="GSD32" s="37"/>
      <c r="GSE32" s="37"/>
      <c r="GSF32" s="37"/>
      <c r="GSG32" s="37"/>
      <c r="GSH32" s="37"/>
      <c r="GSI32" s="37"/>
      <c r="GSJ32" s="37"/>
      <c r="GSK32" s="37"/>
      <c r="GSL32" s="37"/>
      <c r="GSM32" s="37"/>
      <c r="GSN32" s="37"/>
      <c r="GSO32" s="37"/>
      <c r="GSP32" s="37"/>
      <c r="GSQ32" s="37"/>
      <c r="GSR32" s="37"/>
      <c r="GSS32" s="37"/>
      <c r="GST32" s="37"/>
      <c r="GSU32" s="37"/>
      <c r="GSV32" s="37"/>
      <c r="GSW32" s="37"/>
      <c r="GSX32" s="37"/>
      <c r="GSY32" s="37"/>
      <c r="GSZ32" s="37"/>
      <c r="GTA32" s="37"/>
      <c r="GTB32" s="37"/>
      <c r="GTC32" s="37"/>
      <c r="GTD32" s="37"/>
      <c r="GTE32" s="37"/>
      <c r="GTF32" s="37"/>
      <c r="GTG32" s="37"/>
      <c r="GTH32" s="37"/>
      <c r="GTI32" s="37"/>
      <c r="GTJ32" s="37"/>
      <c r="GTK32" s="37"/>
      <c r="GTL32" s="37"/>
      <c r="GTM32" s="37"/>
      <c r="GTN32" s="37"/>
      <c r="GTO32" s="37"/>
      <c r="GTP32" s="37"/>
      <c r="GTQ32" s="37"/>
      <c r="GTR32" s="37"/>
      <c r="GTS32" s="37"/>
      <c r="GTT32" s="37"/>
      <c r="GTU32" s="37"/>
      <c r="GTV32" s="37"/>
      <c r="GTW32" s="37"/>
      <c r="GTX32" s="37"/>
      <c r="GTY32" s="37"/>
      <c r="GTZ32" s="37"/>
      <c r="GUA32" s="37"/>
      <c r="GUB32" s="37"/>
      <c r="GUC32" s="37"/>
      <c r="GUD32" s="37"/>
      <c r="GUE32" s="37"/>
      <c r="GUF32" s="37"/>
      <c r="GUG32" s="37"/>
      <c r="GUH32" s="37"/>
      <c r="GUI32" s="37"/>
      <c r="GUJ32" s="37"/>
      <c r="GUK32" s="37"/>
      <c r="GUL32" s="37"/>
      <c r="GUM32" s="37"/>
      <c r="GUN32" s="37"/>
      <c r="GUO32" s="37"/>
      <c r="GUP32" s="37"/>
      <c r="GUQ32" s="37"/>
      <c r="GUR32" s="37"/>
      <c r="GUS32" s="37"/>
      <c r="GUT32" s="37"/>
      <c r="GUU32" s="37"/>
      <c r="GUV32" s="37"/>
      <c r="GUW32" s="37"/>
      <c r="GUX32" s="37"/>
      <c r="GUY32" s="37"/>
      <c r="GUZ32" s="37"/>
      <c r="GVA32" s="37"/>
      <c r="GVB32" s="37"/>
      <c r="GVC32" s="37"/>
      <c r="GVD32" s="37"/>
      <c r="GVE32" s="37"/>
      <c r="GVF32" s="37"/>
      <c r="GVG32" s="37"/>
      <c r="GVH32" s="37"/>
      <c r="GVI32" s="37"/>
      <c r="GVJ32" s="37"/>
      <c r="GVK32" s="37"/>
      <c r="GVL32" s="37"/>
      <c r="GVM32" s="37"/>
      <c r="GVN32" s="37"/>
      <c r="GVO32" s="37"/>
      <c r="GVP32" s="37"/>
      <c r="GVQ32" s="37"/>
      <c r="GVR32" s="37"/>
      <c r="GVS32" s="37"/>
      <c r="GVT32" s="37"/>
      <c r="GVU32" s="37"/>
      <c r="GVV32" s="37"/>
      <c r="GVW32" s="37"/>
      <c r="GVX32" s="37"/>
      <c r="GVY32" s="37"/>
      <c r="GVZ32" s="37"/>
      <c r="GWA32" s="37"/>
      <c r="GWB32" s="37"/>
      <c r="GWC32" s="37"/>
      <c r="GWD32" s="37"/>
      <c r="GWE32" s="37"/>
      <c r="GWF32" s="37"/>
      <c r="GWG32" s="37"/>
      <c r="GWH32" s="37"/>
      <c r="GWI32" s="37"/>
      <c r="GWJ32" s="37"/>
      <c r="GWK32" s="37"/>
      <c r="GWL32" s="37"/>
      <c r="GWM32" s="37"/>
      <c r="GWN32" s="37"/>
      <c r="GWO32" s="37"/>
      <c r="GWP32" s="37"/>
      <c r="GWQ32" s="37"/>
      <c r="GWR32" s="37"/>
      <c r="GWS32" s="37"/>
      <c r="GWT32" s="37"/>
      <c r="GWU32" s="37"/>
      <c r="GWV32" s="37"/>
      <c r="GWW32" s="37"/>
      <c r="GWX32" s="37"/>
      <c r="GWY32" s="37"/>
      <c r="GWZ32" s="37"/>
      <c r="GXA32" s="37"/>
      <c r="GXB32" s="37"/>
      <c r="GXC32" s="37"/>
      <c r="GXD32" s="37"/>
      <c r="GXE32" s="37"/>
      <c r="GXF32" s="37"/>
      <c r="GXG32" s="37"/>
      <c r="GXH32" s="37"/>
      <c r="GXI32" s="37"/>
      <c r="GXJ32" s="37"/>
      <c r="GXK32" s="37"/>
      <c r="GXL32" s="37"/>
      <c r="GXM32" s="37"/>
      <c r="GXN32" s="37"/>
      <c r="GXO32" s="37"/>
      <c r="GXP32" s="37"/>
      <c r="GXQ32" s="37"/>
      <c r="GXR32" s="37"/>
      <c r="GXS32" s="37"/>
      <c r="GXT32" s="37"/>
      <c r="GXU32" s="37"/>
      <c r="GXV32" s="37"/>
      <c r="GXW32" s="37"/>
      <c r="GXX32" s="37"/>
      <c r="GXY32" s="37"/>
      <c r="GXZ32" s="37"/>
      <c r="GYA32" s="37"/>
      <c r="GYB32" s="37"/>
      <c r="GYC32" s="37"/>
      <c r="GYD32" s="37"/>
      <c r="GYE32" s="37"/>
      <c r="GYF32" s="37"/>
      <c r="GYG32" s="37"/>
      <c r="GYH32" s="37"/>
      <c r="GYI32" s="37"/>
      <c r="GYJ32" s="37"/>
      <c r="GYK32" s="37"/>
      <c r="GYL32" s="37"/>
      <c r="GYM32" s="37"/>
      <c r="GYN32" s="37"/>
      <c r="GYO32" s="37"/>
      <c r="GYP32" s="37"/>
      <c r="GYQ32" s="37"/>
      <c r="GYR32" s="37"/>
      <c r="GYS32" s="37"/>
      <c r="GYT32" s="37"/>
      <c r="GYU32" s="37"/>
      <c r="GYV32" s="37"/>
      <c r="GYW32" s="37"/>
      <c r="GYX32" s="37"/>
      <c r="GYY32" s="37"/>
      <c r="GYZ32" s="37"/>
      <c r="GZA32" s="37"/>
      <c r="GZB32" s="37"/>
      <c r="GZC32" s="37"/>
      <c r="GZD32" s="37"/>
      <c r="GZE32" s="37"/>
      <c r="GZF32" s="37"/>
      <c r="GZG32" s="37"/>
      <c r="GZH32" s="37"/>
      <c r="GZI32" s="37"/>
      <c r="GZJ32" s="37"/>
      <c r="GZK32" s="37"/>
      <c r="GZL32" s="37"/>
      <c r="GZM32" s="37"/>
      <c r="GZN32" s="37"/>
      <c r="GZO32" s="37"/>
      <c r="GZP32" s="37"/>
      <c r="GZQ32" s="37"/>
      <c r="GZR32" s="37"/>
      <c r="GZS32" s="37"/>
      <c r="GZT32" s="37"/>
      <c r="GZU32" s="37"/>
      <c r="GZV32" s="37"/>
      <c r="GZW32" s="37"/>
      <c r="GZX32" s="37"/>
      <c r="GZY32" s="37"/>
      <c r="GZZ32" s="37"/>
      <c r="HAA32" s="37"/>
      <c r="HAB32" s="37"/>
      <c r="HAC32" s="37"/>
      <c r="HAD32" s="37"/>
      <c r="HAE32" s="37"/>
      <c r="HAF32" s="37"/>
      <c r="HAG32" s="37"/>
      <c r="HAH32" s="37"/>
      <c r="HAI32" s="37"/>
      <c r="HAJ32" s="37"/>
      <c r="HAK32" s="37"/>
      <c r="HAL32" s="37"/>
      <c r="HAM32" s="37"/>
      <c r="HAN32" s="37"/>
      <c r="HAO32" s="37"/>
      <c r="HAP32" s="37"/>
      <c r="HAQ32" s="37"/>
      <c r="HAR32" s="37"/>
      <c r="HAS32" s="37"/>
      <c r="HAT32" s="37"/>
      <c r="HAU32" s="37"/>
      <c r="HAV32" s="37"/>
      <c r="HAW32" s="37"/>
      <c r="HAX32" s="37"/>
      <c r="HAY32" s="37"/>
      <c r="HAZ32" s="37"/>
      <c r="HBA32" s="37"/>
      <c r="HBB32" s="37"/>
      <c r="HBC32" s="37"/>
      <c r="HBD32" s="37"/>
      <c r="HBE32" s="37"/>
      <c r="HBF32" s="37"/>
      <c r="HBG32" s="37"/>
      <c r="HBH32" s="37"/>
      <c r="HBI32" s="37"/>
      <c r="HBJ32" s="37"/>
      <c r="HBK32" s="37"/>
      <c r="HBL32" s="37"/>
      <c r="HBM32" s="37"/>
      <c r="HBN32" s="37"/>
      <c r="HBO32" s="37"/>
      <c r="HBP32" s="37"/>
      <c r="HBQ32" s="37"/>
      <c r="HBR32" s="37"/>
      <c r="HBS32" s="37"/>
      <c r="HBT32" s="37"/>
      <c r="HBU32" s="37"/>
      <c r="HBV32" s="37"/>
      <c r="HBW32" s="37"/>
      <c r="HBX32" s="37"/>
      <c r="HBY32" s="37"/>
      <c r="HBZ32" s="37"/>
      <c r="HCA32" s="37"/>
      <c r="HCB32" s="37"/>
      <c r="HCC32" s="37"/>
      <c r="HCD32" s="37"/>
      <c r="HCE32" s="37"/>
      <c r="HCF32" s="37"/>
      <c r="HCG32" s="37"/>
      <c r="HCH32" s="37"/>
      <c r="HCI32" s="37"/>
      <c r="HCJ32" s="37"/>
      <c r="HCK32" s="37"/>
      <c r="HCL32" s="37"/>
      <c r="HCM32" s="37"/>
      <c r="HCN32" s="37"/>
      <c r="HCO32" s="37"/>
      <c r="HCP32" s="37"/>
      <c r="HCQ32" s="37"/>
      <c r="HCR32" s="37"/>
      <c r="HCS32" s="37"/>
      <c r="HCT32" s="37"/>
      <c r="HCU32" s="37"/>
      <c r="HCV32" s="37"/>
      <c r="HCW32" s="37"/>
      <c r="HCX32" s="37"/>
      <c r="HCY32" s="37"/>
      <c r="HCZ32" s="37"/>
      <c r="HDA32" s="37"/>
      <c r="HDB32" s="37"/>
      <c r="HDC32" s="37"/>
      <c r="HDD32" s="37"/>
      <c r="HDE32" s="37"/>
      <c r="HDF32" s="37"/>
      <c r="HDG32" s="37"/>
      <c r="HDH32" s="37"/>
      <c r="HDI32" s="37"/>
      <c r="HDJ32" s="37"/>
      <c r="HDK32" s="37"/>
      <c r="HDL32" s="37"/>
      <c r="HDM32" s="37"/>
      <c r="HDN32" s="37"/>
      <c r="HDO32" s="37"/>
      <c r="HDP32" s="37"/>
      <c r="HDQ32" s="37"/>
      <c r="HDR32" s="37"/>
      <c r="HDS32" s="37"/>
      <c r="HDT32" s="37"/>
      <c r="HDU32" s="37"/>
      <c r="HDV32" s="37"/>
      <c r="HDW32" s="37"/>
      <c r="HDX32" s="37"/>
      <c r="HDY32" s="37"/>
      <c r="HDZ32" s="37"/>
      <c r="HEA32" s="37"/>
      <c r="HEB32" s="37"/>
      <c r="HEC32" s="37"/>
      <c r="HED32" s="37"/>
      <c r="HEE32" s="37"/>
      <c r="HEF32" s="37"/>
      <c r="HEG32" s="37"/>
      <c r="HEH32" s="37"/>
      <c r="HEI32" s="37"/>
      <c r="HEJ32" s="37"/>
      <c r="HEK32" s="37"/>
      <c r="HEL32" s="37"/>
      <c r="HEM32" s="37"/>
      <c r="HEN32" s="37"/>
      <c r="HEO32" s="37"/>
      <c r="HEP32" s="37"/>
      <c r="HEQ32" s="37"/>
      <c r="HER32" s="37"/>
      <c r="HES32" s="37"/>
      <c r="HET32" s="37"/>
      <c r="HEU32" s="37"/>
      <c r="HEV32" s="37"/>
      <c r="HEW32" s="37"/>
      <c r="HEX32" s="37"/>
      <c r="HEY32" s="37"/>
      <c r="HEZ32" s="37"/>
      <c r="HFA32" s="37"/>
      <c r="HFB32" s="37"/>
      <c r="HFC32" s="37"/>
      <c r="HFD32" s="37"/>
      <c r="HFE32" s="37"/>
      <c r="HFF32" s="37"/>
      <c r="HFG32" s="37"/>
      <c r="HFH32" s="37"/>
      <c r="HFI32" s="37"/>
      <c r="HFJ32" s="37"/>
      <c r="HFK32" s="37"/>
      <c r="HFL32" s="37"/>
      <c r="HFM32" s="37"/>
      <c r="HFN32" s="37"/>
      <c r="HFO32" s="37"/>
      <c r="HFP32" s="37"/>
      <c r="HFQ32" s="37"/>
      <c r="HFR32" s="37"/>
      <c r="HFS32" s="37"/>
      <c r="HFT32" s="37"/>
      <c r="HFU32" s="37"/>
      <c r="HFV32" s="37"/>
      <c r="HFW32" s="37"/>
      <c r="HFX32" s="37"/>
      <c r="HFY32" s="37"/>
      <c r="HFZ32" s="37"/>
      <c r="HGA32" s="37"/>
      <c r="HGB32" s="37"/>
      <c r="HGC32" s="37"/>
      <c r="HGD32" s="37"/>
      <c r="HGE32" s="37"/>
      <c r="HGF32" s="37"/>
      <c r="HGG32" s="37"/>
      <c r="HGH32" s="37"/>
      <c r="HGI32" s="37"/>
      <c r="HGJ32" s="37"/>
      <c r="HGK32" s="37"/>
      <c r="HGL32" s="37"/>
      <c r="HGM32" s="37"/>
      <c r="HGN32" s="37"/>
      <c r="HGO32" s="37"/>
      <c r="HGP32" s="37"/>
      <c r="HGQ32" s="37"/>
      <c r="HGR32" s="37"/>
      <c r="HGS32" s="37"/>
      <c r="HGT32" s="37"/>
      <c r="HGU32" s="37"/>
      <c r="HGV32" s="37"/>
      <c r="HGW32" s="37"/>
      <c r="HGX32" s="37"/>
      <c r="HGY32" s="37"/>
      <c r="HGZ32" s="37"/>
      <c r="HHA32" s="37"/>
      <c r="HHB32" s="37"/>
      <c r="HHC32" s="37"/>
      <c r="HHD32" s="37"/>
      <c r="HHE32" s="37"/>
      <c r="HHF32" s="37"/>
      <c r="HHG32" s="37"/>
      <c r="HHH32" s="37"/>
      <c r="HHI32" s="37"/>
      <c r="HHJ32" s="37"/>
      <c r="HHK32" s="37"/>
      <c r="HHL32" s="37"/>
      <c r="HHM32" s="37"/>
      <c r="HHN32" s="37"/>
      <c r="HHO32" s="37"/>
      <c r="HHP32" s="37"/>
      <c r="HHQ32" s="37"/>
      <c r="HHR32" s="37"/>
      <c r="HHS32" s="37"/>
      <c r="HHT32" s="37"/>
      <c r="HHU32" s="37"/>
      <c r="HHV32" s="37"/>
      <c r="HHW32" s="37"/>
      <c r="HHX32" s="37"/>
      <c r="HHY32" s="37"/>
      <c r="HHZ32" s="37"/>
      <c r="HIA32" s="37"/>
      <c r="HIB32" s="37"/>
      <c r="HIC32" s="37"/>
      <c r="HID32" s="37"/>
      <c r="HIE32" s="37"/>
      <c r="HIF32" s="37"/>
      <c r="HIG32" s="37"/>
      <c r="HIH32" s="37"/>
      <c r="HII32" s="37"/>
      <c r="HIJ32" s="37"/>
      <c r="HIK32" s="37"/>
      <c r="HIL32" s="37"/>
      <c r="HIM32" s="37"/>
      <c r="HIN32" s="37"/>
      <c r="HIO32" s="37"/>
      <c r="HIP32" s="37"/>
      <c r="HIQ32" s="37"/>
      <c r="HIR32" s="37"/>
      <c r="HIS32" s="37"/>
      <c r="HIT32" s="37"/>
      <c r="HIU32" s="37"/>
      <c r="HIV32" s="37"/>
      <c r="HIW32" s="37"/>
      <c r="HIX32" s="37"/>
      <c r="HIY32" s="37"/>
      <c r="HIZ32" s="37"/>
      <c r="HJA32" s="37"/>
      <c r="HJB32" s="37"/>
      <c r="HJC32" s="37"/>
      <c r="HJD32" s="37"/>
      <c r="HJE32" s="37"/>
      <c r="HJF32" s="37"/>
      <c r="HJG32" s="37"/>
      <c r="HJH32" s="37"/>
      <c r="HJI32" s="37"/>
      <c r="HJJ32" s="37"/>
      <c r="HJK32" s="37"/>
      <c r="HJL32" s="37"/>
      <c r="HJM32" s="37"/>
      <c r="HJN32" s="37"/>
      <c r="HJO32" s="37"/>
      <c r="HJP32" s="37"/>
      <c r="HJQ32" s="37"/>
      <c r="HJR32" s="37"/>
      <c r="HJS32" s="37"/>
      <c r="HJT32" s="37"/>
      <c r="HJU32" s="37"/>
      <c r="HJV32" s="37"/>
      <c r="HJW32" s="37"/>
      <c r="HJX32" s="37"/>
      <c r="HJY32" s="37"/>
      <c r="HJZ32" s="37"/>
      <c r="HKA32" s="37"/>
      <c r="HKB32" s="37"/>
      <c r="HKC32" s="37"/>
      <c r="HKD32" s="37"/>
      <c r="HKE32" s="37"/>
      <c r="HKF32" s="37"/>
      <c r="HKG32" s="37"/>
      <c r="HKH32" s="37"/>
      <c r="HKI32" s="37"/>
      <c r="HKJ32" s="37"/>
      <c r="HKK32" s="37"/>
      <c r="HKL32" s="37"/>
      <c r="HKM32" s="37"/>
      <c r="HKN32" s="37"/>
      <c r="HKO32" s="37"/>
      <c r="HKP32" s="37"/>
      <c r="HKQ32" s="37"/>
      <c r="HKR32" s="37"/>
      <c r="HKS32" s="37"/>
      <c r="HKT32" s="37"/>
      <c r="HKU32" s="37"/>
      <c r="HKV32" s="37"/>
      <c r="HKW32" s="37"/>
      <c r="HKX32" s="37"/>
      <c r="HKY32" s="37"/>
      <c r="HKZ32" s="37"/>
      <c r="HLA32" s="37"/>
      <c r="HLB32" s="37"/>
      <c r="HLC32" s="37"/>
      <c r="HLD32" s="37"/>
      <c r="HLE32" s="37"/>
      <c r="HLF32" s="37"/>
      <c r="HLG32" s="37"/>
      <c r="HLH32" s="37"/>
      <c r="HLI32" s="37"/>
      <c r="HLJ32" s="37"/>
      <c r="HLK32" s="37"/>
      <c r="HLL32" s="37"/>
      <c r="HLM32" s="37"/>
      <c r="HLN32" s="37"/>
      <c r="HLO32" s="37"/>
      <c r="HLP32" s="37"/>
      <c r="HLQ32" s="37"/>
      <c r="HLR32" s="37"/>
      <c r="HLS32" s="37"/>
      <c r="HLT32" s="37"/>
      <c r="HLU32" s="37"/>
      <c r="HLV32" s="37"/>
      <c r="HLW32" s="37"/>
      <c r="HLX32" s="37"/>
      <c r="HLY32" s="37"/>
      <c r="HLZ32" s="37"/>
      <c r="HMA32" s="37"/>
      <c r="HMB32" s="37"/>
      <c r="HMC32" s="37"/>
      <c r="HMD32" s="37"/>
      <c r="HME32" s="37"/>
      <c r="HMF32" s="37"/>
      <c r="HMG32" s="37"/>
      <c r="HMH32" s="37"/>
      <c r="HMI32" s="37"/>
      <c r="HMJ32" s="37"/>
      <c r="HMK32" s="37"/>
      <c r="HML32" s="37"/>
      <c r="HMM32" s="37"/>
      <c r="HMN32" s="37"/>
      <c r="HMO32" s="37"/>
      <c r="HMP32" s="37"/>
      <c r="HMQ32" s="37"/>
      <c r="HMR32" s="37"/>
      <c r="HMS32" s="37"/>
      <c r="HMT32" s="37"/>
      <c r="HMU32" s="37"/>
      <c r="HMV32" s="37"/>
      <c r="HMW32" s="37"/>
      <c r="HMX32" s="37"/>
      <c r="HMY32" s="37"/>
      <c r="HMZ32" s="37"/>
      <c r="HNA32" s="37"/>
      <c r="HNB32" s="37"/>
      <c r="HNC32" s="37"/>
      <c r="HND32" s="37"/>
      <c r="HNE32" s="37"/>
      <c r="HNF32" s="37"/>
      <c r="HNG32" s="37"/>
      <c r="HNH32" s="37"/>
      <c r="HNI32" s="37"/>
      <c r="HNJ32" s="37"/>
      <c r="HNK32" s="37"/>
      <c r="HNL32" s="37"/>
      <c r="HNM32" s="37"/>
      <c r="HNN32" s="37"/>
      <c r="HNO32" s="37"/>
      <c r="HNP32" s="37"/>
      <c r="HNQ32" s="37"/>
      <c r="HNR32" s="37"/>
      <c r="HNS32" s="37"/>
      <c r="HNT32" s="37"/>
      <c r="HNU32" s="37"/>
      <c r="HNV32" s="37"/>
      <c r="HNW32" s="37"/>
      <c r="HNX32" s="37"/>
      <c r="HNY32" s="37"/>
      <c r="HNZ32" s="37"/>
      <c r="HOA32" s="37"/>
      <c r="HOB32" s="37"/>
      <c r="HOC32" s="37"/>
      <c r="HOD32" s="37"/>
      <c r="HOE32" s="37"/>
      <c r="HOF32" s="37"/>
      <c r="HOG32" s="37"/>
      <c r="HOH32" s="37"/>
      <c r="HOI32" s="37"/>
      <c r="HOJ32" s="37"/>
      <c r="HOK32" s="37"/>
      <c r="HOL32" s="37"/>
      <c r="HOM32" s="37"/>
      <c r="HON32" s="37"/>
      <c r="HOO32" s="37"/>
      <c r="HOP32" s="37"/>
      <c r="HOQ32" s="37"/>
      <c r="HOR32" s="37"/>
      <c r="HOS32" s="37"/>
      <c r="HOT32" s="37"/>
      <c r="HOU32" s="37"/>
      <c r="HOV32" s="37"/>
      <c r="HOW32" s="37"/>
      <c r="HOX32" s="37"/>
      <c r="HOY32" s="37"/>
      <c r="HOZ32" s="37"/>
      <c r="HPA32" s="37"/>
      <c r="HPB32" s="37"/>
      <c r="HPC32" s="37"/>
      <c r="HPD32" s="37"/>
      <c r="HPE32" s="37"/>
      <c r="HPF32" s="37"/>
      <c r="HPG32" s="37"/>
      <c r="HPH32" s="37"/>
      <c r="HPI32" s="37"/>
      <c r="HPJ32" s="37"/>
      <c r="HPK32" s="37"/>
      <c r="HPL32" s="37"/>
      <c r="HPM32" s="37"/>
      <c r="HPN32" s="37"/>
      <c r="HPO32" s="37"/>
      <c r="HPP32" s="37"/>
      <c r="HPQ32" s="37"/>
      <c r="HPR32" s="37"/>
      <c r="HPS32" s="37"/>
      <c r="HPT32" s="37"/>
      <c r="HPU32" s="37"/>
      <c r="HPV32" s="37"/>
      <c r="HPW32" s="37"/>
      <c r="HPX32" s="37"/>
      <c r="HPY32" s="37"/>
      <c r="HPZ32" s="37"/>
      <c r="HQA32" s="37"/>
      <c r="HQB32" s="37"/>
      <c r="HQC32" s="37"/>
      <c r="HQD32" s="37"/>
      <c r="HQE32" s="37"/>
      <c r="HQF32" s="37"/>
      <c r="HQG32" s="37"/>
      <c r="HQH32" s="37"/>
      <c r="HQI32" s="37"/>
      <c r="HQJ32" s="37"/>
      <c r="HQK32" s="37"/>
      <c r="HQL32" s="37"/>
      <c r="HQM32" s="37"/>
      <c r="HQN32" s="37"/>
      <c r="HQO32" s="37"/>
      <c r="HQP32" s="37"/>
      <c r="HQQ32" s="37"/>
      <c r="HQR32" s="37"/>
      <c r="HQS32" s="37"/>
      <c r="HQT32" s="37"/>
      <c r="HQU32" s="37"/>
      <c r="HQV32" s="37"/>
      <c r="HQW32" s="37"/>
      <c r="HQX32" s="37"/>
      <c r="HQY32" s="37"/>
      <c r="HQZ32" s="37"/>
      <c r="HRA32" s="37"/>
      <c r="HRB32" s="37"/>
      <c r="HRC32" s="37"/>
      <c r="HRD32" s="37"/>
      <c r="HRE32" s="37"/>
      <c r="HRF32" s="37"/>
      <c r="HRG32" s="37"/>
      <c r="HRH32" s="37"/>
      <c r="HRI32" s="37"/>
      <c r="HRJ32" s="37"/>
      <c r="HRK32" s="37"/>
      <c r="HRL32" s="37"/>
      <c r="HRM32" s="37"/>
      <c r="HRN32" s="37"/>
      <c r="HRO32" s="37"/>
      <c r="HRP32" s="37"/>
      <c r="HRQ32" s="37"/>
      <c r="HRR32" s="37"/>
      <c r="HRS32" s="37"/>
      <c r="HRT32" s="37"/>
      <c r="HRU32" s="37"/>
      <c r="HRV32" s="37"/>
      <c r="HRW32" s="37"/>
      <c r="HRX32" s="37"/>
      <c r="HRY32" s="37"/>
      <c r="HRZ32" s="37"/>
      <c r="HSA32" s="37"/>
      <c r="HSB32" s="37"/>
      <c r="HSC32" s="37"/>
      <c r="HSD32" s="37"/>
      <c r="HSE32" s="37"/>
      <c r="HSF32" s="37"/>
      <c r="HSG32" s="37"/>
      <c r="HSH32" s="37"/>
      <c r="HSI32" s="37"/>
      <c r="HSJ32" s="37"/>
      <c r="HSK32" s="37"/>
      <c r="HSL32" s="37"/>
      <c r="HSM32" s="37"/>
      <c r="HSN32" s="37"/>
      <c r="HSO32" s="37"/>
      <c r="HSP32" s="37"/>
      <c r="HSQ32" s="37"/>
      <c r="HSR32" s="37"/>
      <c r="HSS32" s="37"/>
      <c r="HST32" s="37"/>
      <c r="HSU32" s="37"/>
      <c r="HSV32" s="37"/>
      <c r="HSW32" s="37"/>
      <c r="HSX32" s="37"/>
      <c r="HSY32" s="37"/>
      <c r="HSZ32" s="37"/>
      <c r="HTA32" s="37"/>
      <c r="HTB32" s="37"/>
      <c r="HTC32" s="37"/>
      <c r="HTD32" s="37"/>
      <c r="HTE32" s="37"/>
      <c r="HTF32" s="37"/>
      <c r="HTG32" s="37"/>
      <c r="HTH32" s="37"/>
      <c r="HTI32" s="37"/>
      <c r="HTJ32" s="37"/>
      <c r="HTK32" s="37"/>
      <c r="HTL32" s="37"/>
      <c r="HTM32" s="37"/>
      <c r="HTN32" s="37"/>
      <c r="HTO32" s="37"/>
      <c r="HTP32" s="37"/>
      <c r="HTQ32" s="37"/>
      <c r="HTR32" s="37"/>
      <c r="HTS32" s="37"/>
      <c r="HTT32" s="37"/>
      <c r="HTU32" s="37"/>
      <c r="HTV32" s="37"/>
      <c r="HTW32" s="37"/>
      <c r="HTX32" s="37"/>
      <c r="HTY32" s="37"/>
      <c r="HTZ32" s="37"/>
      <c r="HUA32" s="37"/>
      <c r="HUB32" s="37"/>
      <c r="HUC32" s="37"/>
      <c r="HUD32" s="37"/>
      <c r="HUE32" s="37"/>
      <c r="HUF32" s="37"/>
      <c r="HUG32" s="37"/>
      <c r="HUH32" s="37"/>
      <c r="HUI32" s="37"/>
      <c r="HUJ32" s="37"/>
      <c r="HUK32" s="37"/>
      <c r="HUL32" s="37"/>
      <c r="HUM32" s="37"/>
      <c r="HUN32" s="37"/>
      <c r="HUO32" s="37"/>
      <c r="HUP32" s="37"/>
      <c r="HUQ32" s="37"/>
      <c r="HUR32" s="37"/>
      <c r="HUS32" s="37"/>
      <c r="HUT32" s="37"/>
      <c r="HUU32" s="37"/>
      <c r="HUV32" s="37"/>
      <c r="HUW32" s="37"/>
      <c r="HUX32" s="37"/>
      <c r="HUY32" s="37"/>
      <c r="HUZ32" s="37"/>
      <c r="HVA32" s="37"/>
      <c r="HVB32" s="37"/>
      <c r="HVC32" s="37"/>
      <c r="HVD32" s="37"/>
      <c r="HVE32" s="37"/>
      <c r="HVF32" s="37"/>
      <c r="HVG32" s="37"/>
      <c r="HVH32" s="37"/>
      <c r="HVI32" s="37"/>
      <c r="HVJ32" s="37"/>
      <c r="HVK32" s="37"/>
      <c r="HVL32" s="37"/>
      <c r="HVM32" s="37"/>
      <c r="HVN32" s="37"/>
      <c r="HVO32" s="37"/>
      <c r="HVP32" s="37"/>
      <c r="HVQ32" s="37"/>
      <c r="HVR32" s="37"/>
      <c r="HVS32" s="37"/>
      <c r="HVT32" s="37"/>
      <c r="HVU32" s="37"/>
      <c r="HVV32" s="37"/>
      <c r="HVW32" s="37"/>
      <c r="HVX32" s="37"/>
      <c r="HVY32" s="37"/>
      <c r="HVZ32" s="37"/>
      <c r="HWA32" s="37"/>
      <c r="HWB32" s="37"/>
      <c r="HWC32" s="37"/>
      <c r="HWD32" s="37"/>
      <c r="HWE32" s="37"/>
      <c r="HWF32" s="37"/>
      <c r="HWG32" s="37"/>
      <c r="HWH32" s="37"/>
      <c r="HWI32" s="37"/>
      <c r="HWJ32" s="37"/>
      <c r="HWK32" s="37"/>
      <c r="HWL32" s="37"/>
      <c r="HWM32" s="37"/>
      <c r="HWN32" s="37"/>
      <c r="HWO32" s="37"/>
      <c r="HWP32" s="37"/>
      <c r="HWQ32" s="37"/>
      <c r="HWR32" s="37"/>
      <c r="HWS32" s="37"/>
      <c r="HWT32" s="37"/>
      <c r="HWU32" s="37"/>
      <c r="HWV32" s="37"/>
      <c r="HWW32" s="37"/>
      <c r="HWX32" s="37"/>
      <c r="HWY32" s="37"/>
      <c r="HWZ32" s="37"/>
      <c r="HXA32" s="37"/>
      <c r="HXB32" s="37"/>
      <c r="HXC32" s="37"/>
      <c r="HXD32" s="37"/>
      <c r="HXE32" s="37"/>
      <c r="HXF32" s="37"/>
      <c r="HXG32" s="37"/>
      <c r="HXH32" s="37"/>
      <c r="HXI32" s="37"/>
      <c r="HXJ32" s="37"/>
      <c r="HXK32" s="37"/>
      <c r="HXL32" s="37"/>
      <c r="HXM32" s="37"/>
      <c r="HXN32" s="37"/>
      <c r="HXO32" s="37"/>
      <c r="HXP32" s="37"/>
      <c r="HXQ32" s="37"/>
      <c r="HXR32" s="37"/>
      <c r="HXS32" s="37"/>
      <c r="HXT32" s="37"/>
      <c r="HXU32" s="37"/>
      <c r="HXV32" s="37"/>
      <c r="HXW32" s="37"/>
      <c r="HXX32" s="37"/>
      <c r="HXY32" s="37"/>
      <c r="HXZ32" s="37"/>
      <c r="HYA32" s="37"/>
      <c r="HYB32" s="37"/>
      <c r="HYC32" s="37"/>
      <c r="HYD32" s="37"/>
      <c r="HYE32" s="37"/>
      <c r="HYF32" s="37"/>
      <c r="HYG32" s="37"/>
      <c r="HYH32" s="37"/>
      <c r="HYI32" s="37"/>
      <c r="HYJ32" s="37"/>
      <c r="HYK32" s="37"/>
      <c r="HYL32" s="37"/>
      <c r="HYM32" s="37"/>
      <c r="HYN32" s="37"/>
      <c r="HYO32" s="37"/>
      <c r="HYP32" s="37"/>
      <c r="HYQ32" s="37"/>
      <c r="HYR32" s="37"/>
      <c r="HYS32" s="37"/>
      <c r="HYT32" s="37"/>
      <c r="HYU32" s="37"/>
      <c r="HYV32" s="37"/>
      <c r="HYW32" s="37"/>
      <c r="HYX32" s="37"/>
      <c r="HYY32" s="37"/>
      <c r="HYZ32" s="37"/>
      <c r="HZA32" s="37"/>
      <c r="HZB32" s="37"/>
      <c r="HZC32" s="37"/>
      <c r="HZD32" s="37"/>
      <c r="HZE32" s="37"/>
      <c r="HZF32" s="37"/>
      <c r="HZG32" s="37"/>
      <c r="HZH32" s="37"/>
      <c r="HZI32" s="37"/>
      <c r="HZJ32" s="37"/>
      <c r="HZK32" s="37"/>
      <c r="HZL32" s="37"/>
      <c r="HZM32" s="37"/>
      <c r="HZN32" s="37"/>
      <c r="HZO32" s="37"/>
      <c r="HZP32" s="37"/>
      <c r="HZQ32" s="37"/>
      <c r="HZR32" s="37"/>
      <c r="HZS32" s="37"/>
      <c r="HZT32" s="37"/>
      <c r="HZU32" s="37"/>
      <c r="HZV32" s="37"/>
      <c r="HZW32" s="37"/>
      <c r="HZX32" s="37"/>
      <c r="HZY32" s="37"/>
      <c r="HZZ32" s="37"/>
      <c r="IAA32" s="37"/>
      <c r="IAB32" s="37"/>
      <c r="IAC32" s="37"/>
      <c r="IAD32" s="37"/>
      <c r="IAE32" s="37"/>
      <c r="IAF32" s="37"/>
      <c r="IAG32" s="37"/>
      <c r="IAH32" s="37"/>
      <c r="IAI32" s="37"/>
      <c r="IAJ32" s="37"/>
      <c r="IAK32" s="37"/>
      <c r="IAL32" s="37"/>
      <c r="IAM32" s="37"/>
      <c r="IAN32" s="37"/>
      <c r="IAO32" s="37"/>
      <c r="IAP32" s="37"/>
      <c r="IAQ32" s="37"/>
      <c r="IAR32" s="37"/>
      <c r="IAS32" s="37"/>
      <c r="IAT32" s="37"/>
      <c r="IAU32" s="37"/>
      <c r="IAV32" s="37"/>
      <c r="IAW32" s="37"/>
      <c r="IAX32" s="37"/>
      <c r="IAY32" s="37"/>
      <c r="IAZ32" s="37"/>
      <c r="IBA32" s="37"/>
      <c r="IBB32" s="37"/>
      <c r="IBC32" s="37"/>
      <c r="IBD32" s="37"/>
      <c r="IBE32" s="37"/>
      <c r="IBF32" s="37"/>
      <c r="IBG32" s="37"/>
      <c r="IBH32" s="37"/>
      <c r="IBI32" s="37"/>
      <c r="IBJ32" s="37"/>
      <c r="IBK32" s="37"/>
      <c r="IBL32" s="37"/>
      <c r="IBM32" s="37"/>
      <c r="IBN32" s="37"/>
      <c r="IBO32" s="37"/>
      <c r="IBP32" s="37"/>
      <c r="IBQ32" s="37"/>
      <c r="IBR32" s="37"/>
      <c r="IBS32" s="37"/>
      <c r="IBT32" s="37"/>
      <c r="IBU32" s="37"/>
      <c r="IBV32" s="37"/>
      <c r="IBW32" s="37"/>
      <c r="IBX32" s="37"/>
      <c r="IBY32" s="37"/>
      <c r="IBZ32" s="37"/>
      <c r="ICA32" s="37"/>
      <c r="ICB32" s="37"/>
      <c r="ICC32" s="37"/>
      <c r="ICD32" s="37"/>
      <c r="ICE32" s="37"/>
      <c r="ICF32" s="37"/>
      <c r="ICG32" s="37"/>
      <c r="ICH32" s="37"/>
      <c r="ICI32" s="37"/>
      <c r="ICJ32" s="37"/>
      <c r="ICK32" s="37"/>
      <c r="ICL32" s="37"/>
      <c r="ICM32" s="37"/>
      <c r="ICN32" s="37"/>
      <c r="ICO32" s="37"/>
      <c r="ICP32" s="37"/>
      <c r="ICQ32" s="37"/>
      <c r="ICR32" s="37"/>
      <c r="ICS32" s="37"/>
      <c r="ICT32" s="37"/>
      <c r="ICU32" s="37"/>
      <c r="ICV32" s="37"/>
      <c r="ICW32" s="37"/>
      <c r="ICX32" s="37"/>
      <c r="ICY32" s="37"/>
      <c r="ICZ32" s="37"/>
      <c r="IDA32" s="37"/>
      <c r="IDB32" s="37"/>
      <c r="IDC32" s="37"/>
      <c r="IDD32" s="37"/>
      <c r="IDE32" s="37"/>
      <c r="IDF32" s="37"/>
      <c r="IDG32" s="37"/>
      <c r="IDH32" s="37"/>
      <c r="IDI32" s="37"/>
      <c r="IDJ32" s="37"/>
      <c r="IDK32" s="37"/>
      <c r="IDL32" s="37"/>
      <c r="IDM32" s="37"/>
      <c r="IDN32" s="37"/>
      <c r="IDO32" s="37"/>
      <c r="IDP32" s="37"/>
      <c r="IDQ32" s="37"/>
      <c r="IDR32" s="37"/>
      <c r="IDS32" s="37"/>
      <c r="IDT32" s="37"/>
      <c r="IDU32" s="37"/>
      <c r="IDV32" s="37"/>
      <c r="IDW32" s="37"/>
      <c r="IDX32" s="37"/>
      <c r="IDY32" s="37"/>
      <c r="IDZ32" s="37"/>
      <c r="IEA32" s="37"/>
      <c r="IEB32" s="37"/>
      <c r="IEC32" s="37"/>
      <c r="IED32" s="37"/>
      <c r="IEE32" s="37"/>
      <c r="IEF32" s="37"/>
      <c r="IEG32" s="37"/>
      <c r="IEH32" s="37"/>
      <c r="IEI32" s="37"/>
      <c r="IEJ32" s="37"/>
      <c r="IEK32" s="37"/>
      <c r="IEL32" s="37"/>
      <c r="IEM32" s="37"/>
      <c r="IEN32" s="37"/>
      <c r="IEO32" s="37"/>
      <c r="IEP32" s="37"/>
      <c r="IEQ32" s="37"/>
      <c r="IER32" s="37"/>
      <c r="IES32" s="37"/>
      <c r="IET32" s="37"/>
      <c r="IEU32" s="37"/>
      <c r="IEV32" s="37"/>
      <c r="IEW32" s="37"/>
      <c r="IEX32" s="37"/>
      <c r="IEY32" s="37"/>
      <c r="IEZ32" s="37"/>
      <c r="IFA32" s="37"/>
      <c r="IFB32" s="37"/>
      <c r="IFC32" s="37"/>
      <c r="IFD32" s="37"/>
      <c r="IFE32" s="37"/>
      <c r="IFF32" s="37"/>
      <c r="IFG32" s="37"/>
      <c r="IFH32" s="37"/>
      <c r="IFI32" s="37"/>
      <c r="IFJ32" s="37"/>
      <c r="IFK32" s="37"/>
      <c r="IFL32" s="37"/>
      <c r="IFM32" s="37"/>
      <c r="IFN32" s="37"/>
      <c r="IFO32" s="37"/>
      <c r="IFP32" s="37"/>
      <c r="IFQ32" s="37"/>
      <c r="IFR32" s="37"/>
      <c r="IFS32" s="37"/>
      <c r="IFT32" s="37"/>
      <c r="IFU32" s="37"/>
      <c r="IFV32" s="37"/>
      <c r="IFW32" s="37"/>
      <c r="IFX32" s="37"/>
      <c r="IFY32" s="37"/>
      <c r="IFZ32" s="37"/>
      <c r="IGA32" s="37"/>
      <c r="IGB32" s="37"/>
      <c r="IGC32" s="37"/>
      <c r="IGD32" s="37"/>
      <c r="IGE32" s="37"/>
      <c r="IGF32" s="37"/>
      <c r="IGG32" s="37"/>
      <c r="IGH32" s="37"/>
      <c r="IGI32" s="37"/>
      <c r="IGJ32" s="37"/>
      <c r="IGK32" s="37"/>
      <c r="IGL32" s="37"/>
      <c r="IGM32" s="37"/>
      <c r="IGN32" s="37"/>
      <c r="IGO32" s="37"/>
      <c r="IGP32" s="37"/>
      <c r="IGQ32" s="37"/>
      <c r="IGR32" s="37"/>
      <c r="IGS32" s="37"/>
      <c r="IGT32" s="37"/>
      <c r="IGU32" s="37"/>
      <c r="IGV32" s="37"/>
      <c r="IGW32" s="37"/>
      <c r="IGX32" s="37"/>
      <c r="IGY32" s="37"/>
      <c r="IGZ32" s="37"/>
      <c r="IHA32" s="37"/>
      <c r="IHB32" s="37"/>
      <c r="IHC32" s="37"/>
      <c r="IHD32" s="37"/>
      <c r="IHE32" s="37"/>
      <c r="IHF32" s="37"/>
      <c r="IHG32" s="37"/>
      <c r="IHH32" s="37"/>
      <c r="IHI32" s="37"/>
      <c r="IHJ32" s="37"/>
      <c r="IHK32" s="37"/>
      <c r="IHL32" s="37"/>
      <c r="IHM32" s="37"/>
      <c r="IHN32" s="37"/>
      <c r="IHO32" s="37"/>
      <c r="IHP32" s="37"/>
      <c r="IHQ32" s="37"/>
      <c r="IHR32" s="37"/>
      <c r="IHS32" s="37"/>
      <c r="IHT32" s="37"/>
      <c r="IHU32" s="37"/>
      <c r="IHV32" s="37"/>
      <c r="IHW32" s="37"/>
      <c r="IHX32" s="37"/>
      <c r="IHY32" s="37"/>
      <c r="IHZ32" s="37"/>
      <c r="IIA32" s="37"/>
      <c r="IIB32" s="37"/>
      <c r="IIC32" s="37"/>
      <c r="IID32" s="37"/>
      <c r="IIE32" s="37"/>
      <c r="IIF32" s="37"/>
      <c r="IIG32" s="37"/>
      <c r="IIH32" s="37"/>
      <c r="III32" s="37"/>
      <c r="IIJ32" s="37"/>
      <c r="IIK32" s="37"/>
      <c r="IIL32" s="37"/>
      <c r="IIM32" s="37"/>
      <c r="IIN32" s="37"/>
      <c r="IIO32" s="37"/>
      <c r="IIP32" s="37"/>
      <c r="IIQ32" s="37"/>
      <c r="IIR32" s="37"/>
      <c r="IIS32" s="37"/>
      <c r="IIT32" s="37"/>
      <c r="IIU32" s="37"/>
      <c r="IIV32" s="37"/>
      <c r="IIW32" s="37"/>
      <c r="IIX32" s="37"/>
      <c r="IIY32" s="37"/>
      <c r="IIZ32" s="37"/>
      <c r="IJA32" s="37"/>
      <c r="IJB32" s="37"/>
      <c r="IJC32" s="37"/>
      <c r="IJD32" s="37"/>
      <c r="IJE32" s="37"/>
      <c r="IJF32" s="37"/>
      <c r="IJG32" s="37"/>
      <c r="IJH32" s="37"/>
      <c r="IJI32" s="37"/>
      <c r="IJJ32" s="37"/>
      <c r="IJK32" s="37"/>
      <c r="IJL32" s="37"/>
      <c r="IJM32" s="37"/>
      <c r="IJN32" s="37"/>
      <c r="IJO32" s="37"/>
      <c r="IJP32" s="37"/>
      <c r="IJQ32" s="37"/>
      <c r="IJR32" s="37"/>
      <c r="IJS32" s="37"/>
      <c r="IJT32" s="37"/>
      <c r="IJU32" s="37"/>
      <c r="IJV32" s="37"/>
      <c r="IJW32" s="37"/>
      <c r="IJX32" s="37"/>
      <c r="IJY32" s="37"/>
      <c r="IJZ32" s="37"/>
      <c r="IKA32" s="37"/>
      <c r="IKB32" s="37"/>
      <c r="IKC32" s="37"/>
      <c r="IKD32" s="37"/>
      <c r="IKE32" s="37"/>
      <c r="IKF32" s="37"/>
      <c r="IKG32" s="37"/>
      <c r="IKH32" s="37"/>
      <c r="IKI32" s="37"/>
      <c r="IKJ32" s="37"/>
      <c r="IKK32" s="37"/>
      <c r="IKL32" s="37"/>
      <c r="IKM32" s="37"/>
      <c r="IKN32" s="37"/>
      <c r="IKO32" s="37"/>
      <c r="IKP32" s="37"/>
      <c r="IKQ32" s="37"/>
      <c r="IKR32" s="37"/>
      <c r="IKS32" s="37"/>
      <c r="IKT32" s="37"/>
      <c r="IKU32" s="37"/>
      <c r="IKV32" s="37"/>
      <c r="IKW32" s="37"/>
      <c r="IKX32" s="37"/>
      <c r="IKY32" s="37"/>
      <c r="IKZ32" s="37"/>
      <c r="ILA32" s="37"/>
      <c r="ILB32" s="37"/>
      <c r="ILC32" s="37"/>
      <c r="ILD32" s="37"/>
      <c r="ILE32" s="37"/>
      <c r="ILF32" s="37"/>
      <c r="ILG32" s="37"/>
      <c r="ILH32" s="37"/>
      <c r="ILI32" s="37"/>
      <c r="ILJ32" s="37"/>
      <c r="ILK32" s="37"/>
      <c r="ILL32" s="37"/>
      <c r="ILM32" s="37"/>
      <c r="ILN32" s="37"/>
      <c r="ILO32" s="37"/>
      <c r="ILP32" s="37"/>
      <c r="ILQ32" s="37"/>
      <c r="ILR32" s="37"/>
      <c r="ILS32" s="37"/>
      <c r="ILT32" s="37"/>
      <c r="ILU32" s="37"/>
      <c r="ILV32" s="37"/>
      <c r="ILW32" s="37"/>
      <c r="ILX32" s="37"/>
      <c r="ILY32" s="37"/>
      <c r="ILZ32" s="37"/>
      <c r="IMA32" s="37"/>
      <c r="IMB32" s="37"/>
      <c r="IMC32" s="37"/>
      <c r="IMD32" s="37"/>
      <c r="IME32" s="37"/>
      <c r="IMF32" s="37"/>
      <c r="IMG32" s="37"/>
      <c r="IMH32" s="37"/>
      <c r="IMI32" s="37"/>
      <c r="IMJ32" s="37"/>
      <c r="IMK32" s="37"/>
      <c r="IML32" s="37"/>
      <c r="IMM32" s="37"/>
      <c r="IMN32" s="37"/>
      <c r="IMO32" s="37"/>
      <c r="IMP32" s="37"/>
      <c r="IMQ32" s="37"/>
      <c r="IMR32" s="37"/>
      <c r="IMS32" s="37"/>
      <c r="IMT32" s="37"/>
      <c r="IMU32" s="37"/>
      <c r="IMV32" s="37"/>
      <c r="IMW32" s="37"/>
      <c r="IMX32" s="37"/>
      <c r="IMY32" s="37"/>
      <c r="IMZ32" s="37"/>
      <c r="INA32" s="37"/>
      <c r="INB32" s="37"/>
      <c r="INC32" s="37"/>
      <c r="IND32" s="37"/>
      <c r="INE32" s="37"/>
      <c r="INF32" s="37"/>
      <c r="ING32" s="37"/>
      <c r="INH32" s="37"/>
      <c r="INI32" s="37"/>
      <c r="INJ32" s="37"/>
      <c r="INK32" s="37"/>
      <c r="INL32" s="37"/>
      <c r="INM32" s="37"/>
      <c r="INN32" s="37"/>
      <c r="INO32" s="37"/>
      <c r="INP32" s="37"/>
      <c r="INQ32" s="37"/>
      <c r="INR32" s="37"/>
      <c r="INS32" s="37"/>
      <c r="INT32" s="37"/>
      <c r="INU32" s="37"/>
      <c r="INV32" s="37"/>
      <c r="INW32" s="37"/>
      <c r="INX32" s="37"/>
      <c r="INY32" s="37"/>
      <c r="INZ32" s="37"/>
      <c r="IOA32" s="37"/>
      <c r="IOB32" s="37"/>
      <c r="IOC32" s="37"/>
      <c r="IOD32" s="37"/>
      <c r="IOE32" s="37"/>
      <c r="IOF32" s="37"/>
      <c r="IOG32" s="37"/>
      <c r="IOH32" s="37"/>
      <c r="IOI32" s="37"/>
      <c r="IOJ32" s="37"/>
      <c r="IOK32" s="37"/>
      <c r="IOL32" s="37"/>
      <c r="IOM32" s="37"/>
      <c r="ION32" s="37"/>
      <c r="IOO32" s="37"/>
      <c r="IOP32" s="37"/>
      <c r="IOQ32" s="37"/>
      <c r="IOR32" s="37"/>
      <c r="IOS32" s="37"/>
      <c r="IOT32" s="37"/>
      <c r="IOU32" s="37"/>
      <c r="IOV32" s="37"/>
      <c r="IOW32" s="37"/>
      <c r="IOX32" s="37"/>
      <c r="IOY32" s="37"/>
      <c r="IOZ32" s="37"/>
      <c r="IPA32" s="37"/>
      <c r="IPB32" s="37"/>
      <c r="IPC32" s="37"/>
      <c r="IPD32" s="37"/>
      <c r="IPE32" s="37"/>
      <c r="IPF32" s="37"/>
      <c r="IPG32" s="37"/>
      <c r="IPH32" s="37"/>
      <c r="IPI32" s="37"/>
      <c r="IPJ32" s="37"/>
      <c r="IPK32" s="37"/>
      <c r="IPL32" s="37"/>
      <c r="IPM32" s="37"/>
      <c r="IPN32" s="37"/>
      <c r="IPO32" s="37"/>
      <c r="IPP32" s="37"/>
      <c r="IPQ32" s="37"/>
      <c r="IPR32" s="37"/>
      <c r="IPS32" s="37"/>
      <c r="IPT32" s="37"/>
      <c r="IPU32" s="37"/>
      <c r="IPV32" s="37"/>
      <c r="IPW32" s="37"/>
      <c r="IPX32" s="37"/>
      <c r="IPY32" s="37"/>
      <c r="IPZ32" s="37"/>
      <c r="IQA32" s="37"/>
      <c r="IQB32" s="37"/>
      <c r="IQC32" s="37"/>
      <c r="IQD32" s="37"/>
      <c r="IQE32" s="37"/>
      <c r="IQF32" s="37"/>
      <c r="IQG32" s="37"/>
      <c r="IQH32" s="37"/>
      <c r="IQI32" s="37"/>
      <c r="IQJ32" s="37"/>
      <c r="IQK32" s="37"/>
      <c r="IQL32" s="37"/>
      <c r="IQM32" s="37"/>
      <c r="IQN32" s="37"/>
      <c r="IQO32" s="37"/>
      <c r="IQP32" s="37"/>
      <c r="IQQ32" s="37"/>
      <c r="IQR32" s="37"/>
      <c r="IQS32" s="37"/>
      <c r="IQT32" s="37"/>
      <c r="IQU32" s="37"/>
      <c r="IQV32" s="37"/>
      <c r="IQW32" s="37"/>
      <c r="IQX32" s="37"/>
      <c r="IQY32" s="37"/>
      <c r="IQZ32" s="37"/>
      <c r="IRA32" s="37"/>
      <c r="IRB32" s="37"/>
      <c r="IRC32" s="37"/>
      <c r="IRD32" s="37"/>
      <c r="IRE32" s="37"/>
      <c r="IRF32" s="37"/>
      <c r="IRG32" s="37"/>
      <c r="IRH32" s="37"/>
      <c r="IRI32" s="37"/>
      <c r="IRJ32" s="37"/>
      <c r="IRK32" s="37"/>
      <c r="IRL32" s="37"/>
      <c r="IRM32" s="37"/>
      <c r="IRN32" s="37"/>
      <c r="IRO32" s="37"/>
      <c r="IRP32" s="37"/>
      <c r="IRQ32" s="37"/>
      <c r="IRR32" s="37"/>
      <c r="IRS32" s="37"/>
      <c r="IRT32" s="37"/>
      <c r="IRU32" s="37"/>
      <c r="IRV32" s="37"/>
      <c r="IRW32" s="37"/>
      <c r="IRX32" s="37"/>
      <c r="IRY32" s="37"/>
      <c r="IRZ32" s="37"/>
      <c r="ISA32" s="37"/>
      <c r="ISB32" s="37"/>
      <c r="ISC32" s="37"/>
      <c r="ISD32" s="37"/>
      <c r="ISE32" s="37"/>
      <c r="ISF32" s="37"/>
      <c r="ISG32" s="37"/>
      <c r="ISH32" s="37"/>
      <c r="ISI32" s="37"/>
      <c r="ISJ32" s="37"/>
      <c r="ISK32" s="37"/>
      <c r="ISL32" s="37"/>
      <c r="ISM32" s="37"/>
      <c r="ISN32" s="37"/>
      <c r="ISO32" s="37"/>
      <c r="ISP32" s="37"/>
      <c r="ISQ32" s="37"/>
      <c r="ISR32" s="37"/>
      <c r="ISS32" s="37"/>
      <c r="IST32" s="37"/>
      <c r="ISU32" s="37"/>
      <c r="ISV32" s="37"/>
      <c r="ISW32" s="37"/>
      <c r="ISX32" s="37"/>
      <c r="ISY32" s="37"/>
      <c r="ISZ32" s="37"/>
      <c r="ITA32" s="37"/>
      <c r="ITB32" s="37"/>
      <c r="ITC32" s="37"/>
      <c r="ITD32" s="37"/>
      <c r="ITE32" s="37"/>
      <c r="ITF32" s="37"/>
      <c r="ITG32" s="37"/>
      <c r="ITH32" s="37"/>
      <c r="ITI32" s="37"/>
      <c r="ITJ32" s="37"/>
      <c r="ITK32" s="37"/>
      <c r="ITL32" s="37"/>
      <c r="ITM32" s="37"/>
      <c r="ITN32" s="37"/>
      <c r="ITO32" s="37"/>
      <c r="ITP32" s="37"/>
      <c r="ITQ32" s="37"/>
      <c r="ITR32" s="37"/>
      <c r="ITS32" s="37"/>
      <c r="ITT32" s="37"/>
      <c r="ITU32" s="37"/>
      <c r="ITV32" s="37"/>
      <c r="ITW32" s="37"/>
      <c r="ITX32" s="37"/>
      <c r="ITY32" s="37"/>
      <c r="ITZ32" s="37"/>
      <c r="IUA32" s="37"/>
      <c r="IUB32" s="37"/>
      <c r="IUC32" s="37"/>
      <c r="IUD32" s="37"/>
      <c r="IUE32" s="37"/>
      <c r="IUF32" s="37"/>
      <c r="IUG32" s="37"/>
      <c r="IUH32" s="37"/>
      <c r="IUI32" s="37"/>
      <c r="IUJ32" s="37"/>
      <c r="IUK32" s="37"/>
      <c r="IUL32" s="37"/>
      <c r="IUM32" s="37"/>
      <c r="IUN32" s="37"/>
      <c r="IUO32" s="37"/>
      <c r="IUP32" s="37"/>
      <c r="IUQ32" s="37"/>
      <c r="IUR32" s="37"/>
      <c r="IUS32" s="37"/>
      <c r="IUT32" s="37"/>
      <c r="IUU32" s="37"/>
      <c r="IUV32" s="37"/>
      <c r="IUW32" s="37"/>
      <c r="IUX32" s="37"/>
      <c r="IUY32" s="37"/>
      <c r="IUZ32" s="37"/>
      <c r="IVA32" s="37"/>
      <c r="IVB32" s="37"/>
      <c r="IVC32" s="37"/>
      <c r="IVD32" s="37"/>
      <c r="IVE32" s="37"/>
      <c r="IVF32" s="37"/>
      <c r="IVG32" s="37"/>
      <c r="IVH32" s="37"/>
      <c r="IVI32" s="37"/>
      <c r="IVJ32" s="37"/>
      <c r="IVK32" s="37"/>
      <c r="IVL32" s="37"/>
      <c r="IVM32" s="37"/>
      <c r="IVN32" s="37"/>
      <c r="IVO32" s="37"/>
      <c r="IVP32" s="37"/>
      <c r="IVQ32" s="37"/>
      <c r="IVR32" s="37"/>
      <c r="IVS32" s="37"/>
      <c r="IVT32" s="37"/>
      <c r="IVU32" s="37"/>
      <c r="IVV32" s="37"/>
      <c r="IVW32" s="37"/>
      <c r="IVX32" s="37"/>
      <c r="IVY32" s="37"/>
      <c r="IVZ32" s="37"/>
      <c r="IWA32" s="37"/>
      <c r="IWB32" s="37"/>
      <c r="IWC32" s="37"/>
      <c r="IWD32" s="37"/>
      <c r="IWE32" s="37"/>
      <c r="IWF32" s="37"/>
      <c r="IWG32" s="37"/>
      <c r="IWH32" s="37"/>
      <c r="IWI32" s="37"/>
      <c r="IWJ32" s="37"/>
      <c r="IWK32" s="37"/>
      <c r="IWL32" s="37"/>
      <c r="IWM32" s="37"/>
      <c r="IWN32" s="37"/>
      <c r="IWO32" s="37"/>
      <c r="IWP32" s="37"/>
      <c r="IWQ32" s="37"/>
      <c r="IWR32" s="37"/>
      <c r="IWS32" s="37"/>
      <c r="IWT32" s="37"/>
      <c r="IWU32" s="37"/>
      <c r="IWV32" s="37"/>
      <c r="IWW32" s="37"/>
      <c r="IWX32" s="37"/>
      <c r="IWY32" s="37"/>
      <c r="IWZ32" s="37"/>
      <c r="IXA32" s="37"/>
      <c r="IXB32" s="37"/>
      <c r="IXC32" s="37"/>
      <c r="IXD32" s="37"/>
      <c r="IXE32" s="37"/>
      <c r="IXF32" s="37"/>
      <c r="IXG32" s="37"/>
      <c r="IXH32" s="37"/>
      <c r="IXI32" s="37"/>
      <c r="IXJ32" s="37"/>
      <c r="IXK32" s="37"/>
      <c r="IXL32" s="37"/>
      <c r="IXM32" s="37"/>
      <c r="IXN32" s="37"/>
      <c r="IXO32" s="37"/>
      <c r="IXP32" s="37"/>
      <c r="IXQ32" s="37"/>
      <c r="IXR32" s="37"/>
      <c r="IXS32" s="37"/>
      <c r="IXT32" s="37"/>
      <c r="IXU32" s="37"/>
      <c r="IXV32" s="37"/>
      <c r="IXW32" s="37"/>
      <c r="IXX32" s="37"/>
      <c r="IXY32" s="37"/>
      <c r="IXZ32" s="37"/>
      <c r="IYA32" s="37"/>
      <c r="IYB32" s="37"/>
      <c r="IYC32" s="37"/>
      <c r="IYD32" s="37"/>
      <c r="IYE32" s="37"/>
      <c r="IYF32" s="37"/>
      <c r="IYG32" s="37"/>
      <c r="IYH32" s="37"/>
      <c r="IYI32" s="37"/>
      <c r="IYJ32" s="37"/>
      <c r="IYK32" s="37"/>
      <c r="IYL32" s="37"/>
      <c r="IYM32" s="37"/>
      <c r="IYN32" s="37"/>
      <c r="IYO32" s="37"/>
      <c r="IYP32" s="37"/>
      <c r="IYQ32" s="37"/>
      <c r="IYR32" s="37"/>
      <c r="IYS32" s="37"/>
      <c r="IYT32" s="37"/>
      <c r="IYU32" s="37"/>
      <c r="IYV32" s="37"/>
      <c r="IYW32" s="37"/>
      <c r="IYX32" s="37"/>
      <c r="IYY32" s="37"/>
      <c r="IYZ32" s="37"/>
      <c r="IZA32" s="37"/>
      <c r="IZB32" s="37"/>
      <c r="IZC32" s="37"/>
      <c r="IZD32" s="37"/>
      <c r="IZE32" s="37"/>
      <c r="IZF32" s="37"/>
      <c r="IZG32" s="37"/>
      <c r="IZH32" s="37"/>
      <c r="IZI32" s="37"/>
      <c r="IZJ32" s="37"/>
      <c r="IZK32" s="37"/>
      <c r="IZL32" s="37"/>
      <c r="IZM32" s="37"/>
      <c r="IZN32" s="37"/>
      <c r="IZO32" s="37"/>
      <c r="IZP32" s="37"/>
      <c r="IZQ32" s="37"/>
      <c r="IZR32" s="37"/>
      <c r="IZS32" s="37"/>
      <c r="IZT32" s="37"/>
      <c r="IZU32" s="37"/>
      <c r="IZV32" s="37"/>
      <c r="IZW32" s="37"/>
      <c r="IZX32" s="37"/>
      <c r="IZY32" s="37"/>
      <c r="IZZ32" s="37"/>
      <c r="JAA32" s="37"/>
      <c r="JAB32" s="37"/>
      <c r="JAC32" s="37"/>
      <c r="JAD32" s="37"/>
      <c r="JAE32" s="37"/>
      <c r="JAF32" s="37"/>
      <c r="JAG32" s="37"/>
      <c r="JAH32" s="37"/>
      <c r="JAI32" s="37"/>
      <c r="JAJ32" s="37"/>
      <c r="JAK32" s="37"/>
      <c r="JAL32" s="37"/>
      <c r="JAM32" s="37"/>
      <c r="JAN32" s="37"/>
      <c r="JAO32" s="37"/>
      <c r="JAP32" s="37"/>
      <c r="JAQ32" s="37"/>
      <c r="JAR32" s="37"/>
      <c r="JAS32" s="37"/>
      <c r="JAT32" s="37"/>
      <c r="JAU32" s="37"/>
      <c r="JAV32" s="37"/>
      <c r="JAW32" s="37"/>
      <c r="JAX32" s="37"/>
      <c r="JAY32" s="37"/>
      <c r="JAZ32" s="37"/>
      <c r="JBA32" s="37"/>
      <c r="JBB32" s="37"/>
      <c r="JBC32" s="37"/>
      <c r="JBD32" s="37"/>
      <c r="JBE32" s="37"/>
      <c r="JBF32" s="37"/>
      <c r="JBG32" s="37"/>
      <c r="JBH32" s="37"/>
      <c r="JBI32" s="37"/>
      <c r="JBJ32" s="37"/>
      <c r="JBK32" s="37"/>
      <c r="JBL32" s="37"/>
      <c r="JBM32" s="37"/>
      <c r="JBN32" s="37"/>
      <c r="JBO32" s="37"/>
      <c r="JBP32" s="37"/>
      <c r="JBQ32" s="37"/>
      <c r="JBR32" s="37"/>
      <c r="JBS32" s="37"/>
      <c r="JBT32" s="37"/>
      <c r="JBU32" s="37"/>
      <c r="JBV32" s="37"/>
      <c r="JBW32" s="37"/>
      <c r="JBX32" s="37"/>
      <c r="JBY32" s="37"/>
      <c r="JBZ32" s="37"/>
      <c r="JCA32" s="37"/>
      <c r="JCB32" s="37"/>
      <c r="JCC32" s="37"/>
      <c r="JCD32" s="37"/>
      <c r="JCE32" s="37"/>
      <c r="JCF32" s="37"/>
      <c r="JCG32" s="37"/>
      <c r="JCH32" s="37"/>
      <c r="JCI32" s="37"/>
      <c r="JCJ32" s="37"/>
      <c r="JCK32" s="37"/>
      <c r="JCL32" s="37"/>
      <c r="JCM32" s="37"/>
      <c r="JCN32" s="37"/>
      <c r="JCO32" s="37"/>
      <c r="JCP32" s="37"/>
      <c r="JCQ32" s="37"/>
      <c r="JCR32" s="37"/>
      <c r="JCS32" s="37"/>
      <c r="JCT32" s="37"/>
      <c r="JCU32" s="37"/>
      <c r="JCV32" s="37"/>
      <c r="JCW32" s="37"/>
      <c r="JCX32" s="37"/>
      <c r="JCY32" s="37"/>
      <c r="JCZ32" s="37"/>
      <c r="JDA32" s="37"/>
      <c r="JDB32" s="37"/>
      <c r="JDC32" s="37"/>
      <c r="JDD32" s="37"/>
      <c r="JDE32" s="37"/>
      <c r="JDF32" s="37"/>
      <c r="JDG32" s="37"/>
      <c r="JDH32" s="37"/>
      <c r="JDI32" s="37"/>
      <c r="JDJ32" s="37"/>
      <c r="JDK32" s="37"/>
      <c r="JDL32" s="37"/>
      <c r="JDM32" s="37"/>
      <c r="JDN32" s="37"/>
      <c r="JDO32" s="37"/>
      <c r="JDP32" s="37"/>
      <c r="JDQ32" s="37"/>
      <c r="JDR32" s="37"/>
      <c r="JDS32" s="37"/>
      <c r="JDT32" s="37"/>
      <c r="JDU32" s="37"/>
      <c r="JDV32" s="37"/>
      <c r="JDW32" s="37"/>
      <c r="JDX32" s="37"/>
      <c r="JDY32" s="37"/>
      <c r="JDZ32" s="37"/>
      <c r="JEA32" s="37"/>
      <c r="JEB32" s="37"/>
      <c r="JEC32" s="37"/>
      <c r="JED32" s="37"/>
      <c r="JEE32" s="37"/>
      <c r="JEF32" s="37"/>
      <c r="JEG32" s="37"/>
      <c r="JEH32" s="37"/>
      <c r="JEI32" s="37"/>
      <c r="JEJ32" s="37"/>
      <c r="JEK32" s="37"/>
      <c r="JEL32" s="37"/>
      <c r="JEM32" s="37"/>
      <c r="JEN32" s="37"/>
      <c r="JEO32" s="37"/>
      <c r="JEP32" s="37"/>
      <c r="JEQ32" s="37"/>
      <c r="JER32" s="37"/>
      <c r="JES32" s="37"/>
      <c r="JET32" s="37"/>
      <c r="JEU32" s="37"/>
      <c r="JEV32" s="37"/>
      <c r="JEW32" s="37"/>
      <c r="JEX32" s="37"/>
      <c r="JEY32" s="37"/>
      <c r="JEZ32" s="37"/>
      <c r="JFA32" s="37"/>
      <c r="JFB32" s="37"/>
      <c r="JFC32" s="37"/>
      <c r="JFD32" s="37"/>
      <c r="JFE32" s="37"/>
      <c r="JFF32" s="37"/>
      <c r="JFG32" s="37"/>
      <c r="JFH32" s="37"/>
      <c r="JFI32" s="37"/>
      <c r="JFJ32" s="37"/>
      <c r="JFK32" s="37"/>
      <c r="JFL32" s="37"/>
      <c r="JFM32" s="37"/>
      <c r="JFN32" s="37"/>
      <c r="JFO32" s="37"/>
      <c r="JFP32" s="37"/>
      <c r="JFQ32" s="37"/>
      <c r="JFR32" s="37"/>
      <c r="JFS32" s="37"/>
      <c r="JFT32" s="37"/>
      <c r="JFU32" s="37"/>
      <c r="JFV32" s="37"/>
      <c r="JFW32" s="37"/>
      <c r="JFX32" s="37"/>
      <c r="JFY32" s="37"/>
      <c r="JFZ32" s="37"/>
      <c r="JGA32" s="37"/>
      <c r="JGB32" s="37"/>
      <c r="JGC32" s="37"/>
      <c r="JGD32" s="37"/>
      <c r="JGE32" s="37"/>
      <c r="JGF32" s="37"/>
      <c r="JGG32" s="37"/>
      <c r="JGH32" s="37"/>
      <c r="JGI32" s="37"/>
      <c r="JGJ32" s="37"/>
      <c r="JGK32" s="37"/>
      <c r="JGL32" s="37"/>
      <c r="JGM32" s="37"/>
      <c r="JGN32" s="37"/>
      <c r="JGO32" s="37"/>
      <c r="JGP32" s="37"/>
      <c r="JGQ32" s="37"/>
      <c r="JGR32" s="37"/>
      <c r="JGS32" s="37"/>
      <c r="JGT32" s="37"/>
      <c r="JGU32" s="37"/>
      <c r="JGV32" s="37"/>
      <c r="JGW32" s="37"/>
      <c r="JGX32" s="37"/>
      <c r="JGY32" s="37"/>
      <c r="JGZ32" s="37"/>
      <c r="JHA32" s="37"/>
      <c r="JHB32" s="37"/>
      <c r="JHC32" s="37"/>
      <c r="JHD32" s="37"/>
      <c r="JHE32" s="37"/>
      <c r="JHF32" s="37"/>
      <c r="JHG32" s="37"/>
      <c r="JHH32" s="37"/>
      <c r="JHI32" s="37"/>
      <c r="JHJ32" s="37"/>
      <c r="JHK32" s="37"/>
      <c r="JHL32" s="37"/>
      <c r="JHM32" s="37"/>
      <c r="JHN32" s="37"/>
      <c r="JHO32" s="37"/>
      <c r="JHP32" s="37"/>
      <c r="JHQ32" s="37"/>
      <c r="JHR32" s="37"/>
      <c r="JHS32" s="37"/>
      <c r="JHT32" s="37"/>
      <c r="JHU32" s="37"/>
      <c r="JHV32" s="37"/>
      <c r="JHW32" s="37"/>
      <c r="JHX32" s="37"/>
      <c r="JHY32" s="37"/>
      <c r="JHZ32" s="37"/>
      <c r="JIA32" s="37"/>
      <c r="JIB32" s="37"/>
      <c r="JIC32" s="37"/>
      <c r="JID32" s="37"/>
      <c r="JIE32" s="37"/>
      <c r="JIF32" s="37"/>
      <c r="JIG32" s="37"/>
      <c r="JIH32" s="37"/>
      <c r="JII32" s="37"/>
      <c r="JIJ32" s="37"/>
      <c r="JIK32" s="37"/>
      <c r="JIL32" s="37"/>
      <c r="JIM32" s="37"/>
      <c r="JIN32" s="37"/>
      <c r="JIO32" s="37"/>
      <c r="JIP32" s="37"/>
      <c r="JIQ32" s="37"/>
      <c r="JIR32" s="37"/>
      <c r="JIS32" s="37"/>
      <c r="JIT32" s="37"/>
      <c r="JIU32" s="37"/>
      <c r="JIV32" s="37"/>
      <c r="JIW32" s="37"/>
      <c r="JIX32" s="37"/>
      <c r="JIY32" s="37"/>
      <c r="JIZ32" s="37"/>
      <c r="JJA32" s="37"/>
      <c r="JJB32" s="37"/>
      <c r="JJC32" s="37"/>
      <c r="JJD32" s="37"/>
      <c r="JJE32" s="37"/>
      <c r="JJF32" s="37"/>
      <c r="JJG32" s="37"/>
      <c r="JJH32" s="37"/>
      <c r="JJI32" s="37"/>
      <c r="JJJ32" s="37"/>
      <c r="JJK32" s="37"/>
      <c r="JJL32" s="37"/>
      <c r="JJM32" s="37"/>
      <c r="JJN32" s="37"/>
      <c r="JJO32" s="37"/>
      <c r="JJP32" s="37"/>
      <c r="JJQ32" s="37"/>
      <c r="JJR32" s="37"/>
      <c r="JJS32" s="37"/>
      <c r="JJT32" s="37"/>
      <c r="JJU32" s="37"/>
      <c r="JJV32" s="37"/>
      <c r="JJW32" s="37"/>
      <c r="JJX32" s="37"/>
      <c r="JJY32" s="37"/>
      <c r="JJZ32" s="37"/>
      <c r="JKA32" s="37"/>
      <c r="JKB32" s="37"/>
      <c r="JKC32" s="37"/>
      <c r="JKD32" s="37"/>
      <c r="JKE32" s="37"/>
      <c r="JKF32" s="37"/>
      <c r="JKG32" s="37"/>
      <c r="JKH32" s="37"/>
      <c r="JKI32" s="37"/>
      <c r="JKJ32" s="37"/>
      <c r="JKK32" s="37"/>
      <c r="JKL32" s="37"/>
      <c r="JKM32" s="37"/>
      <c r="JKN32" s="37"/>
      <c r="JKO32" s="37"/>
      <c r="JKP32" s="37"/>
      <c r="JKQ32" s="37"/>
      <c r="JKR32" s="37"/>
      <c r="JKS32" s="37"/>
      <c r="JKT32" s="37"/>
      <c r="JKU32" s="37"/>
      <c r="JKV32" s="37"/>
      <c r="JKW32" s="37"/>
      <c r="JKX32" s="37"/>
      <c r="JKY32" s="37"/>
      <c r="JKZ32" s="37"/>
      <c r="JLA32" s="37"/>
      <c r="JLB32" s="37"/>
      <c r="JLC32" s="37"/>
      <c r="JLD32" s="37"/>
      <c r="JLE32" s="37"/>
      <c r="JLF32" s="37"/>
      <c r="JLG32" s="37"/>
      <c r="JLH32" s="37"/>
      <c r="JLI32" s="37"/>
      <c r="JLJ32" s="37"/>
      <c r="JLK32" s="37"/>
      <c r="JLL32" s="37"/>
      <c r="JLM32" s="37"/>
      <c r="JLN32" s="37"/>
      <c r="JLO32" s="37"/>
      <c r="JLP32" s="37"/>
      <c r="JLQ32" s="37"/>
      <c r="JLR32" s="37"/>
      <c r="JLS32" s="37"/>
      <c r="JLT32" s="37"/>
      <c r="JLU32" s="37"/>
      <c r="JLV32" s="37"/>
      <c r="JLW32" s="37"/>
      <c r="JLX32" s="37"/>
      <c r="JLY32" s="37"/>
      <c r="JLZ32" s="37"/>
      <c r="JMA32" s="37"/>
      <c r="JMB32" s="37"/>
      <c r="JMC32" s="37"/>
      <c r="JMD32" s="37"/>
      <c r="JME32" s="37"/>
      <c r="JMF32" s="37"/>
      <c r="JMG32" s="37"/>
      <c r="JMH32" s="37"/>
      <c r="JMI32" s="37"/>
      <c r="JMJ32" s="37"/>
      <c r="JMK32" s="37"/>
      <c r="JML32" s="37"/>
      <c r="JMM32" s="37"/>
      <c r="JMN32" s="37"/>
      <c r="JMO32" s="37"/>
      <c r="JMP32" s="37"/>
      <c r="JMQ32" s="37"/>
      <c r="JMR32" s="37"/>
      <c r="JMS32" s="37"/>
      <c r="JMT32" s="37"/>
      <c r="JMU32" s="37"/>
      <c r="JMV32" s="37"/>
      <c r="JMW32" s="37"/>
      <c r="JMX32" s="37"/>
      <c r="JMY32" s="37"/>
      <c r="JMZ32" s="37"/>
      <c r="JNA32" s="37"/>
      <c r="JNB32" s="37"/>
      <c r="JNC32" s="37"/>
      <c r="JND32" s="37"/>
      <c r="JNE32" s="37"/>
      <c r="JNF32" s="37"/>
      <c r="JNG32" s="37"/>
      <c r="JNH32" s="37"/>
      <c r="JNI32" s="37"/>
      <c r="JNJ32" s="37"/>
      <c r="JNK32" s="37"/>
      <c r="JNL32" s="37"/>
      <c r="JNM32" s="37"/>
      <c r="JNN32" s="37"/>
      <c r="JNO32" s="37"/>
      <c r="JNP32" s="37"/>
      <c r="JNQ32" s="37"/>
      <c r="JNR32" s="37"/>
      <c r="JNS32" s="37"/>
      <c r="JNT32" s="37"/>
      <c r="JNU32" s="37"/>
      <c r="JNV32" s="37"/>
      <c r="JNW32" s="37"/>
      <c r="JNX32" s="37"/>
      <c r="JNY32" s="37"/>
      <c r="JNZ32" s="37"/>
      <c r="JOA32" s="37"/>
      <c r="JOB32" s="37"/>
      <c r="JOC32" s="37"/>
      <c r="JOD32" s="37"/>
      <c r="JOE32" s="37"/>
      <c r="JOF32" s="37"/>
      <c r="JOG32" s="37"/>
      <c r="JOH32" s="37"/>
      <c r="JOI32" s="37"/>
      <c r="JOJ32" s="37"/>
      <c r="JOK32" s="37"/>
      <c r="JOL32" s="37"/>
      <c r="JOM32" s="37"/>
      <c r="JON32" s="37"/>
      <c r="JOO32" s="37"/>
      <c r="JOP32" s="37"/>
      <c r="JOQ32" s="37"/>
      <c r="JOR32" s="37"/>
      <c r="JOS32" s="37"/>
      <c r="JOT32" s="37"/>
      <c r="JOU32" s="37"/>
      <c r="JOV32" s="37"/>
      <c r="JOW32" s="37"/>
      <c r="JOX32" s="37"/>
      <c r="JOY32" s="37"/>
      <c r="JOZ32" s="37"/>
      <c r="JPA32" s="37"/>
      <c r="JPB32" s="37"/>
      <c r="JPC32" s="37"/>
      <c r="JPD32" s="37"/>
      <c r="JPE32" s="37"/>
      <c r="JPF32" s="37"/>
      <c r="JPG32" s="37"/>
      <c r="JPH32" s="37"/>
      <c r="JPI32" s="37"/>
      <c r="JPJ32" s="37"/>
      <c r="JPK32" s="37"/>
      <c r="JPL32" s="37"/>
      <c r="JPM32" s="37"/>
      <c r="JPN32" s="37"/>
      <c r="JPO32" s="37"/>
      <c r="JPP32" s="37"/>
      <c r="JPQ32" s="37"/>
      <c r="JPR32" s="37"/>
      <c r="JPS32" s="37"/>
      <c r="JPT32" s="37"/>
      <c r="JPU32" s="37"/>
      <c r="JPV32" s="37"/>
      <c r="JPW32" s="37"/>
      <c r="JPX32" s="37"/>
      <c r="JPY32" s="37"/>
      <c r="JPZ32" s="37"/>
      <c r="JQA32" s="37"/>
      <c r="JQB32" s="37"/>
      <c r="JQC32" s="37"/>
      <c r="JQD32" s="37"/>
      <c r="JQE32" s="37"/>
      <c r="JQF32" s="37"/>
      <c r="JQG32" s="37"/>
      <c r="JQH32" s="37"/>
      <c r="JQI32" s="37"/>
      <c r="JQJ32" s="37"/>
      <c r="JQK32" s="37"/>
      <c r="JQL32" s="37"/>
      <c r="JQM32" s="37"/>
      <c r="JQN32" s="37"/>
      <c r="JQO32" s="37"/>
      <c r="JQP32" s="37"/>
      <c r="JQQ32" s="37"/>
      <c r="JQR32" s="37"/>
      <c r="JQS32" s="37"/>
      <c r="JQT32" s="37"/>
      <c r="JQU32" s="37"/>
      <c r="JQV32" s="37"/>
      <c r="JQW32" s="37"/>
      <c r="JQX32" s="37"/>
      <c r="JQY32" s="37"/>
      <c r="JQZ32" s="37"/>
      <c r="JRA32" s="37"/>
      <c r="JRB32" s="37"/>
      <c r="JRC32" s="37"/>
      <c r="JRD32" s="37"/>
      <c r="JRE32" s="37"/>
      <c r="JRF32" s="37"/>
      <c r="JRG32" s="37"/>
      <c r="JRH32" s="37"/>
      <c r="JRI32" s="37"/>
      <c r="JRJ32" s="37"/>
      <c r="JRK32" s="37"/>
      <c r="JRL32" s="37"/>
      <c r="JRM32" s="37"/>
      <c r="JRN32" s="37"/>
      <c r="JRO32" s="37"/>
      <c r="JRP32" s="37"/>
      <c r="JRQ32" s="37"/>
      <c r="JRR32" s="37"/>
      <c r="JRS32" s="37"/>
      <c r="JRT32" s="37"/>
      <c r="JRU32" s="37"/>
      <c r="JRV32" s="37"/>
      <c r="JRW32" s="37"/>
      <c r="JRX32" s="37"/>
      <c r="JRY32" s="37"/>
      <c r="JRZ32" s="37"/>
      <c r="JSA32" s="37"/>
      <c r="JSB32" s="37"/>
      <c r="JSC32" s="37"/>
      <c r="JSD32" s="37"/>
      <c r="JSE32" s="37"/>
      <c r="JSF32" s="37"/>
      <c r="JSG32" s="37"/>
      <c r="JSH32" s="37"/>
      <c r="JSI32" s="37"/>
      <c r="JSJ32" s="37"/>
      <c r="JSK32" s="37"/>
      <c r="JSL32" s="37"/>
      <c r="JSM32" s="37"/>
      <c r="JSN32" s="37"/>
      <c r="JSO32" s="37"/>
      <c r="JSP32" s="37"/>
      <c r="JSQ32" s="37"/>
      <c r="JSR32" s="37"/>
      <c r="JSS32" s="37"/>
      <c r="JST32" s="37"/>
      <c r="JSU32" s="37"/>
      <c r="JSV32" s="37"/>
      <c r="JSW32" s="37"/>
      <c r="JSX32" s="37"/>
      <c r="JSY32" s="37"/>
      <c r="JSZ32" s="37"/>
      <c r="JTA32" s="37"/>
      <c r="JTB32" s="37"/>
      <c r="JTC32" s="37"/>
      <c r="JTD32" s="37"/>
      <c r="JTE32" s="37"/>
      <c r="JTF32" s="37"/>
      <c r="JTG32" s="37"/>
      <c r="JTH32" s="37"/>
      <c r="JTI32" s="37"/>
      <c r="JTJ32" s="37"/>
      <c r="JTK32" s="37"/>
      <c r="JTL32" s="37"/>
      <c r="JTM32" s="37"/>
      <c r="JTN32" s="37"/>
      <c r="JTO32" s="37"/>
      <c r="JTP32" s="37"/>
      <c r="JTQ32" s="37"/>
      <c r="JTR32" s="37"/>
      <c r="JTS32" s="37"/>
      <c r="JTT32" s="37"/>
      <c r="JTU32" s="37"/>
      <c r="JTV32" s="37"/>
      <c r="JTW32" s="37"/>
      <c r="JTX32" s="37"/>
      <c r="JTY32" s="37"/>
      <c r="JTZ32" s="37"/>
      <c r="JUA32" s="37"/>
      <c r="JUB32" s="37"/>
      <c r="JUC32" s="37"/>
      <c r="JUD32" s="37"/>
      <c r="JUE32" s="37"/>
      <c r="JUF32" s="37"/>
      <c r="JUG32" s="37"/>
      <c r="JUH32" s="37"/>
      <c r="JUI32" s="37"/>
      <c r="JUJ32" s="37"/>
      <c r="JUK32" s="37"/>
      <c r="JUL32" s="37"/>
      <c r="JUM32" s="37"/>
      <c r="JUN32" s="37"/>
      <c r="JUO32" s="37"/>
      <c r="JUP32" s="37"/>
      <c r="JUQ32" s="37"/>
      <c r="JUR32" s="37"/>
      <c r="JUS32" s="37"/>
      <c r="JUT32" s="37"/>
      <c r="JUU32" s="37"/>
      <c r="JUV32" s="37"/>
      <c r="JUW32" s="37"/>
      <c r="JUX32" s="37"/>
      <c r="JUY32" s="37"/>
      <c r="JUZ32" s="37"/>
      <c r="JVA32" s="37"/>
      <c r="JVB32" s="37"/>
      <c r="JVC32" s="37"/>
      <c r="JVD32" s="37"/>
      <c r="JVE32" s="37"/>
      <c r="JVF32" s="37"/>
      <c r="JVG32" s="37"/>
      <c r="JVH32" s="37"/>
      <c r="JVI32" s="37"/>
      <c r="JVJ32" s="37"/>
      <c r="JVK32" s="37"/>
      <c r="JVL32" s="37"/>
      <c r="JVM32" s="37"/>
      <c r="JVN32" s="37"/>
      <c r="JVO32" s="37"/>
      <c r="JVP32" s="37"/>
      <c r="JVQ32" s="37"/>
      <c r="JVR32" s="37"/>
      <c r="JVS32" s="37"/>
      <c r="JVT32" s="37"/>
      <c r="JVU32" s="37"/>
      <c r="JVV32" s="37"/>
      <c r="JVW32" s="37"/>
      <c r="JVX32" s="37"/>
      <c r="JVY32" s="37"/>
      <c r="JVZ32" s="37"/>
      <c r="JWA32" s="37"/>
      <c r="JWB32" s="37"/>
      <c r="JWC32" s="37"/>
      <c r="JWD32" s="37"/>
      <c r="JWE32" s="37"/>
      <c r="JWF32" s="37"/>
      <c r="JWG32" s="37"/>
      <c r="JWH32" s="37"/>
      <c r="JWI32" s="37"/>
      <c r="JWJ32" s="37"/>
      <c r="JWK32" s="37"/>
      <c r="JWL32" s="37"/>
      <c r="JWM32" s="37"/>
      <c r="JWN32" s="37"/>
      <c r="JWO32" s="37"/>
      <c r="JWP32" s="37"/>
      <c r="JWQ32" s="37"/>
      <c r="JWR32" s="37"/>
      <c r="JWS32" s="37"/>
      <c r="JWT32" s="37"/>
      <c r="JWU32" s="37"/>
      <c r="JWV32" s="37"/>
      <c r="JWW32" s="37"/>
      <c r="JWX32" s="37"/>
      <c r="JWY32" s="37"/>
      <c r="JWZ32" s="37"/>
      <c r="JXA32" s="37"/>
      <c r="JXB32" s="37"/>
      <c r="JXC32" s="37"/>
      <c r="JXD32" s="37"/>
      <c r="JXE32" s="37"/>
      <c r="JXF32" s="37"/>
      <c r="JXG32" s="37"/>
      <c r="JXH32" s="37"/>
      <c r="JXI32" s="37"/>
      <c r="JXJ32" s="37"/>
      <c r="JXK32" s="37"/>
      <c r="JXL32" s="37"/>
      <c r="JXM32" s="37"/>
      <c r="JXN32" s="37"/>
      <c r="JXO32" s="37"/>
      <c r="JXP32" s="37"/>
      <c r="JXQ32" s="37"/>
      <c r="JXR32" s="37"/>
      <c r="JXS32" s="37"/>
      <c r="JXT32" s="37"/>
      <c r="JXU32" s="37"/>
      <c r="JXV32" s="37"/>
      <c r="JXW32" s="37"/>
      <c r="JXX32" s="37"/>
      <c r="JXY32" s="37"/>
      <c r="JXZ32" s="37"/>
      <c r="JYA32" s="37"/>
      <c r="JYB32" s="37"/>
      <c r="JYC32" s="37"/>
      <c r="JYD32" s="37"/>
      <c r="JYE32" s="37"/>
      <c r="JYF32" s="37"/>
      <c r="JYG32" s="37"/>
      <c r="JYH32" s="37"/>
      <c r="JYI32" s="37"/>
      <c r="JYJ32" s="37"/>
      <c r="JYK32" s="37"/>
      <c r="JYL32" s="37"/>
      <c r="JYM32" s="37"/>
      <c r="JYN32" s="37"/>
      <c r="JYO32" s="37"/>
      <c r="JYP32" s="37"/>
      <c r="JYQ32" s="37"/>
      <c r="JYR32" s="37"/>
      <c r="JYS32" s="37"/>
      <c r="JYT32" s="37"/>
      <c r="JYU32" s="37"/>
      <c r="JYV32" s="37"/>
      <c r="JYW32" s="37"/>
      <c r="JYX32" s="37"/>
      <c r="JYY32" s="37"/>
      <c r="JYZ32" s="37"/>
      <c r="JZA32" s="37"/>
      <c r="JZB32" s="37"/>
      <c r="JZC32" s="37"/>
      <c r="JZD32" s="37"/>
      <c r="JZE32" s="37"/>
      <c r="JZF32" s="37"/>
      <c r="JZG32" s="37"/>
      <c r="JZH32" s="37"/>
      <c r="JZI32" s="37"/>
      <c r="JZJ32" s="37"/>
      <c r="JZK32" s="37"/>
      <c r="JZL32" s="37"/>
      <c r="JZM32" s="37"/>
      <c r="JZN32" s="37"/>
      <c r="JZO32" s="37"/>
      <c r="JZP32" s="37"/>
      <c r="JZQ32" s="37"/>
      <c r="JZR32" s="37"/>
      <c r="JZS32" s="37"/>
      <c r="JZT32" s="37"/>
      <c r="JZU32" s="37"/>
      <c r="JZV32" s="37"/>
      <c r="JZW32" s="37"/>
      <c r="JZX32" s="37"/>
      <c r="JZY32" s="37"/>
      <c r="JZZ32" s="37"/>
      <c r="KAA32" s="37"/>
      <c r="KAB32" s="37"/>
      <c r="KAC32" s="37"/>
      <c r="KAD32" s="37"/>
      <c r="KAE32" s="37"/>
      <c r="KAF32" s="37"/>
      <c r="KAG32" s="37"/>
      <c r="KAH32" s="37"/>
      <c r="KAI32" s="37"/>
      <c r="KAJ32" s="37"/>
      <c r="KAK32" s="37"/>
      <c r="KAL32" s="37"/>
      <c r="KAM32" s="37"/>
      <c r="KAN32" s="37"/>
      <c r="KAO32" s="37"/>
      <c r="KAP32" s="37"/>
      <c r="KAQ32" s="37"/>
      <c r="KAR32" s="37"/>
      <c r="KAS32" s="37"/>
      <c r="KAT32" s="37"/>
      <c r="KAU32" s="37"/>
      <c r="KAV32" s="37"/>
      <c r="KAW32" s="37"/>
      <c r="KAX32" s="37"/>
      <c r="KAY32" s="37"/>
      <c r="KAZ32" s="37"/>
      <c r="KBA32" s="37"/>
      <c r="KBB32" s="37"/>
      <c r="KBC32" s="37"/>
      <c r="KBD32" s="37"/>
      <c r="KBE32" s="37"/>
      <c r="KBF32" s="37"/>
      <c r="KBG32" s="37"/>
      <c r="KBH32" s="37"/>
      <c r="KBI32" s="37"/>
      <c r="KBJ32" s="37"/>
      <c r="KBK32" s="37"/>
      <c r="KBL32" s="37"/>
      <c r="KBM32" s="37"/>
      <c r="KBN32" s="37"/>
      <c r="KBO32" s="37"/>
      <c r="KBP32" s="37"/>
      <c r="KBQ32" s="37"/>
      <c r="KBR32" s="37"/>
      <c r="KBS32" s="37"/>
      <c r="KBT32" s="37"/>
      <c r="KBU32" s="37"/>
      <c r="KBV32" s="37"/>
      <c r="KBW32" s="37"/>
      <c r="KBX32" s="37"/>
      <c r="KBY32" s="37"/>
      <c r="KBZ32" s="37"/>
      <c r="KCA32" s="37"/>
      <c r="KCB32" s="37"/>
      <c r="KCC32" s="37"/>
      <c r="KCD32" s="37"/>
      <c r="KCE32" s="37"/>
      <c r="KCF32" s="37"/>
      <c r="KCG32" s="37"/>
      <c r="KCH32" s="37"/>
      <c r="KCI32" s="37"/>
      <c r="KCJ32" s="37"/>
      <c r="KCK32" s="37"/>
      <c r="KCL32" s="37"/>
      <c r="KCM32" s="37"/>
      <c r="KCN32" s="37"/>
      <c r="KCO32" s="37"/>
      <c r="KCP32" s="37"/>
      <c r="KCQ32" s="37"/>
      <c r="KCR32" s="37"/>
      <c r="KCS32" s="37"/>
      <c r="KCT32" s="37"/>
      <c r="KCU32" s="37"/>
      <c r="KCV32" s="37"/>
      <c r="KCW32" s="37"/>
      <c r="KCX32" s="37"/>
      <c r="KCY32" s="37"/>
      <c r="KCZ32" s="37"/>
      <c r="KDA32" s="37"/>
      <c r="KDB32" s="37"/>
      <c r="KDC32" s="37"/>
      <c r="KDD32" s="37"/>
      <c r="KDE32" s="37"/>
      <c r="KDF32" s="37"/>
      <c r="KDG32" s="37"/>
      <c r="KDH32" s="37"/>
      <c r="KDI32" s="37"/>
      <c r="KDJ32" s="37"/>
      <c r="KDK32" s="37"/>
      <c r="KDL32" s="37"/>
      <c r="KDM32" s="37"/>
      <c r="KDN32" s="37"/>
      <c r="KDO32" s="37"/>
      <c r="KDP32" s="37"/>
      <c r="KDQ32" s="37"/>
      <c r="KDR32" s="37"/>
      <c r="KDS32" s="37"/>
      <c r="KDT32" s="37"/>
      <c r="KDU32" s="37"/>
      <c r="KDV32" s="37"/>
      <c r="KDW32" s="37"/>
      <c r="KDX32" s="37"/>
      <c r="KDY32" s="37"/>
      <c r="KDZ32" s="37"/>
      <c r="KEA32" s="37"/>
      <c r="KEB32" s="37"/>
      <c r="KEC32" s="37"/>
      <c r="KED32" s="37"/>
      <c r="KEE32" s="37"/>
      <c r="KEF32" s="37"/>
      <c r="KEG32" s="37"/>
      <c r="KEH32" s="37"/>
      <c r="KEI32" s="37"/>
      <c r="KEJ32" s="37"/>
      <c r="KEK32" s="37"/>
      <c r="KEL32" s="37"/>
      <c r="KEM32" s="37"/>
      <c r="KEN32" s="37"/>
      <c r="KEO32" s="37"/>
      <c r="KEP32" s="37"/>
      <c r="KEQ32" s="37"/>
      <c r="KER32" s="37"/>
      <c r="KES32" s="37"/>
      <c r="KET32" s="37"/>
      <c r="KEU32" s="37"/>
      <c r="KEV32" s="37"/>
      <c r="KEW32" s="37"/>
      <c r="KEX32" s="37"/>
      <c r="KEY32" s="37"/>
      <c r="KEZ32" s="37"/>
      <c r="KFA32" s="37"/>
      <c r="KFB32" s="37"/>
      <c r="KFC32" s="37"/>
      <c r="KFD32" s="37"/>
      <c r="KFE32" s="37"/>
      <c r="KFF32" s="37"/>
      <c r="KFG32" s="37"/>
      <c r="KFH32" s="37"/>
      <c r="KFI32" s="37"/>
      <c r="KFJ32" s="37"/>
      <c r="KFK32" s="37"/>
      <c r="KFL32" s="37"/>
      <c r="KFM32" s="37"/>
      <c r="KFN32" s="37"/>
      <c r="KFO32" s="37"/>
      <c r="KFP32" s="37"/>
      <c r="KFQ32" s="37"/>
      <c r="KFR32" s="37"/>
      <c r="KFS32" s="37"/>
      <c r="KFT32" s="37"/>
      <c r="KFU32" s="37"/>
      <c r="KFV32" s="37"/>
      <c r="KFW32" s="37"/>
      <c r="KFX32" s="37"/>
      <c r="KFY32" s="37"/>
      <c r="KFZ32" s="37"/>
      <c r="KGA32" s="37"/>
      <c r="KGB32" s="37"/>
      <c r="KGC32" s="37"/>
      <c r="KGD32" s="37"/>
      <c r="KGE32" s="37"/>
      <c r="KGF32" s="37"/>
      <c r="KGG32" s="37"/>
      <c r="KGH32" s="37"/>
      <c r="KGI32" s="37"/>
      <c r="KGJ32" s="37"/>
      <c r="KGK32" s="37"/>
      <c r="KGL32" s="37"/>
      <c r="KGM32" s="37"/>
      <c r="KGN32" s="37"/>
      <c r="KGO32" s="37"/>
      <c r="KGP32" s="37"/>
      <c r="KGQ32" s="37"/>
      <c r="KGR32" s="37"/>
      <c r="KGS32" s="37"/>
      <c r="KGT32" s="37"/>
      <c r="KGU32" s="37"/>
      <c r="KGV32" s="37"/>
      <c r="KGW32" s="37"/>
      <c r="KGX32" s="37"/>
      <c r="KGY32" s="37"/>
      <c r="KGZ32" s="37"/>
      <c r="KHA32" s="37"/>
      <c r="KHB32" s="37"/>
      <c r="KHC32" s="37"/>
      <c r="KHD32" s="37"/>
      <c r="KHE32" s="37"/>
      <c r="KHF32" s="37"/>
      <c r="KHG32" s="37"/>
      <c r="KHH32" s="37"/>
      <c r="KHI32" s="37"/>
      <c r="KHJ32" s="37"/>
      <c r="KHK32" s="37"/>
      <c r="KHL32" s="37"/>
      <c r="KHM32" s="37"/>
      <c r="KHN32" s="37"/>
      <c r="KHO32" s="37"/>
      <c r="KHP32" s="37"/>
      <c r="KHQ32" s="37"/>
      <c r="KHR32" s="37"/>
      <c r="KHS32" s="37"/>
      <c r="KHT32" s="37"/>
      <c r="KHU32" s="37"/>
      <c r="KHV32" s="37"/>
      <c r="KHW32" s="37"/>
      <c r="KHX32" s="37"/>
      <c r="KHY32" s="37"/>
      <c r="KHZ32" s="37"/>
      <c r="KIA32" s="37"/>
      <c r="KIB32" s="37"/>
      <c r="KIC32" s="37"/>
      <c r="KID32" s="37"/>
      <c r="KIE32" s="37"/>
      <c r="KIF32" s="37"/>
      <c r="KIG32" s="37"/>
      <c r="KIH32" s="37"/>
      <c r="KII32" s="37"/>
      <c r="KIJ32" s="37"/>
      <c r="KIK32" s="37"/>
      <c r="KIL32" s="37"/>
      <c r="KIM32" s="37"/>
      <c r="KIN32" s="37"/>
      <c r="KIO32" s="37"/>
      <c r="KIP32" s="37"/>
      <c r="KIQ32" s="37"/>
      <c r="KIR32" s="37"/>
      <c r="KIS32" s="37"/>
      <c r="KIT32" s="37"/>
      <c r="KIU32" s="37"/>
      <c r="KIV32" s="37"/>
      <c r="KIW32" s="37"/>
      <c r="KIX32" s="37"/>
      <c r="KIY32" s="37"/>
      <c r="KIZ32" s="37"/>
      <c r="KJA32" s="37"/>
      <c r="KJB32" s="37"/>
      <c r="KJC32" s="37"/>
      <c r="KJD32" s="37"/>
      <c r="KJE32" s="37"/>
      <c r="KJF32" s="37"/>
      <c r="KJG32" s="37"/>
      <c r="KJH32" s="37"/>
      <c r="KJI32" s="37"/>
      <c r="KJJ32" s="37"/>
      <c r="KJK32" s="37"/>
      <c r="KJL32" s="37"/>
      <c r="KJM32" s="37"/>
      <c r="KJN32" s="37"/>
      <c r="KJO32" s="37"/>
      <c r="KJP32" s="37"/>
      <c r="KJQ32" s="37"/>
      <c r="KJR32" s="37"/>
      <c r="KJS32" s="37"/>
      <c r="KJT32" s="37"/>
      <c r="KJU32" s="37"/>
      <c r="KJV32" s="37"/>
      <c r="KJW32" s="37"/>
      <c r="KJX32" s="37"/>
      <c r="KJY32" s="37"/>
      <c r="KJZ32" s="37"/>
      <c r="KKA32" s="37"/>
      <c r="KKB32" s="37"/>
      <c r="KKC32" s="37"/>
      <c r="KKD32" s="37"/>
      <c r="KKE32" s="37"/>
      <c r="KKF32" s="37"/>
      <c r="KKG32" s="37"/>
      <c r="KKH32" s="37"/>
      <c r="KKI32" s="37"/>
      <c r="KKJ32" s="37"/>
      <c r="KKK32" s="37"/>
      <c r="KKL32" s="37"/>
      <c r="KKM32" s="37"/>
      <c r="KKN32" s="37"/>
      <c r="KKO32" s="37"/>
      <c r="KKP32" s="37"/>
      <c r="KKQ32" s="37"/>
      <c r="KKR32" s="37"/>
      <c r="KKS32" s="37"/>
      <c r="KKT32" s="37"/>
      <c r="KKU32" s="37"/>
      <c r="KKV32" s="37"/>
      <c r="KKW32" s="37"/>
      <c r="KKX32" s="37"/>
      <c r="KKY32" s="37"/>
      <c r="KKZ32" s="37"/>
      <c r="KLA32" s="37"/>
      <c r="KLB32" s="37"/>
      <c r="KLC32" s="37"/>
      <c r="KLD32" s="37"/>
      <c r="KLE32" s="37"/>
      <c r="KLF32" s="37"/>
      <c r="KLG32" s="37"/>
      <c r="KLH32" s="37"/>
      <c r="KLI32" s="37"/>
      <c r="KLJ32" s="37"/>
      <c r="KLK32" s="37"/>
      <c r="KLL32" s="37"/>
      <c r="KLM32" s="37"/>
      <c r="KLN32" s="37"/>
      <c r="KLO32" s="37"/>
      <c r="KLP32" s="37"/>
      <c r="KLQ32" s="37"/>
      <c r="KLR32" s="37"/>
      <c r="KLS32" s="37"/>
      <c r="KLT32" s="37"/>
      <c r="KLU32" s="37"/>
      <c r="KLV32" s="37"/>
      <c r="KLW32" s="37"/>
      <c r="KLX32" s="37"/>
      <c r="KLY32" s="37"/>
      <c r="KLZ32" s="37"/>
      <c r="KMA32" s="37"/>
      <c r="KMB32" s="37"/>
      <c r="KMC32" s="37"/>
      <c r="KMD32" s="37"/>
      <c r="KME32" s="37"/>
      <c r="KMF32" s="37"/>
      <c r="KMG32" s="37"/>
      <c r="KMH32" s="37"/>
      <c r="KMI32" s="37"/>
      <c r="KMJ32" s="37"/>
      <c r="KMK32" s="37"/>
      <c r="KML32" s="37"/>
      <c r="KMM32" s="37"/>
      <c r="KMN32" s="37"/>
      <c r="KMO32" s="37"/>
      <c r="KMP32" s="37"/>
      <c r="KMQ32" s="37"/>
      <c r="KMR32" s="37"/>
      <c r="KMS32" s="37"/>
      <c r="KMT32" s="37"/>
      <c r="KMU32" s="37"/>
      <c r="KMV32" s="37"/>
      <c r="KMW32" s="37"/>
      <c r="KMX32" s="37"/>
      <c r="KMY32" s="37"/>
      <c r="KMZ32" s="37"/>
      <c r="KNA32" s="37"/>
      <c r="KNB32" s="37"/>
      <c r="KNC32" s="37"/>
      <c r="KND32" s="37"/>
      <c r="KNE32" s="37"/>
      <c r="KNF32" s="37"/>
      <c r="KNG32" s="37"/>
      <c r="KNH32" s="37"/>
      <c r="KNI32" s="37"/>
      <c r="KNJ32" s="37"/>
      <c r="KNK32" s="37"/>
      <c r="KNL32" s="37"/>
      <c r="KNM32" s="37"/>
      <c r="KNN32" s="37"/>
      <c r="KNO32" s="37"/>
      <c r="KNP32" s="37"/>
      <c r="KNQ32" s="37"/>
      <c r="KNR32" s="37"/>
      <c r="KNS32" s="37"/>
      <c r="KNT32" s="37"/>
      <c r="KNU32" s="37"/>
      <c r="KNV32" s="37"/>
      <c r="KNW32" s="37"/>
      <c r="KNX32" s="37"/>
      <c r="KNY32" s="37"/>
      <c r="KNZ32" s="37"/>
      <c r="KOA32" s="37"/>
      <c r="KOB32" s="37"/>
      <c r="KOC32" s="37"/>
      <c r="KOD32" s="37"/>
      <c r="KOE32" s="37"/>
      <c r="KOF32" s="37"/>
      <c r="KOG32" s="37"/>
      <c r="KOH32" s="37"/>
      <c r="KOI32" s="37"/>
      <c r="KOJ32" s="37"/>
      <c r="KOK32" s="37"/>
      <c r="KOL32" s="37"/>
      <c r="KOM32" s="37"/>
      <c r="KON32" s="37"/>
      <c r="KOO32" s="37"/>
      <c r="KOP32" s="37"/>
      <c r="KOQ32" s="37"/>
      <c r="KOR32" s="37"/>
      <c r="KOS32" s="37"/>
      <c r="KOT32" s="37"/>
      <c r="KOU32" s="37"/>
      <c r="KOV32" s="37"/>
      <c r="KOW32" s="37"/>
      <c r="KOX32" s="37"/>
      <c r="KOY32" s="37"/>
      <c r="KOZ32" s="37"/>
      <c r="KPA32" s="37"/>
      <c r="KPB32" s="37"/>
      <c r="KPC32" s="37"/>
      <c r="KPD32" s="37"/>
      <c r="KPE32" s="37"/>
      <c r="KPF32" s="37"/>
      <c r="KPG32" s="37"/>
      <c r="KPH32" s="37"/>
      <c r="KPI32" s="37"/>
      <c r="KPJ32" s="37"/>
      <c r="KPK32" s="37"/>
      <c r="KPL32" s="37"/>
      <c r="KPM32" s="37"/>
      <c r="KPN32" s="37"/>
      <c r="KPO32" s="37"/>
      <c r="KPP32" s="37"/>
      <c r="KPQ32" s="37"/>
      <c r="KPR32" s="37"/>
      <c r="KPS32" s="37"/>
      <c r="KPT32" s="37"/>
      <c r="KPU32" s="37"/>
      <c r="KPV32" s="37"/>
      <c r="KPW32" s="37"/>
      <c r="KPX32" s="37"/>
      <c r="KPY32" s="37"/>
      <c r="KPZ32" s="37"/>
      <c r="KQA32" s="37"/>
      <c r="KQB32" s="37"/>
      <c r="KQC32" s="37"/>
      <c r="KQD32" s="37"/>
      <c r="KQE32" s="37"/>
      <c r="KQF32" s="37"/>
      <c r="KQG32" s="37"/>
      <c r="KQH32" s="37"/>
      <c r="KQI32" s="37"/>
      <c r="KQJ32" s="37"/>
      <c r="KQK32" s="37"/>
      <c r="KQL32" s="37"/>
      <c r="KQM32" s="37"/>
      <c r="KQN32" s="37"/>
      <c r="KQO32" s="37"/>
      <c r="KQP32" s="37"/>
      <c r="KQQ32" s="37"/>
      <c r="KQR32" s="37"/>
      <c r="KQS32" s="37"/>
      <c r="KQT32" s="37"/>
      <c r="KQU32" s="37"/>
      <c r="KQV32" s="37"/>
      <c r="KQW32" s="37"/>
      <c r="KQX32" s="37"/>
      <c r="KQY32" s="37"/>
      <c r="KQZ32" s="37"/>
      <c r="KRA32" s="37"/>
      <c r="KRB32" s="37"/>
      <c r="KRC32" s="37"/>
      <c r="KRD32" s="37"/>
      <c r="KRE32" s="37"/>
      <c r="KRF32" s="37"/>
      <c r="KRG32" s="37"/>
      <c r="KRH32" s="37"/>
      <c r="KRI32" s="37"/>
      <c r="KRJ32" s="37"/>
      <c r="KRK32" s="37"/>
      <c r="KRL32" s="37"/>
      <c r="KRM32" s="37"/>
      <c r="KRN32" s="37"/>
      <c r="KRO32" s="37"/>
      <c r="KRP32" s="37"/>
      <c r="KRQ32" s="37"/>
      <c r="KRR32" s="37"/>
      <c r="KRS32" s="37"/>
      <c r="KRT32" s="37"/>
      <c r="KRU32" s="37"/>
      <c r="KRV32" s="37"/>
      <c r="KRW32" s="37"/>
      <c r="KRX32" s="37"/>
      <c r="KRY32" s="37"/>
      <c r="KRZ32" s="37"/>
      <c r="KSA32" s="37"/>
      <c r="KSB32" s="37"/>
      <c r="KSC32" s="37"/>
      <c r="KSD32" s="37"/>
      <c r="KSE32" s="37"/>
      <c r="KSF32" s="37"/>
      <c r="KSG32" s="37"/>
      <c r="KSH32" s="37"/>
      <c r="KSI32" s="37"/>
      <c r="KSJ32" s="37"/>
      <c r="KSK32" s="37"/>
      <c r="KSL32" s="37"/>
      <c r="KSM32" s="37"/>
      <c r="KSN32" s="37"/>
      <c r="KSO32" s="37"/>
      <c r="KSP32" s="37"/>
      <c r="KSQ32" s="37"/>
      <c r="KSR32" s="37"/>
      <c r="KSS32" s="37"/>
      <c r="KST32" s="37"/>
      <c r="KSU32" s="37"/>
      <c r="KSV32" s="37"/>
      <c r="KSW32" s="37"/>
      <c r="KSX32" s="37"/>
      <c r="KSY32" s="37"/>
      <c r="KSZ32" s="37"/>
      <c r="KTA32" s="37"/>
      <c r="KTB32" s="37"/>
      <c r="KTC32" s="37"/>
      <c r="KTD32" s="37"/>
      <c r="KTE32" s="37"/>
      <c r="KTF32" s="37"/>
      <c r="KTG32" s="37"/>
      <c r="KTH32" s="37"/>
      <c r="KTI32" s="37"/>
      <c r="KTJ32" s="37"/>
      <c r="KTK32" s="37"/>
      <c r="KTL32" s="37"/>
      <c r="KTM32" s="37"/>
      <c r="KTN32" s="37"/>
      <c r="KTO32" s="37"/>
      <c r="KTP32" s="37"/>
      <c r="KTQ32" s="37"/>
      <c r="KTR32" s="37"/>
      <c r="KTS32" s="37"/>
      <c r="KTT32" s="37"/>
      <c r="KTU32" s="37"/>
      <c r="KTV32" s="37"/>
      <c r="KTW32" s="37"/>
      <c r="KTX32" s="37"/>
      <c r="KTY32" s="37"/>
      <c r="KTZ32" s="37"/>
      <c r="KUA32" s="37"/>
      <c r="KUB32" s="37"/>
      <c r="KUC32" s="37"/>
      <c r="KUD32" s="37"/>
      <c r="KUE32" s="37"/>
      <c r="KUF32" s="37"/>
      <c r="KUG32" s="37"/>
      <c r="KUH32" s="37"/>
      <c r="KUI32" s="37"/>
      <c r="KUJ32" s="37"/>
      <c r="KUK32" s="37"/>
      <c r="KUL32" s="37"/>
      <c r="KUM32" s="37"/>
      <c r="KUN32" s="37"/>
      <c r="KUO32" s="37"/>
      <c r="KUP32" s="37"/>
      <c r="KUQ32" s="37"/>
      <c r="KUR32" s="37"/>
      <c r="KUS32" s="37"/>
      <c r="KUT32" s="37"/>
      <c r="KUU32" s="37"/>
      <c r="KUV32" s="37"/>
      <c r="KUW32" s="37"/>
      <c r="KUX32" s="37"/>
      <c r="KUY32" s="37"/>
      <c r="KUZ32" s="37"/>
      <c r="KVA32" s="37"/>
      <c r="KVB32" s="37"/>
      <c r="KVC32" s="37"/>
      <c r="KVD32" s="37"/>
      <c r="KVE32" s="37"/>
      <c r="KVF32" s="37"/>
      <c r="KVG32" s="37"/>
      <c r="KVH32" s="37"/>
      <c r="KVI32" s="37"/>
      <c r="KVJ32" s="37"/>
      <c r="KVK32" s="37"/>
      <c r="KVL32" s="37"/>
      <c r="KVM32" s="37"/>
      <c r="KVN32" s="37"/>
      <c r="KVO32" s="37"/>
      <c r="KVP32" s="37"/>
      <c r="KVQ32" s="37"/>
      <c r="KVR32" s="37"/>
      <c r="KVS32" s="37"/>
      <c r="KVT32" s="37"/>
      <c r="KVU32" s="37"/>
      <c r="KVV32" s="37"/>
      <c r="KVW32" s="37"/>
      <c r="KVX32" s="37"/>
      <c r="KVY32" s="37"/>
      <c r="KVZ32" s="37"/>
      <c r="KWA32" s="37"/>
      <c r="KWB32" s="37"/>
      <c r="KWC32" s="37"/>
      <c r="KWD32" s="37"/>
      <c r="KWE32" s="37"/>
      <c r="KWF32" s="37"/>
      <c r="KWG32" s="37"/>
      <c r="KWH32" s="37"/>
      <c r="KWI32" s="37"/>
      <c r="KWJ32" s="37"/>
      <c r="KWK32" s="37"/>
      <c r="KWL32" s="37"/>
      <c r="KWM32" s="37"/>
      <c r="KWN32" s="37"/>
      <c r="KWO32" s="37"/>
      <c r="KWP32" s="37"/>
      <c r="KWQ32" s="37"/>
      <c r="KWR32" s="37"/>
      <c r="KWS32" s="37"/>
      <c r="KWT32" s="37"/>
      <c r="KWU32" s="37"/>
      <c r="KWV32" s="37"/>
      <c r="KWW32" s="37"/>
      <c r="KWX32" s="37"/>
      <c r="KWY32" s="37"/>
      <c r="KWZ32" s="37"/>
      <c r="KXA32" s="37"/>
      <c r="KXB32" s="37"/>
      <c r="KXC32" s="37"/>
      <c r="KXD32" s="37"/>
      <c r="KXE32" s="37"/>
      <c r="KXF32" s="37"/>
      <c r="KXG32" s="37"/>
      <c r="KXH32" s="37"/>
      <c r="KXI32" s="37"/>
      <c r="KXJ32" s="37"/>
      <c r="KXK32" s="37"/>
      <c r="KXL32" s="37"/>
      <c r="KXM32" s="37"/>
      <c r="KXN32" s="37"/>
      <c r="KXO32" s="37"/>
      <c r="KXP32" s="37"/>
      <c r="KXQ32" s="37"/>
      <c r="KXR32" s="37"/>
      <c r="KXS32" s="37"/>
      <c r="KXT32" s="37"/>
      <c r="KXU32" s="37"/>
      <c r="KXV32" s="37"/>
      <c r="KXW32" s="37"/>
      <c r="KXX32" s="37"/>
      <c r="KXY32" s="37"/>
      <c r="KXZ32" s="37"/>
      <c r="KYA32" s="37"/>
      <c r="KYB32" s="37"/>
      <c r="KYC32" s="37"/>
      <c r="KYD32" s="37"/>
      <c r="KYE32" s="37"/>
      <c r="KYF32" s="37"/>
      <c r="KYG32" s="37"/>
      <c r="KYH32" s="37"/>
      <c r="KYI32" s="37"/>
      <c r="KYJ32" s="37"/>
      <c r="KYK32" s="37"/>
      <c r="KYL32" s="37"/>
      <c r="KYM32" s="37"/>
      <c r="KYN32" s="37"/>
      <c r="KYO32" s="37"/>
      <c r="KYP32" s="37"/>
      <c r="KYQ32" s="37"/>
      <c r="KYR32" s="37"/>
      <c r="KYS32" s="37"/>
      <c r="KYT32" s="37"/>
      <c r="KYU32" s="37"/>
      <c r="KYV32" s="37"/>
      <c r="KYW32" s="37"/>
      <c r="KYX32" s="37"/>
      <c r="KYY32" s="37"/>
      <c r="KYZ32" s="37"/>
      <c r="KZA32" s="37"/>
      <c r="KZB32" s="37"/>
      <c r="KZC32" s="37"/>
      <c r="KZD32" s="37"/>
      <c r="KZE32" s="37"/>
      <c r="KZF32" s="37"/>
      <c r="KZG32" s="37"/>
      <c r="KZH32" s="37"/>
      <c r="KZI32" s="37"/>
      <c r="KZJ32" s="37"/>
      <c r="KZK32" s="37"/>
      <c r="KZL32" s="37"/>
      <c r="KZM32" s="37"/>
      <c r="KZN32" s="37"/>
      <c r="KZO32" s="37"/>
      <c r="KZP32" s="37"/>
      <c r="KZQ32" s="37"/>
      <c r="KZR32" s="37"/>
      <c r="KZS32" s="37"/>
      <c r="KZT32" s="37"/>
      <c r="KZU32" s="37"/>
      <c r="KZV32" s="37"/>
      <c r="KZW32" s="37"/>
      <c r="KZX32" s="37"/>
      <c r="KZY32" s="37"/>
      <c r="KZZ32" s="37"/>
      <c r="LAA32" s="37"/>
      <c r="LAB32" s="37"/>
      <c r="LAC32" s="37"/>
      <c r="LAD32" s="37"/>
      <c r="LAE32" s="37"/>
      <c r="LAF32" s="37"/>
      <c r="LAG32" s="37"/>
      <c r="LAH32" s="37"/>
      <c r="LAI32" s="37"/>
      <c r="LAJ32" s="37"/>
      <c r="LAK32" s="37"/>
      <c r="LAL32" s="37"/>
      <c r="LAM32" s="37"/>
      <c r="LAN32" s="37"/>
      <c r="LAO32" s="37"/>
      <c r="LAP32" s="37"/>
      <c r="LAQ32" s="37"/>
      <c r="LAR32" s="37"/>
      <c r="LAS32" s="37"/>
      <c r="LAT32" s="37"/>
      <c r="LAU32" s="37"/>
      <c r="LAV32" s="37"/>
      <c r="LAW32" s="37"/>
      <c r="LAX32" s="37"/>
      <c r="LAY32" s="37"/>
      <c r="LAZ32" s="37"/>
      <c r="LBA32" s="37"/>
      <c r="LBB32" s="37"/>
      <c r="LBC32" s="37"/>
      <c r="LBD32" s="37"/>
      <c r="LBE32" s="37"/>
      <c r="LBF32" s="37"/>
      <c r="LBG32" s="37"/>
      <c r="LBH32" s="37"/>
      <c r="LBI32" s="37"/>
      <c r="LBJ32" s="37"/>
      <c r="LBK32" s="37"/>
      <c r="LBL32" s="37"/>
      <c r="LBM32" s="37"/>
      <c r="LBN32" s="37"/>
      <c r="LBO32" s="37"/>
      <c r="LBP32" s="37"/>
      <c r="LBQ32" s="37"/>
      <c r="LBR32" s="37"/>
      <c r="LBS32" s="37"/>
      <c r="LBT32" s="37"/>
      <c r="LBU32" s="37"/>
      <c r="LBV32" s="37"/>
      <c r="LBW32" s="37"/>
      <c r="LBX32" s="37"/>
      <c r="LBY32" s="37"/>
      <c r="LBZ32" s="37"/>
      <c r="LCA32" s="37"/>
      <c r="LCB32" s="37"/>
      <c r="LCC32" s="37"/>
      <c r="LCD32" s="37"/>
      <c r="LCE32" s="37"/>
      <c r="LCF32" s="37"/>
      <c r="LCG32" s="37"/>
      <c r="LCH32" s="37"/>
      <c r="LCI32" s="37"/>
      <c r="LCJ32" s="37"/>
      <c r="LCK32" s="37"/>
      <c r="LCL32" s="37"/>
      <c r="LCM32" s="37"/>
      <c r="LCN32" s="37"/>
      <c r="LCO32" s="37"/>
      <c r="LCP32" s="37"/>
      <c r="LCQ32" s="37"/>
      <c r="LCR32" s="37"/>
      <c r="LCS32" s="37"/>
      <c r="LCT32" s="37"/>
      <c r="LCU32" s="37"/>
      <c r="LCV32" s="37"/>
      <c r="LCW32" s="37"/>
      <c r="LCX32" s="37"/>
      <c r="LCY32" s="37"/>
      <c r="LCZ32" s="37"/>
      <c r="LDA32" s="37"/>
      <c r="LDB32" s="37"/>
      <c r="LDC32" s="37"/>
      <c r="LDD32" s="37"/>
      <c r="LDE32" s="37"/>
      <c r="LDF32" s="37"/>
      <c r="LDG32" s="37"/>
      <c r="LDH32" s="37"/>
      <c r="LDI32" s="37"/>
      <c r="LDJ32" s="37"/>
      <c r="LDK32" s="37"/>
      <c r="LDL32" s="37"/>
      <c r="LDM32" s="37"/>
      <c r="LDN32" s="37"/>
      <c r="LDO32" s="37"/>
      <c r="LDP32" s="37"/>
      <c r="LDQ32" s="37"/>
      <c r="LDR32" s="37"/>
      <c r="LDS32" s="37"/>
      <c r="LDT32" s="37"/>
      <c r="LDU32" s="37"/>
      <c r="LDV32" s="37"/>
      <c r="LDW32" s="37"/>
      <c r="LDX32" s="37"/>
      <c r="LDY32" s="37"/>
      <c r="LDZ32" s="37"/>
      <c r="LEA32" s="37"/>
      <c r="LEB32" s="37"/>
      <c r="LEC32" s="37"/>
      <c r="LED32" s="37"/>
      <c r="LEE32" s="37"/>
      <c r="LEF32" s="37"/>
      <c r="LEG32" s="37"/>
      <c r="LEH32" s="37"/>
      <c r="LEI32" s="37"/>
      <c r="LEJ32" s="37"/>
      <c r="LEK32" s="37"/>
      <c r="LEL32" s="37"/>
      <c r="LEM32" s="37"/>
      <c r="LEN32" s="37"/>
      <c r="LEO32" s="37"/>
      <c r="LEP32" s="37"/>
      <c r="LEQ32" s="37"/>
      <c r="LER32" s="37"/>
      <c r="LES32" s="37"/>
      <c r="LET32" s="37"/>
      <c r="LEU32" s="37"/>
      <c r="LEV32" s="37"/>
      <c r="LEW32" s="37"/>
      <c r="LEX32" s="37"/>
      <c r="LEY32" s="37"/>
      <c r="LEZ32" s="37"/>
      <c r="LFA32" s="37"/>
      <c r="LFB32" s="37"/>
      <c r="LFC32" s="37"/>
      <c r="LFD32" s="37"/>
      <c r="LFE32" s="37"/>
      <c r="LFF32" s="37"/>
      <c r="LFG32" s="37"/>
      <c r="LFH32" s="37"/>
      <c r="LFI32" s="37"/>
      <c r="LFJ32" s="37"/>
      <c r="LFK32" s="37"/>
      <c r="LFL32" s="37"/>
      <c r="LFM32" s="37"/>
      <c r="LFN32" s="37"/>
      <c r="LFO32" s="37"/>
      <c r="LFP32" s="37"/>
      <c r="LFQ32" s="37"/>
      <c r="LFR32" s="37"/>
      <c r="LFS32" s="37"/>
      <c r="LFT32" s="37"/>
      <c r="LFU32" s="37"/>
      <c r="LFV32" s="37"/>
      <c r="LFW32" s="37"/>
      <c r="LFX32" s="37"/>
      <c r="LFY32" s="37"/>
      <c r="LFZ32" s="37"/>
      <c r="LGA32" s="37"/>
      <c r="LGB32" s="37"/>
      <c r="LGC32" s="37"/>
      <c r="LGD32" s="37"/>
      <c r="LGE32" s="37"/>
      <c r="LGF32" s="37"/>
      <c r="LGG32" s="37"/>
      <c r="LGH32" s="37"/>
      <c r="LGI32" s="37"/>
      <c r="LGJ32" s="37"/>
      <c r="LGK32" s="37"/>
      <c r="LGL32" s="37"/>
      <c r="LGM32" s="37"/>
      <c r="LGN32" s="37"/>
      <c r="LGO32" s="37"/>
      <c r="LGP32" s="37"/>
      <c r="LGQ32" s="37"/>
      <c r="LGR32" s="37"/>
      <c r="LGS32" s="37"/>
      <c r="LGT32" s="37"/>
      <c r="LGU32" s="37"/>
      <c r="LGV32" s="37"/>
      <c r="LGW32" s="37"/>
      <c r="LGX32" s="37"/>
      <c r="LGY32" s="37"/>
      <c r="LGZ32" s="37"/>
      <c r="LHA32" s="37"/>
      <c r="LHB32" s="37"/>
      <c r="LHC32" s="37"/>
      <c r="LHD32" s="37"/>
      <c r="LHE32" s="37"/>
      <c r="LHF32" s="37"/>
      <c r="LHG32" s="37"/>
      <c r="LHH32" s="37"/>
      <c r="LHI32" s="37"/>
      <c r="LHJ32" s="37"/>
      <c r="LHK32" s="37"/>
      <c r="LHL32" s="37"/>
      <c r="LHM32" s="37"/>
      <c r="LHN32" s="37"/>
      <c r="LHO32" s="37"/>
      <c r="LHP32" s="37"/>
      <c r="LHQ32" s="37"/>
      <c r="LHR32" s="37"/>
      <c r="LHS32" s="37"/>
      <c r="LHT32" s="37"/>
      <c r="LHU32" s="37"/>
      <c r="LHV32" s="37"/>
      <c r="LHW32" s="37"/>
      <c r="LHX32" s="37"/>
      <c r="LHY32" s="37"/>
      <c r="LHZ32" s="37"/>
      <c r="LIA32" s="37"/>
      <c r="LIB32" s="37"/>
      <c r="LIC32" s="37"/>
      <c r="LID32" s="37"/>
      <c r="LIE32" s="37"/>
      <c r="LIF32" s="37"/>
      <c r="LIG32" s="37"/>
      <c r="LIH32" s="37"/>
      <c r="LII32" s="37"/>
      <c r="LIJ32" s="37"/>
      <c r="LIK32" s="37"/>
      <c r="LIL32" s="37"/>
      <c r="LIM32" s="37"/>
      <c r="LIN32" s="37"/>
      <c r="LIO32" s="37"/>
      <c r="LIP32" s="37"/>
      <c r="LIQ32" s="37"/>
      <c r="LIR32" s="37"/>
      <c r="LIS32" s="37"/>
      <c r="LIT32" s="37"/>
      <c r="LIU32" s="37"/>
      <c r="LIV32" s="37"/>
      <c r="LIW32" s="37"/>
      <c r="LIX32" s="37"/>
      <c r="LIY32" s="37"/>
      <c r="LIZ32" s="37"/>
      <c r="LJA32" s="37"/>
      <c r="LJB32" s="37"/>
      <c r="LJC32" s="37"/>
      <c r="LJD32" s="37"/>
      <c r="LJE32" s="37"/>
      <c r="LJF32" s="37"/>
      <c r="LJG32" s="37"/>
      <c r="LJH32" s="37"/>
      <c r="LJI32" s="37"/>
      <c r="LJJ32" s="37"/>
      <c r="LJK32" s="37"/>
      <c r="LJL32" s="37"/>
      <c r="LJM32" s="37"/>
      <c r="LJN32" s="37"/>
      <c r="LJO32" s="37"/>
      <c r="LJP32" s="37"/>
      <c r="LJQ32" s="37"/>
      <c r="LJR32" s="37"/>
      <c r="LJS32" s="37"/>
      <c r="LJT32" s="37"/>
      <c r="LJU32" s="37"/>
      <c r="LJV32" s="37"/>
      <c r="LJW32" s="37"/>
      <c r="LJX32" s="37"/>
      <c r="LJY32" s="37"/>
      <c r="LJZ32" s="37"/>
      <c r="LKA32" s="37"/>
      <c r="LKB32" s="37"/>
      <c r="LKC32" s="37"/>
      <c r="LKD32" s="37"/>
      <c r="LKE32" s="37"/>
      <c r="LKF32" s="37"/>
      <c r="LKG32" s="37"/>
      <c r="LKH32" s="37"/>
      <c r="LKI32" s="37"/>
      <c r="LKJ32" s="37"/>
      <c r="LKK32" s="37"/>
      <c r="LKL32" s="37"/>
      <c r="LKM32" s="37"/>
      <c r="LKN32" s="37"/>
      <c r="LKO32" s="37"/>
      <c r="LKP32" s="37"/>
      <c r="LKQ32" s="37"/>
      <c r="LKR32" s="37"/>
      <c r="LKS32" s="37"/>
      <c r="LKT32" s="37"/>
      <c r="LKU32" s="37"/>
      <c r="LKV32" s="37"/>
      <c r="LKW32" s="37"/>
      <c r="LKX32" s="37"/>
      <c r="LKY32" s="37"/>
      <c r="LKZ32" s="37"/>
      <c r="LLA32" s="37"/>
      <c r="LLB32" s="37"/>
      <c r="LLC32" s="37"/>
      <c r="LLD32" s="37"/>
      <c r="LLE32" s="37"/>
      <c r="LLF32" s="37"/>
      <c r="LLG32" s="37"/>
      <c r="LLH32" s="37"/>
      <c r="LLI32" s="37"/>
      <c r="LLJ32" s="37"/>
      <c r="LLK32" s="37"/>
      <c r="LLL32" s="37"/>
      <c r="LLM32" s="37"/>
      <c r="LLN32" s="37"/>
      <c r="LLO32" s="37"/>
      <c r="LLP32" s="37"/>
      <c r="LLQ32" s="37"/>
      <c r="LLR32" s="37"/>
      <c r="LLS32" s="37"/>
      <c r="LLT32" s="37"/>
      <c r="LLU32" s="37"/>
      <c r="LLV32" s="37"/>
      <c r="LLW32" s="37"/>
      <c r="LLX32" s="37"/>
      <c r="LLY32" s="37"/>
      <c r="LLZ32" s="37"/>
      <c r="LMA32" s="37"/>
      <c r="LMB32" s="37"/>
      <c r="LMC32" s="37"/>
      <c r="LMD32" s="37"/>
      <c r="LME32" s="37"/>
      <c r="LMF32" s="37"/>
      <c r="LMG32" s="37"/>
      <c r="LMH32" s="37"/>
      <c r="LMI32" s="37"/>
      <c r="LMJ32" s="37"/>
      <c r="LMK32" s="37"/>
      <c r="LML32" s="37"/>
      <c r="LMM32" s="37"/>
      <c r="LMN32" s="37"/>
      <c r="LMO32" s="37"/>
      <c r="LMP32" s="37"/>
      <c r="LMQ32" s="37"/>
      <c r="LMR32" s="37"/>
      <c r="LMS32" s="37"/>
      <c r="LMT32" s="37"/>
      <c r="LMU32" s="37"/>
      <c r="LMV32" s="37"/>
      <c r="LMW32" s="37"/>
      <c r="LMX32" s="37"/>
      <c r="LMY32" s="37"/>
      <c r="LMZ32" s="37"/>
      <c r="LNA32" s="37"/>
      <c r="LNB32" s="37"/>
      <c r="LNC32" s="37"/>
      <c r="LND32" s="37"/>
      <c r="LNE32" s="37"/>
      <c r="LNF32" s="37"/>
      <c r="LNG32" s="37"/>
      <c r="LNH32" s="37"/>
      <c r="LNI32" s="37"/>
      <c r="LNJ32" s="37"/>
      <c r="LNK32" s="37"/>
      <c r="LNL32" s="37"/>
      <c r="LNM32" s="37"/>
      <c r="LNN32" s="37"/>
      <c r="LNO32" s="37"/>
      <c r="LNP32" s="37"/>
      <c r="LNQ32" s="37"/>
      <c r="LNR32" s="37"/>
      <c r="LNS32" s="37"/>
      <c r="LNT32" s="37"/>
      <c r="LNU32" s="37"/>
      <c r="LNV32" s="37"/>
      <c r="LNW32" s="37"/>
      <c r="LNX32" s="37"/>
      <c r="LNY32" s="37"/>
      <c r="LNZ32" s="37"/>
      <c r="LOA32" s="37"/>
      <c r="LOB32" s="37"/>
      <c r="LOC32" s="37"/>
      <c r="LOD32" s="37"/>
      <c r="LOE32" s="37"/>
      <c r="LOF32" s="37"/>
      <c r="LOG32" s="37"/>
      <c r="LOH32" s="37"/>
      <c r="LOI32" s="37"/>
      <c r="LOJ32" s="37"/>
      <c r="LOK32" s="37"/>
      <c r="LOL32" s="37"/>
      <c r="LOM32" s="37"/>
      <c r="LON32" s="37"/>
      <c r="LOO32" s="37"/>
      <c r="LOP32" s="37"/>
      <c r="LOQ32" s="37"/>
      <c r="LOR32" s="37"/>
      <c r="LOS32" s="37"/>
      <c r="LOT32" s="37"/>
      <c r="LOU32" s="37"/>
      <c r="LOV32" s="37"/>
      <c r="LOW32" s="37"/>
      <c r="LOX32" s="37"/>
      <c r="LOY32" s="37"/>
      <c r="LOZ32" s="37"/>
      <c r="LPA32" s="37"/>
      <c r="LPB32" s="37"/>
      <c r="LPC32" s="37"/>
      <c r="LPD32" s="37"/>
      <c r="LPE32" s="37"/>
      <c r="LPF32" s="37"/>
      <c r="LPG32" s="37"/>
      <c r="LPH32" s="37"/>
      <c r="LPI32" s="37"/>
      <c r="LPJ32" s="37"/>
      <c r="LPK32" s="37"/>
      <c r="LPL32" s="37"/>
      <c r="LPM32" s="37"/>
      <c r="LPN32" s="37"/>
      <c r="LPO32" s="37"/>
      <c r="LPP32" s="37"/>
      <c r="LPQ32" s="37"/>
      <c r="LPR32" s="37"/>
      <c r="LPS32" s="37"/>
      <c r="LPT32" s="37"/>
      <c r="LPU32" s="37"/>
      <c r="LPV32" s="37"/>
      <c r="LPW32" s="37"/>
      <c r="LPX32" s="37"/>
      <c r="LPY32" s="37"/>
      <c r="LPZ32" s="37"/>
      <c r="LQA32" s="37"/>
      <c r="LQB32" s="37"/>
      <c r="LQC32" s="37"/>
      <c r="LQD32" s="37"/>
      <c r="LQE32" s="37"/>
      <c r="LQF32" s="37"/>
      <c r="LQG32" s="37"/>
      <c r="LQH32" s="37"/>
      <c r="LQI32" s="37"/>
      <c r="LQJ32" s="37"/>
      <c r="LQK32" s="37"/>
      <c r="LQL32" s="37"/>
      <c r="LQM32" s="37"/>
      <c r="LQN32" s="37"/>
      <c r="LQO32" s="37"/>
      <c r="LQP32" s="37"/>
      <c r="LQQ32" s="37"/>
      <c r="LQR32" s="37"/>
      <c r="LQS32" s="37"/>
      <c r="LQT32" s="37"/>
      <c r="LQU32" s="37"/>
      <c r="LQV32" s="37"/>
      <c r="LQW32" s="37"/>
      <c r="LQX32" s="37"/>
      <c r="LQY32" s="37"/>
      <c r="LQZ32" s="37"/>
      <c r="LRA32" s="37"/>
      <c r="LRB32" s="37"/>
      <c r="LRC32" s="37"/>
      <c r="LRD32" s="37"/>
      <c r="LRE32" s="37"/>
      <c r="LRF32" s="37"/>
      <c r="LRG32" s="37"/>
      <c r="LRH32" s="37"/>
      <c r="LRI32" s="37"/>
      <c r="LRJ32" s="37"/>
      <c r="LRK32" s="37"/>
      <c r="LRL32" s="37"/>
      <c r="LRM32" s="37"/>
      <c r="LRN32" s="37"/>
      <c r="LRO32" s="37"/>
      <c r="LRP32" s="37"/>
      <c r="LRQ32" s="37"/>
      <c r="LRR32" s="37"/>
      <c r="LRS32" s="37"/>
      <c r="LRT32" s="37"/>
      <c r="LRU32" s="37"/>
      <c r="LRV32" s="37"/>
      <c r="LRW32" s="37"/>
      <c r="LRX32" s="37"/>
      <c r="LRY32" s="37"/>
      <c r="LRZ32" s="37"/>
      <c r="LSA32" s="37"/>
      <c r="LSB32" s="37"/>
      <c r="LSC32" s="37"/>
      <c r="LSD32" s="37"/>
      <c r="LSE32" s="37"/>
      <c r="LSF32" s="37"/>
      <c r="LSG32" s="37"/>
      <c r="LSH32" s="37"/>
      <c r="LSI32" s="37"/>
      <c r="LSJ32" s="37"/>
      <c r="LSK32" s="37"/>
      <c r="LSL32" s="37"/>
      <c r="LSM32" s="37"/>
      <c r="LSN32" s="37"/>
      <c r="LSO32" s="37"/>
      <c r="LSP32" s="37"/>
      <c r="LSQ32" s="37"/>
      <c r="LSR32" s="37"/>
      <c r="LSS32" s="37"/>
      <c r="LST32" s="37"/>
      <c r="LSU32" s="37"/>
      <c r="LSV32" s="37"/>
      <c r="LSW32" s="37"/>
      <c r="LSX32" s="37"/>
      <c r="LSY32" s="37"/>
      <c r="LSZ32" s="37"/>
      <c r="LTA32" s="37"/>
      <c r="LTB32" s="37"/>
      <c r="LTC32" s="37"/>
      <c r="LTD32" s="37"/>
      <c r="LTE32" s="37"/>
      <c r="LTF32" s="37"/>
      <c r="LTG32" s="37"/>
      <c r="LTH32" s="37"/>
      <c r="LTI32" s="37"/>
      <c r="LTJ32" s="37"/>
      <c r="LTK32" s="37"/>
      <c r="LTL32" s="37"/>
      <c r="LTM32" s="37"/>
      <c r="LTN32" s="37"/>
      <c r="LTO32" s="37"/>
      <c r="LTP32" s="37"/>
      <c r="LTQ32" s="37"/>
      <c r="LTR32" s="37"/>
      <c r="LTS32" s="37"/>
      <c r="LTT32" s="37"/>
      <c r="LTU32" s="37"/>
      <c r="LTV32" s="37"/>
      <c r="LTW32" s="37"/>
      <c r="LTX32" s="37"/>
      <c r="LTY32" s="37"/>
      <c r="LTZ32" s="37"/>
      <c r="LUA32" s="37"/>
      <c r="LUB32" s="37"/>
      <c r="LUC32" s="37"/>
      <c r="LUD32" s="37"/>
      <c r="LUE32" s="37"/>
      <c r="LUF32" s="37"/>
      <c r="LUG32" s="37"/>
      <c r="LUH32" s="37"/>
      <c r="LUI32" s="37"/>
      <c r="LUJ32" s="37"/>
      <c r="LUK32" s="37"/>
      <c r="LUL32" s="37"/>
      <c r="LUM32" s="37"/>
      <c r="LUN32" s="37"/>
      <c r="LUO32" s="37"/>
      <c r="LUP32" s="37"/>
      <c r="LUQ32" s="37"/>
      <c r="LUR32" s="37"/>
      <c r="LUS32" s="37"/>
      <c r="LUT32" s="37"/>
      <c r="LUU32" s="37"/>
      <c r="LUV32" s="37"/>
      <c r="LUW32" s="37"/>
      <c r="LUX32" s="37"/>
      <c r="LUY32" s="37"/>
      <c r="LUZ32" s="37"/>
      <c r="LVA32" s="37"/>
      <c r="LVB32" s="37"/>
      <c r="LVC32" s="37"/>
      <c r="LVD32" s="37"/>
      <c r="LVE32" s="37"/>
      <c r="LVF32" s="37"/>
      <c r="LVG32" s="37"/>
      <c r="LVH32" s="37"/>
      <c r="LVI32" s="37"/>
      <c r="LVJ32" s="37"/>
      <c r="LVK32" s="37"/>
      <c r="LVL32" s="37"/>
      <c r="LVM32" s="37"/>
      <c r="LVN32" s="37"/>
      <c r="LVO32" s="37"/>
      <c r="LVP32" s="37"/>
      <c r="LVQ32" s="37"/>
      <c r="LVR32" s="37"/>
      <c r="LVS32" s="37"/>
      <c r="LVT32" s="37"/>
      <c r="LVU32" s="37"/>
      <c r="LVV32" s="37"/>
      <c r="LVW32" s="37"/>
      <c r="LVX32" s="37"/>
      <c r="LVY32" s="37"/>
      <c r="LVZ32" s="37"/>
      <c r="LWA32" s="37"/>
      <c r="LWB32" s="37"/>
      <c r="LWC32" s="37"/>
      <c r="LWD32" s="37"/>
      <c r="LWE32" s="37"/>
      <c r="LWF32" s="37"/>
      <c r="LWG32" s="37"/>
      <c r="LWH32" s="37"/>
      <c r="LWI32" s="37"/>
      <c r="LWJ32" s="37"/>
      <c r="LWK32" s="37"/>
      <c r="LWL32" s="37"/>
      <c r="LWM32" s="37"/>
      <c r="LWN32" s="37"/>
      <c r="LWO32" s="37"/>
      <c r="LWP32" s="37"/>
      <c r="LWQ32" s="37"/>
      <c r="LWR32" s="37"/>
      <c r="LWS32" s="37"/>
      <c r="LWT32" s="37"/>
      <c r="LWU32" s="37"/>
      <c r="LWV32" s="37"/>
      <c r="LWW32" s="37"/>
      <c r="LWX32" s="37"/>
      <c r="LWY32" s="37"/>
      <c r="LWZ32" s="37"/>
      <c r="LXA32" s="37"/>
      <c r="LXB32" s="37"/>
      <c r="LXC32" s="37"/>
      <c r="LXD32" s="37"/>
      <c r="LXE32" s="37"/>
      <c r="LXF32" s="37"/>
      <c r="LXG32" s="37"/>
      <c r="LXH32" s="37"/>
      <c r="LXI32" s="37"/>
      <c r="LXJ32" s="37"/>
      <c r="LXK32" s="37"/>
      <c r="LXL32" s="37"/>
      <c r="LXM32" s="37"/>
      <c r="LXN32" s="37"/>
      <c r="LXO32" s="37"/>
      <c r="LXP32" s="37"/>
      <c r="LXQ32" s="37"/>
      <c r="LXR32" s="37"/>
      <c r="LXS32" s="37"/>
      <c r="LXT32" s="37"/>
      <c r="LXU32" s="37"/>
      <c r="LXV32" s="37"/>
      <c r="LXW32" s="37"/>
      <c r="LXX32" s="37"/>
      <c r="LXY32" s="37"/>
      <c r="LXZ32" s="37"/>
      <c r="LYA32" s="37"/>
      <c r="LYB32" s="37"/>
      <c r="LYC32" s="37"/>
      <c r="LYD32" s="37"/>
      <c r="LYE32" s="37"/>
      <c r="LYF32" s="37"/>
      <c r="LYG32" s="37"/>
      <c r="LYH32" s="37"/>
      <c r="LYI32" s="37"/>
      <c r="LYJ32" s="37"/>
      <c r="LYK32" s="37"/>
      <c r="LYL32" s="37"/>
      <c r="LYM32" s="37"/>
      <c r="LYN32" s="37"/>
      <c r="LYO32" s="37"/>
      <c r="LYP32" s="37"/>
      <c r="LYQ32" s="37"/>
      <c r="LYR32" s="37"/>
      <c r="LYS32" s="37"/>
      <c r="LYT32" s="37"/>
      <c r="LYU32" s="37"/>
      <c r="LYV32" s="37"/>
      <c r="LYW32" s="37"/>
      <c r="LYX32" s="37"/>
      <c r="LYY32" s="37"/>
      <c r="LYZ32" s="37"/>
      <c r="LZA32" s="37"/>
      <c r="LZB32" s="37"/>
      <c r="LZC32" s="37"/>
      <c r="LZD32" s="37"/>
      <c r="LZE32" s="37"/>
      <c r="LZF32" s="37"/>
      <c r="LZG32" s="37"/>
      <c r="LZH32" s="37"/>
      <c r="LZI32" s="37"/>
      <c r="LZJ32" s="37"/>
      <c r="LZK32" s="37"/>
      <c r="LZL32" s="37"/>
      <c r="LZM32" s="37"/>
      <c r="LZN32" s="37"/>
      <c r="LZO32" s="37"/>
      <c r="LZP32" s="37"/>
      <c r="LZQ32" s="37"/>
      <c r="LZR32" s="37"/>
      <c r="LZS32" s="37"/>
      <c r="LZT32" s="37"/>
      <c r="LZU32" s="37"/>
      <c r="LZV32" s="37"/>
      <c r="LZW32" s="37"/>
      <c r="LZX32" s="37"/>
      <c r="LZY32" s="37"/>
      <c r="LZZ32" s="37"/>
      <c r="MAA32" s="37"/>
      <c r="MAB32" s="37"/>
      <c r="MAC32" s="37"/>
      <c r="MAD32" s="37"/>
      <c r="MAE32" s="37"/>
      <c r="MAF32" s="37"/>
      <c r="MAG32" s="37"/>
      <c r="MAH32" s="37"/>
      <c r="MAI32" s="37"/>
      <c r="MAJ32" s="37"/>
      <c r="MAK32" s="37"/>
      <c r="MAL32" s="37"/>
      <c r="MAM32" s="37"/>
      <c r="MAN32" s="37"/>
      <c r="MAO32" s="37"/>
      <c r="MAP32" s="37"/>
      <c r="MAQ32" s="37"/>
      <c r="MAR32" s="37"/>
      <c r="MAS32" s="37"/>
      <c r="MAT32" s="37"/>
      <c r="MAU32" s="37"/>
      <c r="MAV32" s="37"/>
      <c r="MAW32" s="37"/>
      <c r="MAX32" s="37"/>
      <c r="MAY32" s="37"/>
      <c r="MAZ32" s="37"/>
      <c r="MBA32" s="37"/>
      <c r="MBB32" s="37"/>
      <c r="MBC32" s="37"/>
      <c r="MBD32" s="37"/>
      <c r="MBE32" s="37"/>
      <c r="MBF32" s="37"/>
      <c r="MBG32" s="37"/>
      <c r="MBH32" s="37"/>
      <c r="MBI32" s="37"/>
      <c r="MBJ32" s="37"/>
      <c r="MBK32" s="37"/>
      <c r="MBL32" s="37"/>
      <c r="MBM32" s="37"/>
      <c r="MBN32" s="37"/>
      <c r="MBO32" s="37"/>
      <c r="MBP32" s="37"/>
      <c r="MBQ32" s="37"/>
      <c r="MBR32" s="37"/>
      <c r="MBS32" s="37"/>
      <c r="MBT32" s="37"/>
      <c r="MBU32" s="37"/>
      <c r="MBV32" s="37"/>
      <c r="MBW32" s="37"/>
      <c r="MBX32" s="37"/>
      <c r="MBY32" s="37"/>
      <c r="MBZ32" s="37"/>
      <c r="MCA32" s="37"/>
      <c r="MCB32" s="37"/>
      <c r="MCC32" s="37"/>
      <c r="MCD32" s="37"/>
      <c r="MCE32" s="37"/>
      <c r="MCF32" s="37"/>
      <c r="MCG32" s="37"/>
      <c r="MCH32" s="37"/>
      <c r="MCI32" s="37"/>
      <c r="MCJ32" s="37"/>
      <c r="MCK32" s="37"/>
      <c r="MCL32" s="37"/>
      <c r="MCM32" s="37"/>
      <c r="MCN32" s="37"/>
      <c r="MCO32" s="37"/>
      <c r="MCP32" s="37"/>
      <c r="MCQ32" s="37"/>
      <c r="MCR32" s="37"/>
      <c r="MCS32" s="37"/>
      <c r="MCT32" s="37"/>
      <c r="MCU32" s="37"/>
      <c r="MCV32" s="37"/>
      <c r="MCW32" s="37"/>
      <c r="MCX32" s="37"/>
      <c r="MCY32" s="37"/>
      <c r="MCZ32" s="37"/>
      <c r="MDA32" s="37"/>
      <c r="MDB32" s="37"/>
      <c r="MDC32" s="37"/>
      <c r="MDD32" s="37"/>
      <c r="MDE32" s="37"/>
      <c r="MDF32" s="37"/>
      <c r="MDG32" s="37"/>
      <c r="MDH32" s="37"/>
      <c r="MDI32" s="37"/>
      <c r="MDJ32" s="37"/>
      <c r="MDK32" s="37"/>
      <c r="MDL32" s="37"/>
      <c r="MDM32" s="37"/>
      <c r="MDN32" s="37"/>
      <c r="MDO32" s="37"/>
      <c r="MDP32" s="37"/>
      <c r="MDQ32" s="37"/>
      <c r="MDR32" s="37"/>
      <c r="MDS32" s="37"/>
      <c r="MDT32" s="37"/>
      <c r="MDU32" s="37"/>
      <c r="MDV32" s="37"/>
      <c r="MDW32" s="37"/>
      <c r="MDX32" s="37"/>
      <c r="MDY32" s="37"/>
      <c r="MDZ32" s="37"/>
      <c r="MEA32" s="37"/>
      <c r="MEB32" s="37"/>
      <c r="MEC32" s="37"/>
      <c r="MED32" s="37"/>
      <c r="MEE32" s="37"/>
      <c r="MEF32" s="37"/>
      <c r="MEG32" s="37"/>
      <c r="MEH32" s="37"/>
      <c r="MEI32" s="37"/>
      <c r="MEJ32" s="37"/>
      <c r="MEK32" s="37"/>
      <c r="MEL32" s="37"/>
      <c r="MEM32" s="37"/>
      <c r="MEN32" s="37"/>
      <c r="MEO32" s="37"/>
      <c r="MEP32" s="37"/>
      <c r="MEQ32" s="37"/>
      <c r="MER32" s="37"/>
      <c r="MES32" s="37"/>
      <c r="MET32" s="37"/>
      <c r="MEU32" s="37"/>
      <c r="MEV32" s="37"/>
      <c r="MEW32" s="37"/>
      <c r="MEX32" s="37"/>
      <c r="MEY32" s="37"/>
      <c r="MEZ32" s="37"/>
      <c r="MFA32" s="37"/>
      <c r="MFB32" s="37"/>
      <c r="MFC32" s="37"/>
      <c r="MFD32" s="37"/>
      <c r="MFE32" s="37"/>
      <c r="MFF32" s="37"/>
      <c r="MFG32" s="37"/>
      <c r="MFH32" s="37"/>
      <c r="MFI32" s="37"/>
      <c r="MFJ32" s="37"/>
      <c r="MFK32" s="37"/>
      <c r="MFL32" s="37"/>
      <c r="MFM32" s="37"/>
      <c r="MFN32" s="37"/>
      <c r="MFO32" s="37"/>
      <c r="MFP32" s="37"/>
      <c r="MFQ32" s="37"/>
      <c r="MFR32" s="37"/>
      <c r="MFS32" s="37"/>
      <c r="MFT32" s="37"/>
      <c r="MFU32" s="37"/>
      <c r="MFV32" s="37"/>
      <c r="MFW32" s="37"/>
      <c r="MFX32" s="37"/>
      <c r="MFY32" s="37"/>
      <c r="MFZ32" s="37"/>
      <c r="MGA32" s="37"/>
      <c r="MGB32" s="37"/>
      <c r="MGC32" s="37"/>
      <c r="MGD32" s="37"/>
      <c r="MGE32" s="37"/>
      <c r="MGF32" s="37"/>
      <c r="MGG32" s="37"/>
      <c r="MGH32" s="37"/>
      <c r="MGI32" s="37"/>
      <c r="MGJ32" s="37"/>
      <c r="MGK32" s="37"/>
      <c r="MGL32" s="37"/>
      <c r="MGM32" s="37"/>
      <c r="MGN32" s="37"/>
      <c r="MGO32" s="37"/>
      <c r="MGP32" s="37"/>
      <c r="MGQ32" s="37"/>
      <c r="MGR32" s="37"/>
      <c r="MGS32" s="37"/>
      <c r="MGT32" s="37"/>
      <c r="MGU32" s="37"/>
      <c r="MGV32" s="37"/>
      <c r="MGW32" s="37"/>
      <c r="MGX32" s="37"/>
      <c r="MGY32" s="37"/>
      <c r="MGZ32" s="37"/>
      <c r="MHA32" s="37"/>
      <c r="MHB32" s="37"/>
      <c r="MHC32" s="37"/>
      <c r="MHD32" s="37"/>
      <c r="MHE32" s="37"/>
      <c r="MHF32" s="37"/>
      <c r="MHG32" s="37"/>
      <c r="MHH32" s="37"/>
      <c r="MHI32" s="37"/>
      <c r="MHJ32" s="37"/>
      <c r="MHK32" s="37"/>
      <c r="MHL32" s="37"/>
      <c r="MHM32" s="37"/>
      <c r="MHN32" s="37"/>
      <c r="MHO32" s="37"/>
      <c r="MHP32" s="37"/>
      <c r="MHQ32" s="37"/>
      <c r="MHR32" s="37"/>
      <c r="MHS32" s="37"/>
      <c r="MHT32" s="37"/>
      <c r="MHU32" s="37"/>
      <c r="MHV32" s="37"/>
      <c r="MHW32" s="37"/>
      <c r="MHX32" s="37"/>
      <c r="MHY32" s="37"/>
      <c r="MHZ32" s="37"/>
      <c r="MIA32" s="37"/>
      <c r="MIB32" s="37"/>
      <c r="MIC32" s="37"/>
      <c r="MID32" s="37"/>
      <c r="MIE32" s="37"/>
      <c r="MIF32" s="37"/>
      <c r="MIG32" s="37"/>
      <c r="MIH32" s="37"/>
      <c r="MII32" s="37"/>
      <c r="MIJ32" s="37"/>
      <c r="MIK32" s="37"/>
      <c r="MIL32" s="37"/>
      <c r="MIM32" s="37"/>
      <c r="MIN32" s="37"/>
      <c r="MIO32" s="37"/>
      <c r="MIP32" s="37"/>
      <c r="MIQ32" s="37"/>
      <c r="MIR32" s="37"/>
      <c r="MIS32" s="37"/>
      <c r="MIT32" s="37"/>
      <c r="MIU32" s="37"/>
      <c r="MIV32" s="37"/>
      <c r="MIW32" s="37"/>
      <c r="MIX32" s="37"/>
      <c r="MIY32" s="37"/>
      <c r="MIZ32" s="37"/>
      <c r="MJA32" s="37"/>
      <c r="MJB32" s="37"/>
      <c r="MJC32" s="37"/>
      <c r="MJD32" s="37"/>
      <c r="MJE32" s="37"/>
      <c r="MJF32" s="37"/>
      <c r="MJG32" s="37"/>
      <c r="MJH32" s="37"/>
      <c r="MJI32" s="37"/>
      <c r="MJJ32" s="37"/>
      <c r="MJK32" s="37"/>
      <c r="MJL32" s="37"/>
      <c r="MJM32" s="37"/>
      <c r="MJN32" s="37"/>
      <c r="MJO32" s="37"/>
      <c r="MJP32" s="37"/>
      <c r="MJQ32" s="37"/>
      <c r="MJR32" s="37"/>
      <c r="MJS32" s="37"/>
      <c r="MJT32" s="37"/>
      <c r="MJU32" s="37"/>
      <c r="MJV32" s="37"/>
      <c r="MJW32" s="37"/>
      <c r="MJX32" s="37"/>
      <c r="MJY32" s="37"/>
      <c r="MJZ32" s="37"/>
      <c r="MKA32" s="37"/>
      <c r="MKB32" s="37"/>
      <c r="MKC32" s="37"/>
      <c r="MKD32" s="37"/>
      <c r="MKE32" s="37"/>
      <c r="MKF32" s="37"/>
      <c r="MKG32" s="37"/>
      <c r="MKH32" s="37"/>
      <c r="MKI32" s="37"/>
      <c r="MKJ32" s="37"/>
      <c r="MKK32" s="37"/>
      <c r="MKL32" s="37"/>
      <c r="MKM32" s="37"/>
      <c r="MKN32" s="37"/>
      <c r="MKO32" s="37"/>
      <c r="MKP32" s="37"/>
      <c r="MKQ32" s="37"/>
      <c r="MKR32" s="37"/>
      <c r="MKS32" s="37"/>
      <c r="MKT32" s="37"/>
      <c r="MKU32" s="37"/>
      <c r="MKV32" s="37"/>
      <c r="MKW32" s="37"/>
      <c r="MKX32" s="37"/>
      <c r="MKY32" s="37"/>
      <c r="MKZ32" s="37"/>
      <c r="MLA32" s="37"/>
      <c r="MLB32" s="37"/>
      <c r="MLC32" s="37"/>
      <c r="MLD32" s="37"/>
      <c r="MLE32" s="37"/>
      <c r="MLF32" s="37"/>
      <c r="MLG32" s="37"/>
      <c r="MLH32" s="37"/>
      <c r="MLI32" s="37"/>
      <c r="MLJ32" s="37"/>
      <c r="MLK32" s="37"/>
      <c r="MLL32" s="37"/>
      <c r="MLM32" s="37"/>
      <c r="MLN32" s="37"/>
      <c r="MLO32" s="37"/>
      <c r="MLP32" s="37"/>
      <c r="MLQ32" s="37"/>
      <c r="MLR32" s="37"/>
      <c r="MLS32" s="37"/>
      <c r="MLT32" s="37"/>
      <c r="MLU32" s="37"/>
      <c r="MLV32" s="37"/>
      <c r="MLW32" s="37"/>
      <c r="MLX32" s="37"/>
      <c r="MLY32" s="37"/>
      <c r="MLZ32" s="37"/>
      <c r="MMA32" s="37"/>
      <c r="MMB32" s="37"/>
      <c r="MMC32" s="37"/>
      <c r="MMD32" s="37"/>
      <c r="MME32" s="37"/>
      <c r="MMF32" s="37"/>
      <c r="MMG32" s="37"/>
      <c r="MMH32" s="37"/>
      <c r="MMI32" s="37"/>
      <c r="MMJ32" s="37"/>
      <c r="MMK32" s="37"/>
      <c r="MML32" s="37"/>
      <c r="MMM32" s="37"/>
      <c r="MMN32" s="37"/>
      <c r="MMO32" s="37"/>
      <c r="MMP32" s="37"/>
      <c r="MMQ32" s="37"/>
      <c r="MMR32" s="37"/>
      <c r="MMS32" s="37"/>
      <c r="MMT32" s="37"/>
      <c r="MMU32" s="37"/>
      <c r="MMV32" s="37"/>
      <c r="MMW32" s="37"/>
      <c r="MMX32" s="37"/>
      <c r="MMY32" s="37"/>
      <c r="MMZ32" s="37"/>
      <c r="MNA32" s="37"/>
      <c r="MNB32" s="37"/>
      <c r="MNC32" s="37"/>
      <c r="MND32" s="37"/>
      <c r="MNE32" s="37"/>
      <c r="MNF32" s="37"/>
      <c r="MNG32" s="37"/>
      <c r="MNH32" s="37"/>
      <c r="MNI32" s="37"/>
      <c r="MNJ32" s="37"/>
      <c r="MNK32" s="37"/>
      <c r="MNL32" s="37"/>
      <c r="MNM32" s="37"/>
      <c r="MNN32" s="37"/>
      <c r="MNO32" s="37"/>
      <c r="MNP32" s="37"/>
      <c r="MNQ32" s="37"/>
      <c r="MNR32" s="37"/>
      <c r="MNS32" s="37"/>
      <c r="MNT32" s="37"/>
      <c r="MNU32" s="37"/>
      <c r="MNV32" s="37"/>
      <c r="MNW32" s="37"/>
      <c r="MNX32" s="37"/>
      <c r="MNY32" s="37"/>
      <c r="MNZ32" s="37"/>
      <c r="MOA32" s="37"/>
      <c r="MOB32" s="37"/>
      <c r="MOC32" s="37"/>
      <c r="MOD32" s="37"/>
      <c r="MOE32" s="37"/>
      <c r="MOF32" s="37"/>
      <c r="MOG32" s="37"/>
      <c r="MOH32" s="37"/>
      <c r="MOI32" s="37"/>
      <c r="MOJ32" s="37"/>
      <c r="MOK32" s="37"/>
      <c r="MOL32" s="37"/>
      <c r="MOM32" s="37"/>
      <c r="MON32" s="37"/>
      <c r="MOO32" s="37"/>
      <c r="MOP32" s="37"/>
      <c r="MOQ32" s="37"/>
      <c r="MOR32" s="37"/>
      <c r="MOS32" s="37"/>
      <c r="MOT32" s="37"/>
      <c r="MOU32" s="37"/>
      <c r="MOV32" s="37"/>
      <c r="MOW32" s="37"/>
      <c r="MOX32" s="37"/>
      <c r="MOY32" s="37"/>
      <c r="MOZ32" s="37"/>
      <c r="MPA32" s="37"/>
      <c r="MPB32" s="37"/>
      <c r="MPC32" s="37"/>
      <c r="MPD32" s="37"/>
      <c r="MPE32" s="37"/>
      <c r="MPF32" s="37"/>
      <c r="MPG32" s="37"/>
      <c r="MPH32" s="37"/>
      <c r="MPI32" s="37"/>
      <c r="MPJ32" s="37"/>
      <c r="MPK32" s="37"/>
      <c r="MPL32" s="37"/>
      <c r="MPM32" s="37"/>
      <c r="MPN32" s="37"/>
      <c r="MPO32" s="37"/>
      <c r="MPP32" s="37"/>
      <c r="MPQ32" s="37"/>
      <c r="MPR32" s="37"/>
      <c r="MPS32" s="37"/>
      <c r="MPT32" s="37"/>
      <c r="MPU32" s="37"/>
      <c r="MPV32" s="37"/>
      <c r="MPW32" s="37"/>
      <c r="MPX32" s="37"/>
      <c r="MPY32" s="37"/>
      <c r="MPZ32" s="37"/>
      <c r="MQA32" s="37"/>
      <c r="MQB32" s="37"/>
      <c r="MQC32" s="37"/>
      <c r="MQD32" s="37"/>
      <c r="MQE32" s="37"/>
      <c r="MQF32" s="37"/>
      <c r="MQG32" s="37"/>
      <c r="MQH32" s="37"/>
      <c r="MQI32" s="37"/>
      <c r="MQJ32" s="37"/>
      <c r="MQK32" s="37"/>
      <c r="MQL32" s="37"/>
      <c r="MQM32" s="37"/>
      <c r="MQN32" s="37"/>
      <c r="MQO32" s="37"/>
      <c r="MQP32" s="37"/>
      <c r="MQQ32" s="37"/>
      <c r="MQR32" s="37"/>
      <c r="MQS32" s="37"/>
      <c r="MQT32" s="37"/>
      <c r="MQU32" s="37"/>
      <c r="MQV32" s="37"/>
      <c r="MQW32" s="37"/>
      <c r="MQX32" s="37"/>
      <c r="MQY32" s="37"/>
      <c r="MQZ32" s="37"/>
      <c r="MRA32" s="37"/>
      <c r="MRB32" s="37"/>
      <c r="MRC32" s="37"/>
      <c r="MRD32" s="37"/>
      <c r="MRE32" s="37"/>
      <c r="MRF32" s="37"/>
      <c r="MRG32" s="37"/>
      <c r="MRH32" s="37"/>
      <c r="MRI32" s="37"/>
      <c r="MRJ32" s="37"/>
      <c r="MRK32" s="37"/>
      <c r="MRL32" s="37"/>
      <c r="MRM32" s="37"/>
      <c r="MRN32" s="37"/>
      <c r="MRO32" s="37"/>
      <c r="MRP32" s="37"/>
      <c r="MRQ32" s="37"/>
      <c r="MRR32" s="37"/>
      <c r="MRS32" s="37"/>
      <c r="MRT32" s="37"/>
      <c r="MRU32" s="37"/>
      <c r="MRV32" s="37"/>
      <c r="MRW32" s="37"/>
      <c r="MRX32" s="37"/>
      <c r="MRY32" s="37"/>
      <c r="MRZ32" s="37"/>
      <c r="MSA32" s="37"/>
      <c r="MSB32" s="37"/>
      <c r="MSC32" s="37"/>
      <c r="MSD32" s="37"/>
      <c r="MSE32" s="37"/>
      <c r="MSF32" s="37"/>
      <c r="MSG32" s="37"/>
      <c r="MSH32" s="37"/>
      <c r="MSI32" s="37"/>
      <c r="MSJ32" s="37"/>
      <c r="MSK32" s="37"/>
      <c r="MSL32" s="37"/>
      <c r="MSM32" s="37"/>
      <c r="MSN32" s="37"/>
      <c r="MSO32" s="37"/>
      <c r="MSP32" s="37"/>
      <c r="MSQ32" s="37"/>
      <c r="MSR32" s="37"/>
      <c r="MSS32" s="37"/>
      <c r="MST32" s="37"/>
      <c r="MSU32" s="37"/>
      <c r="MSV32" s="37"/>
      <c r="MSW32" s="37"/>
      <c r="MSX32" s="37"/>
      <c r="MSY32" s="37"/>
      <c r="MSZ32" s="37"/>
      <c r="MTA32" s="37"/>
      <c r="MTB32" s="37"/>
      <c r="MTC32" s="37"/>
      <c r="MTD32" s="37"/>
      <c r="MTE32" s="37"/>
      <c r="MTF32" s="37"/>
      <c r="MTG32" s="37"/>
      <c r="MTH32" s="37"/>
      <c r="MTI32" s="37"/>
      <c r="MTJ32" s="37"/>
      <c r="MTK32" s="37"/>
      <c r="MTL32" s="37"/>
      <c r="MTM32" s="37"/>
      <c r="MTN32" s="37"/>
      <c r="MTO32" s="37"/>
      <c r="MTP32" s="37"/>
      <c r="MTQ32" s="37"/>
      <c r="MTR32" s="37"/>
      <c r="MTS32" s="37"/>
      <c r="MTT32" s="37"/>
      <c r="MTU32" s="37"/>
      <c r="MTV32" s="37"/>
      <c r="MTW32" s="37"/>
      <c r="MTX32" s="37"/>
      <c r="MTY32" s="37"/>
      <c r="MTZ32" s="37"/>
      <c r="MUA32" s="37"/>
      <c r="MUB32" s="37"/>
      <c r="MUC32" s="37"/>
      <c r="MUD32" s="37"/>
      <c r="MUE32" s="37"/>
      <c r="MUF32" s="37"/>
      <c r="MUG32" s="37"/>
      <c r="MUH32" s="37"/>
      <c r="MUI32" s="37"/>
      <c r="MUJ32" s="37"/>
      <c r="MUK32" s="37"/>
      <c r="MUL32" s="37"/>
      <c r="MUM32" s="37"/>
      <c r="MUN32" s="37"/>
      <c r="MUO32" s="37"/>
      <c r="MUP32" s="37"/>
      <c r="MUQ32" s="37"/>
      <c r="MUR32" s="37"/>
      <c r="MUS32" s="37"/>
      <c r="MUT32" s="37"/>
      <c r="MUU32" s="37"/>
      <c r="MUV32" s="37"/>
      <c r="MUW32" s="37"/>
      <c r="MUX32" s="37"/>
      <c r="MUY32" s="37"/>
      <c r="MUZ32" s="37"/>
      <c r="MVA32" s="37"/>
      <c r="MVB32" s="37"/>
      <c r="MVC32" s="37"/>
      <c r="MVD32" s="37"/>
      <c r="MVE32" s="37"/>
      <c r="MVF32" s="37"/>
      <c r="MVG32" s="37"/>
      <c r="MVH32" s="37"/>
      <c r="MVI32" s="37"/>
      <c r="MVJ32" s="37"/>
      <c r="MVK32" s="37"/>
      <c r="MVL32" s="37"/>
      <c r="MVM32" s="37"/>
      <c r="MVN32" s="37"/>
      <c r="MVO32" s="37"/>
      <c r="MVP32" s="37"/>
      <c r="MVQ32" s="37"/>
      <c r="MVR32" s="37"/>
      <c r="MVS32" s="37"/>
      <c r="MVT32" s="37"/>
      <c r="MVU32" s="37"/>
      <c r="MVV32" s="37"/>
      <c r="MVW32" s="37"/>
      <c r="MVX32" s="37"/>
      <c r="MVY32" s="37"/>
      <c r="MVZ32" s="37"/>
      <c r="MWA32" s="37"/>
      <c r="MWB32" s="37"/>
      <c r="MWC32" s="37"/>
      <c r="MWD32" s="37"/>
      <c r="MWE32" s="37"/>
      <c r="MWF32" s="37"/>
      <c r="MWG32" s="37"/>
      <c r="MWH32" s="37"/>
      <c r="MWI32" s="37"/>
      <c r="MWJ32" s="37"/>
      <c r="MWK32" s="37"/>
      <c r="MWL32" s="37"/>
      <c r="MWM32" s="37"/>
      <c r="MWN32" s="37"/>
      <c r="MWO32" s="37"/>
      <c r="MWP32" s="37"/>
      <c r="MWQ32" s="37"/>
      <c r="MWR32" s="37"/>
      <c r="MWS32" s="37"/>
      <c r="MWT32" s="37"/>
      <c r="MWU32" s="37"/>
      <c r="MWV32" s="37"/>
      <c r="MWW32" s="37"/>
      <c r="MWX32" s="37"/>
      <c r="MWY32" s="37"/>
      <c r="MWZ32" s="37"/>
      <c r="MXA32" s="37"/>
      <c r="MXB32" s="37"/>
      <c r="MXC32" s="37"/>
      <c r="MXD32" s="37"/>
      <c r="MXE32" s="37"/>
      <c r="MXF32" s="37"/>
      <c r="MXG32" s="37"/>
      <c r="MXH32" s="37"/>
      <c r="MXI32" s="37"/>
      <c r="MXJ32" s="37"/>
      <c r="MXK32" s="37"/>
      <c r="MXL32" s="37"/>
      <c r="MXM32" s="37"/>
      <c r="MXN32" s="37"/>
      <c r="MXO32" s="37"/>
      <c r="MXP32" s="37"/>
      <c r="MXQ32" s="37"/>
      <c r="MXR32" s="37"/>
      <c r="MXS32" s="37"/>
      <c r="MXT32" s="37"/>
      <c r="MXU32" s="37"/>
      <c r="MXV32" s="37"/>
      <c r="MXW32" s="37"/>
      <c r="MXX32" s="37"/>
      <c r="MXY32" s="37"/>
      <c r="MXZ32" s="37"/>
      <c r="MYA32" s="37"/>
      <c r="MYB32" s="37"/>
      <c r="MYC32" s="37"/>
      <c r="MYD32" s="37"/>
      <c r="MYE32" s="37"/>
      <c r="MYF32" s="37"/>
      <c r="MYG32" s="37"/>
      <c r="MYH32" s="37"/>
      <c r="MYI32" s="37"/>
      <c r="MYJ32" s="37"/>
      <c r="MYK32" s="37"/>
      <c r="MYL32" s="37"/>
      <c r="MYM32" s="37"/>
      <c r="MYN32" s="37"/>
      <c r="MYO32" s="37"/>
      <c r="MYP32" s="37"/>
      <c r="MYQ32" s="37"/>
      <c r="MYR32" s="37"/>
      <c r="MYS32" s="37"/>
      <c r="MYT32" s="37"/>
      <c r="MYU32" s="37"/>
      <c r="MYV32" s="37"/>
      <c r="MYW32" s="37"/>
      <c r="MYX32" s="37"/>
      <c r="MYY32" s="37"/>
      <c r="MYZ32" s="37"/>
      <c r="MZA32" s="37"/>
      <c r="MZB32" s="37"/>
      <c r="MZC32" s="37"/>
      <c r="MZD32" s="37"/>
      <c r="MZE32" s="37"/>
      <c r="MZF32" s="37"/>
      <c r="MZG32" s="37"/>
      <c r="MZH32" s="37"/>
      <c r="MZI32" s="37"/>
      <c r="MZJ32" s="37"/>
      <c r="MZK32" s="37"/>
      <c r="MZL32" s="37"/>
      <c r="MZM32" s="37"/>
      <c r="MZN32" s="37"/>
      <c r="MZO32" s="37"/>
      <c r="MZP32" s="37"/>
      <c r="MZQ32" s="37"/>
      <c r="MZR32" s="37"/>
      <c r="MZS32" s="37"/>
      <c r="MZT32" s="37"/>
      <c r="MZU32" s="37"/>
      <c r="MZV32" s="37"/>
      <c r="MZW32" s="37"/>
      <c r="MZX32" s="37"/>
      <c r="MZY32" s="37"/>
      <c r="MZZ32" s="37"/>
      <c r="NAA32" s="37"/>
      <c r="NAB32" s="37"/>
      <c r="NAC32" s="37"/>
      <c r="NAD32" s="37"/>
      <c r="NAE32" s="37"/>
      <c r="NAF32" s="37"/>
      <c r="NAG32" s="37"/>
      <c r="NAH32" s="37"/>
      <c r="NAI32" s="37"/>
      <c r="NAJ32" s="37"/>
      <c r="NAK32" s="37"/>
      <c r="NAL32" s="37"/>
      <c r="NAM32" s="37"/>
      <c r="NAN32" s="37"/>
      <c r="NAO32" s="37"/>
      <c r="NAP32" s="37"/>
      <c r="NAQ32" s="37"/>
      <c r="NAR32" s="37"/>
      <c r="NAS32" s="37"/>
      <c r="NAT32" s="37"/>
      <c r="NAU32" s="37"/>
      <c r="NAV32" s="37"/>
      <c r="NAW32" s="37"/>
      <c r="NAX32" s="37"/>
      <c r="NAY32" s="37"/>
      <c r="NAZ32" s="37"/>
      <c r="NBA32" s="37"/>
      <c r="NBB32" s="37"/>
      <c r="NBC32" s="37"/>
      <c r="NBD32" s="37"/>
      <c r="NBE32" s="37"/>
      <c r="NBF32" s="37"/>
      <c r="NBG32" s="37"/>
      <c r="NBH32" s="37"/>
      <c r="NBI32" s="37"/>
      <c r="NBJ32" s="37"/>
      <c r="NBK32" s="37"/>
      <c r="NBL32" s="37"/>
      <c r="NBM32" s="37"/>
      <c r="NBN32" s="37"/>
      <c r="NBO32" s="37"/>
      <c r="NBP32" s="37"/>
      <c r="NBQ32" s="37"/>
      <c r="NBR32" s="37"/>
      <c r="NBS32" s="37"/>
      <c r="NBT32" s="37"/>
      <c r="NBU32" s="37"/>
      <c r="NBV32" s="37"/>
      <c r="NBW32" s="37"/>
      <c r="NBX32" s="37"/>
      <c r="NBY32" s="37"/>
      <c r="NBZ32" s="37"/>
      <c r="NCA32" s="37"/>
      <c r="NCB32" s="37"/>
      <c r="NCC32" s="37"/>
      <c r="NCD32" s="37"/>
      <c r="NCE32" s="37"/>
      <c r="NCF32" s="37"/>
      <c r="NCG32" s="37"/>
      <c r="NCH32" s="37"/>
      <c r="NCI32" s="37"/>
      <c r="NCJ32" s="37"/>
      <c r="NCK32" s="37"/>
      <c r="NCL32" s="37"/>
      <c r="NCM32" s="37"/>
      <c r="NCN32" s="37"/>
      <c r="NCO32" s="37"/>
      <c r="NCP32" s="37"/>
      <c r="NCQ32" s="37"/>
      <c r="NCR32" s="37"/>
      <c r="NCS32" s="37"/>
      <c r="NCT32" s="37"/>
      <c r="NCU32" s="37"/>
      <c r="NCV32" s="37"/>
      <c r="NCW32" s="37"/>
      <c r="NCX32" s="37"/>
      <c r="NCY32" s="37"/>
      <c r="NCZ32" s="37"/>
      <c r="NDA32" s="37"/>
      <c r="NDB32" s="37"/>
      <c r="NDC32" s="37"/>
      <c r="NDD32" s="37"/>
      <c r="NDE32" s="37"/>
      <c r="NDF32" s="37"/>
      <c r="NDG32" s="37"/>
      <c r="NDH32" s="37"/>
      <c r="NDI32" s="37"/>
      <c r="NDJ32" s="37"/>
      <c r="NDK32" s="37"/>
      <c r="NDL32" s="37"/>
      <c r="NDM32" s="37"/>
      <c r="NDN32" s="37"/>
      <c r="NDO32" s="37"/>
      <c r="NDP32" s="37"/>
      <c r="NDQ32" s="37"/>
      <c r="NDR32" s="37"/>
      <c r="NDS32" s="37"/>
      <c r="NDT32" s="37"/>
      <c r="NDU32" s="37"/>
      <c r="NDV32" s="37"/>
      <c r="NDW32" s="37"/>
      <c r="NDX32" s="37"/>
      <c r="NDY32" s="37"/>
      <c r="NDZ32" s="37"/>
      <c r="NEA32" s="37"/>
      <c r="NEB32" s="37"/>
      <c r="NEC32" s="37"/>
      <c r="NED32" s="37"/>
      <c r="NEE32" s="37"/>
      <c r="NEF32" s="37"/>
      <c r="NEG32" s="37"/>
      <c r="NEH32" s="37"/>
      <c r="NEI32" s="37"/>
      <c r="NEJ32" s="37"/>
      <c r="NEK32" s="37"/>
      <c r="NEL32" s="37"/>
      <c r="NEM32" s="37"/>
      <c r="NEN32" s="37"/>
      <c r="NEO32" s="37"/>
      <c r="NEP32" s="37"/>
      <c r="NEQ32" s="37"/>
      <c r="NER32" s="37"/>
      <c r="NES32" s="37"/>
      <c r="NET32" s="37"/>
      <c r="NEU32" s="37"/>
      <c r="NEV32" s="37"/>
      <c r="NEW32" s="37"/>
      <c r="NEX32" s="37"/>
      <c r="NEY32" s="37"/>
      <c r="NEZ32" s="37"/>
      <c r="NFA32" s="37"/>
      <c r="NFB32" s="37"/>
      <c r="NFC32" s="37"/>
      <c r="NFD32" s="37"/>
      <c r="NFE32" s="37"/>
      <c r="NFF32" s="37"/>
      <c r="NFG32" s="37"/>
      <c r="NFH32" s="37"/>
      <c r="NFI32" s="37"/>
      <c r="NFJ32" s="37"/>
      <c r="NFK32" s="37"/>
      <c r="NFL32" s="37"/>
      <c r="NFM32" s="37"/>
      <c r="NFN32" s="37"/>
      <c r="NFO32" s="37"/>
      <c r="NFP32" s="37"/>
      <c r="NFQ32" s="37"/>
      <c r="NFR32" s="37"/>
      <c r="NFS32" s="37"/>
      <c r="NFT32" s="37"/>
      <c r="NFU32" s="37"/>
      <c r="NFV32" s="37"/>
      <c r="NFW32" s="37"/>
      <c r="NFX32" s="37"/>
      <c r="NFY32" s="37"/>
      <c r="NFZ32" s="37"/>
      <c r="NGA32" s="37"/>
      <c r="NGB32" s="37"/>
      <c r="NGC32" s="37"/>
      <c r="NGD32" s="37"/>
      <c r="NGE32" s="37"/>
      <c r="NGF32" s="37"/>
      <c r="NGG32" s="37"/>
      <c r="NGH32" s="37"/>
      <c r="NGI32" s="37"/>
      <c r="NGJ32" s="37"/>
      <c r="NGK32" s="37"/>
      <c r="NGL32" s="37"/>
      <c r="NGM32" s="37"/>
      <c r="NGN32" s="37"/>
      <c r="NGO32" s="37"/>
      <c r="NGP32" s="37"/>
      <c r="NGQ32" s="37"/>
      <c r="NGR32" s="37"/>
      <c r="NGS32" s="37"/>
      <c r="NGT32" s="37"/>
      <c r="NGU32" s="37"/>
      <c r="NGV32" s="37"/>
      <c r="NGW32" s="37"/>
      <c r="NGX32" s="37"/>
      <c r="NGY32" s="37"/>
      <c r="NGZ32" s="37"/>
      <c r="NHA32" s="37"/>
      <c r="NHB32" s="37"/>
      <c r="NHC32" s="37"/>
      <c r="NHD32" s="37"/>
      <c r="NHE32" s="37"/>
      <c r="NHF32" s="37"/>
      <c r="NHG32" s="37"/>
      <c r="NHH32" s="37"/>
      <c r="NHI32" s="37"/>
      <c r="NHJ32" s="37"/>
      <c r="NHK32" s="37"/>
      <c r="NHL32" s="37"/>
      <c r="NHM32" s="37"/>
      <c r="NHN32" s="37"/>
      <c r="NHO32" s="37"/>
      <c r="NHP32" s="37"/>
      <c r="NHQ32" s="37"/>
      <c r="NHR32" s="37"/>
      <c r="NHS32" s="37"/>
      <c r="NHT32" s="37"/>
      <c r="NHU32" s="37"/>
      <c r="NHV32" s="37"/>
      <c r="NHW32" s="37"/>
      <c r="NHX32" s="37"/>
      <c r="NHY32" s="37"/>
      <c r="NHZ32" s="37"/>
      <c r="NIA32" s="37"/>
      <c r="NIB32" s="37"/>
      <c r="NIC32" s="37"/>
      <c r="NID32" s="37"/>
      <c r="NIE32" s="37"/>
      <c r="NIF32" s="37"/>
      <c r="NIG32" s="37"/>
      <c r="NIH32" s="37"/>
      <c r="NII32" s="37"/>
      <c r="NIJ32" s="37"/>
      <c r="NIK32" s="37"/>
      <c r="NIL32" s="37"/>
      <c r="NIM32" s="37"/>
      <c r="NIN32" s="37"/>
      <c r="NIO32" s="37"/>
      <c r="NIP32" s="37"/>
      <c r="NIQ32" s="37"/>
      <c r="NIR32" s="37"/>
      <c r="NIS32" s="37"/>
      <c r="NIT32" s="37"/>
      <c r="NIU32" s="37"/>
      <c r="NIV32" s="37"/>
      <c r="NIW32" s="37"/>
      <c r="NIX32" s="37"/>
      <c r="NIY32" s="37"/>
      <c r="NIZ32" s="37"/>
      <c r="NJA32" s="37"/>
      <c r="NJB32" s="37"/>
      <c r="NJC32" s="37"/>
      <c r="NJD32" s="37"/>
      <c r="NJE32" s="37"/>
      <c r="NJF32" s="37"/>
      <c r="NJG32" s="37"/>
      <c r="NJH32" s="37"/>
      <c r="NJI32" s="37"/>
      <c r="NJJ32" s="37"/>
      <c r="NJK32" s="37"/>
      <c r="NJL32" s="37"/>
      <c r="NJM32" s="37"/>
      <c r="NJN32" s="37"/>
      <c r="NJO32" s="37"/>
      <c r="NJP32" s="37"/>
      <c r="NJQ32" s="37"/>
      <c r="NJR32" s="37"/>
      <c r="NJS32" s="37"/>
      <c r="NJT32" s="37"/>
      <c r="NJU32" s="37"/>
      <c r="NJV32" s="37"/>
      <c r="NJW32" s="37"/>
      <c r="NJX32" s="37"/>
      <c r="NJY32" s="37"/>
      <c r="NJZ32" s="37"/>
      <c r="NKA32" s="37"/>
      <c r="NKB32" s="37"/>
      <c r="NKC32" s="37"/>
      <c r="NKD32" s="37"/>
      <c r="NKE32" s="37"/>
      <c r="NKF32" s="37"/>
      <c r="NKG32" s="37"/>
      <c r="NKH32" s="37"/>
      <c r="NKI32" s="37"/>
      <c r="NKJ32" s="37"/>
      <c r="NKK32" s="37"/>
      <c r="NKL32" s="37"/>
      <c r="NKM32" s="37"/>
      <c r="NKN32" s="37"/>
      <c r="NKO32" s="37"/>
      <c r="NKP32" s="37"/>
      <c r="NKQ32" s="37"/>
      <c r="NKR32" s="37"/>
      <c r="NKS32" s="37"/>
      <c r="NKT32" s="37"/>
      <c r="NKU32" s="37"/>
      <c r="NKV32" s="37"/>
      <c r="NKW32" s="37"/>
      <c r="NKX32" s="37"/>
      <c r="NKY32" s="37"/>
      <c r="NKZ32" s="37"/>
      <c r="NLA32" s="37"/>
      <c r="NLB32" s="37"/>
      <c r="NLC32" s="37"/>
      <c r="NLD32" s="37"/>
      <c r="NLE32" s="37"/>
      <c r="NLF32" s="37"/>
      <c r="NLG32" s="37"/>
      <c r="NLH32" s="37"/>
      <c r="NLI32" s="37"/>
      <c r="NLJ32" s="37"/>
      <c r="NLK32" s="37"/>
      <c r="NLL32" s="37"/>
      <c r="NLM32" s="37"/>
      <c r="NLN32" s="37"/>
      <c r="NLO32" s="37"/>
      <c r="NLP32" s="37"/>
      <c r="NLQ32" s="37"/>
      <c r="NLR32" s="37"/>
      <c r="NLS32" s="37"/>
      <c r="NLT32" s="37"/>
      <c r="NLU32" s="37"/>
      <c r="NLV32" s="37"/>
      <c r="NLW32" s="37"/>
      <c r="NLX32" s="37"/>
      <c r="NLY32" s="37"/>
      <c r="NLZ32" s="37"/>
      <c r="NMA32" s="37"/>
      <c r="NMB32" s="37"/>
      <c r="NMC32" s="37"/>
      <c r="NMD32" s="37"/>
      <c r="NME32" s="37"/>
      <c r="NMF32" s="37"/>
      <c r="NMG32" s="37"/>
      <c r="NMH32" s="37"/>
      <c r="NMI32" s="37"/>
      <c r="NMJ32" s="37"/>
      <c r="NMK32" s="37"/>
      <c r="NML32" s="37"/>
      <c r="NMM32" s="37"/>
      <c r="NMN32" s="37"/>
      <c r="NMO32" s="37"/>
      <c r="NMP32" s="37"/>
      <c r="NMQ32" s="37"/>
      <c r="NMR32" s="37"/>
      <c r="NMS32" s="37"/>
      <c r="NMT32" s="37"/>
      <c r="NMU32" s="37"/>
      <c r="NMV32" s="37"/>
      <c r="NMW32" s="37"/>
      <c r="NMX32" s="37"/>
      <c r="NMY32" s="37"/>
      <c r="NMZ32" s="37"/>
      <c r="NNA32" s="37"/>
      <c r="NNB32" s="37"/>
      <c r="NNC32" s="37"/>
      <c r="NND32" s="37"/>
      <c r="NNE32" s="37"/>
      <c r="NNF32" s="37"/>
      <c r="NNG32" s="37"/>
      <c r="NNH32" s="37"/>
      <c r="NNI32" s="37"/>
      <c r="NNJ32" s="37"/>
      <c r="NNK32" s="37"/>
      <c r="NNL32" s="37"/>
      <c r="NNM32" s="37"/>
      <c r="NNN32" s="37"/>
      <c r="NNO32" s="37"/>
      <c r="NNP32" s="37"/>
      <c r="NNQ32" s="37"/>
      <c r="NNR32" s="37"/>
      <c r="NNS32" s="37"/>
      <c r="NNT32" s="37"/>
      <c r="NNU32" s="37"/>
      <c r="NNV32" s="37"/>
      <c r="NNW32" s="37"/>
      <c r="NNX32" s="37"/>
      <c r="NNY32" s="37"/>
      <c r="NNZ32" s="37"/>
      <c r="NOA32" s="37"/>
      <c r="NOB32" s="37"/>
      <c r="NOC32" s="37"/>
      <c r="NOD32" s="37"/>
      <c r="NOE32" s="37"/>
      <c r="NOF32" s="37"/>
      <c r="NOG32" s="37"/>
      <c r="NOH32" s="37"/>
      <c r="NOI32" s="37"/>
      <c r="NOJ32" s="37"/>
      <c r="NOK32" s="37"/>
      <c r="NOL32" s="37"/>
      <c r="NOM32" s="37"/>
      <c r="NON32" s="37"/>
      <c r="NOO32" s="37"/>
      <c r="NOP32" s="37"/>
      <c r="NOQ32" s="37"/>
      <c r="NOR32" s="37"/>
      <c r="NOS32" s="37"/>
      <c r="NOT32" s="37"/>
      <c r="NOU32" s="37"/>
      <c r="NOV32" s="37"/>
      <c r="NOW32" s="37"/>
      <c r="NOX32" s="37"/>
      <c r="NOY32" s="37"/>
      <c r="NOZ32" s="37"/>
      <c r="NPA32" s="37"/>
      <c r="NPB32" s="37"/>
      <c r="NPC32" s="37"/>
      <c r="NPD32" s="37"/>
      <c r="NPE32" s="37"/>
      <c r="NPF32" s="37"/>
      <c r="NPG32" s="37"/>
      <c r="NPH32" s="37"/>
      <c r="NPI32" s="37"/>
      <c r="NPJ32" s="37"/>
      <c r="NPK32" s="37"/>
      <c r="NPL32" s="37"/>
      <c r="NPM32" s="37"/>
      <c r="NPN32" s="37"/>
      <c r="NPO32" s="37"/>
      <c r="NPP32" s="37"/>
      <c r="NPQ32" s="37"/>
      <c r="NPR32" s="37"/>
      <c r="NPS32" s="37"/>
      <c r="NPT32" s="37"/>
      <c r="NPU32" s="37"/>
      <c r="NPV32" s="37"/>
      <c r="NPW32" s="37"/>
      <c r="NPX32" s="37"/>
      <c r="NPY32" s="37"/>
      <c r="NPZ32" s="37"/>
      <c r="NQA32" s="37"/>
      <c r="NQB32" s="37"/>
      <c r="NQC32" s="37"/>
      <c r="NQD32" s="37"/>
      <c r="NQE32" s="37"/>
      <c r="NQF32" s="37"/>
      <c r="NQG32" s="37"/>
      <c r="NQH32" s="37"/>
      <c r="NQI32" s="37"/>
      <c r="NQJ32" s="37"/>
      <c r="NQK32" s="37"/>
      <c r="NQL32" s="37"/>
      <c r="NQM32" s="37"/>
      <c r="NQN32" s="37"/>
      <c r="NQO32" s="37"/>
      <c r="NQP32" s="37"/>
      <c r="NQQ32" s="37"/>
      <c r="NQR32" s="37"/>
      <c r="NQS32" s="37"/>
      <c r="NQT32" s="37"/>
      <c r="NQU32" s="37"/>
      <c r="NQV32" s="37"/>
      <c r="NQW32" s="37"/>
      <c r="NQX32" s="37"/>
      <c r="NQY32" s="37"/>
      <c r="NQZ32" s="37"/>
      <c r="NRA32" s="37"/>
      <c r="NRB32" s="37"/>
      <c r="NRC32" s="37"/>
      <c r="NRD32" s="37"/>
      <c r="NRE32" s="37"/>
      <c r="NRF32" s="37"/>
      <c r="NRG32" s="37"/>
      <c r="NRH32" s="37"/>
      <c r="NRI32" s="37"/>
      <c r="NRJ32" s="37"/>
      <c r="NRK32" s="37"/>
      <c r="NRL32" s="37"/>
      <c r="NRM32" s="37"/>
      <c r="NRN32" s="37"/>
      <c r="NRO32" s="37"/>
      <c r="NRP32" s="37"/>
      <c r="NRQ32" s="37"/>
      <c r="NRR32" s="37"/>
      <c r="NRS32" s="37"/>
      <c r="NRT32" s="37"/>
      <c r="NRU32" s="37"/>
      <c r="NRV32" s="37"/>
      <c r="NRW32" s="37"/>
      <c r="NRX32" s="37"/>
      <c r="NRY32" s="37"/>
      <c r="NRZ32" s="37"/>
      <c r="NSA32" s="37"/>
      <c r="NSB32" s="37"/>
      <c r="NSC32" s="37"/>
      <c r="NSD32" s="37"/>
      <c r="NSE32" s="37"/>
      <c r="NSF32" s="37"/>
      <c r="NSG32" s="37"/>
      <c r="NSH32" s="37"/>
      <c r="NSI32" s="37"/>
      <c r="NSJ32" s="37"/>
      <c r="NSK32" s="37"/>
      <c r="NSL32" s="37"/>
      <c r="NSM32" s="37"/>
      <c r="NSN32" s="37"/>
      <c r="NSO32" s="37"/>
      <c r="NSP32" s="37"/>
      <c r="NSQ32" s="37"/>
      <c r="NSR32" s="37"/>
      <c r="NSS32" s="37"/>
      <c r="NST32" s="37"/>
      <c r="NSU32" s="37"/>
      <c r="NSV32" s="37"/>
      <c r="NSW32" s="37"/>
      <c r="NSX32" s="37"/>
      <c r="NSY32" s="37"/>
      <c r="NSZ32" s="37"/>
      <c r="NTA32" s="37"/>
      <c r="NTB32" s="37"/>
      <c r="NTC32" s="37"/>
      <c r="NTD32" s="37"/>
      <c r="NTE32" s="37"/>
      <c r="NTF32" s="37"/>
      <c r="NTG32" s="37"/>
      <c r="NTH32" s="37"/>
      <c r="NTI32" s="37"/>
      <c r="NTJ32" s="37"/>
      <c r="NTK32" s="37"/>
      <c r="NTL32" s="37"/>
      <c r="NTM32" s="37"/>
      <c r="NTN32" s="37"/>
      <c r="NTO32" s="37"/>
      <c r="NTP32" s="37"/>
      <c r="NTQ32" s="37"/>
      <c r="NTR32" s="37"/>
      <c r="NTS32" s="37"/>
      <c r="NTT32" s="37"/>
      <c r="NTU32" s="37"/>
      <c r="NTV32" s="37"/>
      <c r="NTW32" s="37"/>
      <c r="NTX32" s="37"/>
      <c r="NTY32" s="37"/>
      <c r="NTZ32" s="37"/>
      <c r="NUA32" s="37"/>
      <c r="NUB32" s="37"/>
      <c r="NUC32" s="37"/>
      <c r="NUD32" s="37"/>
      <c r="NUE32" s="37"/>
      <c r="NUF32" s="37"/>
      <c r="NUG32" s="37"/>
      <c r="NUH32" s="37"/>
      <c r="NUI32" s="37"/>
      <c r="NUJ32" s="37"/>
      <c r="NUK32" s="37"/>
      <c r="NUL32" s="37"/>
      <c r="NUM32" s="37"/>
      <c r="NUN32" s="37"/>
      <c r="NUO32" s="37"/>
      <c r="NUP32" s="37"/>
      <c r="NUQ32" s="37"/>
      <c r="NUR32" s="37"/>
      <c r="NUS32" s="37"/>
      <c r="NUT32" s="37"/>
      <c r="NUU32" s="37"/>
      <c r="NUV32" s="37"/>
      <c r="NUW32" s="37"/>
      <c r="NUX32" s="37"/>
      <c r="NUY32" s="37"/>
      <c r="NUZ32" s="37"/>
      <c r="NVA32" s="37"/>
      <c r="NVB32" s="37"/>
      <c r="NVC32" s="37"/>
      <c r="NVD32" s="37"/>
      <c r="NVE32" s="37"/>
      <c r="NVF32" s="37"/>
      <c r="NVG32" s="37"/>
      <c r="NVH32" s="37"/>
      <c r="NVI32" s="37"/>
      <c r="NVJ32" s="37"/>
      <c r="NVK32" s="37"/>
      <c r="NVL32" s="37"/>
      <c r="NVM32" s="37"/>
      <c r="NVN32" s="37"/>
      <c r="NVO32" s="37"/>
      <c r="NVP32" s="37"/>
      <c r="NVQ32" s="37"/>
      <c r="NVR32" s="37"/>
      <c r="NVS32" s="37"/>
      <c r="NVT32" s="37"/>
      <c r="NVU32" s="37"/>
      <c r="NVV32" s="37"/>
      <c r="NVW32" s="37"/>
      <c r="NVX32" s="37"/>
      <c r="NVY32" s="37"/>
      <c r="NVZ32" s="37"/>
      <c r="NWA32" s="37"/>
      <c r="NWB32" s="37"/>
      <c r="NWC32" s="37"/>
      <c r="NWD32" s="37"/>
      <c r="NWE32" s="37"/>
      <c r="NWF32" s="37"/>
      <c r="NWG32" s="37"/>
      <c r="NWH32" s="37"/>
      <c r="NWI32" s="37"/>
      <c r="NWJ32" s="37"/>
      <c r="NWK32" s="37"/>
      <c r="NWL32" s="37"/>
      <c r="NWM32" s="37"/>
      <c r="NWN32" s="37"/>
      <c r="NWO32" s="37"/>
      <c r="NWP32" s="37"/>
      <c r="NWQ32" s="37"/>
      <c r="NWR32" s="37"/>
      <c r="NWS32" s="37"/>
      <c r="NWT32" s="37"/>
      <c r="NWU32" s="37"/>
      <c r="NWV32" s="37"/>
      <c r="NWW32" s="37"/>
      <c r="NWX32" s="37"/>
      <c r="NWY32" s="37"/>
      <c r="NWZ32" s="37"/>
      <c r="NXA32" s="37"/>
      <c r="NXB32" s="37"/>
      <c r="NXC32" s="37"/>
      <c r="NXD32" s="37"/>
      <c r="NXE32" s="37"/>
      <c r="NXF32" s="37"/>
      <c r="NXG32" s="37"/>
      <c r="NXH32" s="37"/>
      <c r="NXI32" s="37"/>
      <c r="NXJ32" s="37"/>
      <c r="NXK32" s="37"/>
      <c r="NXL32" s="37"/>
      <c r="NXM32" s="37"/>
      <c r="NXN32" s="37"/>
      <c r="NXO32" s="37"/>
      <c r="NXP32" s="37"/>
      <c r="NXQ32" s="37"/>
      <c r="NXR32" s="37"/>
      <c r="NXS32" s="37"/>
      <c r="NXT32" s="37"/>
      <c r="NXU32" s="37"/>
      <c r="NXV32" s="37"/>
      <c r="NXW32" s="37"/>
      <c r="NXX32" s="37"/>
      <c r="NXY32" s="37"/>
      <c r="NXZ32" s="37"/>
      <c r="NYA32" s="37"/>
      <c r="NYB32" s="37"/>
      <c r="NYC32" s="37"/>
      <c r="NYD32" s="37"/>
      <c r="NYE32" s="37"/>
      <c r="NYF32" s="37"/>
      <c r="NYG32" s="37"/>
      <c r="NYH32" s="37"/>
      <c r="NYI32" s="37"/>
      <c r="NYJ32" s="37"/>
      <c r="NYK32" s="37"/>
      <c r="NYL32" s="37"/>
      <c r="NYM32" s="37"/>
      <c r="NYN32" s="37"/>
      <c r="NYO32" s="37"/>
      <c r="NYP32" s="37"/>
      <c r="NYQ32" s="37"/>
      <c r="NYR32" s="37"/>
      <c r="NYS32" s="37"/>
      <c r="NYT32" s="37"/>
      <c r="NYU32" s="37"/>
      <c r="NYV32" s="37"/>
      <c r="NYW32" s="37"/>
      <c r="NYX32" s="37"/>
      <c r="NYY32" s="37"/>
      <c r="NYZ32" s="37"/>
      <c r="NZA32" s="37"/>
      <c r="NZB32" s="37"/>
      <c r="NZC32" s="37"/>
      <c r="NZD32" s="37"/>
      <c r="NZE32" s="37"/>
      <c r="NZF32" s="37"/>
      <c r="NZG32" s="37"/>
      <c r="NZH32" s="37"/>
      <c r="NZI32" s="37"/>
      <c r="NZJ32" s="37"/>
      <c r="NZK32" s="37"/>
      <c r="NZL32" s="37"/>
      <c r="NZM32" s="37"/>
      <c r="NZN32" s="37"/>
      <c r="NZO32" s="37"/>
      <c r="NZP32" s="37"/>
      <c r="NZQ32" s="37"/>
      <c r="NZR32" s="37"/>
      <c r="NZS32" s="37"/>
      <c r="NZT32" s="37"/>
      <c r="NZU32" s="37"/>
      <c r="NZV32" s="37"/>
      <c r="NZW32" s="37"/>
      <c r="NZX32" s="37"/>
      <c r="NZY32" s="37"/>
      <c r="NZZ32" s="37"/>
      <c r="OAA32" s="37"/>
      <c r="OAB32" s="37"/>
      <c r="OAC32" s="37"/>
      <c r="OAD32" s="37"/>
      <c r="OAE32" s="37"/>
      <c r="OAF32" s="37"/>
      <c r="OAG32" s="37"/>
      <c r="OAH32" s="37"/>
      <c r="OAI32" s="37"/>
      <c r="OAJ32" s="37"/>
      <c r="OAK32" s="37"/>
      <c r="OAL32" s="37"/>
      <c r="OAM32" s="37"/>
      <c r="OAN32" s="37"/>
      <c r="OAO32" s="37"/>
      <c r="OAP32" s="37"/>
      <c r="OAQ32" s="37"/>
      <c r="OAR32" s="37"/>
      <c r="OAS32" s="37"/>
      <c r="OAT32" s="37"/>
      <c r="OAU32" s="37"/>
      <c r="OAV32" s="37"/>
      <c r="OAW32" s="37"/>
      <c r="OAX32" s="37"/>
      <c r="OAY32" s="37"/>
      <c r="OAZ32" s="37"/>
      <c r="OBA32" s="37"/>
      <c r="OBB32" s="37"/>
      <c r="OBC32" s="37"/>
      <c r="OBD32" s="37"/>
      <c r="OBE32" s="37"/>
      <c r="OBF32" s="37"/>
      <c r="OBG32" s="37"/>
      <c r="OBH32" s="37"/>
      <c r="OBI32" s="37"/>
      <c r="OBJ32" s="37"/>
      <c r="OBK32" s="37"/>
      <c r="OBL32" s="37"/>
      <c r="OBM32" s="37"/>
      <c r="OBN32" s="37"/>
      <c r="OBO32" s="37"/>
      <c r="OBP32" s="37"/>
      <c r="OBQ32" s="37"/>
      <c r="OBR32" s="37"/>
      <c r="OBS32" s="37"/>
      <c r="OBT32" s="37"/>
      <c r="OBU32" s="37"/>
      <c r="OBV32" s="37"/>
      <c r="OBW32" s="37"/>
      <c r="OBX32" s="37"/>
      <c r="OBY32" s="37"/>
      <c r="OBZ32" s="37"/>
      <c r="OCA32" s="37"/>
      <c r="OCB32" s="37"/>
      <c r="OCC32" s="37"/>
      <c r="OCD32" s="37"/>
      <c r="OCE32" s="37"/>
      <c r="OCF32" s="37"/>
      <c r="OCG32" s="37"/>
      <c r="OCH32" s="37"/>
      <c r="OCI32" s="37"/>
      <c r="OCJ32" s="37"/>
      <c r="OCK32" s="37"/>
      <c r="OCL32" s="37"/>
      <c r="OCM32" s="37"/>
      <c r="OCN32" s="37"/>
      <c r="OCO32" s="37"/>
      <c r="OCP32" s="37"/>
      <c r="OCQ32" s="37"/>
      <c r="OCR32" s="37"/>
      <c r="OCS32" s="37"/>
      <c r="OCT32" s="37"/>
      <c r="OCU32" s="37"/>
      <c r="OCV32" s="37"/>
      <c r="OCW32" s="37"/>
      <c r="OCX32" s="37"/>
      <c r="OCY32" s="37"/>
      <c r="OCZ32" s="37"/>
      <c r="ODA32" s="37"/>
      <c r="ODB32" s="37"/>
      <c r="ODC32" s="37"/>
      <c r="ODD32" s="37"/>
      <c r="ODE32" s="37"/>
      <c r="ODF32" s="37"/>
      <c r="ODG32" s="37"/>
      <c r="ODH32" s="37"/>
      <c r="ODI32" s="37"/>
      <c r="ODJ32" s="37"/>
      <c r="ODK32" s="37"/>
      <c r="ODL32" s="37"/>
      <c r="ODM32" s="37"/>
      <c r="ODN32" s="37"/>
      <c r="ODO32" s="37"/>
      <c r="ODP32" s="37"/>
      <c r="ODQ32" s="37"/>
      <c r="ODR32" s="37"/>
      <c r="ODS32" s="37"/>
      <c r="ODT32" s="37"/>
      <c r="ODU32" s="37"/>
      <c r="ODV32" s="37"/>
      <c r="ODW32" s="37"/>
      <c r="ODX32" s="37"/>
      <c r="ODY32" s="37"/>
      <c r="ODZ32" s="37"/>
      <c r="OEA32" s="37"/>
      <c r="OEB32" s="37"/>
      <c r="OEC32" s="37"/>
      <c r="OED32" s="37"/>
      <c r="OEE32" s="37"/>
      <c r="OEF32" s="37"/>
      <c r="OEG32" s="37"/>
      <c r="OEH32" s="37"/>
      <c r="OEI32" s="37"/>
      <c r="OEJ32" s="37"/>
      <c r="OEK32" s="37"/>
      <c r="OEL32" s="37"/>
      <c r="OEM32" s="37"/>
      <c r="OEN32" s="37"/>
      <c r="OEO32" s="37"/>
      <c r="OEP32" s="37"/>
      <c r="OEQ32" s="37"/>
      <c r="OER32" s="37"/>
      <c r="OES32" s="37"/>
      <c r="OET32" s="37"/>
      <c r="OEU32" s="37"/>
      <c r="OEV32" s="37"/>
      <c r="OEW32" s="37"/>
      <c r="OEX32" s="37"/>
      <c r="OEY32" s="37"/>
      <c r="OEZ32" s="37"/>
      <c r="OFA32" s="37"/>
      <c r="OFB32" s="37"/>
      <c r="OFC32" s="37"/>
      <c r="OFD32" s="37"/>
      <c r="OFE32" s="37"/>
      <c r="OFF32" s="37"/>
      <c r="OFG32" s="37"/>
      <c r="OFH32" s="37"/>
      <c r="OFI32" s="37"/>
      <c r="OFJ32" s="37"/>
      <c r="OFK32" s="37"/>
      <c r="OFL32" s="37"/>
      <c r="OFM32" s="37"/>
      <c r="OFN32" s="37"/>
      <c r="OFO32" s="37"/>
      <c r="OFP32" s="37"/>
      <c r="OFQ32" s="37"/>
      <c r="OFR32" s="37"/>
      <c r="OFS32" s="37"/>
      <c r="OFT32" s="37"/>
      <c r="OFU32" s="37"/>
      <c r="OFV32" s="37"/>
      <c r="OFW32" s="37"/>
      <c r="OFX32" s="37"/>
      <c r="OFY32" s="37"/>
      <c r="OFZ32" s="37"/>
      <c r="OGA32" s="37"/>
      <c r="OGB32" s="37"/>
      <c r="OGC32" s="37"/>
      <c r="OGD32" s="37"/>
      <c r="OGE32" s="37"/>
      <c r="OGF32" s="37"/>
      <c r="OGG32" s="37"/>
      <c r="OGH32" s="37"/>
      <c r="OGI32" s="37"/>
      <c r="OGJ32" s="37"/>
      <c r="OGK32" s="37"/>
      <c r="OGL32" s="37"/>
      <c r="OGM32" s="37"/>
      <c r="OGN32" s="37"/>
      <c r="OGO32" s="37"/>
      <c r="OGP32" s="37"/>
      <c r="OGQ32" s="37"/>
      <c r="OGR32" s="37"/>
      <c r="OGS32" s="37"/>
      <c r="OGT32" s="37"/>
      <c r="OGU32" s="37"/>
      <c r="OGV32" s="37"/>
      <c r="OGW32" s="37"/>
      <c r="OGX32" s="37"/>
      <c r="OGY32" s="37"/>
      <c r="OGZ32" s="37"/>
      <c r="OHA32" s="37"/>
      <c r="OHB32" s="37"/>
      <c r="OHC32" s="37"/>
      <c r="OHD32" s="37"/>
      <c r="OHE32" s="37"/>
      <c r="OHF32" s="37"/>
      <c r="OHG32" s="37"/>
      <c r="OHH32" s="37"/>
      <c r="OHI32" s="37"/>
      <c r="OHJ32" s="37"/>
      <c r="OHK32" s="37"/>
      <c r="OHL32" s="37"/>
      <c r="OHM32" s="37"/>
      <c r="OHN32" s="37"/>
      <c r="OHO32" s="37"/>
      <c r="OHP32" s="37"/>
      <c r="OHQ32" s="37"/>
      <c r="OHR32" s="37"/>
      <c r="OHS32" s="37"/>
      <c r="OHT32" s="37"/>
      <c r="OHU32" s="37"/>
      <c r="OHV32" s="37"/>
      <c r="OHW32" s="37"/>
      <c r="OHX32" s="37"/>
      <c r="OHY32" s="37"/>
      <c r="OHZ32" s="37"/>
      <c r="OIA32" s="37"/>
      <c r="OIB32" s="37"/>
      <c r="OIC32" s="37"/>
      <c r="OID32" s="37"/>
      <c r="OIE32" s="37"/>
      <c r="OIF32" s="37"/>
      <c r="OIG32" s="37"/>
      <c r="OIH32" s="37"/>
      <c r="OII32" s="37"/>
      <c r="OIJ32" s="37"/>
      <c r="OIK32" s="37"/>
      <c r="OIL32" s="37"/>
      <c r="OIM32" s="37"/>
      <c r="OIN32" s="37"/>
      <c r="OIO32" s="37"/>
      <c r="OIP32" s="37"/>
      <c r="OIQ32" s="37"/>
      <c r="OIR32" s="37"/>
      <c r="OIS32" s="37"/>
      <c r="OIT32" s="37"/>
      <c r="OIU32" s="37"/>
      <c r="OIV32" s="37"/>
      <c r="OIW32" s="37"/>
      <c r="OIX32" s="37"/>
      <c r="OIY32" s="37"/>
      <c r="OIZ32" s="37"/>
      <c r="OJA32" s="37"/>
      <c r="OJB32" s="37"/>
      <c r="OJC32" s="37"/>
      <c r="OJD32" s="37"/>
      <c r="OJE32" s="37"/>
      <c r="OJF32" s="37"/>
      <c r="OJG32" s="37"/>
      <c r="OJH32" s="37"/>
      <c r="OJI32" s="37"/>
      <c r="OJJ32" s="37"/>
      <c r="OJK32" s="37"/>
      <c r="OJL32" s="37"/>
      <c r="OJM32" s="37"/>
      <c r="OJN32" s="37"/>
      <c r="OJO32" s="37"/>
      <c r="OJP32" s="37"/>
      <c r="OJQ32" s="37"/>
      <c r="OJR32" s="37"/>
      <c r="OJS32" s="37"/>
      <c r="OJT32" s="37"/>
      <c r="OJU32" s="37"/>
      <c r="OJV32" s="37"/>
      <c r="OJW32" s="37"/>
      <c r="OJX32" s="37"/>
      <c r="OJY32" s="37"/>
      <c r="OJZ32" s="37"/>
      <c r="OKA32" s="37"/>
      <c r="OKB32" s="37"/>
      <c r="OKC32" s="37"/>
      <c r="OKD32" s="37"/>
      <c r="OKE32" s="37"/>
      <c r="OKF32" s="37"/>
      <c r="OKG32" s="37"/>
      <c r="OKH32" s="37"/>
      <c r="OKI32" s="37"/>
      <c r="OKJ32" s="37"/>
      <c r="OKK32" s="37"/>
      <c r="OKL32" s="37"/>
      <c r="OKM32" s="37"/>
      <c r="OKN32" s="37"/>
      <c r="OKO32" s="37"/>
      <c r="OKP32" s="37"/>
      <c r="OKQ32" s="37"/>
      <c r="OKR32" s="37"/>
      <c r="OKS32" s="37"/>
      <c r="OKT32" s="37"/>
      <c r="OKU32" s="37"/>
      <c r="OKV32" s="37"/>
      <c r="OKW32" s="37"/>
      <c r="OKX32" s="37"/>
      <c r="OKY32" s="37"/>
      <c r="OKZ32" s="37"/>
      <c r="OLA32" s="37"/>
      <c r="OLB32" s="37"/>
      <c r="OLC32" s="37"/>
      <c r="OLD32" s="37"/>
      <c r="OLE32" s="37"/>
      <c r="OLF32" s="37"/>
      <c r="OLG32" s="37"/>
      <c r="OLH32" s="37"/>
      <c r="OLI32" s="37"/>
      <c r="OLJ32" s="37"/>
      <c r="OLK32" s="37"/>
      <c r="OLL32" s="37"/>
      <c r="OLM32" s="37"/>
      <c r="OLN32" s="37"/>
      <c r="OLO32" s="37"/>
      <c r="OLP32" s="37"/>
      <c r="OLQ32" s="37"/>
      <c r="OLR32" s="37"/>
      <c r="OLS32" s="37"/>
      <c r="OLT32" s="37"/>
      <c r="OLU32" s="37"/>
      <c r="OLV32" s="37"/>
      <c r="OLW32" s="37"/>
      <c r="OLX32" s="37"/>
      <c r="OLY32" s="37"/>
      <c r="OLZ32" s="37"/>
      <c r="OMA32" s="37"/>
      <c r="OMB32" s="37"/>
      <c r="OMC32" s="37"/>
      <c r="OMD32" s="37"/>
      <c r="OME32" s="37"/>
      <c r="OMF32" s="37"/>
      <c r="OMG32" s="37"/>
      <c r="OMH32" s="37"/>
      <c r="OMI32" s="37"/>
      <c r="OMJ32" s="37"/>
      <c r="OMK32" s="37"/>
      <c r="OML32" s="37"/>
      <c r="OMM32" s="37"/>
      <c r="OMN32" s="37"/>
      <c r="OMO32" s="37"/>
      <c r="OMP32" s="37"/>
      <c r="OMQ32" s="37"/>
      <c r="OMR32" s="37"/>
      <c r="OMS32" s="37"/>
      <c r="OMT32" s="37"/>
      <c r="OMU32" s="37"/>
      <c r="OMV32" s="37"/>
      <c r="OMW32" s="37"/>
      <c r="OMX32" s="37"/>
      <c r="OMY32" s="37"/>
      <c r="OMZ32" s="37"/>
      <c r="ONA32" s="37"/>
      <c r="ONB32" s="37"/>
      <c r="ONC32" s="37"/>
      <c r="OND32" s="37"/>
      <c r="ONE32" s="37"/>
      <c r="ONF32" s="37"/>
      <c r="ONG32" s="37"/>
      <c r="ONH32" s="37"/>
      <c r="ONI32" s="37"/>
      <c r="ONJ32" s="37"/>
      <c r="ONK32" s="37"/>
      <c r="ONL32" s="37"/>
      <c r="ONM32" s="37"/>
      <c r="ONN32" s="37"/>
      <c r="ONO32" s="37"/>
      <c r="ONP32" s="37"/>
      <c r="ONQ32" s="37"/>
      <c r="ONR32" s="37"/>
      <c r="ONS32" s="37"/>
      <c r="ONT32" s="37"/>
      <c r="ONU32" s="37"/>
      <c r="ONV32" s="37"/>
      <c r="ONW32" s="37"/>
      <c r="ONX32" s="37"/>
      <c r="ONY32" s="37"/>
      <c r="ONZ32" s="37"/>
      <c r="OOA32" s="37"/>
      <c r="OOB32" s="37"/>
      <c r="OOC32" s="37"/>
      <c r="OOD32" s="37"/>
      <c r="OOE32" s="37"/>
      <c r="OOF32" s="37"/>
      <c r="OOG32" s="37"/>
      <c r="OOH32" s="37"/>
      <c r="OOI32" s="37"/>
      <c r="OOJ32" s="37"/>
      <c r="OOK32" s="37"/>
      <c r="OOL32" s="37"/>
      <c r="OOM32" s="37"/>
      <c r="OON32" s="37"/>
      <c r="OOO32" s="37"/>
      <c r="OOP32" s="37"/>
      <c r="OOQ32" s="37"/>
      <c r="OOR32" s="37"/>
      <c r="OOS32" s="37"/>
      <c r="OOT32" s="37"/>
      <c r="OOU32" s="37"/>
      <c r="OOV32" s="37"/>
      <c r="OOW32" s="37"/>
      <c r="OOX32" s="37"/>
      <c r="OOY32" s="37"/>
      <c r="OOZ32" s="37"/>
      <c r="OPA32" s="37"/>
      <c r="OPB32" s="37"/>
      <c r="OPC32" s="37"/>
      <c r="OPD32" s="37"/>
      <c r="OPE32" s="37"/>
      <c r="OPF32" s="37"/>
      <c r="OPG32" s="37"/>
      <c r="OPH32" s="37"/>
      <c r="OPI32" s="37"/>
      <c r="OPJ32" s="37"/>
      <c r="OPK32" s="37"/>
      <c r="OPL32" s="37"/>
      <c r="OPM32" s="37"/>
      <c r="OPN32" s="37"/>
      <c r="OPO32" s="37"/>
      <c r="OPP32" s="37"/>
      <c r="OPQ32" s="37"/>
      <c r="OPR32" s="37"/>
      <c r="OPS32" s="37"/>
      <c r="OPT32" s="37"/>
      <c r="OPU32" s="37"/>
      <c r="OPV32" s="37"/>
      <c r="OPW32" s="37"/>
      <c r="OPX32" s="37"/>
      <c r="OPY32" s="37"/>
      <c r="OPZ32" s="37"/>
      <c r="OQA32" s="37"/>
      <c r="OQB32" s="37"/>
      <c r="OQC32" s="37"/>
      <c r="OQD32" s="37"/>
      <c r="OQE32" s="37"/>
      <c r="OQF32" s="37"/>
      <c r="OQG32" s="37"/>
      <c r="OQH32" s="37"/>
      <c r="OQI32" s="37"/>
      <c r="OQJ32" s="37"/>
      <c r="OQK32" s="37"/>
      <c r="OQL32" s="37"/>
      <c r="OQM32" s="37"/>
      <c r="OQN32" s="37"/>
      <c r="OQO32" s="37"/>
      <c r="OQP32" s="37"/>
      <c r="OQQ32" s="37"/>
      <c r="OQR32" s="37"/>
      <c r="OQS32" s="37"/>
      <c r="OQT32" s="37"/>
      <c r="OQU32" s="37"/>
      <c r="OQV32" s="37"/>
      <c r="OQW32" s="37"/>
      <c r="OQX32" s="37"/>
      <c r="OQY32" s="37"/>
      <c r="OQZ32" s="37"/>
      <c r="ORA32" s="37"/>
      <c r="ORB32" s="37"/>
      <c r="ORC32" s="37"/>
      <c r="ORD32" s="37"/>
      <c r="ORE32" s="37"/>
      <c r="ORF32" s="37"/>
      <c r="ORG32" s="37"/>
      <c r="ORH32" s="37"/>
      <c r="ORI32" s="37"/>
      <c r="ORJ32" s="37"/>
      <c r="ORK32" s="37"/>
      <c r="ORL32" s="37"/>
      <c r="ORM32" s="37"/>
      <c r="ORN32" s="37"/>
      <c r="ORO32" s="37"/>
      <c r="ORP32" s="37"/>
      <c r="ORQ32" s="37"/>
      <c r="ORR32" s="37"/>
      <c r="ORS32" s="37"/>
      <c r="ORT32" s="37"/>
      <c r="ORU32" s="37"/>
      <c r="ORV32" s="37"/>
      <c r="ORW32" s="37"/>
      <c r="ORX32" s="37"/>
      <c r="ORY32" s="37"/>
      <c r="ORZ32" s="37"/>
      <c r="OSA32" s="37"/>
      <c r="OSB32" s="37"/>
      <c r="OSC32" s="37"/>
      <c r="OSD32" s="37"/>
      <c r="OSE32" s="37"/>
      <c r="OSF32" s="37"/>
      <c r="OSG32" s="37"/>
      <c r="OSH32" s="37"/>
      <c r="OSI32" s="37"/>
      <c r="OSJ32" s="37"/>
      <c r="OSK32" s="37"/>
      <c r="OSL32" s="37"/>
      <c r="OSM32" s="37"/>
      <c r="OSN32" s="37"/>
      <c r="OSO32" s="37"/>
      <c r="OSP32" s="37"/>
      <c r="OSQ32" s="37"/>
      <c r="OSR32" s="37"/>
      <c r="OSS32" s="37"/>
      <c r="OST32" s="37"/>
      <c r="OSU32" s="37"/>
      <c r="OSV32" s="37"/>
      <c r="OSW32" s="37"/>
      <c r="OSX32" s="37"/>
      <c r="OSY32" s="37"/>
      <c r="OSZ32" s="37"/>
      <c r="OTA32" s="37"/>
      <c r="OTB32" s="37"/>
      <c r="OTC32" s="37"/>
      <c r="OTD32" s="37"/>
      <c r="OTE32" s="37"/>
      <c r="OTF32" s="37"/>
      <c r="OTG32" s="37"/>
      <c r="OTH32" s="37"/>
      <c r="OTI32" s="37"/>
      <c r="OTJ32" s="37"/>
      <c r="OTK32" s="37"/>
      <c r="OTL32" s="37"/>
      <c r="OTM32" s="37"/>
      <c r="OTN32" s="37"/>
      <c r="OTO32" s="37"/>
      <c r="OTP32" s="37"/>
      <c r="OTQ32" s="37"/>
      <c r="OTR32" s="37"/>
      <c r="OTS32" s="37"/>
      <c r="OTT32" s="37"/>
      <c r="OTU32" s="37"/>
      <c r="OTV32" s="37"/>
      <c r="OTW32" s="37"/>
      <c r="OTX32" s="37"/>
      <c r="OTY32" s="37"/>
      <c r="OTZ32" s="37"/>
      <c r="OUA32" s="37"/>
      <c r="OUB32" s="37"/>
      <c r="OUC32" s="37"/>
      <c r="OUD32" s="37"/>
      <c r="OUE32" s="37"/>
      <c r="OUF32" s="37"/>
      <c r="OUG32" s="37"/>
      <c r="OUH32" s="37"/>
      <c r="OUI32" s="37"/>
      <c r="OUJ32" s="37"/>
      <c r="OUK32" s="37"/>
      <c r="OUL32" s="37"/>
      <c r="OUM32" s="37"/>
      <c r="OUN32" s="37"/>
      <c r="OUO32" s="37"/>
      <c r="OUP32" s="37"/>
      <c r="OUQ32" s="37"/>
      <c r="OUR32" s="37"/>
      <c r="OUS32" s="37"/>
      <c r="OUT32" s="37"/>
      <c r="OUU32" s="37"/>
      <c r="OUV32" s="37"/>
      <c r="OUW32" s="37"/>
      <c r="OUX32" s="37"/>
      <c r="OUY32" s="37"/>
      <c r="OUZ32" s="37"/>
      <c r="OVA32" s="37"/>
      <c r="OVB32" s="37"/>
      <c r="OVC32" s="37"/>
      <c r="OVD32" s="37"/>
      <c r="OVE32" s="37"/>
      <c r="OVF32" s="37"/>
      <c r="OVG32" s="37"/>
      <c r="OVH32" s="37"/>
      <c r="OVI32" s="37"/>
      <c r="OVJ32" s="37"/>
      <c r="OVK32" s="37"/>
      <c r="OVL32" s="37"/>
      <c r="OVM32" s="37"/>
      <c r="OVN32" s="37"/>
      <c r="OVO32" s="37"/>
      <c r="OVP32" s="37"/>
      <c r="OVQ32" s="37"/>
      <c r="OVR32" s="37"/>
      <c r="OVS32" s="37"/>
      <c r="OVT32" s="37"/>
      <c r="OVU32" s="37"/>
      <c r="OVV32" s="37"/>
      <c r="OVW32" s="37"/>
      <c r="OVX32" s="37"/>
      <c r="OVY32" s="37"/>
      <c r="OVZ32" s="37"/>
      <c r="OWA32" s="37"/>
      <c r="OWB32" s="37"/>
      <c r="OWC32" s="37"/>
      <c r="OWD32" s="37"/>
      <c r="OWE32" s="37"/>
      <c r="OWF32" s="37"/>
      <c r="OWG32" s="37"/>
      <c r="OWH32" s="37"/>
      <c r="OWI32" s="37"/>
      <c r="OWJ32" s="37"/>
      <c r="OWK32" s="37"/>
      <c r="OWL32" s="37"/>
      <c r="OWM32" s="37"/>
      <c r="OWN32" s="37"/>
      <c r="OWO32" s="37"/>
      <c r="OWP32" s="37"/>
      <c r="OWQ32" s="37"/>
      <c r="OWR32" s="37"/>
      <c r="OWS32" s="37"/>
      <c r="OWT32" s="37"/>
      <c r="OWU32" s="37"/>
      <c r="OWV32" s="37"/>
      <c r="OWW32" s="37"/>
      <c r="OWX32" s="37"/>
      <c r="OWY32" s="37"/>
      <c r="OWZ32" s="37"/>
      <c r="OXA32" s="37"/>
      <c r="OXB32" s="37"/>
      <c r="OXC32" s="37"/>
      <c r="OXD32" s="37"/>
      <c r="OXE32" s="37"/>
      <c r="OXF32" s="37"/>
      <c r="OXG32" s="37"/>
      <c r="OXH32" s="37"/>
      <c r="OXI32" s="37"/>
      <c r="OXJ32" s="37"/>
      <c r="OXK32" s="37"/>
      <c r="OXL32" s="37"/>
      <c r="OXM32" s="37"/>
      <c r="OXN32" s="37"/>
      <c r="OXO32" s="37"/>
      <c r="OXP32" s="37"/>
      <c r="OXQ32" s="37"/>
      <c r="OXR32" s="37"/>
      <c r="OXS32" s="37"/>
      <c r="OXT32" s="37"/>
      <c r="OXU32" s="37"/>
      <c r="OXV32" s="37"/>
      <c r="OXW32" s="37"/>
      <c r="OXX32" s="37"/>
      <c r="OXY32" s="37"/>
      <c r="OXZ32" s="37"/>
      <c r="OYA32" s="37"/>
      <c r="OYB32" s="37"/>
      <c r="OYC32" s="37"/>
      <c r="OYD32" s="37"/>
      <c r="OYE32" s="37"/>
      <c r="OYF32" s="37"/>
      <c r="OYG32" s="37"/>
      <c r="OYH32" s="37"/>
      <c r="OYI32" s="37"/>
      <c r="OYJ32" s="37"/>
      <c r="OYK32" s="37"/>
      <c r="OYL32" s="37"/>
      <c r="OYM32" s="37"/>
      <c r="OYN32" s="37"/>
      <c r="OYO32" s="37"/>
      <c r="OYP32" s="37"/>
      <c r="OYQ32" s="37"/>
      <c r="OYR32" s="37"/>
      <c r="OYS32" s="37"/>
      <c r="OYT32" s="37"/>
      <c r="OYU32" s="37"/>
      <c r="OYV32" s="37"/>
      <c r="OYW32" s="37"/>
      <c r="OYX32" s="37"/>
      <c r="OYY32" s="37"/>
      <c r="OYZ32" s="37"/>
      <c r="OZA32" s="37"/>
      <c r="OZB32" s="37"/>
      <c r="OZC32" s="37"/>
      <c r="OZD32" s="37"/>
      <c r="OZE32" s="37"/>
      <c r="OZF32" s="37"/>
      <c r="OZG32" s="37"/>
      <c r="OZH32" s="37"/>
      <c r="OZI32" s="37"/>
      <c r="OZJ32" s="37"/>
      <c r="OZK32" s="37"/>
      <c r="OZL32" s="37"/>
      <c r="OZM32" s="37"/>
      <c r="OZN32" s="37"/>
      <c r="OZO32" s="37"/>
      <c r="OZP32" s="37"/>
      <c r="OZQ32" s="37"/>
      <c r="OZR32" s="37"/>
      <c r="OZS32" s="37"/>
      <c r="OZT32" s="37"/>
      <c r="OZU32" s="37"/>
      <c r="OZV32" s="37"/>
      <c r="OZW32" s="37"/>
      <c r="OZX32" s="37"/>
      <c r="OZY32" s="37"/>
      <c r="OZZ32" s="37"/>
      <c r="PAA32" s="37"/>
      <c r="PAB32" s="37"/>
      <c r="PAC32" s="37"/>
      <c r="PAD32" s="37"/>
      <c r="PAE32" s="37"/>
      <c r="PAF32" s="37"/>
      <c r="PAG32" s="37"/>
      <c r="PAH32" s="37"/>
      <c r="PAI32" s="37"/>
      <c r="PAJ32" s="37"/>
      <c r="PAK32" s="37"/>
      <c r="PAL32" s="37"/>
      <c r="PAM32" s="37"/>
      <c r="PAN32" s="37"/>
      <c r="PAO32" s="37"/>
      <c r="PAP32" s="37"/>
      <c r="PAQ32" s="37"/>
      <c r="PAR32" s="37"/>
      <c r="PAS32" s="37"/>
      <c r="PAT32" s="37"/>
      <c r="PAU32" s="37"/>
      <c r="PAV32" s="37"/>
      <c r="PAW32" s="37"/>
      <c r="PAX32" s="37"/>
      <c r="PAY32" s="37"/>
      <c r="PAZ32" s="37"/>
      <c r="PBA32" s="37"/>
      <c r="PBB32" s="37"/>
      <c r="PBC32" s="37"/>
      <c r="PBD32" s="37"/>
      <c r="PBE32" s="37"/>
      <c r="PBF32" s="37"/>
      <c r="PBG32" s="37"/>
      <c r="PBH32" s="37"/>
      <c r="PBI32" s="37"/>
      <c r="PBJ32" s="37"/>
      <c r="PBK32" s="37"/>
      <c r="PBL32" s="37"/>
      <c r="PBM32" s="37"/>
      <c r="PBN32" s="37"/>
      <c r="PBO32" s="37"/>
      <c r="PBP32" s="37"/>
      <c r="PBQ32" s="37"/>
      <c r="PBR32" s="37"/>
      <c r="PBS32" s="37"/>
      <c r="PBT32" s="37"/>
      <c r="PBU32" s="37"/>
      <c r="PBV32" s="37"/>
      <c r="PBW32" s="37"/>
      <c r="PBX32" s="37"/>
      <c r="PBY32" s="37"/>
      <c r="PBZ32" s="37"/>
      <c r="PCA32" s="37"/>
      <c r="PCB32" s="37"/>
      <c r="PCC32" s="37"/>
      <c r="PCD32" s="37"/>
      <c r="PCE32" s="37"/>
      <c r="PCF32" s="37"/>
      <c r="PCG32" s="37"/>
      <c r="PCH32" s="37"/>
      <c r="PCI32" s="37"/>
      <c r="PCJ32" s="37"/>
      <c r="PCK32" s="37"/>
      <c r="PCL32" s="37"/>
      <c r="PCM32" s="37"/>
      <c r="PCN32" s="37"/>
      <c r="PCO32" s="37"/>
      <c r="PCP32" s="37"/>
      <c r="PCQ32" s="37"/>
      <c r="PCR32" s="37"/>
      <c r="PCS32" s="37"/>
      <c r="PCT32" s="37"/>
      <c r="PCU32" s="37"/>
      <c r="PCV32" s="37"/>
      <c r="PCW32" s="37"/>
      <c r="PCX32" s="37"/>
      <c r="PCY32" s="37"/>
      <c r="PCZ32" s="37"/>
      <c r="PDA32" s="37"/>
      <c r="PDB32" s="37"/>
      <c r="PDC32" s="37"/>
      <c r="PDD32" s="37"/>
      <c r="PDE32" s="37"/>
      <c r="PDF32" s="37"/>
      <c r="PDG32" s="37"/>
      <c r="PDH32" s="37"/>
      <c r="PDI32" s="37"/>
      <c r="PDJ32" s="37"/>
      <c r="PDK32" s="37"/>
      <c r="PDL32" s="37"/>
      <c r="PDM32" s="37"/>
      <c r="PDN32" s="37"/>
      <c r="PDO32" s="37"/>
      <c r="PDP32" s="37"/>
      <c r="PDQ32" s="37"/>
      <c r="PDR32" s="37"/>
      <c r="PDS32" s="37"/>
      <c r="PDT32" s="37"/>
      <c r="PDU32" s="37"/>
      <c r="PDV32" s="37"/>
      <c r="PDW32" s="37"/>
      <c r="PDX32" s="37"/>
      <c r="PDY32" s="37"/>
      <c r="PDZ32" s="37"/>
      <c r="PEA32" s="37"/>
      <c r="PEB32" s="37"/>
      <c r="PEC32" s="37"/>
      <c r="PED32" s="37"/>
      <c r="PEE32" s="37"/>
      <c r="PEF32" s="37"/>
      <c r="PEG32" s="37"/>
      <c r="PEH32" s="37"/>
      <c r="PEI32" s="37"/>
      <c r="PEJ32" s="37"/>
      <c r="PEK32" s="37"/>
      <c r="PEL32" s="37"/>
      <c r="PEM32" s="37"/>
      <c r="PEN32" s="37"/>
      <c r="PEO32" s="37"/>
      <c r="PEP32" s="37"/>
      <c r="PEQ32" s="37"/>
      <c r="PER32" s="37"/>
      <c r="PES32" s="37"/>
      <c r="PET32" s="37"/>
      <c r="PEU32" s="37"/>
      <c r="PEV32" s="37"/>
      <c r="PEW32" s="37"/>
      <c r="PEX32" s="37"/>
      <c r="PEY32" s="37"/>
      <c r="PEZ32" s="37"/>
      <c r="PFA32" s="37"/>
      <c r="PFB32" s="37"/>
      <c r="PFC32" s="37"/>
      <c r="PFD32" s="37"/>
      <c r="PFE32" s="37"/>
      <c r="PFF32" s="37"/>
      <c r="PFG32" s="37"/>
      <c r="PFH32" s="37"/>
      <c r="PFI32" s="37"/>
      <c r="PFJ32" s="37"/>
      <c r="PFK32" s="37"/>
      <c r="PFL32" s="37"/>
      <c r="PFM32" s="37"/>
      <c r="PFN32" s="37"/>
      <c r="PFO32" s="37"/>
      <c r="PFP32" s="37"/>
      <c r="PFQ32" s="37"/>
      <c r="PFR32" s="37"/>
      <c r="PFS32" s="37"/>
      <c r="PFT32" s="37"/>
      <c r="PFU32" s="37"/>
      <c r="PFV32" s="37"/>
      <c r="PFW32" s="37"/>
      <c r="PFX32" s="37"/>
      <c r="PFY32" s="37"/>
      <c r="PFZ32" s="37"/>
      <c r="PGA32" s="37"/>
      <c r="PGB32" s="37"/>
      <c r="PGC32" s="37"/>
      <c r="PGD32" s="37"/>
      <c r="PGE32" s="37"/>
      <c r="PGF32" s="37"/>
      <c r="PGG32" s="37"/>
      <c r="PGH32" s="37"/>
      <c r="PGI32" s="37"/>
      <c r="PGJ32" s="37"/>
      <c r="PGK32" s="37"/>
      <c r="PGL32" s="37"/>
      <c r="PGM32" s="37"/>
      <c r="PGN32" s="37"/>
      <c r="PGO32" s="37"/>
      <c r="PGP32" s="37"/>
      <c r="PGQ32" s="37"/>
      <c r="PGR32" s="37"/>
      <c r="PGS32" s="37"/>
      <c r="PGT32" s="37"/>
      <c r="PGU32" s="37"/>
      <c r="PGV32" s="37"/>
      <c r="PGW32" s="37"/>
      <c r="PGX32" s="37"/>
      <c r="PGY32" s="37"/>
      <c r="PGZ32" s="37"/>
      <c r="PHA32" s="37"/>
      <c r="PHB32" s="37"/>
      <c r="PHC32" s="37"/>
      <c r="PHD32" s="37"/>
      <c r="PHE32" s="37"/>
      <c r="PHF32" s="37"/>
      <c r="PHG32" s="37"/>
      <c r="PHH32" s="37"/>
      <c r="PHI32" s="37"/>
      <c r="PHJ32" s="37"/>
      <c r="PHK32" s="37"/>
      <c r="PHL32" s="37"/>
      <c r="PHM32" s="37"/>
      <c r="PHN32" s="37"/>
      <c r="PHO32" s="37"/>
      <c r="PHP32" s="37"/>
      <c r="PHQ32" s="37"/>
      <c r="PHR32" s="37"/>
      <c r="PHS32" s="37"/>
      <c r="PHT32" s="37"/>
      <c r="PHU32" s="37"/>
      <c r="PHV32" s="37"/>
      <c r="PHW32" s="37"/>
      <c r="PHX32" s="37"/>
      <c r="PHY32" s="37"/>
      <c r="PHZ32" s="37"/>
      <c r="PIA32" s="37"/>
      <c r="PIB32" s="37"/>
      <c r="PIC32" s="37"/>
      <c r="PID32" s="37"/>
      <c r="PIE32" s="37"/>
      <c r="PIF32" s="37"/>
      <c r="PIG32" s="37"/>
      <c r="PIH32" s="37"/>
      <c r="PII32" s="37"/>
      <c r="PIJ32" s="37"/>
      <c r="PIK32" s="37"/>
      <c r="PIL32" s="37"/>
      <c r="PIM32" s="37"/>
      <c r="PIN32" s="37"/>
      <c r="PIO32" s="37"/>
      <c r="PIP32" s="37"/>
      <c r="PIQ32" s="37"/>
      <c r="PIR32" s="37"/>
      <c r="PIS32" s="37"/>
      <c r="PIT32" s="37"/>
      <c r="PIU32" s="37"/>
      <c r="PIV32" s="37"/>
      <c r="PIW32" s="37"/>
      <c r="PIX32" s="37"/>
      <c r="PIY32" s="37"/>
      <c r="PIZ32" s="37"/>
      <c r="PJA32" s="37"/>
      <c r="PJB32" s="37"/>
      <c r="PJC32" s="37"/>
      <c r="PJD32" s="37"/>
      <c r="PJE32" s="37"/>
      <c r="PJF32" s="37"/>
      <c r="PJG32" s="37"/>
      <c r="PJH32" s="37"/>
      <c r="PJI32" s="37"/>
      <c r="PJJ32" s="37"/>
      <c r="PJK32" s="37"/>
      <c r="PJL32" s="37"/>
      <c r="PJM32" s="37"/>
      <c r="PJN32" s="37"/>
      <c r="PJO32" s="37"/>
      <c r="PJP32" s="37"/>
      <c r="PJQ32" s="37"/>
      <c r="PJR32" s="37"/>
      <c r="PJS32" s="37"/>
      <c r="PJT32" s="37"/>
      <c r="PJU32" s="37"/>
      <c r="PJV32" s="37"/>
      <c r="PJW32" s="37"/>
      <c r="PJX32" s="37"/>
      <c r="PJY32" s="37"/>
      <c r="PJZ32" s="37"/>
      <c r="PKA32" s="37"/>
      <c r="PKB32" s="37"/>
      <c r="PKC32" s="37"/>
      <c r="PKD32" s="37"/>
      <c r="PKE32" s="37"/>
      <c r="PKF32" s="37"/>
      <c r="PKG32" s="37"/>
      <c r="PKH32" s="37"/>
      <c r="PKI32" s="37"/>
      <c r="PKJ32" s="37"/>
      <c r="PKK32" s="37"/>
      <c r="PKL32" s="37"/>
      <c r="PKM32" s="37"/>
      <c r="PKN32" s="37"/>
      <c r="PKO32" s="37"/>
      <c r="PKP32" s="37"/>
      <c r="PKQ32" s="37"/>
      <c r="PKR32" s="37"/>
      <c r="PKS32" s="37"/>
      <c r="PKT32" s="37"/>
      <c r="PKU32" s="37"/>
      <c r="PKV32" s="37"/>
      <c r="PKW32" s="37"/>
      <c r="PKX32" s="37"/>
      <c r="PKY32" s="37"/>
      <c r="PKZ32" s="37"/>
      <c r="PLA32" s="37"/>
      <c r="PLB32" s="37"/>
      <c r="PLC32" s="37"/>
      <c r="PLD32" s="37"/>
      <c r="PLE32" s="37"/>
      <c r="PLF32" s="37"/>
      <c r="PLG32" s="37"/>
      <c r="PLH32" s="37"/>
      <c r="PLI32" s="37"/>
      <c r="PLJ32" s="37"/>
      <c r="PLK32" s="37"/>
      <c r="PLL32" s="37"/>
      <c r="PLM32" s="37"/>
      <c r="PLN32" s="37"/>
      <c r="PLO32" s="37"/>
      <c r="PLP32" s="37"/>
      <c r="PLQ32" s="37"/>
      <c r="PLR32" s="37"/>
      <c r="PLS32" s="37"/>
      <c r="PLT32" s="37"/>
      <c r="PLU32" s="37"/>
      <c r="PLV32" s="37"/>
      <c r="PLW32" s="37"/>
      <c r="PLX32" s="37"/>
      <c r="PLY32" s="37"/>
      <c r="PLZ32" s="37"/>
      <c r="PMA32" s="37"/>
      <c r="PMB32" s="37"/>
      <c r="PMC32" s="37"/>
      <c r="PMD32" s="37"/>
      <c r="PME32" s="37"/>
      <c r="PMF32" s="37"/>
      <c r="PMG32" s="37"/>
      <c r="PMH32" s="37"/>
      <c r="PMI32" s="37"/>
      <c r="PMJ32" s="37"/>
      <c r="PMK32" s="37"/>
      <c r="PML32" s="37"/>
      <c r="PMM32" s="37"/>
      <c r="PMN32" s="37"/>
      <c r="PMO32" s="37"/>
      <c r="PMP32" s="37"/>
      <c r="PMQ32" s="37"/>
      <c r="PMR32" s="37"/>
      <c r="PMS32" s="37"/>
      <c r="PMT32" s="37"/>
      <c r="PMU32" s="37"/>
      <c r="PMV32" s="37"/>
      <c r="PMW32" s="37"/>
      <c r="PMX32" s="37"/>
      <c r="PMY32" s="37"/>
      <c r="PMZ32" s="37"/>
      <c r="PNA32" s="37"/>
      <c r="PNB32" s="37"/>
      <c r="PNC32" s="37"/>
      <c r="PND32" s="37"/>
      <c r="PNE32" s="37"/>
      <c r="PNF32" s="37"/>
      <c r="PNG32" s="37"/>
      <c r="PNH32" s="37"/>
      <c r="PNI32" s="37"/>
      <c r="PNJ32" s="37"/>
      <c r="PNK32" s="37"/>
      <c r="PNL32" s="37"/>
      <c r="PNM32" s="37"/>
      <c r="PNN32" s="37"/>
      <c r="PNO32" s="37"/>
      <c r="PNP32" s="37"/>
      <c r="PNQ32" s="37"/>
      <c r="PNR32" s="37"/>
      <c r="PNS32" s="37"/>
      <c r="PNT32" s="37"/>
      <c r="PNU32" s="37"/>
      <c r="PNV32" s="37"/>
      <c r="PNW32" s="37"/>
      <c r="PNX32" s="37"/>
      <c r="PNY32" s="37"/>
      <c r="PNZ32" s="37"/>
      <c r="POA32" s="37"/>
      <c r="POB32" s="37"/>
      <c r="POC32" s="37"/>
      <c r="POD32" s="37"/>
      <c r="POE32" s="37"/>
      <c r="POF32" s="37"/>
      <c r="POG32" s="37"/>
      <c r="POH32" s="37"/>
      <c r="POI32" s="37"/>
      <c r="POJ32" s="37"/>
      <c r="POK32" s="37"/>
      <c r="POL32" s="37"/>
      <c r="POM32" s="37"/>
      <c r="PON32" s="37"/>
      <c r="POO32" s="37"/>
      <c r="POP32" s="37"/>
      <c r="POQ32" s="37"/>
      <c r="POR32" s="37"/>
      <c r="POS32" s="37"/>
      <c r="POT32" s="37"/>
      <c r="POU32" s="37"/>
      <c r="POV32" s="37"/>
      <c r="POW32" s="37"/>
      <c r="POX32" s="37"/>
      <c r="POY32" s="37"/>
      <c r="POZ32" s="37"/>
      <c r="PPA32" s="37"/>
      <c r="PPB32" s="37"/>
      <c r="PPC32" s="37"/>
      <c r="PPD32" s="37"/>
      <c r="PPE32" s="37"/>
      <c r="PPF32" s="37"/>
      <c r="PPG32" s="37"/>
      <c r="PPH32" s="37"/>
      <c r="PPI32" s="37"/>
      <c r="PPJ32" s="37"/>
      <c r="PPK32" s="37"/>
      <c r="PPL32" s="37"/>
      <c r="PPM32" s="37"/>
      <c r="PPN32" s="37"/>
      <c r="PPO32" s="37"/>
      <c r="PPP32" s="37"/>
      <c r="PPQ32" s="37"/>
      <c r="PPR32" s="37"/>
      <c r="PPS32" s="37"/>
      <c r="PPT32" s="37"/>
      <c r="PPU32" s="37"/>
      <c r="PPV32" s="37"/>
      <c r="PPW32" s="37"/>
      <c r="PPX32" s="37"/>
      <c r="PPY32" s="37"/>
      <c r="PPZ32" s="37"/>
      <c r="PQA32" s="37"/>
      <c r="PQB32" s="37"/>
      <c r="PQC32" s="37"/>
      <c r="PQD32" s="37"/>
      <c r="PQE32" s="37"/>
      <c r="PQF32" s="37"/>
      <c r="PQG32" s="37"/>
      <c r="PQH32" s="37"/>
      <c r="PQI32" s="37"/>
      <c r="PQJ32" s="37"/>
      <c r="PQK32" s="37"/>
      <c r="PQL32" s="37"/>
      <c r="PQM32" s="37"/>
      <c r="PQN32" s="37"/>
      <c r="PQO32" s="37"/>
      <c r="PQP32" s="37"/>
      <c r="PQQ32" s="37"/>
      <c r="PQR32" s="37"/>
      <c r="PQS32" s="37"/>
      <c r="PQT32" s="37"/>
      <c r="PQU32" s="37"/>
      <c r="PQV32" s="37"/>
      <c r="PQW32" s="37"/>
      <c r="PQX32" s="37"/>
      <c r="PQY32" s="37"/>
      <c r="PQZ32" s="37"/>
      <c r="PRA32" s="37"/>
      <c r="PRB32" s="37"/>
      <c r="PRC32" s="37"/>
      <c r="PRD32" s="37"/>
      <c r="PRE32" s="37"/>
      <c r="PRF32" s="37"/>
      <c r="PRG32" s="37"/>
      <c r="PRH32" s="37"/>
      <c r="PRI32" s="37"/>
      <c r="PRJ32" s="37"/>
      <c r="PRK32" s="37"/>
      <c r="PRL32" s="37"/>
      <c r="PRM32" s="37"/>
      <c r="PRN32" s="37"/>
      <c r="PRO32" s="37"/>
      <c r="PRP32" s="37"/>
      <c r="PRQ32" s="37"/>
      <c r="PRR32" s="37"/>
      <c r="PRS32" s="37"/>
      <c r="PRT32" s="37"/>
      <c r="PRU32" s="37"/>
      <c r="PRV32" s="37"/>
      <c r="PRW32" s="37"/>
      <c r="PRX32" s="37"/>
      <c r="PRY32" s="37"/>
      <c r="PRZ32" s="37"/>
      <c r="PSA32" s="37"/>
      <c r="PSB32" s="37"/>
      <c r="PSC32" s="37"/>
      <c r="PSD32" s="37"/>
      <c r="PSE32" s="37"/>
      <c r="PSF32" s="37"/>
      <c r="PSG32" s="37"/>
      <c r="PSH32" s="37"/>
      <c r="PSI32" s="37"/>
      <c r="PSJ32" s="37"/>
      <c r="PSK32" s="37"/>
      <c r="PSL32" s="37"/>
      <c r="PSM32" s="37"/>
      <c r="PSN32" s="37"/>
      <c r="PSO32" s="37"/>
      <c r="PSP32" s="37"/>
      <c r="PSQ32" s="37"/>
      <c r="PSR32" s="37"/>
      <c r="PSS32" s="37"/>
      <c r="PST32" s="37"/>
      <c r="PSU32" s="37"/>
      <c r="PSV32" s="37"/>
      <c r="PSW32" s="37"/>
      <c r="PSX32" s="37"/>
      <c r="PSY32" s="37"/>
      <c r="PSZ32" s="37"/>
      <c r="PTA32" s="37"/>
      <c r="PTB32" s="37"/>
      <c r="PTC32" s="37"/>
      <c r="PTD32" s="37"/>
      <c r="PTE32" s="37"/>
      <c r="PTF32" s="37"/>
      <c r="PTG32" s="37"/>
      <c r="PTH32" s="37"/>
      <c r="PTI32" s="37"/>
      <c r="PTJ32" s="37"/>
      <c r="PTK32" s="37"/>
      <c r="PTL32" s="37"/>
      <c r="PTM32" s="37"/>
      <c r="PTN32" s="37"/>
      <c r="PTO32" s="37"/>
      <c r="PTP32" s="37"/>
      <c r="PTQ32" s="37"/>
      <c r="PTR32" s="37"/>
      <c r="PTS32" s="37"/>
      <c r="PTT32" s="37"/>
      <c r="PTU32" s="37"/>
      <c r="PTV32" s="37"/>
      <c r="PTW32" s="37"/>
      <c r="PTX32" s="37"/>
      <c r="PTY32" s="37"/>
      <c r="PTZ32" s="37"/>
      <c r="PUA32" s="37"/>
      <c r="PUB32" s="37"/>
      <c r="PUC32" s="37"/>
      <c r="PUD32" s="37"/>
      <c r="PUE32" s="37"/>
      <c r="PUF32" s="37"/>
      <c r="PUG32" s="37"/>
      <c r="PUH32" s="37"/>
      <c r="PUI32" s="37"/>
      <c r="PUJ32" s="37"/>
      <c r="PUK32" s="37"/>
      <c r="PUL32" s="37"/>
      <c r="PUM32" s="37"/>
      <c r="PUN32" s="37"/>
      <c r="PUO32" s="37"/>
      <c r="PUP32" s="37"/>
      <c r="PUQ32" s="37"/>
      <c r="PUR32" s="37"/>
      <c r="PUS32" s="37"/>
      <c r="PUT32" s="37"/>
      <c r="PUU32" s="37"/>
      <c r="PUV32" s="37"/>
      <c r="PUW32" s="37"/>
      <c r="PUX32" s="37"/>
      <c r="PUY32" s="37"/>
      <c r="PUZ32" s="37"/>
      <c r="PVA32" s="37"/>
      <c r="PVB32" s="37"/>
      <c r="PVC32" s="37"/>
      <c r="PVD32" s="37"/>
      <c r="PVE32" s="37"/>
      <c r="PVF32" s="37"/>
      <c r="PVG32" s="37"/>
      <c r="PVH32" s="37"/>
      <c r="PVI32" s="37"/>
      <c r="PVJ32" s="37"/>
      <c r="PVK32" s="37"/>
      <c r="PVL32" s="37"/>
      <c r="PVM32" s="37"/>
      <c r="PVN32" s="37"/>
      <c r="PVO32" s="37"/>
      <c r="PVP32" s="37"/>
      <c r="PVQ32" s="37"/>
      <c r="PVR32" s="37"/>
      <c r="PVS32" s="37"/>
      <c r="PVT32" s="37"/>
      <c r="PVU32" s="37"/>
      <c r="PVV32" s="37"/>
      <c r="PVW32" s="37"/>
      <c r="PVX32" s="37"/>
      <c r="PVY32" s="37"/>
      <c r="PVZ32" s="37"/>
      <c r="PWA32" s="37"/>
      <c r="PWB32" s="37"/>
      <c r="PWC32" s="37"/>
      <c r="PWD32" s="37"/>
      <c r="PWE32" s="37"/>
      <c r="PWF32" s="37"/>
      <c r="PWG32" s="37"/>
      <c r="PWH32" s="37"/>
      <c r="PWI32" s="37"/>
      <c r="PWJ32" s="37"/>
      <c r="PWK32" s="37"/>
      <c r="PWL32" s="37"/>
      <c r="PWM32" s="37"/>
      <c r="PWN32" s="37"/>
      <c r="PWO32" s="37"/>
      <c r="PWP32" s="37"/>
      <c r="PWQ32" s="37"/>
      <c r="PWR32" s="37"/>
      <c r="PWS32" s="37"/>
      <c r="PWT32" s="37"/>
      <c r="PWU32" s="37"/>
      <c r="PWV32" s="37"/>
      <c r="PWW32" s="37"/>
      <c r="PWX32" s="37"/>
      <c r="PWY32" s="37"/>
      <c r="PWZ32" s="37"/>
      <c r="PXA32" s="37"/>
      <c r="PXB32" s="37"/>
      <c r="PXC32" s="37"/>
      <c r="PXD32" s="37"/>
      <c r="PXE32" s="37"/>
      <c r="PXF32" s="37"/>
      <c r="PXG32" s="37"/>
      <c r="PXH32" s="37"/>
      <c r="PXI32" s="37"/>
      <c r="PXJ32" s="37"/>
      <c r="PXK32" s="37"/>
      <c r="PXL32" s="37"/>
      <c r="PXM32" s="37"/>
      <c r="PXN32" s="37"/>
      <c r="PXO32" s="37"/>
      <c r="PXP32" s="37"/>
      <c r="PXQ32" s="37"/>
      <c r="PXR32" s="37"/>
      <c r="PXS32" s="37"/>
      <c r="PXT32" s="37"/>
      <c r="PXU32" s="37"/>
      <c r="PXV32" s="37"/>
      <c r="PXW32" s="37"/>
      <c r="PXX32" s="37"/>
      <c r="PXY32" s="37"/>
      <c r="PXZ32" s="37"/>
      <c r="PYA32" s="37"/>
      <c r="PYB32" s="37"/>
      <c r="PYC32" s="37"/>
      <c r="PYD32" s="37"/>
      <c r="PYE32" s="37"/>
      <c r="PYF32" s="37"/>
      <c r="PYG32" s="37"/>
      <c r="PYH32" s="37"/>
      <c r="PYI32" s="37"/>
      <c r="PYJ32" s="37"/>
      <c r="PYK32" s="37"/>
      <c r="PYL32" s="37"/>
      <c r="PYM32" s="37"/>
      <c r="PYN32" s="37"/>
      <c r="PYO32" s="37"/>
      <c r="PYP32" s="37"/>
      <c r="PYQ32" s="37"/>
      <c r="PYR32" s="37"/>
      <c r="PYS32" s="37"/>
      <c r="PYT32" s="37"/>
      <c r="PYU32" s="37"/>
      <c r="PYV32" s="37"/>
      <c r="PYW32" s="37"/>
      <c r="PYX32" s="37"/>
      <c r="PYY32" s="37"/>
      <c r="PYZ32" s="37"/>
      <c r="PZA32" s="37"/>
      <c r="PZB32" s="37"/>
      <c r="PZC32" s="37"/>
      <c r="PZD32" s="37"/>
      <c r="PZE32" s="37"/>
      <c r="PZF32" s="37"/>
      <c r="PZG32" s="37"/>
      <c r="PZH32" s="37"/>
      <c r="PZI32" s="37"/>
      <c r="PZJ32" s="37"/>
      <c r="PZK32" s="37"/>
      <c r="PZL32" s="37"/>
      <c r="PZM32" s="37"/>
      <c r="PZN32" s="37"/>
      <c r="PZO32" s="37"/>
      <c r="PZP32" s="37"/>
      <c r="PZQ32" s="37"/>
      <c r="PZR32" s="37"/>
      <c r="PZS32" s="37"/>
      <c r="PZT32" s="37"/>
      <c r="PZU32" s="37"/>
      <c r="PZV32" s="37"/>
      <c r="PZW32" s="37"/>
      <c r="PZX32" s="37"/>
      <c r="PZY32" s="37"/>
      <c r="PZZ32" s="37"/>
      <c r="QAA32" s="37"/>
      <c r="QAB32" s="37"/>
      <c r="QAC32" s="37"/>
      <c r="QAD32" s="37"/>
      <c r="QAE32" s="37"/>
      <c r="QAF32" s="37"/>
      <c r="QAG32" s="37"/>
      <c r="QAH32" s="37"/>
      <c r="QAI32" s="37"/>
      <c r="QAJ32" s="37"/>
      <c r="QAK32" s="37"/>
      <c r="QAL32" s="37"/>
      <c r="QAM32" s="37"/>
      <c r="QAN32" s="37"/>
      <c r="QAO32" s="37"/>
      <c r="QAP32" s="37"/>
      <c r="QAQ32" s="37"/>
      <c r="QAR32" s="37"/>
      <c r="QAS32" s="37"/>
      <c r="QAT32" s="37"/>
      <c r="QAU32" s="37"/>
      <c r="QAV32" s="37"/>
      <c r="QAW32" s="37"/>
      <c r="QAX32" s="37"/>
      <c r="QAY32" s="37"/>
      <c r="QAZ32" s="37"/>
      <c r="QBA32" s="37"/>
      <c r="QBB32" s="37"/>
      <c r="QBC32" s="37"/>
      <c r="QBD32" s="37"/>
      <c r="QBE32" s="37"/>
      <c r="QBF32" s="37"/>
      <c r="QBG32" s="37"/>
      <c r="QBH32" s="37"/>
      <c r="QBI32" s="37"/>
      <c r="QBJ32" s="37"/>
      <c r="QBK32" s="37"/>
      <c r="QBL32" s="37"/>
      <c r="QBM32" s="37"/>
      <c r="QBN32" s="37"/>
      <c r="QBO32" s="37"/>
      <c r="QBP32" s="37"/>
      <c r="QBQ32" s="37"/>
      <c r="QBR32" s="37"/>
      <c r="QBS32" s="37"/>
      <c r="QBT32" s="37"/>
      <c r="QBU32" s="37"/>
      <c r="QBV32" s="37"/>
      <c r="QBW32" s="37"/>
      <c r="QBX32" s="37"/>
      <c r="QBY32" s="37"/>
      <c r="QBZ32" s="37"/>
      <c r="QCA32" s="37"/>
      <c r="QCB32" s="37"/>
      <c r="QCC32" s="37"/>
      <c r="QCD32" s="37"/>
      <c r="QCE32" s="37"/>
      <c r="QCF32" s="37"/>
      <c r="QCG32" s="37"/>
      <c r="QCH32" s="37"/>
      <c r="QCI32" s="37"/>
      <c r="QCJ32" s="37"/>
      <c r="QCK32" s="37"/>
      <c r="QCL32" s="37"/>
      <c r="QCM32" s="37"/>
      <c r="QCN32" s="37"/>
      <c r="QCO32" s="37"/>
      <c r="QCP32" s="37"/>
      <c r="QCQ32" s="37"/>
      <c r="QCR32" s="37"/>
      <c r="QCS32" s="37"/>
      <c r="QCT32" s="37"/>
      <c r="QCU32" s="37"/>
      <c r="QCV32" s="37"/>
      <c r="QCW32" s="37"/>
      <c r="QCX32" s="37"/>
      <c r="QCY32" s="37"/>
      <c r="QCZ32" s="37"/>
      <c r="QDA32" s="37"/>
      <c r="QDB32" s="37"/>
      <c r="QDC32" s="37"/>
      <c r="QDD32" s="37"/>
      <c r="QDE32" s="37"/>
      <c r="QDF32" s="37"/>
      <c r="QDG32" s="37"/>
      <c r="QDH32" s="37"/>
      <c r="QDI32" s="37"/>
      <c r="QDJ32" s="37"/>
      <c r="QDK32" s="37"/>
      <c r="QDL32" s="37"/>
      <c r="QDM32" s="37"/>
      <c r="QDN32" s="37"/>
      <c r="QDO32" s="37"/>
      <c r="QDP32" s="37"/>
      <c r="QDQ32" s="37"/>
      <c r="QDR32" s="37"/>
      <c r="QDS32" s="37"/>
      <c r="QDT32" s="37"/>
      <c r="QDU32" s="37"/>
      <c r="QDV32" s="37"/>
      <c r="QDW32" s="37"/>
      <c r="QDX32" s="37"/>
      <c r="QDY32" s="37"/>
      <c r="QDZ32" s="37"/>
      <c r="QEA32" s="37"/>
      <c r="QEB32" s="37"/>
      <c r="QEC32" s="37"/>
      <c r="QED32" s="37"/>
      <c r="QEE32" s="37"/>
      <c r="QEF32" s="37"/>
      <c r="QEG32" s="37"/>
      <c r="QEH32" s="37"/>
      <c r="QEI32" s="37"/>
      <c r="QEJ32" s="37"/>
      <c r="QEK32" s="37"/>
      <c r="QEL32" s="37"/>
      <c r="QEM32" s="37"/>
      <c r="QEN32" s="37"/>
      <c r="QEO32" s="37"/>
      <c r="QEP32" s="37"/>
      <c r="QEQ32" s="37"/>
      <c r="QER32" s="37"/>
      <c r="QES32" s="37"/>
      <c r="QET32" s="37"/>
      <c r="QEU32" s="37"/>
      <c r="QEV32" s="37"/>
      <c r="QEW32" s="37"/>
      <c r="QEX32" s="37"/>
      <c r="QEY32" s="37"/>
      <c r="QEZ32" s="37"/>
      <c r="QFA32" s="37"/>
      <c r="QFB32" s="37"/>
      <c r="QFC32" s="37"/>
      <c r="QFD32" s="37"/>
      <c r="QFE32" s="37"/>
      <c r="QFF32" s="37"/>
      <c r="QFG32" s="37"/>
      <c r="QFH32" s="37"/>
      <c r="QFI32" s="37"/>
      <c r="QFJ32" s="37"/>
      <c r="QFK32" s="37"/>
      <c r="QFL32" s="37"/>
      <c r="QFM32" s="37"/>
      <c r="QFN32" s="37"/>
      <c r="QFO32" s="37"/>
      <c r="QFP32" s="37"/>
      <c r="QFQ32" s="37"/>
      <c r="QFR32" s="37"/>
      <c r="QFS32" s="37"/>
      <c r="QFT32" s="37"/>
      <c r="QFU32" s="37"/>
      <c r="QFV32" s="37"/>
      <c r="QFW32" s="37"/>
      <c r="QFX32" s="37"/>
      <c r="QFY32" s="37"/>
      <c r="QFZ32" s="37"/>
      <c r="QGA32" s="37"/>
      <c r="QGB32" s="37"/>
      <c r="QGC32" s="37"/>
      <c r="QGD32" s="37"/>
      <c r="QGE32" s="37"/>
      <c r="QGF32" s="37"/>
      <c r="QGG32" s="37"/>
      <c r="QGH32" s="37"/>
      <c r="QGI32" s="37"/>
      <c r="QGJ32" s="37"/>
      <c r="QGK32" s="37"/>
      <c r="QGL32" s="37"/>
      <c r="QGM32" s="37"/>
      <c r="QGN32" s="37"/>
      <c r="QGO32" s="37"/>
      <c r="QGP32" s="37"/>
      <c r="QGQ32" s="37"/>
      <c r="QGR32" s="37"/>
      <c r="QGS32" s="37"/>
      <c r="QGT32" s="37"/>
      <c r="QGU32" s="37"/>
      <c r="QGV32" s="37"/>
      <c r="QGW32" s="37"/>
      <c r="QGX32" s="37"/>
      <c r="QGY32" s="37"/>
      <c r="QGZ32" s="37"/>
      <c r="QHA32" s="37"/>
      <c r="QHB32" s="37"/>
      <c r="QHC32" s="37"/>
      <c r="QHD32" s="37"/>
      <c r="QHE32" s="37"/>
      <c r="QHF32" s="37"/>
      <c r="QHG32" s="37"/>
      <c r="QHH32" s="37"/>
      <c r="QHI32" s="37"/>
      <c r="QHJ32" s="37"/>
      <c r="QHK32" s="37"/>
      <c r="QHL32" s="37"/>
      <c r="QHM32" s="37"/>
      <c r="QHN32" s="37"/>
      <c r="QHO32" s="37"/>
      <c r="QHP32" s="37"/>
      <c r="QHQ32" s="37"/>
      <c r="QHR32" s="37"/>
      <c r="QHS32" s="37"/>
      <c r="QHT32" s="37"/>
      <c r="QHU32" s="37"/>
      <c r="QHV32" s="37"/>
      <c r="QHW32" s="37"/>
      <c r="QHX32" s="37"/>
      <c r="QHY32" s="37"/>
      <c r="QHZ32" s="37"/>
      <c r="QIA32" s="37"/>
      <c r="QIB32" s="37"/>
      <c r="QIC32" s="37"/>
      <c r="QID32" s="37"/>
      <c r="QIE32" s="37"/>
      <c r="QIF32" s="37"/>
      <c r="QIG32" s="37"/>
      <c r="QIH32" s="37"/>
      <c r="QII32" s="37"/>
      <c r="QIJ32" s="37"/>
      <c r="QIK32" s="37"/>
      <c r="QIL32" s="37"/>
      <c r="QIM32" s="37"/>
      <c r="QIN32" s="37"/>
      <c r="QIO32" s="37"/>
      <c r="QIP32" s="37"/>
      <c r="QIQ32" s="37"/>
      <c r="QIR32" s="37"/>
      <c r="QIS32" s="37"/>
      <c r="QIT32" s="37"/>
      <c r="QIU32" s="37"/>
      <c r="QIV32" s="37"/>
      <c r="QIW32" s="37"/>
      <c r="QIX32" s="37"/>
      <c r="QIY32" s="37"/>
      <c r="QIZ32" s="37"/>
      <c r="QJA32" s="37"/>
      <c r="QJB32" s="37"/>
      <c r="QJC32" s="37"/>
      <c r="QJD32" s="37"/>
      <c r="QJE32" s="37"/>
      <c r="QJF32" s="37"/>
      <c r="QJG32" s="37"/>
      <c r="QJH32" s="37"/>
      <c r="QJI32" s="37"/>
      <c r="QJJ32" s="37"/>
      <c r="QJK32" s="37"/>
      <c r="QJL32" s="37"/>
      <c r="QJM32" s="37"/>
      <c r="QJN32" s="37"/>
      <c r="QJO32" s="37"/>
      <c r="QJP32" s="37"/>
      <c r="QJQ32" s="37"/>
      <c r="QJR32" s="37"/>
      <c r="QJS32" s="37"/>
      <c r="QJT32" s="37"/>
      <c r="QJU32" s="37"/>
      <c r="QJV32" s="37"/>
      <c r="QJW32" s="37"/>
      <c r="QJX32" s="37"/>
      <c r="QJY32" s="37"/>
      <c r="QJZ32" s="37"/>
      <c r="QKA32" s="37"/>
      <c r="QKB32" s="37"/>
      <c r="QKC32" s="37"/>
      <c r="QKD32" s="37"/>
      <c r="QKE32" s="37"/>
      <c r="QKF32" s="37"/>
      <c r="QKG32" s="37"/>
      <c r="QKH32" s="37"/>
      <c r="QKI32" s="37"/>
      <c r="QKJ32" s="37"/>
      <c r="QKK32" s="37"/>
      <c r="QKL32" s="37"/>
      <c r="QKM32" s="37"/>
      <c r="QKN32" s="37"/>
      <c r="QKO32" s="37"/>
      <c r="QKP32" s="37"/>
      <c r="QKQ32" s="37"/>
      <c r="QKR32" s="37"/>
      <c r="QKS32" s="37"/>
      <c r="QKT32" s="37"/>
      <c r="QKU32" s="37"/>
      <c r="QKV32" s="37"/>
      <c r="QKW32" s="37"/>
      <c r="QKX32" s="37"/>
      <c r="QKY32" s="37"/>
      <c r="QKZ32" s="37"/>
      <c r="QLA32" s="37"/>
      <c r="QLB32" s="37"/>
      <c r="QLC32" s="37"/>
      <c r="QLD32" s="37"/>
      <c r="QLE32" s="37"/>
      <c r="QLF32" s="37"/>
      <c r="QLG32" s="37"/>
      <c r="QLH32" s="37"/>
      <c r="QLI32" s="37"/>
      <c r="QLJ32" s="37"/>
      <c r="QLK32" s="37"/>
      <c r="QLL32" s="37"/>
      <c r="QLM32" s="37"/>
      <c r="QLN32" s="37"/>
      <c r="QLO32" s="37"/>
      <c r="QLP32" s="37"/>
      <c r="QLQ32" s="37"/>
      <c r="QLR32" s="37"/>
      <c r="QLS32" s="37"/>
      <c r="QLT32" s="37"/>
      <c r="QLU32" s="37"/>
      <c r="QLV32" s="37"/>
      <c r="QLW32" s="37"/>
      <c r="QLX32" s="37"/>
      <c r="QLY32" s="37"/>
      <c r="QLZ32" s="37"/>
      <c r="QMA32" s="37"/>
      <c r="QMB32" s="37"/>
      <c r="QMC32" s="37"/>
      <c r="QMD32" s="37"/>
      <c r="QME32" s="37"/>
      <c r="QMF32" s="37"/>
      <c r="QMG32" s="37"/>
      <c r="QMH32" s="37"/>
      <c r="QMI32" s="37"/>
      <c r="QMJ32" s="37"/>
      <c r="QMK32" s="37"/>
      <c r="QML32" s="37"/>
      <c r="QMM32" s="37"/>
      <c r="QMN32" s="37"/>
      <c r="QMO32" s="37"/>
      <c r="QMP32" s="37"/>
      <c r="QMQ32" s="37"/>
      <c r="QMR32" s="37"/>
      <c r="QMS32" s="37"/>
      <c r="QMT32" s="37"/>
      <c r="QMU32" s="37"/>
      <c r="QMV32" s="37"/>
      <c r="QMW32" s="37"/>
      <c r="QMX32" s="37"/>
      <c r="QMY32" s="37"/>
      <c r="QMZ32" s="37"/>
      <c r="QNA32" s="37"/>
      <c r="QNB32" s="37"/>
      <c r="QNC32" s="37"/>
      <c r="QND32" s="37"/>
      <c r="QNE32" s="37"/>
      <c r="QNF32" s="37"/>
      <c r="QNG32" s="37"/>
      <c r="QNH32" s="37"/>
      <c r="QNI32" s="37"/>
      <c r="QNJ32" s="37"/>
      <c r="QNK32" s="37"/>
      <c r="QNL32" s="37"/>
      <c r="QNM32" s="37"/>
      <c r="QNN32" s="37"/>
      <c r="QNO32" s="37"/>
      <c r="QNP32" s="37"/>
      <c r="QNQ32" s="37"/>
      <c r="QNR32" s="37"/>
      <c r="QNS32" s="37"/>
      <c r="QNT32" s="37"/>
      <c r="QNU32" s="37"/>
      <c r="QNV32" s="37"/>
      <c r="QNW32" s="37"/>
      <c r="QNX32" s="37"/>
      <c r="QNY32" s="37"/>
      <c r="QNZ32" s="37"/>
      <c r="QOA32" s="37"/>
      <c r="QOB32" s="37"/>
      <c r="QOC32" s="37"/>
      <c r="QOD32" s="37"/>
      <c r="QOE32" s="37"/>
      <c r="QOF32" s="37"/>
      <c r="QOG32" s="37"/>
      <c r="QOH32" s="37"/>
      <c r="QOI32" s="37"/>
      <c r="QOJ32" s="37"/>
      <c r="QOK32" s="37"/>
      <c r="QOL32" s="37"/>
      <c r="QOM32" s="37"/>
      <c r="QON32" s="37"/>
      <c r="QOO32" s="37"/>
      <c r="QOP32" s="37"/>
      <c r="QOQ32" s="37"/>
      <c r="QOR32" s="37"/>
      <c r="QOS32" s="37"/>
      <c r="QOT32" s="37"/>
      <c r="QOU32" s="37"/>
      <c r="QOV32" s="37"/>
      <c r="QOW32" s="37"/>
      <c r="QOX32" s="37"/>
      <c r="QOY32" s="37"/>
      <c r="QOZ32" s="37"/>
      <c r="QPA32" s="37"/>
      <c r="QPB32" s="37"/>
      <c r="QPC32" s="37"/>
      <c r="QPD32" s="37"/>
      <c r="QPE32" s="37"/>
      <c r="QPF32" s="37"/>
      <c r="QPG32" s="37"/>
      <c r="QPH32" s="37"/>
      <c r="QPI32" s="37"/>
      <c r="QPJ32" s="37"/>
      <c r="QPK32" s="37"/>
      <c r="QPL32" s="37"/>
      <c r="QPM32" s="37"/>
      <c r="QPN32" s="37"/>
      <c r="QPO32" s="37"/>
      <c r="QPP32" s="37"/>
      <c r="QPQ32" s="37"/>
      <c r="QPR32" s="37"/>
      <c r="QPS32" s="37"/>
      <c r="QPT32" s="37"/>
      <c r="QPU32" s="37"/>
      <c r="QPV32" s="37"/>
      <c r="QPW32" s="37"/>
      <c r="QPX32" s="37"/>
      <c r="QPY32" s="37"/>
      <c r="QPZ32" s="37"/>
      <c r="QQA32" s="37"/>
      <c r="QQB32" s="37"/>
      <c r="QQC32" s="37"/>
      <c r="QQD32" s="37"/>
      <c r="QQE32" s="37"/>
      <c r="QQF32" s="37"/>
      <c r="QQG32" s="37"/>
      <c r="QQH32" s="37"/>
      <c r="QQI32" s="37"/>
      <c r="QQJ32" s="37"/>
      <c r="QQK32" s="37"/>
      <c r="QQL32" s="37"/>
      <c r="QQM32" s="37"/>
      <c r="QQN32" s="37"/>
      <c r="QQO32" s="37"/>
      <c r="QQP32" s="37"/>
      <c r="QQQ32" s="37"/>
      <c r="QQR32" s="37"/>
      <c r="QQS32" s="37"/>
      <c r="QQT32" s="37"/>
      <c r="QQU32" s="37"/>
      <c r="QQV32" s="37"/>
      <c r="QQW32" s="37"/>
      <c r="QQX32" s="37"/>
      <c r="QQY32" s="37"/>
      <c r="QQZ32" s="37"/>
      <c r="QRA32" s="37"/>
      <c r="QRB32" s="37"/>
      <c r="QRC32" s="37"/>
      <c r="QRD32" s="37"/>
      <c r="QRE32" s="37"/>
      <c r="QRF32" s="37"/>
      <c r="QRG32" s="37"/>
      <c r="QRH32" s="37"/>
      <c r="QRI32" s="37"/>
      <c r="QRJ32" s="37"/>
      <c r="QRK32" s="37"/>
      <c r="QRL32" s="37"/>
      <c r="QRM32" s="37"/>
      <c r="QRN32" s="37"/>
      <c r="QRO32" s="37"/>
      <c r="QRP32" s="37"/>
      <c r="QRQ32" s="37"/>
      <c r="QRR32" s="37"/>
      <c r="QRS32" s="37"/>
      <c r="QRT32" s="37"/>
      <c r="QRU32" s="37"/>
      <c r="QRV32" s="37"/>
      <c r="QRW32" s="37"/>
      <c r="QRX32" s="37"/>
      <c r="QRY32" s="37"/>
      <c r="QRZ32" s="37"/>
      <c r="QSA32" s="37"/>
      <c r="QSB32" s="37"/>
      <c r="QSC32" s="37"/>
      <c r="QSD32" s="37"/>
      <c r="QSE32" s="37"/>
      <c r="QSF32" s="37"/>
      <c r="QSG32" s="37"/>
      <c r="QSH32" s="37"/>
      <c r="QSI32" s="37"/>
      <c r="QSJ32" s="37"/>
      <c r="QSK32" s="37"/>
      <c r="QSL32" s="37"/>
      <c r="QSM32" s="37"/>
      <c r="QSN32" s="37"/>
      <c r="QSO32" s="37"/>
      <c r="QSP32" s="37"/>
      <c r="QSQ32" s="37"/>
      <c r="QSR32" s="37"/>
      <c r="QSS32" s="37"/>
      <c r="QST32" s="37"/>
      <c r="QSU32" s="37"/>
      <c r="QSV32" s="37"/>
      <c r="QSW32" s="37"/>
      <c r="QSX32" s="37"/>
      <c r="QSY32" s="37"/>
      <c r="QSZ32" s="37"/>
      <c r="QTA32" s="37"/>
      <c r="QTB32" s="37"/>
      <c r="QTC32" s="37"/>
      <c r="QTD32" s="37"/>
      <c r="QTE32" s="37"/>
      <c r="QTF32" s="37"/>
      <c r="QTG32" s="37"/>
      <c r="QTH32" s="37"/>
      <c r="QTI32" s="37"/>
      <c r="QTJ32" s="37"/>
      <c r="QTK32" s="37"/>
      <c r="QTL32" s="37"/>
      <c r="QTM32" s="37"/>
      <c r="QTN32" s="37"/>
      <c r="QTO32" s="37"/>
      <c r="QTP32" s="37"/>
      <c r="QTQ32" s="37"/>
      <c r="QTR32" s="37"/>
      <c r="QTS32" s="37"/>
      <c r="QTT32" s="37"/>
      <c r="QTU32" s="37"/>
      <c r="QTV32" s="37"/>
      <c r="QTW32" s="37"/>
      <c r="QTX32" s="37"/>
      <c r="QTY32" s="37"/>
      <c r="QTZ32" s="37"/>
      <c r="QUA32" s="37"/>
      <c r="QUB32" s="37"/>
      <c r="QUC32" s="37"/>
      <c r="QUD32" s="37"/>
      <c r="QUE32" s="37"/>
      <c r="QUF32" s="37"/>
      <c r="QUG32" s="37"/>
      <c r="QUH32" s="37"/>
      <c r="QUI32" s="37"/>
      <c r="QUJ32" s="37"/>
      <c r="QUK32" s="37"/>
      <c r="QUL32" s="37"/>
      <c r="QUM32" s="37"/>
      <c r="QUN32" s="37"/>
      <c r="QUO32" s="37"/>
      <c r="QUP32" s="37"/>
      <c r="QUQ32" s="37"/>
      <c r="QUR32" s="37"/>
      <c r="QUS32" s="37"/>
      <c r="QUT32" s="37"/>
      <c r="QUU32" s="37"/>
      <c r="QUV32" s="37"/>
      <c r="QUW32" s="37"/>
      <c r="QUX32" s="37"/>
      <c r="QUY32" s="37"/>
      <c r="QUZ32" s="37"/>
      <c r="QVA32" s="37"/>
      <c r="QVB32" s="37"/>
      <c r="QVC32" s="37"/>
      <c r="QVD32" s="37"/>
      <c r="QVE32" s="37"/>
      <c r="QVF32" s="37"/>
      <c r="QVG32" s="37"/>
      <c r="QVH32" s="37"/>
      <c r="QVI32" s="37"/>
      <c r="QVJ32" s="37"/>
      <c r="QVK32" s="37"/>
      <c r="QVL32" s="37"/>
      <c r="QVM32" s="37"/>
      <c r="QVN32" s="37"/>
      <c r="QVO32" s="37"/>
      <c r="QVP32" s="37"/>
      <c r="QVQ32" s="37"/>
      <c r="QVR32" s="37"/>
      <c r="QVS32" s="37"/>
      <c r="QVT32" s="37"/>
      <c r="QVU32" s="37"/>
      <c r="QVV32" s="37"/>
      <c r="QVW32" s="37"/>
      <c r="QVX32" s="37"/>
      <c r="QVY32" s="37"/>
      <c r="QVZ32" s="37"/>
      <c r="QWA32" s="37"/>
      <c r="QWB32" s="37"/>
      <c r="QWC32" s="37"/>
      <c r="QWD32" s="37"/>
      <c r="QWE32" s="37"/>
      <c r="QWF32" s="37"/>
      <c r="QWG32" s="37"/>
      <c r="QWH32" s="37"/>
      <c r="QWI32" s="37"/>
      <c r="QWJ32" s="37"/>
      <c r="QWK32" s="37"/>
      <c r="QWL32" s="37"/>
      <c r="QWM32" s="37"/>
      <c r="QWN32" s="37"/>
      <c r="QWO32" s="37"/>
      <c r="QWP32" s="37"/>
      <c r="QWQ32" s="37"/>
      <c r="QWR32" s="37"/>
      <c r="QWS32" s="37"/>
      <c r="QWT32" s="37"/>
      <c r="QWU32" s="37"/>
      <c r="QWV32" s="37"/>
      <c r="QWW32" s="37"/>
      <c r="QWX32" s="37"/>
      <c r="QWY32" s="37"/>
      <c r="QWZ32" s="37"/>
      <c r="QXA32" s="37"/>
      <c r="QXB32" s="37"/>
      <c r="QXC32" s="37"/>
      <c r="QXD32" s="37"/>
      <c r="QXE32" s="37"/>
      <c r="QXF32" s="37"/>
      <c r="QXG32" s="37"/>
      <c r="QXH32" s="37"/>
      <c r="QXI32" s="37"/>
      <c r="QXJ32" s="37"/>
      <c r="QXK32" s="37"/>
      <c r="QXL32" s="37"/>
      <c r="QXM32" s="37"/>
      <c r="QXN32" s="37"/>
      <c r="QXO32" s="37"/>
      <c r="QXP32" s="37"/>
      <c r="QXQ32" s="37"/>
      <c r="QXR32" s="37"/>
      <c r="QXS32" s="37"/>
      <c r="QXT32" s="37"/>
      <c r="QXU32" s="37"/>
      <c r="QXV32" s="37"/>
      <c r="QXW32" s="37"/>
      <c r="QXX32" s="37"/>
      <c r="QXY32" s="37"/>
      <c r="QXZ32" s="37"/>
      <c r="QYA32" s="37"/>
      <c r="QYB32" s="37"/>
      <c r="QYC32" s="37"/>
      <c r="QYD32" s="37"/>
      <c r="QYE32" s="37"/>
      <c r="QYF32" s="37"/>
      <c r="QYG32" s="37"/>
      <c r="QYH32" s="37"/>
      <c r="QYI32" s="37"/>
      <c r="QYJ32" s="37"/>
      <c r="QYK32" s="37"/>
      <c r="QYL32" s="37"/>
      <c r="QYM32" s="37"/>
      <c r="QYN32" s="37"/>
      <c r="QYO32" s="37"/>
      <c r="QYP32" s="37"/>
      <c r="QYQ32" s="37"/>
      <c r="QYR32" s="37"/>
      <c r="QYS32" s="37"/>
      <c r="QYT32" s="37"/>
      <c r="QYU32" s="37"/>
      <c r="QYV32" s="37"/>
      <c r="QYW32" s="37"/>
      <c r="QYX32" s="37"/>
      <c r="QYY32" s="37"/>
      <c r="QYZ32" s="37"/>
      <c r="QZA32" s="37"/>
      <c r="QZB32" s="37"/>
      <c r="QZC32" s="37"/>
      <c r="QZD32" s="37"/>
      <c r="QZE32" s="37"/>
      <c r="QZF32" s="37"/>
      <c r="QZG32" s="37"/>
      <c r="QZH32" s="37"/>
      <c r="QZI32" s="37"/>
      <c r="QZJ32" s="37"/>
      <c r="QZK32" s="37"/>
      <c r="QZL32" s="37"/>
      <c r="QZM32" s="37"/>
      <c r="QZN32" s="37"/>
      <c r="QZO32" s="37"/>
      <c r="QZP32" s="37"/>
      <c r="QZQ32" s="37"/>
      <c r="QZR32" s="37"/>
      <c r="QZS32" s="37"/>
      <c r="QZT32" s="37"/>
      <c r="QZU32" s="37"/>
      <c r="QZV32" s="37"/>
      <c r="QZW32" s="37"/>
      <c r="QZX32" s="37"/>
      <c r="QZY32" s="37"/>
      <c r="QZZ32" s="37"/>
      <c r="RAA32" s="37"/>
      <c r="RAB32" s="37"/>
      <c r="RAC32" s="37"/>
      <c r="RAD32" s="37"/>
      <c r="RAE32" s="37"/>
      <c r="RAF32" s="37"/>
      <c r="RAG32" s="37"/>
      <c r="RAH32" s="37"/>
      <c r="RAI32" s="37"/>
      <c r="RAJ32" s="37"/>
      <c r="RAK32" s="37"/>
      <c r="RAL32" s="37"/>
      <c r="RAM32" s="37"/>
      <c r="RAN32" s="37"/>
      <c r="RAO32" s="37"/>
      <c r="RAP32" s="37"/>
      <c r="RAQ32" s="37"/>
      <c r="RAR32" s="37"/>
      <c r="RAS32" s="37"/>
      <c r="RAT32" s="37"/>
      <c r="RAU32" s="37"/>
      <c r="RAV32" s="37"/>
      <c r="RAW32" s="37"/>
      <c r="RAX32" s="37"/>
      <c r="RAY32" s="37"/>
      <c r="RAZ32" s="37"/>
      <c r="RBA32" s="37"/>
      <c r="RBB32" s="37"/>
      <c r="RBC32" s="37"/>
      <c r="RBD32" s="37"/>
      <c r="RBE32" s="37"/>
      <c r="RBF32" s="37"/>
      <c r="RBG32" s="37"/>
      <c r="RBH32" s="37"/>
      <c r="RBI32" s="37"/>
      <c r="RBJ32" s="37"/>
      <c r="RBK32" s="37"/>
      <c r="RBL32" s="37"/>
      <c r="RBM32" s="37"/>
      <c r="RBN32" s="37"/>
      <c r="RBO32" s="37"/>
      <c r="RBP32" s="37"/>
      <c r="RBQ32" s="37"/>
      <c r="RBR32" s="37"/>
      <c r="RBS32" s="37"/>
      <c r="RBT32" s="37"/>
      <c r="RBU32" s="37"/>
      <c r="RBV32" s="37"/>
      <c r="RBW32" s="37"/>
      <c r="RBX32" s="37"/>
      <c r="RBY32" s="37"/>
      <c r="RBZ32" s="37"/>
      <c r="RCA32" s="37"/>
      <c r="RCB32" s="37"/>
      <c r="RCC32" s="37"/>
      <c r="RCD32" s="37"/>
      <c r="RCE32" s="37"/>
      <c r="RCF32" s="37"/>
      <c r="RCG32" s="37"/>
      <c r="RCH32" s="37"/>
      <c r="RCI32" s="37"/>
      <c r="RCJ32" s="37"/>
      <c r="RCK32" s="37"/>
      <c r="RCL32" s="37"/>
      <c r="RCM32" s="37"/>
      <c r="RCN32" s="37"/>
      <c r="RCO32" s="37"/>
      <c r="RCP32" s="37"/>
      <c r="RCQ32" s="37"/>
      <c r="RCR32" s="37"/>
      <c r="RCS32" s="37"/>
      <c r="RCT32" s="37"/>
      <c r="RCU32" s="37"/>
      <c r="RCV32" s="37"/>
      <c r="RCW32" s="37"/>
      <c r="RCX32" s="37"/>
      <c r="RCY32" s="37"/>
      <c r="RCZ32" s="37"/>
      <c r="RDA32" s="37"/>
      <c r="RDB32" s="37"/>
      <c r="RDC32" s="37"/>
      <c r="RDD32" s="37"/>
      <c r="RDE32" s="37"/>
      <c r="RDF32" s="37"/>
      <c r="RDG32" s="37"/>
      <c r="RDH32" s="37"/>
      <c r="RDI32" s="37"/>
      <c r="RDJ32" s="37"/>
      <c r="RDK32" s="37"/>
      <c r="RDL32" s="37"/>
      <c r="RDM32" s="37"/>
      <c r="RDN32" s="37"/>
      <c r="RDO32" s="37"/>
      <c r="RDP32" s="37"/>
      <c r="RDQ32" s="37"/>
      <c r="RDR32" s="37"/>
      <c r="RDS32" s="37"/>
      <c r="RDT32" s="37"/>
      <c r="RDU32" s="37"/>
      <c r="RDV32" s="37"/>
      <c r="RDW32" s="37"/>
      <c r="RDX32" s="37"/>
      <c r="RDY32" s="37"/>
      <c r="RDZ32" s="37"/>
      <c r="REA32" s="37"/>
      <c r="REB32" s="37"/>
      <c r="REC32" s="37"/>
      <c r="RED32" s="37"/>
      <c r="REE32" s="37"/>
      <c r="REF32" s="37"/>
      <c r="REG32" s="37"/>
      <c r="REH32" s="37"/>
      <c r="REI32" s="37"/>
      <c r="REJ32" s="37"/>
      <c r="REK32" s="37"/>
      <c r="REL32" s="37"/>
      <c r="REM32" s="37"/>
      <c r="REN32" s="37"/>
      <c r="REO32" s="37"/>
      <c r="REP32" s="37"/>
      <c r="REQ32" s="37"/>
      <c r="RER32" s="37"/>
      <c r="RES32" s="37"/>
      <c r="RET32" s="37"/>
      <c r="REU32" s="37"/>
      <c r="REV32" s="37"/>
      <c r="REW32" s="37"/>
      <c r="REX32" s="37"/>
      <c r="REY32" s="37"/>
      <c r="REZ32" s="37"/>
      <c r="RFA32" s="37"/>
      <c r="RFB32" s="37"/>
      <c r="RFC32" s="37"/>
      <c r="RFD32" s="37"/>
      <c r="RFE32" s="37"/>
      <c r="RFF32" s="37"/>
      <c r="RFG32" s="37"/>
      <c r="RFH32" s="37"/>
      <c r="RFI32" s="37"/>
      <c r="RFJ32" s="37"/>
      <c r="RFK32" s="37"/>
      <c r="RFL32" s="37"/>
      <c r="RFM32" s="37"/>
      <c r="RFN32" s="37"/>
      <c r="RFO32" s="37"/>
      <c r="RFP32" s="37"/>
      <c r="RFQ32" s="37"/>
      <c r="RFR32" s="37"/>
      <c r="RFS32" s="37"/>
      <c r="RFT32" s="37"/>
      <c r="RFU32" s="37"/>
      <c r="RFV32" s="37"/>
      <c r="RFW32" s="37"/>
      <c r="RFX32" s="37"/>
      <c r="RFY32" s="37"/>
      <c r="RFZ32" s="37"/>
      <c r="RGA32" s="37"/>
      <c r="RGB32" s="37"/>
      <c r="RGC32" s="37"/>
      <c r="RGD32" s="37"/>
      <c r="RGE32" s="37"/>
      <c r="RGF32" s="37"/>
      <c r="RGG32" s="37"/>
      <c r="RGH32" s="37"/>
      <c r="RGI32" s="37"/>
      <c r="RGJ32" s="37"/>
      <c r="RGK32" s="37"/>
      <c r="RGL32" s="37"/>
      <c r="RGM32" s="37"/>
      <c r="RGN32" s="37"/>
      <c r="RGO32" s="37"/>
      <c r="RGP32" s="37"/>
      <c r="RGQ32" s="37"/>
      <c r="RGR32" s="37"/>
      <c r="RGS32" s="37"/>
      <c r="RGT32" s="37"/>
      <c r="RGU32" s="37"/>
      <c r="RGV32" s="37"/>
      <c r="RGW32" s="37"/>
      <c r="RGX32" s="37"/>
      <c r="RGY32" s="37"/>
      <c r="RGZ32" s="37"/>
      <c r="RHA32" s="37"/>
      <c r="RHB32" s="37"/>
      <c r="RHC32" s="37"/>
      <c r="RHD32" s="37"/>
      <c r="RHE32" s="37"/>
      <c r="RHF32" s="37"/>
      <c r="RHG32" s="37"/>
      <c r="RHH32" s="37"/>
      <c r="RHI32" s="37"/>
      <c r="RHJ32" s="37"/>
      <c r="RHK32" s="37"/>
      <c r="RHL32" s="37"/>
      <c r="RHM32" s="37"/>
      <c r="RHN32" s="37"/>
      <c r="RHO32" s="37"/>
      <c r="RHP32" s="37"/>
      <c r="RHQ32" s="37"/>
      <c r="RHR32" s="37"/>
      <c r="RHS32" s="37"/>
      <c r="RHT32" s="37"/>
      <c r="RHU32" s="37"/>
      <c r="RHV32" s="37"/>
      <c r="RHW32" s="37"/>
      <c r="RHX32" s="37"/>
      <c r="RHY32" s="37"/>
      <c r="RHZ32" s="37"/>
      <c r="RIA32" s="37"/>
      <c r="RIB32" s="37"/>
      <c r="RIC32" s="37"/>
      <c r="RID32" s="37"/>
      <c r="RIE32" s="37"/>
      <c r="RIF32" s="37"/>
      <c r="RIG32" s="37"/>
      <c r="RIH32" s="37"/>
      <c r="RII32" s="37"/>
      <c r="RIJ32" s="37"/>
      <c r="RIK32" s="37"/>
      <c r="RIL32" s="37"/>
      <c r="RIM32" s="37"/>
      <c r="RIN32" s="37"/>
      <c r="RIO32" s="37"/>
      <c r="RIP32" s="37"/>
      <c r="RIQ32" s="37"/>
      <c r="RIR32" s="37"/>
      <c r="RIS32" s="37"/>
      <c r="RIT32" s="37"/>
      <c r="RIU32" s="37"/>
      <c r="RIV32" s="37"/>
      <c r="RIW32" s="37"/>
      <c r="RIX32" s="37"/>
      <c r="RIY32" s="37"/>
      <c r="RIZ32" s="37"/>
      <c r="RJA32" s="37"/>
      <c r="RJB32" s="37"/>
      <c r="RJC32" s="37"/>
      <c r="RJD32" s="37"/>
      <c r="RJE32" s="37"/>
      <c r="RJF32" s="37"/>
      <c r="RJG32" s="37"/>
      <c r="RJH32" s="37"/>
      <c r="RJI32" s="37"/>
      <c r="RJJ32" s="37"/>
      <c r="RJK32" s="37"/>
      <c r="RJL32" s="37"/>
      <c r="RJM32" s="37"/>
      <c r="RJN32" s="37"/>
      <c r="RJO32" s="37"/>
      <c r="RJP32" s="37"/>
      <c r="RJQ32" s="37"/>
      <c r="RJR32" s="37"/>
      <c r="RJS32" s="37"/>
      <c r="RJT32" s="37"/>
      <c r="RJU32" s="37"/>
      <c r="RJV32" s="37"/>
      <c r="RJW32" s="37"/>
      <c r="RJX32" s="37"/>
      <c r="RJY32" s="37"/>
      <c r="RJZ32" s="37"/>
      <c r="RKA32" s="37"/>
      <c r="RKB32" s="37"/>
      <c r="RKC32" s="37"/>
      <c r="RKD32" s="37"/>
      <c r="RKE32" s="37"/>
      <c r="RKF32" s="37"/>
      <c r="RKG32" s="37"/>
      <c r="RKH32" s="37"/>
      <c r="RKI32" s="37"/>
      <c r="RKJ32" s="37"/>
      <c r="RKK32" s="37"/>
      <c r="RKL32" s="37"/>
      <c r="RKM32" s="37"/>
      <c r="RKN32" s="37"/>
      <c r="RKO32" s="37"/>
      <c r="RKP32" s="37"/>
      <c r="RKQ32" s="37"/>
      <c r="RKR32" s="37"/>
      <c r="RKS32" s="37"/>
      <c r="RKT32" s="37"/>
      <c r="RKU32" s="37"/>
      <c r="RKV32" s="37"/>
      <c r="RKW32" s="37"/>
      <c r="RKX32" s="37"/>
      <c r="RKY32" s="37"/>
      <c r="RKZ32" s="37"/>
      <c r="RLA32" s="37"/>
      <c r="RLB32" s="37"/>
      <c r="RLC32" s="37"/>
      <c r="RLD32" s="37"/>
      <c r="RLE32" s="37"/>
      <c r="RLF32" s="37"/>
      <c r="RLG32" s="37"/>
      <c r="RLH32" s="37"/>
      <c r="RLI32" s="37"/>
      <c r="RLJ32" s="37"/>
      <c r="RLK32" s="37"/>
      <c r="RLL32" s="37"/>
      <c r="RLM32" s="37"/>
      <c r="RLN32" s="37"/>
      <c r="RLO32" s="37"/>
      <c r="RLP32" s="37"/>
      <c r="RLQ32" s="37"/>
      <c r="RLR32" s="37"/>
      <c r="RLS32" s="37"/>
      <c r="RLT32" s="37"/>
      <c r="RLU32" s="37"/>
      <c r="RLV32" s="37"/>
      <c r="RLW32" s="37"/>
      <c r="RLX32" s="37"/>
      <c r="RLY32" s="37"/>
      <c r="RLZ32" s="37"/>
      <c r="RMA32" s="37"/>
      <c r="RMB32" s="37"/>
      <c r="RMC32" s="37"/>
      <c r="RMD32" s="37"/>
      <c r="RME32" s="37"/>
      <c r="RMF32" s="37"/>
      <c r="RMG32" s="37"/>
      <c r="RMH32" s="37"/>
      <c r="RMI32" s="37"/>
      <c r="RMJ32" s="37"/>
      <c r="RMK32" s="37"/>
      <c r="RML32" s="37"/>
      <c r="RMM32" s="37"/>
      <c r="RMN32" s="37"/>
      <c r="RMO32" s="37"/>
      <c r="RMP32" s="37"/>
      <c r="RMQ32" s="37"/>
      <c r="RMR32" s="37"/>
      <c r="RMS32" s="37"/>
      <c r="RMT32" s="37"/>
      <c r="RMU32" s="37"/>
      <c r="RMV32" s="37"/>
      <c r="RMW32" s="37"/>
      <c r="RMX32" s="37"/>
      <c r="RMY32" s="37"/>
      <c r="RMZ32" s="37"/>
      <c r="RNA32" s="37"/>
      <c r="RNB32" s="37"/>
      <c r="RNC32" s="37"/>
      <c r="RND32" s="37"/>
      <c r="RNE32" s="37"/>
      <c r="RNF32" s="37"/>
      <c r="RNG32" s="37"/>
      <c r="RNH32" s="37"/>
      <c r="RNI32" s="37"/>
      <c r="RNJ32" s="37"/>
      <c r="RNK32" s="37"/>
      <c r="RNL32" s="37"/>
      <c r="RNM32" s="37"/>
      <c r="RNN32" s="37"/>
      <c r="RNO32" s="37"/>
      <c r="RNP32" s="37"/>
      <c r="RNQ32" s="37"/>
      <c r="RNR32" s="37"/>
      <c r="RNS32" s="37"/>
      <c r="RNT32" s="37"/>
      <c r="RNU32" s="37"/>
      <c r="RNV32" s="37"/>
      <c r="RNW32" s="37"/>
      <c r="RNX32" s="37"/>
      <c r="RNY32" s="37"/>
      <c r="RNZ32" s="37"/>
      <c r="ROA32" s="37"/>
      <c r="ROB32" s="37"/>
      <c r="ROC32" s="37"/>
      <c r="ROD32" s="37"/>
      <c r="ROE32" s="37"/>
      <c r="ROF32" s="37"/>
      <c r="ROG32" s="37"/>
      <c r="ROH32" s="37"/>
      <c r="ROI32" s="37"/>
      <c r="ROJ32" s="37"/>
      <c r="ROK32" s="37"/>
      <c r="ROL32" s="37"/>
      <c r="ROM32" s="37"/>
      <c r="RON32" s="37"/>
      <c r="ROO32" s="37"/>
      <c r="ROP32" s="37"/>
      <c r="ROQ32" s="37"/>
      <c r="ROR32" s="37"/>
      <c r="ROS32" s="37"/>
      <c r="ROT32" s="37"/>
      <c r="ROU32" s="37"/>
      <c r="ROV32" s="37"/>
      <c r="ROW32" s="37"/>
      <c r="ROX32" s="37"/>
      <c r="ROY32" s="37"/>
      <c r="ROZ32" s="37"/>
      <c r="RPA32" s="37"/>
      <c r="RPB32" s="37"/>
      <c r="RPC32" s="37"/>
      <c r="RPD32" s="37"/>
      <c r="RPE32" s="37"/>
      <c r="RPF32" s="37"/>
      <c r="RPG32" s="37"/>
      <c r="RPH32" s="37"/>
      <c r="RPI32" s="37"/>
      <c r="RPJ32" s="37"/>
      <c r="RPK32" s="37"/>
      <c r="RPL32" s="37"/>
      <c r="RPM32" s="37"/>
      <c r="RPN32" s="37"/>
      <c r="RPO32" s="37"/>
      <c r="RPP32" s="37"/>
      <c r="RPQ32" s="37"/>
      <c r="RPR32" s="37"/>
      <c r="RPS32" s="37"/>
      <c r="RPT32" s="37"/>
      <c r="RPU32" s="37"/>
      <c r="RPV32" s="37"/>
      <c r="RPW32" s="37"/>
      <c r="RPX32" s="37"/>
      <c r="RPY32" s="37"/>
      <c r="RPZ32" s="37"/>
      <c r="RQA32" s="37"/>
      <c r="RQB32" s="37"/>
      <c r="RQC32" s="37"/>
      <c r="RQD32" s="37"/>
      <c r="RQE32" s="37"/>
      <c r="RQF32" s="37"/>
      <c r="RQG32" s="37"/>
      <c r="RQH32" s="37"/>
      <c r="RQI32" s="37"/>
      <c r="RQJ32" s="37"/>
      <c r="RQK32" s="37"/>
      <c r="RQL32" s="37"/>
      <c r="RQM32" s="37"/>
      <c r="RQN32" s="37"/>
      <c r="RQO32" s="37"/>
      <c r="RQP32" s="37"/>
      <c r="RQQ32" s="37"/>
      <c r="RQR32" s="37"/>
      <c r="RQS32" s="37"/>
      <c r="RQT32" s="37"/>
      <c r="RQU32" s="37"/>
      <c r="RQV32" s="37"/>
      <c r="RQW32" s="37"/>
      <c r="RQX32" s="37"/>
      <c r="RQY32" s="37"/>
      <c r="RQZ32" s="37"/>
      <c r="RRA32" s="37"/>
      <c r="RRB32" s="37"/>
      <c r="RRC32" s="37"/>
      <c r="RRD32" s="37"/>
      <c r="RRE32" s="37"/>
      <c r="RRF32" s="37"/>
      <c r="RRG32" s="37"/>
      <c r="RRH32" s="37"/>
      <c r="RRI32" s="37"/>
      <c r="RRJ32" s="37"/>
      <c r="RRK32" s="37"/>
      <c r="RRL32" s="37"/>
      <c r="RRM32" s="37"/>
      <c r="RRN32" s="37"/>
      <c r="RRO32" s="37"/>
      <c r="RRP32" s="37"/>
      <c r="RRQ32" s="37"/>
      <c r="RRR32" s="37"/>
      <c r="RRS32" s="37"/>
      <c r="RRT32" s="37"/>
      <c r="RRU32" s="37"/>
      <c r="RRV32" s="37"/>
      <c r="RRW32" s="37"/>
      <c r="RRX32" s="37"/>
      <c r="RRY32" s="37"/>
      <c r="RRZ32" s="37"/>
      <c r="RSA32" s="37"/>
      <c r="RSB32" s="37"/>
      <c r="RSC32" s="37"/>
      <c r="RSD32" s="37"/>
      <c r="RSE32" s="37"/>
      <c r="RSF32" s="37"/>
      <c r="RSG32" s="37"/>
      <c r="RSH32" s="37"/>
      <c r="RSI32" s="37"/>
      <c r="RSJ32" s="37"/>
      <c r="RSK32" s="37"/>
      <c r="RSL32" s="37"/>
      <c r="RSM32" s="37"/>
      <c r="RSN32" s="37"/>
      <c r="RSO32" s="37"/>
      <c r="RSP32" s="37"/>
      <c r="RSQ32" s="37"/>
      <c r="RSR32" s="37"/>
      <c r="RSS32" s="37"/>
      <c r="RST32" s="37"/>
      <c r="RSU32" s="37"/>
      <c r="RSV32" s="37"/>
      <c r="RSW32" s="37"/>
      <c r="RSX32" s="37"/>
      <c r="RSY32" s="37"/>
      <c r="RSZ32" s="37"/>
      <c r="RTA32" s="37"/>
      <c r="RTB32" s="37"/>
      <c r="RTC32" s="37"/>
      <c r="RTD32" s="37"/>
      <c r="RTE32" s="37"/>
      <c r="RTF32" s="37"/>
      <c r="RTG32" s="37"/>
      <c r="RTH32" s="37"/>
      <c r="RTI32" s="37"/>
      <c r="RTJ32" s="37"/>
      <c r="RTK32" s="37"/>
      <c r="RTL32" s="37"/>
      <c r="RTM32" s="37"/>
      <c r="RTN32" s="37"/>
      <c r="RTO32" s="37"/>
      <c r="RTP32" s="37"/>
      <c r="RTQ32" s="37"/>
      <c r="RTR32" s="37"/>
      <c r="RTS32" s="37"/>
      <c r="RTT32" s="37"/>
      <c r="RTU32" s="37"/>
      <c r="RTV32" s="37"/>
      <c r="RTW32" s="37"/>
      <c r="RTX32" s="37"/>
      <c r="RTY32" s="37"/>
      <c r="RTZ32" s="37"/>
      <c r="RUA32" s="37"/>
      <c r="RUB32" s="37"/>
      <c r="RUC32" s="37"/>
      <c r="RUD32" s="37"/>
      <c r="RUE32" s="37"/>
      <c r="RUF32" s="37"/>
      <c r="RUG32" s="37"/>
      <c r="RUH32" s="37"/>
      <c r="RUI32" s="37"/>
      <c r="RUJ32" s="37"/>
      <c r="RUK32" s="37"/>
      <c r="RUL32" s="37"/>
      <c r="RUM32" s="37"/>
      <c r="RUN32" s="37"/>
      <c r="RUO32" s="37"/>
      <c r="RUP32" s="37"/>
      <c r="RUQ32" s="37"/>
      <c r="RUR32" s="37"/>
      <c r="RUS32" s="37"/>
      <c r="RUT32" s="37"/>
      <c r="RUU32" s="37"/>
      <c r="RUV32" s="37"/>
      <c r="RUW32" s="37"/>
      <c r="RUX32" s="37"/>
      <c r="RUY32" s="37"/>
      <c r="RUZ32" s="37"/>
      <c r="RVA32" s="37"/>
      <c r="RVB32" s="37"/>
      <c r="RVC32" s="37"/>
      <c r="RVD32" s="37"/>
      <c r="RVE32" s="37"/>
      <c r="RVF32" s="37"/>
      <c r="RVG32" s="37"/>
      <c r="RVH32" s="37"/>
      <c r="RVI32" s="37"/>
      <c r="RVJ32" s="37"/>
      <c r="RVK32" s="37"/>
      <c r="RVL32" s="37"/>
      <c r="RVM32" s="37"/>
      <c r="RVN32" s="37"/>
      <c r="RVO32" s="37"/>
      <c r="RVP32" s="37"/>
      <c r="RVQ32" s="37"/>
      <c r="RVR32" s="37"/>
      <c r="RVS32" s="37"/>
      <c r="RVT32" s="37"/>
      <c r="RVU32" s="37"/>
      <c r="RVV32" s="37"/>
      <c r="RVW32" s="37"/>
      <c r="RVX32" s="37"/>
      <c r="RVY32" s="37"/>
      <c r="RVZ32" s="37"/>
      <c r="RWA32" s="37"/>
      <c r="RWB32" s="37"/>
      <c r="RWC32" s="37"/>
      <c r="RWD32" s="37"/>
      <c r="RWE32" s="37"/>
      <c r="RWF32" s="37"/>
      <c r="RWG32" s="37"/>
      <c r="RWH32" s="37"/>
      <c r="RWI32" s="37"/>
      <c r="RWJ32" s="37"/>
      <c r="RWK32" s="37"/>
      <c r="RWL32" s="37"/>
      <c r="RWM32" s="37"/>
      <c r="RWN32" s="37"/>
      <c r="RWO32" s="37"/>
      <c r="RWP32" s="37"/>
      <c r="RWQ32" s="37"/>
      <c r="RWR32" s="37"/>
      <c r="RWS32" s="37"/>
      <c r="RWT32" s="37"/>
      <c r="RWU32" s="37"/>
      <c r="RWV32" s="37"/>
      <c r="RWW32" s="37"/>
      <c r="RWX32" s="37"/>
      <c r="RWY32" s="37"/>
      <c r="RWZ32" s="37"/>
      <c r="RXA32" s="37"/>
      <c r="RXB32" s="37"/>
      <c r="RXC32" s="37"/>
      <c r="RXD32" s="37"/>
      <c r="RXE32" s="37"/>
      <c r="RXF32" s="37"/>
      <c r="RXG32" s="37"/>
      <c r="RXH32" s="37"/>
      <c r="RXI32" s="37"/>
      <c r="RXJ32" s="37"/>
      <c r="RXK32" s="37"/>
      <c r="RXL32" s="37"/>
      <c r="RXM32" s="37"/>
      <c r="RXN32" s="37"/>
      <c r="RXO32" s="37"/>
      <c r="RXP32" s="37"/>
      <c r="RXQ32" s="37"/>
      <c r="RXR32" s="37"/>
      <c r="RXS32" s="37"/>
      <c r="RXT32" s="37"/>
      <c r="RXU32" s="37"/>
      <c r="RXV32" s="37"/>
      <c r="RXW32" s="37"/>
      <c r="RXX32" s="37"/>
      <c r="RXY32" s="37"/>
      <c r="RXZ32" s="37"/>
      <c r="RYA32" s="37"/>
      <c r="RYB32" s="37"/>
      <c r="RYC32" s="37"/>
      <c r="RYD32" s="37"/>
      <c r="RYE32" s="37"/>
      <c r="RYF32" s="37"/>
      <c r="RYG32" s="37"/>
      <c r="RYH32" s="37"/>
      <c r="RYI32" s="37"/>
      <c r="RYJ32" s="37"/>
      <c r="RYK32" s="37"/>
      <c r="RYL32" s="37"/>
      <c r="RYM32" s="37"/>
      <c r="RYN32" s="37"/>
      <c r="RYO32" s="37"/>
      <c r="RYP32" s="37"/>
      <c r="RYQ32" s="37"/>
      <c r="RYR32" s="37"/>
      <c r="RYS32" s="37"/>
      <c r="RYT32" s="37"/>
      <c r="RYU32" s="37"/>
      <c r="RYV32" s="37"/>
      <c r="RYW32" s="37"/>
      <c r="RYX32" s="37"/>
      <c r="RYY32" s="37"/>
      <c r="RYZ32" s="37"/>
      <c r="RZA32" s="37"/>
      <c r="RZB32" s="37"/>
      <c r="RZC32" s="37"/>
      <c r="RZD32" s="37"/>
      <c r="RZE32" s="37"/>
      <c r="RZF32" s="37"/>
      <c r="RZG32" s="37"/>
      <c r="RZH32" s="37"/>
      <c r="RZI32" s="37"/>
      <c r="RZJ32" s="37"/>
      <c r="RZK32" s="37"/>
      <c r="RZL32" s="37"/>
      <c r="RZM32" s="37"/>
      <c r="RZN32" s="37"/>
      <c r="RZO32" s="37"/>
      <c r="RZP32" s="37"/>
      <c r="RZQ32" s="37"/>
      <c r="RZR32" s="37"/>
      <c r="RZS32" s="37"/>
      <c r="RZT32" s="37"/>
      <c r="RZU32" s="37"/>
      <c r="RZV32" s="37"/>
      <c r="RZW32" s="37"/>
      <c r="RZX32" s="37"/>
      <c r="RZY32" s="37"/>
      <c r="RZZ32" s="37"/>
      <c r="SAA32" s="37"/>
      <c r="SAB32" s="37"/>
      <c r="SAC32" s="37"/>
      <c r="SAD32" s="37"/>
      <c r="SAE32" s="37"/>
      <c r="SAF32" s="37"/>
      <c r="SAG32" s="37"/>
      <c r="SAH32" s="37"/>
      <c r="SAI32" s="37"/>
      <c r="SAJ32" s="37"/>
      <c r="SAK32" s="37"/>
      <c r="SAL32" s="37"/>
      <c r="SAM32" s="37"/>
      <c r="SAN32" s="37"/>
      <c r="SAO32" s="37"/>
      <c r="SAP32" s="37"/>
      <c r="SAQ32" s="37"/>
      <c r="SAR32" s="37"/>
      <c r="SAS32" s="37"/>
      <c r="SAT32" s="37"/>
      <c r="SAU32" s="37"/>
      <c r="SAV32" s="37"/>
      <c r="SAW32" s="37"/>
      <c r="SAX32" s="37"/>
      <c r="SAY32" s="37"/>
      <c r="SAZ32" s="37"/>
      <c r="SBA32" s="37"/>
      <c r="SBB32" s="37"/>
      <c r="SBC32" s="37"/>
      <c r="SBD32" s="37"/>
      <c r="SBE32" s="37"/>
      <c r="SBF32" s="37"/>
      <c r="SBG32" s="37"/>
      <c r="SBH32" s="37"/>
      <c r="SBI32" s="37"/>
      <c r="SBJ32" s="37"/>
      <c r="SBK32" s="37"/>
      <c r="SBL32" s="37"/>
      <c r="SBM32" s="37"/>
      <c r="SBN32" s="37"/>
      <c r="SBO32" s="37"/>
      <c r="SBP32" s="37"/>
      <c r="SBQ32" s="37"/>
      <c r="SBR32" s="37"/>
      <c r="SBS32" s="37"/>
      <c r="SBT32" s="37"/>
      <c r="SBU32" s="37"/>
      <c r="SBV32" s="37"/>
      <c r="SBW32" s="37"/>
      <c r="SBX32" s="37"/>
      <c r="SBY32" s="37"/>
      <c r="SBZ32" s="37"/>
      <c r="SCA32" s="37"/>
      <c r="SCB32" s="37"/>
      <c r="SCC32" s="37"/>
      <c r="SCD32" s="37"/>
      <c r="SCE32" s="37"/>
      <c r="SCF32" s="37"/>
      <c r="SCG32" s="37"/>
      <c r="SCH32" s="37"/>
      <c r="SCI32" s="37"/>
      <c r="SCJ32" s="37"/>
      <c r="SCK32" s="37"/>
      <c r="SCL32" s="37"/>
      <c r="SCM32" s="37"/>
      <c r="SCN32" s="37"/>
      <c r="SCO32" s="37"/>
      <c r="SCP32" s="37"/>
      <c r="SCQ32" s="37"/>
      <c r="SCR32" s="37"/>
      <c r="SCS32" s="37"/>
      <c r="SCT32" s="37"/>
      <c r="SCU32" s="37"/>
      <c r="SCV32" s="37"/>
      <c r="SCW32" s="37"/>
      <c r="SCX32" s="37"/>
      <c r="SCY32" s="37"/>
      <c r="SCZ32" s="37"/>
      <c r="SDA32" s="37"/>
      <c r="SDB32" s="37"/>
      <c r="SDC32" s="37"/>
      <c r="SDD32" s="37"/>
      <c r="SDE32" s="37"/>
      <c r="SDF32" s="37"/>
      <c r="SDG32" s="37"/>
      <c r="SDH32" s="37"/>
      <c r="SDI32" s="37"/>
      <c r="SDJ32" s="37"/>
      <c r="SDK32" s="37"/>
      <c r="SDL32" s="37"/>
      <c r="SDM32" s="37"/>
      <c r="SDN32" s="37"/>
      <c r="SDO32" s="37"/>
      <c r="SDP32" s="37"/>
      <c r="SDQ32" s="37"/>
      <c r="SDR32" s="37"/>
      <c r="SDS32" s="37"/>
      <c r="SDT32" s="37"/>
      <c r="SDU32" s="37"/>
      <c r="SDV32" s="37"/>
      <c r="SDW32" s="37"/>
      <c r="SDX32" s="37"/>
      <c r="SDY32" s="37"/>
      <c r="SDZ32" s="37"/>
      <c r="SEA32" s="37"/>
      <c r="SEB32" s="37"/>
      <c r="SEC32" s="37"/>
      <c r="SED32" s="37"/>
      <c r="SEE32" s="37"/>
      <c r="SEF32" s="37"/>
      <c r="SEG32" s="37"/>
      <c r="SEH32" s="37"/>
      <c r="SEI32" s="37"/>
      <c r="SEJ32" s="37"/>
      <c r="SEK32" s="37"/>
      <c r="SEL32" s="37"/>
      <c r="SEM32" s="37"/>
      <c r="SEN32" s="37"/>
      <c r="SEO32" s="37"/>
      <c r="SEP32" s="37"/>
      <c r="SEQ32" s="37"/>
      <c r="SER32" s="37"/>
      <c r="SES32" s="37"/>
      <c r="SET32" s="37"/>
      <c r="SEU32" s="37"/>
      <c r="SEV32" s="37"/>
      <c r="SEW32" s="37"/>
      <c r="SEX32" s="37"/>
      <c r="SEY32" s="37"/>
      <c r="SEZ32" s="37"/>
      <c r="SFA32" s="37"/>
      <c r="SFB32" s="37"/>
      <c r="SFC32" s="37"/>
      <c r="SFD32" s="37"/>
      <c r="SFE32" s="37"/>
      <c r="SFF32" s="37"/>
      <c r="SFG32" s="37"/>
      <c r="SFH32" s="37"/>
      <c r="SFI32" s="37"/>
      <c r="SFJ32" s="37"/>
      <c r="SFK32" s="37"/>
      <c r="SFL32" s="37"/>
      <c r="SFM32" s="37"/>
      <c r="SFN32" s="37"/>
      <c r="SFO32" s="37"/>
      <c r="SFP32" s="37"/>
      <c r="SFQ32" s="37"/>
      <c r="SFR32" s="37"/>
      <c r="SFS32" s="37"/>
      <c r="SFT32" s="37"/>
      <c r="SFU32" s="37"/>
      <c r="SFV32" s="37"/>
      <c r="SFW32" s="37"/>
      <c r="SFX32" s="37"/>
      <c r="SFY32" s="37"/>
      <c r="SFZ32" s="37"/>
      <c r="SGA32" s="37"/>
      <c r="SGB32" s="37"/>
      <c r="SGC32" s="37"/>
      <c r="SGD32" s="37"/>
      <c r="SGE32" s="37"/>
      <c r="SGF32" s="37"/>
      <c r="SGG32" s="37"/>
      <c r="SGH32" s="37"/>
      <c r="SGI32" s="37"/>
      <c r="SGJ32" s="37"/>
      <c r="SGK32" s="37"/>
      <c r="SGL32" s="37"/>
      <c r="SGM32" s="37"/>
      <c r="SGN32" s="37"/>
      <c r="SGO32" s="37"/>
      <c r="SGP32" s="37"/>
      <c r="SGQ32" s="37"/>
      <c r="SGR32" s="37"/>
      <c r="SGS32" s="37"/>
      <c r="SGT32" s="37"/>
      <c r="SGU32" s="37"/>
      <c r="SGV32" s="37"/>
      <c r="SGW32" s="37"/>
      <c r="SGX32" s="37"/>
      <c r="SGY32" s="37"/>
      <c r="SGZ32" s="37"/>
      <c r="SHA32" s="37"/>
      <c r="SHB32" s="37"/>
      <c r="SHC32" s="37"/>
      <c r="SHD32" s="37"/>
      <c r="SHE32" s="37"/>
      <c r="SHF32" s="37"/>
      <c r="SHG32" s="37"/>
      <c r="SHH32" s="37"/>
      <c r="SHI32" s="37"/>
      <c r="SHJ32" s="37"/>
      <c r="SHK32" s="37"/>
      <c r="SHL32" s="37"/>
      <c r="SHM32" s="37"/>
      <c r="SHN32" s="37"/>
      <c r="SHO32" s="37"/>
      <c r="SHP32" s="37"/>
      <c r="SHQ32" s="37"/>
      <c r="SHR32" s="37"/>
      <c r="SHS32" s="37"/>
      <c r="SHT32" s="37"/>
      <c r="SHU32" s="37"/>
      <c r="SHV32" s="37"/>
      <c r="SHW32" s="37"/>
      <c r="SHX32" s="37"/>
      <c r="SHY32" s="37"/>
      <c r="SHZ32" s="37"/>
      <c r="SIA32" s="37"/>
      <c r="SIB32" s="37"/>
      <c r="SIC32" s="37"/>
      <c r="SID32" s="37"/>
      <c r="SIE32" s="37"/>
      <c r="SIF32" s="37"/>
      <c r="SIG32" s="37"/>
      <c r="SIH32" s="37"/>
      <c r="SII32" s="37"/>
      <c r="SIJ32" s="37"/>
      <c r="SIK32" s="37"/>
      <c r="SIL32" s="37"/>
      <c r="SIM32" s="37"/>
      <c r="SIN32" s="37"/>
      <c r="SIO32" s="37"/>
      <c r="SIP32" s="37"/>
      <c r="SIQ32" s="37"/>
      <c r="SIR32" s="37"/>
      <c r="SIS32" s="37"/>
      <c r="SIT32" s="37"/>
      <c r="SIU32" s="37"/>
      <c r="SIV32" s="37"/>
      <c r="SIW32" s="37"/>
      <c r="SIX32" s="37"/>
      <c r="SIY32" s="37"/>
      <c r="SIZ32" s="37"/>
      <c r="SJA32" s="37"/>
      <c r="SJB32" s="37"/>
      <c r="SJC32" s="37"/>
      <c r="SJD32" s="37"/>
      <c r="SJE32" s="37"/>
      <c r="SJF32" s="37"/>
      <c r="SJG32" s="37"/>
      <c r="SJH32" s="37"/>
      <c r="SJI32" s="37"/>
      <c r="SJJ32" s="37"/>
      <c r="SJK32" s="37"/>
      <c r="SJL32" s="37"/>
      <c r="SJM32" s="37"/>
      <c r="SJN32" s="37"/>
      <c r="SJO32" s="37"/>
      <c r="SJP32" s="37"/>
      <c r="SJQ32" s="37"/>
      <c r="SJR32" s="37"/>
      <c r="SJS32" s="37"/>
      <c r="SJT32" s="37"/>
      <c r="SJU32" s="37"/>
      <c r="SJV32" s="37"/>
      <c r="SJW32" s="37"/>
      <c r="SJX32" s="37"/>
      <c r="SJY32" s="37"/>
      <c r="SJZ32" s="37"/>
      <c r="SKA32" s="37"/>
      <c r="SKB32" s="37"/>
      <c r="SKC32" s="37"/>
      <c r="SKD32" s="37"/>
      <c r="SKE32" s="37"/>
      <c r="SKF32" s="37"/>
      <c r="SKG32" s="37"/>
      <c r="SKH32" s="37"/>
      <c r="SKI32" s="37"/>
      <c r="SKJ32" s="37"/>
      <c r="SKK32" s="37"/>
      <c r="SKL32" s="37"/>
      <c r="SKM32" s="37"/>
      <c r="SKN32" s="37"/>
      <c r="SKO32" s="37"/>
      <c r="SKP32" s="37"/>
      <c r="SKQ32" s="37"/>
      <c r="SKR32" s="37"/>
      <c r="SKS32" s="37"/>
      <c r="SKT32" s="37"/>
      <c r="SKU32" s="37"/>
      <c r="SKV32" s="37"/>
      <c r="SKW32" s="37"/>
      <c r="SKX32" s="37"/>
      <c r="SKY32" s="37"/>
      <c r="SKZ32" s="37"/>
      <c r="SLA32" s="37"/>
      <c r="SLB32" s="37"/>
      <c r="SLC32" s="37"/>
      <c r="SLD32" s="37"/>
      <c r="SLE32" s="37"/>
      <c r="SLF32" s="37"/>
      <c r="SLG32" s="37"/>
      <c r="SLH32" s="37"/>
      <c r="SLI32" s="37"/>
      <c r="SLJ32" s="37"/>
      <c r="SLK32" s="37"/>
      <c r="SLL32" s="37"/>
      <c r="SLM32" s="37"/>
      <c r="SLN32" s="37"/>
      <c r="SLO32" s="37"/>
      <c r="SLP32" s="37"/>
      <c r="SLQ32" s="37"/>
      <c r="SLR32" s="37"/>
      <c r="SLS32" s="37"/>
      <c r="SLT32" s="37"/>
      <c r="SLU32" s="37"/>
      <c r="SLV32" s="37"/>
      <c r="SLW32" s="37"/>
      <c r="SLX32" s="37"/>
      <c r="SLY32" s="37"/>
      <c r="SLZ32" s="37"/>
      <c r="SMA32" s="37"/>
      <c r="SMB32" s="37"/>
      <c r="SMC32" s="37"/>
      <c r="SMD32" s="37"/>
      <c r="SME32" s="37"/>
      <c r="SMF32" s="37"/>
      <c r="SMG32" s="37"/>
      <c r="SMH32" s="37"/>
      <c r="SMI32" s="37"/>
      <c r="SMJ32" s="37"/>
      <c r="SMK32" s="37"/>
      <c r="SML32" s="37"/>
      <c r="SMM32" s="37"/>
      <c r="SMN32" s="37"/>
      <c r="SMO32" s="37"/>
      <c r="SMP32" s="37"/>
      <c r="SMQ32" s="37"/>
      <c r="SMR32" s="37"/>
      <c r="SMS32" s="37"/>
      <c r="SMT32" s="37"/>
      <c r="SMU32" s="37"/>
      <c r="SMV32" s="37"/>
      <c r="SMW32" s="37"/>
      <c r="SMX32" s="37"/>
      <c r="SMY32" s="37"/>
      <c r="SMZ32" s="37"/>
      <c r="SNA32" s="37"/>
      <c r="SNB32" s="37"/>
      <c r="SNC32" s="37"/>
      <c r="SND32" s="37"/>
      <c r="SNE32" s="37"/>
      <c r="SNF32" s="37"/>
      <c r="SNG32" s="37"/>
      <c r="SNH32" s="37"/>
      <c r="SNI32" s="37"/>
      <c r="SNJ32" s="37"/>
      <c r="SNK32" s="37"/>
      <c r="SNL32" s="37"/>
      <c r="SNM32" s="37"/>
      <c r="SNN32" s="37"/>
      <c r="SNO32" s="37"/>
      <c r="SNP32" s="37"/>
      <c r="SNQ32" s="37"/>
      <c r="SNR32" s="37"/>
      <c r="SNS32" s="37"/>
      <c r="SNT32" s="37"/>
      <c r="SNU32" s="37"/>
      <c r="SNV32" s="37"/>
      <c r="SNW32" s="37"/>
      <c r="SNX32" s="37"/>
      <c r="SNY32" s="37"/>
      <c r="SNZ32" s="37"/>
      <c r="SOA32" s="37"/>
      <c r="SOB32" s="37"/>
      <c r="SOC32" s="37"/>
      <c r="SOD32" s="37"/>
      <c r="SOE32" s="37"/>
      <c r="SOF32" s="37"/>
      <c r="SOG32" s="37"/>
      <c r="SOH32" s="37"/>
      <c r="SOI32" s="37"/>
      <c r="SOJ32" s="37"/>
      <c r="SOK32" s="37"/>
      <c r="SOL32" s="37"/>
      <c r="SOM32" s="37"/>
      <c r="SON32" s="37"/>
      <c r="SOO32" s="37"/>
      <c r="SOP32" s="37"/>
      <c r="SOQ32" s="37"/>
      <c r="SOR32" s="37"/>
      <c r="SOS32" s="37"/>
      <c r="SOT32" s="37"/>
      <c r="SOU32" s="37"/>
      <c r="SOV32" s="37"/>
      <c r="SOW32" s="37"/>
      <c r="SOX32" s="37"/>
      <c r="SOY32" s="37"/>
      <c r="SOZ32" s="37"/>
      <c r="SPA32" s="37"/>
      <c r="SPB32" s="37"/>
      <c r="SPC32" s="37"/>
      <c r="SPD32" s="37"/>
      <c r="SPE32" s="37"/>
      <c r="SPF32" s="37"/>
      <c r="SPG32" s="37"/>
      <c r="SPH32" s="37"/>
      <c r="SPI32" s="37"/>
      <c r="SPJ32" s="37"/>
      <c r="SPK32" s="37"/>
      <c r="SPL32" s="37"/>
      <c r="SPM32" s="37"/>
      <c r="SPN32" s="37"/>
      <c r="SPO32" s="37"/>
      <c r="SPP32" s="37"/>
      <c r="SPQ32" s="37"/>
      <c r="SPR32" s="37"/>
      <c r="SPS32" s="37"/>
      <c r="SPT32" s="37"/>
      <c r="SPU32" s="37"/>
      <c r="SPV32" s="37"/>
      <c r="SPW32" s="37"/>
      <c r="SPX32" s="37"/>
      <c r="SPY32" s="37"/>
      <c r="SPZ32" s="37"/>
      <c r="SQA32" s="37"/>
      <c r="SQB32" s="37"/>
      <c r="SQC32" s="37"/>
      <c r="SQD32" s="37"/>
      <c r="SQE32" s="37"/>
      <c r="SQF32" s="37"/>
      <c r="SQG32" s="37"/>
      <c r="SQH32" s="37"/>
      <c r="SQI32" s="37"/>
      <c r="SQJ32" s="37"/>
      <c r="SQK32" s="37"/>
      <c r="SQL32" s="37"/>
      <c r="SQM32" s="37"/>
      <c r="SQN32" s="37"/>
      <c r="SQO32" s="37"/>
      <c r="SQP32" s="37"/>
      <c r="SQQ32" s="37"/>
      <c r="SQR32" s="37"/>
      <c r="SQS32" s="37"/>
      <c r="SQT32" s="37"/>
      <c r="SQU32" s="37"/>
      <c r="SQV32" s="37"/>
      <c r="SQW32" s="37"/>
      <c r="SQX32" s="37"/>
      <c r="SQY32" s="37"/>
      <c r="SQZ32" s="37"/>
      <c r="SRA32" s="37"/>
      <c r="SRB32" s="37"/>
      <c r="SRC32" s="37"/>
      <c r="SRD32" s="37"/>
      <c r="SRE32" s="37"/>
      <c r="SRF32" s="37"/>
      <c r="SRG32" s="37"/>
      <c r="SRH32" s="37"/>
      <c r="SRI32" s="37"/>
      <c r="SRJ32" s="37"/>
      <c r="SRK32" s="37"/>
      <c r="SRL32" s="37"/>
      <c r="SRM32" s="37"/>
      <c r="SRN32" s="37"/>
      <c r="SRO32" s="37"/>
      <c r="SRP32" s="37"/>
      <c r="SRQ32" s="37"/>
      <c r="SRR32" s="37"/>
      <c r="SRS32" s="37"/>
      <c r="SRT32" s="37"/>
      <c r="SRU32" s="37"/>
      <c r="SRV32" s="37"/>
      <c r="SRW32" s="37"/>
      <c r="SRX32" s="37"/>
      <c r="SRY32" s="37"/>
      <c r="SRZ32" s="37"/>
      <c r="SSA32" s="37"/>
      <c r="SSB32" s="37"/>
      <c r="SSC32" s="37"/>
      <c r="SSD32" s="37"/>
      <c r="SSE32" s="37"/>
      <c r="SSF32" s="37"/>
      <c r="SSG32" s="37"/>
      <c r="SSH32" s="37"/>
      <c r="SSI32" s="37"/>
      <c r="SSJ32" s="37"/>
      <c r="SSK32" s="37"/>
      <c r="SSL32" s="37"/>
      <c r="SSM32" s="37"/>
      <c r="SSN32" s="37"/>
      <c r="SSO32" s="37"/>
      <c r="SSP32" s="37"/>
      <c r="SSQ32" s="37"/>
      <c r="SSR32" s="37"/>
      <c r="SSS32" s="37"/>
      <c r="SST32" s="37"/>
      <c r="SSU32" s="37"/>
      <c r="SSV32" s="37"/>
      <c r="SSW32" s="37"/>
      <c r="SSX32" s="37"/>
      <c r="SSY32" s="37"/>
      <c r="SSZ32" s="37"/>
      <c r="STA32" s="37"/>
      <c r="STB32" s="37"/>
      <c r="STC32" s="37"/>
      <c r="STD32" s="37"/>
      <c r="STE32" s="37"/>
      <c r="STF32" s="37"/>
      <c r="STG32" s="37"/>
      <c r="STH32" s="37"/>
      <c r="STI32" s="37"/>
      <c r="STJ32" s="37"/>
      <c r="STK32" s="37"/>
      <c r="STL32" s="37"/>
      <c r="STM32" s="37"/>
      <c r="STN32" s="37"/>
      <c r="STO32" s="37"/>
      <c r="STP32" s="37"/>
      <c r="STQ32" s="37"/>
      <c r="STR32" s="37"/>
      <c r="STS32" s="37"/>
      <c r="STT32" s="37"/>
      <c r="STU32" s="37"/>
      <c r="STV32" s="37"/>
      <c r="STW32" s="37"/>
      <c r="STX32" s="37"/>
      <c r="STY32" s="37"/>
      <c r="STZ32" s="37"/>
      <c r="SUA32" s="37"/>
      <c r="SUB32" s="37"/>
      <c r="SUC32" s="37"/>
      <c r="SUD32" s="37"/>
      <c r="SUE32" s="37"/>
      <c r="SUF32" s="37"/>
      <c r="SUG32" s="37"/>
      <c r="SUH32" s="37"/>
      <c r="SUI32" s="37"/>
      <c r="SUJ32" s="37"/>
      <c r="SUK32" s="37"/>
      <c r="SUL32" s="37"/>
      <c r="SUM32" s="37"/>
      <c r="SUN32" s="37"/>
      <c r="SUO32" s="37"/>
      <c r="SUP32" s="37"/>
      <c r="SUQ32" s="37"/>
      <c r="SUR32" s="37"/>
      <c r="SUS32" s="37"/>
      <c r="SUT32" s="37"/>
      <c r="SUU32" s="37"/>
      <c r="SUV32" s="37"/>
      <c r="SUW32" s="37"/>
      <c r="SUX32" s="37"/>
      <c r="SUY32" s="37"/>
      <c r="SUZ32" s="37"/>
      <c r="SVA32" s="37"/>
      <c r="SVB32" s="37"/>
      <c r="SVC32" s="37"/>
      <c r="SVD32" s="37"/>
      <c r="SVE32" s="37"/>
      <c r="SVF32" s="37"/>
      <c r="SVG32" s="37"/>
      <c r="SVH32" s="37"/>
      <c r="SVI32" s="37"/>
      <c r="SVJ32" s="37"/>
      <c r="SVK32" s="37"/>
      <c r="SVL32" s="37"/>
      <c r="SVM32" s="37"/>
      <c r="SVN32" s="37"/>
      <c r="SVO32" s="37"/>
      <c r="SVP32" s="37"/>
      <c r="SVQ32" s="37"/>
      <c r="SVR32" s="37"/>
      <c r="SVS32" s="37"/>
      <c r="SVT32" s="37"/>
      <c r="SVU32" s="37"/>
      <c r="SVV32" s="37"/>
      <c r="SVW32" s="37"/>
      <c r="SVX32" s="37"/>
      <c r="SVY32" s="37"/>
      <c r="SVZ32" s="37"/>
      <c r="SWA32" s="37"/>
      <c r="SWB32" s="37"/>
      <c r="SWC32" s="37"/>
      <c r="SWD32" s="37"/>
      <c r="SWE32" s="37"/>
      <c r="SWF32" s="37"/>
      <c r="SWG32" s="37"/>
      <c r="SWH32" s="37"/>
      <c r="SWI32" s="37"/>
      <c r="SWJ32" s="37"/>
      <c r="SWK32" s="37"/>
      <c r="SWL32" s="37"/>
      <c r="SWM32" s="37"/>
      <c r="SWN32" s="37"/>
      <c r="SWO32" s="37"/>
      <c r="SWP32" s="37"/>
      <c r="SWQ32" s="37"/>
      <c r="SWR32" s="37"/>
      <c r="SWS32" s="37"/>
      <c r="SWT32" s="37"/>
      <c r="SWU32" s="37"/>
      <c r="SWV32" s="37"/>
      <c r="SWW32" s="37"/>
      <c r="SWX32" s="37"/>
      <c r="SWY32" s="37"/>
      <c r="SWZ32" s="37"/>
      <c r="SXA32" s="37"/>
      <c r="SXB32" s="37"/>
      <c r="SXC32" s="37"/>
      <c r="SXD32" s="37"/>
      <c r="SXE32" s="37"/>
      <c r="SXF32" s="37"/>
      <c r="SXG32" s="37"/>
      <c r="SXH32" s="37"/>
      <c r="SXI32" s="37"/>
      <c r="SXJ32" s="37"/>
      <c r="SXK32" s="37"/>
      <c r="SXL32" s="37"/>
      <c r="SXM32" s="37"/>
      <c r="SXN32" s="37"/>
      <c r="SXO32" s="37"/>
      <c r="SXP32" s="37"/>
      <c r="SXQ32" s="37"/>
      <c r="SXR32" s="37"/>
      <c r="SXS32" s="37"/>
      <c r="SXT32" s="37"/>
      <c r="SXU32" s="37"/>
      <c r="SXV32" s="37"/>
      <c r="SXW32" s="37"/>
      <c r="SXX32" s="37"/>
      <c r="SXY32" s="37"/>
      <c r="SXZ32" s="37"/>
      <c r="SYA32" s="37"/>
      <c r="SYB32" s="37"/>
      <c r="SYC32" s="37"/>
      <c r="SYD32" s="37"/>
      <c r="SYE32" s="37"/>
      <c r="SYF32" s="37"/>
      <c r="SYG32" s="37"/>
      <c r="SYH32" s="37"/>
      <c r="SYI32" s="37"/>
      <c r="SYJ32" s="37"/>
      <c r="SYK32" s="37"/>
      <c r="SYL32" s="37"/>
      <c r="SYM32" s="37"/>
      <c r="SYN32" s="37"/>
      <c r="SYO32" s="37"/>
      <c r="SYP32" s="37"/>
      <c r="SYQ32" s="37"/>
      <c r="SYR32" s="37"/>
      <c r="SYS32" s="37"/>
      <c r="SYT32" s="37"/>
      <c r="SYU32" s="37"/>
      <c r="SYV32" s="37"/>
      <c r="SYW32" s="37"/>
      <c r="SYX32" s="37"/>
      <c r="SYY32" s="37"/>
      <c r="SYZ32" s="37"/>
      <c r="SZA32" s="37"/>
      <c r="SZB32" s="37"/>
      <c r="SZC32" s="37"/>
      <c r="SZD32" s="37"/>
      <c r="SZE32" s="37"/>
      <c r="SZF32" s="37"/>
      <c r="SZG32" s="37"/>
      <c r="SZH32" s="37"/>
      <c r="SZI32" s="37"/>
      <c r="SZJ32" s="37"/>
      <c r="SZK32" s="37"/>
      <c r="SZL32" s="37"/>
      <c r="SZM32" s="37"/>
      <c r="SZN32" s="37"/>
      <c r="SZO32" s="37"/>
      <c r="SZP32" s="37"/>
      <c r="SZQ32" s="37"/>
      <c r="SZR32" s="37"/>
      <c r="SZS32" s="37"/>
      <c r="SZT32" s="37"/>
      <c r="SZU32" s="37"/>
      <c r="SZV32" s="37"/>
      <c r="SZW32" s="37"/>
      <c r="SZX32" s="37"/>
      <c r="SZY32" s="37"/>
      <c r="SZZ32" s="37"/>
      <c r="TAA32" s="37"/>
      <c r="TAB32" s="37"/>
      <c r="TAC32" s="37"/>
      <c r="TAD32" s="37"/>
      <c r="TAE32" s="37"/>
      <c r="TAF32" s="37"/>
      <c r="TAG32" s="37"/>
      <c r="TAH32" s="37"/>
      <c r="TAI32" s="37"/>
      <c r="TAJ32" s="37"/>
      <c r="TAK32" s="37"/>
      <c r="TAL32" s="37"/>
      <c r="TAM32" s="37"/>
      <c r="TAN32" s="37"/>
      <c r="TAO32" s="37"/>
      <c r="TAP32" s="37"/>
      <c r="TAQ32" s="37"/>
      <c r="TAR32" s="37"/>
      <c r="TAS32" s="37"/>
      <c r="TAT32" s="37"/>
      <c r="TAU32" s="37"/>
      <c r="TAV32" s="37"/>
      <c r="TAW32" s="37"/>
      <c r="TAX32" s="37"/>
      <c r="TAY32" s="37"/>
      <c r="TAZ32" s="37"/>
      <c r="TBA32" s="37"/>
      <c r="TBB32" s="37"/>
      <c r="TBC32" s="37"/>
      <c r="TBD32" s="37"/>
      <c r="TBE32" s="37"/>
      <c r="TBF32" s="37"/>
      <c r="TBG32" s="37"/>
      <c r="TBH32" s="37"/>
      <c r="TBI32" s="37"/>
      <c r="TBJ32" s="37"/>
      <c r="TBK32" s="37"/>
      <c r="TBL32" s="37"/>
      <c r="TBM32" s="37"/>
      <c r="TBN32" s="37"/>
      <c r="TBO32" s="37"/>
      <c r="TBP32" s="37"/>
      <c r="TBQ32" s="37"/>
      <c r="TBR32" s="37"/>
      <c r="TBS32" s="37"/>
      <c r="TBT32" s="37"/>
      <c r="TBU32" s="37"/>
      <c r="TBV32" s="37"/>
      <c r="TBW32" s="37"/>
      <c r="TBX32" s="37"/>
      <c r="TBY32" s="37"/>
      <c r="TBZ32" s="37"/>
      <c r="TCA32" s="37"/>
      <c r="TCB32" s="37"/>
      <c r="TCC32" s="37"/>
      <c r="TCD32" s="37"/>
      <c r="TCE32" s="37"/>
      <c r="TCF32" s="37"/>
      <c r="TCG32" s="37"/>
      <c r="TCH32" s="37"/>
      <c r="TCI32" s="37"/>
      <c r="TCJ32" s="37"/>
      <c r="TCK32" s="37"/>
      <c r="TCL32" s="37"/>
      <c r="TCM32" s="37"/>
      <c r="TCN32" s="37"/>
      <c r="TCO32" s="37"/>
      <c r="TCP32" s="37"/>
      <c r="TCQ32" s="37"/>
      <c r="TCR32" s="37"/>
      <c r="TCS32" s="37"/>
      <c r="TCT32" s="37"/>
      <c r="TCU32" s="37"/>
      <c r="TCV32" s="37"/>
      <c r="TCW32" s="37"/>
      <c r="TCX32" s="37"/>
      <c r="TCY32" s="37"/>
      <c r="TCZ32" s="37"/>
      <c r="TDA32" s="37"/>
      <c r="TDB32" s="37"/>
      <c r="TDC32" s="37"/>
      <c r="TDD32" s="37"/>
      <c r="TDE32" s="37"/>
      <c r="TDF32" s="37"/>
      <c r="TDG32" s="37"/>
      <c r="TDH32" s="37"/>
      <c r="TDI32" s="37"/>
      <c r="TDJ32" s="37"/>
      <c r="TDK32" s="37"/>
      <c r="TDL32" s="37"/>
      <c r="TDM32" s="37"/>
      <c r="TDN32" s="37"/>
      <c r="TDO32" s="37"/>
      <c r="TDP32" s="37"/>
      <c r="TDQ32" s="37"/>
      <c r="TDR32" s="37"/>
      <c r="TDS32" s="37"/>
      <c r="TDT32" s="37"/>
      <c r="TDU32" s="37"/>
      <c r="TDV32" s="37"/>
      <c r="TDW32" s="37"/>
      <c r="TDX32" s="37"/>
      <c r="TDY32" s="37"/>
      <c r="TDZ32" s="37"/>
      <c r="TEA32" s="37"/>
      <c r="TEB32" s="37"/>
      <c r="TEC32" s="37"/>
      <c r="TED32" s="37"/>
      <c r="TEE32" s="37"/>
      <c r="TEF32" s="37"/>
      <c r="TEG32" s="37"/>
      <c r="TEH32" s="37"/>
      <c r="TEI32" s="37"/>
      <c r="TEJ32" s="37"/>
      <c r="TEK32" s="37"/>
      <c r="TEL32" s="37"/>
      <c r="TEM32" s="37"/>
      <c r="TEN32" s="37"/>
      <c r="TEO32" s="37"/>
      <c r="TEP32" s="37"/>
      <c r="TEQ32" s="37"/>
      <c r="TER32" s="37"/>
      <c r="TES32" s="37"/>
      <c r="TET32" s="37"/>
      <c r="TEU32" s="37"/>
      <c r="TEV32" s="37"/>
      <c r="TEW32" s="37"/>
      <c r="TEX32" s="37"/>
      <c r="TEY32" s="37"/>
      <c r="TEZ32" s="37"/>
      <c r="TFA32" s="37"/>
      <c r="TFB32" s="37"/>
      <c r="TFC32" s="37"/>
      <c r="TFD32" s="37"/>
      <c r="TFE32" s="37"/>
      <c r="TFF32" s="37"/>
      <c r="TFG32" s="37"/>
      <c r="TFH32" s="37"/>
      <c r="TFI32" s="37"/>
      <c r="TFJ32" s="37"/>
      <c r="TFK32" s="37"/>
      <c r="TFL32" s="37"/>
      <c r="TFM32" s="37"/>
      <c r="TFN32" s="37"/>
      <c r="TFO32" s="37"/>
      <c r="TFP32" s="37"/>
      <c r="TFQ32" s="37"/>
      <c r="TFR32" s="37"/>
      <c r="TFS32" s="37"/>
      <c r="TFT32" s="37"/>
      <c r="TFU32" s="37"/>
      <c r="TFV32" s="37"/>
      <c r="TFW32" s="37"/>
      <c r="TFX32" s="37"/>
      <c r="TFY32" s="37"/>
      <c r="TFZ32" s="37"/>
      <c r="TGA32" s="37"/>
      <c r="TGB32" s="37"/>
      <c r="TGC32" s="37"/>
      <c r="TGD32" s="37"/>
      <c r="TGE32" s="37"/>
      <c r="TGF32" s="37"/>
      <c r="TGG32" s="37"/>
      <c r="TGH32" s="37"/>
      <c r="TGI32" s="37"/>
      <c r="TGJ32" s="37"/>
      <c r="TGK32" s="37"/>
      <c r="TGL32" s="37"/>
      <c r="TGM32" s="37"/>
      <c r="TGN32" s="37"/>
      <c r="TGO32" s="37"/>
      <c r="TGP32" s="37"/>
      <c r="TGQ32" s="37"/>
      <c r="TGR32" s="37"/>
      <c r="TGS32" s="37"/>
      <c r="TGT32" s="37"/>
      <c r="TGU32" s="37"/>
      <c r="TGV32" s="37"/>
      <c r="TGW32" s="37"/>
      <c r="TGX32" s="37"/>
      <c r="TGY32" s="37"/>
      <c r="TGZ32" s="37"/>
      <c r="THA32" s="37"/>
      <c r="THB32" s="37"/>
      <c r="THC32" s="37"/>
      <c r="THD32" s="37"/>
      <c r="THE32" s="37"/>
      <c r="THF32" s="37"/>
      <c r="THG32" s="37"/>
      <c r="THH32" s="37"/>
      <c r="THI32" s="37"/>
      <c r="THJ32" s="37"/>
      <c r="THK32" s="37"/>
      <c r="THL32" s="37"/>
      <c r="THM32" s="37"/>
      <c r="THN32" s="37"/>
      <c r="THO32" s="37"/>
      <c r="THP32" s="37"/>
      <c r="THQ32" s="37"/>
      <c r="THR32" s="37"/>
      <c r="THS32" s="37"/>
      <c r="THT32" s="37"/>
      <c r="THU32" s="37"/>
      <c r="THV32" s="37"/>
      <c r="THW32" s="37"/>
      <c r="THX32" s="37"/>
      <c r="THY32" s="37"/>
      <c r="THZ32" s="37"/>
      <c r="TIA32" s="37"/>
      <c r="TIB32" s="37"/>
      <c r="TIC32" s="37"/>
      <c r="TID32" s="37"/>
      <c r="TIE32" s="37"/>
      <c r="TIF32" s="37"/>
      <c r="TIG32" s="37"/>
      <c r="TIH32" s="37"/>
      <c r="TII32" s="37"/>
      <c r="TIJ32" s="37"/>
      <c r="TIK32" s="37"/>
      <c r="TIL32" s="37"/>
      <c r="TIM32" s="37"/>
      <c r="TIN32" s="37"/>
      <c r="TIO32" s="37"/>
      <c r="TIP32" s="37"/>
      <c r="TIQ32" s="37"/>
      <c r="TIR32" s="37"/>
      <c r="TIS32" s="37"/>
      <c r="TIT32" s="37"/>
      <c r="TIU32" s="37"/>
      <c r="TIV32" s="37"/>
      <c r="TIW32" s="37"/>
      <c r="TIX32" s="37"/>
      <c r="TIY32" s="37"/>
      <c r="TIZ32" s="37"/>
      <c r="TJA32" s="37"/>
      <c r="TJB32" s="37"/>
      <c r="TJC32" s="37"/>
      <c r="TJD32" s="37"/>
      <c r="TJE32" s="37"/>
      <c r="TJF32" s="37"/>
      <c r="TJG32" s="37"/>
      <c r="TJH32" s="37"/>
      <c r="TJI32" s="37"/>
      <c r="TJJ32" s="37"/>
      <c r="TJK32" s="37"/>
      <c r="TJL32" s="37"/>
      <c r="TJM32" s="37"/>
      <c r="TJN32" s="37"/>
      <c r="TJO32" s="37"/>
      <c r="TJP32" s="37"/>
      <c r="TJQ32" s="37"/>
      <c r="TJR32" s="37"/>
      <c r="TJS32" s="37"/>
      <c r="TJT32" s="37"/>
      <c r="TJU32" s="37"/>
      <c r="TJV32" s="37"/>
      <c r="TJW32" s="37"/>
      <c r="TJX32" s="37"/>
      <c r="TJY32" s="37"/>
      <c r="TJZ32" s="37"/>
      <c r="TKA32" s="37"/>
      <c r="TKB32" s="37"/>
      <c r="TKC32" s="37"/>
      <c r="TKD32" s="37"/>
      <c r="TKE32" s="37"/>
      <c r="TKF32" s="37"/>
      <c r="TKG32" s="37"/>
      <c r="TKH32" s="37"/>
      <c r="TKI32" s="37"/>
      <c r="TKJ32" s="37"/>
      <c r="TKK32" s="37"/>
      <c r="TKL32" s="37"/>
      <c r="TKM32" s="37"/>
      <c r="TKN32" s="37"/>
      <c r="TKO32" s="37"/>
      <c r="TKP32" s="37"/>
      <c r="TKQ32" s="37"/>
      <c r="TKR32" s="37"/>
      <c r="TKS32" s="37"/>
      <c r="TKT32" s="37"/>
      <c r="TKU32" s="37"/>
      <c r="TKV32" s="37"/>
      <c r="TKW32" s="37"/>
      <c r="TKX32" s="37"/>
      <c r="TKY32" s="37"/>
      <c r="TKZ32" s="37"/>
      <c r="TLA32" s="37"/>
      <c r="TLB32" s="37"/>
      <c r="TLC32" s="37"/>
      <c r="TLD32" s="37"/>
      <c r="TLE32" s="37"/>
      <c r="TLF32" s="37"/>
      <c r="TLG32" s="37"/>
      <c r="TLH32" s="37"/>
      <c r="TLI32" s="37"/>
      <c r="TLJ32" s="37"/>
      <c r="TLK32" s="37"/>
      <c r="TLL32" s="37"/>
      <c r="TLM32" s="37"/>
      <c r="TLN32" s="37"/>
      <c r="TLO32" s="37"/>
      <c r="TLP32" s="37"/>
      <c r="TLQ32" s="37"/>
      <c r="TLR32" s="37"/>
      <c r="TLS32" s="37"/>
      <c r="TLT32" s="37"/>
      <c r="TLU32" s="37"/>
      <c r="TLV32" s="37"/>
      <c r="TLW32" s="37"/>
      <c r="TLX32" s="37"/>
      <c r="TLY32" s="37"/>
      <c r="TLZ32" s="37"/>
      <c r="TMA32" s="37"/>
      <c r="TMB32" s="37"/>
      <c r="TMC32" s="37"/>
      <c r="TMD32" s="37"/>
      <c r="TME32" s="37"/>
      <c r="TMF32" s="37"/>
      <c r="TMG32" s="37"/>
      <c r="TMH32" s="37"/>
      <c r="TMI32" s="37"/>
      <c r="TMJ32" s="37"/>
      <c r="TMK32" s="37"/>
      <c r="TML32" s="37"/>
      <c r="TMM32" s="37"/>
      <c r="TMN32" s="37"/>
      <c r="TMO32" s="37"/>
      <c r="TMP32" s="37"/>
      <c r="TMQ32" s="37"/>
      <c r="TMR32" s="37"/>
      <c r="TMS32" s="37"/>
      <c r="TMT32" s="37"/>
      <c r="TMU32" s="37"/>
      <c r="TMV32" s="37"/>
      <c r="TMW32" s="37"/>
      <c r="TMX32" s="37"/>
      <c r="TMY32" s="37"/>
      <c r="TMZ32" s="37"/>
      <c r="TNA32" s="37"/>
      <c r="TNB32" s="37"/>
      <c r="TNC32" s="37"/>
      <c r="TND32" s="37"/>
      <c r="TNE32" s="37"/>
      <c r="TNF32" s="37"/>
      <c r="TNG32" s="37"/>
      <c r="TNH32" s="37"/>
      <c r="TNI32" s="37"/>
      <c r="TNJ32" s="37"/>
      <c r="TNK32" s="37"/>
      <c r="TNL32" s="37"/>
      <c r="TNM32" s="37"/>
      <c r="TNN32" s="37"/>
      <c r="TNO32" s="37"/>
      <c r="TNP32" s="37"/>
      <c r="TNQ32" s="37"/>
      <c r="TNR32" s="37"/>
      <c r="TNS32" s="37"/>
      <c r="TNT32" s="37"/>
      <c r="TNU32" s="37"/>
      <c r="TNV32" s="37"/>
      <c r="TNW32" s="37"/>
      <c r="TNX32" s="37"/>
      <c r="TNY32" s="37"/>
      <c r="TNZ32" s="37"/>
      <c r="TOA32" s="37"/>
      <c r="TOB32" s="37"/>
      <c r="TOC32" s="37"/>
      <c r="TOD32" s="37"/>
      <c r="TOE32" s="37"/>
      <c r="TOF32" s="37"/>
      <c r="TOG32" s="37"/>
      <c r="TOH32" s="37"/>
      <c r="TOI32" s="37"/>
      <c r="TOJ32" s="37"/>
      <c r="TOK32" s="37"/>
      <c r="TOL32" s="37"/>
      <c r="TOM32" s="37"/>
      <c r="TON32" s="37"/>
      <c r="TOO32" s="37"/>
      <c r="TOP32" s="37"/>
      <c r="TOQ32" s="37"/>
      <c r="TOR32" s="37"/>
      <c r="TOS32" s="37"/>
      <c r="TOT32" s="37"/>
      <c r="TOU32" s="37"/>
      <c r="TOV32" s="37"/>
      <c r="TOW32" s="37"/>
      <c r="TOX32" s="37"/>
      <c r="TOY32" s="37"/>
      <c r="TOZ32" s="37"/>
      <c r="TPA32" s="37"/>
      <c r="TPB32" s="37"/>
      <c r="TPC32" s="37"/>
      <c r="TPD32" s="37"/>
      <c r="TPE32" s="37"/>
      <c r="TPF32" s="37"/>
      <c r="TPG32" s="37"/>
      <c r="TPH32" s="37"/>
      <c r="TPI32" s="37"/>
      <c r="TPJ32" s="37"/>
      <c r="TPK32" s="37"/>
      <c r="TPL32" s="37"/>
      <c r="TPM32" s="37"/>
      <c r="TPN32" s="37"/>
      <c r="TPO32" s="37"/>
      <c r="TPP32" s="37"/>
      <c r="TPQ32" s="37"/>
      <c r="TPR32" s="37"/>
      <c r="TPS32" s="37"/>
      <c r="TPT32" s="37"/>
      <c r="TPU32" s="37"/>
      <c r="TPV32" s="37"/>
      <c r="TPW32" s="37"/>
      <c r="TPX32" s="37"/>
      <c r="TPY32" s="37"/>
      <c r="TPZ32" s="37"/>
      <c r="TQA32" s="37"/>
      <c r="TQB32" s="37"/>
      <c r="TQC32" s="37"/>
      <c r="TQD32" s="37"/>
      <c r="TQE32" s="37"/>
      <c r="TQF32" s="37"/>
      <c r="TQG32" s="37"/>
      <c r="TQH32" s="37"/>
      <c r="TQI32" s="37"/>
      <c r="TQJ32" s="37"/>
      <c r="TQK32" s="37"/>
      <c r="TQL32" s="37"/>
      <c r="TQM32" s="37"/>
      <c r="TQN32" s="37"/>
      <c r="TQO32" s="37"/>
      <c r="TQP32" s="37"/>
      <c r="TQQ32" s="37"/>
      <c r="TQR32" s="37"/>
      <c r="TQS32" s="37"/>
      <c r="TQT32" s="37"/>
      <c r="TQU32" s="37"/>
      <c r="TQV32" s="37"/>
      <c r="TQW32" s="37"/>
      <c r="TQX32" s="37"/>
      <c r="TQY32" s="37"/>
      <c r="TQZ32" s="37"/>
      <c r="TRA32" s="37"/>
      <c r="TRB32" s="37"/>
      <c r="TRC32" s="37"/>
      <c r="TRD32" s="37"/>
      <c r="TRE32" s="37"/>
      <c r="TRF32" s="37"/>
      <c r="TRG32" s="37"/>
      <c r="TRH32" s="37"/>
      <c r="TRI32" s="37"/>
      <c r="TRJ32" s="37"/>
      <c r="TRK32" s="37"/>
      <c r="TRL32" s="37"/>
      <c r="TRM32" s="37"/>
      <c r="TRN32" s="37"/>
      <c r="TRO32" s="37"/>
      <c r="TRP32" s="37"/>
      <c r="TRQ32" s="37"/>
      <c r="TRR32" s="37"/>
      <c r="TRS32" s="37"/>
      <c r="TRT32" s="37"/>
      <c r="TRU32" s="37"/>
      <c r="TRV32" s="37"/>
      <c r="TRW32" s="37"/>
      <c r="TRX32" s="37"/>
      <c r="TRY32" s="37"/>
      <c r="TRZ32" s="37"/>
      <c r="TSA32" s="37"/>
      <c r="TSB32" s="37"/>
      <c r="TSC32" s="37"/>
      <c r="TSD32" s="37"/>
      <c r="TSE32" s="37"/>
      <c r="TSF32" s="37"/>
      <c r="TSG32" s="37"/>
      <c r="TSH32" s="37"/>
      <c r="TSI32" s="37"/>
      <c r="TSJ32" s="37"/>
      <c r="TSK32" s="37"/>
      <c r="TSL32" s="37"/>
      <c r="TSM32" s="37"/>
      <c r="TSN32" s="37"/>
      <c r="TSO32" s="37"/>
      <c r="TSP32" s="37"/>
      <c r="TSQ32" s="37"/>
      <c r="TSR32" s="37"/>
      <c r="TSS32" s="37"/>
      <c r="TST32" s="37"/>
      <c r="TSU32" s="37"/>
      <c r="TSV32" s="37"/>
      <c r="TSW32" s="37"/>
      <c r="TSX32" s="37"/>
      <c r="TSY32" s="37"/>
      <c r="TSZ32" s="37"/>
      <c r="TTA32" s="37"/>
      <c r="TTB32" s="37"/>
      <c r="TTC32" s="37"/>
      <c r="TTD32" s="37"/>
      <c r="TTE32" s="37"/>
      <c r="TTF32" s="37"/>
      <c r="TTG32" s="37"/>
      <c r="TTH32" s="37"/>
      <c r="TTI32" s="37"/>
      <c r="TTJ32" s="37"/>
      <c r="TTK32" s="37"/>
      <c r="TTL32" s="37"/>
      <c r="TTM32" s="37"/>
      <c r="TTN32" s="37"/>
      <c r="TTO32" s="37"/>
      <c r="TTP32" s="37"/>
      <c r="TTQ32" s="37"/>
      <c r="TTR32" s="37"/>
      <c r="TTS32" s="37"/>
      <c r="TTT32" s="37"/>
      <c r="TTU32" s="37"/>
      <c r="TTV32" s="37"/>
      <c r="TTW32" s="37"/>
      <c r="TTX32" s="37"/>
      <c r="TTY32" s="37"/>
      <c r="TTZ32" s="37"/>
      <c r="TUA32" s="37"/>
      <c r="TUB32" s="37"/>
      <c r="TUC32" s="37"/>
      <c r="TUD32" s="37"/>
      <c r="TUE32" s="37"/>
      <c r="TUF32" s="37"/>
      <c r="TUG32" s="37"/>
      <c r="TUH32" s="37"/>
      <c r="TUI32" s="37"/>
      <c r="TUJ32" s="37"/>
      <c r="TUK32" s="37"/>
      <c r="TUL32" s="37"/>
      <c r="TUM32" s="37"/>
      <c r="TUN32" s="37"/>
      <c r="TUO32" s="37"/>
      <c r="TUP32" s="37"/>
      <c r="TUQ32" s="37"/>
      <c r="TUR32" s="37"/>
      <c r="TUS32" s="37"/>
      <c r="TUT32" s="37"/>
      <c r="TUU32" s="37"/>
      <c r="TUV32" s="37"/>
      <c r="TUW32" s="37"/>
      <c r="TUX32" s="37"/>
      <c r="TUY32" s="37"/>
      <c r="TUZ32" s="37"/>
      <c r="TVA32" s="37"/>
      <c r="TVB32" s="37"/>
      <c r="TVC32" s="37"/>
      <c r="TVD32" s="37"/>
      <c r="TVE32" s="37"/>
      <c r="TVF32" s="37"/>
      <c r="TVG32" s="37"/>
      <c r="TVH32" s="37"/>
      <c r="TVI32" s="37"/>
      <c r="TVJ32" s="37"/>
      <c r="TVK32" s="37"/>
      <c r="TVL32" s="37"/>
      <c r="TVM32" s="37"/>
      <c r="TVN32" s="37"/>
      <c r="TVO32" s="37"/>
      <c r="TVP32" s="37"/>
      <c r="TVQ32" s="37"/>
      <c r="TVR32" s="37"/>
      <c r="TVS32" s="37"/>
      <c r="TVT32" s="37"/>
      <c r="TVU32" s="37"/>
      <c r="TVV32" s="37"/>
      <c r="TVW32" s="37"/>
      <c r="TVX32" s="37"/>
      <c r="TVY32" s="37"/>
      <c r="TVZ32" s="37"/>
      <c r="TWA32" s="37"/>
      <c r="TWB32" s="37"/>
      <c r="TWC32" s="37"/>
      <c r="TWD32" s="37"/>
      <c r="TWE32" s="37"/>
      <c r="TWF32" s="37"/>
      <c r="TWG32" s="37"/>
      <c r="TWH32" s="37"/>
      <c r="TWI32" s="37"/>
      <c r="TWJ32" s="37"/>
      <c r="TWK32" s="37"/>
      <c r="TWL32" s="37"/>
      <c r="TWM32" s="37"/>
      <c r="TWN32" s="37"/>
      <c r="TWO32" s="37"/>
      <c r="TWP32" s="37"/>
      <c r="TWQ32" s="37"/>
      <c r="TWR32" s="37"/>
      <c r="TWS32" s="37"/>
      <c r="TWT32" s="37"/>
      <c r="TWU32" s="37"/>
      <c r="TWV32" s="37"/>
      <c r="TWW32" s="37"/>
      <c r="TWX32" s="37"/>
      <c r="TWY32" s="37"/>
      <c r="TWZ32" s="37"/>
      <c r="TXA32" s="37"/>
      <c r="TXB32" s="37"/>
      <c r="TXC32" s="37"/>
      <c r="TXD32" s="37"/>
      <c r="TXE32" s="37"/>
      <c r="TXF32" s="37"/>
      <c r="TXG32" s="37"/>
      <c r="TXH32" s="37"/>
      <c r="TXI32" s="37"/>
      <c r="TXJ32" s="37"/>
      <c r="TXK32" s="37"/>
      <c r="TXL32" s="37"/>
      <c r="TXM32" s="37"/>
      <c r="TXN32" s="37"/>
      <c r="TXO32" s="37"/>
      <c r="TXP32" s="37"/>
      <c r="TXQ32" s="37"/>
      <c r="TXR32" s="37"/>
      <c r="TXS32" s="37"/>
      <c r="TXT32" s="37"/>
      <c r="TXU32" s="37"/>
      <c r="TXV32" s="37"/>
      <c r="TXW32" s="37"/>
      <c r="TXX32" s="37"/>
      <c r="TXY32" s="37"/>
      <c r="TXZ32" s="37"/>
      <c r="TYA32" s="37"/>
      <c r="TYB32" s="37"/>
      <c r="TYC32" s="37"/>
      <c r="TYD32" s="37"/>
      <c r="TYE32" s="37"/>
      <c r="TYF32" s="37"/>
      <c r="TYG32" s="37"/>
      <c r="TYH32" s="37"/>
      <c r="TYI32" s="37"/>
      <c r="TYJ32" s="37"/>
      <c r="TYK32" s="37"/>
      <c r="TYL32" s="37"/>
      <c r="TYM32" s="37"/>
      <c r="TYN32" s="37"/>
      <c r="TYO32" s="37"/>
      <c r="TYP32" s="37"/>
      <c r="TYQ32" s="37"/>
      <c r="TYR32" s="37"/>
      <c r="TYS32" s="37"/>
      <c r="TYT32" s="37"/>
      <c r="TYU32" s="37"/>
      <c r="TYV32" s="37"/>
      <c r="TYW32" s="37"/>
      <c r="TYX32" s="37"/>
      <c r="TYY32" s="37"/>
      <c r="TYZ32" s="37"/>
      <c r="TZA32" s="37"/>
      <c r="TZB32" s="37"/>
      <c r="TZC32" s="37"/>
      <c r="TZD32" s="37"/>
      <c r="TZE32" s="37"/>
      <c r="TZF32" s="37"/>
      <c r="TZG32" s="37"/>
      <c r="TZH32" s="37"/>
      <c r="TZI32" s="37"/>
      <c r="TZJ32" s="37"/>
      <c r="TZK32" s="37"/>
      <c r="TZL32" s="37"/>
      <c r="TZM32" s="37"/>
      <c r="TZN32" s="37"/>
      <c r="TZO32" s="37"/>
      <c r="TZP32" s="37"/>
      <c r="TZQ32" s="37"/>
      <c r="TZR32" s="37"/>
      <c r="TZS32" s="37"/>
      <c r="TZT32" s="37"/>
      <c r="TZU32" s="37"/>
      <c r="TZV32" s="37"/>
      <c r="TZW32" s="37"/>
      <c r="TZX32" s="37"/>
      <c r="TZY32" s="37"/>
      <c r="TZZ32" s="37"/>
      <c r="UAA32" s="37"/>
      <c r="UAB32" s="37"/>
      <c r="UAC32" s="37"/>
      <c r="UAD32" s="37"/>
      <c r="UAE32" s="37"/>
      <c r="UAF32" s="37"/>
      <c r="UAG32" s="37"/>
      <c r="UAH32" s="37"/>
      <c r="UAI32" s="37"/>
      <c r="UAJ32" s="37"/>
      <c r="UAK32" s="37"/>
      <c r="UAL32" s="37"/>
      <c r="UAM32" s="37"/>
      <c r="UAN32" s="37"/>
      <c r="UAO32" s="37"/>
      <c r="UAP32" s="37"/>
      <c r="UAQ32" s="37"/>
      <c r="UAR32" s="37"/>
      <c r="UAS32" s="37"/>
      <c r="UAT32" s="37"/>
      <c r="UAU32" s="37"/>
      <c r="UAV32" s="37"/>
      <c r="UAW32" s="37"/>
      <c r="UAX32" s="37"/>
      <c r="UAY32" s="37"/>
      <c r="UAZ32" s="37"/>
      <c r="UBA32" s="37"/>
      <c r="UBB32" s="37"/>
      <c r="UBC32" s="37"/>
      <c r="UBD32" s="37"/>
      <c r="UBE32" s="37"/>
      <c r="UBF32" s="37"/>
      <c r="UBG32" s="37"/>
      <c r="UBH32" s="37"/>
      <c r="UBI32" s="37"/>
      <c r="UBJ32" s="37"/>
      <c r="UBK32" s="37"/>
      <c r="UBL32" s="37"/>
      <c r="UBM32" s="37"/>
      <c r="UBN32" s="37"/>
      <c r="UBO32" s="37"/>
      <c r="UBP32" s="37"/>
      <c r="UBQ32" s="37"/>
      <c r="UBR32" s="37"/>
      <c r="UBS32" s="37"/>
      <c r="UBT32" s="37"/>
      <c r="UBU32" s="37"/>
      <c r="UBV32" s="37"/>
      <c r="UBW32" s="37"/>
      <c r="UBX32" s="37"/>
      <c r="UBY32" s="37"/>
      <c r="UBZ32" s="37"/>
      <c r="UCA32" s="37"/>
      <c r="UCB32" s="37"/>
      <c r="UCC32" s="37"/>
      <c r="UCD32" s="37"/>
      <c r="UCE32" s="37"/>
      <c r="UCF32" s="37"/>
      <c r="UCG32" s="37"/>
      <c r="UCH32" s="37"/>
      <c r="UCI32" s="37"/>
      <c r="UCJ32" s="37"/>
      <c r="UCK32" s="37"/>
      <c r="UCL32" s="37"/>
      <c r="UCM32" s="37"/>
      <c r="UCN32" s="37"/>
      <c r="UCO32" s="37"/>
      <c r="UCP32" s="37"/>
      <c r="UCQ32" s="37"/>
      <c r="UCR32" s="37"/>
      <c r="UCS32" s="37"/>
      <c r="UCT32" s="37"/>
      <c r="UCU32" s="37"/>
      <c r="UCV32" s="37"/>
      <c r="UCW32" s="37"/>
      <c r="UCX32" s="37"/>
      <c r="UCY32" s="37"/>
      <c r="UCZ32" s="37"/>
      <c r="UDA32" s="37"/>
      <c r="UDB32" s="37"/>
      <c r="UDC32" s="37"/>
      <c r="UDD32" s="37"/>
      <c r="UDE32" s="37"/>
      <c r="UDF32" s="37"/>
      <c r="UDG32" s="37"/>
      <c r="UDH32" s="37"/>
      <c r="UDI32" s="37"/>
      <c r="UDJ32" s="37"/>
      <c r="UDK32" s="37"/>
      <c r="UDL32" s="37"/>
      <c r="UDM32" s="37"/>
      <c r="UDN32" s="37"/>
      <c r="UDO32" s="37"/>
      <c r="UDP32" s="37"/>
      <c r="UDQ32" s="37"/>
      <c r="UDR32" s="37"/>
      <c r="UDS32" s="37"/>
      <c r="UDT32" s="37"/>
      <c r="UDU32" s="37"/>
      <c r="UDV32" s="37"/>
      <c r="UDW32" s="37"/>
      <c r="UDX32" s="37"/>
      <c r="UDY32" s="37"/>
      <c r="UDZ32" s="37"/>
      <c r="UEA32" s="37"/>
      <c r="UEB32" s="37"/>
      <c r="UEC32" s="37"/>
      <c r="UED32" s="37"/>
      <c r="UEE32" s="37"/>
      <c r="UEF32" s="37"/>
      <c r="UEG32" s="37"/>
      <c r="UEH32" s="37"/>
      <c r="UEI32" s="37"/>
      <c r="UEJ32" s="37"/>
      <c r="UEK32" s="37"/>
      <c r="UEL32" s="37"/>
      <c r="UEM32" s="37"/>
      <c r="UEN32" s="37"/>
      <c r="UEO32" s="37"/>
      <c r="UEP32" s="37"/>
      <c r="UEQ32" s="37"/>
      <c r="UER32" s="37"/>
      <c r="UES32" s="37"/>
      <c r="UET32" s="37"/>
      <c r="UEU32" s="37"/>
      <c r="UEV32" s="37"/>
      <c r="UEW32" s="37"/>
      <c r="UEX32" s="37"/>
      <c r="UEY32" s="37"/>
      <c r="UEZ32" s="37"/>
      <c r="UFA32" s="37"/>
      <c r="UFB32" s="37"/>
      <c r="UFC32" s="37"/>
      <c r="UFD32" s="37"/>
      <c r="UFE32" s="37"/>
      <c r="UFF32" s="37"/>
      <c r="UFG32" s="37"/>
      <c r="UFH32" s="37"/>
      <c r="UFI32" s="37"/>
      <c r="UFJ32" s="37"/>
      <c r="UFK32" s="37"/>
      <c r="UFL32" s="37"/>
      <c r="UFM32" s="37"/>
      <c r="UFN32" s="37"/>
      <c r="UFO32" s="37"/>
      <c r="UFP32" s="37"/>
      <c r="UFQ32" s="37"/>
      <c r="UFR32" s="37"/>
      <c r="UFS32" s="37"/>
      <c r="UFT32" s="37"/>
      <c r="UFU32" s="37"/>
      <c r="UFV32" s="37"/>
      <c r="UFW32" s="37"/>
      <c r="UFX32" s="37"/>
      <c r="UFY32" s="37"/>
      <c r="UFZ32" s="37"/>
      <c r="UGA32" s="37"/>
      <c r="UGB32" s="37"/>
      <c r="UGC32" s="37"/>
      <c r="UGD32" s="37"/>
      <c r="UGE32" s="37"/>
      <c r="UGF32" s="37"/>
      <c r="UGG32" s="37"/>
      <c r="UGH32" s="37"/>
      <c r="UGI32" s="37"/>
      <c r="UGJ32" s="37"/>
      <c r="UGK32" s="37"/>
      <c r="UGL32" s="37"/>
      <c r="UGM32" s="37"/>
      <c r="UGN32" s="37"/>
      <c r="UGO32" s="37"/>
      <c r="UGP32" s="37"/>
      <c r="UGQ32" s="37"/>
      <c r="UGR32" s="37"/>
      <c r="UGS32" s="37"/>
      <c r="UGT32" s="37"/>
      <c r="UGU32" s="37"/>
      <c r="UGV32" s="37"/>
      <c r="UGW32" s="37"/>
      <c r="UGX32" s="37"/>
      <c r="UGY32" s="37"/>
      <c r="UGZ32" s="37"/>
      <c r="UHA32" s="37"/>
      <c r="UHB32" s="37"/>
      <c r="UHC32" s="37"/>
      <c r="UHD32" s="37"/>
      <c r="UHE32" s="37"/>
      <c r="UHF32" s="37"/>
      <c r="UHG32" s="37"/>
      <c r="UHH32" s="37"/>
      <c r="UHI32" s="37"/>
      <c r="UHJ32" s="37"/>
      <c r="UHK32" s="37"/>
      <c r="UHL32" s="37"/>
      <c r="UHM32" s="37"/>
      <c r="UHN32" s="37"/>
      <c r="UHO32" s="37"/>
      <c r="UHP32" s="37"/>
      <c r="UHQ32" s="37"/>
      <c r="UHR32" s="37"/>
      <c r="UHS32" s="37"/>
      <c r="UHT32" s="37"/>
      <c r="UHU32" s="37"/>
      <c r="UHV32" s="37"/>
      <c r="UHW32" s="37"/>
      <c r="UHX32" s="37"/>
      <c r="UHY32" s="37"/>
      <c r="UHZ32" s="37"/>
      <c r="UIA32" s="37"/>
      <c r="UIB32" s="37"/>
      <c r="UIC32" s="37"/>
      <c r="UID32" s="37"/>
      <c r="UIE32" s="37"/>
      <c r="UIF32" s="37"/>
      <c r="UIG32" s="37"/>
      <c r="UIH32" s="37"/>
      <c r="UII32" s="37"/>
      <c r="UIJ32" s="37"/>
      <c r="UIK32" s="37"/>
      <c r="UIL32" s="37"/>
      <c r="UIM32" s="37"/>
      <c r="UIN32" s="37"/>
      <c r="UIO32" s="37"/>
      <c r="UIP32" s="37"/>
      <c r="UIQ32" s="37"/>
      <c r="UIR32" s="37"/>
      <c r="UIS32" s="37"/>
      <c r="UIT32" s="37"/>
      <c r="UIU32" s="37"/>
      <c r="UIV32" s="37"/>
      <c r="UIW32" s="37"/>
      <c r="UIX32" s="37"/>
      <c r="UIY32" s="37"/>
      <c r="UIZ32" s="37"/>
      <c r="UJA32" s="37"/>
      <c r="UJB32" s="37"/>
      <c r="UJC32" s="37"/>
      <c r="UJD32" s="37"/>
      <c r="UJE32" s="37"/>
      <c r="UJF32" s="37"/>
      <c r="UJG32" s="37"/>
      <c r="UJH32" s="37"/>
      <c r="UJI32" s="37"/>
      <c r="UJJ32" s="37"/>
      <c r="UJK32" s="37"/>
      <c r="UJL32" s="37"/>
      <c r="UJM32" s="37"/>
      <c r="UJN32" s="37"/>
      <c r="UJO32" s="37"/>
      <c r="UJP32" s="37"/>
      <c r="UJQ32" s="37"/>
      <c r="UJR32" s="37"/>
      <c r="UJS32" s="37"/>
      <c r="UJT32" s="37"/>
      <c r="UJU32" s="37"/>
      <c r="UJV32" s="37"/>
      <c r="UJW32" s="37"/>
      <c r="UJX32" s="37"/>
      <c r="UJY32" s="37"/>
      <c r="UJZ32" s="37"/>
      <c r="UKA32" s="37"/>
      <c r="UKB32" s="37"/>
      <c r="UKC32" s="37"/>
      <c r="UKD32" s="37"/>
      <c r="UKE32" s="37"/>
      <c r="UKF32" s="37"/>
      <c r="UKG32" s="37"/>
      <c r="UKH32" s="37"/>
      <c r="UKI32" s="37"/>
      <c r="UKJ32" s="37"/>
      <c r="UKK32" s="37"/>
      <c r="UKL32" s="37"/>
      <c r="UKM32" s="37"/>
      <c r="UKN32" s="37"/>
      <c r="UKO32" s="37"/>
      <c r="UKP32" s="37"/>
      <c r="UKQ32" s="37"/>
      <c r="UKR32" s="37"/>
      <c r="UKS32" s="37"/>
      <c r="UKT32" s="37"/>
      <c r="UKU32" s="37"/>
      <c r="UKV32" s="37"/>
      <c r="UKW32" s="37"/>
      <c r="UKX32" s="37"/>
      <c r="UKY32" s="37"/>
      <c r="UKZ32" s="37"/>
      <c r="ULA32" s="37"/>
      <c r="ULB32" s="37"/>
      <c r="ULC32" s="37"/>
      <c r="ULD32" s="37"/>
      <c r="ULE32" s="37"/>
      <c r="ULF32" s="37"/>
      <c r="ULG32" s="37"/>
      <c r="ULH32" s="37"/>
      <c r="ULI32" s="37"/>
      <c r="ULJ32" s="37"/>
      <c r="ULK32" s="37"/>
      <c r="ULL32" s="37"/>
      <c r="ULM32" s="37"/>
      <c r="ULN32" s="37"/>
      <c r="ULO32" s="37"/>
      <c r="ULP32" s="37"/>
      <c r="ULQ32" s="37"/>
      <c r="ULR32" s="37"/>
      <c r="ULS32" s="37"/>
      <c r="ULT32" s="37"/>
      <c r="ULU32" s="37"/>
      <c r="ULV32" s="37"/>
      <c r="ULW32" s="37"/>
      <c r="ULX32" s="37"/>
      <c r="ULY32" s="37"/>
      <c r="ULZ32" s="37"/>
      <c r="UMA32" s="37"/>
      <c r="UMB32" s="37"/>
      <c r="UMC32" s="37"/>
      <c r="UMD32" s="37"/>
      <c r="UME32" s="37"/>
      <c r="UMF32" s="37"/>
      <c r="UMG32" s="37"/>
      <c r="UMH32" s="37"/>
      <c r="UMI32" s="37"/>
      <c r="UMJ32" s="37"/>
      <c r="UMK32" s="37"/>
      <c r="UML32" s="37"/>
      <c r="UMM32" s="37"/>
      <c r="UMN32" s="37"/>
      <c r="UMO32" s="37"/>
      <c r="UMP32" s="37"/>
      <c r="UMQ32" s="37"/>
      <c r="UMR32" s="37"/>
      <c r="UMS32" s="37"/>
      <c r="UMT32" s="37"/>
      <c r="UMU32" s="37"/>
      <c r="UMV32" s="37"/>
      <c r="UMW32" s="37"/>
      <c r="UMX32" s="37"/>
      <c r="UMY32" s="37"/>
      <c r="UMZ32" s="37"/>
      <c r="UNA32" s="37"/>
      <c r="UNB32" s="37"/>
      <c r="UNC32" s="37"/>
      <c r="UND32" s="37"/>
      <c r="UNE32" s="37"/>
      <c r="UNF32" s="37"/>
      <c r="UNG32" s="37"/>
      <c r="UNH32" s="37"/>
      <c r="UNI32" s="37"/>
      <c r="UNJ32" s="37"/>
      <c r="UNK32" s="37"/>
      <c r="UNL32" s="37"/>
      <c r="UNM32" s="37"/>
      <c r="UNN32" s="37"/>
      <c r="UNO32" s="37"/>
      <c r="UNP32" s="37"/>
      <c r="UNQ32" s="37"/>
      <c r="UNR32" s="37"/>
      <c r="UNS32" s="37"/>
      <c r="UNT32" s="37"/>
      <c r="UNU32" s="37"/>
      <c r="UNV32" s="37"/>
      <c r="UNW32" s="37"/>
      <c r="UNX32" s="37"/>
      <c r="UNY32" s="37"/>
      <c r="UNZ32" s="37"/>
      <c r="UOA32" s="37"/>
      <c r="UOB32" s="37"/>
      <c r="UOC32" s="37"/>
      <c r="UOD32" s="37"/>
      <c r="UOE32" s="37"/>
      <c r="UOF32" s="37"/>
      <c r="UOG32" s="37"/>
      <c r="UOH32" s="37"/>
      <c r="UOI32" s="37"/>
      <c r="UOJ32" s="37"/>
      <c r="UOK32" s="37"/>
      <c r="UOL32" s="37"/>
      <c r="UOM32" s="37"/>
      <c r="UON32" s="37"/>
      <c r="UOO32" s="37"/>
      <c r="UOP32" s="37"/>
      <c r="UOQ32" s="37"/>
      <c r="UOR32" s="37"/>
      <c r="UOS32" s="37"/>
      <c r="UOT32" s="37"/>
      <c r="UOU32" s="37"/>
      <c r="UOV32" s="37"/>
      <c r="UOW32" s="37"/>
      <c r="UOX32" s="37"/>
      <c r="UOY32" s="37"/>
      <c r="UOZ32" s="37"/>
      <c r="UPA32" s="37"/>
      <c r="UPB32" s="37"/>
      <c r="UPC32" s="37"/>
      <c r="UPD32" s="37"/>
      <c r="UPE32" s="37"/>
      <c r="UPF32" s="37"/>
      <c r="UPG32" s="37"/>
      <c r="UPH32" s="37"/>
      <c r="UPI32" s="37"/>
      <c r="UPJ32" s="37"/>
      <c r="UPK32" s="37"/>
      <c r="UPL32" s="37"/>
      <c r="UPM32" s="37"/>
      <c r="UPN32" s="37"/>
      <c r="UPO32" s="37"/>
      <c r="UPP32" s="37"/>
      <c r="UPQ32" s="37"/>
      <c r="UPR32" s="37"/>
      <c r="UPS32" s="37"/>
      <c r="UPT32" s="37"/>
      <c r="UPU32" s="37"/>
      <c r="UPV32" s="37"/>
      <c r="UPW32" s="37"/>
      <c r="UPX32" s="37"/>
      <c r="UPY32" s="37"/>
      <c r="UPZ32" s="37"/>
      <c r="UQA32" s="37"/>
      <c r="UQB32" s="37"/>
      <c r="UQC32" s="37"/>
      <c r="UQD32" s="37"/>
      <c r="UQE32" s="37"/>
      <c r="UQF32" s="37"/>
      <c r="UQG32" s="37"/>
      <c r="UQH32" s="37"/>
      <c r="UQI32" s="37"/>
      <c r="UQJ32" s="37"/>
      <c r="UQK32" s="37"/>
      <c r="UQL32" s="37"/>
      <c r="UQM32" s="37"/>
      <c r="UQN32" s="37"/>
      <c r="UQO32" s="37"/>
      <c r="UQP32" s="37"/>
      <c r="UQQ32" s="37"/>
      <c r="UQR32" s="37"/>
      <c r="UQS32" s="37"/>
      <c r="UQT32" s="37"/>
      <c r="UQU32" s="37"/>
      <c r="UQV32" s="37"/>
      <c r="UQW32" s="37"/>
      <c r="UQX32" s="37"/>
      <c r="UQY32" s="37"/>
      <c r="UQZ32" s="37"/>
      <c r="URA32" s="37"/>
      <c r="URB32" s="37"/>
      <c r="URC32" s="37"/>
      <c r="URD32" s="37"/>
      <c r="URE32" s="37"/>
      <c r="URF32" s="37"/>
      <c r="URG32" s="37"/>
      <c r="URH32" s="37"/>
      <c r="URI32" s="37"/>
      <c r="URJ32" s="37"/>
      <c r="URK32" s="37"/>
      <c r="URL32" s="37"/>
      <c r="URM32" s="37"/>
      <c r="URN32" s="37"/>
      <c r="URO32" s="37"/>
      <c r="URP32" s="37"/>
      <c r="URQ32" s="37"/>
      <c r="URR32" s="37"/>
      <c r="URS32" s="37"/>
      <c r="URT32" s="37"/>
      <c r="URU32" s="37"/>
      <c r="URV32" s="37"/>
      <c r="URW32" s="37"/>
      <c r="URX32" s="37"/>
      <c r="URY32" s="37"/>
      <c r="URZ32" s="37"/>
      <c r="USA32" s="37"/>
      <c r="USB32" s="37"/>
      <c r="USC32" s="37"/>
      <c r="USD32" s="37"/>
      <c r="USE32" s="37"/>
      <c r="USF32" s="37"/>
      <c r="USG32" s="37"/>
      <c r="USH32" s="37"/>
      <c r="USI32" s="37"/>
      <c r="USJ32" s="37"/>
      <c r="USK32" s="37"/>
      <c r="USL32" s="37"/>
      <c r="USM32" s="37"/>
      <c r="USN32" s="37"/>
      <c r="USO32" s="37"/>
      <c r="USP32" s="37"/>
      <c r="USQ32" s="37"/>
      <c r="USR32" s="37"/>
      <c r="USS32" s="37"/>
      <c r="UST32" s="37"/>
      <c r="USU32" s="37"/>
      <c r="USV32" s="37"/>
      <c r="USW32" s="37"/>
      <c r="USX32" s="37"/>
      <c r="USY32" s="37"/>
      <c r="USZ32" s="37"/>
      <c r="UTA32" s="37"/>
      <c r="UTB32" s="37"/>
      <c r="UTC32" s="37"/>
      <c r="UTD32" s="37"/>
      <c r="UTE32" s="37"/>
      <c r="UTF32" s="37"/>
      <c r="UTG32" s="37"/>
      <c r="UTH32" s="37"/>
      <c r="UTI32" s="37"/>
      <c r="UTJ32" s="37"/>
      <c r="UTK32" s="37"/>
      <c r="UTL32" s="37"/>
      <c r="UTM32" s="37"/>
      <c r="UTN32" s="37"/>
      <c r="UTO32" s="37"/>
      <c r="UTP32" s="37"/>
      <c r="UTQ32" s="37"/>
      <c r="UTR32" s="37"/>
      <c r="UTS32" s="37"/>
      <c r="UTT32" s="37"/>
      <c r="UTU32" s="37"/>
      <c r="UTV32" s="37"/>
      <c r="UTW32" s="37"/>
      <c r="UTX32" s="37"/>
      <c r="UTY32" s="37"/>
      <c r="UTZ32" s="37"/>
      <c r="UUA32" s="37"/>
      <c r="UUB32" s="37"/>
      <c r="UUC32" s="37"/>
      <c r="UUD32" s="37"/>
      <c r="UUE32" s="37"/>
      <c r="UUF32" s="37"/>
      <c r="UUG32" s="37"/>
      <c r="UUH32" s="37"/>
      <c r="UUI32" s="37"/>
      <c r="UUJ32" s="37"/>
      <c r="UUK32" s="37"/>
      <c r="UUL32" s="37"/>
      <c r="UUM32" s="37"/>
      <c r="UUN32" s="37"/>
      <c r="UUO32" s="37"/>
      <c r="UUP32" s="37"/>
      <c r="UUQ32" s="37"/>
      <c r="UUR32" s="37"/>
      <c r="UUS32" s="37"/>
      <c r="UUT32" s="37"/>
      <c r="UUU32" s="37"/>
      <c r="UUV32" s="37"/>
      <c r="UUW32" s="37"/>
      <c r="UUX32" s="37"/>
      <c r="UUY32" s="37"/>
      <c r="UUZ32" s="37"/>
      <c r="UVA32" s="37"/>
      <c r="UVB32" s="37"/>
      <c r="UVC32" s="37"/>
      <c r="UVD32" s="37"/>
      <c r="UVE32" s="37"/>
      <c r="UVF32" s="37"/>
      <c r="UVG32" s="37"/>
      <c r="UVH32" s="37"/>
      <c r="UVI32" s="37"/>
      <c r="UVJ32" s="37"/>
      <c r="UVK32" s="37"/>
      <c r="UVL32" s="37"/>
      <c r="UVM32" s="37"/>
      <c r="UVN32" s="37"/>
      <c r="UVO32" s="37"/>
      <c r="UVP32" s="37"/>
      <c r="UVQ32" s="37"/>
      <c r="UVR32" s="37"/>
      <c r="UVS32" s="37"/>
      <c r="UVT32" s="37"/>
      <c r="UVU32" s="37"/>
      <c r="UVV32" s="37"/>
      <c r="UVW32" s="37"/>
      <c r="UVX32" s="37"/>
      <c r="UVY32" s="37"/>
      <c r="UVZ32" s="37"/>
      <c r="UWA32" s="37"/>
      <c r="UWB32" s="37"/>
      <c r="UWC32" s="37"/>
      <c r="UWD32" s="37"/>
      <c r="UWE32" s="37"/>
      <c r="UWF32" s="37"/>
      <c r="UWG32" s="37"/>
      <c r="UWH32" s="37"/>
      <c r="UWI32" s="37"/>
      <c r="UWJ32" s="37"/>
      <c r="UWK32" s="37"/>
      <c r="UWL32" s="37"/>
      <c r="UWM32" s="37"/>
      <c r="UWN32" s="37"/>
      <c r="UWO32" s="37"/>
      <c r="UWP32" s="37"/>
      <c r="UWQ32" s="37"/>
      <c r="UWR32" s="37"/>
      <c r="UWS32" s="37"/>
      <c r="UWT32" s="37"/>
      <c r="UWU32" s="37"/>
      <c r="UWV32" s="37"/>
      <c r="UWW32" s="37"/>
      <c r="UWX32" s="37"/>
      <c r="UWY32" s="37"/>
      <c r="UWZ32" s="37"/>
      <c r="UXA32" s="37"/>
      <c r="UXB32" s="37"/>
      <c r="UXC32" s="37"/>
      <c r="UXD32" s="37"/>
      <c r="UXE32" s="37"/>
      <c r="UXF32" s="37"/>
      <c r="UXG32" s="37"/>
      <c r="UXH32" s="37"/>
      <c r="UXI32" s="37"/>
      <c r="UXJ32" s="37"/>
      <c r="UXK32" s="37"/>
      <c r="UXL32" s="37"/>
      <c r="UXM32" s="37"/>
      <c r="UXN32" s="37"/>
      <c r="UXO32" s="37"/>
      <c r="UXP32" s="37"/>
      <c r="UXQ32" s="37"/>
      <c r="UXR32" s="37"/>
      <c r="UXS32" s="37"/>
      <c r="UXT32" s="37"/>
      <c r="UXU32" s="37"/>
      <c r="UXV32" s="37"/>
      <c r="UXW32" s="37"/>
      <c r="UXX32" s="37"/>
      <c r="UXY32" s="37"/>
      <c r="UXZ32" s="37"/>
      <c r="UYA32" s="37"/>
      <c r="UYB32" s="37"/>
      <c r="UYC32" s="37"/>
      <c r="UYD32" s="37"/>
      <c r="UYE32" s="37"/>
      <c r="UYF32" s="37"/>
      <c r="UYG32" s="37"/>
      <c r="UYH32" s="37"/>
      <c r="UYI32" s="37"/>
      <c r="UYJ32" s="37"/>
      <c r="UYK32" s="37"/>
      <c r="UYL32" s="37"/>
      <c r="UYM32" s="37"/>
      <c r="UYN32" s="37"/>
      <c r="UYO32" s="37"/>
      <c r="UYP32" s="37"/>
      <c r="UYQ32" s="37"/>
      <c r="UYR32" s="37"/>
      <c r="UYS32" s="37"/>
      <c r="UYT32" s="37"/>
      <c r="UYU32" s="37"/>
      <c r="UYV32" s="37"/>
      <c r="UYW32" s="37"/>
      <c r="UYX32" s="37"/>
      <c r="UYY32" s="37"/>
      <c r="UYZ32" s="37"/>
      <c r="UZA32" s="37"/>
      <c r="UZB32" s="37"/>
      <c r="UZC32" s="37"/>
      <c r="UZD32" s="37"/>
      <c r="UZE32" s="37"/>
      <c r="UZF32" s="37"/>
      <c r="UZG32" s="37"/>
      <c r="UZH32" s="37"/>
      <c r="UZI32" s="37"/>
      <c r="UZJ32" s="37"/>
      <c r="UZK32" s="37"/>
      <c r="UZL32" s="37"/>
      <c r="UZM32" s="37"/>
      <c r="UZN32" s="37"/>
      <c r="UZO32" s="37"/>
      <c r="UZP32" s="37"/>
      <c r="UZQ32" s="37"/>
      <c r="UZR32" s="37"/>
      <c r="UZS32" s="37"/>
      <c r="UZT32" s="37"/>
      <c r="UZU32" s="37"/>
      <c r="UZV32" s="37"/>
      <c r="UZW32" s="37"/>
      <c r="UZX32" s="37"/>
      <c r="UZY32" s="37"/>
      <c r="UZZ32" s="37"/>
      <c r="VAA32" s="37"/>
      <c r="VAB32" s="37"/>
      <c r="VAC32" s="37"/>
      <c r="VAD32" s="37"/>
      <c r="VAE32" s="37"/>
      <c r="VAF32" s="37"/>
      <c r="VAG32" s="37"/>
      <c r="VAH32" s="37"/>
      <c r="VAI32" s="37"/>
      <c r="VAJ32" s="37"/>
      <c r="VAK32" s="37"/>
      <c r="VAL32" s="37"/>
      <c r="VAM32" s="37"/>
      <c r="VAN32" s="37"/>
      <c r="VAO32" s="37"/>
      <c r="VAP32" s="37"/>
      <c r="VAQ32" s="37"/>
      <c r="VAR32" s="37"/>
      <c r="VAS32" s="37"/>
      <c r="VAT32" s="37"/>
      <c r="VAU32" s="37"/>
      <c r="VAV32" s="37"/>
      <c r="VAW32" s="37"/>
      <c r="VAX32" s="37"/>
      <c r="VAY32" s="37"/>
      <c r="VAZ32" s="37"/>
      <c r="VBA32" s="37"/>
      <c r="VBB32" s="37"/>
      <c r="VBC32" s="37"/>
      <c r="VBD32" s="37"/>
      <c r="VBE32" s="37"/>
      <c r="VBF32" s="37"/>
      <c r="VBG32" s="37"/>
      <c r="VBH32" s="37"/>
      <c r="VBI32" s="37"/>
      <c r="VBJ32" s="37"/>
      <c r="VBK32" s="37"/>
      <c r="VBL32" s="37"/>
      <c r="VBM32" s="37"/>
      <c r="VBN32" s="37"/>
      <c r="VBO32" s="37"/>
      <c r="VBP32" s="37"/>
      <c r="VBQ32" s="37"/>
      <c r="VBR32" s="37"/>
      <c r="VBS32" s="37"/>
      <c r="VBT32" s="37"/>
      <c r="VBU32" s="37"/>
      <c r="VBV32" s="37"/>
      <c r="VBW32" s="37"/>
      <c r="VBX32" s="37"/>
      <c r="VBY32" s="37"/>
      <c r="VBZ32" s="37"/>
      <c r="VCA32" s="37"/>
      <c r="VCB32" s="37"/>
      <c r="VCC32" s="37"/>
      <c r="VCD32" s="37"/>
      <c r="VCE32" s="37"/>
      <c r="VCF32" s="37"/>
      <c r="VCG32" s="37"/>
      <c r="VCH32" s="37"/>
      <c r="VCI32" s="37"/>
      <c r="VCJ32" s="37"/>
      <c r="VCK32" s="37"/>
      <c r="VCL32" s="37"/>
      <c r="VCM32" s="37"/>
      <c r="VCN32" s="37"/>
      <c r="VCO32" s="37"/>
      <c r="VCP32" s="37"/>
      <c r="VCQ32" s="37"/>
      <c r="VCR32" s="37"/>
      <c r="VCS32" s="37"/>
      <c r="VCT32" s="37"/>
      <c r="VCU32" s="37"/>
      <c r="VCV32" s="37"/>
      <c r="VCW32" s="37"/>
      <c r="VCX32" s="37"/>
      <c r="VCY32" s="37"/>
      <c r="VCZ32" s="37"/>
      <c r="VDA32" s="37"/>
      <c r="VDB32" s="37"/>
      <c r="VDC32" s="37"/>
      <c r="VDD32" s="37"/>
      <c r="VDE32" s="37"/>
      <c r="VDF32" s="37"/>
      <c r="VDG32" s="37"/>
      <c r="VDH32" s="37"/>
      <c r="VDI32" s="37"/>
      <c r="VDJ32" s="37"/>
      <c r="VDK32" s="37"/>
      <c r="VDL32" s="37"/>
      <c r="VDM32" s="37"/>
      <c r="VDN32" s="37"/>
      <c r="VDO32" s="37"/>
      <c r="VDP32" s="37"/>
      <c r="VDQ32" s="37"/>
      <c r="VDR32" s="37"/>
      <c r="VDS32" s="37"/>
      <c r="VDT32" s="37"/>
      <c r="VDU32" s="37"/>
      <c r="VDV32" s="37"/>
      <c r="VDW32" s="37"/>
      <c r="VDX32" s="37"/>
      <c r="VDY32" s="37"/>
      <c r="VDZ32" s="37"/>
      <c r="VEA32" s="37"/>
      <c r="VEB32" s="37"/>
      <c r="VEC32" s="37"/>
      <c r="VED32" s="37"/>
      <c r="VEE32" s="37"/>
      <c r="VEF32" s="37"/>
      <c r="VEG32" s="37"/>
      <c r="VEH32" s="37"/>
      <c r="VEI32" s="37"/>
      <c r="VEJ32" s="37"/>
      <c r="VEK32" s="37"/>
      <c r="VEL32" s="37"/>
      <c r="VEM32" s="37"/>
      <c r="VEN32" s="37"/>
      <c r="VEO32" s="37"/>
      <c r="VEP32" s="37"/>
      <c r="VEQ32" s="37"/>
      <c r="VER32" s="37"/>
      <c r="VES32" s="37"/>
      <c r="VET32" s="37"/>
      <c r="VEU32" s="37"/>
      <c r="VEV32" s="37"/>
      <c r="VEW32" s="37"/>
      <c r="VEX32" s="37"/>
      <c r="VEY32" s="37"/>
      <c r="VEZ32" s="37"/>
      <c r="VFA32" s="37"/>
      <c r="VFB32" s="37"/>
      <c r="VFC32" s="37"/>
      <c r="VFD32" s="37"/>
      <c r="VFE32" s="37"/>
      <c r="VFF32" s="37"/>
      <c r="VFG32" s="37"/>
      <c r="VFH32" s="37"/>
      <c r="VFI32" s="37"/>
      <c r="VFJ32" s="37"/>
      <c r="VFK32" s="37"/>
      <c r="VFL32" s="37"/>
      <c r="VFM32" s="37"/>
      <c r="VFN32" s="37"/>
      <c r="VFO32" s="37"/>
      <c r="VFP32" s="37"/>
      <c r="VFQ32" s="37"/>
      <c r="VFR32" s="37"/>
      <c r="VFS32" s="37"/>
      <c r="VFT32" s="37"/>
      <c r="VFU32" s="37"/>
      <c r="VFV32" s="37"/>
      <c r="VFW32" s="37"/>
      <c r="VFX32" s="37"/>
      <c r="VFY32" s="37"/>
      <c r="VFZ32" s="37"/>
      <c r="VGA32" s="37"/>
      <c r="VGB32" s="37"/>
      <c r="VGC32" s="37"/>
      <c r="VGD32" s="37"/>
      <c r="VGE32" s="37"/>
      <c r="VGF32" s="37"/>
      <c r="VGG32" s="37"/>
      <c r="VGH32" s="37"/>
      <c r="VGI32" s="37"/>
      <c r="VGJ32" s="37"/>
      <c r="VGK32" s="37"/>
      <c r="VGL32" s="37"/>
      <c r="VGM32" s="37"/>
      <c r="VGN32" s="37"/>
      <c r="VGO32" s="37"/>
      <c r="VGP32" s="37"/>
      <c r="VGQ32" s="37"/>
      <c r="VGR32" s="37"/>
      <c r="VGS32" s="37"/>
      <c r="VGT32" s="37"/>
      <c r="VGU32" s="37"/>
      <c r="VGV32" s="37"/>
      <c r="VGW32" s="37"/>
      <c r="VGX32" s="37"/>
      <c r="VGY32" s="37"/>
      <c r="VGZ32" s="37"/>
      <c r="VHA32" s="37"/>
      <c r="VHB32" s="37"/>
      <c r="VHC32" s="37"/>
      <c r="VHD32" s="37"/>
      <c r="VHE32" s="37"/>
      <c r="VHF32" s="37"/>
      <c r="VHG32" s="37"/>
      <c r="VHH32" s="37"/>
      <c r="VHI32" s="37"/>
      <c r="VHJ32" s="37"/>
      <c r="VHK32" s="37"/>
      <c r="VHL32" s="37"/>
      <c r="VHM32" s="37"/>
      <c r="VHN32" s="37"/>
      <c r="VHO32" s="37"/>
      <c r="VHP32" s="37"/>
      <c r="VHQ32" s="37"/>
      <c r="VHR32" s="37"/>
      <c r="VHS32" s="37"/>
      <c r="VHT32" s="37"/>
      <c r="VHU32" s="37"/>
      <c r="VHV32" s="37"/>
      <c r="VHW32" s="37"/>
      <c r="VHX32" s="37"/>
      <c r="VHY32" s="37"/>
      <c r="VHZ32" s="37"/>
      <c r="VIA32" s="37"/>
      <c r="VIB32" s="37"/>
      <c r="VIC32" s="37"/>
      <c r="VID32" s="37"/>
      <c r="VIE32" s="37"/>
      <c r="VIF32" s="37"/>
      <c r="VIG32" s="37"/>
      <c r="VIH32" s="37"/>
      <c r="VII32" s="37"/>
      <c r="VIJ32" s="37"/>
      <c r="VIK32" s="37"/>
      <c r="VIL32" s="37"/>
      <c r="VIM32" s="37"/>
      <c r="VIN32" s="37"/>
      <c r="VIO32" s="37"/>
      <c r="VIP32" s="37"/>
      <c r="VIQ32" s="37"/>
      <c r="VIR32" s="37"/>
      <c r="VIS32" s="37"/>
      <c r="VIT32" s="37"/>
      <c r="VIU32" s="37"/>
      <c r="VIV32" s="37"/>
      <c r="VIW32" s="37"/>
      <c r="VIX32" s="37"/>
      <c r="VIY32" s="37"/>
      <c r="VIZ32" s="37"/>
      <c r="VJA32" s="37"/>
      <c r="VJB32" s="37"/>
      <c r="VJC32" s="37"/>
      <c r="VJD32" s="37"/>
      <c r="VJE32" s="37"/>
      <c r="VJF32" s="37"/>
      <c r="VJG32" s="37"/>
      <c r="VJH32" s="37"/>
      <c r="VJI32" s="37"/>
      <c r="VJJ32" s="37"/>
      <c r="VJK32" s="37"/>
      <c r="VJL32" s="37"/>
      <c r="VJM32" s="37"/>
      <c r="VJN32" s="37"/>
      <c r="VJO32" s="37"/>
      <c r="VJP32" s="37"/>
      <c r="VJQ32" s="37"/>
      <c r="VJR32" s="37"/>
      <c r="VJS32" s="37"/>
      <c r="VJT32" s="37"/>
      <c r="VJU32" s="37"/>
      <c r="VJV32" s="37"/>
      <c r="VJW32" s="37"/>
      <c r="VJX32" s="37"/>
      <c r="VJY32" s="37"/>
      <c r="VJZ32" s="37"/>
      <c r="VKA32" s="37"/>
      <c r="VKB32" s="37"/>
      <c r="VKC32" s="37"/>
      <c r="VKD32" s="37"/>
      <c r="VKE32" s="37"/>
      <c r="VKF32" s="37"/>
      <c r="VKG32" s="37"/>
      <c r="VKH32" s="37"/>
      <c r="VKI32" s="37"/>
      <c r="VKJ32" s="37"/>
      <c r="VKK32" s="37"/>
      <c r="VKL32" s="37"/>
      <c r="VKM32" s="37"/>
      <c r="VKN32" s="37"/>
      <c r="VKO32" s="37"/>
      <c r="VKP32" s="37"/>
      <c r="VKQ32" s="37"/>
      <c r="VKR32" s="37"/>
      <c r="VKS32" s="37"/>
      <c r="VKT32" s="37"/>
      <c r="VKU32" s="37"/>
      <c r="VKV32" s="37"/>
      <c r="VKW32" s="37"/>
      <c r="VKX32" s="37"/>
      <c r="VKY32" s="37"/>
      <c r="VKZ32" s="37"/>
      <c r="VLA32" s="37"/>
      <c r="VLB32" s="37"/>
      <c r="VLC32" s="37"/>
      <c r="VLD32" s="37"/>
      <c r="VLE32" s="37"/>
      <c r="VLF32" s="37"/>
      <c r="VLG32" s="37"/>
      <c r="VLH32" s="37"/>
      <c r="VLI32" s="37"/>
      <c r="VLJ32" s="37"/>
      <c r="VLK32" s="37"/>
      <c r="VLL32" s="37"/>
      <c r="VLM32" s="37"/>
      <c r="VLN32" s="37"/>
      <c r="VLO32" s="37"/>
      <c r="VLP32" s="37"/>
      <c r="VLQ32" s="37"/>
      <c r="VLR32" s="37"/>
      <c r="VLS32" s="37"/>
      <c r="VLT32" s="37"/>
      <c r="VLU32" s="37"/>
      <c r="VLV32" s="37"/>
      <c r="VLW32" s="37"/>
      <c r="VLX32" s="37"/>
      <c r="VLY32" s="37"/>
      <c r="VLZ32" s="37"/>
      <c r="VMA32" s="37"/>
      <c r="VMB32" s="37"/>
      <c r="VMC32" s="37"/>
      <c r="VMD32" s="37"/>
      <c r="VME32" s="37"/>
      <c r="VMF32" s="37"/>
      <c r="VMG32" s="37"/>
      <c r="VMH32" s="37"/>
      <c r="VMI32" s="37"/>
      <c r="VMJ32" s="37"/>
      <c r="VMK32" s="37"/>
      <c r="VML32" s="37"/>
      <c r="VMM32" s="37"/>
      <c r="VMN32" s="37"/>
      <c r="VMO32" s="37"/>
      <c r="VMP32" s="37"/>
      <c r="VMQ32" s="37"/>
      <c r="VMR32" s="37"/>
      <c r="VMS32" s="37"/>
      <c r="VMT32" s="37"/>
      <c r="VMU32" s="37"/>
      <c r="VMV32" s="37"/>
      <c r="VMW32" s="37"/>
      <c r="VMX32" s="37"/>
      <c r="VMY32" s="37"/>
      <c r="VMZ32" s="37"/>
      <c r="VNA32" s="37"/>
      <c r="VNB32" s="37"/>
      <c r="VNC32" s="37"/>
      <c r="VND32" s="37"/>
      <c r="VNE32" s="37"/>
      <c r="VNF32" s="37"/>
      <c r="VNG32" s="37"/>
      <c r="VNH32" s="37"/>
      <c r="VNI32" s="37"/>
      <c r="VNJ32" s="37"/>
      <c r="VNK32" s="37"/>
      <c r="VNL32" s="37"/>
      <c r="VNM32" s="37"/>
      <c r="VNN32" s="37"/>
      <c r="VNO32" s="37"/>
      <c r="VNP32" s="37"/>
      <c r="VNQ32" s="37"/>
      <c r="VNR32" s="37"/>
      <c r="VNS32" s="37"/>
      <c r="VNT32" s="37"/>
      <c r="VNU32" s="37"/>
      <c r="VNV32" s="37"/>
      <c r="VNW32" s="37"/>
      <c r="VNX32" s="37"/>
      <c r="VNY32" s="37"/>
      <c r="VNZ32" s="37"/>
      <c r="VOA32" s="37"/>
      <c r="VOB32" s="37"/>
      <c r="VOC32" s="37"/>
      <c r="VOD32" s="37"/>
      <c r="VOE32" s="37"/>
      <c r="VOF32" s="37"/>
      <c r="VOG32" s="37"/>
      <c r="VOH32" s="37"/>
      <c r="VOI32" s="37"/>
      <c r="VOJ32" s="37"/>
      <c r="VOK32" s="37"/>
      <c r="VOL32" s="37"/>
      <c r="VOM32" s="37"/>
      <c r="VON32" s="37"/>
      <c r="VOO32" s="37"/>
      <c r="VOP32" s="37"/>
      <c r="VOQ32" s="37"/>
      <c r="VOR32" s="37"/>
      <c r="VOS32" s="37"/>
      <c r="VOT32" s="37"/>
      <c r="VOU32" s="37"/>
      <c r="VOV32" s="37"/>
      <c r="VOW32" s="37"/>
      <c r="VOX32" s="37"/>
      <c r="VOY32" s="37"/>
      <c r="VOZ32" s="37"/>
      <c r="VPA32" s="37"/>
      <c r="VPB32" s="37"/>
      <c r="VPC32" s="37"/>
      <c r="VPD32" s="37"/>
      <c r="VPE32" s="37"/>
      <c r="VPF32" s="37"/>
      <c r="VPG32" s="37"/>
      <c r="VPH32" s="37"/>
      <c r="VPI32" s="37"/>
      <c r="VPJ32" s="37"/>
      <c r="VPK32" s="37"/>
      <c r="VPL32" s="37"/>
      <c r="VPM32" s="37"/>
      <c r="VPN32" s="37"/>
      <c r="VPO32" s="37"/>
      <c r="VPP32" s="37"/>
      <c r="VPQ32" s="37"/>
      <c r="VPR32" s="37"/>
      <c r="VPS32" s="37"/>
      <c r="VPT32" s="37"/>
      <c r="VPU32" s="37"/>
      <c r="VPV32" s="37"/>
      <c r="VPW32" s="37"/>
      <c r="VPX32" s="37"/>
      <c r="VPY32" s="37"/>
      <c r="VPZ32" s="37"/>
      <c r="VQA32" s="37"/>
      <c r="VQB32" s="37"/>
      <c r="VQC32" s="37"/>
      <c r="VQD32" s="37"/>
      <c r="VQE32" s="37"/>
      <c r="VQF32" s="37"/>
      <c r="VQG32" s="37"/>
      <c r="VQH32" s="37"/>
      <c r="VQI32" s="37"/>
      <c r="VQJ32" s="37"/>
      <c r="VQK32" s="37"/>
      <c r="VQL32" s="37"/>
      <c r="VQM32" s="37"/>
      <c r="VQN32" s="37"/>
      <c r="VQO32" s="37"/>
      <c r="VQP32" s="37"/>
      <c r="VQQ32" s="37"/>
      <c r="VQR32" s="37"/>
      <c r="VQS32" s="37"/>
      <c r="VQT32" s="37"/>
      <c r="VQU32" s="37"/>
      <c r="VQV32" s="37"/>
      <c r="VQW32" s="37"/>
      <c r="VQX32" s="37"/>
      <c r="VQY32" s="37"/>
      <c r="VQZ32" s="37"/>
      <c r="VRA32" s="37"/>
      <c r="VRB32" s="37"/>
      <c r="VRC32" s="37"/>
      <c r="VRD32" s="37"/>
      <c r="VRE32" s="37"/>
      <c r="VRF32" s="37"/>
      <c r="VRG32" s="37"/>
      <c r="VRH32" s="37"/>
      <c r="VRI32" s="37"/>
      <c r="VRJ32" s="37"/>
      <c r="VRK32" s="37"/>
      <c r="VRL32" s="37"/>
      <c r="VRM32" s="37"/>
      <c r="VRN32" s="37"/>
      <c r="VRO32" s="37"/>
      <c r="VRP32" s="37"/>
      <c r="VRQ32" s="37"/>
      <c r="VRR32" s="37"/>
      <c r="VRS32" s="37"/>
      <c r="VRT32" s="37"/>
      <c r="VRU32" s="37"/>
      <c r="VRV32" s="37"/>
      <c r="VRW32" s="37"/>
      <c r="VRX32" s="37"/>
      <c r="VRY32" s="37"/>
      <c r="VRZ32" s="37"/>
      <c r="VSA32" s="37"/>
      <c r="VSB32" s="37"/>
      <c r="VSC32" s="37"/>
      <c r="VSD32" s="37"/>
      <c r="VSE32" s="37"/>
      <c r="VSF32" s="37"/>
      <c r="VSG32" s="37"/>
      <c r="VSH32" s="37"/>
      <c r="VSI32" s="37"/>
      <c r="VSJ32" s="37"/>
      <c r="VSK32" s="37"/>
      <c r="VSL32" s="37"/>
      <c r="VSM32" s="37"/>
      <c r="VSN32" s="37"/>
      <c r="VSO32" s="37"/>
      <c r="VSP32" s="37"/>
      <c r="VSQ32" s="37"/>
      <c r="VSR32" s="37"/>
      <c r="VSS32" s="37"/>
      <c r="VST32" s="37"/>
      <c r="VSU32" s="37"/>
      <c r="VSV32" s="37"/>
      <c r="VSW32" s="37"/>
      <c r="VSX32" s="37"/>
      <c r="VSY32" s="37"/>
      <c r="VSZ32" s="37"/>
      <c r="VTA32" s="37"/>
      <c r="VTB32" s="37"/>
      <c r="VTC32" s="37"/>
      <c r="VTD32" s="37"/>
      <c r="VTE32" s="37"/>
      <c r="VTF32" s="37"/>
      <c r="VTG32" s="37"/>
      <c r="VTH32" s="37"/>
      <c r="VTI32" s="37"/>
      <c r="VTJ32" s="37"/>
      <c r="VTK32" s="37"/>
      <c r="VTL32" s="37"/>
      <c r="VTM32" s="37"/>
      <c r="VTN32" s="37"/>
      <c r="VTO32" s="37"/>
      <c r="VTP32" s="37"/>
      <c r="VTQ32" s="37"/>
      <c r="VTR32" s="37"/>
      <c r="VTS32" s="37"/>
      <c r="VTT32" s="37"/>
      <c r="VTU32" s="37"/>
      <c r="VTV32" s="37"/>
      <c r="VTW32" s="37"/>
      <c r="VTX32" s="37"/>
      <c r="VTY32" s="37"/>
      <c r="VTZ32" s="37"/>
      <c r="VUA32" s="37"/>
      <c r="VUB32" s="37"/>
      <c r="VUC32" s="37"/>
      <c r="VUD32" s="37"/>
      <c r="VUE32" s="37"/>
      <c r="VUF32" s="37"/>
      <c r="VUG32" s="37"/>
      <c r="VUH32" s="37"/>
      <c r="VUI32" s="37"/>
      <c r="VUJ32" s="37"/>
      <c r="VUK32" s="37"/>
      <c r="VUL32" s="37"/>
      <c r="VUM32" s="37"/>
      <c r="VUN32" s="37"/>
      <c r="VUO32" s="37"/>
      <c r="VUP32" s="37"/>
      <c r="VUQ32" s="37"/>
      <c r="VUR32" s="37"/>
      <c r="VUS32" s="37"/>
      <c r="VUT32" s="37"/>
      <c r="VUU32" s="37"/>
      <c r="VUV32" s="37"/>
      <c r="VUW32" s="37"/>
      <c r="VUX32" s="37"/>
      <c r="VUY32" s="37"/>
      <c r="VUZ32" s="37"/>
      <c r="VVA32" s="37"/>
      <c r="VVB32" s="37"/>
      <c r="VVC32" s="37"/>
      <c r="VVD32" s="37"/>
      <c r="VVE32" s="37"/>
      <c r="VVF32" s="37"/>
      <c r="VVG32" s="37"/>
      <c r="VVH32" s="37"/>
      <c r="VVI32" s="37"/>
      <c r="VVJ32" s="37"/>
      <c r="VVK32" s="37"/>
      <c r="VVL32" s="37"/>
      <c r="VVM32" s="37"/>
      <c r="VVN32" s="37"/>
      <c r="VVO32" s="37"/>
      <c r="VVP32" s="37"/>
      <c r="VVQ32" s="37"/>
      <c r="VVR32" s="37"/>
      <c r="VVS32" s="37"/>
      <c r="VVT32" s="37"/>
      <c r="VVU32" s="37"/>
      <c r="VVV32" s="37"/>
      <c r="VVW32" s="37"/>
      <c r="VVX32" s="37"/>
      <c r="VVY32" s="37"/>
      <c r="VVZ32" s="37"/>
      <c r="VWA32" s="37"/>
      <c r="VWB32" s="37"/>
      <c r="VWC32" s="37"/>
      <c r="VWD32" s="37"/>
      <c r="VWE32" s="37"/>
      <c r="VWF32" s="37"/>
      <c r="VWG32" s="37"/>
      <c r="VWH32" s="37"/>
      <c r="VWI32" s="37"/>
      <c r="VWJ32" s="37"/>
      <c r="VWK32" s="37"/>
      <c r="VWL32" s="37"/>
      <c r="VWM32" s="37"/>
      <c r="VWN32" s="37"/>
      <c r="VWO32" s="37"/>
      <c r="VWP32" s="37"/>
      <c r="VWQ32" s="37"/>
      <c r="VWR32" s="37"/>
      <c r="VWS32" s="37"/>
      <c r="VWT32" s="37"/>
      <c r="VWU32" s="37"/>
      <c r="VWV32" s="37"/>
      <c r="VWW32" s="37"/>
      <c r="VWX32" s="37"/>
      <c r="VWY32" s="37"/>
      <c r="VWZ32" s="37"/>
      <c r="VXA32" s="37"/>
      <c r="VXB32" s="37"/>
      <c r="VXC32" s="37"/>
      <c r="VXD32" s="37"/>
      <c r="VXE32" s="37"/>
      <c r="VXF32" s="37"/>
      <c r="VXG32" s="37"/>
      <c r="VXH32" s="37"/>
      <c r="VXI32" s="37"/>
      <c r="VXJ32" s="37"/>
      <c r="VXK32" s="37"/>
      <c r="VXL32" s="37"/>
      <c r="VXM32" s="37"/>
      <c r="VXN32" s="37"/>
      <c r="VXO32" s="37"/>
      <c r="VXP32" s="37"/>
      <c r="VXQ32" s="37"/>
      <c r="VXR32" s="37"/>
      <c r="VXS32" s="37"/>
      <c r="VXT32" s="37"/>
      <c r="VXU32" s="37"/>
      <c r="VXV32" s="37"/>
      <c r="VXW32" s="37"/>
      <c r="VXX32" s="37"/>
      <c r="VXY32" s="37"/>
      <c r="VXZ32" s="37"/>
      <c r="VYA32" s="37"/>
      <c r="VYB32" s="37"/>
      <c r="VYC32" s="37"/>
      <c r="VYD32" s="37"/>
      <c r="VYE32" s="37"/>
      <c r="VYF32" s="37"/>
      <c r="VYG32" s="37"/>
      <c r="VYH32" s="37"/>
      <c r="VYI32" s="37"/>
      <c r="VYJ32" s="37"/>
      <c r="VYK32" s="37"/>
      <c r="VYL32" s="37"/>
      <c r="VYM32" s="37"/>
      <c r="VYN32" s="37"/>
      <c r="VYO32" s="37"/>
      <c r="VYP32" s="37"/>
      <c r="VYQ32" s="37"/>
      <c r="VYR32" s="37"/>
      <c r="VYS32" s="37"/>
      <c r="VYT32" s="37"/>
      <c r="VYU32" s="37"/>
      <c r="VYV32" s="37"/>
      <c r="VYW32" s="37"/>
      <c r="VYX32" s="37"/>
      <c r="VYY32" s="37"/>
      <c r="VYZ32" s="37"/>
      <c r="VZA32" s="37"/>
      <c r="VZB32" s="37"/>
      <c r="VZC32" s="37"/>
      <c r="VZD32" s="37"/>
      <c r="VZE32" s="37"/>
      <c r="VZF32" s="37"/>
      <c r="VZG32" s="37"/>
      <c r="VZH32" s="37"/>
      <c r="VZI32" s="37"/>
      <c r="VZJ32" s="37"/>
      <c r="VZK32" s="37"/>
      <c r="VZL32" s="37"/>
      <c r="VZM32" s="37"/>
      <c r="VZN32" s="37"/>
      <c r="VZO32" s="37"/>
      <c r="VZP32" s="37"/>
      <c r="VZQ32" s="37"/>
      <c r="VZR32" s="37"/>
      <c r="VZS32" s="37"/>
      <c r="VZT32" s="37"/>
      <c r="VZU32" s="37"/>
      <c r="VZV32" s="37"/>
      <c r="VZW32" s="37"/>
      <c r="VZX32" s="37"/>
      <c r="VZY32" s="37"/>
      <c r="VZZ32" s="37"/>
      <c r="WAA32" s="37"/>
      <c r="WAB32" s="37"/>
      <c r="WAC32" s="37"/>
      <c r="WAD32" s="37"/>
      <c r="WAE32" s="37"/>
      <c r="WAF32" s="37"/>
      <c r="WAG32" s="37"/>
      <c r="WAH32" s="37"/>
      <c r="WAI32" s="37"/>
      <c r="WAJ32" s="37"/>
      <c r="WAK32" s="37"/>
      <c r="WAL32" s="37"/>
      <c r="WAM32" s="37"/>
      <c r="WAN32" s="37"/>
      <c r="WAO32" s="37"/>
      <c r="WAP32" s="37"/>
      <c r="WAQ32" s="37"/>
      <c r="WAR32" s="37"/>
      <c r="WAS32" s="37"/>
      <c r="WAT32" s="37"/>
      <c r="WAU32" s="37"/>
      <c r="WAV32" s="37"/>
      <c r="WAW32" s="37"/>
      <c r="WAX32" s="37"/>
      <c r="WAY32" s="37"/>
      <c r="WAZ32" s="37"/>
      <c r="WBA32" s="37"/>
      <c r="WBB32" s="37"/>
      <c r="WBC32" s="37"/>
      <c r="WBD32" s="37"/>
      <c r="WBE32" s="37"/>
      <c r="WBF32" s="37"/>
      <c r="WBG32" s="37"/>
      <c r="WBH32" s="37"/>
      <c r="WBI32" s="37"/>
      <c r="WBJ32" s="37"/>
      <c r="WBK32" s="37"/>
      <c r="WBL32" s="37"/>
      <c r="WBM32" s="37"/>
      <c r="WBN32" s="37"/>
      <c r="WBO32" s="37"/>
      <c r="WBP32" s="37"/>
      <c r="WBQ32" s="37"/>
      <c r="WBR32" s="37"/>
      <c r="WBS32" s="37"/>
      <c r="WBT32" s="37"/>
      <c r="WBU32" s="37"/>
      <c r="WBV32" s="37"/>
      <c r="WBW32" s="37"/>
      <c r="WBX32" s="37"/>
      <c r="WBY32" s="37"/>
      <c r="WBZ32" s="37"/>
      <c r="WCA32" s="37"/>
      <c r="WCB32" s="37"/>
      <c r="WCC32" s="37"/>
      <c r="WCD32" s="37"/>
      <c r="WCE32" s="37"/>
      <c r="WCF32" s="37"/>
      <c r="WCG32" s="37"/>
      <c r="WCH32" s="37"/>
      <c r="WCI32" s="37"/>
      <c r="WCJ32" s="37"/>
      <c r="WCK32" s="37"/>
      <c r="WCL32" s="37"/>
      <c r="WCM32" s="37"/>
      <c r="WCN32" s="37"/>
      <c r="WCO32" s="37"/>
      <c r="WCP32" s="37"/>
      <c r="WCQ32" s="37"/>
      <c r="WCR32" s="37"/>
      <c r="WCS32" s="37"/>
      <c r="WCT32" s="37"/>
      <c r="WCU32" s="37"/>
      <c r="WCV32" s="37"/>
      <c r="WCW32" s="37"/>
      <c r="WCX32" s="37"/>
      <c r="WCY32" s="37"/>
      <c r="WCZ32" s="37"/>
      <c r="WDA32" s="37"/>
      <c r="WDB32" s="37"/>
      <c r="WDC32" s="37"/>
      <c r="WDD32" s="37"/>
      <c r="WDE32" s="37"/>
      <c r="WDF32" s="37"/>
      <c r="WDG32" s="37"/>
      <c r="WDH32" s="37"/>
      <c r="WDI32" s="37"/>
      <c r="WDJ32" s="37"/>
      <c r="WDK32" s="37"/>
      <c r="WDL32" s="37"/>
      <c r="WDM32" s="37"/>
      <c r="WDN32" s="37"/>
      <c r="WDO32" s="37"/>
      <c r="WDP32" s="37"/>
      <c r="WDQ32" s="37"/>
      <c r="WDR32" s="37"/>
      <c r="WDS32" s="37"/>
      <c r="WDT32" s="37"/>
      <c r="WDU32" s="37"/>
      <c r="WDV32" s="37"/>
      <c r="WDW32" s="37"/>
      <c r="WDX32" s="37"/>
      <c r="WDY32" s="37"/>
      <c r="WDZ32" s="37"/>
      <c r="WEA32" s="37"/>
      <c r="WEB32" s="37"/>
      <c r="WEC32" s="37"/>
      <c r="WED32" s="37"/>
      <c r="WEE32" s="37"/>
      <c r="WEF32" s="37"/>
      <c r="WEG32" s="37"/>
      <c r="WEH32" s="37"/>
      <c r="WEI32" s="37"/>
      <c r="WEJ32" s="37"/>
      <c r="WEK32" s="37"/>
      <c r="WEL32" s="37"/>
      <c r="WEM32" s="37"/>
      <c r="WEN32" s="37"/>
      <c r="WEO32" s="37"/>
      <c r="WEP32" s="37"/>
      <c r="WEQ32" s="37"/>
      <c r="WER32" s="37"/>
      <c r="WES32" s="37"/>
      <c r="WET32" s="37"/>
      <c r="WEU32" s="37"/>
      <c r="WEV32" s="37"/>
      <c r="WEW32" s="37"/>
      <c r="WEX32" s="37"/>
      <c r="WEY32" s="37"/>
      <c r="WEZ32" s="37"/>
      <c r="WFA32" s="37"/>
      <c r="WFB32" s="37"/>
      <c r="WFC32" s="37"/>
      <c r="WFD32" s="37"/>
      <c r="WFE32" s="37"/>
      <c r="WFF32" s="37"/>
      <c r="WFG32" s="37"/>
      <c r="WFH32" s="37"/>
      <c r="WFI32" s="37"/>
      <c r="WFJ32" s="37"/>
      <c r="WFK32" s="37"/>
      <c r="WFL32" s="37"/>
      <c r="WFM32" s="37"/>
      <c r="WFN32" s="37"/>
      <c r="WFO32" s="37"/>
      <c r="WFP32" s="37"/>
      <c r="WFQ32" s="37"/>
      <c r="WFR32" s="37"/>
      <c r="WFS32" s="37"/>
      <c r="WFT32" s="37"/>
      <c r="WFU32" s="37"/>
      <c r="WFV32" s="37"/>
      <c r="WFW32" s="37"/>
      <c r="WFX32" s="37"/>
      <c r="WFY32" s="37"/>
      <c r="WFZ32" s="37"/>
      <c r="WGA32" s="37"/>
      <c r="WGB32" s="37"/>
      <c r="WGC32" s="37"/>
      <c r="WGD32" s="37"/>
      <c r="WGE32" s="37"/>
      <c r="WGF32" s="37"/>
      <c r="WGG32" s="37"/>
      <c r="WGH32" s="37"/>
      <c r="WGI32" s="37"/>
      <c r="WGJ32" s="37"/>
      <c r="WGK32" s="37"/>
      <c r="WGL32" s="37"/>
      <c r="WGM32" s="37"/>
      <c r="WGN32" s="37"/>
      <c r="WGO32" s="37"/>
      <c r="WGP32" s="37"/>
      <c r="WGQ32" s="37"/>
      <c r="WGR32" s="37"/>
      <c r="WGS32" s="37"/>
      <c r="WGT32" s="37"/>
      <c r="WGU32" s="37"/>
      <c r="WGV32" s="37"/>
      <c r="WGW32" s="37"/>
      <c r="WGX32" s="37"/>
      <c r="WGY32" s="37"/>
      <c r="WGZ32" s="37"/>
      <c r="WHA32" s="37"/>
      <c r="WHB32" s="37"/>
      <c r="WHC32" s="37"/>
      <c r="WHD32" s="37"/>
      <c r="WHE32" s="37"/>
      <c r="WHF32" s="37"/>
      <c r="WHG32" s="37"/>
      <c r="WHH32" s="37"/>
      <c r="WHI32" s="37"/>
      <c r="WHJ32" s="37"/>
      <c r="WHK32" s="37"/>
      <c r="WHL32" s="37"/>
      <c r="WHM32" s="37"/>
      <c r="WHN32" s="37"/>
      <c r="WHO32" s="37"/>
      <c r="WHP32" s="37"/>
      <c r="WHQ32" s="37"/>
      <c r="WHR32" s="37"/>
      <c r="WHS32" s="37"/>
      <c r="WHT32" s="37"/>
      <c r="WHU32" s="37"/>
      <c r="WHV32" s="37"/>
      <c r="WHW32" s="37"/>
      <c r="WHX32" s="37"/>
      <c r="WHY32" s="37"/>
      <c r="WHZ32" s="37"/>
      <c r="WIA32" s="37"/>
      <c r="WIB32" s="37"/>
      <c r="WIC32" s="37"/>
      <c r="WID32" s="37"/>
      <c r="WIE32" s="37"/>
      <c r="WIF32" s="37"/>
      <c r="WIG32" s="37"/>
      <c r="WIH32" s="37"/>
      <c r="WII32" s="37"/>
      <c r="WIJ32" s="37"/>
      <c r="WIK32" s="37"/>
      <c r="WIL32" s="37"/>
      <c r="WIM32" s="37"/>
      <c r="WIN32" s="37"/>
      <c r="WIO32" s="37"/>
      <c r="WIP32" s="37"/>
      <c r="WIQ32" s="37"/>
      <c r="WIR32" s="37"/>
      <c r="WIS32" s="37"/>
      <c r="WIT32" s="37"/>
      <c r="WIU32" s="37"/>
      <c r="WIV32" s="37"/>
      <c r="WIW32" s="37"/>
      <c r="WIX32" s="37"/>
      <c r="WIY32" s="37"/>
      <c r="WIZ32" s="37"/>
      <c r="WJA32" s="37"/>
      <c r="WJB32" s="37"/>
      <c r="WJC32" s="37"/>
      <c r="WJD32" s="37"/>
      <c r="WJE32" s="37"/>
      <c r="WJF32" s="37"/>
      <c r="WJG32" s="37"/>
      <c r="WJH32" s="37"/>
      <c r="WJI32" s="37"/>
      <c r="WJJ32" s="37"/>
      <c r="WJK32" s="37"/>
      <c r="WJL32" s="37"/>
      <c r="WJM32" s="37"/>
      <c r="WJN32" s="37"/>
      <c r="WJO32" s="37"/>
      <c r="WJP32" s="37"/>
      <c r="WJQ32" s="37"/>
      <c r="WJR32" s="37"/>
      <c r="WJS32" s="37"/>
      <c r="WJT32" s="37"/>
      <c r="WJU32" s="37"/>
      <c r="WJV32" s="37"/>
      <c r="WJW32" s="37"/>
      <c r="WJX32" s="37"/>
      <c r="WJY32" s="37"/>
      <c r="WJZ32" s="37"/>
      <c r="WKA32" s="37"/>
      <c r="WKB32" s="37"/>
      <c r="WKC32" s="37"/>
      <c r="WKD32" s="37"/>
      <c r="WKE32" s="37"/>
      <c r="WKF32" s="37"/>
      <c r="WKG32" s="37"/>
      <c r="WKH32" s="37"/>
      <c r="WKI32" s="37"/>
      <c r="WKJ32" s="37"/>
      <c r="WKK32" s="37"/>
      <c r="WKL32" s="37"/>
      <c r="WKM32" s="37"/>
      <c r="WKN32" s="37"/>
      <c r="WKO32" s="37"/>
      <c r="WKP32" s="37"/>
      <c r="WKQ32" s="37"/>
      <c r="WKR32" s="37"/>
      <c r="WKS32" s="37"/>
      <c r="WKT32" s="37"/>
      <c r="WKU32" s="37"/>
      <c r="WKV32" s="37"/>
      <c r="WKW32" s="37"/>
      <c r="WKX32" s="37"/>
      <c r="WKY32" s="37"/>
      <c r="WKZ32" s="37"/>
      <c r="WLA32" s="37"/>
      <c r="WLB32" s="37"/>
      <c r="WLC32" s="37"/>
      <c r="WLD32" s="37"/>
      <c r="WLE32" s="37"/>
      <c r="WLF32" s="37"/>
      <c r="WLG32" s="37"/>
      <c r="WLH32" s="37"/>
      <c r="WLI32" s="37"/>
      <c r="WLJ32" s="37"/>
      <c r="WLK32" s="37"/>
      <c r="WLL32" s="37"/>
      <c r="WLM32" s="37"/>
      <c r="WLN32" s="37"/>
      <c r="WLO32" s="37"/>
      <c r="WLP32" s="37"/>
      <c r="WLQ32" s="37"/>
      <c r="WLR32" s="37"/>
      <c r="WLS32" s="37"/>
      <c r="WLT32" s="37"/>
      <c r="WLU32" s="37"/>
      <c r="WLV32" s="37"/>
      <c r="WLW32" s="37"/>
      <c r="WLX32" s="37"/>
      <c r="WLY32" s="37"/>
      <c r="WLZ32" s="37"/>
      <c r="WMA32" s="37"/>
      <c r="WMB32" s="37"/>
      <c r="WMC32" s="37"/>
      <c r="WMD32" s="37"/>
      <c r="WME32" s="37"/>
      <c r="WMF32" s="37"/>
      <c r="WMG32" s="37"/>
      <c r="WMH32" s="37"/>
      <c r="WMI32" s="37"/>
      <c r="WMJ32" s="37"/>
      <c r="WMK32" s="37"/>
      <c r="WML32" s="37"/>
      <c r="WMM32" s="37"/>
      <c r="WMN32" s="37"/>
      <c r="WMO32" s="37"/>
      <c r="WMP32" s="37"/>
      <c r="WMQ32" s="37"/>
      <c r="WMR32" s="37"/>
      <c r="WMS32" s="37"/>
      <c r="WMT32" s="37"/>
      <c r="WMU32" s="37"/>
      <c r="WMV32" s="37"/>
      <c r="WMW32" s="37"/>
      <c r="WMX32" s="37"/>
      <c r="WMY32" s="37"/>
      <c r="WMZ32" s="37"/>
      <c r="WNA32" s="37"/>
      <c r="WNB32" s="37"/>
      <c r="WNC32" s="37"/>
      <c r="WND32" s="37"/>
      <c r="WNE32" s="37"/>
      <c r="WNF32" s="37"/>
      <c r="WNG32" s="37"/>
      <c r="WNH32" s="37"/>
      <c r="WNI32" s="37"/>
      <c r="WNJ32" s="37"/>
      <c r="WNK32" s="37"/>
      <c r="WNL32" s="37"/>
      <c r="WNM32" s="37"/>
      <c r="WNN32" s="37"/>
      <c r="WNO32" s="37"/>
      <c r="WNP32" s="37"/>
      <c r="WNQ32" s="37"/>
      <c r="WNR32" s="37"/>
      <c r="WNS32" s="37"/>
      <c r="WNT32" s="37"/>
      <c r="WNU32" s="37"/>
      <c r="WNV32" s="37"/>
      <c r="WNW32" s="37"/>
      <c r="WNX32" s="37"/>
      <c r="WNY32" s="37"/>
      <c r="WNZ32" s="37"/>
      <c r="WOA32" s="37"/>
      <c r="WOB32" s="37"/>
      <c r="WOC32" s="37"/>
      <c r="WOD32" s="37"/>
      <c r="WOE32" s="37"/>
      <c r="WOF32" s="37"/>
      <c r="WOG32" s="37"/>
      <c r="WOH32" s="37"/>
      <c r="WOI32" s="37"/>
      <c r="WOJ32" s="37"/>
      <c r="WOK32" s="37"/>
      <c r="WOL32" s="37"/>
      <c r="WOM32" s="37"/>
      <c r="WON32" s="37"/>
      <c r="WOO32" s="37"/>
      <c r="WOP32" s="37"/>
      <c r="WOQ32" s="37"/>
      <c r="WOR32" s="37"/>
      <c r="WOS32" s="37"/>
      <c r="WOT32" s="37"/>
      <c r="WOU32" s="37"/>
      <c r="WOV32" s="37"/>
      <c r="WOW32" s="37"/>
      <c r="WOX32" s="37"/>
      <c r="WOY32" s="37"/>
      <c r="WOZ32" s="37"/>
      <c r="WPA32" s="37"/>
      <c r="WPB32" s="37"/>
      <c r="WPC32" s="37"/>
      <c r="WPD32" s="37"/>
      <c r="WPE32" s="37"/>
      <c r="WPF32" s="37"/>
      <c r="WPG32" s="37"/>
      <c r="WPH32" s="37"/>
      <c r="WPI32" s="37"/>
      <c r="WPJ32" s="37"/>
      <c r="WPK32" s="37"/>
      <c r="WPL32" s="37"/>
      <c r="WPM32" s="37"/>
      <c r="WPN32" s="37"/>
      <c r="WPO32" s="37"/>
      <c r="WPP32" s="37"/>
      <c r="WPQ32" s="37"/>
      <c r="WPR32" s="37"/>
      <c r="WPS32" s="37"/>
      <c r="WPT32" s="37"/>
      <c r="WPU32" s="37"/>
      <c r="WPV32" s="37"/>
      <c r="WPW32" s="37"/>
      <c r="WPX32" s="37"/>
      <c r="WPY32" s="37"/>
      <c r="WPZ32" s="37"/>
      <c r="WQA32" s="37"/>
      <c r="WQB32" s="37"/>
      <c r="WQC32" s="37"/>
      <c r="WQD32" s="37"/>
      <c r="WQE32" s="37"/>
      <c r="WQF32" s="37"/>
      <c r="WQG32" s="37"/>
      <c r="WQH32" s="37"/>
      <c r="WQI32" s="37"/>
      <c r="WQJ32" s="37"/>
      <c r="WQK32" s="37"/>
      <c r="WQL32" s="37"/>
      <c r="WQM32" s="37"/>
      <c r="WQN32" s="37"/>
      <c r="WQO32" s="37"/>
      <c r="WQP32" s="37"/>
      <c r="WQQ32" s="37"/>
      <c r="WQR32" s="37"/>
      <c r="WQS32" s="37"/>
      <c r="WQT32" s="37"/>
      <c r="WQU32" s="37"/>
      <c r="WQV32" s="37"/>
      <c r="WQW32" s="37"/>
      <c r="WQX32" s="37"/>
      <c r="WQY32" s="37"/>
      <c r="WQZ32" s="37"/>
      <c r="WRA32" s="37"/>
      <c r="WRB32" s="37"/>
      <c r="WRC32" s="37"/>
      <c r="WRD32" s="37"/>
      <c r="WRE32" s="37"/>
      <c r="WRF32" s="37"/>
      <c r="WRG32" s="37"/>
      <c r="WRH32" s="37"/>
      <c r="WRI32" s="37"/>
      <c r="WRJ32" s="37"/>
      <c r="WRK32" s="37"/>
      <c r="WRL32" s="37"/>
      <c r="WRM32" s="37"/>
      <c r="WRN32" s="37"/>
      <c r="WRO32" s="37"/>
      <c r="WRP32" s="37"/>
      <c r="WRQ32" s="37"/>
      <c r="WRR32" s="37"/>
      <c r="WRS32" s="37"/>
      <c r="WRT32" s="37"/>
      <c r="WRU32" s="37"/>
      <c r="WRV32" s="37"/>
      <c r="WRW32" s="37"/>
      <c r="WRX32" s="37"/>
      <c r="WRY32" s="37"/>
      <c r="WRZ32" s="37"/>
      <c r="WSA32" s="37"/>
      <c r="WSB32" s="37"/>
      <c r="WSC32" s="37"/>
      <c r="WSD32" s="37"/>
      <c r="WSE32" s="37"/>
      <c r="WSF32" s="37"/>
      <c r="WSG32" s="37"/>
      <c r="WSH32" s="37"/>
      <c r="WSI32" s="37"/>
      <c r="WSJ32" s="37"/>
      <c r="WSK32" s="37"/>
      <c r="WSL32" s="37"/>
      <c r="WSM32" s="37"/>
      <c r="WSN32" s="37"/>
      <c r="WSO32" s="37"/>
      <c r="WSP32" s="37"/>
      <c r="WSQ32" s="37"/>
      <c r="WSR32" s="37"/>
      <c r="WSS32" s="37"/>
      <c r="WST32" s="37"/>
      <c r="WSU32" s="37"/>
      <c r="WSV32" s="37"/>
      <c r="WSW32" s="37"/>
      <c r="WSX32" s="37"/>
      <c r="WSY32" s="37"/>
      <c r="WSZ32" s="37"/>
      <c r="WTA32" s="37"/>
      <c r="WTB32" s="37"/>
      <c r="WTC32" s="37"/>
      <c r="WTD32" s="37"/>
      <c r="WTE32" s="37"/>
      <c r="WTF32" s="37"/>
      <c r="WTG32" s="37"/>
      <c r="WTH32" s="37"/>
      <c r="WTI32" s="37"/>
      <c r="WTJ32" s="37"/>
      <c r="WTK32" s="37"/>
      <c r="WTL32" s="37"/>
      <c r="WTM32" s="37"/>
      <c r="WTN32" s="37"/>
      <c r="WTO32" s="37"/>
      <c r="WTP32" s="37"/>
      <c r="WTQ32" s="37"/>
      <c r="WTR32" s="37"/>
      <c r="WTS32" s="37"/>
      <c r="WTT32" s="37"/>
      <c r="WTU32" s="37"/>
      <c r="WTV32" s="37"/>
      <c r="WTW32" s="37"/>
      <c r="WTX32" s="37"/>
      <c r="WTY32" s="37"/>
      <c r="WTZ32" s="37"/>
      <c r="WUA32" s="37"/>
      <c r="WUB32" s="37"/>
      <c r="WUC32" s="37"/>
      <c r="WUD32" s="37"/>
      <c r="WUE32" s="37"/>
      <c r="WUF32" s="37"/>
      <c r="WUG32" s="37"/>
      <c r="WUH32" s="37"/>
      <c r="WUI32" s="37"/>
      <c r="WUJ32" s="37"/>
      <c r="WUK32" s="37"/>
      <c r="WUL32" s="37"/>
      <c r="WUM32" s="37"/>
      <c r="WUN32" s="37"/>
      <c r="WUO32" s="37"/>
      <c r="WUP32" s="37"/>
      <c r="WUQ32" s="37"/>
      <c r="WUR32" s="37"/>
      <c r="WUS32" s="37"/>
      <c r="WUT32" s="37"/>
      <c r="WUU32" s="37"/>
      <c r="WUV32" s="37"/>
      <c r="WUW32" s="37"/>
      <c r="WUX32" s="37"/>
      <c r="WUY32" s="37"/>
      <c r="WUZ32" s="37"/>
      <c r="WVA32" s="37"/>
      <c r="WVB32" s="37"/>
      <c r="WVC32" s="37"/>
      <c r="WVD32" s="37"/>
      <c r="WVE32" s="37"/>
      <c r="WVF32" s="37"/>
      <c r="WVG32" s="37"/>
      <c r="WVH32" s="37"/>
      <c r="WVI32" s="37"/>
      <c r="WVJ32" s="37"/>
      <c r="WVK32" s="37"/>
      <c r="WVL32" s="37"/>
      <c r="WVM32" s="37"/>
      <c r="WVN32" s="37"/>
      <c r="WVO32" s="37"/>
      <c r="WVP32" s="37"/>
      <c r="WVQ32" s="37"/>
      <c r="WVR32" s="37"/>
      <c r="WVS32" s="37"/>
      <c r="WVT32" s="37"/>
      <c r="WVU32" s="37"/>
      <c r="WVV32" s="37"/>
      <c r="WVW32" s="37"/>
      <c r="WVX32" s="37"/>
      <c r="WVY32" s="37"/>
      <c r="WVZ32" s="37"/>
      <c r="WWA32" s="37"/>
      <c r="WWB32" s="37"/>
      <c r="WWC32" s="37"/>
      <c r="WWD32" s="37"/>
      <c r="WWE32" s="37"/>
      <c r="WWF32" s="37"/>
      <c r="WWG32" s="37"/>
      <c r="WWH32" s="37"/>
      <c r="WWI32" s="37"/>
      <c r="WWJ32" s="37"/>
      <c r="WWK32" s="37"/>
      <c r="WWL32" s="37"/>
      <c r="WWM32" s="37"/>
      <c r="WWN32" s="37"/>
      <c r="WWO32" s="37"/>
      <c r="WWP32" s="37"/>
      <c r="WWQ32" s="37"/>
      <c r="WWR32" s="37"/>
      <c r="WWS32" s="37"/>
      <c r="WWT32" s="37"/>
      <c r="WWU32" s="37"/>
      <c r="WWV32" s="37"/>
      <c r="WWW32" s="37"/>
      <c r="WWX32" s="37"/>
      <c r="WWY32" s="37"/>
      <c r="WWZ32" s="37"/>
      <c r="WXA32" s="37"/>
      <c r="WXB32" s="37"/>
      <c r="WXC32" s="37"/>
      <c r="WXD32" s="37"/>
      <c r="WXE32" s="37"/>
      <c r="WXF32" s="37"/>
      <c r="WXG32" s="37"/>
      <c r="WXH32" s="37"/>
      <c r="WXI32" s="37"/>
      <c r="WXJ32" s="37"/>
      <c r="WXK32" s="37"/>
      <c r="WXL32" s="37"/>
      <c r="WXM32" s="37"/>
      <c r="WXN32" s="37"/>
      <c r="WXO32" s="37"/>
      <c r="WXP32" s="37"/>
      <c r="WXQ32" s="37"/>
      <c r="WXR32" s="37"/>
      <c r="WXS32" s="37"/>
      <c r="WXT32" s="37"/>
      <c r="WXU32" s="37"/>
      <c r="WXV32" s="37"/>
      <c r="WXW32" s="37"/>
      <c r="WXX32" s="37"/>
      <c r="WXY32" s="37"/>
      <c r="WXZ32" s="37"/>
      <c r="WYA32" s="37"/>
      <c r="WYB32" s="37"/>
      <c r="WYC32" s="37"/>
      <c r="WYD32" s="37"/>
      <c r="WYE32" s="37"/>
      <c r="WYF32" s="37"/>
      <c r="WYG32" s="37"/>
      <c r="WYH32" s="37"/>
      <c r="WYI32" s="37"/>
      <c r="WYJ32" s="37"/>
      <c r="WYK32" s="37"/>
      <c r="WYL32" s="37"/>
      <c r="WYM32" s="37"/>
      <c r="WYN32" s="37"/>
      <c r="WYO32" s="37"/>
      <c r="WYP32" s="37"/>
      <c r="WYQ32" s="37"/>
      <c r="WYR32" s="37"/>
      <c r="WYS32" s="37"/>
      <c r="WYT32" s="37"/>
      <c r="WYU32" s="37"/>
      <c r="WYV32" s="37"/>
      <c r="WYW32" s="37"/>
      <c r="WYX32" s="37"/>
      <c r="WYY32" s="37"/>
      <c r="WYZ32" s="37"/>
      <c r="WZA32" s="37"/>
      <c r="WZB32" s="37"/>
      <c r="WZC32" s="37"/>
      <c r="WZD32" s="37"/>
      <c r="WZE32" s="37"/>
      <c r="WZF32" s="37"/>
      <c r="WZG32" s="37"/>
      <c r="WZH32" s="37"/>
      <c r="WZI32" s="37"/>
      <c r="WZJ32" s="37"/>
      <c r="WZK32" s="37"/>
      <c r="WZL32" s="37"/>
      <c r="WZM32" s="37"/>
      <c r="WZN32" s="37"/>
      <c r="WZO32" s="37"/>
      <c r="WZP32" s="37"/>
      <c r="WZQ32" s="37"/>
      <c r="WZR32" s="37"/>
      <c r="WZS32" s="37"/>
      <c r="WZT32" s="37"/>
      <c r="WZU32" s="37"/>
      <c r="WZV32" s="37"/>
      <c r="WZW32" s="37"/>
      <c r="WZX32" s="37"/>
      <c r="WZY32" s="37"/>
      <c r="WZZ32" s="37"/>
      <c r="XAA32" s="37"/>
      <c r="XAB32" s="37"/>
      <c r="XAC32" s="37"/>
      <c r="XAD32" s="37"/>
      <c r="XAE32" s="37"/>
      <c r="XAF32" s="37"/>
      <c r="XAG32" s="37"/>
      <c r="XAH32" s="37"/>
      <c r="XAI32" s="37"/>
      <c r="XAJ32" s="37"/>
      <c r="XAK32" s="37"/>
      <c r="XAL32" s="37"/>
      <c r="XAM32" s="37"/>
      <c r="XAN32" s="37"/>
      <c r="XAO32" s="37"/>
      <c r="XAP32" s="37"/>
      <c r="XAQ32" s="37"/>
      <c r="XAR32" s="37"/>
      <c r="XAS32" s="37"/>
      <c r="XAT32" s="37"/>
      <c r="XAU32" s="37"/>
      <c r="XAV32" s="37"/>
      <c r="XAW32" s="37"/>
      <c r="XAX32" s="37"/>
      <c r="XAY32" s="37"/>
      <c r="XAZ32" s="37"/>
      <c r="XBA32" s="37"/>
      <c r="XBB32" s="37"/>
      <c r="XBC32" s="37"/>
      <c r="XBD32" s="37"/>
      <c r="XBE32" s="37"/>
      <c r="XBF32" s="37"/>
      <c r="XBG32" s="37"/>
      <c r="XBH32" s="37"/>
      <c r="XBI32" s="37"/>
      <c r="XBJ32" s="37"/>
      <c r="XBK32" s="37"/>
      <c r="XBL32" s="37"/>
      <c r="XBM32" s="37"/>
      <c r="XBN32" s="37"/>
      <c r="XBO32" s="37"/>
      <c r="XBP32" s="37"/>
      <c r="XBQ32" s="37"/>
      <c r="XBR32" s="37"/>
      <c r="XBS32" s="37"/>
      <c r="XBT32" s="37"/>
      <c r="XBU32" s="37"/>
      <c r="XBV32" s="37"/>
      <c r="XBW32" s="37"/>
      <c r="XBX32" s="37"/>
      <c r="XBY32" s="37"/>
      <c r="XBZ32" s="37"/>
      <c r="XCA32" s="37"/>
      <c r="XCB32" s="37"/>
      <c r="XCC32" s="37"/>
      <c r="XCD32" s="37"/>
      <c r="XCE32" s="37"/>
      <c r="XCF32" s="37"/>
      <c r="XCG32" s="37"/>
      <c r="XCH32" s="37"/>
      <c r="XCI32" s="37"/>
      <c r="XCJ32" s="37"/>
      <c r="XCK32" s="37"/>
      <c r="XCL32" s="37"/>
      <c r="XCM32" s="37"/>
      <c r="XCN32" s="37"/>
      <c r="XCO32" s="37"/>
      <c r="XCP32" s="37"/>
      <c r="XCQ32" s="37"/>
      <c r="XCR32" s="37"/>
      <c r="XCS32" s="37"/>
      <c r="XCT32" s="37"/>
      <c r="XCU32" s="37"/>
      <c r="XCV32" s="37"/>
      <c r="XCW32" s="37"/>
      <c r="XCX32" s="37"/>
      <c r="XCY32" s="37"/>
      <c r="XCZ32" s="37"/>
      <c r="XDA32" s="37"/>
      <c r="XDB32" s="37"/>
      <c r="XDC32" s="37"/>
      <c r="XDD32" s="37"/>
      <c r="XDE32" s="37"/>
      <c r="XDF32" s="37"/>
      <c r="XDG32" s="37"/>
      <c r="XDH32" s="37"/>
      <c r="XDI32" s="37"/>
      <c r="XDJ32" s="37"/>
      <c r="XDK32" s="37"/>
      <c r="XDL32" s="37"/>
      <c r="XDM32" s="37"/>
      <c r="XDN32" s="37"/>
      <c r="XDO32" s="37"/>
      <c r="XDP32" s="37"/>
      <c r="XDQ32" s="37"/>
      <c r="XDR32" s="37"/>
      <c r="XDS32" s="37"/>
      <c r="XDT32" s="37"/>
      <c r="XDU32" s="37"/>
      <c r="XDV32" s="37"/>
      <c r="XDW32" s="37"/>
      <c r="XDX32" s="37"/>
      <c r="XDY32" s="37"/>
      <c r="XDZ32" s="37"/>
      <c r="XEA32" s="37"/>
      <c r="XEB32" s="37"/>
      <c r="XEC32" s="37"/>
      <c r="XED32" s="37"/>
      <c r="XEE32" s="37"/>
      <c r="XEF32" s="37"/>
      <c r="XEG32" s="37"/>
      <c r="XEH32" s="37"/>
      <c r="XEI32" s="37"/>
      <c r="XEJ32" s="37"/>
      <c r="XEK32" s="37"/>
      <c r="XEL32" s="37"/>
      <c r="XEM32" s="37"/>
      <c r="XEN32" s="37"/>
      <c r="XEO32" s="37"/>
      <c r="XEP32" s="37"/>
      <c r="XEQ32" s="37"/>
      <c r="XER32" s="37"/>
      <c r="XES32" s="37"/>
      <c r="XET32" s="37"/>
      <c r="XEU32" s="37"/>
      <c r="XEV32" s="37"/>
      <c r="XEW32" s="37"/>
      <c r="XEX32" s="37"/>
      <c r="XEY32" s="37"/>
      <c r="XEZ32" s="37"/>
      <c r="XFA32" s="37"/>
      <c r="XFB32" s="37"/>
      <c r="XFC32" s="37"/>
      <c r="XFD32" s="37"/>
    </row>
    <row r="33" spans="1:16384" s="147" customFormat="1" x14ac:dyDescent="0.2">
      <c r="A33" s="38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46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  <c r="IT33" s="37"/>
      <c r="IU33" s="37"/>
      <c r="IV33" s="37"/>
      <c r="IW33" s="37"/>
      <c r="IX33" s="37"/>
      <c r="IY33" s="37"/>
      <c r="IZ33" s="37"/>
      <c r="JA33" s="37"/>
      <c r="JB33" s="37"/>
      <c r="JC33" s="37"/>
      <c r="JD33" s="37"/>
      <c r="JE33" s="37"/>
      <c r="JF33" s="37"/>
      <c r="JG33" s="37"/>
      <c r="JH33" s="37"/>
      <c r="JI33" s="37"/>
      <c r="JJ33" s="37"/>
      <c r="JK33" s="37"/>
      <c r="JL33" s="37"/>
      <c r="JM33" s="37"/>
      <c r="JN33" s="37"/>
      <c r="JO33" s="37"/>
      <c r="JP33" s="37"/>
      <c r="JQ33" s="37"/>
      <c r="JR33" s="37"/>
      <c r="JS33" s="37"/>
      <c r="JT33" s="37"/>
      <c r="JU33" s="37"/>
      <c r="JV33" s="37"/>
      <c r="JW33" s="37"/>
      <c r="JX33" s="37"/>
      <c r="JY33" s="37"/>
      <c r="JZ33" s="37"/>
      <c r="KA33" s="37"/>
      <c r="KB33" s="37"/>
      <c r="KC33" s="37"/>
      <c r="KD33" s="37"/>
      <c r="KE33" s="37"/>
      <c r="KF33" s="37"/>
      <c r="KG33" s="37"/>
      <c r="KH33" s="37"/>
      <c r="KI33" s="37"/>
      <c r="KJ33" s="37"/>
      <c r="KK33" s="37"/>
      <c r="KL33" s="37"/>
      <c r="KM33" s="37"/>
      <c r="KN33" s="37"/>
      <c r="KO33" s="37"/>
      <c r="KP33" s="37"/>
      <c r="KQ33" s="37"/>
      <c r="KR33" s="37"/>
      <c r="KS33" s="37"/>
      <c r="KT33" s="37"/>
      <c r="KU33" s="37"/>
      <c r="KV33" s="37"/>
      <c r="KW33" s="37"/>
      <c r="KX33" s="37"/>
      <c r="KY33" s="37"/>
      <c r="KZ33" s="37"/>
      <c r="LA33" s="37"/>
      <c r="LB33" s="37"/>
      <c r="LC33" s="37"/>
      <c r="LD33" s="37"/>
      <c r="LE33" s="37"/>
      <c r="LF33" s="37"/>
      <c r="LG33" s="37"/>
      <c r="LH33" s="37"/>
      <c r="LI33" s="37"/>
      <c r="LJ33" s="37"/>
      <c r="LK33" s="37"/>
      <c r="LL33" s="37"/>
      <c r="LM33" s="37"/>
      <c r="LN33" s="37"/>
      <c r="LO33" s="37"/>
      <c r="LP33" s="37"/>
      <c r="LQ33" s="37"/>
      <c r="LR33" s="37"/>
      <c r="LS33" s="37"/>
      <c r="LT33" s="37"/>
      <c r="LU33" s="37"/>
      <c r="LV33" s="37"/>
      <c r="LW33" s="37"/>
      <c r="LX33" s="37"/>
      <c r="LY33" s="37"/>
      <c r="LZ33" s="37"/>
      <c r="MA33" s="37"/>
      <c r="MB33" s="37"/>
      <c r="MC33" s="37"/>
      <c r="MD33" s="37"/>
      <c r="ME33" s="37"/>
      <c r="MF33" s="37"/>
      <c r="MG33" s="37"/>
      <c r="MH33" s="37"/>
      <c r="MI33" s="37"/>
      <c r="MJ33" s="37"/>
      <c r="MK33" s="37"/>
      <c r="ML33" s="37"/>
      <c r="MM33" s="37"/>
      <c r="MN33" s="37"/>
      <c r="MO33" s="37"/>
      <c r="MP33" s="37"/>
      <c r="MQ33" s="37"/>
      <c r="MR33" s="37"/>
      <c r="MS33" s="37"/>
      <c r="MT33" s="37"/>
      <c r="MU33" s="37"/>
      <c r="MV33" s="37"/>
      <c r="MW33" s="37"/>
      <c r="MX33" s="37"/>
      <c r="MY33" s="37"/>
      <c r="MZ33" s="37"/>
      <c r="NA33" s="37"/>
      <c r="NB33" s="37"/>
      <c r="NC33" s="37"/>
      <c r="ND33" s="37"/>
      <c r="NE33" s="37"/>
      <c r="NF33" s="37"/>
      <c r="NG33" s="37"/>
      <c r="NH33" s="37"/>
      <c r="NI33" s="37"/>
      <c r="NJ33" s="37"/>
      <c r="NK33" s="37"/>
      <c r="NL33" s="37"/>
      <c r="NM33" s="37"/>
      <c r="NN33" s="37"/>
      <c r="NO33" s="37"/>
      <c r="NP33" s="37"/>
      <c r="NQ33" s="37"/>
      <c r="NR33" s="37"/>
      <c r="NS33" s="37"/>
      <c r="NT33" s="37"/>
      <c r="NU33" s="37"/>
      <c r="NV33" s="37"/>
      <c r="NW33" s="37"/>
      <c r="NX33" s="37"/>
      <c r="NY33" s="37"/>
      <c r="NZ33" s="37"/>
      <c r="OA33" s="37"/>
      <c r="OB33" s="37"/>
      <c r="OC33" s="37"/>
      <c r="OD33" s="37"/>
      <c r="OE33" s="37"/>
      <c r="OF33" s="37"/>
      <c r="OG33" s="37"/>
      <c r="OH33" s="37"/>
      <c r="OI33" s="37"/>
      <c r="OJ33" s="37"/>
      <c r="OK33" s="37"/>
      <c r="OL33" s="37"/>
      <c r="OM33" s="37"/>
      <c r="ON33" s="37"/>
      <c r="OO33" s="37"/>
      <c r="OP33" s="37"/>
      <c r="OQ33" s="37"/>
      <c r="OR33" s="37"/>
      <c r="OS33" s="37"/>
      <c r="OT33" s="37"/>
      <c r="OU33" s="37"/>
      <c r="OV33" s="37"/>
      <c r="OW33" s="37"/>
      <c r="OX33" s="37"/>
      <c r="OY33" s="37"/>
      <c r="OZ33" s="37"/>
      <c r="PA33" s="37"/>
      <c r="PB33" s="37"/>
      <c r="PC33" s="37"/>
      <c r="PD33" s="37"/>
      <c r="PE33" s="37"/>
      <c r="PF33" s="37"/>
      <c r="PG33" s="37"/>
      <c r="PH33" s="37"/>
      <c r="PI33" s="37"/>
      <c r="PJ33" s="37"/>
      <c r="PK33" s="37"/>
      <c r="PL33" s="37"/>
      <c r="PM33" s="37"/>
      <c r="PN33" s="37"/>
      <c r="PO33" s="37"/>
      <c r="PP33" s="37"/>
      <c r="PQ33" s="37"/>
      <c r="PR33" s="37"/>
      <c r="PS33" s="37"/>
      <c r="PT33" s="37"/>
      <c r="PU33" s="37"/>
      <c r="PV33" s="37"/>
      <c r="PW33" s="37"/>
      <c r="PX33" s="37"/>
      <c r="PY33" s="37"/>
      <c r="PZ33" s="37"/>
      <c r="QA33" s="37"/>
      <c r="QB33" s="37"/>
      <c r="QC33" s="37"/>
      <c r="QD33" s="37"/>
      <c r="QE33" s="37"/>
      <c r="QF33" s="37"/>
      <c r="QG33" s="37"/>
      <c r="QH33" s="37"/>
      <c r="QI33" s="37"/>
      <c r="QJ33" s="37"/>
      <c r="QK33" s="37"/>
      <c r="QL33" s="37"/>
      <c r="QM33" s="37"/>
      <c r="QN33" s="37"/>
      <c r="QO33" s="37"/>
      <c r="QP33" s="37"/>
      <c r="QQ33" s="37"/>
      <c r="QR33" s="37"/>
      <c r="QS33" s="37"/>
      <c r="QT33" s="37"/>
      <c r="QU33" s="37"/>
      <c r="QV33" s="37"/>
      <c r="QW33" s="37"/>
      <c r="QX33" s="37"/>
      <c r="QY33" s="37"/>
      <c r="QZ33" s="37"/>
      <c r="RA33" s="37"/>
      <c r="RB33" s="37"/>
      <c r="RC33" s="37"/>
      <c r="RD33" s="37"/>
      <c r="RE33" s="37"/>
      <c r="RF33" s="37"/>
      <c r="RG33" s="37"/>
      <c r="RH33" s="37"/>
      <c r="RI33" s="37"/>
      <c r="RJ33" s="37"/>
      <c r="RK33" s="37"/>
      <c r="RL33" s="37"/>
      <c r="RM33" s="37"/>
      <c r="RN33" s="37"/>
      <c r="RO33" s="37"/>
      <c r="RP33" s="37"/>
      <c r="RQ33" s="37"/>
      <c r="RR33" s="37"/>
      <c r="RS33" s="37"/>
      <c r="RT33" s="37"/>
      <c r="RU33" s="37"/>
      <c r="RV33" s="37"/>
      <c r="RW33" s="37"/>
      <c r="RX33" s="37"/>
      <c r="RY33" s="37"/>
      <c r="RZ33" s="37"/>
      <c r="SA33" s="37"/>
      <c r="SB33" s="37"/>
      <c r="SC33" s="37"/>
      <c r="SD33" s="37"/>
      <c r="SE33" s="37"/>
      <c r="SF33" s="37"/>
      <c r="SG33" s="37"/>
      <c r="SH33" s="37"/>
      <c r="SI33" s="37"/>
      <c r="SJ33" s="37"/>
      <c r="SK33" s="37"/>
      <c r="SL33" s="37"/>
      <c r="SM33" s="37"/>
      <c r="SN33" s="37"/>
      <c r="SO33" s="37"/>
      <c r="SP33" s="37"/>
      <c r="SQ33" s="37"/>
      <c r="SR33" s="37"/>
      <c r="SS33" s="37"/>
      <c r="ST33" s="37"/>
      <c r="SU33" s="37"/>
      <c r="SV33" s="37"/>
      <c r="SW33" s="37"/>
      <c r="SX33" s="37"/>
      <c r="SY33" s="37"/>
      <c r="SZ33" s="37"/>
      <c r="TA33" s="37"/>
      <c r="TB33" s="37"/>
      <c r="TC33" s="37"/>
      <c r="TD33" s="37"/>
      <c r="TE33" s="37"/>
      <c r="TF33" s="37"/>
      <c r="TG33" s="37"/>
      <c r="TH33" s="37"/>
      <c r="TI33" s="37"/>
      <c r="TJ33" s="37"/>
      <c r="TK33" s="37"/>
      <c r="TL33" s="37"/>
      <c r="TM33" s="37"/>
      <c r="TN33" s="37"/>
      <c r="TO33" s="37"/>
      <c r="TP33" s="37"/>
      <c r="TQ33" s="37"/>
      <c r="TR33" s="37"/>
      <c r="TS33" s="37"/>
      <c r="TT33" s="37"/>
      <c r="TU33" s="37"/>
      <c r="TV33" s="37"/>
      <c r="TW33" s="37"/>
      <c r="TX33" s="37"/>
      <c r="TY33" s="37"/>
      <c r="TZ33" s="37"/>
      <c r="UA33" s="37"/>
      <c r="UB33" s="37"/>
      <c r="UC33" s="37"/>
      <c r="UD33" s="37"/>
      <c r="UE33" s="37"/>
      <c r="UF33" s="37"/>
      <c r="UG33" s="37"/>
      <c r="UH33" s="37"/>
      <c r="UI33" s="37"/>
      <c r="UJ33" s="37"/>
      <c r="UK33" s="37"/>
      <c r="UL33" s="37"/>
      <c r="UM33" s="37"/>
      <c r="UN33" s="37"/>
      <c r="UO33" s="37"/>
      <c r="UP33" s="37"/>
      <c r="UQ33" s="37"/>
      <c r="UR33" s="37"/>
      <c r="US33" s="37"/>
      <c r="UT33" s="37"/>
      <c r="UU33" s="37"/>
      <c r="UV33" s="37"/>
      <c r="UW33" s="37"/>
      <c r="UX33" s="37"/>
      <c r="UY33" s="37"/>
      <c r="UZ33" s="37"/>
      <c r="VA33" s="37"/>
      <c r="VB33" s="37"/>
      <c r="VC33" s="37"/>
      <c r="VD33" s="37"/>
      <c r="VE33" s="37"/>
      <c r="VF33" s="37"/>
      <c r="VG33" s="37"/>
      <c r="VH33" s="37"/>
      <c r="VI33" s="37"/>
      <c r="VJ33" s="37"/>
      <c r="VK33" s="37"/>
      <c r="VL33" s="37"/>
      <c r="VM33" s="37"/>
      <c r="VN33" s="37"/>
      <c r="VO33" s="37"/>
      <c r="VP33" s="37"/>
      <c r="VQ33" s="37"/>
      <c r="VR33" s="37"/>
      <c r="VS33" s="37"/>
      <c r="VT33" s="37"/>
      <c r="VU33" s="37"/>
      <c r="VV33" s="37"/>
      <c r="VW33" s="37"/>
      <c r="VX33" s="37"/>
      <c r="VY33" s="37"/>
      <c r="VZ33" s="37"/>
      <c r="WA33" s="37"/>
      <c r="WB33" s="37"/>
      <c r="WC33" s="37"/>
      <c r="WD33" s="37"/>
      <c r="WE33" s="37"/>
      <c r="WF33" s="37"/>
      <c r="WG33" s="37"/>
      <c r="WH33" s="37"/>
      <c r="WI33" s="37"/>
      <c r="WJ33" s="37"/>
      <c r="WK33" s="37"/>
      <c r="WL33" s="37"/>
      <c r="WM33" s="37"/>
      <c r="WN33" s="37"/>
      <c r="WO33" s="37"/>
      <c r="WP33" s="37"/>
      <c r="WQ33" s="37"/>
      <c r="WR33" s="37"/>
      <c r="WS33" s="37"/>
      <c r="WT33" s="37"/>
      <c r="WU33" s="37"/>
      <c r="WV33" s="37"/>
      <c r="WW33" s="37"/>
      <c r="WX33" s="37"/>
      <c r="WY33" s="37"/>
      <c r="WZ33" s="37"/>
      <c r="XA33" s="37"/>
      <c r="XB33" s="37"/>
      <c r="XC33" s="37"/>
      <c r="XD33" s="37"/>
      <c r="XE33" s="37"/>
      <c r="XF33" s="37"/>
      <c r="XG33" s="37"/>
      <c r="XH33" s="37"/>
      <c r="XI33" s="37"/>
      <c r="XJ33" s="37"/>
      <c r="XK33" s="37"/>
      <c r="XL33" s="37"/>
      <c r="XM33" s="37"/>
      <c r="XN33" s="37"/>
      <c r="XO33" s="37"/>
      <c r="XP33" s="37"/>
      <c r="XQ33" s="37"/>
      <c r="XR33" s="37"/>
      <c r="XS33" s="37"/>
      <c r="XT33" s="37"/>
      <c r="XU33" s="37"/>
      <c r="XV33" s="37"/>
      <c r="XW33" s="37"/>
      <c r="XX33" s="37"/>
      <c r="XY33" s="37"/>
      <c r="XZ33" s="37"/>
      <c r="YA33" s="37"/>
      <c r="YB33" s="37"/>
      <c r="YC33" s="37"/>
      <c r="YD33" s="37"/>
      <c r="YE33" s="37"/>
      <c r="YF33" s="37"/>
      <c r="YG33" s="37"/>
      <c r="YH33" s="37"/>
      <c r="YI33" s="37"/>
      <c r="YJ33" s="37"/>
      <c r="YK33" s="37"/>
      <c r="YL33" s="37"/>
      <c r="YM33" s="37"/>
      <c r="YN33" s="37"/>
      <c r="YO33" s="37"/>
      <c r="YP33" s="37"/>
      <c r="YQ33" s="37"/>
      <c r="YR33" s="37"/>
      <c r="YS33" s="37"/>
      <c r="YT33" s="37"/>
      <c r="YU33" s="37"/>
      <c r="YV33" s="37"/>
      <c r="YW33" s="37"/>
      <c r="YX33" s="37"/>
      <c r="YY33" s="37"/>
      <c r="YZ33" s="37"/>
      <c r="ZA33" s="37"/>
      <c r="ZB33" s="37"/>
      <c r="ZC33" s="37"/>
      <c r="ZD33" s="37"/>
      <c r="ZE33" s="37"/>
      <c r="ZF33" s="37"/>
      <c r="ZG33" s="37"/>
      <c r="ZH33" s="37"/>
      <c r="ZI33" s="37"/>
      <c r="ZJ33" s="37"/>
      <c r="ZK33" s="37"/>
      <c r="ZL33" s="37"/>
      <c r="ZM33" s="37"/>
      <c r="ZN33" s="37"/>
      <c r="ZO33" s="37"/>
      <c r="ZP33" s="37"/>
      <c r="ZQ33" s="37"/>
      <c r="ZR33" s="37"/>
      <c r="ZS33" s="37"/>
      <c r="ZT33" s="37"/>
      <c r="ZU33" s="37"/>
      <c r="ZV33" s="37"/>
      <c r="ZW33" s="37"/>
      <c r="ZX33" s="37"/>
      <c r="ZY33" s="37"/>
      <c r="ZZ33" s="37"/>
      <c r="AAA33" s="37"/>
      <c r="AAB33" s="37"/>
      <c r="AAC33" s="37"/>
      <c r="AAD33" s="37"/>
      <c r="AAE33" s="37"/>
      <c r="AAF33" s="37"/>
      <c r="AAG33" s="37"/>
      <c r="AAH33" s="37"/>
      <c r="AAI33" s="37"/>
      <c r="AAJ33" s="37"/>
      <c r="AAK33" s="37"/>
      <c r="AAL33" s="37"/>
      <c r="AAM33" s="37"/>
      <c r="AAN33" s="37"/>
      <c r="AAO33" s="37"/>
      <c r="AAP33" s="37"/>
      <c r="AAQ33" s="37"/>
      <c r="AAR33" s="37"/>
      <c r="AAS33" s="37"/>
      <c r="AAT33" s="37"/>
      <c r="AAU33" s="37"/>
      <c r="AAV33" s="37"/>
      <c r="AAW33" s="37"/>
      <c r="AAX33" s="37"/>
      <c r="AAY33" s="37"/>
      <c r="AAZ33" s="37"/>
      <c r="ABA33" s="37"/>
      <c r="ABB33" s="37"/>
      <c r="ABC33" s="37"/>
      <c r="ABD33" s="37"/>
      <c r="ABE33" s="37"/>
      <c r="ABF33" s="37"/>
      <c r="ABG33" s="37"/>
      <c r="ABH33" s="37"/>
      <c r="ABI33" s="37"/>
      <c r="ABJ33" s="37"/>
      <c r="ABK33" s="37"/>
      <c r="ABL33" s="37"/>
      <c r="ABM33" s="37"/>
      <c r="ABN33" s="37"/>
      <c r="ABO33" s="37"/>
      <c r="ABP33" s="37"/>
      <c r="ABQ33" s="37"/>
      <c r="ABR33" s="37"/>
      <c r="ABS33" s="37"/>
      <c r="ABT33" s="37"/>
      <c r="ABU33" s="37"/>
      <c r="ABV33" s="37"/>
      <c r="ABW33" s="37"/>
      <c r="ABX33" s="37"/>
      <c r="ABY33" s="37"/>
      <c r="ABZ33" s="37"/>
      <c r="ACA33" s="37"/>
      <c r="ACB33" s="37"/>
      <c r="ACC33" s="37"/>
      <c r="ACD33" s="37"/>
      <c r="ACE33" s="37"/>
      <c r="ACF33" s="37"/>
      <c r="ACG33" s="37"/>
      <c r="ACH33" s="37"/>
      <c r="ACI33" s="37"/>
      <c r="ACJ33" s="37"/>
      <c r="ACK33" s="37"/>
      <c r="ACL33" s="37"/>
      <c r="ACM33" s="37"/>
      <c r="ACN33" s="37"/>
      <c r="ACO33" s="37"/>
      <c r="ACP33" s="37"/>
      <c r="ACQ33" s="37"/>
      <c r="ACR33" s="37"/>
      <c r="ACS33" s="37"/>
      <c r="ACT33" s="37"/>
      <c r="ACU33" s="37"/>
      <c r="ACV33" s="37"/>
      <c r="ACW33" s="37"/>
      <c r="ACX33" s="37"/>
      <c r="ACY33" s="37"/>
      <c r="ACZ33" s="37"/>
      <c r="ADA33" s="37"/>
      <c r="ADB33" s="37"/>
      <c r="ADC33" s="37"/>
      <c r="ADD33" s="37"/>
      <c r="ADE33" s="37"/>
      <c r="ADF33" s="37"/>
      <c r="ADG33" s="37"/>
      <c r="ADH33" s="37"/>
      <c r="ADI33" s="37"/>
      <c r="ADJ33" s="37"/>
      <c r="ADK33" s="37"/>
      <c r="ADL33" s="37"/>
      <c r="ADM33" s="37"/>
      <c r="ADN33" s="37"/>
      <c r="ADO33" s="37"/>
      <c r="ADP33" s="37"/>
      <c r="ADQ33" s="37"/>
      <c r="ADR33" s="37"/>
      <c r="ADS33" s="37"/>
      <c r="ADT33" s="37"/>
      <c r="ADU33" s="37"/>
      <c r="ADV33" s="37"/>
      <c r="ADW33" s="37"/>
      <c r="ADX33" s="37"/>
      <c r="ADY33" s="37"/>
      <c r="ADZ33" s="37"/>
      <c r="AEA33" s="37"/>
      <c r="AEB33" s="37"/>
      <c r="AEC33" s="37"/>
      <c r="AED33" s="37"/>
      <c r="AEE33" s="37"/>
      <c r="AEF33" s="37"/>
      <c r="AEG33" s="37"/>
      <c r="AEH33" s="37"/>
      <c r="AEI33" s="37"/>
      <c r="AEJ33" s="37"/>
      <c r="AEK33" s="37"/>
      <c r="AEL33" s="37"/>
      <c r="AEM33" s="37"/>
      <c r="AEN33" s="37"/>
      <c r="AEO33" s="37"/>
      <c r="AEP33" s="37"/>
      <c r="AEQ33" s="37"/>
      <c r="AER33" s="37"/>
      <c r="AES33" s="37"/>
      <c r="AET33" s="37"/>
      <c r="AEU33" s="37"/>
      <c r="AEV33" s="37"/>
      <c r="AEW33" s="37"/>
      <c r="AEX33" s="37"/>
      <c r="AEY33" s="37"/>
      <c r="AEZ33" s="37"/>
      <c r="AFA33" s="37"/>
      <c r="AFB33" s="37"/>
      <c r="AFC33" s="37"/>
      <c r="AFD33" s="37"/>
      <c r="AFE33" s="37"/>
      <c r="AFF33" s="37"/>
      <c r="AFG33" s="37"/>
      <c r="AFH33" s="37"/>
      <c r="AFI33" s="37"/>
      <c r="AFJ33" s="37"/>
      <c r="AFK33" s="37"/>
      <c r="AFL33" s="37"/>
      <c r="AFM33" s="37"/>
      <c r="AFN33" s="37"/>
      <c r="AFO33" s="37"/>
      <c r="AFP33" s="37"/>
      <c r="AFQ33" s="37"/>
      <c r="AFR33" s="37"/>
      <c r="AFS33" s="37"/>
      <c r="AFT33" s="37"/>
      <c r="AFU33" s="37"/>
      <c r="AFV33" s="37"/>
      <c r="AFW33" s="37"/>
      <c r="AFX33" s="37"/>
      <c r="AFY33" s="37"/>
      <c r="AFZ33" s="37"/>
      <c r="AGA33" s="37"/>
      <c r="AGB33" s="37"/>
      <c r="AGC33" s="37"/>
      <c r="AGD33" s="37"/>
      <c r="AGE33" s="37"/>
      <c r="AGF33" s="37"/>
      <c r="AGG33" s="37"/>
      <c r="AGH33" s="37"/>
      <c r="AGI33" s="37"/>
      <c r="AGJ33" s="37"/>
      <c r="AGK33" s="37"/>
      <c r="AGL33" s="37"/>
      <c r="AGM33" s="37"/>
      <c r="AGN33" s="37"/>
      <c r="AGO33" s="37"/>
      <c r="AGP33" s="37"/>
      <c r="AGQ33" s="37"/>
      <c r="AGR33" s="37"/>
      <c r="AGS33" s="37"/>
      <c r="AGT33" s="37"/>
      <c r="AGU33" s="37"/>
      <c r="AGV33" s="37"/>
      <c r="AGW33" s="37"/>
      <c r="AGX33" s="37"/>
      <c r="AGY33" s="37"/>
      <c r="AGZ33" s="37"/>
      <c r="AHA33" s="37"/>
      <c r="AHB33" s="37"/>
      <c r="AHC33" s="37"/>
      <c r="AHD33" s="37"/>
      <c r="AHE33" s="37"/>
      <c r="AHF33" s="37"/>
      <c r="AHG33" s="37"/>
      <c r="AHH33" s="37"/>
      <c r="AHI33" s="37"/>
      <c r="AHJ33" s="37"/>
      <c r="AHK33" s="37"/>
      <c r="AHL33" s="37"/>
      <c r="AHM33" s="37"/>
      <c r="AHN33" s="37"/>
      <c r="AHO33" s="37"/>
      <c r="AHP33" s="37"/>
      <c r="AHQ33" s="37"/>
      <c r="AHR33" s="37"/>
      <c r="AHS33" s="37"/>
      <c r="AHT33" s="37"/>
      <c r="AHU33" s="37"/>
      <c r="AHV33" s="37"/>
      <c r="AHW33" s="37"/>
      <c r="AHX33" s="37"/>
      <c r="AHY33" s="37"/>
      <c r="AHZ33" s="37"/>
      <c r="AIA33" s="37"/>
      <c r="AIB33" s="37"/>
      <c r="AIC33" s="37"/>
      <c r="AID33" s="37"/>
      <c r="AIE33" s="37"/>
      <c r="AIF33" s="37"/>
      <c r="AIG33" s="37"/>
      <c r="AIH33" s="37"/>
      <c r="AII33" s="37"/>
      <c r="AIJ33" s="37"/>
      <c r="AIK33" s="37"/>
      <c r="AIL33" s="37"/>
      <c r="AIM33" s="37"/>
      <c r="AIN33" s="37"/>
      <c r="AIO33" s="37"/>
      <c r="AIP33" s="37"/>
      <c r="AIQ33" s="37"/>
      <c r="AIR33" s="37"/>
      <c r="AIS33" s="37"/>
      <c r="AIT33" s="37"/>
      <c r="AIU33" s="37"/>
      <c r="AIV33" s="37"/>
      <c r="AIW33" s="37"/>
      <c r="AIX33" s="37"/>
      <c r="AIY33" s="37"/>
      <c r="AIZ33" s="37"/>
      <c r="AJA33" s="37"/>
      <c r="AJB33" s="37"/>
      <c r="AJC33" s="37"/>
      <c r="AJD33" s="37"/>
      <c r="AJE33" s="37"/>
      <c r="AJF33" s="37"/>
      <c r="AJG33" s="37"/>
      <c r="AJH33" s="37"/>
      <c r="AJI33" s="37"/>
      <c r="AJJ33" s="37"/>
      <c r="AJK33" s="37"/>
      <c r="AJL33" s="37"/>
      <c r="AJM33" s="37"/>
      <c r="AJN33" s="37"/>
      <c r="AJO33" s="37"/>
      <c r="AJP33" s="37"/>
      <c r="AJQ33" s="37"/>
      <c r="AJR33" s="37"/>
      <c r="AJS33" s="37"/>
      <c r="AJT33" s="37"/>
      <c r="AJU33" s="37"/>
      <c r="AJV33" s="37"/>
      <c r="AJW33" s="37"/>
      <c r="AJX33" s="37"/>
      <c r="AJY33" s="37"/>
      <c r="AJZ33" s="37"/>
      <c r="AKA33" s="37"/>
      <c r="AKB33" s="37"/>
      <c r="AKC33" s="37"/>
      <c r="AKD33" s="37"/>
      <c r="AKE33" s="37"/>
      <c r="AKF33" s="37"/>
      <c r="AKG33" s="37"/>
      <c r="AKH33" s="37"/>
      <c r="AKI33" s="37"/>
      <c r="AKJ33" s="37"/>
      <c r="AKK33" s="37"/>
      <c r="AKL33" s="37"/>
      <c r="AKM33" s="37"/>
      <c r="AKN33" s="37"/>
      <c r="AKO33" s="37"/>
      <c r="AKP33" s="37"/>
      <c r="AKQ33" s="37"/>
      <c r="AKR33" s="37"/>
      <c r="AKS33" s="37"/>
      <c r="AKT33" s="37"/>
      <c r="AKU33" s="37"/>
      <c r="AKV33" s="37"/>
      <c r="AKW33" s="37"/>
      <c r="AKX33" s="37"/>
      <c r="AKY33" s="37"/>
      <c r="AKZ33" s="37"/>
      <c r="ALA33" s="37"/>
      <c r="ALB33" s="37"/>
      <c r="ALC33" s="37"/>
      <c r="ALD33" s="37"/>
      <c r="ALE33" s="37"/>
      <c r="ALF33" s="37"/>
      <c r="ALG33" s="37"/>
      <c r="ALH33" s="37"/>
      <c r="ALI33" s="37"/>
      <c r="ALJ33" s="37"/>
      <c r="ALK33" s="37"/>
      <c r="ALL33" s="37"/>
      <c r="ALM33" s="37"/>
      <c r="ALN33" s="37"/>
      <c r="ALO33" s="37"/>
      <c r="ALP33" s="37"/>
      <c r="ALQ33" s="37"/>
      <c r="ALR33" s="37"/>
      <c r="ALS33" s="37"/>
      <c r="ALT33" s="37"/>
      <c r="ALU33" s="37"/>
      <c r="ALV33" s="37"/>
      <c r="ALW33" s="37"/>
      <c r="ALX33" s="37"/>
      <c r="ALY33" s="37"/>
      <c r="ALZ33" s="37"/>
      <c r="AMA33" s="37"/>
      <c r="AMB33" s="37"/>
      <c r="AMC33" s="37"/>
      <c r="AMD33" s="37"/>
      <c r="AME33" s="37"/>
      <c r="AMF33" s="37"/>
      <c r="AMG33" s="37"/>
      <c r="AMH33" s="37"/>
      <c r="AMI33" s="37"/>
      <c r="AMJ33" s="37"/>
      <c r="AMK33" s="37"/>
      <c r="AML33" s="37"/>
      <c r="AMM33" s="37"/>
      <c r="AMN33" s="37"/>
      <c r="AMO33" s="37"/>
      <c r="AMP33" s="37"/>
      <c r="AMQ33" s="37"/>
      <c r="AMR33" s="37"/>
      <c r="AMS33" s="37"/>
      <c r="AMT33" s="37"/>
      <c r="AMU33" s="37"/>
      <c r="AMV33" s="37"/>
      <c r="AMW33" s="37"/>
      <c r="AMX33" s="37"/>
      <c r="AMY33" s="37"/>
      <c r="AMZ33" s="37"/>
      <c r="ANA33" s="37"/>
      <c r="ANB33" s="37"/>
      <c r="ANC33" s="37"/>
      <c r="AND33" s="37"/>
      <c r="ANE33" s="37"/>
      <c r="ANF33" s="37"/>
      <c r="ANG33" s="37"/>
      <c r="ANH33" s="37"/>
      <c r="ANI33" s="37"/>
      <c r="ANJ33" s="37"/>
      <c r="ANK33" s="37"/>
      <c r="ANL33" s="37"/>
      <c r="ANM33" s="37"/>
      <c r="ANN33" s="37"/>
      <c r="ANO33" s="37"/>
      <c r="ANP33" s="37"/>
      <c r="ANQ33" s="37"/>
      <c r="ANR33" s="37"/>
      <c r="ANS33" s="37"/>
      <c r="ANT33" s="37"/>
      <c r="ANU33" s="37"/>
      <c r="ANV33" s="37"/>
      <c r="ANW33" s="37"/>
      <c r="ANX33" s="37"/>
      <c r="ANY33" s="37"/>
      <c r="ANZ33" s="37"/>
      <c r="AOA33" s="37"/>
      <c r="AOB33" s="37"/>
      <c r="AOC33" s="37"/>
      <c r="AOD33" s="37"/>
      <c r="AOE33" s="37"/>
      <c r="AOF33" s="37"/>
      <c r="AOG33" s="37"/>
      <c r="AOH33" s="37"/>
      <c r="AOI33" s="37"/>
      <c r="AOJ33" s="37"/>
      <c r="AOK33" s="37"/>
      <c r="AOL33" s="37"/>
      <c r="AOM33" s="37"/>
      <c r="AON33" s="37"/>
      <c r="AOO33" s="37"/>
      <c r="AOP33" s="37"/>
      <c r="AOQ33" s="37"/>
      <c r="AOR33" s="37"/>
      <c r="AOS33" s="37"/>
      <c r="AOT33" s="37"/>
      <c r="AOU33" s="37"/>
      <c r="AOV33" s="37"/>
      <c r="AOW33" s="37"/>
      <c r="AOX33" s="37"/>
      <c r="AOY33" s="37"/>
      <c r="AOZ33" s="37"/>
      <c r="APA33" s="37"/>
      <c r="APB33" s="37"/>
      <c r="APC33" s="37"/>
      <c r="APD33" s="37"/>
      <c r="APE33" s="37"/>
      <c r="APF33" s="37"/>
      <c r="APG33" s="37"/>
      <c r="APH33" s="37"/>
      <c r="API33" s="37"/>
      <c r="APJ33" s="37"/>
      <c r="APK33" s="37"/>
      <c r="APL33" s="37"/>
      <c r="APM33" s="37"/>
      <c r="APN33" s="37"/>
      <c r="APO33" s="37"/>
      <c r="APP33" s="37"/>
      <c r="APQ33" s="37"/>
      <c r="APR33" s="37"/>
      <c r="APS33" s="37"/>
      <c r="APT33" s="37"/>
      <c r="APU33" s="37"/>
      <c r="APV33" s="37"/>
      <c r="APW33" s="37"/>
      <c r="APX33" s="37"/>
      <c r="APY33" s="37"/>
      <c r="APZ33" s="37"/>
      <c r="AQA33" s="37"/>
      <c r="AQB33" s="37"/>
      <c r="AQC33" s="37"/>
      <c r="AQD33" s="37"/>
      <c r="AQE33" s="37"/>
      <c r="AQF33" s="37"/>
      <c r="AQG33" s="37"/>
      <c r="AQH33" s="37"/>
      <c r="AQI33" s="37"/>
      <c r="AQJ33" s="37"/>
      <c r="AQK33" s="37"/>
      <c r="AQL33" s="37"/>
      <c r="AQM33" s="37"/>
      <c r="AQN33" s="37"/>
      <c r="AQO33" s="37"/>
      <c r="AQP33" s="37"/>
      <c r="AQQ33" s="37"/>
      <c r="AQR33" s="37"/>
      <c r="AQS33" s="37"/>
      <c r="AQT33" s="37"/>
      <c r="AQU33" s="37"/>
      <c r="AQV33" s="37"/>
      <c r="AQW33" s="37"/>
      <c r="AQX33" s="37"/>
      <c r="AQY33" s="37"/>
      <c r="AQZ33" s="37"/>
      <c r="ARA33" s="37"/>
      <c r="ARB33" s="37"/>
      <c r="ARC33" s="37"/>
      <c r="ARD33" s="37"/>
      <c r="ARE33" s="37"/>
      <c r="ARF33" s="37"/>
      <c r="ARG33" s="37"/>
      <c r="ARH33" s="37"/>
      <c r="ARI33" s="37"/>
      <c r="ARJ33" s="37"/>
      <c r="ARK33" s="37"/>
      <c r="ARL33" s="37"/>
      <c r="ARM33" s="37"/>
      <c r="ARN33" s="37"/>
      <c r="ARO33" s="37"/>
      <c r="ARP33" s="37"/>
      <c r="ARQ33" s="37"/>
      <c r="ARR33" s="37"/>
      <c r="ARS33" s="37"/>
      <c r="ART33" s="37"/>
      <c r="ARU33" s="37"/>
      <c r="ARV33" s="37"/>
      <c r="ARW33" s="37"/>
      <c r="ARX33" s="37"/>
      <c r="ARY33" s="37"/>
      <c r="ARZ33" s="37"/>
      <c r="ASA33" s="37"/>
      <c r="ASB33" s="37"/>
      <c r="ASC33" s="37"/>
      <c r="ASD33" s="37"/>
      <c r="ASE33" s="37"/>
      <c r="ASF33" s="37"/>
      <c r="ASG33" s="37"/>
      <c r="ASH33" s="37"/>
      <c r="ASI33" s="37"/>
      <c r="ASJ33" s="37"/>
      <c r="ASK33" s="37"/>
      <c r="ASL33" s="37"/>
      <c r="ASM33" s="37"/>
      <c r="ASN33" s="37"/>
      <c r="ASO33" s="37"/>
      <c r="ASP33" s="37"/>
      <c r="ASQ33" s="37"/>
      <c r="ASR33" s="37"/>
      <c r="ASS33" s="37"/>
      <c r="AST33" s="37"/>
      <c r="ASU33" s="37"/>
      <c r="ASV33" s="37"/>
      <c r="ASW33" s="37"/>
      <c r="ASX33" s="37"/>
      <c r="ASY33" s="37"/>
      <c r="ASZ33" s="37"/>
      <c r="ATA33" s="37"/>
      <c r="ATB33" s="37"/>
      <c r="ATC33" s="37"/>
      <c r="ATD33" s="37"/>
      <c r="ATE33" s="37"/>
      <c r="ATF33" s="37"/>
      <c r="ATG33" s="37"/>
      <c r="ATH33" s="37"/>
      <c r="ATI33" s="37"/>
      <c r="ATJ33" s="37"/>
      <c r="ATK33" s="37"/>
      <c r="ATL33" s="37"/>
      <c r="ATM33" s="37"/>
      <c r="ATN33" s="37"/>
      <c r="ATO33" s="37"/>
      <c r="ATP33" s="37"/>
      <c r="ATQ33" s="37"/>
      <c r="ATR33" s="37"/>
      <c r="ATS33" s="37"/>
      <c r="ATT33" s="37"/>
      <c r="ATU33" s="37"/>
      <c r="ATV33" s="37"/>
      <c r="ATW33" s="37"/>
      <c r="ATX33" s="37"/>
      <c r="ATY33" s="37"/>
      <c r="ATZ33" s="37"/>
      <c r="AUA33" s="37"/>
      <c r="AUB33" s="37"/>
      <c r="AUC33" s="37"/>
      <c r="AUD33" s="37"/>
      <c r="AUE33" s="37"/>
      <c r="AUF33" s="37"/>
      <c r="AUG33" s="37"/>
      <c r="AUH33" s="37"/>
      <c r="AUI33" s="37"/>
      <c r="AUJ33" s="37"/>
      <c r="AUK33" s="37"/>
      <c r="AUL33" s="37"/>
      <c r="AUM33" s="37"/>
      <c r="AUN33" s="37"/>
      <c r="AUO33" s="37"/>
      <c r="AUP33" s="37"/>
      <c r="AUQ33" s="37"/>
      <c r="AUR33" s="37"/>
      <c r="AUS33" s="37"/>
      <c r="AUT33" s="37"/>
      <c r="AUU33" s="37"/>
      <c r="AUV33" s="37"/>
      <c r="AUW33" s="37"/>
      <c r="AUX33" s="37"/>
      <c r="AUY33" s="37"/>
      <c r="AUZ33" s="37"/>
      <c r="AVA33" s="37"/>
      <c r="AVB33" s="37"/>
      <c r="AVC33" s="37"/>
      <c r="AVD33" s="37"/>
      <c r="AVE33" s="37"/>
      <c r="AVF33" s="37"/>
      <c r="AVG33" s="37"/>
      <c r="AVH33" s="37"/>
      <c r="AVI33" s="37"/>
      <c r="AVJ33" s="37"/>
      <c r="AVK33" s="37"/>
      <c r="AVL33" s="37"/>
      <c r="AVM33" s="37"/>
      <c r="AVN33" s="37"/>
      <c r="AVO33" s="37"/>
      <c r="AVP33" s="37"/>
      <c r="AVQ33" s="37"/>
      <c r="AVR33" s="37"/>
      <c r="AVS33" s="37"/>
      <c r="AVT33" s="37"/>
      <c r="AVU33" s="37"/>
      <c r="AVV33" s="37"/>
      <c r="AVW33" s="37"/>
      <c r="AVX33" s="37"/>
      <c r="AVY33" s="37"/>
      <c r="AVZ33" s="37"/>
      <c r="AWA33" s="37"/>
      <c r="AWB33" s="37"/>
      <c r="AWC33" s="37"/>
      <c r="AWD33" s="37"/>
      <c r="AWE33" s="37"/>
      <c r="AWF33" s="37"/>
      <c r="AWG33" s="37"/>
      <c r="AWH33" s="37"/>
      <c r="AWI33" s="37"/>
      <c r="AWJ33" s="37"/>
      <c r="AWK33" s="37"/>
      <c r="AWL33" s="37"/>
      <c r="AWM33" s="37"/>
      <c r="AWN33" s="37"/>
      <c r="AWO33" s="37"/>
      <c r="AWP33" s="37"/>
      <c r="AWQ33" s="37"/>
      <c r="AWR33" s="37"/>
      <c r="AWS33" s="37"/>
      <c r="AWT33" s="37"/>
      <c r="AWU33" s="37"/>
      <c r="AWV33" s="37"/>
      <c r="AWW33" s="37"/>
      <c r="AWX33" s="37"/>
      <c r="AWY33" s="37"/>
      <c r="AWZ33" s="37"/>
      <c r="AXA33" s="37"/>
      <c r="AXB33" s="37"/>
      <c r="AXC33" s="37"/>
      <c r="AXD33" s="37"/>
      <c r="AXE33" s="37"/>
      <c r="AXF33" s="37"/>
      <c r="AXG33" s="37"/>
      <c r="AXH33" s="37"/>
      <c r="AXI33" s="37"/>
      <c r="AXJ33" s="37"/>
      <c r="AXK33" s="37"/>
      <c r="AXL33" s="37"/>
      <c r="AXM33" s="37"/>
      <c r="AXN33" s="37"/>
      <c r="AXO33" s="37"/>
      <c r="AXP33" s="37"/>
      <c r="AXQ33" s="37"/>
      <c r="AXR33" s="37"/>
      <c r="AXS33" s="37"/>
      <c r="AXT33" s="37"/>
      <c r="AXU33" s="37"/>
      <c r="AXV33" s="37"/>
      <c r="AXW33" s="37"/>
      <c r="AXX33" s="37"/>
      <c r="AXY33" s="37"/>
      <c r="AXZ33" s="37"/>
      <c r="AYA33" s="37"/>
      <c r="AYB33" s="37"/>
      <c r="AYC33" s="37"/>
      <c r="AYD33" s="37"/>
      <c r="AYE33" s="37"/>
      <c r="AYF33" s="37"/>
      <c r="AYG33" s="37"/>
      <c r="AYH33" s="37"/>
      <c r="AYI33" s="37"/>
      <c r="AYJ33" s="37"/>
      <c r="AYK33" s="37"/>
      <c r="AYL33" s="37"/>
      <c r="AYM33" s="37"/>
      <c r="AYN33" s="37"/>
      <c r="AYO33" s="37"/>
      <c r="AYP33" s="37"/>
      <c r="AYQ33" s="37"/>
      <c r="AYR33" s="37"/>
      <c r="AYS33" s="37"/>
      <c r="AYT33" s="37"/>
      <c r="AYU33" s="37"/>
      <c r="AYV33" s="37"/>
      <c r="AYW33" s="37"/>
      <c r="AYX33" s="37"/>
      <c r="AYY33" s="37"/>
      <c r="AYZ33" s="37"/>
      <c r="AZA33" s="37"/>
      <c r="AZB33" s="37"/>
      <c r="AZC33" s="37"/>
      <c r="AZD33" s="37"/>
      <c r="AZE33" s="37"/>
      <c r="AZF33" s="37"/>
      <c r="AZG33" s="37"/>
      <c r="AZH33" s="37"/>
      <c r="AZI33" s="37"/>
      <c r="AZJ33" s="37"/>
      <c r="AZK33" s="37"/>
      <c r="AZL33" s="37"/>
      <c r="AZM33" s="37"/>
      <c r="AZN33" s="37"/>
      <c r="AZO33" s="37"/>
      <c r="AZP33" s="37"/>
      <c r="AZQ33" s="37"/>
      <c r="AZR33" s="37"/>
      <c r="AZS33" s="37"/>
      <c r="AZT33" s="37"/>
      <c r="AZU33" s="37"/>
      <c r="AZV33" s="37"/>
      <c r="AZW33" s="37"/>
      <c r="AZX33" s="37"/>
      <c r="AZY33" s="37"/>
      <c r="AZZ33" s="37"/>
      <c r="BAA33" s="37"/>
      <c r="BAB33" s="37"/>
      <c r="BAC33" s="37"/>
      <c r="BAD33" s="37"/>
      <c r="BAE33" s="37"/>
      <c r="BAF33" s="37"/>
      <c r="BAG33" s="37"/>
      <c r="BAH33" s="37"/>
      <c r="BAI33" s="37"/>
      <c r="BAJ33" s="37"/>
      <c r="BAK33" s="37"/>
      <c r="BAL33" s="37"/>
      <c r="BAM33" s="37"/>
      <c r="BAN33" s="37"/>
      <c r="BAO33" s="37"/>
      <c r="BAP33" s="37"/>
      <c r="BAQ33" s="37"/>
      <c r="BAR33" s="37"/>
      <c r="BAS33" s="37"/>
      <c r="BAT33" s="37"/>
      <c r="BAU33" s="37"/>
      <c r="BAV33" s="37"/>
      <c r="BAW33" s="37"/>
      <c r="BAX33" s="37"/>
      <c r="BAY33" s="37"/>
      <c r="BAZ33" s="37"/>
      <c r="BBA33" s="37"/>
      <c r="BBB33" s="37"/>
      <c r="BBC33" s="37"/>
      <c r="BBD33" s="37"/>
      <c r="BBE33" s="37"/>
      <c r="BBF33" s="37"/>
      <c r="BBG33" s="37"/>
      <c r="BBH33" s="37"/>
      <c r="BBI33" s="37"/>
      <c r="BBJ33" s="37"/>
      <c r="BBK33" s="37"/>
      <c r="BBL33" s="37"/>
      <c r="BBM33" s="37"/>
      <c r="BBN33" s="37"/>
      <c r="BBO33" s="37"/>
      <c r="BBP33" s="37"/>
      <c r="BBQ33" s="37"/>
      <c r="BBR33" s="37"/>
      <c r="BBS33" s="37"/>
      <c r="BBT33" s="37"/>
      <c r="BBU33" s="37"/>
      <c r="BBV33" s="37"/>
      <c r="BBW33" s="37"/>
      <c r="BBX33" s="37"/>
      <c r="BBY33" s="37"/>
      <c r="BBZ33" s="37"/>
      <c r="BCA33" s="37"/>
      <c r="BCB33" s="37"/>
      <c r="BCC33" s="37"/>
      <c r="BCD33" s="37"/>
      <c r="BCE33" s="37"/>
      <c r="BCF33" s="37"/>
      <c r="BCG33" s="37"/>
      <c r="BCH33" s="37"/>
      <c r="BCI33" s="37"/>
      <c r="BCJ33" s="37"/>
      <c r="BCK33" s="37"/>
      <c r="BCL33" s="37"/>
      <c r="BCM33" s="37"/>
      <c r="BCN33" s="37"/>
      <c r="BCO33" s="37"/>
      <c r="BCP33" s="37"/>
      <c r="BCQ33" s="37"/>
      <c r="BCR33" s="37"/>
      <c r="BCS33" s="37"/>
      <c r="BCT33" s="37"/>
      <c r="BCU33" s="37"/>
      <c r="BCV33" s="37"/>
      <c r="BCW33" s="37"/>
      <c r="BCX33" s="37"/>
      <c r="BCY33" s="37"/>
      <c r="BCZ33" s="37"/>
      <c r="BDA33" s="37"/>
      <c r="BDB33" s="37"/>
      <c r="BDC33" s="37"/>
      <c r="BDD33" s="37"/>
      <c r="BDE33" s="37"/>
      <c r="BDF33" s="37"/>
      <c r="BDG33" s="37"/>
      <c r="BDH33" s="37"/>
      <c r="BDI33" s="37"/>
      <c r="BDJ33" s="37"/>
      <c r="BDK33" s="37"/>
      <c r="BDL33" s="37"/>
      <c r="BDM33" s="37"/>
      <c r="BDN33" s="37"/>
      <c r="BDO33" s="37"/>
      <c r="BDP33" s="37"/>
      <c r="BDQ33" s="37"/>
      <c r="BDR33" s="37"/>
      <c r="BDS33" s="37"/>
      <c r="BDT33" s="37"/>
      <c r="BDU33" s="37"/>
      <c r="BDV33" s="37"/>
      <c r="BDW33" s="37"/>
      <c r="BDX33" s="37"/>
      <c r="BDY33" s="37"/>
      <c r="BDZ33" s="37"/>
      <c r="BEA33" s="37"/>
      <c r="BEB33" s="37"/>
      <c r="BEC33" s="37"/>
      <c r="BED33" s="37"/>
      <c r="BEE33" s="37"/>
      <c r="BEF33" s="37"/>
      <c r="BEG33" s="37"/>
      <c r="BEH33" s="37"/>
      <c r="BEI33" s="37"/>
      <c r="BEJ33" s="37"/>
      <c r="BEK33" s="37"/>
      <c r="BEL33" s="37"/>
      <c r="BEM33" s="37"/>
      <c r="BEN33" s="37"/>
      <c r="BEO33" s="37"/>
      <c r="BEP33" s="37"/>
      <c r="BEQ33" s="37"/>
      <c r="BER33" s="37"/>
      <c r="BES33" s="37"/>
      <c r="BET33" s="37"/>
      <c r="BEU33" s="37"/>
      <c r="BEV33" s="37"/>
      <c r="BEW33" s="37"/>
      <c r="BEX33" s="37"/>
      <c r="BEY33" s="37"/>
      <c r="BEZ33" s="37"/>
      <c r="BFA33" s="37"/>
      <c r="BFB33" s="37"/>
      <c r="BFC33" s="37"/>
      <c r="BFD33" s="37"/>
      <c r="BFE33" s="37"/>
      <c r="BFF33" s="37"/>
      <c r="BFG33" s="37"/>
      <c r="BFH33" s="37"/>
      <c r="BFI33" s="37"/>
      <c r="BFJ33" s="37"/>
      <c r="BFK33" s="37"/>
      <c r="BFL33" s="37"/>
      <c r="BFM33" s="37"/>
      <c r="BFN33" s="37"/>
      <c r="BFO33" s="37"/>
      <c r="BFP33" s="37"/>
      <c r="BFQ33" s="37"/>
      <c r="BFR33" s="37"/>
      <c r="BFS33" s="37"/>
      <c r="BFT33" s="37"/>
      <c r="BFU33" s="37"/>
      <c r="BFV33" s="37"/>
      <c r="BFW33" s="37"/>
      <c r="BFX33" s="37"/>
      <c r="BFY33" s="37"/>
      <c r="BFZ33" s="37"/>
      <c r="BGA33" s="37"/>
      <c r="BGB33" s="37"/>
      <c r="BGC33" s="37"/>
      <c r="BGD33" s="37"/>
      <c r="BGE33" s="37"/>
      <c r="BGF33" s="37"/>
      <c r="BGG33" s="37"/>
      <c r="BGH33" s="37"/>
      <c r="BGI33" s="37"/>
      <c r="BGJ33" s="37"/>
      <c r="BGK33" s="37"/>
      <c r="BGL33" s="37"/>
      <c r="BGM33" s="37"/>
      <c r="BGN33" s="37"/>
      <c r="BGO33" s="37"/>
      <c r="BGP33" s="37"/>
      <c r="BGQ33" s="37"/>
      <c r="BGR33" s="37"/>
      <c r="BGS33" s="37"/>
      <c r="BGT33" s="37"/>
      <c r="BGU33" s="37"/>
      <c r="BGV33" s="37"/>
      <c r="BGW33" s="37"/>
      <c r="BGX33" s="37"/>
      <c r="BGY33" s="37"/>
      <c r="BGZ33" s="37"/>
      <c r="BHA33" s="37"/>
      <c r="BHB33" s="37"/>
      <c r="BHC33" s="37"/>
      <c r="BHD33" s="37"/>
      <c r="BHE33" s="37"/>
      <c r="BHF33" s="37"/>
      <c r="BHG33" s="37"/>
      <c r="BHH33" s="37"/>
      <c r="BHI33" s="37"/>
      <c r="BHJ33" s="37"/>
      <c r="BHK33" s="37"/>
      <c r="BHL33" s="37"/>
      <c r="BHM33" s="37"/>
      <c r="BHN33" s="37"/>
      <c r="BHO33" s="37"/>
      <c r="BHP33" s="37"/>
      <c r="BHQ33" s="37"/>
      <c r="BHR33" s="37"/>
      <c r="BHS33" s="37"/>
      <c r="BHT33" s="37"/>
      <c r="BHU33" s="37"/>
      <c r="BHV33" s="37"/>
      <c r="BHW33" s="37"/>
      <c r="BHX33" s="37"/>
      <c r="BHY33" s="37"/>
      <c r="BHZ33" s="37"/>
      <c r="BIA33" s="37"/>
      <c r="BIB33" s="37"/>
      <c r="BIC33" s="37"/>
      <c r="BID33" s="37"/>
      <c r="BIE33" s="37"/>
      <c r="BIF33" s="37"/>
      <c r="BIG33" s="37"/>
      <c r="BIH33" s="37"/>
      <c r="BII33" s="37"/>
      <c r="BIJ33" s="37"/>
      <c r="BIK33" s="37"/>
      <c r="BIL33" s="37"/>
      <c r="BIM33" s="37"/>
      <c r="BIN33" s="37"/>
      <c r="BIO33" s="37"/>
      <c r="BIP33" s="37"/>
      <c r="BIQ33" s="37"/>
      <c r="BIR33" s="37"/>
      <c r="BIS33" s="37"/>
      <c r="BIT33" s="37"/>
      <c r="BIU33" s="37"/>
      <c r="BIV33" s="37"/>
      <c r="BIW33" s="37"/>
      <c r="BIX33" s="37"/>
      <c r="BIY33" s="37"/>
      <c r="BIZ33" s="37"/>
      <c r="BJA33" s="37"/>
      <c r="BJB33" s="37"/>
      <c r="BJC33" s="37"/>
      <c r="BJD33" s="37"/>
      <c r="BJE33" s="37"/>
      <c r="BJF33" s="37"/>
      <c r="BJG33" s="37"/>
      <c r="BJH33" s="37"/>
      <c r="BJI33" s="37"/>
      <c r="BJJ33" s="37"/>
      <c r="BJK33" s="37"/>
      <c r="BJL33" s="37"/>
      <c r="BJM33" s="37"/>
      <c r="BJN33" s="37"/>
      <c r="BJO33" s="37"/>
      <c r="BJP33" s="37"/>
      <c r="BJQ33" s="37"/>
      <c r="BJR33" s="37"/>
      <c r="BJS33" s="37"/>
      <c r="BJT33" s="37"/>
      <c r="BJU33" s="37"/>
      <c r="BJV33" s="37"/>
      <c r="BJW33" s="37"/>
      <c r="BJX33" s="37"/>
      <c r="BJY33" s="37"/>
      <c r="BJZ33" s="37"/>
      <c r="BKA33" s="37"/>
      <c r="BKB33" s="37"/>
      <c r="BKC33" s="37"/>
      <c r="BKD33" s="37"/>
      <c r="BKE33" s="37"/>
      <c r="BKF33" s="37"/>
      <c r="BKG33" s="37"/>
      <c r="BKH33" s="37"/>
      <c r="BKI33" s="37"/>
      <c r="BKJ33" s="37"/>
      <c r="BKK33" s="37"/>
      <c r="BKL33" s="37"/>
      <c r="BKM33" s="37"/>
      <c r="BKN33" s="37"/>
      <c r="BKO33" s="37"/>
      <c r="BKP33" s="37"/>
      <c r="BKQ33" s="37"/>
      <c r="BKR33" s="37"/>
      <c r="BKS33" s="37"/>
      <c r="BKT33" s="37"/>
      <c r="BKU33" s="37"/>
      <c r="BKV33" s="37"/>
      <c r="BKW33" s="37"/>
      <c r="BKX33" s="37"/>
      <c r="BKY33" s="37"/>
      <c r="BKZ33" s="37"/>
      <c r="BLA33" s="37"/>
      <c r="BLB33" s="37"/>
      <c r="BLC33" s="37"/>
      <c r="BLD33" s="37"/>
      <c r="BLE33" s="37"/>
      <c r="BLF33" s="37"/>
      <c r="BLG33" s="37"/>
      <c r="BLH33" s="37"/>
      <c r="BLI33" s="37"/>
      <c r="BLJ33" s="37"/>
      <c r="BLK33" s="37"/>
      <c r="BLL33" s="37"/>
      <c r="BLM33" s="37"/>
      <c r="BLN33" s="37"/>
      <c r="BLO33" s="37"/>
      <c r="BLP33" s="37"/>
      <c r="BLQ33" s="37"/>
      <c r="BLR33" s="37"/>
      <c r="BLS33" s="37"/>
      <c r="BLT33" s="37"/>
      <c r="BLU33" s="37"/>
      <c r="BLV33" s="37"/>
      <c r="BLW33" s="37"/>
      <c r="BLX33" s="37"/>
      <c r="BLY33" s="37"/>
      <c r="BLZ33" s="37"/>
      <c r="BMA33" s="37"/>
      <c r="BMB33" s="37"/>
      <c r="BMC33" s="37"/>
      <c r="BMD33" s="37"/>
      <c r="BME33" s="37"/>
      <c r="BMF33" s="37"/>
      <c r="BMG33" s="37"/>
      <c r="BMH33" s="37"/>
      <c r="BMI33" s="37"/>
      <c r="BMJ33" s="37"/>
      <c r="BMK33" s="37"/>
      <c r="BML33" s="37"/>
      <c r="BMM33" s="37"/>
      <c r="BMN33" s="37"/>
      <c r="BMO33" s="37"/>
      <c r="BMP33" s="37"/>
      <c r="BMQ33" s="37"/>
      <c r="BMR33" s="37"/>
      <c r="BMS33" s="37"/>
      <c r="BMT33" s="37"/>
      <c r="BMU33" s="37"/>
      <c r="BMV33" s="37"/>
      <c r="BMW33" s="37"/>
      <c r="BMX33" s="37"/>
      <c r="BMY33" s="37"/>
      <c r="BMZ33" s="37"/>
      <c r="BNA33" s="37"/>
      <c r="BNB33" s="37"/>
      <c r="BNC33" s="37"/>
      <c r="BND33" s="37"/>
      <c r="BNE33" s="37"/>
      <c r="BNF33" s="37"/>
      <c r="BNG33" s="37"/>
      <c r="BNH33" s="37"/>
      <c r="BNI33" s="37"/>
      <c r="BNJ33" s="37"/>
      <c r="BNK33" s="37"/>
      <c r="BNL33" s="37"/>
      <c r="BNM33" s="37"/>
      <c r="BNN33" s="37"/>
      <c r="BNO33" s="37"/>
      <c r="BNP33" s="37"/>
      <c r="BNQ33" s="37"/>
      <c r="BNR33" s="37"/>
      <c r="BNS33" s="37"/>
      <c r="BNT33" s="37"/>
      <c r="BNU33" s="37"/>
      <c r="BNV33" s="37"/>
      <c r="BNW33" s="37"/>
      <c r="BNX33" s="37"/>
      <c r="BNY33" s="37"/>
      <c r="BNZ33" s="37"/>
      <c r="BOA33" s="37"/>
      <c r="BOB33" s="37"/>
      <c r="BOC33" s="37"/>
      <c r="BOD33" s="37"/>
      <c r="BOE33" s="37"/>
      <c r="BOF33" s="37"/>
      <c r="BOG33" s="37"/>
      <c r="BOH33" s="37"/>
      <c r="BOI33" s="37"/>
      <c r="BOJ33" s="37"/>
      <c r="BOK33" s="37"/>
      <c r="BOL33" s="37"/>
      <c r="BOM33" s="37"/>
      <c r="BON33" s="37"/>
      <c r="BOO33" s="37"/>
      <c r="BOP33" s="37"/>
      <c r="BOQ33" s="37"/>
      <c r="BOR33" s="37"/>
      <c r="BOS33" s="37"/>
      <c r="BOT33" s="37"/>
      <c r="BOU33" s="37"/>
      <c r="BOV33" s="37"/>
      <c r="BOW33" s="37"/>
      <c r="BOX33" s="37"/>
      <c r="BOY33" s="37"/>
      <c r="BOZ33" s="37"/>
      <c r="BPA33" s="37"/>
      <c r="BPB33" s="37"/>
      <c r="BPC33" s="37"/>
      <c r="BPD33" s="37"/>
      <c r="BPE33" s="37"/>
      <c r="BPF33" s="37"/>
      <c r="BPG33" s="37"/>
      <c r="BPH33" s="37"/>
      <c r="BPI33" s="37"/>
      <c r="BPJ33" s="37"/>
      <c r="BPK33" s="37"/>
      <c r="BPL33" s="37"/>
      <c r="BPM33" s="37"/>
      <c r="BPN33" s="37"/>
      <c r="BPO33" s="37"/>
      <c r="BPP33" s="37"/>
      <c r="BPQ33" s="37"/>
      <c r="BPR33" s="37"/>
      <c r="BPS33" s="37"/>
      <c r="BPT33" s="37"/>
      <c r="BPU33" s="37"/>
      <c r="BPV33" s="37"/>
      <c r="BPW33" s="37"/>
      <c r="BPX33" s="37"/>
      <c r="BPY33" s="37"/>
      <c r="BPZ33" s="37"/>
      <c r="BQA33" s="37"/>
      <c r="BQB33" s="37"/>
      <c r="BQC33" s="37"/>
      <c r="BQD33" s="37"/>
      <c r="BQE33" s="37"/>
      <c r="BQF33" s="37"/>
      <c r="BQG33" s="37"/>
      <c r="BQH33" s="37"/>
      <c r="BQI33" s="37"/>
      <c r="BQJ33" s="37"/>
      <c r="BQK33" s="37"/>
      <c r="BQL33" s="37"/>
      <c r="BQM33" s="37"/>
      <c r="BQN33" s="37"/>
      <c r="BQO33" s="37"/>
      <c r="BQP33" s="37"/>
      <c r="BQQ33" s="37"/>
      <c r="BQR33" s="37"/>
      <c r="BQS33" s="37"/>
      <c r="BQT33" s="37"/>
      <c r="BQU33" s="37"/>
      <c r="BQV33" s="37"/>
      <c r="BQW33" s="37"/>
      <c r="BQX33" s="37"/>
      <c r="BQY33" s="37"/>
      <c r="BQZ33" s="37"/>
      <c r="BRA33" s="37"/>
      <c r="BRB33" s="37"/>
      <c r="BRC33" s="37"/>
      <c r="BRD33" s="37"/>
      <c r="BRE33" s="37"/>
      <c r="BRF33" s="37"/>
      <c r="BRG33" s="37"/>
      <c r="BRH33" s="37"/>
      <c r="BRI33" s="37"/>
      <c r="BRJ33" s="37"/>
      <c r="BRK33" s="37"/>
      <c r="BRL33" s="37"/>
      <c r="BRM33" s="37"/>
      <c r="BRN33" s="37"/>
      <c r="BRO33" s="37"/>
      <c r="BRP33" s="37"/>
      <c r="BRQ33" s="37"/>
      <c r="BRR33" s="37"/>
      <c r="BRS33" s="37"/>
      <c r="BRT33" s="37"/>
      <c r="BRU33" s="37"/>
      <c r="BRV33" s="37"/>
      <c r="BRW33" s="37"/>
      <c r="BRX33" s="37"/>
      <c r="BRY33" s="37"/>
      <c r="BRZ33" s="37"/>
      <c r="BSA33" s="37"/>
      <c r="BSB33" s="37"/>
      <c r="BSC33" s="37"/>
      <c r="BSD33" s="37"/>
      <c r="BSE33" s="37"/>
      <c r="BSF33" s="37"/>
      <c r="BSG33" s="37"/>
      <c r="BSH33" s="37"/>
      <c r="BSI33" s="37"/>
      <c r="BSJ33" s="37"/>
      <c r="BSK33" s="37"/>
      <c r="BSL33" s="37"/>
      <c r="BSM33" s="37"/>
      <c r="BSN33" s="37"/>
      <c r="BSO33" s="37"/>
      <c r="BSP33" s="37"/>
      <c r="BSQ33" s="37"/>
      <c r="BSR33" s="37"/>
      <c r="BSS33" s="37"/>
      <c r="BST33" s="37"/>
      <c r="BSU33" s="37"/>
      <c r="BSV33" s="37"/>
      <c r="BSW33" s="37"/>
      <c r="BSX33" s="37"/>
      <c r="BSY33" s="37"/>
      <c r="BSZ33" s="37"/>
      <c r="BTA33" s="37"/>
      <c r="BTB33" s="37"/>
      <c r="BTC33" s="37"/>
      <c r="BTD33" s="37"/>
      <c r="BTE33" s="37"/>
      <c r="BTF33" s="37"/>
      <c r="BTG33" s="37"/>
      <c r="BTH33" s="37"/>
      <c r="BTI33" s="37"/>
      <c r="BTJ33" s="37"/>
      <c r="BTK33" s="37"/>
      <c r="BTL33" s="37"/>
      <c r="BTM33" s="37"/>
      <c r="BTN33" s="37"/>
      <c r="BTO33" s="37"/>
      <c r="BTP33" s="37"/>
      <c r="BTQ33" s="37"/>
      <c r="BTR33" s="37"/>
      <c r="BTS33" s="37"/>
      <c r="BTT33" s="37"/>
      <c r="BTU33" s="37"/>
      <c r="BTV33" s="37"/>
      <c r="BTW33" s="37"/>
      <c r="BTX33" s="37"/>
      <c r="BTY33" s="37"/>
      <c r="BTZ33" s="37"/>
      <c r="BUA33" s="37"/>
      <c r="BUB33" s="37"/>
      <c r="BUC33" s="37"/>
      <c r="BUD33" s="37"/>
      <c r="BUE33" s="37"/>
      <c r="BUF33" s="37"/>
      <c r="BUG33" s="37"/>
      <c r="BUH33" s="37"/>
      <c r="BUI33" s="37"/>
      <c r="BUJ33" s="37"/>
      <c r="BUK33" s="37"/>
      <c r="BUL33" s="37"/>
      <c r="BUM33" s="37"/>
      <c r="BUN33" s="37"/>
      <c r="BUO33" s="37"/>
      <c r="BUP33" s="37"/>
      <c r="BUQ33" s="37"/>
      <c r="BUR33" s="37"/>
      <c r="BUS33" s="37"/>
      <c r="BUT33" s="37"/>
      <c r="BUU33" s="37"/>
      <c r="BUV33" s="37"/>
      <c r="BUW33" s="37"/>
      <c r="BUX33" s="37"/>
      <c r="BUY33" s="37"/>
      <c r="BUZ33" s="37"/>
      <c r="BVA33" s="37"/>
      <c r="BVB33" s="37"/>
      <c r="BVC33" s="37"/>
      <c r="BVD33" s="37"/>
      <c r="BVE33" s="37"/>
      <c r="BVF33" s="37"/>
      <c r="BVG33" s="37"/>
      <c r="BVH33" s="37"/>
      <c r="BVI33" s="37"/>
      <c r="BVJ33" s="37"/>
      <c r="BVK33" s="37"/>
      <c r="BVL33" s="37"/>
      <c r="BVM33" s="37"/>
      <c r="BVN33" s="37"/>
      <c r="BVO33" s="37"/>
      <c r="BVP33" s="37"/>
      <c r="BVQ33" s="37"/>
      <c r="BVR33" s="37"/>
      <c r="BVS33" s="37"/>
      <c r="BVT33" s="37"/>
      <c r="BVU33" s="37"/>
      <c r="BVV33" s="37"/>
      <c r="BVW33" s="37"/>
      <c r="BVX33" s="37"/>
      <c r="BVY33" s="37"/>
      <c r="BVZ33" s="37"/>
      <c r="BWA33" s="37"/>
      <c r="BWB33" s="37"/>
      <c r="BWC33" s="37"/>
      <c r="BWD33" s="37"/>
      <c r="BWE33" s="37"/>
      <c r="BWF33" s="37"/>
      <c r="BWG33" s="37"/>
      <c r="BWH33" s="37"/>
      <c r="BWI33" s="37"/>
      <c r="BWJ33" s="37"/>
      <c r="BWK33" s="37"/>
      <c r="BWL33" s="37"/>
      <c r="BWM33" s="37"/>
      <c r="BWN33" s="37"/>
      <c r="BWO33" s="37"/>
      <c r="BWP33" s="37"/>
      <c r="BWQ33" s="37"/>
      <c r="BWR33" s="37"/>
      <c r="BWS33" s="37"/>
      <c r="BWT33" s="37"/>
      <c r="BWU33" s="37"/>
      <c r="BWV33" s="37"/>
      <c r="BWW33" s="37"/>
      <c r="BWX33" s="37"/>
      <c r="BWY33" s="37"/>
      <c r="BWZ33" s="37"/>
      <c r="BXA33" s="37"/>
      <c r="BXB33" s="37"/>
      <c r="BXC33" s="37"/>
      <c r="BXD33" s="37"/>
      <c r="BXE33" s="37"/>
      <c r="BXF33" s="37"/>
      <c r="BXG33" s="37"/>
      <c r="BXH33" s="37"/>
      <c r="BXI33" s="37"/>
      <c r="BXJ33" s="37"/>
      <c r="BXK33" s="37"/>
      <c r="BXL33" s="37"/>
      <c r="BXM33" s="37"/>
      <c r="BXN33" s="37"/>
      <c r="BXO33" s="37"/>
      <c r="BXP33" s="37"/>
      <c r="BXQ33" s="37"/>
      <c r="BXR33" s="37"/>
      <c r="BXS33" s="37"/>
      <c r="BXT33" s="37"/>
      <c r="BXU33" s="37"/>
      <c r="BXV33" s="37"/>
      <c r="BXW33" s="37"/>
      <c r="BXX33" s="37"/>
      <c r="BXY33" s="37"/>
      <c r="BXZ33" s="37"/>
      <c r="BYA33" s="37"/>
      <c r="BYB33" s="37"/>
      <c r="BYC33" s="37"/>
      <c r="BYD33" s="37"/>
      <c r="BYE33" s="37"/>
      <c r="BYF33" s="37"/>
      <c r="BYG33" s="37"/>
      <c r="BYH33" s="37"/>
      <c r="BYI33" s="37"/>
      <c r="BYJ33" s="37"/>
      <c r="BYK33" s="37"/>
      <c r="BYL33" s="37"/>
      <c r="BYM33" s="37"/>
      <c r="BYN33" s="37"/>
      <c r="BYO33" s="37"/>
      <c r="BYP33" s="37"/>
      <c r="BYQ33" s="37"/>
      <c r="BYR33" s="37"/>
      <c r="BYS33" s="37"/>
      <c r="BYT33" s="37"/>
      <c r="BYU33" s="37"/>
      <c r="BYV33" s="37"/>
      <c r="BYW33" s="37"/>
      <c r="BYX33" s="37"/>
      <c r="BYY33" s="37"/>
      <c r="BYZ33" s="37"/>
      <c r="BZA33" s="37"/>
      <c r="BZB33" s="37"/>
      <c r="BZC33" s="37"/>
      <c r="BZD33" s="37"/>
      <c r="BZE33" s="37"/>
      <c r="BZF33" s="37"/>
      <c r="BZG33" s="37"/>
      <c r="BZH33" s="37"/>
      <c r="BZI33" s="37"/>
      <c r="BZJ33" s="37"/>
      <c r="BZK33" s="37"/>
      <c r="BZL33" s="37"/>
      <c r="BZM33" s="37"/>
      <c r="BZN33" s="37"/>
      <c r="BZO33" s="37"/>
      <c r="BZP33" s="37"/>
      <c r="BZQ33" s="37"/>
      <c r="BZR33" s="37"/>
      <c r="BZS33" s="37"/>
      <c r="BZT33" s="37"/>
      <c r="BZU33" s="37"/>
      <c r="BZV33" s="37"/>
      <c r="BZW33" s="37"/>
      <c r="BZX33" s="37"/>
      <c r="BZY33" s="37"/>
      <c r="BZZ33" s="37"/>
      <c r="CAA33" s="37"/>
      <c r="CAB33" s="37"/>
      <c r="CAC33" s="37"/>
      <c r="CAD33" s="37"/>
      <c r="CAE33" s="37"/>
      <c r="CAF33" s="37"/>
      <c r="CAG33" s="37"/>
      <c r="CAH33" s="37"/>
      <c r="CAI33" s="37"/>
      <c r="CAJ33" s="37"/>
      <c r="CAK33" s="37"/>
      <c r="CAL33" s="37"/>
      <c r="CAM33" s="37"/>
      <c r="CAN33" s="37"/>
      <c r="CAO33" s="37"/>
      <c r="CAP33" s="37"/>
      <c r="CAQ33" s="37"/>
      <c r="CAR33" s="37"/>
      <c r="CAS33" s="37"/>
      <c r="CAT33" s="37"/>
      <c r="CAU33" s="37"/>
      <c r="CAV33" s="37"/>
      <c r="CAW33" s="37"/>
      <c r="CAX33" s="37"/>
      <c r="CAY33" s="37"/>
      <c r="CAZ33" s="37"/>
      <c r="CBA33" s="37"/>
      <c r="CBB33" s="37"/>
      <c r="CBC33" s="37"/>
      <c r="CBD33" s="37"/>
      <c r="CBE33" s="37"/>
      <c r="CBF33" s="37"/>
      <c r="CBG33" s="37"/>
      <c r="CBH33" s="37"/>
      <c r="CBI33" s="37"/>
      <c r="CBJ33" s="37"/>
      <c r="CBK33" s="37"/>
      <c r="CBL33" s="37"/>
      <c r="CBM33" s="37"/>
      <c r="CBN33" s="37"/>
      <c r="CBO33" s="37"/>
      <c r="CBP33" s="37"/>
      <c r="CBQ33" s="37"/>
      <c r="CBR33" s="37"/>
      <c r="CBS33" s="37"/>
      <c r="CBT33" s="37"/>
      <c r="CBU33" s="37"/>
      <c r="CBV33" s="37"/>
      <c r="CBW33" s="37"/>
      <c r="CBX33" s="37"/>
      <c r="CBY33" s="37"/>
      <c r="CBZ33" s="37"/>
      <c r="CCA33" s="37"/>
      <c r="CCB33" s="37"/>
      <c r="CCC33" s="37"/>
      <c r="CCD33" s="37"/>
      <c r="CCE33" s="37"/>
      <c r="CCF33" s="37"/>
      <c r="CCG33" s="37"/>
      <c r="CCH33" s="37"/>
      <c r="CCI33" s="37"/>
      <c r="CCJ33" s="37"/>
      <c r="CCK33" s="37"/>
      <c r="CCL33" s="37"/>
      <c r="CCM33" s="37"/>
      <c r="CCN33" s="37"/>
      <c r="CCO33" s="37"/>
      <c r="CCP33" s="37"/>
      <c r="CCQ33" s="37"/>
      <c r="CCR33" s="37"/>
      <c r="CCS33" s="37"/>
      <c r="CCT33" s="37"/>
      <c r="CCU33" s="37"/>
      <c r="CCV33" s="37"/>
      <c r="CCW33" s="37"/>
      <c r="CCX33" s="37"/>
      <c r="CCY33" s="37"/>
      <c r="CCZ33" s="37"/>
      <c r="CDA33" s="37"/>
      <c r="CDB33" s="37"/>
      <c r="CDC33" s="37"/>
      <c r="CDD33" s="37"/>
      <c r="CDE33" s="37"/>
      <c r="CDF33" s="37"/>
      <c r="CDG33" s="37"/>
      <c r="CDH33" s="37"/>
      <c r="CDI33" s="37"/>
      <c r="CDJ33" s="37"/>
      <c r="CDK33" s="37"/>
      <c r="CDL33" s="37"/>
      <c r="CDM33" s="37"/>
      <c r="CDN33" s="37"/>
      <c r="CDO33" s="37"/>
      <c r="CDP33" s="37"/>
      <c r="CDQ33" s="37"/>
      <c r="CDR33" s="37"/>
      <c r="CDS33" s="37"/>
      <c r="CDT33" s="37"/>
      <c r="CDU33" s="37"/>
      <c r="CDV33" s="37"/>
      <c r="CDW33" s="37"/>
      <c r="CDX33" s="37"/>
      <c r="CDY33" s="37"/>
      <c r="CDZ33" s="37"/>
      <c r="CEA33" s="37"/>
      <c r="CEB33" s="37"/>
      <c r="CEC33" s="37"/>
      <c r="CED33" s="37"/>
      <c r="CEE33" s="37"/>
      <c r="CEF33" s="37"/>
      <c r="CEG33" s="37"/>
      <c r="CEH33" s="37"/>
      <c r="CEI33" s="37"/>
      <c r="CEJ33" s="37"/>
      <c r="CEK33" s="37"/>
      <c r="CEL33" s="37"/>
      <c r="CEM33" s="37"/>
      <c r="CEN33" s="37"/>
      <c r="CEO33" s="37"/>
      <c r="CEP33" s="37"/>
      <c r="CEQ33" s="37"/>
      <c r="CER33" s="37"/>
      <c r="CES33" s="37"/>
      <c r="CET33" s="37"/>
      <c r="CEU33" s="37"/>
      <c r="CEV33" s="37"/>
      <c r="CEW33" s="37"/>
      <c r="CEX33" s="37"/>
      <c r="CEY33" s="37"/>
      <c r="CEZ33" s="37"/>
      <c r="CFA33" s="37"/>
      <c r="CFB33" s="37"/>
      <c r="CFC33" s="37"/>
      <c r="CFD33" s="37"/>
      <c r="CFE33" s="37"/>
      <c r="CFF33" s="37"/>
      <c r="CFG33" s="37"/>
      <c r="CFH33" s="37"/>
      <c r="CFI33" s="37"/>
      <c r="CFJ33" s="37"/>
      <c r="CFK33" s="37"/>
      <c r="CFL33" s="37"/>
      <c r="CFM33" s="37"/>
      <c r="CFN33" s="37"/>
      <c r="CFO33" s="37"/>
      <c r="CFP33" s="37"/>
      <c r="CFQ33" s="37"/>
      <c r="CFR33" s="37"/>
      <c r="CFS33" s="37"/>
      <c r="CFT33" s="37"/>
      <c r="CFU33" s="37"/>
      <c r="CFV33" s="37"/>
      <c r="CFW33" s="37"/>
      <c r="CFX33" s="37"/>
      <c r="CFY33" s="37"/>
      <c r="CFZ33" s="37"/>
      <c r="CGA33" s="37"/>
      <c r="CGB33" s="37"/>
      <c r="CGC33" s="37"/>
      <c r="CGD33" s="37"/>
      <c r="CGE33" s="37"/>
      <c r="CGF33" s="37"/>
      <c r="CGG33" s="37"/>
      <c r="CGH33" s="37"/>
      <c r="CGI33" s="37"/>
      <c r="CGJ33" s="37"/>
      <c r="CGK33" s="37"/>
      <c r="CGL33" s="37"/>
      <c r="CGM33" s="37"/>
      <c r="CGN33" s="37"/>
      <c r="CGO33" s="37"/>
      <c r="CGP33" s="37"/>
      <c r="CGQ33" s="37"/>
      <c r="CGR33" s="37"/>
      <c r="CGS33" s="37"/>
      <c r="CGT33" s="37"/>
      <c r="CGU33" s="37"/>
      <c r="CGV33" s="37"/>
      <c r="CGW33" s="37"/>
      <c r="CGX33" s="37"/>
      <c r="CGY33" s="37"/>
      <c r="CGZ33" s="37"/>
      <c r="CHA33" s="37"/>
      <c r="CHB33" s="37"/>
      <c r="CHC33" s="37"/>
      <c r="CHD33" s="37"/>
      <c r="CHE33" s="37"/>
      <c r="CHF33" s="37"/>
      <c r="CHG33" s="37"/>
      <c r="CHH33" s="37"/>
      <c r="CHI33" s="37"/>
      <c r="CHJ33" s="37"/>
      <c r="CHK33" s="37"/>
      <c r="CHL33" s="37"/>
      <c r="CHM33" s="37"/>
      <c r="CHN33" s="37"/>
      <c r="CHO33" s="37"/>
      <c r="CHP33" s="37"/>
      <c r="CHQ33" s="37"/>
      <c r="CHR33" s="37"/>
      <c r="CHS33" s="37"/>
      <c r="CHT33" s="37"/>
      <c r="CHU33" s="37"/>
      <c r="CHV33" s="37"/>
      <c r="CHW33" s="37"/>
      <c r="CHX33" s="37"/>
      <c r="CHY33" s="37"/>
      <c r="CHZ33" s="37"/>
      <c r="CIA33" s="37"/>
      <c r="CIB33" s="37"/>
      <c r="CIC33" s="37"/>
      <c r="CID33" s="37"/>
      <c r="CIE33" s="37"/>
      <c r="CIF33" s="37"/>
      <c r="CIG33" s="37"/>
      <c r="CIH33" s="37"/>
      <c r="CII33" s="37"/>
      <c r="CIJ33" s="37"/>
      <c r="CIK33" s="37"/>
      <c r="CIL33" s="37"/>
      <c r="CIM33" s="37"/>
      <c r="CIN33" s="37"/>
      <c r="CIO33" s="37"/>
      <c r="CIP33" s="37"/>
      <c r="CIQ33" s="37"/>
      <c r="CIR33" s="37"/>
      <c r="CIS33" s="37"/>
      <c r="CIT33" s="37"/>
      <c r="CIU33" s="37"/>
      <c r="CIV33" s="37"/>
      <c r="CIW33" s="37"/>
      <c r="CIX33" s="37"/>
      <c r="CIY33" s="37"/>
      <c r="CIZ33" s="37"/>
      <c r="CJA33" s="37"/>
      <c r="CJB33" s="37"/>
      <c r="CJC33" s="37"/>
      <c r="CJD33" s="37"/>
      <c r="CJE33" s="37"/>
      <c r="CJF33" s="37"/>
      <c r="CJG33" s="37"/>
      <c r="CJH33" s="37"/>
      <c r="CJI33" s="37"/>
      <c r="CJJ33" s="37"/>
      <c r="CJK33" s="37"/>
      <c r="CJL33" s="37"/>
      <c r="CJM33" s="37"/>
      <c r="CJN33" s="37"/>
      <c r="CJO33" s="37"/>
      <c r="CJP33" s="37"/>
      <c r="CJQ33" s="37"/>
      <c r="CJR33" s="37"/>
      <c r="CJS33" s="37"/>
      <c r="CJT33" s="37"/>
      <c r="CJU33" s="37"/>
      <c r="CJV33" s="37"/>
      <c r="CJW33" s="37"/>
      <c r="CJX33" s="37"/>
      <c r="CJY33" s="37"/>
      <c r="CJZ33" s="37"/>
      <c r="CKA33" s="37"/>
      <c r="CKB33" s="37"/>
      <c r="CKC33" s="37"/>
      <c r="CKD33" s="37"/>
      <c r="CKE33" s="37"/>
      <c r="CKF33" s="37"/>
      <c r="CKG33" s="37"/>
      <c r="CKH33" s="37"/>
      <c r="CKI33" s="37"/>
      <c r="CKJ33" s="37"/>
      <c r="CKK33" s="37"/>
      <c r="CKL33" s="37"/>
      <c r="CKM33" s="37"/>
      <c r="CKN33" s="37"/>
      <c r="CKO33" s="37"/>
      <c r="CKP33" s="37"/>
      <c r="CKQ33" s="37"/>
      <c r="CKR33" s="37"/>
      <c r="CKS33" s="37"/>
      <c r="CKT33" s="37"/>
      <c r="CKU33" s="37"/>
      <c r="CKV33" s="37"/>
      <c r="CKW33" s="37"/>
      <c r="CKX33" s="37"/>
      <c r="CKY33" s="37"/>
      <c r="CKZ33" s="37"/>
      <c r="CLA33" s="37"/>
      <c r="CLB33" s="37"/>
      <c r="CLC33" s="37"/>
      <c r="CLD33" s="37"/>
      <c r="CLE33" s="37"/>
      <c r="CLF33" s="37"/>
      <c r="CLG33" s="37"/>
      <c r="CLH33" s="37"/>
      <c r="CLI33" s="37"/>
      <c r="CLJ33" s="37"/>
      <c r="CLK33" s="37"/>
      <c r="CLL33" s="37"/>
      <c r="CLM33" s="37"/>
      <c r="CLN33" s="37"/>
      <c r="CLO33" s="37"/>
      <c r="CLP33" s="37"/>
      <c r="CLQ33" s="37"/>
      <c r="CLR33" s="37"/>
      <c r="CLS33" s="37"/>
      <c r="CLT33" s="37"/>
      <c r="CLU33" s="37"/>
      <c r="CLV33" s="37"/>
      <c r="CLW33" s="37"/>
      <c r="CLX33" s="37"/>
      <c r="CLY33" s="37"/>
      <c r="CLZ33" s="37"/>
      <c r="CMA33" s="37"/>
      <c r="CMB33" s="37"/>
      <c r="CMC33" s="37"/>
      <c r="CMD33" s="37"/>
      <c r="CME33" s="37"/>
      <c r="CMF33" s="37"/>
      <c r="CMG33" s="37"/>
      <c r="CMH33" s="37"/>
      <c r="CMI33" s="37"/>
      <c r="CMJ33" s="37"/>
      <c r="CMK33" s="37"/>
      <c r="CML33" s="37"/>
      <c r="CMM33" s="37"/>
      <c r="CMN33" s="37"/>
      <c r="CMO33" s="37"/>
      <c r="CMP33" s="37"/>
      <c r="CMQ33" s="37"/>
      <c r="CMR33" s="37"/>
      <c r="CMS33" s="37"/>
      <c r="CMT33" s="37"/>
      <c r="CMU33" s="37"/>
      <c r="CMV33" s="37"/>
      <c r="CMW33" s="37"/>
      <c r="CMX33" s="37"/>
      <c r="CMY33" s="37"/>
      <c r="CMZ33" s="37"/>
      <c r="CNA33" s="37"/>
      <c r="CNB33" s="37"/>
      <c r="CNC33" s="37"/>
      <c r="CND33" s="37"/>
      <c r="CNE33" s="37"/>
      <c r="CNF33" s="37"/>
      <c r="CNG33" s="37"/>
      <c r="CNH33" s="37"/>
      <c r="CNI33" s="37"/>
      <c r="CNJ33" s="37"/>
      <c r="CNK33" s="37"/>
      <c r="CNL33" s="37"/>
      <c r="CNM33" s="37"/>
      <c r="CNN33" s="37"/>
      <c r="CNO33" s="37"/>
      <c r="CNP33" s="37"/>
      <c r="CNQ33" s="37"/>
      <c r="CNR33" s="37"/>
      <c r="CNS33" s="37"/>
      <c r="CNT33" s="37"/>
      <c r="CNU33" s="37"/>
      <c r="CNV33" s="37"/>
      <c r="CNW33" s="37"/>
      <c r="CNX33" s="37"/>
      <c r="CNY33" s="37"/>
      <c r="CNZ33" s="37"/>
      <c r="COA33" s="37"/>
      <c r="COB33" s="37"/>
      <c r="COC33" s="37"/>
      <c r="COD33" s="37"/>
      <c r="COE33" s="37"/>
      <c r="COF33" s="37"/>
      <c r="COG33" s="37"/>
      <c r="COH33" s="37"/>
      <c r="COI33" s="37"/>
      <c r="COJ33" s="37"/>
      <c r="COK33" s="37"/>
      <c r="COL33" s="37"/>
      <c r="COM33" s="37"/>
      <c r="CON33" s="37"/>
      <c r="COO33" s="37"/>
      <c r="COP33" s="37"/>
      <c r="COQ33" s="37"/>
      <c r="COR33" s="37"/>
      <c r="COS33" s="37"/>
      <c r="COT33" s="37"/>
      <c r="COU33" s="37"/>
      <c r="COV33" s="37"/>
      <c r="COW33" s="37"/>
      <c r="COX33" s="37"/>
      <c r="COY33" s="37"/>
      <c r="COZ33" s="37"/>
      <c r="CPA33" s="37"/>
      <c r="CPB33" s="37"/>
      <c r="CPC33" s="37"/>
      <c r="CPD33" s="37"/>
      <c r="CPE33" s="37"/>
      <c r="CPF33" s="37"/>
      <c r="CPG33" s="37"/>
      <c r="CPH33" s="37"/>
      <c r="CPI33" s="37"/>
      <c r="CPJ33" s="37"/>
      <c r="CPK33" s="37"/>
      <c r="CPL33" s="37"/>
      <c r="CPM33" s="37"/>
      <c r="CPN33" s="37"/>
      <c r="CPO33" s="37"/>
      <c r="CPP33" s="37"/>
      <c r="CPQ33" s="37"/>
      <c r="CPR33" s="37"/>
      <c r="CPS33" s="37"/>
      <c r="CPT33" s="37"/>
      <c r="CPU33" s="37"/>
      <c r="CPV33" s="37"/>
      <c r="CPW33" s="37"/>
      <c r="CPX33" s="37"/>
      <c r="CPY33" s="37"/>
      <c r="CPZ33" s="37"/>
      <c r="CQA33" s="37"/>
      <c r="CQB33" s="37"/>
      <c r="CQC33" s="37"/>
      <c r="CQD33" s="37"/>
      <c r="CQE33" s="37"/>
      <c r="CQF33" s="37"/>
      <c r="CQG33" s="37"/>
      <c r="CQH33" s="37"/>
      <c r="CQI33" s="37"/>
      <c r="CQJ33" s="37"/>
      <c r="CQK33" s="37"/>
      <c r="CQL33" s="37"/>
      <c r="CQM33" s="37"/>
      <c r="CQN33" s="37"/>
      <c r="CQO33" s="37"/>
      <c r="CQP33" s="37"/>
      <c r="CQQ33" s="37"/>
      <c r="CQR33" s="37"/>
      <c r="CQS33" s="37"/>
      <c r="CQT33" s="37"/>
      <c r="CQU33" s="37"/>
      <c r="CQV33" s="37"/>
      <c r="CQW33" s="37"/>
      <c r="CQX33" s="37"/>
      <c r="CQY33" s="37"/>
      <c r="CQZ33" s="37"/>
      <c r="CRA33" s="37"/>
      <c r="CRB33" s="37"/>
      <c r="CRC33" s="37"/>
      <c r="CRD33" s="37"/>
      <c r="CRE33" s="37"/>
      <c r="CRF33" s="37"/>
      <c r="CRG33" s="37"/>
      <c r="CRH33" s="37"/>
      <c r="CRI33" s="37"/>
      <c r="CRJ33" s="37"/>
      <c r="CRK33" s="37"/>
      <c r="CRL33" s="37"/>
      <c r="CRM33" s="37"/>
      <c r="CRN33" s="37"/>
      <c r="CRO33" s="37"/>
      <c r="CRP33" s="37"/>
      <c r="CRQ33" s="37"/>
      <c r="CRR33" s="37"/>
      <c r="CRS33" s="37"/>
      <c r="CRT33" s="37"/>
      <c r="CRU33" s="37"/>
      <c r="CRV33" s="37"/>
      <c r="CRW33" s="37"/>
      <c r="CRX33" s="37"/>
      <c r="CRY33" s="37"/>
      <c r="CRZ33" s="37"/>
      <c r="CSA33" s="37"/>
      <c r="CSB33" s="37"/>
      <c r="CSC33" s="37"/>
      <c r="CSD33" s="37"/>
      <c r="CSE33" s="37"/>
      <c r="CSF33" s="37"/>
      <c r="CSG33" s="37"/>
      <c r="CSH33" s="37"/>
      <c r="CSI33" s="37"/>
      <c r="CSJ33" s="37"/>
      <c r="CSK33" s="37"/>
      <c r="CSL33" s="37"/>
      <c r="CSM33" s="37"/>
      <c r="CSN33" s="37"/>
      <c r="CSO33" s="37"/>
      <c r="CSP33" s="37"/>
      <c r="CSQ33" s="37"/>
      <c r="CSR33" s="37"/>
      <c r="CSS33" s="37"/>
      <c r="CST33" s="37"/>
      <c r="CSU33" s="37"/>
      <c r="CSV33" s="37"/>
      <c r="CSW33" s="37"/>
      <c r="CSX33" s="37"/>
      <c r="CSY33" s="37"/>
      <c r="CSZ33" s="37"/>
      <c r="CTA33" s="37"/>
      <c r="CTB33" s="37"/>
      <c r="CTC33" s="37"/>
      <c r="CTD33" s="37"/>
      <c r="CTE33" s="37"/>
      <c r="CTF33" s="37"/>
      <c r="CTG33" s="37"/>
      <c r="CTH33" s="37"/>
      <c r="CTI33" s="37"/>
      <c r="CTJ33" s="37"/>
      <c r="CTK33" s="37"/>
      <c r="CTL33" s="37"/>
      <c r="CTM33" s="37"/>
      <c r="CTN33" s="37"/>
      <c r="CTO33" s="37"/>
      <c r="CTP33" s="37"/>
      <c r="CTQ33" s="37"/>
      <c r="CTR33" s="37"/>
      <c r="CTS33" s="37"/>
      <c r="CTT33" s="37"/>
      <c r="CTU33" s="37"/>
      <c r="CTV33" s="37"/>
      <c r="CTW33" s="37"/>
      <c r="CTX33" s="37"/>
      <c r="CTY33" s="37"/>
      <c r="CTZ33" s="37"/>
      <c r="CUA33" s="37"/>
      <c r="CUB33" s="37"/>
      <c r="CUC33" s="37"/>
      <c r="CUD33" s="37"/>
      <c r="CUE33" s="37"/>
      <c r="CUF33" s="37"/>
      <c r="CUG33" s="37"/>
      <c r="CUH33" s="37"/>
      <c r="CUI33" s="37"/>
      <c r="CUJ33" s="37"/>
      <c r="CUK33" s="37"/>
      <c r="CUL33" s="37"/>
      <c r="CUM33" s="37"/>
      <c r="CUN33" s="37"/>
      <c r="CUO33" s="37"/>
      <c r="CUP33" s="37"/>
      <c r="CUQ33" s="37"/>
      <c r="CUR33" s="37"/>
      <c r="CUS33" s="37"/>
      <c r="CUT33" s="37"/>
      <c r="CUU33" s="37"/>
      <c r="CUV33" s="37"/>
      <c r="CUW33" s="37"/>
      <c r="CUX33" s="37"/>
      <c r="CUY33" s="37"/>
      <c r="CUZ33" s="37"/>
      <c r="CVA33" s="37"/>
      <c r="CVB33" s="37"/>
      <c r="CVC33" s="37"/>
      <c r="CVD33" s="37"/>
      <c r="CVE33" s="37"/>
      <c r="CVF33" s="37"/>
      <c r="CVG33" s="37"/>
      <c r="CVH33" s="37"/>
      <c r="CVI33" s="37"/>
      <c r="CVJ33" s="37"/>
      <c r="CVK33" s="37"/>
      <c r="CVL33" s="37"/>
      <c r="CVM33" s="37"/>
      <c r="CVN33" s="37"/>
      <c r="CVO33" s="37"/>
      <c r="CVP33" s="37"/>
      <c r="CVQ33" s="37"/>
      <c r="CVR33" s="37"/>
      <c r="CVS33" s="37"/>
      <c r="CVT33" s="37"/>
      <c r="CVU33" s="37"/>
      <c r="CVV33" s="37"/>
      <c r="CVW33" s="37"/>
      <c r="CVX33" s="37"/>
      <c r="CVY33" s="37"/>
      <c r="CVZ33" s="37"/>
      <c r="CWA33" s="37"/>
      <c r="CWB33" s="37"/>
      <c r="CWC33" s="37"/>
      <c r="CWD33" s="37"/>
      <c r="CWE33" s="37"/>
      <c r="CWF33" s="37"/>
      <c r="CWG33" s="37"/>
      <c r="CWH33" s="37"/>
      <c r="CWI33" s="37"/>
      <c r="CWJ33" s="37"/>
      <c r="CWK33" s="37"/>
      <c r="CWL33" s="37"/>
      <c r="CWM33" s="37"/>
      <c r="CWN33" s="37"/>
      <c r="CWO33" s="37"/>
      <c r="CWP33" s="37"/>
      <c r="CWQ33" s="37"/>
      <c r="CWR33" s="37"/>
      <c r="CWS33" s="37"/>
      <c r="CWT33" s="37"/>
      <c r="CWU33" s="37"/>
      <c r="CWV33" s="37"/>
      <c r="CWW33" s="37"/>
      <c r="CWX33" s="37"/>
      <c r="CWY33" s="37"/>
      <c r="CWZ33" s="37"/>
      <c r="CXA33" s="37"/>
      <c r="CXB33" s="37"/>
      <c r="CXC33" s="37"/>
      <c r="CXD33" s="37"/>
      <c r="CXE33" s="37"/>
      <c r="CXF33" s="37"/>
      <c r="CXG33" s="37"/>
      <c r="CXH33" s="37"/>
      <c r="CXI33" s="37"/>
      <c r="CXJ33" s="37"/>
      <c r="CXK33" s="37"/>
      <c r="CXL33" s="37"/>
      <c r="CXM33" s="37"/>
      <c r="CXN33" s="37"/>
      <c r="CXO33" s="37"/>
      <c r="CXP33" s="37"/>
      <c r="CXQ33" s="37"/>
      <c r="CXR33" s="37"/>
      <c r="CXS33" s="37"/>
      <c r="CXT33" s="37"/>
      <c r="CXU33" s="37"/>
      <c r="CXV33" s="37"/>
      <c r="CXW33" s="37"/>
      <c r="CXX33" s="37"/>
      <c r="CXY33" s="37"/>
      <c r="CXZ33" s="37"/>
      <c r="CYA33" s="37"/>
      <c r="CYB33" s="37"/>
      <c r="CYC33" s="37"/>
      <c r="CYD33" s="37"/>
      <c r="CYE33" s="37"/>
      <c r="CYF33" s="37"/>
      <c r="CYG33" s="37"/>
      <c r="CYH33" s="37"/>
      <c r="CYI33" s="37"/>
      <c r="CYJ33" s="37"/>
      <c r="CYK33" s="37"/>
      <c r="CYL33" s="37"/>
      <c r="CYM33" s="37"/>
      <c r="CYN33" s="37"/>
      <c r="CYO33" s="37"/>
      <c r="CYP33" s="37"/>
      <c r="CYQ33" s="37"/>
      <c r="CYR33" s="37"/>
      <c r="CYS33" s="37"/>
      <c r="CYT33" s="37"/>
      <c r="CYU33" s="37"/>
      <c r="CYV33" s="37"/>
      <c r="CYW33" s="37"/>
      <c r="CYX33" s="37"/>
      <c r="CYY33" s="37"/>
      <c r="CYZ33" s="37"/>
      <c r="CZA33" s="37"/>
      <c r="CZB33" s="37"/>
      <c r="CZC33" s="37"/>
      <c r="CZD33" s="37"/>
      <c r="CZE33" s="37"/>
      <c r="CZF33" s="37"/>
      <c r="CZG33" s="37"/>
      <c r="CZH33" s="37"/>
      <c r="CZI33" s="37"/>
      <c r="CZJ33" s="37"/>
      <c r="CZK33" s="37"/>
      <c r="CZL33" s="37"/>
      <c r="CZM33" s="37"/>
      <c r="CZN33" s="37"/>
      <c r="CZO33" s="37"/>
      <c r="CZP33" s="37"/>
      <c r="CZQ33" s="37"/>
      <c r="CZR33" s="37"/>
      <c r="CZS33" s="37"/>
      <c r="CZT33" s="37"/>
      <c r="CZU33" s="37"/>
      <c r="CZV33" s="37"/>
      <c r="CZW33" s="37"/>
      <c r="CZX33" s="37"/>
      <c r="CZY33" s="37"/>
      <c r="CZZ33" s="37"/>
      <c r="DAA33" s="37"/>
      <c r="DAB33" s="37"/>
      <c r="DAC33" s="37"/>
      <c r="DAD33" s="37"/>
      <c r="DAE33" s="37"/>
      <c r="DAF33" s="37"/>
      <c r="DAG33" s="37"/>
      <c r="DAH33" s="37"/>
      <c r="DAI33" s="37"/>
      <c r="DAJ33" s="37"/>
      <c r="DAK33" s="37"/>
      <c r="DAL33" s="37"/>
      <c r="DAM33" s="37"/>
      <c r="DAN33" s="37"/>
      <c r="DAO33" s="37"/>
      <c r="DAP33" s="37"/>
      <c r="DAQ33" s="37"/>
      <c r="DAR33" s="37"/>
      <c r="DAS33" s="37"/>
      <c r="DAT33" s="37"/>
      <c r="DAU33" s="37"/>
      <c r="DAV33" s="37"/>
      <c r="DAW33" s="37"/>
      <c r="DAX33" s="37"/>
      <c r="DAY33" s="37"/>
      <c r="DAZ33" s="37"/>
      <c r="DBA33" s="37"/>
      <c r="DBB33" s="37"/>
      <c r="DBC33" s="37"/>
      <c r="DBD33" s="37"/>
      <c r="DBE33" s="37"/>
      <c r="DBF33" s="37"/>
      <c r="DBG33" s="37"/>
      <c r="DBH33" s="37"/>
      <c r="DBI33" s="37"/>
      <c r="DBJ33" s="37"/>
      <c r="DBK33" s="37"/>
      <c r="DBL33" s="37"/>
      <c r="DBM33" s="37"/>
      <c r="DBN33" s="37"/>
      <c r="DBO33" s="37"/>
      <c r="DBP33" s="37"/>
      <c r="DBQ33" s="37"/>
      <c r="DBR33" s="37"/>
      <c r="DBS33" s="37"/>
      <c r="DBT33" s="37"/>
      <c r="DBU33" s="37"/>
      <c r="DBV33" s="37"/>
      <c r="DBW33" s="37"/>
      <c r="DBX33" s="37"/>
      <c r="DBY33" s="37"/>
      <c r="DBZ33" s="37"/>
      <c r="DCA33" s="37"/>
      <c r="DCB33" s="37"/>
      <c r="DCC33" s="37"/>
      <c r="DCD33" s="37"/>
      <c r="DCE33" s="37"/>
      <c r="DCF33" s="37"/>
      <c r="DCG33" s="37"/>
      <c r="DCH33" s="37"/>
      <c r="DCI33" s="37"/>
      <c r="DCJ33" s="37"/>
      <c r="DCK33" s="37"/>
      <c r="DCL33" s="37"/>
      <c r="DCM33" s="37"/>
      <c r="DCN33" s="37"/>
      <c r="DCO33" s="37"/>
      <c r="DCP33" s="37"/>
      <c r="DCQ33" s="37"/>
      <c r="DCR33" s="37"/>
      <c r="DCS33" s="37"/>
      <c r="DCT33" s="37"/>
      <c r="DCU33" s="37"/>
      <c r="DCV33" s="37"/>
      <c r="DCW33" s="37"/>
      <c r="DCX33" s="37"/>
      <c r="DCY33" s="37"/>
      <c r="DCZ33" s="37"/>
      <c r="DDA33" s="37"/>
      <c r="DDB33" s="37"/>
      <c r="DDC33" s="37"/>
      <c r="DDD33" s="37"/>
      <c r="DDE33" s="37"/>
      <c r="DDF33" s="37"/>
      <c r="DDG33" s="37"/>
      <c r="DDH33" s="37"/>
      <c r="DDI33" s="37"/>
      <c r="DDJ33" s="37"/>
      <c r="DDK33" s="37"/>
      <c r="DDL33" s="37"/>
      <c r="DDM33" s="37"/>
      <c r="DDN33" s="37"/>
      <c r="DDO33" s="37"/>
      <c r="DDP33" s="37"/>
      <c r="DDQ33" s="37"/>
      <c r="DDR33" s="37"/>
      <c r="DDS33" s="37"/>
      <c r="DDT33" s="37"/>
      <c r="DDU33" s="37"/>
      <c r="DDV33" s="37"/>
      <c r="DDW33" s="37"/>
      <c r="DDX33" s="37"/>
      <c r="DDY33" s="37"/>
      <c r="DDZ33" s="37"/>
      <c r="DEA33" s="37"/>
      <c r="DEB33" s="37"/>
      <c r="DEC33" s="37"/>
      <c r="DED33" s="37"/>
      <c r="DEE33" s="37"/>
      <c r="DEF33" s="37"/>
      <c r="DEG33" s="37"/>
      <c r="DEH33" s="37"/>
      <c r="DEI33" s="37"/>
      <c r="DEJ33" s="37"/>
      <c r="DEK33" s="37"/>
      <c r="DEL33" s="37"/>
      <c r="DEM33" s="37"/>
      <c r="DEN33" s="37"/>
      <c r="DEO33" s="37"/>
      <c r="DEP33" s="37"/>
      <c r="DEQ33" s="37"/>
      <c r="DER33" s="37"/>
      <c r="DES33" s="37"/>
      <c r="DET33" s="37"/>
      <c r="DEU33" s="37"/>
      <c r="DEV33" s="37"/>
      <c r="DEW33" s="37"/>
      <c r="DEX33" s="37"/>
      <c r="DEY33" s="37"/>
      <c r="DEZ33" s="37"/>
      <c r="DFA33" s="37"/>
      <c r="DFB33" s="37"/>
      <c r="DFC33" s="37"/>
      <c r="DFD33" s="37"/>
      <c r="DFE33" s="37"/>
      <c r="DFF33" s="37"/>
      <c r="DFG33" s="37"/>
      <c r="DFH33" s="37"/>
      <c r="DFI33" s="37"/>
      <c r="DFJ33" s="37"/>
      <c r="DFK33" s="37"/>
      <c r="DFL33" s="37"/>
      <c r="DFM33" s="37"/>
      <c r="DFN33" s="37"/>
      <c r="DFO33" s="37"/>
      <c r="DFP33" s="37"/>
      <c r="DFQ33" s="37"/>
      <c r="DFR33" s="37"/>
      <c r="DFS33" s="37"/>
      <c r="DFT33" s="37"/>
      <c r="DFU33" s="37"/>
      <c r="DFV33" s="37"/>
      <c r="DFW33" s="37"/>
      <c r="DFX33" s="37"/>
      <c r="DFY33" s="37"/>
      <c r="DFZ33" s="37"/>
      <c r="DGA33" s="37"/>
      <c r="DGB33" s="37"/>
      <c r="DGC33" s="37"/>
      <c r="DGD33" s="37"/>
      <c r="DGE33" s="37"/>
      <c r="DGF33" s="37"/>
      <c r="DGG33" s="37"/>
      <c r="DGH33" s="37"/>
      <c r="DGI33" s="37"/>
      <c r="DGJ33" s="37"/>
      <c r="DGK33" s="37"/>
      <c r="DGL33" s="37"/>
      <c r="DGM33" s="37"/>
      <c r="DGN33" s="37"/>
      <c r="DGO33" s="37"/>
      <c r="DGP33" s="37"/>
      <c r="DGQ33" s="37"/>
      <c r="DGR33" s="37"/>
      <c r="DGS33" s="37"/>
      <c r="DGT33" s="37"/>
      <c r="DGU33" s="37"/>
      <c r="DGV33" s="37"/>
      <c r="DGW33" s="37"/>
      <c r="DGX33" s="37"/>
      <c r="DGY33" s="37"/>
      <c r="DGZ33" s="37"/>
      <c r="DHA33" s="37"/>
      <c r="DHB33" s="37"/>
      <c r="DHC33" s="37"/>
      <c r="DHD33" s="37"/>
      <c r="DHE33" s="37"/>
      <c r="DHF33" s="37"/>
      <c r="DHG33" s="37"/>
      <c r="DHH33" s="37"/>
      <c r="DHI33" s="37"/>
      <c r="DHJ33" s="37"/>
      <c r="DHK33" s="37"/>
      <c r="DHL33" s="37"/>
      <c r="DHM33" s="37"/>
      <c r="DHN33" s="37"/>
      <c r="DHO33" s="37"/>
      <c r="DHP33" s="37"/>
      <c r="DHQ33" s="37"/>
      <c r="DHR33" s="37"/>
      <c r="DHS33" s="37"/>
      <c r="DHT33" s="37"/>
      <c r="DHU33" s="37"/>
      <c r="DHV33" s="37"/>
      <c r="DHW33" s="37"/>
      <c r="DHX33" s="37"/>
      <c r="DHY33" s="37"/>
      <c r="DHZ33" s="37"/>
      <c r="DIA33" s="37"/>
      <c r="DIB33" s="37"/>
      <c r="DIC33" s="37"/>
      <c r="DID33" s="37"/>
      <c r="DIE33" s="37"/>
      <c r="DIF33" s="37"/>
      <c r="DIG33" s="37"/>
      <c r="DIH33" s="37"/>
      <c r="DII33" s="37"/>
      <c r="DIJ33" s="37"/>
      <c r="DIK33" s="37"/>
      <c r="DIL33" s="37"/>
      <c r="DIM33" s="37"/>
      <c r="DIN33" s="37"/>
      <c r="DIO33" s="37"/>
      <c r="DIP33" s="37"/>
      <c r="DIQ33" s="37"/>
      <c r="DIR33" s="37"/>
      <c r="DIS33" s="37"/>
      <c r="DIT33" s="37"/>
      <c r="DIU33" s="37"/>
      <c r="DIV33" s="37"/>
      <c r="DIW33" s="37"/>
      <c r="DIX33" s="37"/>
      <c r="DIY33" s="37"/>
      <c r="DIZ33" s="37"/>
      <c r="DJA33" s="37"/>
      <c r="DJB33" s="37"/>
      <c r="DJC33" s="37"/>
      <c r="DJD33" s="37"/>
      <c r="DJE33" s="37"/>
      <c r="DJF33" s="37"/>
      <c r="DJG33" s="37"/>
      <c r="DJH33" s="37"/>
      <c r="DJI33" s="37"/>
      <c r="DJJ33" s="37"/>
      <c r="DJK33" s="37"/>
      <c r="DJL33" s="37"/>
      <c r="DJM33" s="37"/>
      <c r="DJN33" s="37"/>
      <c r="DJO33" s="37"/>
      <c r="DJP33" s="37"/>
      <c r="DJQ33" s="37"/>
      <c r="DJR33" s="37"/>
      <c r="DJS33" s="37"/>
      <c r="DJT33" s="37"/>
      <c r="DJU33" s="37"/>
      <c r="DJV33" s="37"/>
      <c r="DJW33" s="37"/>
      <c r="DJX33" s="37"/>
      <c r="DJY33" s="37"/>
      <c r="DJZ33" s="37"/>
      <c r="DKA33" s="37"/>
      <c r="DKB33" s="37"/>
      <c r="DKC33" s="37"/>
      <c r="DKD33" s="37"/>
      <c r="DKE33" s="37"/>
      <c r="DKF33" s="37"/>
      <c r="DKG33" s="37"/>
      <c r="DKH33" s="37"/>
      <c r="DKI33" s="37"/>
      <c r="DKJ33" s="37"/>
      <c r="DKK33" s="37"/>
      <c r="DKL33" s="37"/>
      <c r="DKM33" s="37"/>
      <c r="DKN33" s="37"/>
      <c r="DKO33" s="37"/>
      <c r="DKP33" s="37"/>
      <c r="DKQ33" s="37"/>
      <c r="DKR33" s="37"/>
      <c r="DKS33" s="37"/>
      <c r="DKT33" s="37"/>
      <c r="DKU33" s="37"/>
      <c r="DKV33" s="37"/>
      <c r="DKW33" s="37"/>
      <c r="DKX33" s="37"/>
      <c r="DKY33" s="37"/>
      <c r="DKZ33" s="37"/>
      <c r="DLA33" s="37"/>
      <c r="DLB33" s="37"/>
      <c r="DLC33" s="37"/>
      <c r="DLD33" s="37"/>
      <c r="DLE33" s="37"/>
      <c r="DLF33" s="37"/>
      <c r="DLG33" s="37"/>
      <c r="DLH33" s="37"/>
      <c r="DLI33" s="37"/>
      <c r="DLJ33" s="37"/>
      <c r="DLK33" s="37"/>
      <c r="DLL33" s="37"/>
      <c r="DLM33" s="37"/>
      <c r="DLN33" s="37"/>
      <c r="DLO33" s="37"/>
      <c r="DLP33" s="37"/>
      <c r="DLQ33" s="37"/>
      <c r="DLR33" s="37"/>
      <c r="DLS33" s="37"/>
      <c r="DLT33" s="37"/>
      <c r="DLU33" s="37"/>
      <c r="DLV33" s="37"/>
      <c r="DLW33" s="37"/>
      <c r="DLX33" s="37"/>
      <c r="DLY33" s="37"/>
      <c r="DLZ33" s="37"/>
      <c r="DMA33" s="37"/>
      <c r="DMB33" s="37"/>
      <c r="DMC33" s="37"/>
      <c r="DMD33" s="37"/>
      <c r="DME33" s="37"/>
      <c r="DMF33" s="37"/>
      <c r="DMG33" s="37"/>
      <c r="DMH33" s="37"/>
      <c r="DMI33" s="37"/>
      <c r="DMJ33" s="37"/>
      <c r="DMK33" s="37"/>
      <c r="DML33" s="37"/>
      <c r="DMM33" s="37"/>
      <c r="DMN33" s="37"/>
      <c r="DMO33" s="37"/>
      <c r="DMP33" s="37"/>
      <c r="DMQ33" s="37"/>
      <c r="DMR33" s="37"/>
      <c r="DMS33" s="37"/>
      <c r="DMT33" s="37"/>
      <c r="DMU33" s="37"/>
      <c r="DMV33" s="37"/>
      <c r="DMW33" s="37"/>
      <c r="DMX33" s="37"/>
      <c r="DMY33" s="37"/>
      <c r="DMZ33" s="37"/>
      <c r="DNA33" s="37"/>
      <c r="DNB33" s="37"/>
      <c r="DNC33" s="37"/>
      <c r="DND33" s="37"/>
      <c r="DNE33" s="37"/>
      <c r="DNF33" s="37"/>
      <c r="DNG33" s="37"/>
      <c r="DNH33" s="37"/>
      <c r="DNI33" s="37"/>
      <c r="DNJ33" s="37"/>
      <c r="DNK33" s="37"/>
      <c r="DNL33" s="37"/>
      <c r="DNM33" s="37"/>
      <c r="DNN33" s="37"/>
      <c r="DNO33" s="37"/>
      <c r="DNP33" s="37"/>
      <c r="DNQ33" s="37"/>
      <c r="DNR33" s="37"/>
      <c r="DNS33" s="37"/>
      <c r="DNT33" s="37"/>
      <c r="DNU33" s="37"/>
      <c r="DNV33" s="37"/>
      <c r="DNW33" s="37"/>
      <c r="DNX33" s="37"/>
      <c r="DNY33" s="37"/>
      <c r="DNZ33" s="37"/>
      <c r="DOA33" s="37"/>
      <c r="DOB33" s="37"/>
      <c r="DOC33" s="37"/>
      <c r="DOD33" s="37"/>
      <c r="DOE33" s="37"/>
      <c r="DOF33" s="37"/>
      <c r="DOG33" s="37"/>
      <c r="DOH33" s="37"/>
      <c r="DOI33" s="37"/>
      <c r="DOJ33" s="37"/>
      <c r="DOK33" s="37"/>
      <c r="DOL33" s="37"/>
      <c r="DOM33" s="37"/>
      <c r="DON33" s="37"/>
      <c r="DOO33" s="37"/>
      <c r="DOP33" s="37"/>
      <c r="DOQ33" s="37"/>
      <c r="DOR33" s="37"/>
      <c r="DOS33" s="37"/>
      <c r="DOT33" s="37"/>
      <c r="DOU33" s="37"/>
      <c r="DOV33" s="37"/>
      <c r="DOW33" s="37"/>
      <c r="DOX33" s="37"/>
      <c r="DOY33" s="37"/>
      <c r="DOZ33" s="37"/>
      <c r="DPA33" s="37"/>
      <c r="DPB33" s="37"/>
      <c r="DPC33" s="37"/>
      <c r="DPD33" s="37"/>
      <c r="DPE33" s="37"/>
      <c r="DPF33" s="37"/>
      <c r="DPG33" s="37"/>
      <c r="DPH33" s="37"/>
      <c r="DPI33" s="37"/>
      <c r="DPJ33" s="37"/>
      <c r="DPK33" s="37"/>
      <c r="DPL33" s="37"/>
      <c r="DPM33" s="37"/>
      <c r="DPN33" s="37"/>
      <c r="DPO33" s="37"/>
      <c r="DPP33" s="37"/>
      <c r="DPQ33" s="37"/>
      <c r="DPR33" s="37"/>
      <c r="DPS33" s="37"/>
      <c r="DPT33" s="37"/>
      <c r="DPU33" s="37"/>
      <c r="DPV33" s="37"/>
      <c r="DPW33" s="37"/>
      <c r="DPX33" s="37"/>
      <c r="DPY33" s="37"/>
      <c r="DPZ33" s="37"/>
      <c r="DQA33" s="37"/>
      <c r="DQB33" s="37"/>
      <c r="DQC33" s="37"/>
      <c r="DQD33" s="37"/>
      <c r="DQE33" s="37"/>
      <c r="DQF33" s="37"/>
      <c r="DQG33" s="37"/>
      <c r="DQH33" s="37"/>
      <c r="DQI33" s="37"/>
      <c r="DQJ33" s="37"/>
      <c r="DQK33" s="37"/>
      <c r="DQL33" s="37"/>
      <c r="DQM33" s="37"/>
      <c r="DQN33" s="37"/>
      <c r="DQO33" s="37"/>
      <c r="DQP33" s="37"/>
      <c r="DQQ33" s="37"/>
      <c r="DQR33" s="37"/>
      <c r="DQS33" s="37"/>
      <c r="DQT33" s="37"/>
      <c r="DQU33" s="37"/>
      <c r="DQV33" s="37"/>
      <c r="DQW33" s="37"/>
      <c r="DQX33" s="37"/>
      <c r="DQY33" s="37"/>
      <c r="DQZ33" s="37"/>
      <c r="DRA33" s="37"/>
      <c r="DRB33" s="37"/>
      <c r="DRC33" s="37"/>
      <c r="DRD33" s="37"/>
      <c r="DRE33" s="37"/>
      <c r="DRF33" s="37"/>
      <c r="DRG33" s="37"/>
      <c r="DRH33" s="37"/>
      <c r="DRI33" s="37"/>
      <c r="DRJ33" s="37"/>
      <c r="DRK33" s="37"/>
      <c r="DRL33" s="37"/>
      <c r="DRM33" s="37"/>
      <c r="DRN33" s="37"/>
      <c r="DRO33" s="37"/>
      <c r="DRP33" s="37"/>
      <c r="DRQ33" s="37"/>
      <c r="DRR33" s="37"/>
      <c r="DRS33" s="37"/>
      <c r="DRT33" s="37"/>
      <c r="DRU33" s="37"/>
      <c r="DRV33" s="37"/>
      <c r="DRW33" s="37"/>
      <c r="DRX33" s="37"/>
      <c r="DRY33" s="37"/>
      <c r="DRZ33" s="37"/>
      <c r="DSA33" s="37"/>
      <c r="DSB33" s="37"/>
      <c r="DSC33" s="37"/>
      <c r="DSD33" s="37"/>
      <c r="DSE33" s="37"/>
      <c r="DSF33" s="37"/>
      <c r="DSG33" s="37"/>
      <c r="DSH33" s="37"/>
      <c r="DSI33" s="37"/>
      <c r="DSJ33" s="37"/>
      <c r="DSK33" s="37"/>
      <c r="DSL33" s="37"/>
      <c r="DSM33" s="37"/>
      <c r="DSN33" s="37"/>
      <c r="DSO33" s="37"/>
      <c r="DSP33" s="37"/>
      <c r="DSQ33" s="37"/>
      <c r="DSR33" s="37"/>
      <c r="DSS33" s="37"/>
      <c r="DST33" s="37"/>
      <c r="DSU33" s="37"/>
      <c r="DSV33" s="37"/>
      <c r="DSW33" s="37"/>
      <c r="DSX33" s="37"/>
      <c r="DSY33" s="37"/>
      <c r="DSZ33" s="37"/>
      <c r="DTA33" s="37"/>
      <c r="DTB33" s="37"/>
      <c r="DTC33" s="37"/>
      <c r="DTD33" s="37"/>
      <c r="DTE33" s="37"/>
      <c r="DTF33" s="37"/>
      <c r="DTG33" s="37"/>
      <c r="DTH33" s="37"/>
      <c r="DTI33" s="37"/>
      <c r="DTJ33" s="37"/>
      <c r="DTK33" s="37"/>
      <c r="DTL33" s="37"/>
      <c r="DTM33" s="37"/>
      <c r="DTN33" s="37"/>
      <c r="DTO33" s="37"/>
      <c r="DTP33" s="37"/>
      <c r="DTQ33" s="37"/>
      <c r="DTR33" s="37"/>
      <c r="DTS33" s="37"/>
      <c r="DTT33" s="37"/>
      <c r="DTU33" s="37"/>
      <c r="DTV33" s="37"/>
      <c r="DTW33" s="37"/>
      <c r="DTX33" s="37"/>
      <c r="DTY33" s="37"/>
      <c r="DTZ33" s="37"/>
      <c r="DUA33" s="37"/>
      <c r="DUB33" s="37"/>
      <c r="DUC33" s="37"/>
      <c r="DUD33" s="37"/>
      <c r="DUE33" s="37"/>
      <c r="DUF33" s="37"/>
      <c r="DUG33" s="37"/>
      <c r="DUH33" s="37"/>
      <c r="DUI33" s="37"/>
      <c r="DUJ33" s="37"/>
      <c r="DUK33" s="37"/>
      <c r="DUL33" s="37"/>
      <c r="DUM33" s="37"/>
      <c r="DUN33" s="37"/>
      <c r="DUO33" s="37"/>
      <c r="DUP33" s="37"/>
      <c r="DUQ33" s="37"/>
      <c r="DUR33" s="37"/>
      <c r="DUS33" s="37"/>
      <c r="DUT33" s="37"/>
      <c r="DUU33" s="37"/>
      <c r="DUV33" s="37"/>
      <c r="DUW33" s="37"/>
      <c r="DUX33" s="37"/>
      <c r="DUY33" s="37"/>
      <c r="DUZ33" s="37"/>
      <c r="DVA33" s="37"/>
      <c r="DVB33" s="37"/>
      <c r="DVC33" s="37"/>
      <c r="DVD33" s="37"/>
      <c r="DVE33" s="37"/>
      <c r="DVF33" s="37"/>
      <c r="DVG33" s="37"/>
      <c r="DVH33" s="37"/>
      <c r="DVI33" s="37"/>
      <c r="DVJ33" s="37"/>
      <c r="DVK33" s="37"/>
      <c r="DVL33" s="37"/>
      <c r="DVM33" s="37"/>
      <c r="DVN33" s="37"/>
      <c r="DVO33" s="37"/>
      <c r="DVP33" s="37"/>
      <c r="DVQ33" s="37"/>
      <c r="DVR33" s="37"/>
      <c r="DVS33" s="37"/>
      <c r="DVT33" s="37"/>
      <c r="DVU33" s="37"/>
      <c r="DVV33" s="37"/>
      <c r="DVW33" s="37"/>
      <c r="DVX33" s="37"/>
      <c r="DVY33" s="37"/>
      <c r="DVZ33" s="37"/>
      <c r="DWA33" s="37"/>
      <c r="DWB33" s="37"/>
      <c r="DWC33" s="37"/>
      <c r="DWD33" s="37"/>
      <c r="DWE33" s="37"/>
      <c r="DWF33" s="37"/>
      <c r="DWG33" s="37"/>
      <c r="DWH33" s="37"/>
      <c r="DWI33" s="37"/>
      <c r="DWJ33" s="37"/>
      <c r="DWK33" s="37"/>
      <c r="DWL33" s="37"/>
      <c r="DWM33" s="37"/>
      <c r="DWN33" s="37"/>
      <c r="DWO33" s="37"/>
      <c r="DWP33" s="37"/>
      <c r="DWQ33" s="37"/>
      <c r="DWR33" s="37"/>
      <c r="DWS33" s="37"/>
      <c r="DWT33" s="37"/>
      <c r="DWU33" s="37"/>
      <c r="DWV33" s="37"/>
      <c r="DWW33" s="37"/>
      <c r="DWX33" s="37"/>
      <c r="DWY33" s="37"/>
      <c r="DWZ33" s="37"/>
      <c r="DXA33" s="37"/>
      <c r="DXB33" s="37"/>
      <c r="DXC33" s="37"/>
      <c r="DXD33" s="37"/>
      <c r="DXE33" s="37"/>
      <c r="DXF33" s="37"/>
      <c r="DXG33" s="37"/>
      <c r="DXH33" s="37"/>
      <c r="DXI33" s="37"/>
      <c r="DXJ33" s="37"/>
      <c r="DXK33" s="37"/>
      <c r="DXL33" s="37"/>
      <c r="DXM33" s="37"/>
      <c r="DXN33" s="37"/>
      <c r="DXO33" s="37"/>
      <c r="DXP33" s="37"/>
      <c r="DXQ33" s="37"/>
      <c r="DXR33" s="37"/>
      <c r="DXS33" s="37"/>
      <c r="DXT33" s="37"/>
      <c r="DXU33" s="37"/>
      <c r="DXV33" s="37"/>
      <c r="DXW33" s="37"/>
      <c r="DXX33" s="37"/>
      <c r="DXY33" s="37"/>
      <c r="DXZ33" s="37"/>
      <c r="DYA33" s="37"/>
      <c r="DYB33" s="37"/>
      <c r="DYC33" s="37"/>
      <c r="DYD33" s="37"/>
      <c r="DYE33" s="37"/>
      <c r="DYF33" s="37"/>
      <c r="DYG33" s="37"/>
      <c r="DYH33" s="37"/>
      <c r="DYI33" s="37"/>
      <c r="DYJ33" s="37"/>
      <c r="DYK33" s="37"/>
      <c r="DYL33" s="37"/>
      <c r="DYM33" s="37"/>
      <c r="DYN33" s="37"/>
      <c r="DYO33" s="37"/>
      <c r="DYP33" s="37"/>
      <c r="DYQ33" s="37"/>
      <c r="DYR33" s="37"/>
      <c r="DYS33" s="37"/>
      <c r="DYT33" s="37"/>
      <c r="DYU33" s="37"/>
      <c r="DYV33" s="37"/>
      <c r="DYW33" s="37"/>
      <c r="DYX33" s="37"/>
      <c r="DYY33" s="37"/>
      <c r="DYZ33" s="37"/>
      <c r="DZA33" s="37"/>
      <c r="DZB33" s="37"/>
      <c r="DZC33" s="37"/>
      <c r="DZD33" s="37"/>
      <c r="DZE33" s="37"/>
      <c r="DZF33" s="37"/>
      <c r="DZG33" s="37"/>
      <c r="DZH33" s="37"/>
      <c r="DZI33" s="37"/>
      <c r="DZJ33" s="37"/>
      <c r="DZK33" s="37"/>
      <c r="DZL33" s="37"/>
      <c r="DZM33" s="37"/>
      <c r="DZN33" s="37"/>
      <c r="DZO33" s="37"/>
      <c r="DZP33" s="37"/>
      <c r="DZQ33" s="37"/>
      <c r="DZR33" s="37"/>
      <c r="DZS33" s="37"/>
      <c r="DZT33" s="37"/>
      <c r="DZU33" s="37"/>
      <c r="DZV33" s="37"/>
      <c r="DZW33" s="37"/>
      <c r="DZX33" s="37"/>
      <c r="DZY33" s="37"/>
      <c r="DZZ33" s="37"/>
      <c r="EAA33" s="37"/>
      <c r="EAB33" s="37"/>
      <c r="EAC33" s="37"/>
      <c r="EAD33" s="37"/>
      <c r="EAE33" s="37"/>
      <c r="EAF33" s="37"/>
      <c r="EAG33" s="37"/>
      <c r="EAH33" s="37"/>
      <c r="EAI33" s="37"/>
      <c r="EAJ33" s="37"/>
      <c r="EAK33" s="37"/>
      <c r="EAL33" s="37"/>
      <c r="EAM33" s="37"/>
      <c r="EAN33" s="37"/>
      <c r="EAO33" s="37"/>
      <c r="EAP33" s="37"/>
      <c r="EAQ33" s="37"/>
      <c r="EAR33" s="37"/>
      <c r="EAS33" s="37"/>
      <c r="EAT33" s="37"/>
      <c r="EAU33" s="37"/>
      <c r="EAV33" s="37"/>
      <c r="EAW33" s="37"/>
      <c r="EAX33" s="37"/>
      <c r="EAY33" s="37"/>
      <c r="EAZ33" s="37"/>
      <c r="EBA33" s="37"/>
      <c r="EBB33" s="37"/>
      <c r="EBC33" s="37"/>
      <c r="EBD33" s="37"/>
      <c r="EBE33" s="37"/>
      <c r="EBF33" s="37"/>
      <c r="EBG33" s="37"/>
      <c r="EBH33" s="37"/>
      <c r="EBI33" s="37"/>
      <c r="EBJ33" s="37"/>
      <c r="EBK33" s="37"/>
      <c r="EBL33" s="37"/>
      <c r="EBM33" s="37"/>
      <c r="EBN33" s="37"/>
      <c r="EBO33" s="37"/>
      <c r="EBP33" s="37"/>
      <c r="EBQ33" s="37"/>
      <c r="EBR33" s="37"/>
      <c r="EBS33" s="37"/>
      <c r="EBT33" s="37"/>
      <c r="EBU33" s="37"/>
      <c r="EBV33" s="37"/>
      <c r="EBW33" s="37"/>
      <c r="EBX33" s="37"/>
      <c r="EBY33" s="37"/>
      <c r="EBZ33" s="37"/>
      <c r="ECA33" s="37"/>
      <c r="ECB33" s="37"/>
      <c r="ECC33" s="37"/>
      <c r="ECD33" s="37"/>
      <c r="ECE33" s="37"/>
      <c r="ECF33" s="37"/>
      <c r="ECG33" s="37"/>
      <c r="ECH33" s="37"/>
      <c r="ECI33" s="37"/>
      <c r="ECJ33" s="37"/>
      <c r="ECK33" s="37"/>
      <c r="ECL33" s="37"/>
      <c r="ECM33" s="37"/>
      <c r="ECN33" s="37"/>
      <c r="ECO33" s="37"/>
      <c r="ECP33" s="37"/>
      <c r="ECQ33" s="37"/>
      <c r="ECR33" s="37"/>
      <c r="ECS33" s="37"/>
      <c r="ECT33" s="37"/>
      <c r="ECU33" s="37"/>
      <c r="ECV33" s="37"/>
      <c r="ECW33" s="37"/>
      <c r="ECX33" s="37"/>
      <c r="ECY33" s="37"/>
      <c r="ECZ33" s="37"/>
      <c r="EDA33" s="37"/>
      <c r="EDB33" s="37"/>
      <c r="EDC33" s="37"/>
      <c r="EDD33" s="37"/>
      <c r="EDE33" s="37"/>
      <c r="EDF33" s="37"/>
      <c r="EDG33" s="37"/>
      <c r="EDH33" s="37"/>
      <c r="EDI33" s="37"/>
      <c r="EDJ33" s="37"/>
      <c r="EDK33" s="37"/>
      <c r="EDL33" s="37"/>
      <c r="EDM33" s="37"/>
      <c r="EDN33" s="37"/>
      <c r="EDO33" s="37"/>
      <c r="EDP33" s="37"/>
      <c r="EDQ33" s="37"/>
      <c r="EDR33" s="37"/>
      <c r="EDS33" s="37"/>
      <c r="EDT33" s="37"/>
      <c r="EDU33" s="37"/>
      <c r="EDV33" s="37"/>
      <c r="EDW33" s="37"/>
      <c r="EDX33" s="37"/>
      <c r="EDY33" s="37"/>
      <c r="EDZ33" s="37"/>
      <c r="EEA33" s="37"/>
      <c r="EEB33" s="37"/>
      <c r="EEC33" s="37"/>
      <c r="EED33" s="37"/>
      <c r="EEE33" s="37"/>
      <c r="EEF33" s="37"/>
      <c r="EEG33" s="37"/>
      <c r="EEH33" s="37"/>
      <c r="EEI33" s="37"/>
      <c r="EEJ33" s="37"/>
      <c r="EEK33" s="37"/>
      <c r="EEL33" s="37"/>
      <c r="EEM33" s="37"/>
      <c r="EEN33" s="37"/>
      <c r="EEO33" s="37"/>
      <c r="EEP33" s="37"/>
      <c r="EEQ33" s="37"/>
      <c r="EER33" s="37"/>
      <c r="EES33" s="37"/>
      <c r="EET33" s="37"/>
      <c r="EEU33" s="37"/>
      <c r="EEV33" s="37"/>
      <c r="EEW33" s="37"/>
      <c r="EEX33" s="37"/>
      <c r="EEY33" s="37"/>
      <c r="EEZ33" s="37"/>
      <c r="EFA33" s="37"/>
      <c r="EFB33" s="37"/>
      <c r="EFC33" s="37"/>
      <c r="EFD33" s="37"/>
      <c r="EFE33" s="37"/>
      <c r="EFF33" s="37"/>
      <c r="EFG33" s="37"/>
      <c r="EFH33" s="37"/>
      <c r="EFI33" s="37"/>
      <c r="EFJ33" s="37"/>
      <c r="EFK33" s="37"/>
      <c r="EFL33" s="37"/>
      <c r="EFM33" s="37"/>
      <c r="EFN33" s="37"/>
      <c r="EFO33" s="37"/>
      <c r="EFP33" s="37"/>
      <c r="EFQ33" s="37"/>
      <c r="EFR33" s="37"/>
      <c r="EFS33" s="37"/>
      <c r="EFT33" s="37"/>
      <c r="EFU33" s="37"/>
      <c r="EFV33" s="37"/>
      <c r="EFW33" s="37"/>
      <c r="EFX33" s="37"/>
      <c r="EFY33" s="37"/>
      <c r="EFZ33" s="37"/>
      <c r="EGA33" s="37"/>
      <c r="EGB33" s="37"/>
      <c r="EGC33" s="37"/>
      <c r="EGD33" s="37"/>
      <c r="EGE33" s="37"/>
      <c r="EGF33" s="37"/>
      <c r="EGG33" s="37"/>
      <c r="EGH33" s="37"/>
      <c r="EGI33" s="37"/>
      <c r="EGJ33" s="37"/>
      <c r="EGK33" s="37"/>
      <c r="EGL33" s="37"/>
      <c r="EGM33" s="37"/>
      <c r="EGN33" s="37"/>
      <c r="EGO33" s="37"/>
      <c r="EGP33" s="37"/>
      <c r="EGQ33" s="37"/>
      <c r="EGR33" s="37"/>
      <c r="EGS33" s="37"/>
      <c r="EGT33" s="37"/>
      <c r="EGU33" s="37"/>
      <c r="EGV33" s="37"/>
      <c r="EGW33" s="37"/>
      <c r="EGX33" s="37"/>
      <c r="EGY33" s="37"/>
      <c r="EGZ33" s="37"/>
      <c r="EHA33" s="37"/>
      <c r="EHB33" s="37"/>
      <c r="EHC33" s="37"/>
      <c r="EHD33" s="37"/>
      <c r="EHE33" s="37"/>
      <c r="EHF33" s="37"/>
      <c r="EHG33" s="37"/>
      <c r="EHH33" s="37"/>
      <c r="EHI33" s="37"/>
      <c r="EHJ33" s="37"/>
      <c r="EHK33" s="37"/>
      <c r="EHL33" s="37"/>
      <c r="EHM33" s="37"/>
      <c r="EHN33" s="37"/>
      <c r="EHO33" s="37"/>
      <c r="EHP33" s="37"/>
      <c r="EHQ33" s="37"/>
      <c r="EHR33" s="37"/>
      <c r="EHS33" s="37"/>
      <c r="EHT33" s="37"/>
      <c r="EHU33" s="37"/>
      <c r="EHV33" s="37"/>
      <c r="EHW33" s="37"/>
      <c r="EHX33" s="37"/>
      <c r="EHY33" s="37"/>
      <c r="EHZ33" s="37"/>
      <c r="EIA33" s="37"/>
      <c r="EIB33" s="37"/>
      <c r="EIC33" s="37"/>
      <c r="EID33" s="37"/>
      <c r="EIE33" s="37"/>
      <c r="EIF33" s="37"/>
      <c r="EIG33" s="37"/>
      <c r="EIH33" s="37"/>
      <c r="EII33" s="37"/>
      <c r="EIJ33" s="37"/>
      <c r="EIK33" s="37"/>
      <c r="EIL33" s="37"/>
      <c r="EIM33" s="37"/>
      <c r="EIN33" s="37"/>
      <c r="EIO33" s="37"/>
      <c r="EIP33" s="37"/>
      <c r="EIQ33" s="37"/>
      <c r="EIR33" s="37"/>
      <c r="EIS33" s="37"/>
      <c r="EIT33" s="37"/>
      <c r="EIU33" s="37"/>
      <c r="EIV33" s="37"/>
      <c r="EIW33" s="37"/>
      <c r="EIX33" s="37"/>
      <c r="EIY33" s="37"/>
      <c r="EIZ33" s="37"/>
      <c r="EJA33" s="37"/>
      <c r="EJB33" s="37"/>
      <c r="EJC33" s="37"/>
      <c r="EJD33" s="37"/>
      <c r="EJE33" s="37"/>
      <c r="EJF33" s="37"/>
      <c r="EJG33" s="37"/>
      <c r="EJH33" s="37"/>
      <c r="EJI33" s="37"/>
      <c r="EJJ33" s="37"/>
      <c r="EJK33" s="37"/>
      <c r="EJL33" s="37"/>
      <c r="EJM33" s="37"/>
      <c r="EJN33" s="37"/>
      <c r="EJO33" s="37"/>
      <c r="EJP33" s="37"/>
      <c r="EJQ33" s="37"/>
      <c r="EJR33" s="37"/>
      <c r="EJS33" s="37"/>
      <c r="EJT33" s="37"/>
      <c r="EJU33" s="37"/>
      <c r="EJV33" s="37"/>
      <c r="EJW33" s="37"/>
      <c r="EJX33" s="37"/>
      <c r="EJY33" s="37"/>
      <c r="EJZ33" s="37"/>
      <c r="EKA33" s="37"/>
      <c r="EKB33" s="37"/>
      <c r="EKC33" s="37"/>
      <c r="EKD33" s="37"/>
      <c r="EKE33" s="37"/>
      <c r="EKF33" s="37"/>
      <c r="EKG33" s="37"/>
      <c r="EKH33" s="37"/>
      <c r="EKI33" s="37"/>
      <c r="EKJ33" s="37"/>
      <c r="EKK33" s="37"/>
      <c r="EKL33" s="37"/>
      <c r="EKM33" s="37"/>
      <c r="EKN33" s="37"/>
      <c r="EKO33" s="37"/>
      <c r="EKP33" s="37"/>
      <c r="EKQ33" s="37"/>
      <c r="EKR33" s="37"/>
      <c r="EKS33" s="37"/>
      <c r="EKT33" s="37"/>
      <c r="EKU33" s="37"/>
      <c r="EKV33" s="37"/>
      <c r="EKW33" s="37"/>
      <c r="EKX33" s="37"/>
      <c r="EKY33" s="37"/>
      <c r="EKZ33" s="37"/>
      <c r="ELA33" s="37"/>
      <c r="ELB33" s="37"/>
      <c r="ELC33" s="37"/>
      <c r="ELD33" s="37"/>
      <c r="ELE33" s="37"/>
      <c r="ELF33" s="37"/>
      <c r="ELG33" s="37"/>
      <c r="ELH33" s="37"/>
      <c r="ELI33" s="37"/>
      <c r="ELJ33" s="37"/>
      <c r="ELK33" s="37"/>
      <c r="ELL33" s="37"/>
      <c r="ELM33" s="37"/>
      <c r="ELN33" s="37"/>
      <c r="ELO33" s="37"/>
      <c r="ELP33" s="37"/>
      <c r="ELQ33" s="37"/>
      <c r="ELR33" s="37"/>
      <c r="ELS33" s="37"/>
      <c r="ELT33" s="37"/>
      <c r="ELU33" s="37"/>
      <c r="ELV33" s="37"/>
      <c r="ELW33" s="37"/>
      <c r="ELX33" s="37"/>
      <c r="ELY33" s="37"/>
      <c r="ELZ33" s="37"/>
      <c r="EMA33" s="37"/>
      <c r="EMB33" s="37"/>
      <c r="EMC33" s="37"/>
      <c r="EMD33" s="37"/>
      <c r="EME33" s="37"/>
      <c r="EMF33" s="37"/>
      <c r="EMG33" s="37"/>
      <c r="EMH33" s="37"/>
      <c r="EMI33" s="37"/>
      <c r="EMJ33" s="37"/>
      <c r="EMK33" s="37"/>
      <c r="EML33" s="37"/>
      <c r="EMM33" s="37"/>
      <c r="EMN33" s="37"/>
      <c r="EMO33" s="37"/>
      <c r="EMP33" s="37"/>
      <c r="EMQ33" s="37"/>
      <c r="EMR33" s="37"/>
      <c r="EMS33" s="37"/>
      <c r="EMT33" s="37"/>
      <c r="EMU33" s="37"/>
      <c r="EMV33" s="37"/>
      <c r="EMW33" s="37"/>
      <c r="EMX33" s="37"/>
      <c r="EMY33" s="37"/>
      <c r="EMZ33" s="37"/>
      <c r="ENA33" s="37"/>
      <c r="ENB33" s="37"/>
      <c r="ENC33" s="37"/>
      <c r="END33" s="37"/>
      <c r="ENE33" s="37"/>
      <c r="ENF33" s="37"/>
      <c r="ENG33" s="37"/>
      <c r="ENH33" s="37"/>
      <c r="ENI33" s="37"/>
      <c r="ENJ33" s="37"/>
      <c r="ENK33" s="37"/>
      <c r="ENL33" s="37"/>
      <c r="ENM33" s="37"/>
      <c r="ENN33" s="37"/>
      <c r="ENO33" s="37"/>
      <c r="ENP33" s="37"/>
      <c r="ENQ33" s="37"/>
      <c r="ENR33" s="37"/>
      <c r="ENS33" s="37"/>
      <c r="ENT33" s="37"/>
      <c r="ENU33" s="37"/>
      <c r="ENV33" s="37"/>
      <c r="ENW33" s="37"/>
      <c r="ENX33" s="37"/>
      <c r="ENY33" s="37"/>
      <c r="ENZ33" s="37"/>
      <c r="EOA33" s="37"/>
      <c r="EOB33" s="37"/>
      <c r="EOC33" s="37"/>
      <c r="EOD33" s="37"/>
      <c r="EOE33" s="37"/>
      <c r="EOF33" s="37"/>
      <c r="EOG33" s="37"/>
      <c r="EOH33" s="37"/>
      <c r="EOI33" s="37"/>
      <c r="EOJ33" s="37"/>
      <c r="EOK33" s="37"/>
      <c r="EOL33" s="37"/>
      <c r="EOM33" s="37"/>
      <c r="EON33" s="37"/>
      <c r="EOO33" s="37"/>
      <c r="EOP33" s="37"/>
      <c r="EOQ33" s="37"/>
      <c r="EOR33" s="37"/>
      <c r="EOS33" s="37"/>
      <c r="EOT33" s="37"/>
      <c r="EOU33" s="37"/>
      <c r="EOV33" s="37"/>
      <c r="EOW33" s="37"/>
      <c r="EOX33" s="37"/>
      <c r="EOY33" s="37"/>
      <c r="EOZ33" s="37"/>
      <c r="EPA33" s="37"/>
      <c r="EPB33" s="37"/>
      <c r="EPC33" s="37"/>
      <c r="EPD33" s="37"/>
      <c r="EPE33" s="37"/>
      <c r="EPF33" s="37"/>
      <c r="EPG33" s="37"/>
      <c r="EPH33" s="37"/>
      <c r="EPI33" s="37"/>
      <c r="EPJ33" s="37"/>
      <c r="EPK33" s="37"/>
      <c r="EPL33" s="37"/>
      <c r="EPM33" s="37"/>
      <c r="EPN33" s="37"/>
      <c r="EPO33" s="37"/>
      <c r="EPP33" s="37"/>
      <c r="EPQ33" s="37"/>
      <c r="EPR33" s="37"/>
      <c r="EPS33" s="37"/>
      <c r="EPT33" s="37"/>
      <c r="EPU33" s="37"/>
      <c r="EPV33" s="37"/>
      <c r="EPW33" s="37"/>
      <c r="EPX33" s="37"/>
      <c r="EPY33" s="37"/>
      <c r="EPZ33" s="37"/>
      <c r="EQA33" s="37"/>
      <c r="EQB33" s="37"/>
      <c r="EQC33" s="37"/>
      <c r="EQD33" s="37"/>
      <c r="EQE33" s="37"/>
      <c r="EQF33" s="37"/>
      <c r="EQG33" s="37"/>
      <c r="EQH33" s="37"/>
      <c r="EQI33" s="37"/>
      <c r="EQJ33" s="37"/>
      <c r="EQK33" s="37"/>
      <c r="EQL33" s="37"/>
      <c r="EQM33" s="37"/>
      <c r="EQN33" s="37"/>
      <c r="EQO33" s="37"/>
      <c r="EQP33" s="37"/>
      <c r="EQQ33" s="37"/>
      <c r="EQR33" s="37"/>
      <c r="EQS33" s="37"/>
      <c r="EQT33" s="37"/>
      <c r="EQU33" s="37"/>
      <c r="EQV33" s="37"/>
      <c r="EQW33" s="37"/>
      <c r="EQX33" s="37"/>
      <c r="EQY33" s="37"/>
      <c r="EQZ33" s="37"/>
      <c r="ERA33" s="37"/>
      <c r="ERB33" s="37"/>
      <c r="ERC33" s="37"/>
      <c r="ERD33" s="37"/>
      <c r="ERE33" s="37"/>
      <c r="ERF33" s="37"/>
      <c r="ERG33" s="37"/>
      <c r="ERH33" s="37"/>
      <c r="ERI33" s="37"/>
      <c r="ERJ33" s="37"/>
      <c r="ERK33" s="37"/>
      <c r="ERL33" s="37"/>
      <c r="ERM33" s="37"/>
      <c r="ERN33" s="37"/>
      <c r="ERO33" s="37"/>
      <c r="ERP33" s="37"/>
      <c r="ERQ33" s="37"/>
      <c r="ERR33" s="37"/>
      <c r="ERS33" s="37"/>
      <c r="ERT33" s="37"/>
      <c r="ERU33" s="37"/>
      <c r="ERV33" s="37"/>
      <c r="ERW33" s="37"/>
      <c r="ERX33" s="37"/>
      <c r="ERY33" s="37"/>
      <c r="ERZ33" s="37"/>
      <c r="ESA33" s="37"/>
      <c r="ESB33" s="37"/>
      <c r="ESC33" s="37"/>
      <c r="ESD33" s="37"/>
      <c r="ESE33" s="37"/>
      <c r="ESF33" s="37"/>
      <c r="ESG33" s="37"/>
      <c r="ESH33" s="37"/>
      <c r="ESI33" s="37"/>
      <c r="ESJ33" s="37"/>
      <c r="ESK33" s="37"/>
      <c r="ESL33" s="37"/>
      <c r="ESM33" s="37"/>
      <c r="ESN33" s="37"/>
      <c r="ESO33" s="37"/>
      <c r="ESP33" s="37"/>
      <c r="ESQ33" s="37"/>
      <c r="ESR33" s="37"/>
      <c r="ESS33" s="37"/>
      <c r="EST33" s="37"/>
      <c r="ESU33" s="37"/>
      <c r="ESV33" s="37"/>
      <c r="ESW33" s="37"/>
      <c r="ESX33" s="37"/>
      <c r="ESY33" s="37"/>
      <c r="ESZ33" s="37"/>
      <c r="ETA33" s="37"/>
      <c r="ETB33" s="37"/>
      <c r="ETC33" s="37"/>
      <c r="ETD33" s="37"/>
      <c r="ETE33" s="37"/>
      <c r="ETF33" s="37"/>
      <c r="ETG33" s="37"/>
      <c r="ETH33" s="37"/>
      <c r="ETI33" s="37"/>
      <c r="ETJ33" s="37"/>
      <c r="ETK33" s="37"/>
      <c r="ETL33" s="37"/>
      <c r="ETM33" s="37"/>
      <c r="ETN33" s="37"/>
      <c r="ETO33" s="37"/>
      <c r="ETP33" s="37"/>
      <c r="ETQ33" s="37"/>
      <c r="ETR33" s="37"/>
      <c r="ETS33" s="37"/>
      <c r="ETT33" s="37"/>
      <c r="ETU33" s="37"/>
      <c r="ETV33" s="37"/>
      <c r="ETW33" s="37"/>
      <c r="ETX33" s="37"/>
      <c r="ETY33" s="37"/>
      <c r="ETZ33" s="37"/>
      <c r="EUA33" s="37"/>
      <c r="EUB33" s="37"/>
      <c r="EUC33" s="37"/>
      <c r="EUD33" s="37"/>
      <c r="EUE33" s="37"/>
      <c r="EUF33" s="37"/>
      <c r="EUG33" s="37"/>
      <c r="EUH33" s="37"/>
      <c r="EUI33" s="37"/>
      <c r="EUJ33" s="37"/>
      <c r="EUK33" s="37"/>
      <c r="EUL33" s="37"/>
      <c r="EUM33" s="37"/>
      <c r="EUN33" s="37"/>
      <c r="EUO33" s="37"/>
      <c r="EUP33" s="37"/>
      <c r="EUQ33" s="37"/>
      <c r="EUR33" s="37"/>
      <c r="EUS33" s="37"/>
      <c r="EUT33" s="37"/>
      <c r="EUU33" s="37"/>
      <c r="EUV33" s="37"/>
      <c r="EUW33" s="37"/>
      <c r="EUX33" s="37"/>
      <c r="EUY33" s="37"/>
      <c r="EUZ33" s="37"/>
      <c r="EVA33" s="37"/>
      <c r="EVB33" s="37"/>
      <c r="EVC33" s="37"/>
      <c r="EVD33" s="37"/>
      <c r="EVE33" s="37"/>
      <c r="EVF33" s="37"/>
      <c r="EVG33" s="37"/>
      <c r="EVH33" s="37"/>
      <c r="EVI33" s="37"/>
      <c r="EVJ33" s="37"/>
      <c r="EVK33" s="37"/>
      <c r="EVL33" s="37"/>
      <c r="EVM33" s="37"/>
      <c r="EVN33" s="37"/>
      <c r="EVO33" s="37"/>
      <c r="EVP33" s="37"/>
      <c r="EVQ33" s="37"/>
      <c r="EVR33" s="37"/>
      <c r="EVS33" s="37"/>
      <c r="EVT33" s="37"/>
      <c r="EVU33" s="37"/>
      <c r="EVV33" s="37"/>
      <c r="EVW33" s="37"/>
      <c r="EVX33" s="37"/>
      <c r="EVY33" s="37"/>
      <c r="EVZ33" s="37"/>
      <c r="EWA33" s="37"/>
      <c r="EWB33" s="37"/>
      <c r="EWC33" s="37"/>
      <c r="EWD33" s="37"/>
      <c r="EWE33" s="37"/>
      <c r="EWF33" s="37"/>
      <c r="EWG33" s="37"/>
      <c r="EWH33" s="37"/>
      <c r="EWI33" s="37"/>
      <c r="EWJ33" s="37"/>
      <c r="EWK33" s="37"/>
      <c r="EWL33" s="37"/>
      <c r="EWM33" s="37"/>
      <c r="EWN33" s="37"/>
      <c r="EWO33" s="37"/>
      <c r="EWP33" s="37"/>
      <c r="EWQ33" s="37"/>
      <c r="EWR33" s="37"/>
      <c r="EWS33" s="37"/>
      <c r="EWT33" s="37"/>
      <c r="EWU33" s="37"/>
      <c r="EWV33" s="37"/>
      <c r="EWW33" s="37"/>
      <c r="EWX33" s="37"/>
      <c r="EWY33" s="37"/>
      <c r="EWZ33" s="37"/>
      <c r="EXA33" s="37"/>
      <c r="EXB33" s="37"/>
      <c r="EXC33" s="37"/>
      <c r="EXD33" s="37"/>
      <c r="EXE33" s="37"/>
      <c r="EXF33" s="37"/>
      <c r="EXG33" s="37"/>
      <c r="EXH33" s="37"/>
      <c r="EXI33" s="37"/>
      <c r="EXJ33" s="37"/>
      <c r="EXK33" s="37"/>
      <c r="EXL33" s="37"/>
      <c r="EXM33" s="37"/>
      <c r="EXN33" s="37"/>
      <c r="EXO33" s="37"/>
      <c r="EXP33" s="37"/>
      <c r="EXQ33" s="37"/>
      <c r="EXR33" s="37"/>
      <c r="EXS33" s="37"/>
      <c r="EXT33" s="37"/>
      <c r="EXU33" s="37"/>
      <c r="EXV33" s="37"/>
      <c r="EXW33" s="37"/>
      <c r="EXX33" s="37"/>
      <c r="EXY33" s="37"/>
      <c r="EXZ33" s="37"/>
      <c r="EYA33" s="37"/>
      <c r="EYB33" s="37"/>
      <c r="EYC33" s="37"/>
      <c r="EYD33" s="37"/>
      <c r="EYE33" s="37"/>
      <c r="EYF33" s="37"/>
      <c r="EYG33" s="37"/>
      <c r="EYH33" s="37"/>
      <c r="EYI33" s="37"/>
      <c r="EYJ33" s="37"/>
      <c r="EYK33" s="37"/>
      <c r="EYL33" s="37"/>
      <c r="EYM33" s="37"/>
      <c r="EYN33" s="37"/>
      <c r="EYO33" s="37"/>
      <c r="EYP33" s="37"/>
      <c r="EYQ33" s="37"/>
      <c r="EYR33" s="37"/>
      <c r="EYS33" s="37"/>
      <c r="EYT33" s="37"/>
      <c r="EYU33" s="37"/>
      <c r="EYV33" s="37"/>
      <c r="EYW33" s="37"/>
      <c r="EYX33" s="37"/>
      <c r="EYY33" s="37"/>
      <c r="EYZ33" s="37"/>
      <c r="EZA33" s="37"/>
      <c r="EZB33" s="37"/>
      <c r="EZC33" s="37"/>
      <c r="EZD33" s="37"/>
      <c r="EZE33" s="37"/>
      <c r="EZF33" s="37"/>
      <c r="EZG33" s="37"/>
      <c r="EZH33" s="37"/>
      <c r="EZI33" s="37"/>
      <c r="EZJ33" s="37"/>
      <c r="EZK33" s="37"/>
      <c r="EZL33" s="37"/>
      <c r="EZM33" s="37"/>
      <c r="EZN33" s="37"/>
      <c r="EZO33" s="37"/>
      <c r="EZP33" s="37"/>
      <c r="EZQ33" s="37"/>
      <c r="EZR33" s="37"/>
      <c r="EZS33" s="37"/>
      <c r="EZT33" s="37"/>
      <c r="EZU33" s="37"/>
      <c r="EZV33" s="37"/>
      <c r="EZW33" s="37"/>
      <c r="EZX33" s="37"/>
      <c r="EZY33" s="37"/>
      <c r="EZZ33" s="37"/>
      <c r="FAA33" s="37"/>
      <c r="FAB33" s="37"/>
      <c r="FAC33" s="37"/>
      <c r="FAD33" s="37"/>
      <c r="FAE33" s="37"/>
      <c r="FAF33" s="37"/>
      <c r="FAG33" s="37"/>
      <c r="FAH33" s="37"/>
      <c r="FAI33" s="37"/>
      <c r="FAJ33" s="37"/>
      <c r="FAK33" s="37"/>
      <c r="FAL33" s="37"/>
      <c r="FAM33" s="37"/>
      <c r="FAN33" s="37"/>
      <c r="FAO33" s="37"/>
      <c r="FAP33" s="37"/>
      <c r="FAQ33" s="37"/>
      <c r="FAR33" s="37"/>
      <c r="FAS33" s="37"/>
      <c r="FAT33" s="37"/>
      <c r="FAU33" s="37"/>
      <c r="FAV33" s="37"/>
      <c r="FAW33" s="37"/>
      <c r="FAX33" s="37"/>
      <c r="FAY33" s="37"/>
      <c r="FAZ33" s="37"/>
      <c r="FBA33" s="37"/>
      <c r="FBB33" s="37"/>
      <c r="FBC33" s="37"/>
      <c r="FBD33" s="37"/>
      <c r="FBE33" s="37"/>
      <c r="FBF33" s="37"/>
      <c r="FBG33" s="37"/>
      <c r="FBH33" s="37"/>
      <c r="FBI33" s="37"/>
      <c r="FBJ33" s="37"/>
      <c r="FBK33" s="37"/>
      <c r="FBL33" s="37"/>
      <c r="FBM33" s="37"/>
      <c r="FBN33" s="37"/>
      <c r="FBO33" s="37"/>
      <c r="FBP33" s="37"/>
      <c r="FBQ33" s="37"/>
      <c r="FBR33" s="37"/>
      <c r="FBS33" s="37"/>
      <c r="FBT33" s="37"/>
      <c r="FBU33" s="37"/>
      <c r="FBV33" s="37"/>
      <c r="FBW33" s="37"/>
      <c r="FBX33" s="37"/>
      <c r="FBY33" s="37"/>
      <c r="FBZ33" s="37"/>
      <c r="FCA33" s="37"/>
      <c r="FCB33" s="37"/>
      <c r="FCC33" s="37"/>
      <c r="FCD33" s="37"/>
      <c r="FCE33" s="37"/>
      <c r="FCF33" s="37"/>
      <c r="FCG33" s="37"/>
      <c r="FCH33" s="37"/>
      <c r="FCI33" s="37"/>
      <c r="FCJ33" s="37"/>
      <c r="FCK33" s="37"/>
      <c r="FCL33" s="37"/>
      <c r="FCM33" s="37"/>
      <c r="FCN33" s="37"/>
      <c r="FCO33" s="37"/>
      <c r="FCP33" s="37"/>
      <c r="FCQ33" s="37"/>
      <c r="FCR33" s="37"/>
      <c r="FCS33" s="37"/>
      <c r="FCT33" s="37"/>
      <c r="FCU33" s="37"/>
      <c r="FCV33" s="37"/>
      <c r="FCW33" s="37"/>
      <c r="FCX33" s="37"/>
      <c r="FCY33" s="37"/>
      <c r="FCZ33" s="37"/>
      <c r="FDA33" s="37"/>
      <c r="FDB33" s="37"/>
      <c r="FDC33" s="37"/>
      <c r="FDD33" s="37"/>
      <c r="FDE33" s="37"/>
      <c r="FDF33" s="37"/>
      <c r="FDG33" s="37"/>
      <c r="FDH33" s="37"/>
      <c r="FDI33" s="37"/>
      <c r="FDJ33" s="37"/>
      <c r="FDK33" s="37"/>
      <c r="FDL33" s="37"/>
      <c r="FDM33" s="37"/>
      <c r="FDN33" s="37"/>
      <c r="FDO33" s="37"/>
      <c r="FDP33" s="37"/>
      <c r="FDQ33" s="37"/>
      <c r="FDR33" s="37"/>
      <c r="FDS33" s="37"/>
      <c r="FDT33" s="37"/>
      <c r="FDU33" s="37"/>
      <c r="FDV33" s="37"/>
      <c r="FDW33" s="37"/>
      <c r="FDX33" s="37"/>
      <c r="FDY33" s="37"/>
      <c r="FDZ33" s="37"/>
      <c r="FEA33" s="37"/>
      <c r="FEB33" s="37"/>
      <c r="FEC33" s="37"/>
      <c r="FED33" s="37"/>
      <c r="FEE33" s="37"/>
      <c r="FEF33" s="37"/>
      <c r="FEG33" s="37"/>
      <c r="FEH33" s="37"/>
      <c r="FEI33" s="37"/>
      <c r="FEJ33" s="37"/>
      <c r="FEK33" s="37"/>
      <c r="FEL33" s="37"/>
      <c r="FEM33" s="37"/>
      <c r="FEN33" s="37"/>
      <c r="FEO33" s="37"/>
      <c r="FEP33" s="37"/>
      <c r="FEQ33" s="37"/>
      <c r="FER33" s="37"/>
      <c r="FES33" s="37"/>
      <c r="FET33" s="37"/>
      <c r="FEU33" s="37"/>
      <c r="FEV33" s="37"/>
      <c r="FEW33" s="37"/>
      <c r="FEX33" s="37"/>
      <c r="FEY33" s="37"/>
      <c r="FEZ33" s="37"/>
      <c r="FFA33" s="37"/>
      <c r="FFB33" s="37"/>
      <c r="FFC33" s="37"/>
      <c r="FFD33" s="37"/>
      <c r="FFE33" s="37"/>
      <c r="FFF33" s="37"/>
      <c r="FFG33" s="37"/>
      <c r="FFH33" s="37"/>
      <c r="FFI33" s="37"/>
      <c r="FFJ33" s="37"/>
      <c r="FFK33" s="37"/>
      <c r="FFL33" s="37"/>
      <c r="FFM33" s="37"/>
      <c r="FFN33" s="37"/>
      <c r="FFO33" s="37"/>
      <c r="FFP33" s="37"/>
      <c r="FFQ33" s="37"/>
      <c r="FFR33" s="37"/>
      <c r="FFS33" s="37"/>
      <c r="FFT33" s="37"/>
      <c r="FFU33" s="37"/>
      <c r="FFV33" s="37"/>
      <c r="FFW33" s="37"/>
      <c r="FFX33" s="37"/>
      <c r="FFY33" s="37"/>
      <c r="FFZ33" s="37"/>
      <c r="FGA33" s="37"/>
      <c r="FGB33" s="37"/>
      <c r="FGC33" s="37"/>
      <c r="FGD33" s="37"/>
      <c r="FGE33" s="37"/>
      <c r="FGF33" s="37"/>
      <c r="FGG33" s="37"/>
      <c r="FGH33" s="37"/>
      <c r="FGI33" s="37"/>
      <c r="FGJ33" s="37"/>
      <c r="FGK33" s="37"/>
      <c r="FGL33" s="37"/>
      <c r="FGM33" s="37"/>
      <c r="FGN33" s="37"/>
      <c r="FGO33" s="37"/>
      <c r="FGP33" s="37"/>
      <c r="FGQ33" s="37"/>
      <c r="FGR33" s="37"/>
      <c r="FGS33" s="37"/>
      <c r="FGT33" s="37"/>
      <c r="FGU33" s="37"/>
      <c r="FGV33" s="37"/>
      <c r="FGW33" s="37"/>
      <c r="FGX33" s="37"/>
      <c r="FGY33" s="37"/>
      <c r="FGZ33" s="37"/>
      <c r="FHA33" s="37"/>
      <c r="FHB33" s="37"/>
      <c r="FHC33" s="37"/>
      <c r="FHD33" s="37"/>
      <c r="FHE33" s="37"/>
      <c r="FHF33" s="37"/>
      <c r="FHG33" s="37"/>
      <c r="FHH33" s="37"/>
      <c r="FHI33" s="37"/>
      <c r="FHJ33" s="37"/>
      <c r="FHK33" s="37"/>
      <c r="FHL33" s="37"/>
      <c r="FHM33" s="37"/>
      <c r="FHN33" s="37"/>
      <c r="FHO33" s="37"/>
      <c r="FHP33" s="37"/>
      <c r="FHQ33" s="37"/>
      <c r="FHR33" s="37"/>
      <c r="FHS33" s="37"/>
      <c r="FHT33" s="37"/>
      <c r="FHU33" s="37"/>
      <c r="FHV33" s="37"/>
      <c r="FHW33" s="37"/>
      <c r="FHX33" s="37"/>
      <c r="FHY33" s="37"/>
      <c r="FHZ33" s="37"/>
      <c r="FIA33" s="37"/>
      <c r="FIB33" s="37"/>
      <c r="FIC33" s="37"/>
      <c r="FID33" s="37"/>
      <c r="FIE33" s="37"/>
      <c r="FIF33" s="37"/>
      <c r="FIG33" s="37"/>
      <c r="FIH33" s="37"/>
      <c r="FII33" s="37"/>
      <c r="FIJ33" s="37"/>
      <c r="FIK33" s="37"/>
      <c r="FIL33" s="37"/>
      <c r="FIM33" s="37"/>
      <c r="FIN33" s="37"/>
      <c r="FIO33" s="37"/>
      <c r="FIP33" s="37"/>
      <c r="FIQ33" s="37"/>
      <c r="FIR33" s="37"/>
      <c r="FIS33" s="37"/>
      <c r="FIT33" s="37"/>
      <c r="FIU33" s="37"/>
      <c r="FIV33" s="37"/>
      <c r="FIW33" s="37"/>
      <c r="FIX33" s="37"/>
      <c r="FIY33" s="37"/>
      <c r="FIZ33" s="37"/>
      <c r="FJA33" s="37"/>
      <c r="FJB33" s="37"/>
      <c r="FJC33" s="37"/>
      <c r="FJD33" s="37"/>
      <c r="FJE33" s="37"/>
      <c r="FJF33" s="37"/>
      <c r="FJG33" s="37"/>
      <c r="FJH33" s="37"/>
      <c r="FJI33" s="37"/>
      <c r="FJJ33" s="37"/>
      <c r="FJK33" s="37"/>
      <c r="FJL33" s="37"/>
      <c r="FJM33" s="37"/>
      <c r="FJN33" s="37"/>
      <c r="FJO33" s="37"/>
      <c r="FJP33" s="37"/>
      <c r="FJQ33" s="37"/>
      <c r="FJR33" s="37"/>
      <c r="FJS33" s="37"/>
      <c r="FJT33" s="37"/>
      <c r="FJU33" s="37"/>
      <c r="FJV33" s="37"/>
      <c r="FJW33" s="37"/>
      <c r="FJX33" s="37"/>
      <c r="FJY33" s="37"/>
      <c r="FJZ33" s="37"/>
      <c r="FKA33" s="37"/>
      <c r="FKB33" s="37"/>
      <c r="FKC33" s="37"/>
      <c r="FKD33" s="37"/>
      <c r="FKE33" s="37"/>
      <c r="FKF33" s="37"/>
      <c r="FKG33" s="37"/>
      <c r="FKH33" s="37"/>
      <c r="FKI33" s="37"/>
      <c r="FKJ33" s="37"/>
      <c r="FKK33" s="37"/>
      <c r="FKL33" s="37"/>
      <c r="FKM33" s="37"/>
      <c r="FKN33" s="37"/>
      <c r="FKO33" s="37"/>
      <c r="FKP33" s="37"/>
      <c r="FKQ33" s="37"/>
      <c r="FKR33" s="37"/>
      <c r="FKS33" s="37"/>
      <c r="FKT33" s="37"/>
      <c r="FKU33" s="37"/>
      <c r="FKV33" s="37"/>
      <c r="FKW33" s="37"/>
      <c r="FKX33" s="37"/>
      <c r="FKY33" s="37"/>
      <c r="FKZ33" s="37"/>
      <c r="FLA33" s="37"/>
      <c r="FLB33" s="37"/>
      <c r="FLC33" s="37"/>
      <c r="FLD33" s="37"/>
      <c r="FLE33" s="37"/>
      <c r="FLF33" s="37"/>
      <c r="FLG33" s="37"/>
      <c r="FLH33" s="37"/>
      <c r="FLI33" s="37"/>
      <c r="FLJ33" s="37"/>
      <c r="FLK33" s="37"/>
      <c r="FLL33" s="37"/>
      <c r="FLM33" s="37"/>
      <c r="FLN33" s="37"/>
      <c r="FLO33" s="37"/>
      <c r="FLP33" s="37"/>
      <c r="FLQ33" s="37"/>
      <c r="FLR33" s="37"/>
      <c r="FLS33" s="37"/>
      <c r="FLT33" s="37"/>
      <c r="FLU33" s="37"/>
      <c r="FLV33" s="37"/>
      <c r="FLW33" s="37"/>
      <c r="FLX33" s="37"/>
      <c r="FLY33" s="37"/>
      <c r="FLZ33" s="37"/>
      <c r="FMA33" s="37"/>
      <c r="FMB33" s="37"/>
      <c r="FMC33" s="37"/>
      <c r="FMD33" s="37"/>
      <c r="FME33" s="37"/>
      <c r="FMF33" s="37"/>
      <c r="FMG33" s="37"/>
      <c r="FMH33" s="37"/>
      <c r="FMI33" s="37"/>
      <c r="FMJ33" s="37"/>
      <c r="FMK33" s="37"/>
      <c r="FML33" s="37"/>
      <c r="FMM33" s="37"/>
      <c r="FMN33" s="37"/>
      <c r="FMO33" s="37"/>
      <c r="FMP33" s="37"/>
      <c r="FMQ33" s="37"/>
      <c r="FMR33" s="37"/>
      <c r="FMS33" s="37"/>
      <c r="FMT33" s="37"/>
      <c r="FMU33" s="37"/>
      <c r="FMV33" s="37"/>
      <c r="FMW33" s="37"/>
      <c r="FMX33" s="37"/>
      <c r="FMY33" s="37"/>
      <c r="FMZ33" s="37"/>
      <c r="FNA33" s="37"/>
      <c r="FNB33" s="37"/>
      <c r="FNC33" s="37"/>
      <c r="FND33" s="37"/>
      <c r="FNE33" s="37"/>
      <c r="FNF33" s="37"/>
      <c r="FNG33" s="37"/>
      <c r="FNH33" s="37"/>
      <c r="FNI33" s="37"/>
      <c r="FNJ33" s="37"/>
      <c r="FNK33" s="37"/>
      <c r="FNL33" s="37"/>
      <c r="FNM33" s="37"/>
      <c r="FNN33" s="37"/>
      <c r="FNO33" s="37"/>
      <c r="FNP33" s="37"/>
      <c r="FNQ33" s="37"/>
      <c r="FNR33" s="37"/>
      <c r="FNS33" s="37"/>
      <c r="FNT33" s="37"/>
      <c r="FNU33" s="37"/>
      <c r="FNV33" s="37"/>
      <c r="FNW33" s="37"/>
      <c r="FNX33" s="37"/>
      <c r="FNY33" s="37"/>
      <c r="FNZ33" s="37"/>
      <c r="FOA33" s="37"/>
      <c r="FOB33" s="37"/>
      <c r="FOC33" s="37"/>
      <c r="FOD33" s="37"/>
      <c r="FOE33" s="37"/>
      <c r="FOF33" s="37"/>
      <c r="FOG33" s="37"/>
      <c r="FOH33" s="37"/>
      <c r="FOI33" s="37"/>
      <c r="FOJ33" s="37"/>
      <c r="FOK33" s="37"/>
      <c r="FOL33" s="37"/>
      <c r="FOM33" s="37"/>
      <c r="FON33" s="37"/>
      <c r="FOO33" s="37"/>
      <c r="FOP33" s="37"/>
      <c r="FOQ33" s="37"/>
      <c r="FOR33" s="37"/>
      <c r="FOS33" s="37"/>
      <c r="FOT33" s="37"/>
      <c r="FOU33" s="37"/>
      <c r="FOV33" s="37"/>
      <c r="FOW33" s="37"/>
      <c r="FOX33" s="37"/>
      <c r="FOY33" s="37"/>
      <c r="FOZ33" s="37"/>
      <c r="FPA33" s="37"/>
      <c r="FPB33" s="37"/>
      <c r="FPC33" s="37"/>
      <c r="FPD33" s="37"/>
      <c r="FPE33" s="37"/>
      <c r="FPF33" s="37"/>
      <c r="FPG33" s="37"/>
      <c r="FPH33" s="37"/>
      <c r="FPI33" s="37"/>
      <c r="FPJ33" s="37"/>
      <c r="FPK33" s="37"/>
      <c r="FPL33" s="37"/>
      <c r="FPM33" s="37"/>
      <c r="FPN33" s="37"/>
      <c r="FPO33" s="37"/>
      <c r="FPP33" s="37"/>
      <c r="FPQ33" s="37"/>
      <c r="FPR33" s="37"/>
      <c r="FPS33" s="37"/>
      <c r="FPT33" s="37"/>
      <c r="FPU33" s="37"/>
      <c r="FPV33" s="37"/>
      <c r="FPW33" s="37"/>
      <c r="FPX33" s="37"/>
      <c r="FPY33" s="37"/>
      <c r="FPZ33" s="37"/>
      <c r="FQA33" s="37"/>
      <c r="FQB33" s="37"/>
      <c r="FQC33" s="37"/>
      <c r="FQD33" s="37"/>
      <c r="FQE33" s="37"/>
      <c r="FQF33" s="37"/>
      <c r="FQG33" s="37"/>
      <c r="FQH33" s="37"/>
      <c r="FQI33" s="37"/>
      <c r="FQJ33" s="37"/>
      <c r="FQK33" s="37"/>
      <c r="FQL33" s="37"/>
      <c r="FQM33" s="37"/>
      <c r="FQN33" s="37"/>
      <c r="FQO33" s="37"/>
      <c r="FQP33" s="37"/>
      <c r="FQQ33" s="37"/>
      <c r="FQR33" s="37"/>
      <c r="FQS33" s="37"/>
      <c r="FQT33" s="37"/>
      <c r="FQU33" s="37"/>
      <c r="FQV33" s="37"/>
      <c r="FQW33" s="37"/>
      <c r="FQX33" s="37"/>
      <c r="FQY33" s="37"/>
      <c r="FQZ33" s="37"/>
      <c r="FRA33" s="37"/>
      <c r="FRB33" s="37"/>
      <c r="FRC33" s="37"/>
      <c r="FRD33" s="37"/>
      <c r="FRE33" s="37"/>
      <c r="FRF33" s="37"/>
      <c r="FRG33" s="37"/>
      <c r="FRH33" s="37"/>
      <c r="FRI33" s="37"/>
      <c r="FRJ33" s="37"/>
      <c r="FRK33" s="37"/>
      <c r="FRL33" s="37"/>
      <c r="FRM33" s="37"/>
      <c r="FRN33" s="37"/>
      <c r="FRO33" s="37"/>
      <c r="FRP33" s="37"/>
      <c r="FRQ33" s="37"/>
      <c r="FRR33" s="37"/>
      <c r="FRS33" s="37"/>
      <c r="FRT33" s="37"/>
      <c r="FRU33" s="37"/>
      <c r="FRV33" s="37"/>
      <c r="FRW33" s="37"/>
      <c r="FRX33" s="37"/>
      <c r="FRY33" s="37"/>
      <c r="FRZ33" s="37"/>
      <c r="FSA33" s="37"/>
      <c r="FSB33" s="37"/>
      <c r="FSC33" s="37"/>
      <c r="FSD33" s="37"/>
      <c r="FSE33" s="37"/>
      <c r="FSF33" s="37"/>
      <c r="FSG33" s="37"/>
      <c r="FSH33" s="37"/>
      <c r="FSI33" s="37"/>
      <c r="FSJ33" s="37"/>
      <c r="FSK33" s="37"/>
      <c r="FSL33" s="37"/>
      <c r="FSM33" s="37"/>
      <c r="FSN33" s="37"/>
      <c r="FSO33" s="37"/>
      <c r="FSP33" s="37"/>
      <c r="FSQ33" s="37"/>
      <c r="FSR33" s="37"/>
      <c r="FSS33" s="37"/>
      <c r="FST33" s="37"/>
      <c r="FSU33" s="37"/>
      <c r="FSV33" s="37"/>
      <c r="FSW33" s="37"/>
      <c r="FSX33" s="37"/>
      <c r="FSY33" s="37"/>
      <c r="FSZ33" s="37"/>
      <c r="FTA33" s="37"/>
      <c r="FTB33" s="37"/>
      <c r="FTC33" s="37"/>
      <c r="FTD33" s="37"/>
      <c r="FTE33" s="37"/>
      <c r="FTF33" s="37"/>
      <c r="FTG33" s="37"/>
      <c r="FTH33" s="37"/>
      <c r="FTI33" s="37"/>
      <c r="FTJ33" s="37"/>
      <c r="FTK33" s="37"/>
      <c r="FTL33" s="37"/>
      <c r="FTM33" s="37"/>
      <c r="FTN33" s="37"/>
      <c r="FTO33" s="37"/>
      <c r="FTP33" s="37"/>
      <c r="FTQ33" s="37"/>
      <c r="FTR33" s="37"/>
      <c r="FTS33" s="37"/>
      <c r="FTT33" s="37"/>
      <c r="FTU33" s="37"/>
      <c r="FTV33" s="37"/>
      <c r="FTW33" s="37"/>
      <c r="FTX33" s="37"/>
      <c r="FTY33" s="37"/>
      <c r="FTZ33" s="37"/>
      <c r="FUA33" s="37"/>
      <c r="FUB33" s="37"/>
      <c r="FUC33" s="37"/>
      <c r="FUD33" s="37"/>
      <c r="FUE33" s="37"/>
      <c r="FUF33" s="37"/>
      <c r="FUG33" s="37"/>
      <c r="FUH33" s="37"/>
      <c r="FUI33" s="37"/>
      <c r="FUJ33" s="37"/>
      <c r="FUK33" s="37"/>
      <c r="FUL33" s="37"/>
      <c r="FUM33" s="37"/>
      <c r="FUN33" s="37"/>
      <c r="FUO33" s="37"/>
      <c r="FUP33" s="37"/>
      <c r="FUQ33" s="37"/>
      <c r="FUR33" s="37"/>
      <c r="FUS33" s="37"/>
      <c r="FUT33" s="37"/>
      <c r="FUU33" s="37"/>
      <c r="FUV33" s="37"/>
      <c r="FUW33" s="37"/>
      <c r="FUX33" s="37"/>
      <c r="FUY33" s="37"/>
      <c r="FUZ33" s="37"/>
      <c r="FVA33" s="37"/>
      <c r="FVB33" s="37"/>
      <c r="FVC33" s="37"/>
      <c r="FVD33" s="37"/>
      <c r="FVE33" s="37"/>
      <c r="FVF33" s="37"/>
      <c r="FVG33" s="37"/>
      <c r="FVH33" s="37"/>
      <c r="FVI33" s="37"/>
      <c r="FVJ33" s="37"/>
      <c r="FVK33" s="37"/>
      <c r="FVL33" s="37"/>
      <c r="FVM33" s="37"/>
      <c r="FVN33" s="37"/>
      <c r="FVO33" s="37"/>
      <c r="FVP33" s="37"/>
      <c r="FVQ33" s="37"/>
      <c r="FVR33" s="37"/>
      <c r="FVS33" s="37"/>
      <c r="FVT33" s="37"/>
      <c r="FVU33" s="37"/>
      <c r="FVV33" s="37"/>
      <c r="FVW33" s="37"/>
      <c r="FVX33" s="37"/>
      <c r="FVY33" s="37"/>
      <c r="FVZ33" s="37"/>
      <c r="FWA33" s="37"/>
      <c r="FWB33" s="37"/>
      <c r="FWC33" s="37"/>
      <c r="FWD33" s="37"/>
      <c r="FWE33" s="37"/>
      <c r="FWF33" s="37"/>
      <c r="FWG33" s="37"/>
      <c r="FWH33" s="37"/>
      <c r="FWI33" s="37"/>
      <c r="FWJ33" s="37"/>
      <c r="FWK33" s="37"/>
      <c r="FWL33" s="37"/>
      <c r="FWM33" s="37"/>
      <c r="FWN33" s="37"/>
      <c r="FWO33" s="37"/>
      <c r="FWP33" s="37"/>
      <c r="FWQ33" s="37"/>
      <c r="FWR33" s="37"/>
      <c r="FWS33" s="37"/>
      <c r="FWT33" s="37"/>
      <c r="FWU33" s="37"/>
      <c r="FWV33" s="37"/>
      <c r="FWW33" s="37"/>
      <c r="FWX33" s="37"/>
      <c r="FWY33" s="37"/>
      <c r="FWZ33" s="37"/>
      <c r="FXA33" s="37"/>
      <c r="FXB33" s="37"/>
      <c r="FXC33" s="37"/>
      <c r="FXD33" s="37"/>
      <c r="FXE33" s="37"/>
      <c r="FXF33" s="37"/>
      <c r="FXG33" s="37"/>
      <c r="FXH33" s="37"/>
      <c r="FXI33" s="37"/>
      <c r="FXJ33" s="37"/>
      <c r="FXK33" s="37"/>
      <c r="FXL33" s="37"/>
      <c r="FXM33" s="37"/>
      <c r="FXN33" s="37"/>
      <c r="FXO33" s="37"/>
      <c r="FXP33" s="37"/>
      <c r="FXQ33" s="37"/>
      <c r="FXR33" s="37"/>
      <c r="FXS33" s="37"/>
      <c r="FXT33" s="37"/>
      <c r="FXU33" s="37"/>
      <c r="FXV33" s="37"/>
      <c r="FXW33" s="37"/>
      <c r="FXX33" s="37"/>
      <c r="FXY33" s="37"/>
      <c r="FXZ33" s="37"/>
      <c r="FYA33" s="37"/>
      <c r="FYB33" s="37"/>
      <c r="FYC33" s="37"/>
      <c r="FYD33" s="37"/>
      <c r="FYE33" s="37"/>
      <c r="FYF33" s="37"/>
      <c r="FYG33" s="37"/>
      <c r="FYH33" s="37"/>
      <c r="FYI33" s="37"/>
      <c r="FYJ33" s="37"/>
      <c r="FYK33" s="37"/>
      <c r="FYL33" s="37"/>
      <c r="FYM33" s="37"/>
      <c r="FYN33" s="37"/>
      <c r="FYO33" s="37"/>
      <c r="FYP33" s="37"/>
      <c r="FYQ33" s="37"/>
      <c r="FYR33" s="37"/>
      <c r="FYS33" s="37"/>
      <c r="FYT33" s="37"/>
      <c r="FYU33" s="37"/>
      <c r="FYV33" s="37"/>
      <c r="FYW33" s="37"/>
      <c r="FYX33" s="37"/>
      <c r="FYY33" s="37"/>
      <c r="FYZ33" s="37"/>
      <c r="FZA33" s="37"/>
      <c r="FZB33" s="37"/>
      <c r="FZC33" s="37"/>
      <c r="FZD33" s="37"/>
      <c r="FZE33" s="37"/>
      <c r="FZF33" s="37"/>
      <c r="FZG33" s="37"/>
      <c r="FZH33" s="37"/>
      <c r="FZI33" s="37"/>
      <c r="FZJ33" s="37"/>
      <c r="FZK33" s="37"/>
      <c r="FZL33" s="37"/>
      <c r="FZM33" s="37"/>
      <c r="FZN33" s="37"/>
      <c r="FZO33" s="37"/>
      <c r="FZP33" s="37"/>
      <c r="FZQ33" s="37"/>
      <c r="FZR33" s="37"/>
      <c r="FZS33" s="37"/>
      <c r="FZT33" s="37"/>
      <c r="FZU33" s="37"/>
      <c r="FZV33" s="37"/>
      <c r="FZW33" s="37"/>
      <c r="FZX33" s="37"/>
      <c r="FZY33" s="37"/>
      <c r="FZZ33" s="37"/>
      <c r="GAA33" s="37"/>
      <c r="GAB33" s="37"/>
      <c r="GAC33" s="37"/>
      <c r="GAD33" s="37"/>
      <c r="GAE33" s="37"/>
      <c r="GAF33" s="37"/>
      <c r="GAG33" s="37"/>
      <c r="GAH33" s="37"/>
      <c r="GAI33" s="37"/>
      <c r="GAJ33" s="37"/>
      <c r="GAK33" s="37"/>
      <c r="GAL33" s="37"/>
      <c r="GAM33" s="37"/>
      <c r="GAN33" s="37"/>
      <c r="GAO33" s="37"/>
      <c r="GAP33" s="37"/>
      <c r="GAQ33" s="37"/>
      <c r="GAR33" s="37"/>
      <c r="GAS33" s="37"/>
      <c r="GAT33" s="37"/>
      <c r="GAU33" s="37"/>
      <c r="GAV33" s="37"/>
      <c r="GAW33" s="37"/>
      <c r="GAX33" s="37"/>
      <c r="GAY33" s="37"/>
      <c r="GAZ33" s="37"/>
      <c r="GBA33" s="37"/>
      <c r="GBB33" s="37"/>
      <c r="GBC33" s="37"/>
      <c r="GBD33" s="37"/>
      <c r="GBE33" s="37"/>
      <c r="GBF33" s="37"/>
      <c r="GBG33" s="37"/>
      <c r="GBH33" s="37"/>
      <c r="GBI33" s="37"/>
      <c r="GBJ33" s="37"/>
      <c r="GBK33" s="37"/>
      <c r="GBL33" s="37"/>
      <c r="GBM33" s="37"/>
      <c r="GBN33" s="37"/>
      <c r="GBO33" s="37"/>
      <c r="GBP33" s="37"/>
      <c r="GBQ33" s="37"/>
      <c r="GBR33" s="37"/>
      <c r="GBS33" s="37"/>
      <c r="GBT33" s="37"/>
      <c r="GBU33" s="37"/>
      <c r="GBV33" s="37"/>
      <c r="GBW33" s="37"/>
      <c r="GBX33" s="37"/>
      <c r="GBY33" s="37"/>
      <c r="GBZ33" s="37"/>
      <c r="GCA33" s="37"/>
      <c r="GCB33" s="37"/>
      <c r="GCC33" s="37"/>
      <c r="GCD33" s="37"/>
      <c r="GCE33" s="37"/>
      <c r="GCF33" s="37"/>
      <c r="GCG33" s="37"/>
      <c r="GCH33" s="37"/>
      <c r="GCI33" s="37"/>
      <c r="GCJ33" s="37"/>
      <c r="GCK33" s="37"/>
      <c r="GCL33" s="37"/>
      <c r="GCM33" s="37"/>
      <c r="GCN33" s="37"/>
      <c r="GCO33" s="37"/>
      <c r="GCP33" s="37"/>
      <c r="GCQ33" s="37"/>
      <c r="GCR33" s="37"/>
      <c r="GCS33" s="37"/>
      <c r="GCT33" s="37"/>
      <c r="GCU33" s="37"/>
      <c r="GCV33" s="37"/>
      <c r="GCW33" s="37"/>
      <c r="GCX33" s="37"/>
      <c r="GCY33" s="37"/>
      <c r="GCZ33" s="37"/>
      <c r="GDA33" s="37"/>
      <c r="GDB33" s="37"/>
      <c r="GDC33" s="37"/>
      <c r="GDD33" s="37"/>
      <c r="GDE33" s="37"/>
      <c r="GDF33" s="37"/>
      <c r="GDG33" s="37"/>
      <c r="GDH33" s="37"/>
      <c r="GDI33" s="37"/>
      <c r="GDJ33" s="37"/>
      <c r="GDK33" s="37"/>
      <c r="GDL33" s="37"/>
      <c r="GDM33" s="37"/>
      <c r="GDN33" s="37"/>
      <c r="GDO33" s="37"/>
      <c r="GDP33" s="37"/>
      <c r="GDQ33" s="37"/>
      <c r="GDR33" s="37"/>
      <c r="GDS33" s="37"/>
      <c r="GDT33" s="37"/>
      <c r="GDU33" s="37"/>
      <c r="GDV33" s="37"/>
      <c r="GDW33" s="37"/>
      <c r="GDX33" s="37"/>
      <c r="GDY33" s="37"/>
      <c r="GDZ33" s="37"/>
      <c r="GEA33" s="37"/>
      <c r="GEB33" s="37"/>
      <c r="GEC33" s="37"/>
      <c r="GED33" s="37"/>
      <c r="GEE33" s="37"/>
      <c r="GEF33" s="37"/>
      <c r="GEG33" s="37"/>
      <c r="GEH33" s="37"/>
      <c r="GEI33" s="37"/>
      <c r="GEJ33" s="37"/>
      <c r="GEK33" s="37"/>
      <c r="GEL33" s="37"/>
      <c r="GEM33" s="37"/>
      <c r="GEN33" s="37"/>
      <c r="GEO33" s="37"/>
      <c r="GEP33" s="37"/>
      <c r="GEQ33" s="37"/>
      <c r="GER33" s="37"/>
      <c r="GES33" s="37"/>
      <c r="GET33" s="37"/>
      <c r="GEU33" s="37"/>
      <c r="GEV33" s="37"/>
      <c r="GEW33" s="37"/>
      <c r="GEX33" s="37"/>
      <c r="GEY33" s="37"/>
      <c r="GEZ33" s="37"/>
      <c r="GFA33" s="37"/>
      <c r="GFB33" s="37"/>
      <c r="GFC33" s="37"/>
      <c r="GFD33" s="37"/>
      <c r="GFE33" s="37"/>
      <c r="GFF33" s="37"/>
      <c r="GFG33" s="37"/>
      <c r="GFH33" s="37"/>
      <c r="GFI33" s="37"/>
      <c r="GFJ33" s="37"/>
      <c r="GFK33" s="37"/>
      <c r="GFL33" s="37"/>
      <c r="GFM33" s="37"/>
      <c r="GFN33" s="37"/>
      <c r="GFO33" s="37"/>
      <c r="GFP33" s="37"/>
      <c r="GFQ33" s="37"/>
      <c r="GFR33" s="37"/>
      <c r="GFS33" s="37"/>
      <c r="GFT33" s="37"/>
      <c r="GFU33" s="37"/>
      <c r="GFV33" s="37"/>
      <c r="GFW33" s="37"/>
      <c r="GFX33" s="37"/>
      <c r="GFY33" s="37"/>
      <c r="GFZ33" s="37"/>
      <c r="GGA33" s="37"/>
      <c r="GGB33" s="37"/>
      <c r="GGC33" s="37"/>
      <c r="GGD33" s="37"/>
      <c r="GGE33" s="37"/>
      <c r="GGF33" s="37"/>
      <c r="GGG33" s="37"/>
      <c r="GGH33" s="37"/>
      <c r="GGI33" s="37"/>
      <c r="GGJ33" s="37"/>
      <c r="GGK33" s="37"/>
      <c r="GGL33" s="37"/>
      <c r="GGM33" s="37"/>
      <c r="GGN33" s="37"/>
      <c r="GGO33" s="37"/>
      <c r="GGP33" s="37"/>
      <c r="GGQ33" s="37"/>
      <c r="GGR33" s="37"/>
      <c r="GGS33" s="37"/>
      <c r="GGT33" s="37"/>
      <c r="GGU33" s="37"/>
      <c r="GGV33" s="37"/>
      <c r="GGW33" s="37"/>
      <c r="GGX33" s="37"/>
      <c r="GGY33" s="37"/>
      <c r="GGZ33" s="37"/>
      <c r="GHA33" s="37"/>
      <c r="GHB33" s="37"/>
      <c r="GHC33" s="37"/>
      <c r="GHD33" s="37"/>
      <c r="GHE33" s="37"/>
      <c r="GHF33" s="37"/>
      <c r="GHG33" s="37"/>
      <c r="GHH33" s="37"/>
      <c r="GHI33" s="37"/>
      <c r="GHJ33" s="37"/>
      <c r="GHK33" s="37"/>
      <c r="GHL33" s="37"/>
      <c r="GHM33" s="37"/>
      <c r="GHN33" s="37"/>
      <c r="GHO33" s="37"/>
      <c r="GHP33" s="37"/>
      <c r="GHQ33" s="37"/>
      <c r="GHR33" s="37"/>
      <c r="GHS33" s="37"/>
      <c r="GHT33" s="37"/>
      <c r="GHU33" s="37"/>
      <c r="GHV33" s="37"/>
      <c r="GHW33" s="37"/>
      <c r="GHX33" s="37"/>
      <c r="GHY33" s="37"/>
      <c r="GHZ33" s="37"/>
      <c r="GIA33" s="37"/>
      <c r="GIB33" s="37"/>
      <c r="GIC33" s="37"/>
      <c r="GID33" s="37"/>
      <c r="GIE33" s="37"/>
      <c r="GIF33" s="37"/>
      <c r="GIG33" s="37"/>
      <c r="GIH33" s="37"/>
      <c r="GII33" s="37"/>
      <c r="GIJ33" s="37"/>
      <c r="GIK33" s="37"/>
      <c r="GIL33" s="37"/>
      <c r="GIM33" s="37"/>
      <c r="GIN33" s="37"/>
      <c r="GIO33" s="37"/>
      <c r="GIP33" s="37"/>
      <c r="GIQ33" s="37"/>
      <c r="GIR33" s="37"/>
      <c r="GIS33" s="37"/>
      <c r="GIT33" s="37"/>
      <c r="GIU33" s="37"/>
      <c r="GIV33" s="37"/>
      <c r="GIW33" s="37"/>
      <c r="GIX33" s="37"/>
      <c r="GIY33" s="37"/>
      <c r="GIZ33" s="37"/>
      <c r="GJA33" s="37"/>
      <c r="GJB33" s="37"/>
      <c r="GJC33" s="37"/>
      <c r="GJD33" s="37"/>
      <c r="GJE33" s="37"/>
      <c r="GJF33" s="37"/>
      <c r="GJG33" s="37"/>
      <c r="GJH33" s="37"/>
      <c r="GJI33" s="37"/>
      <c r="GJJ33" s="37"/>
      <c r="GJK33" s="37"/>
      <c r="GJL33" s="37"/>
      <c r="GJM33" s="37"/>
      <c r="GJN33" s="37"/>
      <c r="GJO33" s="37"/>
      <c r="GJP33" s="37"/>
      <c r="GJQ33" s="37"/>
      <c r="GJR33" s="37"/>
      <c r="GJS33" s="37"/>
      <c r="GJT33" s="37"/>
      <c r="GJU33" s="37"/>
      <c r="GJV33" s="37"/>
      <c r="GJW33" s="37"/>
      <c r="GJX33" s="37"/>
      <c r="GJY33" s="37"/>
      <c r="GJZ33" s="37"/>
      <c r="GKA33" s="37"/>
      <c r="GKB33" s="37"/>
      <c r="GKC33" s="37"/>
      <c r="GKD33" s="37"/>
      <c r="GKE33" s="37"/>
      <c r="GKF33" s="37"/>
      <c r="GKG33" s="37"/>
      <c r="GKH33" s="37"/>
      <c r="GKI33" s="37"/>
      <c r="GKJ33" s="37"/>
      <c r="GKK33" s="37"/>
      <c r="GKL33" s="37"/>
      <c r="GKM33" s="37"/>
      <c r="GKN33" s="37"/>
      <c r="GKO33" s="37"/>
      <c r="GKP33" s="37"/>
      <c r="GKQ33" s="37"/>
      <c r="GKR33" s="37"/>
      <c r="GKS33" s="37"/>
      <c r="GKT33" s="37"/>
      <c r="GKU33" s="37"/>
      <c r="GKV33" s="37"/>
      <c r="GKW33" s="37"/>
      <c r="GKX33" s="37"/>
      <c r="GKY33" s="37"/>
      <c r="GKZ33" s="37"/>
      <c r="GLA33" s="37"/>
      <c r="GLB33" s="37"/>
      <c r="GLC33" s="37"/>
      <c r="GLD33" s="37"/>
      <c r="GLE33" s="37"/>
      <c r="GLF33" s="37"/>
      <c r="GLG33" s="37"/>
      <c r="GLH33" s="37"/>
      <c r="GLI33" s="37"/>
      <c r="GLJ33" s="37"/>
      <c r="GLK33" s="37"/>
      <c r="GLL33" s="37"/>
      <c r="GLM33" s="37"/>
      <c r="GLN33" s="37"/>
      <c r="GLO33" s="37"/>
      <c r="GLP33" s="37"/>
      <c r="GLQ33" s="37"/>
      <c r="GLR33" s="37"/>
      <c r="GLS33" s="37"/>
      <c r="GLT33" s="37"/>
      <c r="GLU33" s="37"/>
      <c r="GLV33" s="37"/>
      <c r="GLW33" s="37"/>
      <c r="GLX33" s="37"/>
      <c r="GLY33" s="37"/>
      <c r="GLZ33" s="37"/>
      <c r="GMA33" s="37"/>
      <c r="GMB33" s="37"/>
      <c r="GMC33" s="37"/>
      <c r="GMD33" s="37"/>
      <c r="GME33" s="37"/>
      <c r="GMF33" s="37"/>
      <c r="GMG33" s="37"/>
      <c r="GMH33" s="37"/>
      <c r="GMI33" s="37"/>
      <c r="GMJ33" s="37"/>
      <c r="GMK33" s="37"/>
      <c r="GML33" s="37"/>
      <c r="GMM33" s="37"/>
      <c r="GMN33" s="37"/>
      <c r="GMO33" s="37"/>
      <c r="GMP33" s="37"/>
      <c r="GMQ33" s="37"/>
      <c r="GMR33" s="37"/>
      <c r="GMS33" s="37"/>
      <c r="GMT33" s="37"/>
      <c r="GMU33" s="37"/>
      <c r="GMV33" s="37"/>
      <c r="GMW33" s="37"/>
      <c r="GMX33" s="37"/>
      <c r="GMY33" s="37"/>
      <c r="GMZ33" s="37"/>
      <c r="GNA33" s="37"/>
      <c r="GNB33" s="37"/>
      <c r="GNC33" s="37"/>
      <c r="GND33" s="37"/>
      <c r="GNE33" s="37"/>
      <c r="GNF33" s="37"/>
      <c r="GNG33" s="37"/>
      <c r="GNH33" s="37"/>
      <c r="GNI33" s="37"/>
      <c r="GNJ33" s="37"/>
      <c r="GNK33" s="37"/>
      <c r="GNL33" s="37"/>
      <c r="GNM33" s="37"/>
      <c r="GNN33" s="37"/>
      <c r="GNO33" s="37"/>
      <c r="GNP33" s="37"/>
      <c r="GNQ33" s="37"/>
      <c r="GNR33" s="37"/>
      <c r="GNS33" s="37"/>
      <c r="GNT33" s="37"/>
      <c r="GNU33" s="37"/>
      <c r="GNV33" s="37"/>
      <c r="GNW33" s="37"/>
      <c r="GNX33" s="37"/>
      <c r="GNY33" s="37"/>
      <c r="GNZ33" s="37"/>
      <c r="GOA33" s="37"/>
      <c r="GOB33" s="37"/>
      <c r="GOC33" s="37"/>
      <c r="GOD33" s="37"/>
      <c r="GOE33" s="37"/>
      <c r="GOF33" s="37"/>
      <c r="GOG33" s="37"/>
      <c r="GOH33" s="37"/>
      <c r="GOI33" s="37"/>
      <c r="GOJ33" s="37"/>
      <c r="GOK33" s="37"/>
      <c r="GOL33" s="37"/>
      <c r="GOM33" s="37"/>
      <c r="GON33" s="37"/>
      <c r="GOO33" s="37"/>
      <c r="GOP33" s="37"/>
      <c r="GOQ33" s="37"/>
      <c r="GOR33" s="37"/>
      <c r="GOS33" s="37"/>
      <c r="GOT33" s="37"/>
      <c r="GOU33" s="37"/>
      <c r="GOV33" s="37"/>
      <c r="GOW33" s="37"/>
      <c r="GOX33" s="37"/>
      <c r="GOY33" s="37"/>
      <c r="GOZ33" s="37"/>
      <c r="GPA33" s="37"/>
      <c r="GPB33" s="37"/>
      <c r="GPC33" s="37"/>
      <c r="GPD33" s="37"/>
      <c r="GPE33" s="37"/>
      <c r="GPF33" s="37"/>
      <c r="GPG33" s="37"/>
      <c r="GPH33" s="37"/>
      <c r="GPI33" s="37"/>
      <c r="GPJ33" s="37"/>
      <c r="GPK33" s="37"/>
      <c r="GPL33" s="37"/>
      <c r="GPM33" s="37"/>
      <c r="GPN33" s="37"/>
      <c r="GPO33" s="37"/>
      <c r="GPP33" s="37"/>
      <c r="GPQ33" s="37"/>
      <c r="GPR33" s="37"/>
      <c r="GPS33" s="37"/>
      <c r="GPT33" s="37"/>
      <c r="GPU33" s="37"/>
      <c r="GPV33" s="37"/>
      <c r="GPW33" s="37"/>
      <c r="GPX33" s="37"/>
      <c r="GPY33" s="37"/>
      <c r="GPZ33" s="37"/>
      <c r="GQA33" s="37"/>
      <c r="GQB33" s="37"/>
      <c r="GQC33" s="37"/>
      <c r="GQD33" s="37"/>
      <c r="GQE33" s="37"/>
      <c r="GQF33" s="37"/>
      <c r="GQG33" s="37"/>
      <c r="GQH33" s="37"/>
      <c r="GQI33" s="37"/>
      <c r="GQJ33" s="37"/>
      <c r="GQK33" s="37"/>
      <c r="GQL33" s="37"/>
      <c r="GQM33" s="37"/>
      <c r="GQN33" s="37"/>
      <c r="GQO33" s="37"/>
      <c r="GQP33" s="37"/>
      <c r="GQQ33" s="37"/>
      <c r="GQR33" s="37"/>
      <c r="GQS33" s="37"/>
      <c r="GQT33" s="37"/>
      <c r="GQU33" s="37"/>
      <c r="GQV33" s="37"/>
      <c r="GQW33" s="37"/>
      <c r="GQX33" s="37"/>
      <c r="GQY33" s="37"/>
      <c r="GQZ33" s="37"/>
      <c r="GRA33" s="37"/>
      <c r="GRB33" s="37"/>
      <c r="GRC33" s="37"/>
      <c r="GRD33" s="37"/>
      <c r="GRE33" s="37"/>
      <c r="GRF33" s="37"/>
      <c r="GRG33" s="37"/>
      <c r="GRH33" s="37"/>
      <c r="GRI33" s="37"/>
      <c r="GRJ33" s="37"/>
      <c r="GRK33" s="37"/>
      <c r="GRL33" s="37"/>
      <c r="GRM33" s="37"/>
      <c r="GRN33" s="37"/>
      <c r="GRO33" s="37"/>
      <c r="GRP33" s="37"/>
      <c r="GRQ33" s="37"/>
      <c r="GRR33" s="37"/>
      <c r="GRS33" s="37"/>
      <c r="GRT33" s="37"/>
      <c r="GRU33" s="37"/>
      <c r="GRV33" s="37"/>
      <c r="GRW33" s="37"/>
      <c r="GRX33" s="37"/>
      <c r="GRY33" s="37"/>
      <c r="GRZ33" s="37"/>
      <c r="GSA33" s="37"/>
      <c r="GSB33" s="37"/>
      <c r="GSC33" s="37"/>
      <c r="GSD33" s="37"/>
      <c r="GSE33" s="37"/>
      <c r="GSF33" s="37"/>
      <c r="GSG33" s="37"/>
      <c r="GSH33" s="37"/>
      <c r="GSI33" s="37"/>
      <c r="GSJ33" s="37"/>
      <c r="GSK33" s="37"/>
      <c r="GSL33" s="37"/>
      <c r="GSM33" s="37"/>
      <c r="GSN33" s="37"/>
      <c r="GSO33" s="37"/>
      <c r="GSP33" s="37"/>
      <c r="GSQ33" s="37"/>
      <c r="GSR33" s="37"/>
      <c r="GSS33" s="37"/>
      <c r="GST33" s="37"/>
      <c r="GSU33" s="37"/>
      <c r="GSV33" s="37"/>
      <c r="GSW33" s="37"/>
      <c r="GSX33" s="37"/>
      <c r="GSY33" s="37"/>
      <c r="GSZ33" s="37"/>
      <c r="GTA33" s="37"/>
      <c r="GTB33" s="37"/>
      <c r="GTC33" s="37"/>
      <c r="GTD33" s="37"/>
      <c r="GTE33" s="37"/>
      <c r="GTF33" s="37"/>
      <c r="GTG33" s="37"/>
      <c r="GTH33" s="37"/>
      <c r="GTI33" s="37"/>
      <c r="GTJ33" s="37"/>
      <c r="GTK33" s="37"/>
      <c r="GTL33" s="37"/>
      <c r="GTM33" s="37"/>
      <c r="GTN33" s="37"/>
      <c r="GTO33" s="37"/>
      <c r="GTP33" s="37"/>
      <c r="GTQ33" s="37"/>
      <c r="GTR33" s="37"/>
      <c r="GTS33" s="37"/>
      <c r="GTT33" s="37"/>
      <c r="GTU33" s="37"/>
      <c r="GTV33" s="37"/>
      <c r="GTW33" s="37"/>
      <c r="GTX33" s="37"/>
      <c r="GTY33" s="37"/>
      <c r="GTZ33" s="37"/>
      <c r="GUA33" s="37"/>
      <c r="GUB33" s="37"/>
      <c r="GUC33" s="37"/>
      <c r="GUD33" s="37"/>
      <c r="GUE33" s="37"/>
      <c r="GUF33" s="37"/>
      <c r="GUG33" s="37"/>
      <c r="GUH33" s="37"/>
      <c r="GUI33" s="37"/>
      <c r="GUJ33" s="37"/>
      <c r="GUK33" s="37"/>
      <c r="GUL33" s="37"/>
      <c r="GUM33" s="37"/>
      <c r="GUN33" s="37"/>
      <c r="GUO33" s="37"/>
      <c r="GUP33" s="37"/>
      <c r="GUQ33" s="37"/>
      <c r="GUR33" s="37"/>
      <c r="GUS33" s="37"/>
      <c r="GUT33" s="37"/>
      <c r="GUU33" s="37"/>
      <c r="GUV33" s="37"/>
      <c r="GUW33" s="37"/>
      <c r="GUX33" s="37"/>
      <c r="GUY33" s="37"/>
      <c r="GUZ33" s="37"/>
      <c r="GVA33" s="37"/>
      <c r="GVB33" s="37"/>
      <c r="GVC33" s="37"/>
      <c r="GVD33" s="37"/>
      <c r="GVE33" s="37"/>
      <c r="GVF33" s="37"/>
      <c r="GVG33" s="37"/>
      <c r="GVH33" s="37"/>
      <c r="GVI33" s="37"/>
      <c r="GVJ33" s="37"/>
      <c r="GVK33" s="37"/>
      <c r="GVL33" s="37"/>
      <c r="GVM33" s="37"/>
      <c r="GVN33" s="37"/>
      <c r="GVO33" s="37"/>
      <c r="GVP33" s="37"/>
      <c r="GVQ33" s="37"/>
      <c r="GVR33" s="37"/>
      <c r="GVS33" s="37"/>
      <c r="GVT33" s="37"/>
      <c r="GVU33" s="37"/>
      <c r="GVV33" s="37"/>
      <c r="GVW33" s="37"/>
      <c r="GVX33" s="37"/>
      <c r="GVY33" s="37"/>
      <c r="GVZ33" s="37"/>
      <c r="GWA33" s="37"/>
      <c r="GWB33" s="37"/>
      <c r="GWC33" s="37"/>
      <c r="GWD33" s="37"/>
      <c r="GWE33" s="37"/>
      <c r="GWF33" s="37"/>
      <c r="GWG33" s="37"/>
      <c r="GWH33" s="37"/>
      <c r="GWI33" s="37"/>
      <c r="GWJ33" s="37"/>
      <c r="GWK33" s="37"/>
      <c r="GWL33" s="37"/>
      <c r="GWM33" s="37"/>
      <c r="GWN33" s="37"/>
      <c r="GWO33" s="37"/>
      <c r="GWP33" s="37"/>
      <c r="GWQ33" s="37"/>
      <c r="GWR33" s="37"/>
      <c r="GWS33" s="37"/>
      <c r="GWT33" s="37"/>
      <c r="GWU33" s="37"/>
      <c r="GWV33" s="37"/>
      <c r="GWW33" s="37"/>
      <c r="GWX33" s="37"/>
      <c r="GWY33" s="37"/>
      <c r="GWZ33" s="37"/>
      <c r="GXA33" s="37"/>
      <c r="GXB33" s="37"/>
      <c r="GXC33" s="37"/>
      <c r="GXD33" s="37"/>
      <c r="GXE33" s="37"/>
      <c r="GXF33" s="37"/>
      <c r="GXG33" s="37"/>
      <c r="GXH33" s="37"/>
      <c r="GXI33" s="37"/>
      <c r="GXJ33" s="37"/>
      <c r="GXK33" s="37"/>
      <c r="GXL33" s="37"/>
      <c r="GXM33" s="37"/>
      <c r="GXN33" s="37"/>
      <c r="GXO33" s="37"/>
      <c r="GXP33" s="37"/>
      <c r="GXQ33" s="37"/>
      <c r="GXR33" s="37"/>
      <c r="GXS33" s="37"/>
      <c r="GXT33" s="37"/>
      <c r="GXU33" s="37"/>
      <c r="GXV33" s="37"/>
      <c r="GXW33" s="37"/>
      <c r="GXX33" s="37"/>
      <c r="GXY33" s="37"/>
      <c r="GXZ33" s="37"/>
      <c r="GYA33" s="37"/>
      <c r="GYB33" s="37"/>
      <c r="GYC33" s="37"/>
      <c r="GYD33" s="37"/>
      <c r="GYE33" s="37"/>
      <c r="GYF33" s="37"/>
      <c r="GYG33" s="37"/>
      <c r="GYH33" s="37"/>
      <c r="GYI33" s="37"/>
      <c r="GYJ33" s="37"/>
      <c r="GYK33" s="37"/>
      <c r="GYL33" s="37"/>
      <c r="GYM33" s="37"/>
      <c r="GYN33" s="37"/>
      <c r="GYO33" s="37"/>
      <c r="GYP33" s="37"/>
      <c r="GYQ33" s="37"/>
      <c r="GYR33" s="37"/>
      <c r="GYS33" s="37"/>
      <c r="GYT33" s="37"/>
      <c r="GYU33" s="37"/>
      <c r="GYV33" s="37"/>
      <c r="GYW33" s="37"/>
      <c r="GYX33" s="37"/>
      <c r="GYY33" s="37"/>
      <c r="GYZ33" s="37"/>
      <c r="GZA33" s="37"/>
      <c r="GZB33" s="37"/>
      <c r="GZC33" s="37"/>
      <c r="GZD33" s="37"/>
      <c r="GZE33" s="37"/>
      <c r="GZF33" s="37"/>
      <c r="GZG33" s="37"/>
      <c r="GZH33" s="37"/>
      <c r="GZI33" s="37"/>
      <c r="GZJ33" s="37"/>
      <c r="GZK33" s="37"/>
      <c r="GZL33" s="37"/>
      <c r="GZM33" s="37"/>
      <c r="GZN33" s="37"/>
      <c r="GZO33" s="37"/>
      <c r="GZP33" s="37"/>
      <c r="GZQ33" s="37"/>
      <c r="GZR33" s="37"/>
      <c r="GZS33" s="37"/>
      <c r="GZT33" s="37"/>
      <c r="GZU33" s="37"/>
      <c r="GZV33" s="37"/>
      <c r="GZW33" s="37"/>
      <c r="GZX33" s="37"/>
      <c r="GZY33" s="37"/>
      <c r="GZZ33" s="37"/>
      <c r="HAA33" s="37"/>
      <c r="HAB33" s="37"/>
      <c r="HAC33" s="37"/>
      <c r="HAD33" s="37"/>
      <c r="HAE33" s="37"/>
      <c r="HAF33" s="37"/>
      <c r="HAG33" s="37"/>
      <c r="HAH33" s="37"/>
      <c r="HAI33" s="37"/>
      <c r="HAJ33" s="37"/>
      <c r="HAK33" s="37"/>
      <c r="HAL33" s="37"/>
      <c r="HAM33" s="37"/>
      <c r="HAN33" s="37"/>
      <c r="HAO33" s="37"/>
      <c r="HAP33" s="37"/>
      <c r="HAQ33" s="37"/>
      <c r="HAR33" s="37"/>
      <c r="HAS33" s="37"/>
      <c r="HAT33" s="37"/>
      <c r="HAU33" s="37"/>
      <c r="HAV33" s="37"/>
      <c r="HAW33" s="37"/>
      <c r="HAX33" s="37"/>
      <c r="HAY33" s="37"/>
      <c r="HAZ33" s="37"/>
      <c r="HBA33" s="37"/>
      <c r="HBB33" s="37"/>
      <c r="HBC33" s="37"/>
      <c r="HBD33" s="37"/>
      <c r="HBE33" s="37"/>
      <c r="HBF33" s="37"/>
      <c r="HBG33" s="37"/>
      <c r="HBH33" s="37"/>
      <c r="HBI33" s="37"/>
      <c r="HBJ33" s="37"/>
      <c r="HBK33" s="37"/>
      <c r="HBL33" s="37"/>
      <c r="HBM33" s="37"/>
      <c r="HBN33" s="37"/>
      <c r="HBO33" s="37"/>
      <c r="HBP33" s="37"/>
      <c r="HBQ33" s="37"/>
      <c r="HBR33" s="37"/>
      <c r="HBS33" s="37"/>
      <c r="HBT33" s="37"/>
      <c r="HBU33" s="37"/>
      <c r="HBV33" s="37"/>
      <c r="HBW33" s="37"/>
      <c r="HBX33" s="37"/>
      <c r="HBY33" s="37"/>
      <c r="HBZ33" s="37"/>
      <c r="HCA33" s="37"/>
      <c r="HCB33" s="37"/>
      <c r="HCC33" s="37"/>
      <c r="HCD33" s="37"/>
      <c r="HCE33" s="37"/>
      <c r="HCF33" s="37"/>
      <c r="HCG33" s="37"/>
      <c r="HCH33" s="37"/>
      <c r="HCI33" s="37"/>
      <c r="HCJ33" s="37"/>
      <c r="HCK33" s="37"/>
      <c r="HCL33" s="37"/>
      <c r="HCM33" s="37"/>
      <c r="HCN33" s="37"/>
      <c r="HCO33" s="37"/>
      <c r="HCP33" s="37"/>
      <c r="HCQ33" s="37"/>
      <c r="HCR33" s="37"/>
      <c r="HCS33" s="37"/>
      <c r="HCT33" s="37"/>
      <c r="HCU33" s="37"/>
      <c r="HCV33" s="37"/>
      <c r="HCW33" s="37"/>
      <c r="HCX33" s="37"/>
      <c r="HCY33" s="37"/>
      <c r="HCZ33" s="37"/>
      <c r="HDA33" s="37"/>
      <c r="HDB33" s="37"/>
      <c r="HDC33" s="37"/>
      <c r="HDD33" s="37"/>
      <c r="HDE33" s="37"/>
      <c r="HDF33" s="37"/>
      <c r="HDG33" s="37"/>
      <c r="HDH33" s="37"/>
      <c r="HDI33" s="37"/>
      <c r="HDJ33" s="37"/>
      <c r="HDK33" s="37"/>
      <c r="HDL33" s="37"/>
      <c r="HDM33" s="37"/>
      <c r="HDN33" s="37"/>
      <c r="HDO33" s="37"/>
      <c r="HDP33" s="37"/>
      <c r="HDQ33" s="37"/>
      <c r="HDR33" s="37"/>
      <c r="HDS33" s="37"/>
      <c r="HDT33" s="37"/>
      <c r="HDU33" s="37"/>
      <c r="HDV33" s="37"/>
      <c r="HDW33" s="37"/>
      <c r="HDX33" s="37"/>
      <c r="HDY33" s="37"/>
      <c r="HDZ33" s="37"/>
      <c r="HEA33" s="37"/>
      <c r="HEB33" s="37"/>
      <c r="HEC33" s="37"/>
      <c r="HED33" s="37"/>
      <c r="HEE33" s="37"/>
      <c r="HEF33" s="37"/>
      <c r="HEG33" s="37"/>
      <c r="HEH33" s="37"/>
      <c r="HEI33" s="37"/>
      <c r="HEJ33" s="37"/>
      <c r="HEK33" s="37"/>
      <c r="HEL33" s="37"/>
      <c r="HEM33" s="37"/>
      <c r="HEN33" s="37"/>
      <c r="HEO33" s="37"/>
      <c r="HEP33" s="37"/>
      <c r="HEQ33" s="37"/>
      <c r="HER33" s="37"/>
      <c r="HES33" s="37"/>
      <c r="HET33" s="37"/>
      <c r="HEU33" s="37"/>
      <c r="HEV33" s="37"/>
      <c r="HEW33" s="37"/>
      <c r="HEX33" s="37"/>
      <c r="HEY33" s="37"/>
      <c r="HEZ33" s="37"/>
      <c r="HFA33" s="37"/>
      <c r="HFB33" s="37"/>
      <c r="HFC33" s="37"/>
      <c r="HFD33" s="37"/>
      <c r="HFE33" s="37"/>
      <c r="HFF33" s="37"/>
      <c r="HFG33" s="37"/>
      <c r="HFH33" s="37"/>
      <c r="HFI33" s="37"/>
      <c r="HFJ33" s="37"/>
      <c r="HFK33" s="37"/>
      <c r="HFL33" s="37"/>
      <c r="HFM33" s="37"/>
      <c r="HFN33" s="37"/>
      <c r="HFO33" s="37"/>
      <c r="HFP33" s="37"/>
      <c r="HFQ33" s="37"/>
      <c r="HFR33" s="37"/>
      <c r="HFS33" s="37"/>
      <c r="HFT33" s="37"/>
      <c r="HFU33" s="37"/>
      <c r="HFV33" s="37"/>
      <c r="HFW33" s="37"/>
      <c r="HFX33" s="37"/>
      <c r="HFY33" s="37"/>
      <c r="HFZ33" s="37"/>
      <c r="HGA33" s="37"/>
      <c r="HGB33" s="37"/>
      <c r="HGC33" s="37"/>
      <c r="HGD33" s="37"/>
      <c r="HGE33" s="37"/>
      <c r="HGF33" s="37"/>
      <c r="HGG33" s="37"/>
      <c r="HGH33" s="37"/>
      <c r="HGI33" s="37"/>
      <c r="HGJ33" s="37"/>
      <c r="HGK33" s="37"/>
      <c r="HGL33" s="37"/>
      <c r="HGM33" s="37"/>
      <c r="HGN33" s="37"/>
      <c r="HGO33" s="37"/>
      <c r="HGP33" s="37"/>
      <c r="HGQ33" s="37"/>
      <c r="HGR33" s="37"/>
      <c r="HGS33" s="37"/>
      <c r="HGT33" s="37"/>
      <c r="HGU33" s="37"/>
      <c r="HGV33" s="37"/>
      <c r="HGW33" s="37"/>
      <c r="HGX33" s="37"/>
      <c r="HGY33" s="37"/>
      <c r="HGZ33" s="37"/>
      <c r="HHA33" s="37"/>
      <c r="HHB33" s="37"/>
      <c r="HHC33" s="37"/>
      <c r="HHD33" s="37"/>
      <c r="HHE33" s="37"/>
      <c r="HHF33" s="37"/>
      <c r="HHG33" s="37"/>
      <c r="HHH33" s="37"/>
      <c r="HHI33" s="37"/>
      <c r="HHJ33" s="37"/>
      <c r="HHK33" s="37"/>
      <c r="HHL33" s="37"/>
      <c r="HHM33" s="37"/>
      <c r="HHN33" s="37"/>
      <c r="HHO33" s="37"/>
      <c r="HHP33" s="37"/>
      <c r="HHQ33" s="37"/>
      <c r="HHR33" s="37"/>
      <c r="HHS33" s="37"/>
      <c r="HHT33" s="37"/>
      <c r="HHU33" s="37"/>
      <c r="HHV33" s="37"/>
      <c r="HHW33" s="37"/>
      <c r="HHX33" s="37"/>
      <c r="HHY33" s="37"/>
      <c r="HHZ33" s="37"/>
      <c r="HIA33" s="37"/>
      <c r="HIB33" s="37"/>
      <c r="HIC33" s="37"/>
      <c r="HID33" s="37"/>
      <c r="HIE33" s="37"/>
      <c r="HIF33" s="37"/>
      <c r="HIG33" s="37"/>
      <c r="HIH33" s="37"/>
      <c r="HII33" s="37"/>
      <c r="HIJ33" s="37"/>
      <c r="HIK33" s="37"/>
      <c r="HIL33" s="37"/>
      <c r="HIM33" s="37"/>
      <c r="HIN33" s="37"/>
      <c r="HIO33" s="37"/>
      <c r="HIP33" s="37"/>
      <c r="HIQ33" s="37"/>
      <c r="HIR33" s="37"/>
      <c r="HIS33" s="37"/>
      <c r="HIT33" s="37"/>
      <c r="HIU33" s="37"/>
      <c r="HIV33" s="37"/>
      <c r="HIW33" s="37"/>
      <c r="HIX33" s="37"/>
      <c r="HIY33" s="37"/>
      <c r="HIZ33" s="37"/>
      <c r="HJA33" s="37"/>
      <c r="HJB33" s="37"/>
      <c r="HJC33" s="37"/>
      <c r="HJD33" s="37"/>
      <c r="HJE33" s="37"/>
      <c r="HJF33" s="37"/>
      <c r="HJG33" s="37"/>
      <c r="HJH33" s="37"/>
      <c r="HJI33" s="37"/>
      <c r="HJJ33" s="37"/>
      <c r="HJK33" s="37"/>
      <c r="HJL33" s="37"/>
      <c r="HJM33" s="37"/>
      <c r="HJN33" s="37"/>
      <c r="HJO33" s="37"/>
      <c r="HJP33" s="37"/>
      <c r="HJQ33" s="37"/>
      <c r="HJR33" s="37"/>
      <c r="HJS33" s="37"/>
      <c r="HJT33" s="37"/>
      <c r="HJU33" s="37"/>
      <c r="HJV33" s="37"/>
      <c r="HJW33" s="37"/>
      <c r="HJX33" s="37"/>
      <c r="HJY33" s="37"/>
      <c r="HJZ33" s="37"/>
      <c r="HKA33" s="37"/>
      <c r="HKB33" s="37"/>
      <c r="HKC33" s="37"/>
      <c r="HKD33" s="37"/>
      <c r="HKE33" s="37"/>
      <c r="HKF33" s="37"/>
      <c r="HKG33" s="37"/>
      <c r="HKH33" s="37"/>
      <c r="HKI33" s="37"/>
      <c r="HKJ33" s="37"/>
      <c r="HKK33" s="37"/>
      <c r="HKL33" s="37"/>
      <c r="HKM33" s="37"/>
      <c r="HKN33" s="37"/>
      <c r="HKO33" s="37"/>
      <c r="HKP33" s="37"/>
      <c r="HKQ33" s="37"/>
      <c r="HKR33" s="37"/>
      <c r="HKS33" s="37"/>
      <c r="HKT33" s="37"/>
      <c r="HKU33" s="37"/>
      <c r="HKV33" s="37"/>
      <c r="HKW33" s="37"/>
      <c r="HKX33" s="37"/>
      <c r="HKY33" s="37"/>
      <c r="HKZ33" s="37"/>
      <c r="HLA33" s="37"/>
      <c r="HLB33" s="37"/>
      <c r="HLC33" s="37"/>
      <c r="HLD33" s="37"/>
      <c r="HLE33" s="37"/>
      <c r="HLF33" s="37"/>
      <c r="HLG33" s="37"/>
      <c r="HLH33" s="37"/>
      <c r="HLI33" s="37"/>
      <c r="HLJ33" s="37"/>
      <c r="HLK33" s="37"/>
      <c r="HLL33" s="37"/>
      <c r="HLM33" s="37"/>
      <c r="HLN33" s="37"/>
      <c r="HLO33" s="37"/>
      <c r="HLP33" s="37"/>
      <c r="HLQ33" s="37"/>
      <c r="HLR33" s="37"/>
      <c r="HLS33" s="37"/>
      <c r="HLT33" s="37"/>
      <c r="HLU33" s="37"/>
      <c r="HLV33" s="37"/>
      <c r="HLW33" s="37"/>
      <c r="HLX33" s="37"/>
      <c r="HLY33" s="37"/>
      <c r="HLZ33" s="37"/>
      <c r="HMA33" s="37"/>
      <c r="HMB33" s="37"/>
      <c r="HMC33" s="37"/>
      <c r="HMD33" s="37"/>
      <c r="HME33" s="37"/>
      <c r="HMF33" s="37"/>
      <c r="HMG33" s="37"/>
      <c r="HMH33" s="37"/>
      <c r="HMI33" s="37"/>
      <c r="HMJ33" s="37"/>
      <c r="HMK33" s="37"/>
      <c r="HML33" s="37"/>
      <c r="HMM33" s="37"/>
      <c r="HMN33" s="37"/>
      <c r="HMO33" s="37"/>
      <c r="HMP33" s="37"/>
      <c r="HMQ33" s="37"/>
      <c r="HMR33" s="37"/>
      <c r="HMS33" s="37"/>
      <c r="HMT33" s="37"/>
      <c r="HMU33" s="37"/>
      <c r="HMV33" s="37"/>
      <c r="HMW33" s="37"/>
      <c r="HMX33" s="37"/>
      <c r="HMY33" s="37"/>
      <c r="HMZ33" s="37"/>
      <c r="HNA33" s="37"/>
      <c r="HNB33" s="37"/>
      <c r="HNC33" s="37"/>
      <c r="HND33" s="37"/>
      <c r="HNE33" s="37"/>
      <c r="HNF33" s="37"/>
      <c r="HNG33" s="37"/>
      <c r="HNH33" s="37"/>
      <c r="HNI33" s="37"/>
      <c r="HNJ33" s="37"/>
      <c r="HNK33" s="37"/>
      <c r="HNL33" s="37"/>
      <c r="HNM33" s="37"/>
      <c r="HNN33" s="37"/>
      <c r="HNO33" s="37"/>
      <c r="HNP33" s="37"/>
      <c r="HNQ33" s="37"/>
      <c r="HNR33" s="37"/>
      <c r="HNS33" s="37"/>
      <c r="HNT33" s="37"/>
      <c r="HNU33" s="37"/>
      <c r="HNV33" s="37"/>
      <c r="HNW33" s="37"/>
      <c r="HNX33" s="37"/>
      <c r="HNY33" s="37"/>
      <c r="HNZ33" s="37"/>
      <c r="HOA33" s="37"/>
      <c r="HOB33" s="37"/>
      <c r="HOC33" s="37"/>
      <c r="HOD33" s="37"/>
      <c r="HOE33" s="37"/>
      <c r="HOF33" s="37"/>
      <c r="HOG33" s="37"/>
      <c r="HOH33" s="37"/>
      <c r="HOI33" s="37"/>
      <c r="HOJ33" s="37"/>
      <c r="HOK33" s="37"/>
      <c r="HOL33" s="37"/>
      <c r="HOM33" s="37"/>
      <c r="HON33" s="37"/>
      <c r="HOO33" s="37"/>
      <c r="HOP33" s="37"/>
      <c r="HOQ33" s="37"/>
      <c r="HOR33" s="37"/>
      <c r="HOS33" s="37"/>
      <c r="HOT33" s="37"/>
      <c r="HOU33" s="37"/>
      <c r="HOV33" s="37"/>
      <c r="HOW33" s="37"/>
      <c r="HOX33" s="37"/>
      <c r="HOY33" s="37"/>
      <c r="HOZ33" s="37"/>
      <c r="HPA33" s="37"/>
      <c r="HPB33" s="37"/>
      <c r="HPC33" s="37"/>
      <c r="HPD33" s="37"/>
      <c r="HPE33" s="37"/>
      <c r="HPF33" s="37"/>
      <c r="HPG33" s="37"/>
      <c r="HPH33" s="37"/>
      <c r="HPI33" s="37"/>
      <c r="HPJ33" s="37"/>
      <c r="HPK33" s="37"/>
      <c r="HPL33" s="37"/>
      <c r="HPM33" s="37"/>
      <c r="HPN33" s="37"/>
      <c r="HPO33" s="37"/>
      <c r="HPP33" s="37"/>
      <c r="HPQ33" s="37"/>
      <c r="HPR33" s="37"/>
      <c r="HPS33" s="37"/>
      <c r="HPT33" s="37"/>
      <c r="HPU33" s="37"/>
      <c r="HPV33" s="37"/>
      <c r="HPW33" s="37"/>
      <c r="HPX33" s="37"/>
      <c r="HPY33" s="37"/>
      <c r="HPZ33" s="37"/>
      <c r="HQA33" s="37"/>
      <c r="HQB33" s="37"/>
      <c r="HQC33" s="37"/>
      <c r="HQD33" s="37"/>
      <c r="HQE33" s="37"/>
      <c r="HQF33" s="37"/>
      <c r="HQG33" s="37"/>
      <c r="HQH33" s="37"/>
      <c r="HQI33" s="37"/>
      <c r="HQJ33" s="37"/>
      <c r="HQK33" s="37"/>
      <c r="HQL33" s="37"/>
      <c r="HQM33" s="37"/>
      <c r="HQN33" s="37"/>
      <c r="HQO33" s="37"/>
      <c r="HQP33" s="37"/>
      <c r="HQQ33" s="37"/>
      <c r="HQR33" s="37"/>
      <c r="HQS33" s="37"/>
      <c r="HQT33" s="37"/>
      <c r="HQU33" s="37"/>
      <c r="HQV33" s="37"/>
      <c r="HQW33" s="37"/>
      <c r="HQX33" s="37"/>
      <c r="HQY33" s="37"/>
      <c r="HQZ33" s="37"/>
      <c r="HRA33" s="37"/>
      <c r="HRB33" s="37"/>
      <c r="HRC33" s="37"/>
      <c r="HRD33" s="37"/>
      <c r="HRE33" s="37"/>
      <c r="HRF33" s="37"/>
      <c r="HRG33" s="37"/>
      <c r="HRH33" s="37"/>
      <c r="HRI33" s="37"/>
      <c r="HRJ33" s="37"/>
      <c r="HRK33" s="37"/>
      <c r="HRL33" s="37"/>
      <c r="HRM33" s="37"/>
      <c r="HRN33" s="37"/>
      <c r="HRO33" s="37"/>
      <c r="HRP33" s="37"/>
      <c r="HRQ33" s="37"/>
      <c r="HRR33" s="37"/>
      <c r="HRS33" s="37"/>
      <c r="HRT33" s="37"/>
      <c r="HRU33" s="37"/>
      <c r="HRV33" s="37"/>
      <c r="HRW33" s="37"/>
      <c r="HRX33" s="37"/>
      <c r="HRY33" s="37"/>
      <c r="HRZ33" s="37"/>
      <c r="HSA33" s="37"/>
      <c r="HSB33" s="37"/>
      <c r="HSC33" s="37"/>
      <c r="HSD33" s="37"/>
      <c r="HSE33" s="37"/>
      <c r="HSF33" s="37"/>
      <c r="HSG33" s="37"/>
      <c r="HSH33" s="37"/>
      <c r="HSI33" s="37"/>
      <c r="HSJ33" s="37"/>
      <c r="HSK33" s="37"/>
      <c r="HSL33" s="37"/>
      <c r="HSM33" s="37"/>
      <c r="HSN33" s="37"/>
      <c r="HSO33" s="37"/>
      <c r="HSP33" s="37"/>
      <c r="HSQ33" s="37"/>
      <c r="HSR33" s="37"/>
      <c r="HSS33" s="37"/>
      <c r="HST33" s="37"/>
      <c r="HSU33" s="37"/>
      <c r="HSV33" s="37"/>
      <c r="HSW33" s="37"/>
      <c r="HSX33" s="37"/>
      <c r="HSY33" s="37"/>
      <c r="HSZ33" s="37"/>
      <c r="HTA33" s="37"/>
      <c r="HTB33" s="37"/>
      <c r="HTC33" s="37"/>
      <c r="HTD33" s="37"/>
      <c r="HTE33" s="37"/>
      <c r="HTF33" s="37"/>
      <c r="HTG33" s="37"/>
      <c r="HTH33" s="37"/>
      <c r="HTI33" s="37"/>
      <c r="HTJ33" s="37"/>
      <c r="HTK33" s="37"/>
      <c r="HTL33" s="37"/>
      <c r="HTM33" s="37"/>
      <c r="HTN33" s="37"/>
      <c r="HTO33" s="37"/>
      <c r="HTP33" s="37"/>
      <c r="HTQ33" s="37"/>
      <c r="HTR33" s="37"/>
      <c r="HTS33" s="37"/>
      <c r="HTT33" s="37"/>
      <c r="HTU33" s="37"/>
      <c r="HTV33" s="37"/>
      <c r="HTW33" s="37"/>
      <c r="HTX33" s="37"/>
      <c r="HTY33" s="37"/>
      <c r="HTZ33" s="37"/>
      <c r="HUA33" s="37"/>
      <c r="HUB33" s="37"/>
      <c r="HUC33" s="37"/>
      <c r="HUD33" s="37"/>
      <c r="HUE33" s="37"/>
      <c r="HUF33" s="37"/>
      <c r="HUG33" s="37"/>
      <c r="HUH33" s="37"/>
      <c r="HUI33" s="37"/>
      <c r="HUJ33" s="37"/>
      <c r="HUK33" s="37"/>
      <c r="HUL33" s="37"/>
      <c r="HUM33" s="37"/>
      <c r="HUN33" s="37"/>
      <c r="HUO33" s="37"/>
      <c r="HUP33" s="37"/>
      <c r="HUQ33" s="37"/>
      <c r="HUR33" s="37"/>
      <c r="HUS33" s="37"/>
      <c r="HUT33" s="37"/>
      <c r="HUU33" s="37"/>
      <c r="HUV33" s="37"/>
      <c r="HUW33" s="37"/>
      <c r="HUX33" s="37"/>
      <c r="HUY33" s="37"/>
      <c r="HUZ33" s="37"/>
      <c r="HVA33" s="37"/>
      <c r="HVB33" s="37"/>
      <c r="HVC33" s="37"/>
      <c r="HVD33" s="37"/>
      <c r="HVE33" s="37"/>
      <c r="HVF33" s="37"/>
      <c r="HVG33" s="37"/>
      <c r="HVH33" s="37"/>
      <c r="HVI33" s="37"/>
      <c r="HVJ33" s="37"/>
      <c r="HVK33" s="37"/>
      <c r="HVL33" s="37"/>
      <c r="HVM33" s="37"/>
      <c r="HVN33" s="37"/>
      <c r="HVO33" s="37"/>
      <c r="HVP33" s="37"/>
      <c r="HVQ33" s="37"/>
      <c r="HVR33" s="37"/>
      <c r="HVS33" s="37"/>
      <c r="HVT33" s="37"/>
      <c r="HVU33" s="37"/>
      <c r="HVV33" s="37"/>
      <c r="HVW33" s="37"/>
      <c r="HVX33" s="37"/>
      <c r="HVY33" s="37"/>
      <c r="HVZ33" s="37"/>
      <c r="HWA33" s="37"/>
      <c r="HWB33" s="37"/>
      <c r="HWC33" s="37"/>
      <c r="HWD33" s="37"/>
      <c r="HWE33" s="37"/>
      <c r="HWF33" s="37"/>
      <c r="HWG33" s="37"/>
      <c r="HWH33" s="37"/>
      <c r="HWI33" s="37"/>
      <c r="HWJ33" s="37"/>
      <c r="HWK33" s="37"/>
      <c r="HWL33" s="37"/>
      <c r="HWM33" s="37"/>
      <c r="HWN33" s="37"/>
      <c r="HWO33" s="37"/>
      <c r="HWP33" s="37"/>
      <c r="HWQ33" s="37"/>
      <c r="HWR33" s="37"/>
      <c r="HWS33" s="37"/>
      <c r="HWT33" s="37"/>
      <c r="HWU33" s="37"/>
      <c r="HWV33" s="37"/>
      <c r="HWW33" s="37"/>
      <c r="HWX33" s="37"/>
      <c r="HWY33" s="37"/>
      <c r="HWZ33" s="37"/>
      <c r="HXA33" s="37"/>
      <c r="HXB33" s="37"/>
      <c r="HXC33" s="37"/>
      <c r="HXD33" s="37"/>
      <c r="HXE33" s="37"/>
      <c r="HXF33" s="37"/>
      <c r="HXG33" s="37"/>
      <c r="HXH33" s="37"/>
      <c r="HXI33" s="37"/>
      <c r="HXJ33" s="37"/>
      <c r="HXK33" s="37"/>
      <c r="HXL33" s="37"/>
      <c r="HXM33" s="37"/>
      <c r="HXN33" s="37"/>
      <c r="HXO33" s="37"/>
      <c r="HXP33" s="37"/>
      <c r="HXQ33" s="37"/>
      <c r="HXR33" s="37"/>
      <c r="HXS33" s="37"/>
      <c r="HXT33" s="37"/>
      <c r="HXU33" s="37"/>
      <c r="HXV33" s="37"/>
      <c r="HXW33" s="37"/>
      <c r="HXX33" s="37"/>
      <c r="HXY33" s="37"/>
      <c r="HXZ33" s="37"/>
      <c r="HYA33" s="37"/>
      <c r="HYB33" s="37"/>
      <c r="HYC33" s="37"/>
      <c r="HYD33" s="37"/>
      <c r="HYE33" s="37"/>
      <c r="HYF33" s="37"/>
      <c r="HYG33" s="37"/>
      <c r="HYH33" s="37"/>
      <c r="HYI33" s="37"/>
      <c r="HYJ33" s="37"/>
      <c r="HYK33" s="37"/>
      <c r="HYL33" s="37"/>
      <c r="HYM33" s="37"/>
      <c r="HYN33" s="37"/>
      <c r="HYO33" s="37"/>
      <c r="HYP33" s="37"/>
      <c r="HYQ33" s="37"/>
      <c r="HYR33" s="37"/>
      <c r="HYS33" s="37"/>
      <c r="HYT33" s="37"/>
      <c r="HYU33" s="37"/>
      <c r="HYV33" s="37"/>
      <c r="HYW33" s="37"/>
      <c r="HYX33" s="37"/>
      <c r="HYY33" s="37"/>
      <c r="HYZ33" s="37"/>
      <c r="HZA33" s="37"/>
      <c r="HZB33" s="37"/>
      <c r="HZC33" s="37"/>
      <c r="HZD33" s="37"/>
      <c r="HZE33" s="37"/>
      <c r="HZF33" s="37"/>
      <c r="HZG33" s="37"/>
      <c r="HZH33" s="37"/>
      <c r="HZI33" s="37"/>
      <c r="HZJ33" s="37"/>
      <c r="HZK33" s="37"/>
      <c r="HZL33" s="37"/>
      <c r="HZM33" s="37"/>
      <c r="HZN33" s="37"/>
      <c r="HZO33" s="37"/>
      <c r="HZP33" s="37"/>
      <c r="HZQ33" s="37"/>
      <c r="HZR33" s="37"/>
      <c r="HZS33" s="37"/>
      <c r="HZT33" s="37"/>
      <c r="HZU33" s="37"/>
      <c r="HZV33" s="37"/>
      <c r="HZW33" s="37"/>
      <c r="HZX33" s="37"/>
      <c r="HZY33" s="37"/>
      <c r="HZZ33" s="37"/>
      <c r="IAA33" s="37"/>
      <c r="IAB33" s="37"/>
      <c r="IAC33" s="37"/>
      <c r="IAD33" s="37"/>
      <c r="IAE33" s="37"/>
      <c r="IAF33" s="37"/>
      <c r="IAG33" s="37"/>
      <c r="IAH33" s="37"/>
      <c r="IAI33" s="37"/>
      <c r="IAJ33" s="37"/>
      <c r="IAK33" s="37"/>
      <c r="IAL33" s="37"/>
      <c r="IAM33" s="37"/>
      <c r="IAN33" s="37"/>
      <c r="IAO33" s="37"/>
      <c r="IAP33" s="37"/>
      <c r="IAQ33" s="37"/>
      <c r="IAR33" s="37"/>
      <c r="IAS33" s="37"/>
      <c r="IAT33" s="37"/>
      <c r="IAU33" s="37"/>
      <c r="IAV33" s="37"/>
      <c r="IAW33" s="37"/>
      <c r="IAX33" s="37"/>
      <c r="IAY33" s="37"/>
      <c r="IAZ33" s="37"/>
      <c r="IBA33" s="37"/>
      <c r="IBB33" s="37"/>
      <c r="IBC33" s="37"/>
      <c r="IBD33" s="37"/>
      <c r="IBE33" s="37"/>
      <c r="IBF33" s="37"/>
      <c r="IBG33" s="37"/>
      <c r="IBH33" s="37"/>
      <c r="IBI33" s="37"/>
      <c r="IBJ33" s="37"/>
      <c r="IBK33" s="37"/>
      <c r="IBL33" s="37"/>
      <c r="IBM33" s="37"/>
      <c r="IBN33" s="37"/>
      <c r="IBO33" s="37"/>
      <c r="IBP33" s="37"/>
      <c r="IBQ33" s="37"/>
      <c r="IBR33" s="37"/>
      <c r="IBS33" s="37"/>
      <c r="IBT33" s="37"/>
      <c r="IBU33" s="37"/>
      <c r="IBV33" s="37"/>
      <c r="IBW33" s="37"/>
      <c r="IBX33" s="37"/>
      <c r="IBY33" s="37"/>
      <c r="IBZ33" s="37"/>
      <c r="ICA33" s="37"/>
      <c r="ICB33" s="37"/>
      <c r="ICC33" s="37"/>
      <c r="ICD33" s="37"/>
      <c r="ICE33" s="37"/>
      <c r="ICF33" s="37"/>
      <c r="ICG33" s="37"/>
      <c r="ICH33" s="37"/>
      <c r="ICI33" s="37"/>
      <c r="ICJ33" s="37"/>
      <c r="ICK33" s="37"/>
      <c r="ICL33" s="37"/>
      <c r="ICM33" s="37"/>
      <c r="ICN33" s="37"/>
      <c r="ICO33" s="37"/>
      <c r="ICP33" s="37"/>
      <c r="ICQ33" s="37"/>
      <c r="ICR33" s="37"/>
      <c r="ICS33" s="37"/>
      <c r="ICT33" s="37"/>
      <c r="ICU33" s="37"/>
      <c r="ICV33" s="37"/>
      <c r="ICW33" s="37"/>
      <c r="ICX33" s="37"/>
      <c r="ICY33" s="37"/>
      <c r="ICZ33" s="37"/>
      <c r="IDA33" s="37"/>
      <c r="IDB33" s="37"/>
      <c r="IDC33" s="37"/>
      <c r="IDD33" s="37"/>
      <c r="IDE33" s="37"/>
      <c r="IDF33" s="37"/>
      <c r="IDG33" s="37"/>
      <c r="IDH33" s="37"/>
      <c r="IDI33" s="37"/>
      <c r="IDJ33" s="37"/>
      <c r="IDK33" s="37"/>
      <c r="IDL33" s="37"/>
      <c r="IDM33" s="37"/>
      <c r="IDN33" s="37"/>
      <c r="IDO33" s="37"/>
      <c r="IDP33" s="37"/>
      <c r="IDQ33" s="37"/>
      <c r="IDR33" s="37"/>
      <c r="IDS33" s="37"/>
      <c r="IDT33" s="37"/>
      <c r="IDU33" s="37"/>
      <c r="IDV33" s="37"/>
      <c r="IDW33" s="37"/>
      <c r="IDX33" s="37"/>
      <c r="IDY33" s="37"/>
      <c r="IDZ33" s="37"/>
      <c r="IEA33" s="37"/>
      <c r="IEB33" s="37"/>
      <c r="IEC33" s="37"/>
      <c r="IED33" s="37"/>
      <c r="IEE33" s="37"/>
      <c r="IEF33" s="37"/>
      <c r="IEG33" s="37"/>
      <c r="IEH33" s="37"/>
      <c r="IEI33" s="37"/>
      <c r="IEJ33" s="37"/>
      <c r="IEK33" s="37"/>
      <c r="IEL33" s="37"/>
      <c r="IEM33" s="37"/>
      <c r="IEN33" s="37"/>
      <c r="IEO33" s="37"/>
      <c r="IEP33" s="37"/>
      <c r="IEQ33" s="37"/>
      <c r="IER33" s="37"/>
      <c r="IES33" s="37"/>
      <c r="IET33" s="37"/>
      <c r="IEU33" s="37"/>
      <c r="IEV33" s="37"/>
      <c r="IEW33" s="37"/>
      <c r="IEX33" s="37"/>
      <c r="IEY33" s="37"/>
      <c r="IEZ33" s="37"/>
      <c r="IFA33" s="37"/>
      <c r="IFB33" s="37"/>
      <c r="IFC33" s="37"/>
      <c r="IFD33" s="37"/>
      <c r="IFE33" s="37"/>
      <c r="IFF33" s="37"/>
      <c r="IFG33" s="37"/>
      <c r="IFH33" s="37"/>
      <c r="IFI33" s="37"/>
      <c r="IFJ33" s="37"/>
      <c r="IFK33" s="37"/>
      <c r="IFL33" s="37"/>
      <c r="IFM33" s="37"/>
      <c r="IFN33" s="37"/>
      <c r="IFO33" s="37"/>
      <c r="IFP33" s="37"/>
      <c r="IFQ33" s="37"/>
      <c r="IFR33" s="37"/>
      <c r="IFS33" s="37"/>
      <c r="IFT33" s="37"/>
      <c r="IFU33" s="37"/>
      <c r="IFV33" s="37"/>
      <c r="IFW33" s="37"/>
      <c r="IFX33" s="37"/>
      <c r="IFY33" s="37"/>
      <c r="IFZ33" s="37"/>
      <c r="IGA33" s="37"/>
      <c r="IGB33" s="37"/>
      <c r="IGC33" s="37"/>
      <c r="IGD33" s="37"/>
      <c r="IGE33" s="37"/>
      <c r="IGF33" s="37"/>
      <c r="IGG33" s="37"/>
      <c r="IGH33" s="37"/>
      <c r="IGI33" s="37"/>
      <c r="IGJ33" s="37"/>
      <c r="IGK33" s="37"/>
      <c r="IGL33" s="37"/>
      <c r="IGM33" s="37"/>
      <c r="IGN33" s="37"/>
      <c r="IGO33" s="37"/>
      <c r="IGP33" s="37"/>
      <c r="IGQ33" s="37"/>
      <c r="IGR33" s="37"/>
      <c r="IGS33" s="37"/>
      <c r="IGT33" s="37"/>
      <c r="IGU33" s="37"/>
      <c r="IGV33" s="37"/>
      <c r="IGW33" s="37"/>
      <c r="IGX33" s="37"/>
      <c r="IGY33" s="37"/>
      <c r="IGZ33" s="37"/>
      <c r="IHA33" s="37"/>
      <c r="IHB33" s="37"/>
      <c r="IHC33" s="37"/>
      <c r="IHD33" s="37"/>
      <c r="IHE33" s="37"/>
      <c r="IHF33" s="37"/>
      <c r="IHG33" s="37"/>
      <c r="IHH33" s="37"/>
      <c r="IHI33" s="37"/>
      <c r="IHJ33" s="37"/>
      <c r="IHK33" s="37"/>
      <c r="IHL33" s="37"/>
      <c r="IHM33" s="37"/>
      <c r="IHN33" s="37"/>
      <c r="IHO33" s="37"/>
      <c r="IHP33" s="37"/>
      <c r="IHQ33" s="37"/>
      <c r="IHR33" s="37"/>
      <c r="IHS33" s="37"/>
      <c r="IHT33" s="37"/>
      <c r="IHU33" s="37"/>
      <c r="IHV33" s="37"/>
      <c r="IHW33" s="37"/>
      <c r="IHX33" s="37"/>
      <c r="IHY33" s="37"/>
      <c r="IHZ33" s="37"/>
      <c r="IIA33" s="37"/>
      <c r="IIB33" s="37"/>
      <c r="IIC33" s="37"/>
      <c r="IID33" s="37"/>
      <c r="IIE33" s="37"/>
      <c r="IIF33" s="37"/>
      <c r="IIG33" s="37"/>
      <c r="IIH33" s="37"/>
      <c r="III33" s="37"/>
      <c r="IIJ33" s="37"/>
      <c r="IIK33" s="37"/>
      <c r="IIL33" s="37"/>
      <c r="IIM33" s="37"/>
      <c r="IIN33" s="37"/>
      <c r="IIO33" s="37"/>
      <c r="IIP33" s="37"/>
      <c r="IIQ33" s="37"/>
      <c r="IIR33" s="37"/>
      <c r="IIS33" s="37"/>
      <c r="IIT33" s="37"/>
      <c r="IIU33" s="37"/>
      <c r="IIV33" s="37"/>
      <c r="IIW33" s="37"/>
      <c r="IIX33" s="37"/>
      <c r="IIY33" s="37"/>
      <c r="IIZ33" s="37"/>
      <c r="IJA33" s="37"/>
      <c r="IJB33" s="37"/>
      <c r="IJC33" s="37"/>
      <c r="IJD33" s="37"/>
      <c r="IJE33" s="37"/>
      <c r="IJF33" s="37"/>
      <c r="IJG33" s="37"/>
      <c r="IJH33" s="37"/>
      <c r="IJI33" s="37"/>
      <c r="IJJ33" s="37"/>
      <c r="IJK33" s="37"/>
      <c r="IJL33" s="37"/>
      <c r="IJM33" s="37"/>
      <c r="IJN33" s="37"/>
      <c r="IJO33" s="37"/>
      <c r="IJP33" s="37"/>
      <c r="IJQ33" s="37"/>
      <c r="IJR33" s="37"/>
      <c r="IJS33" s="37"/>
      <c r="IJT33" s="37"/>
      <c r="IJU33" s="37"/>
      <c r="IJV33" s="37"/>
      <c r="IJW33" s="37"/>
      <c r="IJX33" s="37"/>
      <c r="IJY33" s="37"/>
      <c r="IJZ33" s="37"/>
      <c r="IKA33" s="37"/>
      <c r="IKB33" s="37"/>
      <c r="IKC33" s="37"/>
      <c r="IKD33" s="37"/>
      <c r="IKE33" s="37"/>
      <c r="IKF33" s="37"/>
      <c r="IKG33" s="37"/>
      <c r="IKH33" s="37"/>
      <c r="IKI33" s="37"/>
      <c r="IKJ33" s="37"/>
      <c r="IKK33" s="37"/>
      <c r="IKL33" s="37"/>
      <c r="IKM33" s="37"/>
      <c r="IKN33" s="37"/>
      <c r="IKO33" s="37"/>
      <c r="IKP33" s="37"/>
      <c r="IKQ33" s="37"/>
      <c r="IKR33" s="37"/>
      <c r="IKS33" s="37"/>
      <c r="IKT33" s="37"/>
      <c r="IKU33" s="37"/>
      <c r="IKV33" s="37"/>
      <c r="IKW33" s="37"/>
      <c r="IKX33" s="37"/>
      <c r="IKY33" s="37"/>
      <c r="IKZ33" s="37"/>
      <c r="ILA33" s="37"/>
      <c r="ILB33" s="37"/>
      <c r="ILC33" s="37"/>
      <c r="ILD33" s="37"/>
      <c r="ILE33" s="37"/>
      <c r="ILF33" s="37"/>
      <c r="ILG33" s="37"/>
      <c r="ILH33" s="37"/>
      <c r="ILI33" s="37"/>
      <c r="ILJ33" s="37"/>
      <c r="ILK33" s="37"/>
      <c r="ILL33" s="37"/>
      <c r="ILM33" s="37"/>
      <c r="ILN33" s="37"/>
      <c r="ILO33" s="37"/>
      <c r="ILP33" s="37"/>
      <c r="ILQ33" s="37"/>
      <c r="ILR33" s="37"/>
      <c r="ILS33" s="37"/>
      <c r="ILT33" s="37"/>
      <c r="ILU33" s="37"/>
      <c r="ILV33" s="37"/>
      <c r="ILW33" s="37"/>
      <c r="ILX33" s="37"/>
      <c r="ILY33" s="37"/>
      <c r="ILZ33" s="37"/>
      <c r="IMA33" s="37"/>
      <c r="IMB33" s="37"/>
      <c r="IMC33" s="37"/>
      <c r="IMD33" s="37"/>
      <c r="IME33" s="37"/>
      <c r="IMF33" s="37"/>
      <c r="IMG33" s="37"/>
      <c r="IMH33" s="37"/>
      <c r="IMI33" s="37"/>
      <c r="IMJ33" s="37"/>
      <c r="IMK33" s="37"/>
      <c r="IML33" s="37"/>
      <c r="IMM33" s="37"/>
      <c r="IMN33" s="37"/>
      <c r="IMO33" s="37"/>
      <c r="IMP33" s="37"/>
      <c r="IMQ33" s="37"/>
      <c r="IMR33" s="37"/>
      <c r="IMS33" s="37"/>
      <c r="IMT33" s="37"/>
      <c r="IMU33" s="37"/>
      <c r="IMV33" s="37"/>
      <c r="IMW33" s="37"/>
      <c r="IMX33" s="37"/>
      <c r="IMY33" s="37"/>
      <c r="IMZ33" s="37"/>
      <c r="INA33" s="37"/>
      <c r="INB33" s="37"/>
      <c r="INC33" s="37"/>
      <c r="IND33" s="37"/>
      <c r="INE33" s="37"/>
      <c r="INF33" s="37"/>
      <c r="ING33" s="37"/>
      <c r="INH33" s="37"/>
      <c r="INI33" s="37"/>
      <c r="INJ33" s="37"/>
      <c r="INK33" s="37"/>
      <c r="INL33" s="37"/>
      <c r="INM33" s="37"/>
      <c r="INN33" s="37"/>
      <c r="INO33" s="37"/>
      <c r="INP33" s="37"/>
      <c r="INQ33" s="37"/>
      <c r="INR33" s="37"/>
      <c r="INS33" s="37"/>
      <c r="INT33" s="37"/>
      <c r="INU33" s="37"/>
      <c r="INV33" s="37"/>
      <c r="INW33" s="37"/>
      <c r="INX33" s="37"/>
      <c r="INY33" s="37"/>
      <c r="INZ33" s="37"/>
      <c r="IOA33" s="37"/>
      <c r="IOB33" s="37"/>
      <c r="IOC33" s="37"/>
      <c r="IOD33" s="37"/>
      <c r="IOE33" s="37"/>
      <c r="IOF33" s="37"/>
      <c r="IOG33" s="37"/>
      <c r="IOH33" s="37"/>
      <c r="IOI33" s="37"/>
      <c r="IOJ33" s="37"/>
      <c r="IOK33" s="37"/>
      <c r="IOL33" s="37"/>
      <c r="IOM33" s="37"/>
      <c r="ION33" s="37"/>
      <c r="IOO33" s="37"/>
      <c r="IOP33" s="37"/>
      <c r="IOQ33" s="37"/>
      <c r="IOR33" s="37"/>
      <c r="IOS33" s="37"/>
      <c r="IOT33" s="37"/>
      <c r="IOU33" s="37"/>
      <c r="IOV33" s="37"/>
      <c r="IOW33" s="37"/>
      <c r="IOX33" s="37"/>
      <c r="IOY33" s="37"/>
      <c r="IOZ33" s="37"/>
      <c r="IPA33" s="37"/>
      <c r="IPB33" s="37"/>
      <c r="IPC33" s="37"/>
      <c r="IPD33" s="37"/>
      <c r="IPE33" s="37"/>
      <c r="IPF33" s="37"/>
      <c r="IPG33" s="37"/>
      <c r="IPH33" s="37"/>
      <c r="IPI33" s="37"/>
      <c r="IPJ33" s="37"/>
      <c r="IPK33" s="37"/>
      <c r="IPL33" s="37"/>
      <c r="IPM33" s="37"/>
      <c r="IPN33" s="37"/>
      <c r="IPO33" s="37"/>
      <c r="IPP33" s="37"/>
      <c r="IPQ33" s="37"/>
      <c r="IPR33" s="37"/>
      <c r="IPS33" s="37"/>
      <c r="IPT33" s="37"/>
      <c r="IPU33" s="37"/>
      <c r="IPV33" s="37"/>
      <c r="IPW33" s="37"/>
      <c r="IPX33" s="37"/>
      <c r="IPY33" s="37"/>
      <c r="IPZ33" s="37"/>
      <c r="IQA33" s="37"/>
      <c r="IQB33" s="37"/>
      <c r="IQC33" s="37"/>
      <c r="IQD33" s="37"/>
      <c r="IQE33" s="37"/>
      <c r="IQF33" s="37"/>
      <c r="IQG33" s="37"/>
      <c r="IQH33" s="37"/>
      <c r="IQI33" s="37"/>
      <c r="IQJ33" s="37"/>
      <c r="IQK33" s="37"/>
      <c r="IQL33" s="37"/>
      <c r="IQM33" s="37"/>
      <c r="IQN33" s="37"/>
      <c r="IQO33" s="37"/>
      <c r="IQP33" s="37"/>
      <c r="IQQ33" s="37"/>
      <c r="IQR33" s="37"/>
      <c r="IQS33" s="37"/>
      <c r="IQT33" s="37"/>
      <c r="IQU33" s="37"/>
      <c r="IQV33" s="37"/>
      <c r="IQW33" s="37"/>
      <c r="IQX33" s="37"/>
      <c r="IQY33" s="37"/>
      <c r="IQZ33" s="37"/>
      <c r="IRA33" s="37"/>
      <c r="IRB33" s="37"/>
      <c r="IRC33" s="37"/>
      <c r="IRD33" s="37"/>
      <c r="IRE33" s="37"/>
      <c r="IRF33" s="37"/>
      <c r="IRG33" s="37"/>
      <c r="IRH33" s="37"/>
      <c r="IRI33" s="37"/>
      <c r="IRJ33" s="37"/>
      <c r="IRK33" s="37"/>
      <c r="IRL33" s="37"/>
      <c r="IRM33" s="37"/>
      <c r="IRN33" s="37"/>
      <c r="IRO33" s="37"/>
      <c r="IRP33" s="37"/>
      <c r="IRQ33" s="37"/>
      <c r="IRR33" s="37"/>
      <c r="IRS33" s="37"/>
      <c r="IRT33" s="37"/>
      <c r="IRU33" s="37"/>
      <c r="IRV33" s="37"/>
      <c r="IRW33" s="37"/>
      <c r="IRX33" s="37"/>
      <c r="IRY33" s="37"/>
      <c r="IRZ33" s="37"/>
      <c r="ISA33" s="37"/>
      <c r="ISB33" s="37"/>
      <c r="ISC33" s="37"/>
      <c r="ISD33" s="37"/>
      <c r="ISE33" s="37"/>
      <c r="ISF33" s="37"/>
      <c r="ISG33" s="37"/>
      <c r="ISH33" s="37"/>
      <c r="ISI33" s="37"/>
      <c r="ISJ33" s="37"/>
      <c r="ISK33" s="37"/>
      <c r="ISL33" s="37"/>
      <c r="ISM33" s="37"/>
      <c r="ISN33" s="37"/>
      <c r="ISO33" s="37"/>
      <c r="ISP33" s="37"/>
      <c r="ISQ33" s="37"/>
      <c r="ISR33" s="37"/>
      <c r="ISS33" s="37"/>
      <c r="IST33" s="37"/>
      <c r="ISU33" s="37"/>
      <c r="ISV33" s="37"/>
      <c r="ISW33" s="37"/>
      <c r="ISX33" s="37"/>
      <c r="ISY33" s="37"/>
      <c r="ISZ33" s="37"/>
      <c r="ITA33" s="37"/>
      <c r="ITB33" s="37"/>
      <c r="ITC33" s="37"/>
      <c r="ITD33" s="37"/>
      <c r="ITE33" s="37"/>
      <c r="ITF33" s="37"/>
      <c r="ITG33" s="37"/>
      <c r="ITH33" s="37"/>
      <c r="ITI33" s="37"/>
      <c r="ITJ33" s="37"/>
      <c r="ITK33" s="37"/>
      <c r="ITL33" s="37"/>
      <c r="ITM33" s="37"/>
      <c r="ITN33" s="37"/>
      <c r="ITO33" s="37"/>
      <c r="ITP33" s="37"/>
      <c r="ITQ33" s="37"/>
      <c r="ITR33" s="37"/>
      <c r="ITS33" s="37"/>
      <c r="ITT33" s="37"/>
      <c r="ITU33" s="37"/>
      <c r="ITV33" s="37"/>
      <c r="ITW33" s="37"/>
      <c r="ITX33" s="37"/>
      <c r="ITY33" s="37"/>
      <c r="ITZ33" s="37"/>
      <c r="IUA33" s="37"/>
      <c r="IUB33" s="37"/>
      <c r="IUC33" s="37"/>
      <c r="IUD33" s="37"/>
      <c r="IUE33" s="37"/>
      <c r="IUF33" s="37"/>
      <c r="IUG33" s="37"/>
      <c r="IUH33" s="37"/>
      <c r="IUI33" s="37"/>
      <c r="IUJ33" s="37"/>
      <c r="IUK33" s="37"/>
      <c r="IUL33" s="37"/>
      <c r="IUM33" s="37"/>
      <c r="IUN33" s="37"/>
      <c r="IUO33" s="37"/>
      <c r="IUP33" s="37"/>
      <c r="IUQ33" s="37"/>
      <c r="IUR33" s="37"/>
      <c r="IUS33" s="37"/>
      <c r="IUT33" s="37"/>
      <c r="IUU33" s="37"/>
      <c r="IUV33" s="37"/>
      <c r="IUW33" s="37"/>
      <c r="IUX33" s="37"/>
      <c r="IUY33" s="37"/>
      <c r="IUZ33" s="37"/>
      <c r="IVA33" s="37"/>
      <c r="IVB33" s="37"/>
      <c r="IVC33" s="37"/>
      <c r="IVD33" s="37"/>
      <c r="IVE33" s="37"/>
      <c r="IVF33" s="37"/>
      <c r="IVG33" s="37"/>
      <c r="IVH33" s="37"/>
      <c r="IVI33" s="37"/>
      <c r="IVJ33" s="37"/>
      <c r="IVK33" s="37"/>
      <c r="IVL33" s="37"/>
      <c r="IVM33" s="37"/>
      <c r="IVN33" s="37"/>
      <c r="IVO33" s="37"/>
      <c r="IVP33" s="37"/>
      <c r="IVQ33" s="37"/>
      <c r="IVR33" s="37"/>
      <c r="IVS33" s="37"/>
      <c r="IVT33" s="37"/>
      <c r="IVU33" s="37"/>
      <c r="IVV33" s="37"/>
      <c r="IVW33" s="37"/>
      <c r="IVX33" s="37"/>
      <c r="IVY33" s="37"/>
      <c r="IVZ33" s="37"/>
      <c r="IWA33" s="37"/>
      <c r="IWB33" s="37"/>
      <c r="IWC33" s="37"/>
      <c r="IWD33" s="37"/>
      <c r="IWE33" s="37"/>
      <c r="IWF33" s="37"/>
      <c r="IWG33" s="37"/>
      <c r="IWH33" s="37"/>
      <c r="IWI33" s="37"/>
      <c r="IWJ33" s="37"/>
      <c r="IWK33" s="37"/>
      <c r="IWL33" s="37"/>
      <c r="IWM33" s="37"/>
      <c r="IWN33" s="37"/>
      <c r="IWO33" s="37"/>
      <c r="IWP33" s="37"/>
      <c r="IWQ33" s="37"/>
      <c r="IWR33" s="37"/>
      <c r="IWS33" s="37"/>
      <c r="IWT33" s="37"/>
      <c r="IWU33" s="37"/>
      <c r="IWV33" s="37"/>
      <c r="IWW33" s="37"/>
      <c r="IWX33" s="37"/>
      <c r="IWY33" s="37"/>
      <c r="IWZ33" s="37"/>
      <c r="IXA33" s="37"/>
      <c r="IXB33" s="37"/>
      <c r="IXC33" s="37"/>
      <c r="IXD33" s="37"/>
      <c r="IXE33" s="37"/>
      <c r="IXF33" s="37"/>
      <c r="IXG33" s="37"/>
      <c r="IXH33" s="37"/>
      <c r="IXI33" s="37"/>
      <c r="IXJ33" s="37"/>
      <c r="IXK33" s="37"/>
      <c r="IXL33" s="37"/>
      <c r="IXM33" s="37"/>
      <c r="IXN33" s="37"/>
      <c r="IXO33" s="37"/>
      <c r="IXP33" s="37"/>
      <c r="IXQ33" s="37"/>
      <c r="IXR33" s="37"/>
      <c r="IXS33" s="37"/>
      <c r="IXT33" s="37"/>
      <c r="IXU33" s="37"/>
      <c r="IXV33" s="37"/>
      <c r="IXW33" s="37"/>
      <c r="IXX33" s="37"/>
      <c r="IXY33" s="37"/>
      <c r="IXZ33" s="37"/>
      <c r="IYA33" s="37"/>
      <c r="IYB33" s="37"/>
      <c r="IYC33" s="37"/>
      <c r="IYD33" s="37"/>
      <c r="IYE33" s="37"/>
      <c r="IYF33" s="37"/>
      <c r="IYG33" s="37"/>
      <c r="IYH33" s="37"/>
      <c r="IYI33" s="37"/>
      <c r="IYJ33" s="37"/>
      <c r="IYK33" s="37"/>
      <c r="IYL33" s="37"/>
      <c r="IYM33" s="37"/>
      <c r="IYN33" s="37"/>
      <c r="IYO33" s="37"/>
      <c r="IYP33" s="37"/>
      <c r="IYQ33" s="37"/>
      <c r="IYR33" s="37"/>
      <c r="IYS33" s="37"/>
      <c r="IYT33" s="37"/>
      <c r="IYU33" s="37"/>
      <c r="IYV33" s="37"/>
      <c r="IYW33" s="37"/>
      <c r="IYX33" s="37"/>
      <c r="IYY33" s="37"/>
      <c r="IYZ33" s="37"/>
      <c r="IZA33" s="37"/>
      <c r="IZB33" s="37"/>
      <c r="IZC33" s="37"/>
      <c r="IZD33" s="37"/>
      <c r="IZE33" s="37"/>
      <c r="IZF33" s="37"/>
      <c r="IZG33" s="37"/>
      <c r="IZH33" s="37"/>
      <c r="IZI33" s="37"/>
      <c r="IZJ33" s="37"/>
      <c r="IZK33" s="37"/>
      <c r="IZL33" s="37"/>
      <c r="IZM33" s="37"/>
      <c r="IZN33" s="37"/>
      <c r="IZO33" s="37"/>
      <c r="IZP33" s="37"/>
      <c r="IZQ33" s="37"/>
      <c r="IZR33" s="37"/>
      <c r="IZS33" s="37"/>
      <c r="IZT33" s="37"/>
      <c r="IZU33" s="37"/>
      <c r="IZV33" s="37"/>
      <c r="IZW33" s="37"/>
      <c r="IZX33" s="37"/>
      <c r="IZY33" s="37"/>
      <c r="IZZ33" s="37"/>
      <c r="JAA33" s="37"/>
      <c r="JAB33" s="37"/>
      <c r="JAC33" s="37"/>
      <c r="JAD33" s="37"/>
      <c r="JAE33" s="37"/>
      <c r="JAF33" s="37"/>
      <c r="JAG33" s="37"/>
      <c r="JAH33" s="37"/>
      <c r="JAI33" s="37"/>
      <c r="JAJ33" s="37"/>
      <c r="JAK33" s="37"/>
      <c r="JAL33" s="37"/>
      <c r="JAM33" s="37"/>
      <c r="JAN33" s="37"/>
      <c r="JAO33" s="37"/>
      <c r="JAP33" s="37"/>
      <c r="JAQ33" s="37"/>
      <c r="JAR33" s="37"/>
      <c r="JAS33" s="37"/>
      <c r="JAT33" s="37"/>
      <c r="JAU33" s="37"/>
      <c r="JAV33" s="37"/>
      <c r="JAW33" s="37"/>
      <c r="JAX33" s="37"/>
      <c r="JAY33" s="37"/>
      <c r="JAZ33" s="37"/>
      <c r="JBA33" s="37"/>
      <c r="JBB33" s="37"/>
      <c r="JBC33" s="37"/>
      <c r="JBD33" s="37"/>
      <c r="JBE33" s="37"/>
      <c r="JBF33" s="37"/>
      <c r="JBG33" s="37"/>
      <c r="JBH33" s="37"/>
      <c r="JBI33" s="37"/>
      <c r="JBJ33" s="37"/>
      <c r="JBK33" s="37"/>
      <c r="JBL33" s="37"/>
      <c r="JBM33" s="37"/>
      <c r="JBN33" s="37"/>
      <c r="JBO33" s="37"/>
      <c r="JBP33" s="37"/>
      <c r="JBQ33" s="37"/>
      <c r="JBR33" s="37"/>
      <c r="JBS33" s="37"/>
      <c r="JBT33" s="37"/>
      <c r="JBU33" s="37"/>
      <c r="JBV33" s="37"/>
      <c r="JBW33" s="37"/>
      <c r="JBX33" s="37"/>
      <c r="JBY33" s="37"/>
      <c r="JBZ33" s="37"/>
      <c r="JCA33" s="37"/>
      <c r="JCB33" s="37"/>
      <c r="JCC33" s="37"/>
      <c r="JCD33" s="37"/>
      <c r="JCE33" s="37"/>
      <c r="JCF33" s="37"/>
      <c r="JCG33" s="37"/>
      <c r="JCH33" s="37"/>
      <c r="JCI33" s="37"/>
      <c r="JCJ33" s="37"/>
      <c r="JCK33" s="37"/>
      <c r="JCL33" s="37"/>
      <c r="JCM33" s="37"/>
      <c r="JCN33" s="37"/>
      <c r="JCO33" s="37"/>
      <c r="JCP33" s="37"/>
      <c r="JCQ33" s="37"/>
      <c r="JCR33" s="37"/>
      <c r="JCS33" s="37"/>
      <c r="JCT33" s="37"/>
      <c r="JCU33" s="37"/>
      <c r="JCV33" s="37"/>
      <c r="JCW33" s="37"/>
      <c r="JCX33" s="37"/>
      <c r="JCY33" s="37"/>
      <c r="JCZ33" s="37"/>
      <c r="JDA33" s="37"/>
      <c r="JDB33" s="37"/>
      <c r="JDC33" s="37"/>
      <c r="JDD33" s="37"/>
      <c r="JDE33" s="37"/>
      <c r="JDF33" s="37"/>
      <c r="JDG33" s="37"/>
      <c r="JDH33" s="37"/>
      <c r="JDI33" s="37"/>
      <c r="JDJ33" s="37"/>
      <c r="JDK33" s="37"/>
      <c r="JDL33" s="37"/>
      <c r="JDM33" s="37"/>
      <c r="JDN33" s="37"/>
      <c r="JDO33" s="37"/>
      <c r="JDP33" s="37"/>
      <c r="JDQ33" s="37"/>
      <c r="JDR33" s="37"/>
      <c r="JDS33" s="37"/>
      <c r="JDT33" s="37"/>
      <c r="JDU33" s="37"/>
      <c r="JDV33" s="37"/>
      <c r="JDW33" s="37"/>
      <c r="JDX33" s="37"/>
      <c r="JDY33" s="37"/>
      <c r="JDZ33" s="37"/>
      <c r="JEA33" s="37"/>
      <c r="JEB33" s="37"/>
      <c r="JEC33" s="37"/>
      <c r="JED33" s="37"/>
      <c r="JEE33" s="37"/>
      <c r="JEF33" s="37"/>
      <c r="JEG33" s="37"/>
      <c r="JEH33" s="37"/>
      <c r="JEI33" s="37"/>
      <c r="JEJ33" s="37"/>
      <c r="JEK33" s="37"/>
      <c r="JEL33" s="37"/>
      <c r="JEM33" s="37"/>
      <c r="JEN33" s="37"/>
      <c r="JEO33" s="37"/>
      <c r="JEP33" s="37"/>
      <c r="JEQ33" s="37"/>
      <c r="JER33" s="37"/>
      <c r="JES33" s="37"/>
      <c r="JET33" s="37"/>
      <c r="JEU33" s="37"/>
      <c r="JEV33" s="37"/>
      <c r="JEW33" s="37"/>
      <c r="JEX33" s="37"/>
      <c r="JEY33" s="37"/>
      <c r="JEZ33" s="37"/>
      <c r="JFA33" s="37"/>
      <c r="JFB33" s="37"/>
      <c r="JFC33" s="37"/>
      <c r="JFD33" s="37"/>
      <c r="JFE33" s="37"/>
      <c r="JFF33" s="37"/>
      <c r="JFG33" s="37"/>
      <c r="JFH33" s="37"/>
      <c r="JFI33" s="37"/>
      <c r="JFJ33" s="37"/>
      <c r="JFK33" s="37"/>
      <c r="JFL33" s="37"/>
      <c r="JFM33" s="37"/>
      <c r="JFN33" s="37"/>
      <c r="JFO33" s="37"/>
      <c r="JFP33" s="37"/>
      <c r="JFQ33" s="37"/>
      <c r="JFR33" s="37"/>
      <c r="JFS33" s="37"/>
      <c r="JFT33" s="37"/>
      <c r="JFU33" s="37"/>
      <c r="JFV33" s="37"/>
      <c r="JFW33" s="37"/>
      <c r="JFX33" s="37"/>
      <c r="JFY33" s="37"/>
      <c r="JFZ33" s="37"/>
      <c r="JGA33" s="37"/>
      <c r="JGB33" s="37"/>
      <c r="JGC33" s="37"/>
      <c r="JGD33" s="37"/>
      <c r="JGE33" s="37"/>
      <c r="JGF33" s="37"/>
      <c r="JGG33" s="37"/>
      <c r="JGH33" s="37"/>
      <c r="JGI33" s="37"/>
      <c r="JGJ33" s="37"/>
      <c r="JGK33" s="37"/>
      <c r="JGL33" s="37"/>
      <c r="JGM33" s="37"/>
      <c r="JGN33" s="37"/>
      <c r="JGO33" s="37"/>
      <c r="JGP33" s="37"/>
      <c r="JGQ33" s="37"/>
      <c r="JGR33" s="37"/>
      <c r="JGS33" s="37"/>
      <c r="JGT33" s="37"/>
      <c r="JGU33" s="37"/>
      <c r="JGV33" s="37"/>
      <c r="JGW33" s="37"/>
      <c r="JGX33" s="37"/>
      <c r="JGY33" s="37"/>
      <c r="JGZ33" s="37"/>
      <c r="JHA33" s="37"/>
      <c r="JHB33" s="37"/>
      <c r="JHC33" s="37"/>
      <c r="JHD33" s="37"/>
      <c r="JHE33" s="37"/>
      <c r="JHF33" s="37"/>
      <c r="JHG33" s="37"/>
      <c r="JHH33" s="37"/>
      <c r="JHI33" s="37"/>
      <c r="JHJ33" s="37"/>
      <c r="JHK33" s="37"/>
      <c r="JHL33" s="37"/>
      <c r="JHM33" s="37"/>
      <c r="JHN33" s="37"/>
      <c r="JHO33" s="37"/>
      <c r="JHP33" s="37"/>
      <c r="JHQ33" s="37"/>
      <c r="JHR33" s="37"/>
      <c r="JHS33" s="37"/>
      <c r="JHT33" s="37"/>
      <c r="JHU33" s="37"/>
      <c r="JHV33" s="37"/>
      <c r="JHW33" s="37"/>
      <c r="JHX33" s="37"/>
      <c r="JHY33" s="37"/>
      <c r="JHZ33" s="37"/>
      <c r="JIA33" s="37"/>
      <c r="JIB33" s="37"/>
      <c r="JIC33" s="37"/>
      <c r="JID33" s="37"/>
      <c r="JIE33" s="37"/>
      <c r="JIF33" s="37"/>
      <c r="JIG33" s="37"/>
      <c r="JIH33" s="37"/>
      <c r="JII33" s="37"/>
      <c r="JIJ33" s="37"/>
      <c r="JIK33" s="37"/>
      <c r="JIL33" s="37"/>
      <c r="JIM33" s="37"/>
      <c r="JIN33" s="37"/>
      <c r="JIO33" s="37"/>
      <c r="JIP33" s="37"/>
      <c r="JIQ33" s="37"/>
      <c r="JIR33" s="37"/>
      <c r="JIS33" s="37"/>
      <c r="JIT33" s="37"/>
      <c r="JIU33" s="37"/>
      <c r="JIV33" s="37"/>
      <c r="JIW33" s="37"/>
      <c r="JIX33" s="37"/>
      <c r="JIY33" s="37"/>
      <c r="JIZ33" s="37"/>
      <c r="JJA33" s="37"/>
      <c r="JJB33" s="37"/>
      <c r="JJC33" s="37"/>
      <c r="JJD33" s="37"/>
      <c r="JJE33" s="37"/>
      <c r="JJF33" s="37"/>
      <c r="JJG33" s="37"/>
      <c r="JJH33" s="37"/>
      <c r="JJI33" s="37"/>
      <c r="JJJ33" s="37"/>
      <c r="JJK33" s="37"/>
      <c r="JJL33" s="37"/>
      <c r="JJM33" s="37"/>
      <c r="JJN33" s="37"/>
      <c r="JJO33" s="37"/>
      <c r="JJP33" s="37"/>
      <c r="JJQ33" s="37"/>
      <c r="JJR33" s="37"/>
      <c r="JJS33" s="37"/>
      <c r="JJT33" s="37"/>
      <c r="JJU33" s="37"/>
      <c r="JJV33" s="37"/>
      <c r="JJW33" s="37"/>
      <c r="JJX33" s="37"/>
      <c r="JJY33" s="37"/>
      <c r="JJZ33" s="37"/>
      <c r="JKA33" s="37"/>
      <c r="JKB33" s="37"/>
      <c r="JKC33" s="37"/>
      <c r="JKD33" s="37"/>
      <c r="JKE33" s="37"/>
      <c r="JKF33" s="37"/>
      <c r="JKG33" s="37"/>
      <c r="JKH33" s="37"/>
      <c r="JKI33" s="37"/>
      <c r="JKJ33" s="37"/>
      <c r="JKK33" s="37"/>
      <c r="JKL33" s="37"/>
      <c r="JKM33" s="37"/>
      <c r="JKN33" s="37"/>
      <c r="JKO33" s="37"/>
      <c r="JKP33" s="37"/>
      <c r="JKQ33" s="37"/>
      <c r="JKR33" s="37"/>
      <c r="JKS33" s="37"/>
      <c r="JKT33" s="37"/>
      <c r="JKU33" s="37"/>
      <c r="JKV33" s="37"/>
      <c r="JKW33" s="37"/>
      <c r="JKX33" s="37"/>
      <c r="JKY33" s="37"/>
      <c r="JKZ33" s="37"/>
      <c r="JLA33" s="37"/>
      <c r="JLB33" s="37"/>
      <c r="JLC33" s="37"/>
      <c r="JLD33" s="37"/>
      <c r="JLE33" s="37"/>
      <c r="JLF33" s="37"/>
      <c r="JLG33" s="37"/>
      <c r="JLH33" s="37"/>
      <c r="JLI33" s="37"/>
      <c r="JLJ33" s="37"/>
      <c r="JLK33" s="37"/>
      <c r="JLL33" s="37"/>
      <c r="JLM33" s="37"/>
      <c r="JLN33" s="37"/>
      <c r="JLO33" s="37"/>
      <c r="JLP33" s="37"/>
      <c r="JLQ33" s="37"/>
      <c r="JLR33" s="37"/>
      <c r="JLS33" s="37"/>
      <c r="JLT33" s="37"/>
      <c r="JLU33" s="37"/>
      <c r="JLV33" s="37"/>
      <c r="JLW33" s="37"/>
      <c r="JLX33" s="37"/>
      <c r="JLY33" s="37"/>
      <c r="JLZ33" s="37"/>
      <c r="JMA33" s="37"/>
      <c r="JMB33" s="37"/>
      <c r="JMC33" s="37"/>
      <c r="JMD33" s="37"/>
      <c r="JME33" s="37"/>
      <c r="JMF33" s="37"/>
      <c r="JMG33" s="37"/>
      <c r="JMH33" s="37"/>
      <c r="JMI33" s="37"/>
      <c r="JMJ33" s="37"/>
      <c r="JMK33" s="37"/>
      <c r="JML33" s="37"/>
      <c r="JMM33" s="37"/>
      <c r="JMN33" s="37"/>
      <c r="JMO33" s="37"/>
      <c r="JMP33" s="37"/>
      <c r="JMQ33" s="37"/>
      <c r="JMR33" s="37"/>
      <c r="JMS33" s="37"/>
      <c r="JMT33" s="37"/>
      <c r="JMU33" s="37"/>
      <c r="JMV33" s="37"/>
      <c r="JMW33" s="37"/>
      <c r="JMX33" s="37"/>
      <c r="JMY33" s="37"/>
      <c r="JMZ33" s="37"/>
      <c r="JNA33" s="37"/>
      <c r="JNB33" s="37"/>
      <c r="JNC33" s="37"/>
      <c r="JND33" s="37"/>
      <c r="JNE33" s="37"/>
      <c r="JNF33" s="37"/>
      <c r="JNG33" s="37"/>
      <c r="JNH33" s="37"/>
      <c r="JNI33" s="37"/>
      <c r="JNJ33" s="37"/>
      <c r="JNK33" s="37"/>
      <c r="JNL33" s="37"/>
      <c r="JNM33" s="37"/>
      <c r="JNN33" s="37"/>
      <c r="JNO33" s="37"/>
      <c r="JNP33" s="37"/>
      <c r="JNQ33" s="37"/>
      <c r="JNR33" s="37"/>
      <c r="JNS33" s="37"/>
      <c r="JNT33" s="37"/>
      <c r="JNU33" s="37"/>
      <c r="JNV33" s="37"/>
      <c r="JNW33" s="37"/>
      <c r="JNX33" s="37"/>
      <c r="JNY33" s="37"/>
      <c r="JNZ33" s="37"/>
      <c r="JOA33" s="37"/>
      <c r="JOB33" s="37"/>
      <c r="JOC33" s="37"/>
      <c r="JOD33" s="37"/>
      <c r="JOE33" s="37"/>
      <c r="JOF33" s="37"/>
      <c r="JOG33" s="37"/>
      <c r="JOH33" s="37"/>
      <c r="JOI33" s="37"/>
      <c r="JOJ33" s="37"/>
      <c r="JOK33" s="37"/>
      <c r="JOL33" s="37"/>
      <c r="JOM33" s="37"/>
      <c r="JON33" s="37"/>
      <c r="JOO33" s="37"/>
      <c r="JOP33" s="37"/>
      <c r="JOQ33" s="37"/>
      <c r="JOR33" s="37"/>
      <c r="JOS33" s="37"/>
      <c r="JOT33" s="37"/>
      <c r="JOU33" s="37"/>
      <c r="JOV33" s="37"/>
      <c r="JOW33" s="37"/>
      <c r="JOX33" s="37"/>
      <c r="JOY33" s="37"/>
      <c r="JOZ33" s="37"/>
      <c r="JPA33" s="37"/>
      <c r="JPB33" s="37"/>
      <c r="JPC33" s="37"/>
      <c r="JPD33" s="37"/>
      <c r="JPE33" s="37"/>
      <c r="JPF33" s="37"/>
      <c r="JPG33" s="37"/>
      <c r="JPH33" s="37"/>
      <c r="JPI33" s="37"/>
      <c r="JPJ33" s="37"/>
      <c r="JPK33" s="37"/>
      <c r="JPL33" s="37"/>
      <c r="JPM33" s="37"/>
      <c r="JPN33" s="37"/>
      <c r="JPO33" s="37"/>
      <c r="JPP33" s="37"/>
      <c r="JPQ33" s="37"/>
      <c r="JPR33" s="37"/>
      <c r="JPS33" s="37"/>
      <c r="JPT33" s="37"/>
      <c r="JPU33" s="37"/>
      <c r="JPV33" s="37"/>
      <c r="JPW33" s="37"/>
      <c r="JPX33" s="37"/>
      <c r="JPY33" s="37"/>
      <c r="JPZ33" s="37"/>
      <c r="JQA33" s="37"/>
      <c r="JQB33" s="37"/>
      <c r="JQC33" s="37"/>
      <c r="JQD33" s="37"/>
      <c r="JQE33" s="37"/>
      <c r="JQF33" s="37"/>
      <c r="JQG33" s="37"/>
      <c r="JQH33" s="37"/>
      <c r="JQI33" s="37"/>
      <c r="JQJ33" s="37"/>
      <c r="JQK33" s="37"/>
      <c r="JQL33" s="37"/>
      <c r="JQM33" s="37"/>
      <c r="JQN33" s="37"/>
      <c r="JQO33" s="37"/>
      <c r="JQP33" s="37"/>
      <c r="JQQ33" s="37"/>
      <c r="JQR33" s="37"/>
      <c r="JQS33" s="37"/>
      <c r="JQT33" s="37"/>
      <c r="JQU33" s="37"/>
      <c r="JQV33" s="37"/>
      <c r="JQW33" s="37"/>
      <c r="JQX33" s="37"/>
      <c r="JQY33" s="37"/>
      <c r="JQZ33" s="37"/>
      <c r="JRA33" s="37"/>
      <c r="JRB33" s="37"/>
      <c r="JRC33" s="37"/>
      <c r="JRD33" s="37"/>
      <c r="JRE33" s="37"/>
      <c r="JRF33" s="37"/>
      <c r="JRG33" s="37"/>
      <c r="JRH33" s="37"/>
      <c r="JRI33" s="37"/>
      <c r="JRJ33" s="37"/>
      <c r="JRK33" s="37"/>
      <c r="JRL33" s="37"/>
      <c r="JRM33" s="37"/>
      <c r="JRN33" s="37"/>
      <c r="JRO33" s="37"/>
      <c r="JRP33" s="37"/>
      <c r="JRQ33" s="37"/>
      <c r="JRR33" s="37"/>
      <c r="JRS33" s="37"/>
      <c r="JRT33" s="37"/>
      <c r="JRU33" s="37"/>
      <c r="JRV33" s="37"/>
      <c r="JRW33" s="37"/>
      <c r="JRX33" s="37"/>
      <c r="JRY33" s="37"/>
      <c r="JRZ33" s="37"/>
      <c r="JSA33" s="37"/>
      <c r="JSB33" s="37"/>
      <c r="JSC33" s="37"/>
      <c r="JSD33" s="37"/>
      <c r="JSE33" s="37"/>
      <c r="JSF33" s="37"/>
      <c r="JSG33" s="37"/>
      <c r="JSH33" s="37"/>
      <c r="JSI33" s="37"/>
      <c r="JSJ33" s="37"/>
      <c r="JSK33" s="37"/>
      <c r="JSL33" s="37"/>
      <c r="JSM33" s="37"/>
      <c r="JSN33" s="37"/>
      <c r="JSO33" s="37"/>
      <c r="JSP33" s="37"/>
      <c r="JSQ33" s="37"/>
      <c r="JSR33" s="37"/>
      <c r="JSS33" s="37"/>
      <c r="JST33" s="37"/>
      <c r="JSU33" s="37"/>
      <c r="JSV33" s="37"/>
      <c r="JSW33" s="37"/>
      <c r="JSX33" s="37"/>
      <c r="JSY33" s="37"/>
      <c r="JSZ33" s="37"/>
      <c r="JTA33" s="37"/>
      <c r="JTB33" s="37"/>
      <c r="JTC33" s="37"/>
      <c r="JTD33" s="37"/>
      <c r="JTE33" s="37"/>
      <c r="JTF33" s="37"/>
      <c r="JTG33" s="37"/>
      <c r="JTH33" s="37"/>
      <c r="JTI33" s="37"/>
      <c r="JTJ33" s="37"/>
      <c r="JTK33" s="37"/>
      <c r="JTL33" s="37"/>
      <c r="JTM33" s="37"/>
      <c r="JTN33" s="37"/>
      <c r="JTO33" s="37"/>
      <c r="JTP33" s="37"/>
      <c r="JTQ33" s="37"/>
      <c r="JTR33" s="37"/>
      <c r="JTS33" s="37"/>
      <c r="JTT33" s="37"/>
      <c r="JTU33" s="37"/>
      <c r="JTV33" s="37"/>
      <c r="JTW33" s="37"/>
      <c r="JTX33" s="37"/>
      <c r="JTY33" s="37"/>
      <c r="JTZ33" s="37"/>
      <c r="JUA33" s="37"/>
      <c r="JUB33" s="37"/>
      <c r="JUC33" s="37"/>
      <c r="JUD33" s="37"/>
      <c r="JUE33" s="37"/>
      <c r="JUF33" s="37"/>
      <c r="JUG33" s="37"/>
      <c r="JUH33" s="37"/>
      <c r="JUI33" s="37"/>
      <c r="JUJ33" s="37"/>
      <c r="JUK33" s="37"/>
      <c r="JUL33" s="37"/>
      <c r="JUM33" s="37"/>
      <c r="JUN33" s="37"/>
      <c r="JUO33" s="37"/>
      <c r="JUP33" s="37"/>
      <c r="JUQ33" s="37"/>
      <c r="JUR33" s="37"/>
      <c r="JUS33" s="37"/>
      <c r="JUT33" s="37"/>
      <c r="JUU33" s="37"/>
      <c r="JUV33" s="37"/>
      <c r="JUW33" s="37"/>
      <c r="JUX33" s="37"/>
      <c r="JUY33" s="37"/>
      <c r="JUZ33" s="37"/>
      <c r="JVA33" s="37"/>
      <c r="JVB33" s="37"/>
      <c r="JVC33" s="37"/>
      <c r="JVD33" s="37"/>
      <c r="JVE33" s="37"/>
      <c r="JVF33" s="37"/>
      <c r="JVG33" s="37"/>
      <c r="JVH33" s="37"/>
      <c r="JVI33" s="37"/>
      <c r="JVJ33" s="37"/>
      <c r="JVK33" s="37"/>
      <c r="JVL33" s="37"/>
      <c r="JVM33" s="37"/>
      <c r="JVN33" s="37"/>
      <c r="JVO33" s="37"/>
      <c r="JVP33" s="37"/>
      <c r="JVQ33" s="37"/>
      <c r="JVR33" s="37"/>
      <c r="JVS33" s="37"/>
      <c r="JVT33" s="37"/>
      <c r="JVU33" s="37"/>
      <c r="JVV33" s="37"/>
      <c r="JVW33" s="37"/>
      <c r="JVX33" s="37"/>
      <c r="JVY33" s="37"/>
      <c r="JVZ33" s="37"/>
      <c r="JWA33" s="37"/>
      <c r="JWB33" s="37"/>
      <c r="JWC33" s="37"/>
      <c r="JWD33" s="37"/>
      <c r="JWE33" s="37"/>
      <c r="JWF33" s="37"/>
      <c r="JWG33" s="37"/>
      <c r="JWH33" s="37"/>
      <c r="JWI33" s="37"/>
      <c r="JWJ33" s="37"/>
      <c r="JWK33" s="37"/>
      <c r="JWL33" s="37"/>
      <c r="JWM33" s="37"/>
      <c r="JWN33" s="37"/>
      <c r="JWO33" s="37"/>
      <c r="JWP33" s="37"/>
      <c r="JWQ33" s="37"/>
      <c r="JWR33" s="37"/>
      <c r="JWS33" s="37"/>
      <c r="JWT33" s="37"/>
      <c r="JWU33" s="37"/>
      <c r="JWV33" s="37"/>
      <c r="JWW33" s="37"/>
      <c r="JWX33" s="37"/>
      <c r="JWY33" s="37"/>
      <c r="JWZ33" s="37"/>
      <c r="JXA33" s="37"/>
      <c r="JXB33" s="37"/>
      <c r="JXC33" s="37"/>
      <c r="JXD33" s="37"/>
      <c r="JXE33" s="37"/>
      <c r="JXF33" s="37"/>
      <c r="JXG33" s="37"/>
      <c r="JXH33" s="37"/>
      <c r="JXI33" s="37"/>
      <c r="JXJ33" s="37"/>
      <c r="JXK33" s="37"/>
      <c r="JXL33" s="37"/>
      <c r="JXM33" s="37"/>
      <c r="JXN33" s="37"/>
      <c r="JXO33" s="37"/>
      <c r="JXP33" s="37"/>
      <c r="JXQ33" s="37"/>
      <c r="JXR33" s="37"/>
      <c r="JXS33" s="37"/>
      <c r="JXT33" s="37"/>
      <c r="JXU33" s="37"/>
      <c r="JXV33" s="37"/>
      <c r="JXW33" s="37"/>
      <c r="JXX33" s="37"/>
      <c r="JXY33" s="37"/>
      <c r="JXZ33" s="37"/>
      <c r="JYA33" s="37"/>
      <c r="JYB33" s="37"/>
      <c r="JYC33" s="37"/>
      <c r="JYD33" s="37"/>
      <c r="JYE33" s="37"/>
      <c r="JYF33" s="37"/>
      <c r="JYG33" s="37"/>
      <c r="JYH33" s="37"/>
      <c r="JYI33" s="37"/>
      <c r="JYJ33" s="37"/>
      <c r="JYK33" s="37"/>
      <c r="JYL33" s="37"/>
      <c r="JYM33" s="37"/>
      <c r="JYN33" s="37"/>
      <c r="JYO33" s="37"/>
      <c r="JYP33" s="37"/>
      <c r="JYQ33" s="37"/>
      <c r="JYR33" s="37"/>
      <c r="JYS33" s="37"/>
      <c r="JYT33" s="37"/>
      <c r="JYU33" s="37"/>
      <c r="JYV33" s="37"/>
      <c r="JYW33" s="37"/>
      <c r="JYX33" s="37"/>
      <c r="JYY33" s="37"/>
      <c r="JYZ33" s="37"/>
      <c r="JZA33" s="37"/>
      <c r="JZB33" s="37"/>
      <c r="JZC33" s="37"/>
      <c r="JZD33" s="37"/>
      <c r="JZE33" s="37"/>
      <c r="JZF33" s="37"/>
      <c r="JZG33" s="37"/>
      <c r="JZH33" s="37"/>
      <c r="JZI33" s="37"/>
      <c r="JZJ33" s="37"/>
      <c r="JZK33" s="37"/>
      <c r="JZL33" s="37"/>
      <c r="JZM33" s="37"/>
      <c r="JZN33" s="37"/>
      <c r="JZO33" s="37"/>
      <c r="JZP33" s="37"/>
      <c r="JZQ33" s="37"/>
      <c r="JZR33" s="37"/>
      <c r="JZS33" s="37"/>
      <c r="JZT33" s="37"/>
      <c r="JZU33" s="37"/>
      <c r="JZV33" s="37"/>
      <c r="JZW33" s="37"/>
      <c r="JZX33" s="37"/>
      <c r="JZY33" s="37"/>
      <c r="JZZ33" s="37"/>
      <c r="KAA33" s="37"/>
      <c r="KAB33" s="37"/>
      <c r="KAC33" s="37"/>
      <c r="KAD33" s="37"/>
      <c r="KAE33" s="37"/>
      <c r="KAF33" s="37"/>
      <c r="KAG33" s="37"/>
      <c r="KAH33" s="37"/>
      <c r="KAI33" s="37"/>
      <c r="KAJ33" s="37"/>
      <c r="KAK33" s="37"/>
      <c r="KAL33" s="37"/>
      <c r="KAM33" s="37"/>
      <c r="KAN33" s="37"/>
      <c r="KAO33" s="37"/>
      <c r="KAP33" s="37"/>
      <c r="KAQ33" s="37"/>
      <c r="KAR33" s="37"/>
      <c r="KAS33" s="37"/>
      <c r="KAT33" s="37"/>
      <c r="KAU33" s="37"/>
      <c r="KAV33" s="37"/>
      <c r="KAW33" s="37"/>
      <c r="KAX33" s="37"/>
      <c r="KAY33" s="37"/>
      <c r="KAZ33" s="37"/>
      <c r="KBA33" s="37"/>
      <c r="KBB33" s="37"/>
      <c r="KBC33" s="37"/>
      <c r="KBD33" s="37"/>
      <c r="KBE33" s="37"/>
      <c r="KBF33" s="37"/>
      <c r="KBG33" s="37"/>
      <c r="KBH33" s="37"/>
      <c r="KBI33" s="37"/>
      <c r="KBJ33" s="37"/>
      <c r="KBK33" s="37"/>
      <c r="KBL33" s="37"/>
      <c r="KBM33" s="37"/>
      <c r="KBN33" s="37"/>
      <c r="KBO33" s="37"/>
      <c r="KBP33" s="37"/>
      <c r="KBQ33" s="37"/>
      <c r="KBR33" s="37"/>
      <c r="KBS33" s="37"/>
      <c r="KBT33" s="37"/>
      <c r="KBU33" s="37"/>
      <c r="KBV33" s="37"/>
      <c r="KBW33" s="37"/>
      <c r="KBX33" s="37"/>
      <c r="KBY33" s="37"/>
      <c r="KBZ33" s="37"/>
      <c r="KCA33" s="37"/>
      <c r="KCB33" s="37"/>
      <c r="KCC33" s="37"/>
      <c r="KCD33" s="37"/>
      <c r="KCE33" s="37"/>
      <c r="KCF33" s="37"/>
      <c r="KCG33" s="37"/>
      <c r="KCH33" s="37"/>
      <c r="KCI33" s="37"/>
      <c r="KCJ33" s="37"/>
      <c r="KCK33" s="37"/>
      <c r="KCL33" s="37"/>
      <c r="KCM33" s="37"/>
      <c r="KCN33" s="37"/>
      <c r="KCO33" s="37"/>
      <c r="KCP33" s="37"/>
      <c r="KCQ33" s="37"/>
      <c r="KCR33" s="37"/>
      <c r="KCS33" s="37"/>
      <c r="KCT33" s="37"/>
      <c r="KCU33" s="37"/>
      <c r="KCV33" s="37"/>
      <c r="KCW33" s="37"/>
      <c r="KCX33" s="37"/>
      <c r="KCY33" s="37"/>
      <c r="KCZ33" s="37"/>
      <c r="KDA33" s="37"/>
      <c r="KDB33" s="37"/>
      <c r="KDC33" s="37"/>
      <c r="KDD33" s="37"/>
      <c r="KDE33" s="37"/>
      <c r="KDF33" s="37"/>
      <c r="KDG33" s="37"/>
      <c r="KDH33" s="37"/>
      <c r="KDI33" s="37"/>
      <c r="KDJ33" s="37"/>
      <c r="KDK33" s="37"/>
      <c r="KDL33" s="37"/>
      <c r="KDM33" s="37"/>
      <c r="KDN33" s="37"/>
      <c r="KDO33" s="37"/>
      <c r="KDP33" s="37"/>
      <c r="KDQ33" s="37"/>
      <c r="KDR33" s="37"/>
      <c r="KDS33" s="37"/>
      <c r="KDT33" s="37"/>
      <c r="KDU33" s="37"/>
      <c r="KDV33" s="37"/>
      <c r="KDW33" s="37"/>
      <c r="KDX33" s="37"/>
      <c r="KDY33" s="37"/>
      <c r="KDZ33" s="37"/>
      <c r="KEA33" s="37"/>
      <c r="KEB33" s="37"/>
      <c r="KEC33" s="37"/>
      <c r="KED33" s="37"/>
      <c r="KEE33" s="37"/>
      <c r="KEF33" s="37"/>
      <c r="KEG33" s="37"/>
      <c r="KEH33" s="37"/>
      <c r="KEI33" s="37"/>
      <c r="KEJ33" s="37"/>
      <c r="KEK33" s="37"/>
      <c r="KEL33" s="37"/>
      <c r="KEM33" s="37"/>
      <c r="KEN33" s="37"/>
      <c r="KEO33" s="37"/>
      <c r="KEP33" s="37"/>
      <c r="KEQ33" s="37"/>
      <c r="KER33" s="37"/>
      <c r="KES33" s="37"/>
      <c r="KET33" s="37"/>
      <c r="KEU33" s="37"/>
      <c r="KEV33" s="37"/>
      <c r="KEW33" s="37"/>
      <c r="KEX33" s="37"/>
      <c r="KEY33" s="37"/>
      <c r="KEZ33" s="37"/>
      <c r="KFA33" s="37"/>
      <c r="KFB33" s="37"/>
      <c r="KFC33" s="37"/>
      <c r="KFD33" s="37"/>
      <c r="KFE33" s="37"/>
      <c r="KFF33" s="37"/>
      <c r="KFG33" s="37"/>
      <c r="KFH33" s="37"/>
      <c r="KFI33" s="37"/>
      <c r="KFJ33" s="37"/>
      <c r="KFK33" s="37"/>
      <c r="KFL33" s="37"/>
      <c r="KFM33" s="37"/>
      <c r="KFN33" s="37"/>
      <c r="KFO33" s="37"/>
      <c r="KFP33" s="37"/>
      <c r="KFQ33" s="37"/>
      <c r="KFR33" s="37"/>
      <c r="KFS33" s="37"/>
      <c r="KFT33" s="37"/>
      <c r="KFU33" s="37"/>
      <c r="KFV33" s="37"/>
      <c r="KFW33" s="37"/>
      <c r="KFX33" s="37"/>
      <c r="KFY33" s="37"/>
      <c r="KFZ33" s="37"/>
      <c r="KGA33" s="37"/>
      <c r="KGB33" s="37"/>
      <c r="KGC33" s="37"/>
      <c r="KGD33" s="37"/>
      <c r="KGE33" s="37"/>
      <c r="KGF33" s="37"/>
      <c r="KGG33" s="37"/>
      <c r="KGH33" s="37"/>
      <c r="KGI33" s="37"/>
      <c r="KGJ33" s="37"/>
      <c r="KGK33" s="37"/>
      <c r="KGL33" s="37"/>
      <c r="KGM33" s="37"/>
      <c r="KGN33" s="37"/>
      <c r="KGO33" s="37"/>
      <c r="KGP33" s="37"/>
      <c r="KGQ33" s="37"/>
      <c r="KGR33" s="37"/>
      <c r="KGS33" s="37"/>
      <c r="KGT33" s="37"/>
      <c r="KGU33" s="37"/>
      <c r="KGV33" s="37"/>
      <c r="KGW33" s="37"/>
      <c r="KGX33" s="37"/>
      <c r="KGY33" s="37"/>
      <c r="KGZ33" s="37"/>
      <c r="KHA33" s="37"/>
      <c r="KHB33" s="37"/>
      <c r="KHC33" s="37"/>
      <c r="KHD33" s="37"/>
      <c r="KHE33" s="37"/>
      <c r="KHF33" s="37"/>
      <c r="KHG33" s="37"/>
      <c r="KHH33" s="37"/>
      <c r="KHI33" s="37"/>
      <c r="KHJ33" s="37"/>
      <c r="KHK33" s="37"/>
      <c r="KHL33" s="37"/>
      <c r="KHM33" s="37"/>
      <c r="KHN33" s="37"/>
      <c r="KHO33" s="37"/>
      <c r="KHP33" s="37"/>
      <c r="KHQ33" s="37"/>
      <c r="KHR33" s="37"/>
      <c r="KHS33" s="37"/>
      <c r="KHT33" s="37"/>
      <c r="KHU33" s="37"/>
      <c r="KHV33" s="37"/>
      <c r="KHW33" s="37"/>
      <c r="KHX33" s="37"/>
      <c r="KHY33" s="37"/>
      <c r="KHZ33" s="37"/>
      <c r="KIA33" s="37"/>
      <c r="KIB33" s="37"/>
      <c r="KIC33" s="37"/>
      <c r="KID33" s="37"/>
      <c r="KIE33" s="37"/>
      <c r="KIF33" s="37"/>
      <c r="KIG33" s="37"/>
      <c r="KIH33" s="37"/>
      <c r="KII33" s="37"/>
      <c r="KIJ33" s="37"/>
      <c r="KIK33" s="37"/>
      <c r="KIL33" s="37"/>
      <c r="KIM33" s="37"/>
      <c r="KIN33" s="37"/>
      <c r="KIO33" s="37"/>
      <c r="KIP33" s="37"/>
      <c r="KIQ33" s="37"/>
      <c r="KIR33" s="37"/>
      <c r="KIS33" s="37"/>
      <c r="KIT33" s="37"/>
      <c r="KIU33" s="37"/>
      <c r="KIV33" s="37"/>
      <c r="KIW33" s="37"/>
      <c r="KIX33" s="37"/>
      <c r="KIY33" s="37"/>
      <c r="KIZ33" s="37"/>
      <c r="KJA33" s="37"/>
      <c r="KJB33" s="37"/>
      <c r="KJC33" s="37"/>
      <c r="KJD33" s="37"/>
      <c r="KJE33" s="37"/>
      <c r="KJF33" s="37"/>
      <c r="KJG33" s="37"/>
      <c r="KJH33" s="37"/>
      <c r="KJI33" s="37"/>
      <c r="KJJ33" s="37"/>
      <c r="KJK33" s="37"/>
      <c r="KJL33" s="37"/>
      <c r="KJM33" s="37"/>
      <c r="KJN33" s="37"/>
      <c r="KJO33" s="37"/>
      <c r="KJP33" s="37"/>
      <c r="KJQ33" s="37"/>
      <c r="KJR33" s="37"/>
      <c r="KJS33" s="37"/>
      <c r="KJT33" s="37"/>
      <c r="KJU33" s="37"/>
      <c r="KJV33" s="37"/>
      <c r="KJW33" s="37"/>
      <c r="KJX33" s="37"/>
      <c r="KJY33" s="37"/>
      <c r="KJZ33" s="37"/>
      <c r="KKA33" s="37"/>
      <c r="KKB33" s="37"/>
      <c r="KKC33" s="37"/>
      <c r="KKD33" s="37"/>
      <c r="KKE33" s="37"/>
      <c r="KKF33" s="37"/>
      <c r="KKG33" s="37"/>
      <c r="KKH33" s="37"/>
      <c r="KKI33" s="37"/>
      <c r="KKJ33" s="37"/>
      <c r="KKK33" s="37"/>
      <c r="KKL33" s="37"/>
      <c r="KKM33" s="37"/>
      <c r="KKN33" s="37"/>
      <c r="KKO33" s="37"/>
      <c r="KKP33" s="37"/>
      <c r="KKQ33" s="37"/>
      <c r="KKR33" s="37"/>
      <c r="KKS33" s="37"/>
      <c r="KKT33" s="37"/>
      <c r="KKU33" s="37"/>
      <c r="KKV33" s="37"/>
      <c r="KKW33" s="37"/>
      <c r="KKX33" s="37"/>
      <c r="KKY33" s="37"/>
      <c r="KKZ33" s="37"/>
      <c r="KLA33" s="37"/>
      <c r="KLB33" s="37"/>
      <c r="KLC33" s="37"/>
      <c r="KLD33" s="37"/>
      <c r="KLE33" s="37"/>
      <c r="KLF33" s="37"/>
      <c r="KLG33" s="37"/>
      <c r="KLH33" s="37"/>
      <c r="KLI33" s="37"/>
      <c r="KLJ33" s="37"/>
      <c r="KLK33" s="37"/>
      <c r="KLL33" s="37"/>
      <c r="KLM33" s="37"/>
      <c r="KLN33" s="37"/>
      <c r="KLO33" s="37"/>
      <c r="KLP33" s="37"/>
      <c r="KLQ33" s="37"/>
      <c r="KLR33" s="37"/>
      <c r="KLS33" s="37"/>
      <c r="KLT33" s="37"/>
      <c r="KLU33" s="37"/>
      <c r="KLV33" s="37"/>
      <c r="KLW33" s="37"/>
      <c r="KLX33" s="37"/>
      <c r="KLY33" s="37"/>
      <c r="KLZ33" s="37"/>
      <c r="KMA33" s="37"/>
      <c r="KMB33" s="37"/>
      <c r="KMC33" s="37"/>
      <c r="KMD33" s="37"/>
      <c r="KME33" s="37"/>
      <c r="KMF33" s="37"/>
      <c r="KMG33" s="37"/>
      <c r="KMH33" s="37"/>
      <c r="KMI33" s="37"/>
      <c r="KMJ33" s="37"/>
      <c r="KMK33" s="37"/>
      <c r="KML33" s="37"/>
      <c r="KMM33" s="37"/>
      <c r="KMN33" s="37"/>
      <c r="KMO33" s="37"/>
      <c r="KMP33" s="37"/>
      <c r="KMQ33" s="37"/>
      <c r="KMR33" s="37"/>
      <c r="KMS33" s="37"/>
      <c r="KMT33" s="37"/>
      <c r="KMU33" s="37"/>
      <c r="KMV33" s="37"/>
      <c r="KMW33" s="37"/>
      <c r="KMX33" s="37"/>
      <c r="KMY33" s="37"/>
      <c r="KMZ33" s="37"/>
      <c r="KNA33" s="37"/>
      <c r="KNB33" s="37"/>
      <c r="KNC33" s="37"/>
      <c r="KND33" s="37"/>
      <c r="KNE33" s="37"/>
      <c r="KNF33" s="37"/>
      <c r="KNG33" s="37"/>
      <c r="KNH33" s="37"/>
      <c r="KNI33" s="37"/>
      <c r="KNJ33" s="37"/>
      <c r="KNK33" s="37"/>
      <c r="KNL33" s="37"/>
      <c r="KNM33" s="37"/>
      <c r="KNN33" s="37"/>
      <c r="KNO33" s="37"/>
      <c r="KNP33" s="37"/>
      <c r="KNQ33" s="37"/>
      <c r="KNR33" s="37"/>
      <c r="KNS33" s="37"/>
      <c r="KNT33" s="37"/>
      <c r="KNU33" s="37"/>
      <c r="KNV33" s="37"/>
      <c r="KNW33" s="37"/>
      <c r="KNX33" s="37"/>
      <c r="KNY33" s="37"/>
      <c r="KNZ33" s="37"/>
      <c r="KOA33" s="37"/>
      <c r="KOB33" s="37"/>
      <c r="KOC33" s="37"/>
      <c r="KOD33" s="37"/>
      <c r="KOE33" s="37"/>
      <c r="KOF33" s="37"/>
      <c r="KOG33" s="37"/>
      <c r="KOH33" s="37"/>
      <c r="KOI33" s="37"/>
      <c r="KOJ33" s="37"/>
      <c r="KOK33" s="37"/>
      <c r="KOL33" s="37"/>
      <c r="KOM33" s="37"/>
      <c r="KON33" s="37"/>
      <c r="KOO33" s="37"/>
      <c r="KOP33" s="37"/>
      <c r="KOQ33" s="37"/>
      <c r="KOR33" s="37"/>
      <c r="KOS33" s="37"/>
      <c r="KOT33" s="37"/>
      <c r="KOU33" s="37"/>
      <c r="KOV33" s="37"/>
      <c r="KOW33" s="37"/>
      <c r="KOX33" s="37"/>
      <c r="KOY33" s="37"/>
      <c r="KOZ33" s="37"/>
      <c r="KPA33" s="37"/>
      <c r="KPB33" s="37"/>
      <c r="KPC33" s="37"/>
      <c r="KPD33" s="37"/>
      <c r="KPE33" s="37"/>
      <c r="KPF33" s="37"/>
      <c r="KPG33" s="37"/>
      <c r="KPH33" s="37"/>
      <c r="KPI33" s="37"/>
      <c r="KPJ33" s="37"/>
      <c r="KPK33" s="37"/>
      <c r="KPL33" s="37"/>
      <c r="KPM33" s="37"/>
      <c r="KPN33" s="37"/>
      <c r="KPO33" s="37"/>
      <c r="KPP33" s="37"/>
      <c r="KPQ33" s="37"/>
      <c r="KPR33" s="37"/>
      <c r="KPS33" s="37"/>
      <c r="KPT33" s="37"/>
      <c r="KPU33" s="37"/>
      <c r="KPV33" s="37"/>
      <c r="KPW33" s="37"/>
      <c r="KPX33" s="37"/>
      <c r="KPY33" s="37"/>
      <c r="KPZ33" s="37"/>
      <c r="KQA33" s="37"/>
      <c r="KQB33" s="37"/>
      <c r="KQC33" s="37"/>
      <c r="KQD33" s="37"/>
      <c r="KQE33" s="37"/>
      <c r="KQF33" s="37"/>
      <c r="KQG33" s="37"/>
      <c r="KQH33" s="37"/>
      <c r="KQI33" s="37"/>
      <c r="KQJ33" s="37"/>
      <c r="KQK33" s="37"/>
      <c r="KQL33" s="37"/>
      <c r="KQM33" s="37"/>
      <c r="KQN33" s="37"/>
      <c r="KQO33" s="37"/>
      <c r="KQP33" s="37"/>
      <c r="KQQ33" s="37"/>
      <c r="KQR33" s="37"/>
      <c r="KQS33" s="37"/>
      <c r="KQT33" s="37"/>
      <c r="KQU33" s="37"/>
      <c r="KQV33" s="37"/>
      <c r="KQW33" s="37"/>
      <c r="KQX33" s="37"/>
      <c r="KQY33" s="37"/>
      <c r="KQZ33" s="37"/>
      <c r="KRA33" s="37"/>
      <c r="KRB33" s="37"/>
      <c r="KRC33" s="37"/>
      <c r="KRD33" s="37"/>
      <c r="KRE33" s="37"/>
      <c r="KRF33" s="37"/>
      <c r="KRG33" s="37"/>
      <c r="KRH33" s="37"/>
      <c r="KRI33" s="37"/>
      <c r="KRJ33" s="37"/>
      <c r="KRK33" s="37"/>
      <c r="KRL33" s="37"/>
      <c r="KRM33" s="37"/>
      <c r="KRN33" s="37"/>
      <c r="KRO33" s="37"/>
      <c r="KRP33" s="37"/>
      <c r="KRQ33" s="37"/>
      <c r="KRR33" s="37"/>
      <c r="KRS33" s="37"/>
      <c r="KRT33" s="37"/>
      <c r="KRU33" s="37"/>
      <c r="KRV33" s="37"/>
      <c r="KRW33" s="37"/>
      <c r="KRX33" s="37"/>
      <c r="KRY33" s="37"/>
      <c r="KRZ33" s="37"/>
      <c r="KSA33" s="37"/>
      <c r="KSB33" s="37"/>
      <c r="KSC33" s="37"/>
      <c r="KSD33" s="37"/>
      <c r="KSE33" s="37"/>
      <c r="KSF33" s="37"/>
      <c r="KSG33" s="37"/>
      <c r="KSH33" s="37"/>
      <c r="KSI33" s="37"/>
      <c r="KSJ33" s="37"/>
      <c r="KSK33" s="37"/>
      <c r="KSL33" s="37"/>
      <c r="KSM33" s="37"/>
      <c r="KSN33" s="37"/>
      <c r="KSO33" s="37"/>
      <c r="KSP33" s="37"/>
      <c r="KSQ33" s="37"/>
      <c r="KSR33" s="37"/>
      <c r="KSS33" s="37"/>
      <c r="KST33" s="37"/>
      <c r="KSU33" s="37"/>
      <c r="KSV33" s="37"/>
      <c r="KSW33" s="37"/>
      <c r="KSX33" s="37"/>
      <c r="KSY33" s="37"/>
      <c r="KSZ33" s="37"/>
      <c r="KTA33" s="37"/>
      <c r="KTB33" s="37"/>
      <c r="KTC33" s="37"/>
      <c r="KTD33" s="37"/>
      <c r="KTE33" s="37"/>
      <c r="KTF33" s="37"/>
      <c r="KTG33" s="37"/>
      <c r="KTH33" s="37"/>
      <c r="KTI33" s="37"/>
      <c r="KTJ33" s="37"/>
      <c r="KTK33" s="37"/>
      <c r="KTL33" s="37"/>
      <c r="KTM33" s="37"/>
      <c r="KTN33" s="37"/>
      <c r="KTO33" s="37"/>
      <c r="KTP33" s="37"/>
      <c r="KTQ33" s="37"/>
      <c r="KTR33" s="37"/>
      <c r="KTS33" s="37"/>
      <c r="KTT33" s="37"/>
      <c r="KTU33" s="37"/>
      <c r="KTV33" s="37"/>
      <c r="KTW33" s="37"/>
      <c r="KTX33" s="37"/>
      <c r="KTY33" s="37"/>
      <c r="KTZ33" s="37"/>
      <c r="KUA33" s="37"/>
      <c r="KUB33" s="37"/>
      <c r="KUC33" s="37"/>
      <c r="KUD33" s="37"/>
      <c r="KUE33" s="37"/>
      <c r="KUF33" s="37"/>
      <c r="KUG33" s="37"/>
      <c r="KUH33" s="37"/>
      <c r="KUI33" s="37"/>
      <c r="KUJ33" s="37"/>
      <c r="KUK33" s="37"/>
      <c r="KUL33" s="37"/>
      <c r="KUM33" s="37"/>
      <c r="KUN33" s="37"/>
      <c r="KUO33" s="37"/>
      <c r="KUP33" s="37"/>
      <c r="KUQ33" s="37"/>
      <c r="KUR33" s="37"/>
      <c r="KUS33" s="37"/>
      <c r="KUT33" s="37"/>
      <c r="KUU33" s="37"/>
      <c r="KUV33" s="37"/>
      <c r="KUW33" s="37"/>
      <c r="KUX33" s="37"/>
      <c r="KUY33" s="37"/>
      <c r="KUZ33" s="37"/>
      <c r="KVA33" s="37"/>
      <c r="KVB33" s="37"/>
      <c r="KVC33" s="37"/>
      <c r="KVD33" s="37"/>
      <c r="KVE33" s="37"/>
      <c r="KVF33" s="37"/>
      <c r="KVG33" s="37"/>
      <c r="KVH33" s="37"/>
      <c r="KVI33" s="37"/>
      <c r="KVJ33" s="37"/>
      <c r="KVK33" s="37"/>
      <c r="KVL33" s="37"/>
      <c r="KVM33" s="37"/>
      <c r="KVN33" s="37"/>
      <c r="KVO33" s="37"/>
      <c r="KVP33" s="37"/>
      <c r="KVQ33" s="37"/>
      <c r="KVR33" s="37"/>
      <c r="KVS33" s="37"/>
      <c r="KVT33" s="37"/>
      <c r="KVU33" s="37"/>
      <c r="KVV33" s="37"/>
      <c r="KVW33" s="37"/>
      <c r="KVX33" s="37"/>
      <c r="KVY33" s="37"/>
      <c r="KVZ33" s="37"/>
      <c r="KWA33" s="37"/>
      <c r="KWB33" s="37"/>
      <c r="KWC33" s="37"/>
      <c r="KWD33" s="37"/>
      <c r="KWE33" s="37"/>
      <c r="KWF33" s="37"/>
      <c r="KWG33" s="37"/>
      <c r="KWH33" s="37"/>
      <c r="KWI33" s="37"/>
      <c r="KWJ33" s="37"/>
      <c r="KWK33" s="37"/>
      <c r="KWL33" s="37"/>
      <c r="KWM33" s="37"/>
      <c r="KWN33" s="37"/>
      <c r="KWO33" s="37"/>
      <c r="KWP33" s="37"/>
      <c r="KWQ33" s="37"/>
      <c r="KWR33" s="37"/>
      <c r="KWS33" s="37"/>
      <c r="KWT33" s="37"/>
      <c r="KWU33" s="37"/>
      <c r="KWV33" s="37"/>
      <c r="KWW33" s="37"/>
      <c r="KWX33" s="37"/>
      <c r="KWY33" s="37"/>
      <c r="KWZ33" s="37"/>
      <c r="KXA33" s="37"/>
      <c r="KXB33" s="37"/>
      <c r="KXC33" s="37"/>
      <c r="KXD33" s="37"/>
      <c r="KXE33" s="37"/>
      <c r="KXF33" s="37"/>
      <c r="KXG33" s="37"/>
      <c r="KXH33" s="37"/>
      <c r="KXI33" s="37"/>
      <c r="KXJ33" s="37"/>
      <c r="KXK33" s="37"/>
      <c r="KXL33" s="37"/>
      <c r="KXM33" s="37"/>
      <c r="KXN33" s="37"/>
      <c r="KXO33" s="37"/>
      <c r="KXP33" s="37"/>
      <c r="KXQ33" s="37"/>
      <c r="KXR33" s="37"/>
      <c r="KXS33" s="37"/>
      <c r="KXT33" s="37"/>
      <c r="KXU33" s="37"/>
      <c r="KXV33" s="37"/>
      <c r="KXW33" s="37"/>
      <c r="KXX33" s="37"/>
      <c r="KXY33" s="37"/>
      <c r="KXZ33" s="37"/>
      <c r="KYA33" s="37"/>
      <c r="KYB33" s="37"/>
      <c r="KYC33" s="37"/>
      <c r="KYD33" s="37"/>
      <c r="KYE33" s="37"/>
      <c r="KYF33" s="37"/>
      <c r="KYG33" s="37"/>
      <c r="KYH33" s="37"/>
      <c r="KYI33" s="37"/>
      <c r="KYJ33" s="37"/>
      <c r="KYK33" s="37"/>
      <c r="KYL33" s="37"/>
      <c r="KYM33" s="37"/>
      <c r="KYN33" s="37"/>
      <c r="KYO33" s="37"/>
      <c r="KYP33" s="37"/>
      <c r="KYQ33" s="37"/>
      <c r="KYR33" s="37"/>
      <c r="KYS33" s="37"/>
      <c r="KYT33" s="37"/>
      <c r="KYU33" s="37"/>
      <c r="KYV33" s="37"/>
      <c r="KYW33" s="37"/>
      <c r="KYX33" s="37"/>
      <c r="KYY33" s="37"/>
      <c r="KYZ33" s="37"/>
      <c r="KZA33" s="37"/>
      <c r="KZB33" s="37"/>
      <c r="KZC33" s="37"/>
      <c r="KZD33" s="37"/>
      <c r="KZE33" s="37"/>
      <c r="KZF33" s="37"/>
      <c r="KZG33" s="37"/>
      <c r="KZH33" s="37"/>
      <c r="KZI33" s="37"/>
      <c r="KZJ33" s="37"/>
      <c r="KZK33" s="37"/>
      <c r="KZL33" s="37"/>
      <c r="KZM33" s="37"/>
      <c r="KZN33" s="37"/>
      <c r="KZO33" s="37"/>
      <c r="KZP33" s="37"/>
      <c r="KZQ33" s="37"/>
      <c r="KZR33" s="37"/>
      <c r="KZS33" s="37"/>
      <c r="KZT33" s="37"/>
      <c r="KZU33" s="37"/>
      <c r="KZV33" s="37"/>
      <c r="KZW33" s="37"/>
      <c r="KZX33" s="37"/>
      <c r="KZY33" s="37"/>
      <c r="KZZ33" s="37"/>
      <c r="LAA33" s="37"/>
      <c r="LAB33" s="37"/>
      <c r="LAC33" s="37"/>
      <c r="LAD33" s="37"/>
      <c r="LAE33" s="37"/>
      <c r="LAF33" s="37"/>
      <c r="LAG33" s="37"/>
      <c r="LAH33" s="37"/>
      <c r="LAI33" s="37"/>
      <c r="LAJ33" s="37"/>
      <c r="LAK33" s="37"/>
      <c r="LAL33" s="37"/>
      <c r="LAM33" s="37"/>
      <c r="LAN33" s="37"/>
      <c r="LAO33" s="37"/>
      <c r="LAP33" s="37"/>
      <c r="LAQ33" s="37"/>
      <c r="LAR33" s="37"/>
      <c r="LAS33" s="37"/>
      <c r="LAT33" s="37"/>
      <c r="LAU33" s="37"/>
      <c r="LAV33" s="37"/>
      <c r="LAW33" s="37"/>
      <c r="LAX33" s="37"/>
      <c r="LAY33" s="37"/>
      <c r="LAZ33" s="37"/>
      <c r="LBA33" s="37"/>
      <c r="LBB33" s="37"/>
      <c r="LBC33" s="37"/>
      <c r="LBD33" s="37"/>
      <c r="LBE33" s="37"/>
      <c r="LBF33" s="37"/>
      <c r="LBG33" s="37"/>
      <c r="LBH33" s="37"/>
      <c r="LBI33" s="37"/>
      <c r="LBJ33" s="37"/>
      <c r="LBK33" s="37"/>
      <c r="LBL33" s="37"/>
      <c r="LBM33" s="37"/>
      <c r="LBN33" s="37"/>
      <c r="LBO33" s="37"/>
      <c r="LBP33" s="37"/>
      <c r="LBQ33" s="37"/>
      <c r="LBR33" s="37"/>
      <c r="LBS33" s="37"/>
      <c r="LBT33" s="37"/>
      <c r="LBU33" s="37"/>
      <c r="LBV33" s="37"/>
      <c r="LBW33" s="37"/>
      <c r="LBX33" s="37"/>
      <c r="LBY33" s="37"/>
      <c r="LBZ33" s="37"/>
      <c r="LCA33" s="37"/>
      <c r="LCB33" s="37"/>
      <c r="LCC33" s="37"/>
      <c r="LCD33" s="37"/>
      <c r="LCE33" s="37"/>
      <c r="LCF33" s="37"/>
      <c r="LCG33" s="37"/>
      <c r="LCH33" s="37"/>
      <c r="LCI33" s="37"/>
      <c r="LCJ33" s="37"/>
      <c r="LCK33" s="37"/>
      <c r="LCL33" s="37"/>
      <c r="LCM33" s="37"/>
      <c r="LCN33" s="37"/>
      <c r="LCO33" s="37"/>
      <c r="LCP33" s="37"/>
      <c r="LCQ33" s="37"/>
      <c r="LCR33" s="37"/>
      <c r="LCS33" s="37"/>
      <c r="LCT33" s="37"/>
      <c r="LCU33" s="37"/>
      <c r="LCV33" s="37"/>
      <c r="LCW33" s="37"/>
      <c r="LCX33" s="37"/>
      <c r="LCY33" s="37"/>
      <c r="LCZ33" s="37"/>
      <c r="LDA33" s="37"/>
      <c r="LDB33" s="37"/>
      <c r="LDC33" s="37"/>
      <c r="LDD33" s="37"/>
      <c r="LDE33" s="37"/>
      <c r="LDF33" s="37"/>
      <c r="LDG33" s="37"/>
      <c r="LDH33" s="37"/>
      <c r="LDI33" s="37"/>
      <c r="LDJ33" s="37"/>
      <c r="LDK33" s="37"/>
      <c r="LDL33" s="37"/>
      <c r="LDM33" s="37"/>
      <c r="LDN33" s="37"/>
      <c r="LDO33" s="37"/>
      <c r="LDP33" s="37"/>
      <c r="LDQ33" s="37"/>
      <c r="LDR33" s="37"/>
      <c r="LDS33" s="37"/>
      <c r="LDT33" s="37"/>
      <c r="LDU33" s="37"/>
      <c r="LDV33" s="37"/>
      <c r="LDW33" s="37"/>
      <c r="LDX33" s="37"/>
      <c r="LDY33" s="37"/>
      <c r="LDZ33" s="37"/>
      <c r="LEA33" s="37"/>
      <c r="LEB33" s="37"/>
      <c r="LEC33" s="37"/>
      <c r="LED33" s="37"/>
      <c r="LEE33" s="37"/>
      <c r="LEF33" s="37"/>
      <c r="LEG33" s="37"/>
      <c r="LEH33" s="37"/>
      <c r="LEI33" s="37"/>
      <c r="LEJ33" s="37"/>
      <c r="LEK33" s="37"/>
      <c r="LEL33" s="37"/>
      <c r="LEM33" s="37"/>
      <c r="LEN33" s="37"/>
      <c r="LEO33" s="37"/>
      <c r="LEP33" s="37"/>
      <c r="LEQ33" s="37"/>
      <c r="LER33" s="37"/>
      <c r="LES33" s="37"/>
      <c r="LET33" s="37"/>
      <c r="LEU33" s="37"/>
      <c r="LEV33" s="37"/>
      <c r="LEW33" s="37"/>
      <c r="LEX33" s="37"/>
      <c r="LEY33" s="37"/>
      <c r="LEZ33" s="37"/>
      <c r="LFA33" s="37"/>
      <c r="LFB33" s="37"/>
      <c r="LFC33" s="37"/>
      <c r="LFD33" s="37"/>
      <c r="LFE33" s="37"/>
      <c r="LFF33" s="37"/>
      <c r="LFG33" s="37"/>
      <c r="LFH33" s="37"/>
      <c r="LFI33" s="37"/>
      <c r="LFJ33" s="37"/>
      <c r="LFK33" s="37"/>
      <c r="LFL33" s="37"/>
      <c r="LFM33" s="37"/>
      <c r="LFN33" s="37"/>
      <c r="LFO33" s="37"/>
      <c r="LFP33" s="37"/>
      <c r="LFQ33" s="37"/>
      <c r="LFR33" s="37"/>
      <c r="LFS33" s="37"/>
      <c r="LFT33" s="37"/>
      <c r="LFU33" s="37"/>
      <c r="LFV33" s="37"/>
      <c r="LFW33" s="37"/>
      <c r="LFX33" s="37"/>
      <c r="LFY33" s="37"/>
      <c r="LFZ33" s="37"/>
      <c r="LGA33" s="37"/>
      <c r="LGB33" s="37"/>
      <c r="LGC33" s="37"/>
      <c r="LGD33" s="37"/>
      <c r="LGE33" s="37"/>
      <c r="LGF33" s="37"/>
      <c r="LGG33" s="37"/>
      <c r="LGH33" s="37"/>
      <c r="LGI33" s="37"/>
      <c r="LGJ33" s="37"/>
      <c r="LGK33" s="37"/>
      <c r="LGL33" s="37"/>
      <c r="LGM33" s="37"/>
      <c r="LGN33" s="37"/>
      <c r="LGO33" s="37"/>
      <c r="LGP33" s="37"/>
      <c r="LGQ33" s="37"/>
      <c r="LGR33" s="37"/>
      <c r="LGS33" s="37"/>
      <c r="LGT33" s="37"/>
      <c r="LGU33" s="37"/>
      <c r="LGV33" s="37"/>
      <c r="LGW33" s="37"/>
      <c r="LGX33" s="37"/>
      <c r="LGY33" s="37"/>
      <c r="LGZ33" s="37"/>
      <c r="LHA33" s="37"/>
      <c r="LHB33" s="37"/>
      <c r="LHC33" s="37"/>
      <c r="LHD33" s="37"/>
      <c r="LHE33" s="37"/>
      <c r="LHF33" s="37"/>
      <c r="LHG33" s="37"/>
      <c r="LHH33" s="37"/>
      <c r="LHI33" s="37"/>
      <c r="LHJ33" s="37"/>
      <c r="LHK33" s="37"/>
      <c r="LHL33" s="37"/>
      <c r="LHM33" s="37"/>
      <c r="LHN33" s="37"/>
      <c r="LHO33" s="37"/>
      <c r="LHP33" s="37"/>
      <c r="LHQ33" s="37"/>
      <c r="LHR33" s="37"/>
      <c r="LHS33" s="37"/>
      <c r="LHT33" s="37"/>
      <c r="LHU33" s="37"/>
      <c r="LHV33" s="37"/>
      <c r="LHW33" s="37"/>
      <c r="LHX33" s="37"/>
      <c r="LHY33" s="37"/>
      <c r="LHZ33" s="37"/>
      <c r="LIA33" s="37"/>
      <c r="LIB33" s="37"/>
      <c r="LIC33" s="37"/>
      <c r="LID33" s="37"/>
      <c r="LIE33" s="37"/>
      <c r="LIF33" s="37"/>
      <c r="LIG33" s="37"/>
      <c r="LIH33" s="37"/>
      <c r="LII33" s="37"/>
      <c r="LIJ33" s="37"/>
      <c r="LIK33" s="37"/>
      <c r="LIL33" s="37"/>
      <c r="LIM33" s="37"/>
      <c r="LIN33" s="37"/>
      <c r="LIO33" s="37"/>
      <c r="LIP33" s="37"/>
      <c r="LIQ33" s="37"/>
      <c r="LIR33" s="37"/>
      <c r="LIS33" s="37"/>
      <c r="LIT33" s="37"/>
      <c r="LIU33" s="37"/>
      <c r="LIV33" s="37"/>
      <c r="LIW33" s="37"/>
      <c r="LIX33" s="37"/>
      <c r="LIY33" s="37"/>
      <c r="LIZ33" s="37"/>
      <c r="LJA33" s="37"/>
      <c r="LJB33" s="37"/>
      <c r="LJC33" s="37"/>
      <c r="LJD33" s="37"/>
      <c r="LJE33" s="37"/>
      <c r="LJF33" s="37"/>
      <c r="LJG33" s="37"/>
      <c r="LJH33" s="37"/>
      <c r="LJI33" s="37"/>
      <c r="LJJ33" s="37"/>
      <c r="LJK33" s="37"/>
      <c r="LJL33" s="37"/>
      <c r="LJM33" s="37"/>
      <c r="LJN33" s="37"/>
      <c r="LJO33" s="37"/>
      <c r="LJP33" s="37"/>
      <c r="LJQ33" s="37"/>
      <c r="LJR33" s="37"/>
      <c r="LJS33" s="37"/>
      <c r="LJT33" s="37"/>
      <c r="LJU33" s="37"/>
      <c r="LJV33" s="37"/>
      <c r="LJW33" s="37"/>
      <c r="LJX33" s="37"/>
      <c r="LJY33" s="37"/>
      <c r="LJZ33" s="37"/>
      <c r="LKA33" s="37"/>
      <c r="LKB33" s="37"/>
      <c r="LKC33" s="37"/>
      <c r="LKD33" s="37"/>
      <c r="LKE33" s="37"/>
      <c r="LKF33" s="37"/>
      <c r="LKG33" s="37"/>
      <c r="LKH33" s="37"/>
      <c r="LKI33" s="37"/>
      <c r="LKJ33" s="37"/>
      <c r="LKK33" s="37"/>
      <c r="LKL33" s="37"/>
      <c r="LKM33" s="37"/>
      <c r="LKN33" s="37"/>
      <c r="LKO33" s="37"/>
      <c r="LKP33" s="37"/>
      <c r="LKQ33" s="37"/>
      <c r="LKR33" s="37"/>
      <c r="LKS33" s="37"/>
      <c r="LKT33" s="37"/>
      <c r="LKU33" s="37"/>
      <c r="LKV33" s="37"/>
      <c r="LKW33" s="37"/>
      <c r="LKX33" s="37"/>
      <c r="LKY33" s="37"/>
      <c r="LKZ33" s="37"/>
      <c r="LLA33" s="37"/>
      <c r="LLB33" s="37"/>
      <c r="LLC33" s="37"/>
      <c r="LLD33" s="37"/>
      <c r="LLE33" s="37"/>
      <c r="LLF33" s="37"/>
      <c r="LLG33" s="37"/>
      <c r="LLH33" s="37"/>
      <c r="LLI33" s="37"/>
      <c r="LLJ33" s="37"/>
      <c r="LLK33" s="37"/>
      <c r="LLL33" s="37"/>
      <c r="LLM33" s="37"/>
      <c r="LLN33" s="37"/>
      <c r="LLO33" s="37"/>
      <c r="LLP33" s="37"/>
      <c r="LLQ33" s="37"/>
      <c r="LLR33" s="37"/>
      <c r="LLS33" s="37"/>
      <c r="LLT33" s="37"/>
      <c r="LLU33" s="37"/>
      <c r="LLV33" s="37"/>
      <c r="LLW33" s="37"/>
      <c r="LLX33" s="37"/>
      <c r="LLY33" s="37"/>
      <c r="LLZ33" s="37"/>
      <c r="LMA33" s="37"/>
      <c r="LMB33" s="37"/>
      <c r="LMC33" s="37"/>
      <c r="LMD33" s="37"/>
      <c r="LME33" s="37"/>
      <c r="LMF33" s="37"/>
      <c r="LMG33" s="37"/>
      <c r="LMH33" s="37"/>
      <c r="LMI33" s="37"/>
      <c r="LMJ33" s="37"/>
      <c r="LMK33" s="37"/>
      <c r="LML33" s="37"/>
      <c r="LMM33" s="37"/>
      <c r="LMN33" s="37"/>
      <c r="LMO33" s="37"/>
      <c r="LMP33" s="37"/>
      <c r="LMQ33" s="37"/>
      <c r="LMR33" s="37"/>
      <c r="LMS33" s="37"/>
      <c r="LMT33" s="37"/>
      <c r="LMU33" s="37"/>
      <c r="LMV33" s="37"/>
      <c r="LMW33" s="37"/>
      <c r="LMX33" s="37"/>
      <c r="LMY33" s="37"/>
      <c r="LMZ33" s="37"/>
      <c r="LNA33" s="37"/>
      <c r="LNB33" s="37"/>
      <c r="LNC33" s="37"/>
      <c r="LND33" s="37"/>
      <c r="LNE33" s="37"/>
      <c r="LNF33" s="37"/>
      <c r="LNG33" s="37"/>
      <c r="LNH33" s="37"/>
      <c r="LNI33" s="37"/>
      <c r="LNJ33" s="37"/>
      <c r="LNK33" s="37"/>
      <c r="LNL33" s="37"/>
      <c r="LNM33" s="37"/>
      <c r="LNN33" s="37"/>
      <c r="LNO33" s="37"/>
      <c r="LNP33" s="37"/>
      <c r="LNQ33" s="37"/>
      <c r="LNR33" s="37"/>
      <c r="LNS33" s="37"/>
      <c r="LNT33" s="37"/>
      <c r="LNU33" s="37"/>
      <c r="LNV33" s="37"/>
      <c r="LNW33" s="37"/>
      <c r="LNX33" s="37"/>
      <c r="LNY33" s="37"/>
      <c r="LNZ33" s="37"/>
      <c r="LOA33" s="37"/>
      <c r="LOB33" s="37"/>
      <c r="LOC33" s="37"/>
      <c r="LOD33" s="37"/>
      <c r="LOE33" s="37"/>
      <c r="LOF33" s="37"/>
      <c r="LOG33" s="37"/>
      <c r="LOH33" s="37"/>
      <c r="LOI33" s="37"/>
      <c r="LOJ33" s="37"/>
      <c r="LOK33" s="37"/>
      <c r="LOL33" s="37"/>
      <c r="LOM33" s="37"/>
      <c r="LON33" s="37"/>
      <c r="LOO33" s="37"/>
      <c r="LOP33" s="37"/>
      <c r="LOQ33" s="37"/>
      <c r="LOR33" s="37"/>
      <c r="LOS33" s="37"/>
      <c r="LOT33" s="37"/>
      <c r="LOU33" s="37"/>
      <c r="LOV33" s="37"/>
      <c r="LOW33" s="37"/>
      <c r="LOX33" s="37"/>
      <c r="LOY33" s="37"/>
      <c r="LOZ33" s="37"/>
      <c r="LPA33" s="37"/>
      <c r="LPB33" s="37"/>
      <c r="LPC33" s="37"/>
      <c r="LPD33" s="37"/>
      <c r="LPE33" s="37"/>
      <c r="LPF33" s="37"/>
      <c r="LPG33" s="37"/>
      <c r="LPH33" s="37"/>
      <c r="LPI33" s="37"/>
      <c r="LPJ33" s="37"/>
      <c r="LPK33" s="37"/>
      <c r="LPL33" s="37"/>
      <c r="LPM33" s="37"/>
      <c r="LPN33" s="37"/>
      <c r="LPO33" s="37"/>
      <c r="LPP33" s="37"/>
      <c r="LPQ33" s="37"/>
      <c r="LPR33" s="37"/>
      <c r="LPS33" s="37"/>
      <c r="LPT33" s="37"/>
      <c r="LPU33" s="37"/>
      <c r="LPV33" s="37"/>
      <c r="LPW33" s="37"/>
      <c r="LPX33" s="37"/>
      <c r="LPY33" s="37"/>
      <c r="LPZ33" s="37"/>
      <c r="LQA33" s="37"/>
      <c r="LQB33" s="37"/>
      <c r="LQC33" s="37"/>
      <c r="LQD33" s="37"/>
      <c r="LQE33" s="37"/>
      <c r="LQF33" s="37"/>
      <c r="LQG33" s="37"/>
      <c r="LQH33" s="37"/>
      <c r="LQI33" s="37"/>
      <c r="LQJ33" s="37"/>
      <c r="LQK33" s="37"/>
      <c r="LQL33" s="37"/>
      <c r="LQM33" s="37"/>
      <c r="LQN33" s="37"/>
      <c r="LQO33" s="37"/>
      <c r="LQP33" s="37"/>
      <c r="LQQ33" s="37"/>
      <c r="LQR33" s="37"/>
      <c r="LQS33" s="37"/>
      <c r="LQT33" s="37"/>
      <c r="LQU33" s="37"/>
      <c r="LQV33" s="37"/>
      <c r="LQW33" s="37"/>
      <c r="LQX33" s="37"/>
      <c r="LQY33" s="37"/>
      <c r="LQZ33" s="37"/>
      <c r="LRA33" s="37"/>
      <c r="LRB33" s="37"/>
      <c r="LRC33" s="37"/>
      <c r="LRD33" s="37"/>
      <c r="LRE33" s="37"/>
      <c r="LRF33" s="37"/>
      <c r="LRG33" s="37"/>
      <c r="LRH33" s="37"/>
      <c r="LRI33" s="37"/>
      <c r="LRJ33" s="37"/>
      <c r="LRK33" s="37"/>
      <c r="LRL33" s="37"/>
      <c r="LRM33" s="37"/>
      <c r="LRN33" s="37"/>
      <c r="LRO33" s="37"/>
      <c r="LRP33" s="37"/>
      <c r="LRQ33" s="37"/>
      <c r="LRR33" s="37"/>
      <c r="LRS33" s="37"/>
      <c r="LRT33" s="37"/>
      <c r="LRU33" s="37"/>
      <c r="LRV33" s="37"/>
      <c r="LRW33" s="37"/>
      <c r="LRX33" s="37"/>
      <c r="LRY33" s="37"/>
      <c r="LRZ33" s="37"/>
      <c r="LSA33" s="37"/>
      <c r="LSB33" s="37"/>
      <c r="LSC33" s="37"/>
      <c r="LSD33" s="37"/>
      <c r="LSE33" s="37"/>
      <c r="LSF33" s="37"/>
      <c r="LSG33" s="37"/>
      <c r="LSH33" s="37"/>
      <c r="LSI33" s="37"/>
      <c r="LSJ33" s="37"/>
      <c r="LSK33" s="37"/>
      <c r="LSL33" s="37"/>
      <c r="LSM33" s="37"/>
      <c r="LSN33" s="37"/>
      <c r="LSO33" s="37"/>
      <c r="LSP33" s="37"/>
      <c r="LSQ33" s="37"/>
      <c r="LSR33" s="37"/>
      <c r="LSS33" s="37"/>
      <c r="LST33" s="37"/>
      <c r="LSU33" s="37"/>
      <c r="LSV33" s="37"/>
      <c r="LSW33" s="37"/>
      <c r="LSX33" s="37"/>
      <c r="LSY33" s="37"/>
      <c r="LSZ33" s="37"/>
      <c r="LTA33" s="37"/>
      <c r="LTB33" s="37"/>
      <c r="LTC33" s="37"/>
      <c r="LTD33" s="37"/>
      <c r="LTE33" s="37"/>
      <c r="LTF33" s="37"/>
      <c r="LTG33" s="37"/>
      <c r="LTH33" s="37"/>
      <c r="LTI33" s="37"/>
      <c r="LTJ33" s="37"/>
      <c r="LTK33" s="37"/>
      <c r="LTL33" s="37"/>
      <c r="LTM33" s="37"/>
      <c r="LTN33" s="37"/>
      <c r="LTO33" s="37"/>
      <c r="LTP33" s="37"/>
      <c r="LTQ33" s="37"/>
      <c r="LTR33" s="37"/>
      <c r="LTS33" s="37"/>
      <c r="LTT33" s="37"/>
      <c r="LTU33" s="37"/>
      <c r="LTV33" s="37"/>
      <c r="LTW33" s="37"/>
      <c r="LTX33" s="37"/>
      <c r="LTY33" s="37"/>
      <c r="LTZ33" s="37"/>
      <c r="LUA33" s="37"/>
      <c r="LUB33" s="37"/>
      <c r="LUC33" s="37"/>
      <c r="LUD33" s="37"/>
      <c r="LUE33" s="37"/>
      <c r="LUF33" s="37"/>
      <c r="LUG33" s="37"/>
      <c r="LUH33" s="37"/>
      <c r="LUI33" s="37"/>
      <c r="LUJ33" s="37"/>
      <c r="LUK33" s="37"/>
      <c r="LUL33" s="37"/>
      <c r="LUM33" s="37"/>
      <c r="LUN33" s="37"/>
      <c r="LUO33" s="37"/>
      <c r="LUP33" s="37"/>
      <c r="LUQ33" s="37"/>
      <c r="LUR33" s="37"/>
      <c r="LUS33" s="37"/>
      <c r="LUT33" s="37"/>
      <c r="LUU33" s="37"/>
      <c r="LUV33" s="37"/>
      <c r="LUW33" s="37"/>
      <c r="LUX33" s="37"/>
      <c r="LUY33" s="37"/>
      <c r="LUZ33" s="37"/>
      <c r="LVA33" s="37"/>
      <c r="LVB33" s="37"/>
      <c r="LVC33" s="37"/>
      <c r="LVD33" s="37"/>
      <c r="LVE33" s="37"/>
      <c r="LVF33" s="37"/>
      <c r="LVG33" s="37"/>
      <c r="LVH33" s="37"/>
      <c r="LVI33" s="37"/>
      <c r="LVJ33" s="37"/>
      <c r="LVK33" s="37"/>
      <c r="LVL33" s="37"/>
      <c r="LVM33" s="37"/>
      <c r="LVN33" s="37"/>
      <c r="LVO33" s="37"/>
      <c r="LVP33" s="37"/>
      <c r="LVQ33" s="37"/>
      <c r="LVR33" s="37"/>
      <c r="LVS33" s="37"/>
      <c r="LVT33" s="37"/>
      <c r="LVU33" s="37"/>
      <c r="LVV33" s="37"/>
      <c r="LVW33" s="37"/>
      <c r="LVX33" s="37"/>
      <c r="LVY33" s="37"/>
      <c r="LVZ33" s="37"/>
      <c r="LWA33" s="37"/>
      <c r="LWB33" s="37"/>
      <c r="LWC33" s="37"/>
      <c r="LWD33" s="37"/>
      <c r="LWE33" s="37"/>
      <c r="LWF33" s="37"/>
      <c r="LWG33" s="37"/>
      <c r="LWH33" s="37"/>
      <c r="LWI33" s="37"/>
      <c r="LWJ33" s="37"/>
      <c r="LWK33" s="37"/>
      <c r="LWL33" s="37"/>
      <c r="LWM33" s="37"/>
      <c r="LWN33" s="37"/>
      <c r="LWO33" s="37"/>
      <c r="LWP33" s="37"/>
      <c r="LWQ33" s="37"/>
      <c r="LWR33" s="37"/>
      <c r="LWS33" s="37"/>
      <c r="LWT33" s="37"/>
      <c r="LWU33" s="37"/>
      <c r="LWV33" s="37"/>
      <c r="LWW33" s="37"/>
      <c r="LWX33" s="37"/>
      <c r="LWY33" s="37"/>
      <c r="LWZ33" s="37"/>
      <c r="LXA33" s="37"/>
      <c r="LXB33" s="37"/>
      <c r="LXC33" s="37"/>
      <c r="LXD33" s="37"/>
      <c r="LXE33" s="37"/>
      <c r="LXF33" s="37"/>
      <c r="LXG33" s="37"/>
      <c r="LXH33" s="37"/>
      <c r="LXI33" s="37"/>
      <c r="LXJ33" s="37"/>
      <c r="LXK33" s="37"/>
      <c r="LXL33" s="37"/>
      <c r="LXM33" s="37"/>
      <c r="LXN33" s="37"/>
      <c r="LXO33" s="37"/>
      <c r="LXP33" s="37"/>
      <c r="LXQ33" s="37"/>
      <c r="LXR33" s="37"/>
      <c r="LXS33" s="37"/>
      <c r="LXT33" s="37"/>
      <c r="LXU33" s="37"/>
      <c r="LXV33" s="37"/>
      <c r="LXW33" s="37"/>
      <c r="LXX33" s="37"/>
      <c r="LXY33" s="37"/>
      <c r="LXZ33" s="37"/>
      <c r="LYA33" s="37"/>
      <c r="LYB33" s="37"/>
      <c r="LYC33" s="37"/>
      <c r="LYD33" s="37"/>
      <c r="LYE33" s="37"/>
      <c r="LYF33" s="37"/>
      <c r="LYG33" s="37"/>
      <c r="LYH33" s="37"/>
      <c r="LYI33" s="37"/>
      <c r="LYJ33" s="37"/>
      <c r="LYK33" s="37"/>
      <c r="LYL33" s="37"/>
      <c r="LYM33" s="37"/>
      <c r="LYN33" s="37"/>
      <c r="LYO33" s="37"/>
      <c r="LYP33" s="37"/>
      <c r="LYQ33" s="37"/>
      <c r="LYR33" s="37"/>
      <c r="LYS33" s="37"/>
      <c r="LYT33" s="37"/>
      <c r="LYU33" s="37"/>
      <c r="LYV33" s="37"/>
      <c r="LYW33" s="37"/>
      <c r="LYX33" s="37"/>
      <c r="LYY33" s="37"/>
      <c r="LYZ33" s="37"/>
      <c r="LZA33" s="37"/>
      <c r="LZB33" s="37"/>
      <c r="LZC33" s="37"/>
      <c r="LZD33" s="37"/>
      <c r="LZE33" s="37"/>
      <c r="LZF33" s="37"/>
      <c r="LZG33" s="37"/>
      <c r="LZH33" s="37"/>
      <c r="LZI33" s="37"/>
      <c r="LZJ33" s="37"/>
      <c r="LZK33" s="37"/>
      <c r="LZL33" s="37"/>
      <c r="LZM33" s="37"/>
      <c r="LZN33" s="37"/>
      <c r="LZO33" s="37"/>
      <c r="LZP33" s="37"/>
      <c r="LZQ33" s="37"/>
      <c r="LZR33" s="37"/>
      <c r="LZS33" s="37"/>
      <c r="LZT33" s="37"/>
      <c r="LZU33" s="37"/>
      <c r="LZV33" s="37"/>
      <c r="LZW33" s="37"/>
      <c r="LZX33" s="37"/>
      <c r="LZY33" s="37"/>
      <c r="LZZ33" s="37"/>
      <c r="MAA33" s="37"/>
      <c r="MAB33" s="37"/>
      <c r="MAC33" s="37"/>
      <c r="MAD33" s="37"/>
      <c r="MAE33" s="37"/>
      <c r="MAF33" s="37"/>
      <c r="MAG33" s="37"/>
      <c r="MAH33" s="37"/>
      <c r="MAI33" s="37"/>
      <c r="MAJ33" s="37"/>
      <c r="MAK33" s="37"/>
      <c r="MAL33" s="37"/>
      <c r="MAM33" s="37"/>
      <c r="MAN33" s="37"/>
      <c r="MAO33" s="37"/>
      <c r="MAP33" s="37"/>
      <c r="MAQ33" s="37"/>
      <c r="MAR33" s="37"/>
      <c r="MAS33" s="37"/>
      <c r="MAT33" s="37"/>
      <c r="MAU33" s="37"/>
      <c r="MAV33" s="37"/>
      <c r="MAW33" s="37"/>
      <c r="MAX33" s="37"/>
      <c r="MAY33" s="37"/>
      <c r="MAZ33" s="37"/>
      <c r="MBA33" s="37"/>
      <c r="MBB33" s="37"/>
      <c r="MBC33" s="37"/>
      <c r="MBD33" s="37"/>
      <c r="MBE33" s="37"/>
      <c r="MBF33" s="37"/>
      <c r="MBG33" s="37"/>
      <c r="MBH33" s="37"/>
      <c r="MBI33" s="37"/>
      <c r="MBJ33" s="37"/>
      <c r="MBK33" s="37"/>
      <c r="MBL33" s="37"/>
      <c r="MBM33" s="37"/>
      <c r="MBN33" s="37"/>
      <c r="MBO33" s="37"/>
      <c r="MBP33" s="37"/>
      <c r="MBQ33" s="37"/>
      <c r="MBR33" s="37"/>
      <c r="MBS33" s="37"/>
      <c r="MBT33" s="37"/>
      <c r="MBU33" s="37"/>
      <c r="MBV33" s="37"/>
      <c r="MBW33" s="37"/>
      <c r="MBX33" s="37"/>
      <c r="MBY33" s="37"/>
      <c r="MBZ33" s="37"/>
      <c r="MCA33" s="37"/>
      <c r="MCB33" s="37"/>
      <c r="MCC33" s="37"/>
      <c r="MCD33" s="37"/>
      <c r="MCE33" s="37"/>
      <c r="MCF33" s="37"/>
      <c r="MCG33" s="37"/>
      <c r="MCH33" s="37"/>
      <c r="MCI33" s="37"/>
      <c r="MCJ33" s="37"/>
      <c r="MCK33" s="37"/>
      <c r="MCL33" s="37"/>
      <c r="MCM33" s="37"/>
      <c r="MCN33" s="37"/>
      <c r="MCO33" s="37"/>
      <c r="MCP33" s="37"/>
      <c r="MCQ33" s="37"/>
      <c r="MCR33" s="37"/>
      <c r="MCS33" s="37"/>
      <c r="MCT33" s="37"/>
      <c r="MCU33" s="37"/>
      <c r="MCV33" s="37"/>
      <c r="MCW33" s="37"/>
      <c r="MCX33" s="37"/>
      <c r="MCY33" s="37"/>
      <c r="MCZ33" s="37"/>
      <c r="MDA33" s="37"/>
      <c r="MDB33" s="37"/>
      <c r="MDC33" s="37"/>
      <c r="MDD33" s="37"/>
      <c r="MDE33" s="37"/>
      <c r="MDF33" s="37"/>
      <c r="MDG33" s="37"/>
      <c r="MDH33" s="37"/>
      <c r="MDI33" s="37"/>
      <c r="MDJ33" s="37"/>
      <c r="MDK33" s="37"/>
      <c r="MDL33" s="37"/>
      <c r="MDM33" s="37"/>
      <c r="MDN33" s="37"/>
      <c r="MDO33" s="37"/>
      <c r="MDP33" s="37"/>
      <c r="MDQ33" s="37"/>
      <c r="MDR33" s="37"/>
      <c r="MDS33" s="37"/>
      <c r="MDT33" s="37"/>
      <c r="MDU33" s="37"/>
      <c r="MDV33" s="37"/>
      <c r="MDW33" s="37"/>
      <c r="MDX33" s="37"/>
      <c r="MDY33" s="37"/>
      <c r="MDZ33" s="37"/>
      <c r="MEA33" s="37"/>
      <c r="MEB33" s="37"/>
      <c r="MEC33" s="37"/>
      <c r="MED33" s="37"/>
      <c r="MEE33" s="37"/>
      <c r="MEF33" s="37"/>
      <c r="MEG33" s="37"/>
      <c r="MEH33" s="37"/>
      <c r="MEI33" s="37"/>
      <c r="MEJ33" s="37"/>
      <c r="MEK33" s="37"/>
      <c r="MEL33" s="37"/>
      <c r="MEM33" s="37"/>
      <c r="MEN33" s="37"/>
      <c r="MEO33" s="37"/>
      <c r="MEP33" s="37"/>
      <c r="MEQ33" s="37"/>
      <c r="MER33" s="37"/>
      <c r="MES33" s="37"/>
      <c r="MET33" s="37"/>
      <c r="MEU33" s="37"/>
      <c r="MEV33" s="37"/>
      <c r="MEW33" s="37"/>
      <c r="MEX33" s="37"/>
      <c r="MEY33" s="37"/>
      <c r="MEZ33" s="37"/>
      <c r="MFA33" s="37"/>
      <c r="MFB33" s="37"/>
      <c r="MFC33" s="37"/>
      <c r="MFD33" s="37"/>
      <c r="MFE33" s="37"/>
      <c r="MFF33" s="37"/>
      <c r="MFG33" s="37"/>
      <c r="MFH33" s="37"/>
      <c r="MFI33" s="37"/>
      <c r="MFJ33" s="37"/>
      <c r="MFK33" s="37"/>
      <c r="MFL33" s="37"/>
      <c r="MFM33" s="37"/>
      <c r="MFN33" s="37"/>
      <c r="MFO33" s="37"/>
      <c r="MFP33" s="37"/>
      <c r="MFQ33" s="37"/>
      <c r="MFR33" s="37"/>
      <c r="MFS33" s="37"/>
      <c r="MFT33" s="37"/>
      <c r="MFU33" s="37"/>
      <c r="MFV33" s="37"/>
      <c r="MFW33" s="37"/>
      <c r="MFX33" s="37"/>
      <c r="MFY33" s="37"/>
      <c r="MFZ33" s="37"/>
      <c r="MGA33" s="37"/>
      <c r="MGB33" s="37"/>
      <c r="MGC33" s="37"/>
      <c r="MGD33" s="37"/>
      <c r="MGE33" s="37"/>
      <c r="MGF33" s="37"/>
      <c r="MGG33" s="37"/>
      <c r="MGH33" s="37"/>
      <c r="MGI33" s="37"/>
      <c r="MGJ33" s="37"/>
      <c r="MGK33" s="37"/>
      <c r="MGL33" s="37"/>
      <c r="MGM33" s="37"/>
      <c r="MGN33" s="37"/>
      <c r="MGO33" s="37"/>
      <c r="MGP33" s="37"/>
      <c r="MGQ33" s="37"/>
      <c r="MGR33" s="37"/>
      <c r="MGS33" s="37"/>
      <c r="MGT33" s="37"/>
      <c r="MGU33" s="37"/>
      <c r="MGV33" s="37"/>
      <c r="MGW33" s="37"/>
      <c r="MGX33" s="37"/>
      <c r="MGY33" s="37"/>
      <c r="MGZ33" s="37"/>
      <c r="MHA33" s="37"/>
      <c r="MHB33" s="37"/>
      <c r="MHC33" s="37"/>
      <c r="MHD33" s="37"/>
      <c r="MHE33" s="37"/>
      <c r="MHF33" s="37"/>
      <c r="MHG33" s="37"/>
      <c r="MHH33" s="37"/>
      <c r="MHI33" s="37"/>
      <c r="MHJ33" s="37"/>
      <c r="MHK33" s="37"/>
      <c r="MHL33" s="37"/>
      <c r="MHM33" s="37"/>
      <c r="MHN33" s="37"/>
      <c r="MHO33" s="37"/>
      <c r="MHP33" s="37"/>
      <c r="MHQ33" s="37"/>
      <c r="MHR33" s="37"/>
      <c r="MHS33" s="37"/>
      <c r="MHT33" s="37"/>
      <c r="MHU33" s="37"/>
      <c r="MHV33" s="37"/>
      <c r="MHW33" s="37"/>
      <c r="MHX33" s="37"/>
      <c r="MHY33" s="37"/>
      <c r="MHZ33" s="37"/>
      <c r="MIA33" s="37"/>
      <c r="MIB33" s="37"/>
      <c r="MIC33" s="37"/>
      <c r="MID33" s="37"/>
      <c r="MIE33" s="37"/>
      <c r="MIF33" s="37"/>
      <c r="MIG33" s="37"/>
      <c r="MIH33" s="37"/>
      <c r="MII33" s="37"/>
      <c r="MIJ33" s="37"/>
      <c r="MIK33" s="37"/>
      <c r="MIL33" s="37"/>
      <c r="MIM33" s="37"/>
      <c r="MIN33" s="37"/>
      <c r="MIO33" s="37"/>
      <c r="MIP33" s="37"/>
      <c r="MIQ33" s="37"/>
      <c r="MIR33" s="37"/>
      <c r="MIS33" s="37"/>
      <c r="MIT33" s="37"/>
      <c r="MIU33" s="37"/>
      <c r="MIV33" s="37"/>
      <c r="MIW33" s="37"/>
      <c r="MIX33" s="37"/>
      <c r="MIY33" s="37"/>
      <c r="MIZ33" s="37"/>
      <c r="MJA33" s="37"/>
      <c r="MJB33" s="37"/>
      <c r="MJC33" s="37"/>
      <c r="MJD33" s="37"/>
      <c r="MJE33" s="37"/>
      <c r="MJF33" s="37"/>
      <c r="MJG33" s="37"/>
      <c r="MJH33" s="37"/>
      <c r="MJI33" s="37"/>
      <c r="MJJ33" s="37"/>
      <c r="MJK33" s="37"/>
      <c r="MJL33" s="37"/>
      <c r="MJM33" s="37"/>
      <c r="MJN33" s="37"/>
      <c r="MJO33" s="37"/>
      <c r="MJP33" s="37"/>
      <c r="MJQ33" s="37"/>
      <c r="MJR33" s="37"/>
      <c r="MJS33" s="37"/>
      <c r="MJT33" s="37"/>
      <c r="MJU33" s="37"/>
      <c r="MJV33" s="37"/>
      <c r="MJW33" s="37"/>
      <c r="MJX33" s="37"/>
      <c r="MJY33" s="37"/>
      <c r="MJZ33" s="37"/>
      <c r="MKA33" s="37"/>
      <c r="MKB33" s="37"/>
      <c r="MKC33" s="37"/>
      <c r="MKD33" s="37"/>
      <c r="MKE33" s="37"/>
      <c r="MKF33" s="37"/>
      <c r="MKG33" s="37"/>
      <c r="MKH33" s="37"/>
      <c r="MKI33" s="37"/>
      <c r="MKJ33" s="37"/>
      <c r="MKK33" s="37"/>
      <c r="MKL33" s="37"/>
      <c r="MKM33" s="37"/>
      <c r="MKN33" s="37"/>
      <c r="MKO33" s="37"/>
      <c r="MKP33" s="37"/>
      <c r="MKQ33" s="37"/>
      <c r="MKR33" s="37"/>
      <c r="MKS33" s="37"/>
      <c r="MKT33" s="37"/>
      <c r="MKU33" s="37"/>
      <c r="MKV33" s="37"/>
      <c r="MKW33" s="37"/>
      <c r="MKX33" s="37"/>
      <c r="MKY33" s="37"/>
      <c r="MKZ33" s="37"/>
      <c r="MLA33" s="37"/>
      <c r="MLB33" s="37"/>
      <c r="MLC33" s="37"/>
      <c r="MLD33" s="37"/>
      <c r="MLE33" s="37"/>
      <c r="MLF33" s="37"/>
      <c r="MLG33" s="37"/>
      <c r="MLH33" s="37"/>
      <c r="MLI33" s="37"/>
      <c r="MLJ33" s="37"/>
      <c r="MLK33" s="37"/>
      <c r="MLL33" s="37"/>
      <c r="MLM33" s="37"/>
      <c r="MLN33" s="37"/>
      <c r="MLO33" s="37"/>
      <c r="MLP33" s="37"/>
      <c r="MLQ33" s="37"/>
      <c r="MLR33" s="37"/>
      <c r="MLS33" s="37"/>
      <c r="MLT33" s="37"/>
      <c r="MLU33" s="37"/>
      <c r="MLV33" s="37"/>
      <c r="MLW33" s="37"/>
      <c r="MLX33" s="37"/>
      <c r="MLY33" s="37"/>
      <c r="MLZ33" s="37"/>
      <c r="MMA33" s="37"/>
      <c r="MMB33" s="37"/>
      <c r="MMC33" s="37"/>
      <c r="MMD33" s="37"/>
      <c r="MME33" s="37"/>
      <c r="MMF33" s="37"/>
      <c r="MMG33" s="37"/>
      <c r="MMH33" s="37"/>
      <c r="MMI33" s="37"/>
      <c r="MMJ33" s="37"/>
      <c r="MMK33" s="37"/>
      <c r="MML33" s="37"/>
      <c r="MMM33" s="37"/>
      <c r="MMN33" s="37"/>
      <c r="MMO33" s="37"/>
      <c r="MMP33" s="37"/>
      <c r="MMQ33" s="37"/>
      <c r="MMR33" s="37"/>
      <c r="MMS33" s="37"/>
      <c r="MMT33" s="37"/>
      <c r="MMU33" s="37"/>
      <c r="MMV33" s="37"/>
      <c r="MMW33" s="37"/>
      <c r="MMX33" s="37"/>
      <c r="MMY33" s="37"/>
      <c r="MMZ33" s="37"/>
      <c r="MNA33" s="37"/>
      <c r="MNB33" s="37"/>
      <c r="MNC33" s="37"/>
      <c r="MND33" s="37"/>
      <c r="MNE33" s="37"/>
      <c r="MNF33" s="37"/>
      <c r="MNG33" s="37"/>
      <c r="MNH33" s="37"/>
      <c r="MNI33" s="37"/>
      <c r="MNJ33" s="37"/>
      <c r="MNK33" s="37"/>
      <c r="MNL33" s="37"/>
      <c r="MNM33" s="37"/>
      <c r="MNN33" s="37"/>
      <c r="MNO33" s="37"/>
      <c r="MNP33" s="37"/>
      <c r="MNQ33" s="37"/>
      <c r="MNR33" s="37"/>
      <c r="MNS33" s="37"/>
      <c r="MNT33" s="37"/>
      <c r="MNU33" s="37"/>
      <c r="MNV33" s="37"/>
      <c r="MNW33" s="37"/>
      <c r="MNX33" s="37"/>
      <c r="MNY33" s="37"/>
      <c r="MNZ33" s="37"/>
      <c r="MOA33" s="37"/>
      <c r="MOB33" s="37"/>
      <c r="MOC33" s="37"/>
      <c r="MOD33" s="37"/>
      <c r="MOE33" s="37"/>
      <c r="MOF33" s="37"/>
      <c r="MOG33" s="37"/>
      <c r="MOH33" s="37"/>
      <c r="MOI33" s="37"/>
      <c r="MOJ33" s="37"/>
      <c r="MOK33" s="37"/>
      <c r="MOL33" s="37"/>
      <c r="MOM33" s="37"/>
      <c r="MON33" s="37"/>
      <c r="MOO33" s="37"/>
      <c r="MOP33" s="37"/>
      <c r="MOQ33" s="37"/>
      <c r="MOR33" s="37"/>
      <c r="MOS33" s="37"/>
      <c r="MOT33" s="37"/>
      <c r="MOU33" s="37"/>
      <c r="MOV33" s="37"/>
      <c r="MOW33" s="37"/>
      <c r="MOX33" s="37"/>
      <c r="MOY33" s="37"/>
      <c r="MOZ33" s="37"/>
      <c r="MPA33" s="37"/>
      <c r="MPB33" s="37"/>
      <c r="MPC33" s="37"/>
      <c r="MPD33" s="37"/>
      <c r="MPE33" s="37"/>
      <c r="MPF33" s="37"/>
      <c r="MPG33" s="37"/>
      <c r="MPH33" s="37"/>
      <c r="MPI33" s="37"/>
      <c r="MPJ33" s="37"/>
      <c r="MPK33" s="37"/>
      <c r="MPL33" s="37"/>
      <c r="MPM33" s="37"/>
      <c r="MPN33" s="37"/>
      <c r="MPO33" s="37"/>
      <c r="MPP33" s="37"/>
      <c r="MPQ33" s="37"/>
      <c r="MPR33" s="37"/>
      <c r="MPS33" s="37"/>
      <c r="MPT33" s="37"/>
      <c r="MPU33" s="37"/>
      <c r="MPV33" s="37"/>
      <c r="MPW33" s="37"/>
      <c r="MPX33" s="37"/>
      <c r="MPY33" s="37"/>
      <c r="MPZ33" s="37"/>
      <c r="MQA33" s="37"/>
      <c r="MQB33" s="37"/>
      <c r="MQC33" s="37"/>
      <c r="MQD33" s="37"/>
      <c r="MQE33" s="37"/>
      <c r="MQF33" s="37"/>
      <c r="MQG33" s="37"/>
      <c r="MQH33" s="37"/>
      <c r="MQI33" s="37"/>
      <c r="MQJ33" s="37"/>
      <c r="MQK33" s="37"/>
      <c r="MQL33" s="37"/>
      <c r="MQM33" s="37"/>
      <c r="MQN33" s="37"/>
      <c r="MQO33" s="37"/>
      <c r="MQP33" s="37"/>
      <c r="MQQ33" s="37"/>
      <c r="MQR33" s="37"/>
      <c r="MQS33" s="37"/>
      <c r="MQT33" s="37"/>
      <c r="MQU33" s="37"/>
      <c r="MQV33" s="37"/>
      <c r="MQW33" s="37"/>
      <c r="MQX33" s="37"/>
      <c r="MQY33" s="37"/>
      <c r="MQZ33" s="37"/>
      <c r="MRA33" s="37"/>
      <c r="MRB33" s="37"/>
      <c r="MRC33" s="37"/>
      <c r="MRD33" s="37"/>
      <c r="MRE33" s="37"/>
      <c r="MRF33" s="37"/>
      <c r="MRG33" s="37"/>
      <c r="MRH33" s="37"/>
      <c r="MRI33" s="37"/>
      <c r="MRJ33" s="37"/>
      <c r="MRK33" s="37"/>
      <c r="MRL33" s="37"/>
      <c r="MRM33" s="37"/>
      <c r="MRN33" s="37"/>
      <c r="MRO33" s="37"/>
      <c r="MRP33" s="37"/>
      <c r="MRQ33" s="37"/>
      <c r="MRR33" s="37"/>
      <c r="MRS33" s="37"/>
      <c r="MRT33" s="37"/>
      <c r="MRU33" s="37"/>
      <c r="MRV33" s="37"/>
      <c r="MRW33" s="37"/>
      <c r="MRX33" s="37"/>
      <c r="MRY33" s="37"/>
      <c r="MRZ33" s="37"/>
      <c r="MSA33" s="37"/>
      <c r="MSB33" s="37"/>
      <c r="MSC33" s="37"/>
      <c r="MSD33" s="37"/>
      <c r="MSE33" s="37"/>
      <c r="MSF33" s="37"/>
      <c r="MSG33" s="37"/>
      <c r="MSH33" s="37"/>
      <c r="MSI33" s="37"/>
      <c r="MSJ33" s="37"/>
      <c r="MSK33" s="37"/>
      <c r="MSL33" s="37"/>
      <c r="MSM33" s="37"/>
      <c r="MSN33" s="37"/>
      <c r="MSO33" s="37"/>
      <c r="MSP33" s="37"/>
      <c r="MSQ33" s="37"/>
      <c r="MSR33" s="37"/>
      <c r="MSS33" s="37"/>
      <c r="MST33" s="37"/>
      <c r="MSU33" s="37"/>
      <c r="MSV33" s="37"/>
      <c r="MSW33" s="37"/>
      <c r="MSX33" s="37"/>
      <c r="MSY33" s="37"/>
      <c r="MSZ33" s="37"/>
      <c r="MTA33" s="37"/>
      <c r="MTB33" s="37"/>
      <c r="MTC33" s="37"/>
      <c r="MTD33" s="37"/>
      <c r="MTE33" s="37"/>
      <c r="MTF33" s="37"/>
      <c r="MTG33" s="37"/>
      <c r="MTH33" s="37"/>
      <c r="MTI33" s="37"/>
      <c r="MTJ33" s="37"/>
      <c r="MTK33" s="37"/>
      <c r="MTL33" s="37"/>
      <c r="MTM33" s="37"/>
      <c r="MTN33" s="37"/>
      <c r="MTO33" s="37"/>
      <c r="MTP33" s="37"/>
      <c r="MTQ33" s="37"/>
      <c r="MTR33" s="37"/>
      <c r="MTS33" s="37"/>
      <c r="MTT33" s="37"/>
      <c r="MTU33" s="37"/>
      <c r="MTV33" s="37"/>
      <c r="MTW33" s="37"/>
      <c r="MTX33" s="37"/>
      <c r="MTY33" s="37"/>
      <c r="MTZ33" s="37"/>
      <c r="MUA33" s="37"/>
      <c r="MUB33" s="37"/>
      <c r="MUC33" s="37"/>
      <c r="MUD33" s="37"/>
      <c r="MUE33" s="37"/>
      <c r="MUF33" s="37"/>
      <c r="MUG33" s="37"/>
      <c r="MUH33" s="37"/>
      <c r="MUI33" s="37"/>
      <c r="MUJ33" s="37"/>
      <c r="MUK33" s="37"/>
      <c r="MUL33" s="37"/>
      <c r="MUM33" s="37"/>
      <c r="MUN33" s="37"/>
      <c r="MUO33" s="37"/>
      <c r="MUP33" s="37"/>
      <c r="MUQ33" s="37"/>
      <c r="MUR33" s="37"/>
      <c r="MUS33" s="37"/>
      <c r="MUT33" s="37"/>
      <c r="MUU33" s="37"/>
      <c r="MUV33" s="37"/>
      <c r="MUW33" s="37"/>
      <c r="MUX33" s="37"/>
      <c r="MUY33" s="37"/>
      <c r="MUZ33" s="37"/>
      <c r="MVA33" s="37"/>
      <c r="MVB33" s="37"/>
      <c r="MVC33" s="37"/>
      <c r="MVD33" s="37"/>
      <c r="MVE33" s="37"/>
      <c r="MVF33" s="37"/>
      <c r="MVG33" s="37"/>
      <c r="MVH33" s="37"/>
      <c r="MVI33" s="37"/>
      <c r="MVJ33" s="37"/>
      <c r="MVK33" s="37"/>
      <c r="MVL33" s="37"/>
      <c r="MVM33" s="37"/>
      <c r="MVN33" s="37"/>
      <c r="MVO33" s="37"/>
      <c r="MVP33" s="37"/>
      <c r="MVQ33" s="37"/>
      <c r="MVR33" s="37"/>
      <c r="MVS33" s="37"/>
      <c r="MVT33" s="37"/>
      <c r="MVU33" s="37"/>
      <c r="MVV33" s="37"/>
      <c r="MVW33" s="37"/>
      <c r="MVX33" s="37"/>
      <c r="MVY33" s="37"/>
      <c r="MVZ33" s="37"/>
      <c r="MWA33" s="37"/>
      <c r="MWB33" s="37"/>
      <c r="MWC33" s="37"/>
      <c r="MWD33" s="37"/>
      <c r="MWE33" s="37"/>
      <c r="MWF33" s="37"/>
      <c r="MWG33" s="37"/>
      <c r="MWH33" s="37"/>
      <c r="MWI33" s="37"/>
      <c r="MWJ33" s="37"/>
      <c r="MWK33" s="37"/>
      <c r="MWL33" s="37"/>
      <c r="MWM33" s="37"/>
      <c r="MWN33" s="37"/>
      <c r="MWO33" s="37"/>
      <c r="MWP33" s="37"/>
      <c r="MWQ33" s="37"/>
      <c r="MWR33" s="37"/>
      <c r="MWS33" s="37"/>
      <c r="MWT33" s="37"/>
      <c r="MWU33" s="37"/>
      <c r="MWV33" s="37"/>
      <c r="MWW33" s="37"/>
      <c r="MWX33" s="37"/>
      <c r="MWY33" s="37"/>
      <c r="MWZ33" s="37"/>
      <c r="MXA33" s="37"/>
      <c r="MXB33" s="37"/>
      <c r="MXC33" s="37"/>
      <c r="MXD33" s="37"/>
      <c r="MXE33" s="37"/>
      <c r="MXF33" s="37"/>
      <c r="MXG33" s="37"/>
      <c r="MXH33" s="37"/>
      <c r="MXI33" s="37"/>
      <c r="MXJ33" s="37"/>
      <c r="MXK33" s="37"/>
      <c r="MXL33" s="37"/>
      <c r="MXM33" s="37"/>
      <c r="MXN33" s="37"/>
      <c r="MXO33" s="37"/>
      <c r="MXP33" s="37"/>
      <c r="MXQ33" s="37"/>
      <c r="MXR33" s="37"/>
      <c r="MXS33" s="37"/>
      <c r="MXT33" s="37"/>
      <c r="MXU33" s="37"/>
      <c r="MXV33" s="37"/>
      <c r="MXW33" s="37"/>
      <c r="MXX33" s="37"/>
      <c r="MXY33" s="37"/>
      <c r="MXZ33" s="37"/>
      <c r="MYA33" s="37"/>
      <c r="MYB33" s="37"/>
      <c r="MYC33" s="37"/>
      <c r="MYD33" s="37"/>
      <c r="MYE33" s="37"/>
      <c r="MYF33" s="37"/>
      <c r="MYG33" s="37"/>
      <c r="MYH33" s="37"/>
      <c r="MYI33" s="37"/>
      <c r="MYJ33" s="37"/>
      <c r="MYK33" s="37"/>
      <c r="MYL33" s="37"/>
      <c r="MYM33" s="37"/>
      <c r="MYN33" s="37"/>
      <c r="MYO33" s="37"/>
      <c r="MYP33" s="37"/>
      <c r="MYQ33" s="37"/>
      <c r="MYR33" s="37"/>
      <c r="MYS33" s="37"/>
      <c r="MYT33" s="37"/>
      <c r="MYU33" s="37"/>
      <c r="MYV33" s="37"/>
      <c r="MYW33" s="37"/>
      <c r="MYX33" s="37"/>
      <c r="MYY33" s="37"/>
      <c r="MYZ33" s="37"/>
      <c r="MZA33" s="37"/>
      <c r="MZB33" s="37"/>
      <c r="MZC33" s="37"/>
      <c r="MZD33" s="37"/>
      <c r="MZE33" s="37"/>
      <c r="MZF33" s="37"/>
      <c r="MZG33" s="37"/>
      <c r="MZH33" s="37"/>
      <c r="MZI33" s="37"/>
      <c r="MZJ33" s="37"/>
      <c r="MZK33" s="37"/>
      <c r="MZL33" s="37"/>
      <c r="MZM33" s="37"/>
      <c r="MZN33" s="37"/>
      <c r="MZO33" s="37"/>
      <c r="MZP33" s="37"/>
      <c r="MZQ33" s="37"/>
      <c r="MZR33" s="37"/>
      <c r="MZS33" s="37"/>
      <c r="MZT33" s="37"/>
      <c r="MZU33" s="37"/>
      <c r="MZV33" s="37"/>
      <c r="MZW33" s="37"/>
      <c r="MZX33" s="37"/>
      <c r="MZY33" s="37"/>
      <c r="MZZ33" s="37"/>
      <c r="NAA33" s="37"/>
      <c r="NAB33" s="37"/>
      <c r="NAC33" s="37"/>
      <c r="NAD33" s="37"/>
      <c r="NAE33" s="37"/>
      <c r="NAF33" s="37"/>
      <c r="NAG33" s="37"/>
      <c r="NAH33" s="37"/>
      <c r="NAI33" s="37"/>
      <c r="NAJ33" s="37"/>
      <c r="NAK33" s="37"/>
      <c r="NAL33" s="37"/>
      <c r="NAM33" s="37"/>
      <c r="NAN33" s="37"/>
      <c r="NAO33" s="37"/>
      <c r="NAP33" s="37"/>
      <c r="NAQ33" s="37"/>
      <c r="NAR33" s="37"/>
      <c r="NAS33" s="37"/>
      <c r="NAT33" s="37"/>
      <c r="NAU33" s="37"/>
      <c r="NAV33" s="37"/>
      <c r="NAW33" s="37"/>
      <c r="NAX33" s="37"/>
      <c r="NAY33" s="37"/>
      <c r="NAZ33" s="37"/>
      <c r="NBA33" s="37"/>
      <c r="NBB33" s="37"/>
      <c r="NBC33" s="37"/>
      <c r="NBD33" s="37"/>
      <c r="NBE33" s="37"/>
      <c r="NBF33" s="37"/>
      <c r="NBG33" s="37"/>
      <c r="NBH33" s="37"/>
      <c r="NBI33" s="37"/>
      <c r="NBJ33" s="37"/>
      <c r="NBK33" s="37"/>
      <c r="NBL33" s="37"/>
      <c r="NBM33" s="37"/>
      <c r="NBN33" s="37"/>
      <c r="NBO33" s="37"/>
      <c r="NBP33" s="37"/>
      <c r="NBQ33" s="37"/>
      <c r="NBR33" s="37"/>
      <c r="NBS33" s="37"/>
      <c r="NBT33" s="37"/>
      <c r="NBU33" s="37"/>
      <c r="NBV33" s="37"/>
      <c r="NBW33" s="37"/>
      <c r="NBX33" s="37"/>
      <c r="NBY33" s="37"/>
      <c r="NBZ33" s="37"/>
      <c r="NCA33" s="37"/>
      <c r="NCB33" s="37"/>
      <c r="NCC33" s="37"/>
      <c r="NCD33" s="37"/>
      <c r="NCE33" s="37"/>
      <c r="NCF33" s="37"/>
      <c r="NCG33" s="37"/>
      <c r="NCH33" s="37"/>
      <c r="NCI33" s="37"/>
      <c r="NCJ33" s="37"/>
      <c r="NCK33" s="37"/>
      <c r="NCL33" s="37"/>
      <c r="NCM33" s="37"/>
      <c r="NCN33" s="37"/>
      <c r="NCO33" s="37"/>
      <c r="NCP33" s="37"/>
      <c r="NCQ33" s="37"/>
      <c r="NCR33" s="37"/>
      <c r="NCS33" s="37"/>
      <c r="NCT33" s="37"/>
      <c r="NCU33" s="37"/>
      <c r="NCV33" s="37"/>
      <c r="NCW33" s="37"/>
      <c r="NCX33" s="37"/>
      <c r="NCY33" s="37"/>
      <c r="NCZ33" s="37"/>
      <c r="NDA33" s="37"/>
      <c r="NDB33" s="37"/>
      <c r="NDC33" s="37"/>
      <c r="NDD33" s="37"/>
      <c r="NDE33" s="37"/>
      <c r="NDF33" s="37"/>
      <c r="NDG33" s="37"/>
      <c r="NDH33" s="37"/>
      <c r="NDI33" s="37"/>
      <c r="NDJ33" s="37"/>
      <c r="NDK33" s="37"/>
      <c r="NDL33" s="37"/>
      <c r="NDM33" s="37"/>
      <c r="NDN33" s="37"/>
      <c r="NDO33" s="37"/>
      <c r="NDP33" s="37"/>
      <c r="NDQ33" s="37"/>
      <c r="NDR33" s="37"/>
      <c r="NDS33" s="37"/>
      <c r="NDT33" s="37"/>
      <c r="NDU33" s="37"/>
      <c r="NDV33" s="37"/>
      <c r="NDW33" s="37"/>
      <c r="NDX33" s="37"/>
      <c r="NDY33" s="37"/>
      <c r="NDZ33" s="37"/>
      <c r="NEA33" s="37"/>
      <c r="NEB33" s="37"/>
      <c r="NEC33" s="37"/>
      <c r="NED33" s="37"/>
      <c r="NEE33" s="37"/>
      <c r="NEF33" s="37"/>
      <c r="NEG33" s="37"/>
      <c r="NEH33" s="37"/>
      <c r="NEI33" s="37"/>
      <c r="NEJ33" s="37"/>
      <c r="NEK33" s="37"/>
      <c r="NEL33" s="37"/>
      <c r="NEM33" s="37"/>
      <c r="NEN33" s="37"/>
      <c r="NEO33" s="37"/>
      <c r="NEP33" s="37"/>
      <c r="NEQ33" s="37"/>
      <c r="NER33" s="37"/>
      <c r="NES33" s="37"/>
      <c r="NET33" s="37"/>
      <c r="NEU33" s="37"/>
      <c r="NEV33" s="37"/>
      <c r="NEW33" s="37"/>
      <c r="NEX33" s="37"/>
      <c r="NEY33" s="37"/>
      <c r="NEZ33" s="37"/>
      <c r="NFA33" s="37"/>
      <c r="NFB33" s="37"/>
      <c r="NFC33" s="37"/>
      <c r="NFD33" s="37"/>
      <c r="NFE33" s="37"/>
      <c r="NFF33" s="37"/>
      <c r="NFG33" s="37"/>
      <c r="NFH33" s="37"/>
      <c r="NFI33" s="37"/>
      <c r="NFJ33" s="37"/>
      <c r="NFK33" s="37"/>
      <c r="NFL33" s="37"/>
      <c r="NFM33" s="37"/>
      <c r="NFN33" s="37"/>
      <c r="NFO33" s="37"/>
      <c r="NFP33" s="37"/>
      <c r="NFQ33" s="37"/>
      <c r="NFR33" s="37"/>
      <c r="NFS33" s="37"/>
      <c r="NFT33" s="37"/>
      <c r="NFU33" s="37"/>
      <c r="NFV33" s="37"/>
      <c r="NFW33" s="37"/>
      <c r="NFX33" s="37"/>
      <c r="NFY33" s="37"/>
      <c r="NFZ33" s="37"/>
      <c r="NGA33" s="37"/>
      <c r="NGB33" s="37"/>
      <c r="NGC33" s="37"/>
      <c r="NGD33" s="37"/>
      <c r="NGE33" s="37"/>
      <c r="NGF33" s="37"/>
      <c r="NGG33" s="37"/>
      <c r="NGH33" s="37"/>
      <c r="NGI33" s="37"/>
      <c r="NGJ33" s="37"/>
      <c r="NGK33" s="37"/>
      <c r="NGL33" s="37"/>
      <c r="NGM33" s="37"/>
      <c r="NGN33" s="37"/>
      <c r="NGO33" s="37"/>
      <c r="NGP33" s="37"/>
      <c r="NGQ33" s="37"/>
      <c r="NGR33" s="37"/>
      <c r="NGS33" s="37"/>
      <c r="NGT33" s="37"/>
      <c r="NGU33" s="37"/>
      <c r="NGV33" s="37"/>
      <c r="NGW33" s="37"/>
      <c r="NGX33" s="37"/>
      <c r="NGY33" s="37"/>
      <c r="NGZ33" s="37"/>
      <c r="NHA33" s="37"/>
      <c r="NHB33" s="37"/>
      <c r="NHC33" s="37"/>
      <c r="NHD33" s="37"/>
      <c r="NHE33" s="37"/>
      <c r="NHF33" s="37"/>
      <c r="NHG33" s="37"/>
      <c r="NHH33" s="37"/>
      <c r="NHI33" s="37"/>
      <c r="NHJ33" s="37"/>
      <c r="NHK33" s="37"/>
      <c r="NHL33" s="37"/>
      <c r="NHM33" s="37"/>
      <c r="NHN33" s="37"/>
      <c r="NHO33" s="37"/>
      <c r="NHP33" s="37"/>
      <c r="NHQ33" s="37"/>
      <c r="NHR33" s="37"/>
      <c r="NHS33" s="37"/>
      <c r="NHT33" s="37"/>
      <c r="NHU33" s="37"/>
      <c r="NHV33" s="37"/>
      <c r="NHW33" s="37"/>
      <c r="NHX33" s="37"/>
      <c r="NHY33" s="37"/>
      <c r="NHZ33" s="37"/>
      <c r="NIA33" s="37"/>
      <c r="NIB33" s="37"/>
      <c r="NIC33" s="37"/>
      <c r="NID33" s="37"/>
      <c r="NIE33" s="37"/>
      <c r="NIF33" s="37"/>
      <c r="NIG33" s="37"/>
      <c r="NIH33" s="37"/>
      <c r="NII33" s="37"/>
      <c r="NIJ33" s="37"/>
      <c r="NIK33" s="37"/>
      <c r="NIL33" s="37"/>
      <c r="NIM33" s="37"/>
      <c r="NIN33" s="37"/>
      <c r="NIO33" s="37"/>
      <c r="NIP33" s="37"/>
      <c r="NIQ33" s="37"/>
      <c r="NIR33" s="37"/>
      <c r="NIS33" s="37"/>
      <c r="NIT33" s="37"/>
      <c r="NIU33" s="37"/>
      <c r="NIV33" s="37"/>
      <c r="NIW33" s="37"/>
      <c r="NIX33" s="37"/>
      <c r="NIY33" s="37"/>
      <c r="NIZ33" s="37"/>
      <c r="NJA33" s="37"/>
      <c r="NJB33" s="37"/>
      <c r="NJC33" s="37"/>
      <c r="NJD33" s="37"/>
      <c r="NJE33" s="37"/>
      <c r="NJF33" s="37"/>
      <c r="NJG33" s="37"/>
      <c r="NJH33" s="37"/>
      <c r="NJI33" s="37"/>
      <c r="NJJ33" s="37"/>
      <c r="NJK33" s="37"/>
      <c r="NJL33" s="37"/>
      <c r="NJM33" s="37"/>
      <c r="NJN33" s="37"/>
      <c r="NJO33" s="37"/>
      <c r="NJP33" s="37"/>
      <c r="NJQ33" s="37"/>
      <c r="NJR33" s="37"/>
      <c r="NJS33" s="37"/>
      <c r="NJT33" s="37"/>
      <c r="NJU33" s="37"/>
      <c r="NJV33" s="37"/>
      <c r="NJW33" s="37"/>
      <c r="NJX33" s="37"/>
      <c r="NJY33" s="37"/>
      <c r="NJZ33" s="37"/>
      <c r="NKA33" s="37"/>
      <c r="NKB33" s="37"/>
      <c r="NKC33" s="37"/>
      <c r="NKD33" s="37"/>
      <c r="NKE33" s="37"/>
      <c r="NKF33" s="37"/>
      <c r="NKG33" s="37"/>
      <c r="NKH33" s="37"/>
      <c r="NKI33" s="37"/>
      <c r="NKJ33" s="37"/>
      <c r="NKK33" s="37"/>
      <c r="NKL33" s="37"/>
      <c r="NKM33" s="37"/>
      <c r="NKN33" s="37"/>
      <c r="NKO33" s="37"/>
      <c r="NKP33" s="37"/>
      <c r="NKQ33" s="37"/>
      <c r="NKR33" s="37"/>
      <c r="NKS33" s="37"/>
      <c r="NKT33" s="37"/>
      <c r="NKU33" s="37"/>
      <c r="NKV33" s="37"/>
      <c r="NKW33" s="37"/>
      <c r="NKX33" s="37"/>
      <c r="NKY33" s="37"/>
      <c r="NKZ33" s="37"/>
      <c r="NLA33" s="37"/>
      <c r="NLB33" s="37"/>
      <c r="NLC33" s="37"/>
      <c r="NLD33" s="37"/>
      <c r="NLE33" s="37"/>
      <c r="NLF33" s="37"/>
      <c r="NLG33" s="37"/>
      <c r="NLH33" s="37"/>
      <c r="NLI33" s="37"/>
      <c r="NLJ33" s="37"/>
      <c r="NLK33" s="37"/>
      <c r="NLL33" s="37"/>
      <c r="NLM33" s="37"/>
      <c r="NLN33" s="37"/>
      <c r="NLO33" s="37"/>
      <c r="NLP33" s="37"/>
      <c r="NLQ33" s="37"/>
      <c r="NLR33" s="37"/>
      <c r="NLS33" s="37"/>
      <c r="NLT33" s="37"/>
      <c r="NLU33" s="37"/>
      <c r="NLV33" s="37"/>
      <c r="NLW33" s="37"/>
      <c r="NLX33" s="37"/>
      <c r="NLY33" s="37"/>
      <c r="NLZ33" s="37"/>
      <c r="NMA33" s="37"/>
      <c r="NMB33" s="37"/>
      <c r="NMC33" s="37"/>
      <c r="NMD33" s="37"/>
      <c r="NME33" s="37"/>
      <c r="NMF33" s="37"/>
      <c r="NMG33" s="37"/>
      <c r="NMH33" s="37"/>
      <c r="NMI33" s="37"/>
      <c r="NMJ33" s="37"/>
      <c r="NMK33" s="37"/>
      <c r="NML33" s="37"/>
      <c r="NMM33" s="37"/>
      <c r="NMN33" s="37"/>
      <c r="NMO33" s="37"/>
      <c r="NMP33" s="37"/>
      <c r="NMQ33" s="37"/>
      <c r="NMR33" s="37"/>
      <c r="NMS33" s="37"/>
      <c r="NMT33" s="37"/>
      <c r="NMU33" s="37"/>
      <c r="NMV33" s="37"/>
      <c r="NMW33" s="37"/>
      <c r="NMX33" s="37"/>
      <c r="NMY33" s="37"/>
      <c r="NMZ33" s="37"/>
      <c r="NNA33" s="37"/>
      <c r="NNB33" s="37"/>
      <c r="NNC33" s="37"/>
      <c r="NND33" s="37"/>
      <c r="NNE33" s="37"/>
      <c r="NNF33" s="37"/>
      <c r="NNG33" s="37"/>
      <c r="NNH33" s="37"/>
      <c r="NNI33" s="37"/>
      <c r="NNJ33" s="37"/>
      <c r="NNK33" s="37"/>
      <c r="NNL33" s="37"/>
      <c r="NNM33" s="37"/>
      <c r="NNN33" s="37"/>
      <c r="NNO33" s="37"/>
      <c r="NNP33" s="37"/>
      <c r="NNQ33" s="37"/>
      <c r="NNR33" s="37"/>
      <c r="NNS33" s="37"/>
      <c r="NNT33" s="37"/>
      <c r="NNU33" s="37"/>
      <c r="NNV33" s="37"/>
      <c r="NNW33" s="37"/>
      <c r="NNX33" s="37"/>
      <c r="NNY33" s="37"/>
      <c r="NNZ33" s="37"/>
      <c r="NOA33" s="37"/>
      <c r="NOB33" s="37"/>
      <c r="NOC33" s="37"/>
      <c r="NOD33" s="37"/>
      <c r="NOE33" s="37"/>
      <c r="NOF33" s="37"/>
      <c r="NOG33" s="37"/>
      <c r="NOH33" s="37"/>
      <c r="NOI33" s="37"/>
      <c r="NOJ33" s="37"/>
      <c r="NOK33" s="37"/>
      <c r="NOL33" s="37"/>
      <c r="NOM33" s="37"/>
      <c r="NON33" s="37"/>
      <c r="NOO33" s="37"/>
      <c r="NOP33" s="37"/>
      <c r="NOQ33" s="37"/>
      <c r="NOR33" s="37"/>
      <c r="NOS33" s="37"/>
      <c r="NOT33" s="37"/>
      <c r="NOU33" s="37"/>
      <c r="NOV33" s="37"/>
      <c r="NOW33" s="37"/>
      <c r="NOX33" s="37"/>
      <c r="NOY33" s="37"/>
      <c r="NOZ33" s="37"/>
      <c r="NPA33" s="37"/>
      <c r="NPB33" s="37"/>
      <c r="NPC33" s="37"/>
      <c r="NPD33" s="37"/>
      <c r="NPE33" s="37"/>
      <c r="NPF33" s="37"/>
      <c r="NPG33" s="37"/>
      <c r="NPH33" s="37"/>
      <c r="NPI33" s="37"/>
      <c r="NPJ33" s="37"/>
      <c r="NPK33" s="37"/>
      <c r="NPL33" s="37"/>
      <c r="NPM33" s="37"/>
      <c r="NPN33" s="37"/>
      <c r="NPO33" s="37"/>
      <c r="NPP33" s="37"/>
      <c r="NPQ33" s="37"/>
      <c r="NPR33" s="37"/>
      <c r="NPS33" s="37"/>
      <c r="NPT33" s="37"/>
      <c r="NPU33" s="37"/>
      <c r="NPV33" s="37"/>
      <c r="NPW33" s="37"/>
      <c r="NPX33" s="37"/>
      <c r="NPY33" s="37"/>
      <c r="NPZ33" s="37"/>
      <c r="NQA33" s="37"/>
      <c r="NQB33" s="37"/>
      <c r="NQC33" s="37"/>
      <c r="NQD33" s="37"/>
      <c r="NQE33" s="37"/>
      <c r="NQF33" s="37"/>
      <c r="NQG33" s="37"/>
      <c r="NQH33" s="37"/>
      <c r="NQI33" s="37"/>
      <c r="NQJ33" s="37"/>
      <c r="NQK33" s="37"/>
      <c r="NQL33" s="37"/>
      <c r="NQM33" s="37"/>
      <c r="NQN33" s="37"/>
      <c r="NQO33" s="37"/>
      <c r="NQP33" s="37"/>
      <c r="NQQ33" s="37"/>
      <c r="NQR33" s="37"/>
      <c r="NQS33" s="37"/>
      <c r="NQT33" s="37"/>
      <c r="NQU33" s="37"/>
      <c r="NQV33" s="37"/>
      <c r="NQW33" s="37"/>
      <c r="NQX33" s="37"/>
      <c r="NQY33" s="37"/>
      <c r="NQZ33" s="37"/>
      <c r="NRA33" s="37"/>
      <c r="NRB33" s="37"/>
      <c r="NRC33" s="37"/>
      <c r="NRD33" s="37"/>
      <c r="NRE33" s="37"/>
      <c r="NRF33" s="37"/>
      <c r="NRG33" s="37"/>
      <c r="NRH33" s="37"/>
      <c r="NRI33" s="37"/>
      <c r="NRJ33" s="37"/>
      <c r="NRK33" s="37"/>
      <c r="NRL33" s="37"/>
      <c r="NRM33" s="37"/>
      <c r="NRN33" s="37"/>
      <c r="NRO33" s="37"/>
      <c r="NRP33" s="37"/>
      <c r="NRQ33" s="37"/>
      <c r="NRR33" s="37"/>
      <c r="NRS33" s="37"/>
      <c r="NRT33" s="37"/>
      <c r="NRU33" s="37"/>
      <c r="NRV33" s="37"/>
      <c r="NRW33" s="37"/>
      <c r="NRX33" s="37"/>
      <c r="NRY33" s="37"/>
      <c r="NRZ33" s="37"/>
      <c r="NSA33" s="37"/>
      <c r="NSB33" s="37"/>
      <c r="NSC33" s="37"/>
      <c r="NSD33" s="37"/>
      <c r="NSE33" s="37"/>
      <c r="NSF33" s="37"/>
      <c r="NSG33" s="37"/>
      <c r="NSH33" s="37"/>
      <c r="NSI33" s="37"/>
      <c r="NSJ33" s="37"/>
      <c r="NSK33" s="37"/>
      <c r="NSL33" s="37"/>
      <c r="NSM33" s="37"/>
      <c r="NSN33" s="37"/>
      <c r="NSO33" s="37"/>
      <c r="NSP33" s="37"/>
      <c r="NSQ33" s="37"/>
      <c r="NSR33" s="37"/>
      <c r="NSS33" s="37"/>
      <c r="NST33" s="37"/>
      <c r="NSU33" s="37"/>
      <c r="NSV33" s="37"/>
      <c r="NSW33" s="37"/>
      <c r="NSX33" s="37"/>
      <c r="NSY33" s="37"/>
      <c r="NSZ33" s="37"/>
      <c r="NTA33" s="37"/>
      <c r="NTB33" s="37"/>
      <c r="NTC33" s="37"/>
      <c r="NTD33" s="37"/>
      <c r="NTE33" s="37"/>
      <c r="NTF33" s="37"/>
      <c r="NTG33" s="37"/>
      <c r="NTH33" s="37"/>
      <c r="NTI33" s="37"/>
      <c r="NTJ33" s="37"/>
      <c r="NTK33" s="37"/>
      <c r="NTL33" s="37"/>
      <c r="NTM33" s="37"/>
      <c r="NTN33" s="37"/>
      <c r="NTO33" s="37"/>
      <c r="NTP33" s="37"/>
      <c r="NTQ33" s="37"/>
      <c r="NTR33" s="37"/>
      <c r="NTS33" s="37"/>
      <c r="NTT33" s="37"/>
      <c r="NTU33" s="37"/>
      <c r="NTV33" s="37"/>
      <c r="NTW33" s="37"/>
      <c r="NTX33" s="37"/>
      <c r="NTY33" s="37"/>
      <c r="NTZ33" s="37"/>
      <c r="NUA33" s="37"/>
      <c r="NUB33" s="37"/>
      <c r="NUC33" s="37"/>
      <c r="NUD33" s="37"/>
      <c r="NUE33" s="37"/>
      <c r="NUF33" s="37"/>
      <c r="NUG33" s="37"/>
      <c r="NUH33" s="37"/>
      <c r="NUI33" s="37"/>
      <c r="NUJ33" s="37"/>
      <c r="NUK33" s="37"/>
      <c r="NUL33" s="37"/>
      <c r="NUM33" s="37"/>
      <c r="NUN33" s="37"/>
      <c r="NUO33" s="37"/>
      <c r="NUP33" s="37"/>
      <c r="NUQ33" s="37"/>
      <c r="NUR33" s="37"/>
      <c r="NUS33" s="37"/>
      <c r="NUT33" s="37"/>
      <c r="NUU33" s="37"/>
      <c r="NUV33" s="37"/>
      <c r="NUW33" s="37"/>
      <c r="NUX33" s="37"/>
      <c r="NUY33" s="37"/>
      <c r="NUZ33" s="37"/>
      <c r="NVA33" s="37"/>
      <c r="NVB33" s="37"/>
      <c r="NVC33" s="37"/>
      <c r="NVD33" s="37"/>
      <c r="NVE33" s="37"/>
      <c r="NVF33" s="37"/>
      <c r="NVG33" s="37"/>
      <c r="NVH33" s="37"/>
      <c r="NVI33" s="37"/>
      <c r="NVJ33" s="37"/>
      <c r="NVK33" s="37"/>
      <c r="NVL33" s="37"/>
      <c r="NVM33" s="37"/>
      <c r="NVN33" s="37"/>
      <c r="NVO33" s="37"/>
      <c r="NVP33" s="37"/>
      <c r="NVQ33" s="37"/>
      <c r="NVR33" s="37"/>
      <c r="NVS33" s="37"/>
      <c r="NVT33" s="37"/>
      <c r="NVU33" s="37"/>
      <c r="NVV33" s="37"/>
      <c r="NVW33" s="37"/>
      <c r="NVX33" s="37"/>
      <c r="NVY33" s="37"/>
      <c r="NVZ33" s="37"/>
      <c r="NWA33" s="37"/>
      <c r="NWB33" s="37"/>
      <c r="NWC33" s="37"/>
      <c r="NWD33" s="37"/>
      <c r="NWE33" s="37"/>
      <c r="NWF33" s="37"/>
      <c r="NWG33" s="37"/>
      <c r="NWH33" s="37"/>
      <c r="NWI33" s="37"/>
      <c r="NWJ33" s="37"/>
      <c r="NWK33" s="37"/>
      <c r="NWL33" s="37"/>
      <c r="NWM33" s="37"/>
      <c r="NWN33" s="37"/>
      <c r="NWO33" s="37"/>
      <c r="NWP33" s="37"/>
      <c r="NWQ33" s="37"/>
      <c r="NWR33" s="37"/>
      <c r="NWS33" s="37"/>
      <c r="NWT33" s="37"/>
      <c r="NWU33" s="37"/>
      <c r="NWV33" s="37"/>
      <c r="NWW33" s="37"/>
      <c r="NWX33" s="37"/>
      <c r="NWY33" s="37"/>
      <c r="NWZ33" s="37"/>
      <c r="NXA33" s="37"/>
      <c r="NXB33" s="37"/>
      <c r="NXC33" s="37"/>
      <c r="NXD33" s="37"/>
      <c r="NXE33" s="37"/>
      <c r="NXF33" s="37"/>
      <c r="NXG33" s="37"/>
      <c r="NXH33" s="37"/>
      <c r="NXI33" s="37"/>
      <c r="NXJ33" s="37"/>
      <c r="NXK33" s="37"/>
      <c r="NXL33" s="37"/>
      <c r="NXM33" s="37"/>
      <c r="NXN33" s="37"/>
      <c r="NXO33" s="37"/>
      <c r="NXP33" s="37"/>
      <c r="NXQ33" s="37"/>
      <c r="NXR33" s="37"/>
      <c r="NXS33" s="37"/>
      <c r="NXT33" s="37"/>
      <c r="NXU33" s="37"/>
      <c r="NXV33" s="37"/>
      <c r="NXW33" s="37"/>
      <c r="NXX33" s="37"/>
      <c r="NXY33" s="37"/>
      <c r="NXZ33" s="37"/>
      <c r="NYA33" s="37"/>
      <c r="NYB33" s="37"/>
      <c r="NYC33" s="37"/>
      <c r="NYD33" s="37"/>
      <c r="NYE33" s="37"/>
      <c r="NYF33" s="37"/>
      <c r="NYG33" s="37"/>
      <c r="NYH33" s="37"/>
      <c r="NYI33" s="37"/>
      <c r="NYJ33" s="37"/>
      <c r="NYK33" s="37"/>
      <c r="NYL33" s="37"/>
      <c r="NYM33" s="37"/>
      <c r="NYN33" s="37"/>
      <c r="NYO33" s="37"/>
      <c r="NYP33" s="37"/>
      <c r="NYQ33" s="37"/>
      <c r="NYR33" s="37"/>
      <c r="NYS33" s="37"/>
      <c r="NYT33" s="37"/>
      <c r="NYU33" s="37"/>
      <c r="NYV33" s="37"/>
      <c r="NYW33" s="37"/>
      <c r="NYX33" s="37"/>
      <c r="NYY33" s="37"/>
      <c r="NYZ33" s="37"/>
      <c r="NZA33" s="37"/>
      <c r="NZB33" s="37"/>
      <c r="NZC33" s="37"/>
      <c r="NZD33" s="37"/>
      <c r="NZE33" s="37"/>
      <c r="NZF33" s="37"/>
      <c r="NZG33" s="37"/>
      <c r="NZH33" s="37"/>
      <c r="NZI33" s="37"/>
      <c r="NZJ33" s="37"/>
      <c r="NZK33" s="37"/>
      <c r="NZL33" s="37"/>
      <c r="NZM33" s="37"/>
      <c r="NZN33" s="37"/>
      <c r="NZO33" s="37"/>
      <c r="NZP33" s="37"/>
      <c r="NZQ33" s="37"/>
      <c r="NZR33" s="37"/>
      <c r="NZS33" s="37"/>
      <c r="NZT33" s="37"/>
      <c r="NZU33" s="37"/>
      <c r="NZV33" s="37"/>
      <c r="NZW33" s="37"/>
      <c r="NZX33" s="37"/>
      <c r="NZY33" s="37"/>
      <c r="NZZ33" s="37"/>
      <c r="OAA33" s="37"/>
      <c r="OAB33" s="37"/>
      <c r="OAC33" s="37"/>
      <c r="OAD33" s="37"/>
      <c r="OAE33" s="37"/>
      <c r="OAF33" s="37"/>
      <c r="OAG33" s="37"/>
      <c r="OAH33" s="37"/>
      <c r="OAI33" s="37"/>
      <c r="OAJ33" s="37"/>
      <c r="OAK33" s="37"/>
      <c r="OAL33" s="37"/>
      <c r="OAM33" s="37"/>
      <c r="OAN33" s="37"/>
      <c r="OAO33" s="37"/>
      <c r="OAP33" s="37"/>
      <c r="OAQ33" s="37"/>
      <c r="OAR33" s="37"/>
      <c r="OAS33" s="37"/>
      <c r="OAT33" s="37"/>
      <c r="OAU33" s="37"/>
      <c r="OAV33" s="37"/>
      <c r="OAW33" s="37"/>
      <c r="OAX33" s="37"/>
      <c r="OAY33" s="37"/>
      <c r="OAZ33" s="37"/>
      <c r="OBA33" s="37"/>
      <c r="OBB33" s="37"/>
      <c r="OBC33" s="37"/>
      <c r="OBD33" s="37"/>
      <c r="OBE33" s="37"/>
      <c r="OBF33" s="37"/>
      <c r="OBG33" s="37"/>
      <c r="OBH33" s="37"/>
      <c r="OBI33" s="37"/>
      <c r="OBJ33" s="37"/>
      <c r="OBK33" s="37"/>
      <c r="OBL33" s="37"/>
      <c r="OBM33" s="37"/>
      <c r="OBN33" s="37"/>
      <c r="OBO33" s="37"/>
      <c r="OBP33" s="37"/>
      <c r="OBQ33" s="37"/>
      <c r="OBR33" s="37"/>
      <c r="OBS33" s="37"/>
      <c r="OBT33" s="37"/>
      <c r="OBU33" s="37"/>
      <c r="OBV33" s="37"/>
      <c r="OBW33" s="37"/>
      <c r="OBX33" s="37"/>
      <c r="OBY33" s="37"/>
      <c r="OBZ33" s="37"/>
      <c r="OCA33" s="37"/>
      <c r="OCB33" s="37"/>
      <c r="OCC33" s="37"/>
      <c r="OCD33" s="37"/>
      <c r="OCE33" s="37"/>
      <c r="OCF33" s="37"/>
      <c r="OCG33" s="37"/>
      <c r="OCH33" s="37"/>
      <c r="OCI33" s="37"/>
      <c r="OCJ33" s="37"/>
      <c r="OCK33" s="37"/>
      <c r="OCL33" s="37"/>
      <c r="OCM33" s="37"/>
      <c r="OCN33" s="37"/>
      <c r="OCO33" s="37"/>
      <c r="OCP33" s="37"/>
      <c r="OCQ33" s="37"/>
      <c r="OCR33" s="37"/>
      <c r="OCS33" s="37"/>
      <c r="OCT33" s="37"/>
      <c r="OCU33" s="37"/>
      <c r="OCV33" s="37"/>
      <c r="OCW33" s="37"/>
      <c r="OCX33" s="37"/>
      <c r="OCY33" s="37"/>
      <c r="OCZ33" s="37"/>
      <c r="ODA33" s="37"/>
      <c r="ODB33" s="37"/>
      <c r="ODC33" s="37"/>
      <c r="ODD33" s="37"/>
      <c r="ODE33" s="37"/>
      <c r="ODF33" s="37"/>
      <c r="ODG33" s="37"/>
      <c r="ODH33" s="37"/>
      <c r="ODI33" s="37"/>
      <c r="ODJ33" s="37"/>
      <c r="ODK33" s="37"/>
      <c r="ODL33" s="37"/>
      <c r="ODM33" s="37"/>
      <c r="ODN33" s="37"/>
      <c r="ODO33" s="37"/>
      <c r="ODP33" s="37"/>
      <c r="ODQ33" s="37"/>
      <c r="ODR33" s="37"/>
      <c r="ODS33" s="37"/>
      <c r="ODT33" s="37"/>
      <c r="ODU33" s="37"/>
      <c r="ODV33" s="37"/>
      <c r="ODW33" s="37"/>
      <c r="ODX33" s="37"/>
      <c r="ODY33" s="37"/>
      <c r="ODZ33" s="37"/>
      <c r="OEA33" s="37"/>
      <c r="OEB33" s="37"/>
      <c r="OEC33" s="37"/>
      <c r="OED33" s="37"/>
      <c r="OEE33" s="37"/>
      <c r="OEF33" s="37"/>
      <c r="OEG33" s="37"/>
      <c r="OEH33" s="37"/>
      <c r="OEI33" s="37"/>
      <c r="OEJ33" s="37"/>
      <c r="OEK33" s="37"/>
      <c r="OEL33" s="37"/>
      <c r="OEM33" s="37"/>
      <c r="OEN33" s="37"/>
      <c r="OEO33" s="37"/>
      <c r="OEP33" s="37"/>
      <c r="OEQ33" s="37"/>
      <c r="OER33" s="37"/>
      <c r="OES33" s="37"/>
      <c r="OET33" s="37"/>
      <c r="OEU33" s="37"/>
      <c r="OEV33" s="37"/>
      <c r="OEW33" s="37"/>
      <c r="OEX33" s="37"/>
      <c r="OEY33" s="37"/>
      <c r="OEZ33" s="37"/>
      <c r="OFA33" s="37"/>
      <c r="OFB33" s="37"/>
      <c r="OFC33" s="37"/>
      <c r="OFD33" s="37"/>
      <c r="OFE33" s="37"/>
      <c r="OFF33" s="37"/>
      <c r="OFG33" s="37"/>
      <c r="OFH33" s="37"/>
      <c r="OFI33" s="37"/>
      <c r="OFJ33" s="37"/>
      <c r="OFK33" s="37"/>
      <c r="OFL33" s="37"/>
      <c r="OFM33" s="37"/>
      <c r="OFN33" s="37"/>
      <c r="OFO33" s="37"/>
      <c r="OFP33" s="37"/>
      <c r="OFQ33" s="37"/>
      <c r="OFR33" s="37"/>
      <c r="OFS33" s="37"/>
      <c r="OFT33" s="37"/>
      <c r="OFU33" s="37"/>
      <c r="OFV33" s="37"/>
      <c r="OFW33" s="37"/>
      <c r="OFX33" s="37"/>
      <c r="OFY33" s="37"/>
      <c r="OFZ33" s="37"/>
      <c r="OGA33" s="37"/>
      <c r="OGB33" s="37"/>
      <c r="OGC33" s="37"/>
      <c r="OGD33" s="37"/>
      <c r="OGE33" s="37"/>
      <c r="OGF33" s="37"/>
      <c r="OGG33" s="37"/>
      <c r="OGH33" s="37"/>
      <c r="OGI33" s="37"/>
      <c r="OGJ33" s="37"/>
      <c r="OGK33" s="37"/>
      <c r="OGL33" s="37"/>
      <c r="OGM33" s="37"/>
      <c r="OGN33" s="37"/>
      <c r="OGO33" s="37"/>
      <c r="OGP33" s="37"/>
      <c r="OGQ33" s="37"/>
      <c r="OGR33" s="37"/>
      <c r="OGS33" s="37"/>
      <c r="OGT33" s="37"/>
      <c r="OGU33" s="37"/>
      <c r="OGV33" s="37"/>
      <c r="OGW33" s="37"/>
      <c r="OGX33" s="37"/>
      <c r="OGY33" s="37"/>
      <c r="OGZ33" s="37"/>
      <c r="OHA33" s="37"/>
      <c r="OHB33" s="37"/>
      <c r="OHC33" s="37"/>
      <c r="OHD33" s="37"/>
      <c r="OHE33" s="37"/>
      <c r="OHF33" s="37"/>
      <c r="OHG33" s="37"/>
      <c r="OHH33" s="37"/>
      <c r="OHI33" s="37"/>
      <c r="OHJ33" s="37"/>
      <c r="OHK33" s="37"/>
      <c r="OHL33" s="37"/>
      <c r="OHM33" s="37"/>
      <c r="OHN33" s="37"/>
      <c r="OHO33" s="37"/>
      <c r="OHP33" s="37"/>
      <c r="OHQ33" s="37"/>
      <c r="OHR33" s="37"/>
      <c r="OHS33" s="37"/>
      <c r="OHT33" s="37"/>
      <c r="OHU33" s="37"/>
      <c r="OHV33" s="37"/>
      <c r="OHW33" s="37"/>
      <c r="OHX33" s="37"/>
      <c r="OHY33" s="37"/>
      <c r="OHZ33" s="37"/>
      <c r="OIA33" s="37"/>
      <c r="OIB33" s="37"/>
      <c r="OIC33" s="37"/>
      <c r="OID33" s="37"/>
      <c r="OIE33" s="37"/>
      <c r="OIF33" s="37"/>
      <c r="OIG33" s="37"/>
      <c r="OIH33" s="37"/>
      <c r="OII33" s="37"/>
      <c r="OIJ33" s="37"/>
      <c r="OIK33" s="37"/>
      <c r="OIL33" s="37"/>
      <c r="OIM33" s="37"/>
      <c r="OIN33" s="37"/>
      <c r="OIO33" s="37"/>
      <c r="OIP33" s="37"/>
      <c r="OIQ33" s="37"/>
      <c r="OIR33" s="37"/>
      <c r="OIS33" s="37"/>
      <c r="OIT33" s="37"/>
      <c r="OIU33" s="37"/>
      <c r="OIV33" s="37"/>
      <c r="OIW33" s="37"/>
      <c r="OIX33" s="37"/>
      <c r="OIY33" s="37"/>
      <c r="OIZ33" s="37"/>
      <c r="OJA33" s="37"/>
      <c r="OJB33" s="37"/>
      <c r="OJC33" s="37"/>
      <c r="OJD33" s="37"/>
      <c r="OJE33" s="37"/>
      <c r="OJF33" s="37"/>
      <c r="OJG33" s="37"/>
      <c r="OJH33" s="37"/>
      <c r="OJI33" s="37"/>
      <c r="OJJ33" s="37"/>
      <c r="OJK33" s="37"/>
      <c r="OJL33" s="37"/>
      <c r="OJM33" s="37"/>
      <c r="OJN33" s="37"/>
      <c r="OJO33" s="37"/>
      <c r="OJP33" s="37"/>
      <c r="OJQ33" s="37"/>
      <c r="OJR33" s="37"/>
      <c r="OJS33" s="37"/>
      <c r="OJT33" s="37"/>
      <c r="OJU33" s="37"/>
      <c r="OJV33" s="37"/>
      <c r="OJW33" s="37"/>
      <c r="OJX33" s="37"/>
      <c r="OJY33" s="37"/>
      <c r="OJZ33" s="37"/>
      <c r="OKA33" s="37"/>
      <c r="OKB33" s="37"/>
      <c r="OKC33" s="37"/>
      <c r="OKD33" s="37"/>
      <c r="OKE33" s="37"/>
      <c r="OKF33" s="37"/>
      <c r="OKG33" s="37"/>
      <c r="OKH33" s="37"/>
      <c r="OKI33" s="37"/>
      <c r="OKJ33" s="37"/>
      <c r="OKK33" s="37"/>
      <c r="OKL33" s="37"/>
      <c r="OKM33" s="37"/>
      <c r="OKN33" s="37"/>
      <c r="OKO33" s="37"/>
      <c r="OKP33" s="37"/>
      <c r="OKQ33" s="37"/>
      <c r="OKR33" s="37"/>
      <c r="OKS33" s="37"/>
      <c r="OKT33" s="37"/>
      <c r="OKU33" s="37"/>
      <c r="OKV33" s="37"/>
      <c r="OKW33" s="37"/>
      <c r="OKX33" s="37"/>
      <c r="OKY33" s="37"/>
      <c r="OKZ33" s="37"/>
      <c r="OLA33" s="37"/>
      <c r="OLB33" s="37"/>
      <c r="OLC33" s="37"/>
      <c r="OLD33" s="37"/>
      <c r="OLE33" s="37"/>
      <c r="OLF33" s="37"/>
      <c r="OLG33" s="37"/>
      <c r="OLH33" s="37"/>
      <c r="OLI33" s="37"/>
      <c r="OLJ33" s="37"/>
      <c r="OLK33" s="37"/>
      <c r="OLL33" s="37"/>
      <c r="OLM33" s="37"/>
      <c r="OLN33" s="37"/>
      <c r="OLO33" s="37"/>
      <c r="OLP33" s="37"/>
      <c r="OLQ33" s="37"/>
      <c r="OLR33" s="37"/>
      <c r="OLS33" s="37"/>
      <c r="OLT33" s="37"/>
      <c r="OLU33" s="37"/>
      <c r="OLV33" s="37"/>
      <c r="OLW33" s="37"/>
      <c r="OLX33" s="37"/>
      <c r="OLY33" s="37"/>
      <c r="OLZ33" s="37"/>
      <c r="OMA33" s="37"/>
      <c r="OMB33" s="37"/>
      <c r="OMC33" s="37"/>
      <c r="OMD33" s="37"/>
      <c r="OME33" s="37"/>
      <c r="OMF33" s="37"/>
      <c r="OMG33" s="37"/>
      <c r="OMH33" s="37"/>
      <c r="OMI33" s="37"/>
      <c r="OMJ33" s="37"/>
      <c r="OMK33" s="37"/>
      <c r="OML33" s="37"/>
      <c r="OMM33" s="37"/>
      <c r="OMN33" s="37"/>
      <c r="OMO33" s="37"/>
      <c r="OMP33" s="37"/>
      <c r="OMQ33" s="37"/>
      <c r="OMR33" s="37"/>
      <c r="OMS33" s="37"/>
      <c r="OMT33" s="37"/>
      <c r="OMU33" s="37"/>
      <c r="OMV33" s="37"/>
      <c r="OMW33" s="37"/>
      <c r="OMX33" s="37"/>
      <c r="OMY33" s="37"/>
      <c r="OMZ33" s="37"/>
      <c r="ONA33" s="37"/>
      <c r="ONB33" s="37"/>
      <c r="ONC33" s="37"/>
      <c r="OND33" s="37"/>
      <c r="ONE33" s="37"/>
      <c r="ONF33" s="37"/>
      <c r="ONG33" s="37"/>
      <c r="ONH33" s="37"/>
      <c r="ONI33" s="37"/>
      <c r="ONJ33" s="37"/>
      <c r="ONK33" s="37"/>
      <c r="ONL33" s="37"/>
      <c r="ONM33" s="37"/>
      <c r="ONN33" s="37"/>
      <c r="ONO33" s="37"/>
      <c r="ONP33" s="37"/>
      <c r="ONQ33" s="37"/>
      <c r="ONR33" s="37"/>
      <c r="ONS33" s="37"/>
      <c r="ONT33" s="37"/>
      <c r="ONU33" s="37"/>
      <c r="ONV33" s="37"/>
      <c r="ONW33" s="37"/>
      <c r="ONX33" s="37"/>
      <c r="ONY33" s="37"/>
      <c r="ONZ33" s="37"/>
      <c r="OOA33" s="37"/>
      <c r="OOB33" s="37"/>
      <c r="OOC33" s="37"/>
      <c r="OOD33" s="37"/>
      <c r="OOE33" s="37"/>
      <c r="OOF33" s="37"/>
      <c r="OOG33" s="37"/>
      <c r="OOH33" s="37"/>
      <c r="OOI33" s="37"/>
      <c r="OOJ33" s="37"/>
      <c r="OOK33" s="37"/>
      <c r="OOL33" s="37"/>
      <c r="OOM33" s="37"/>
      <c r="OON33" s="37"/>
      <c r="OOO33" s="37"/>
      <c r="OOP33" s="37"/>
      <c r="OOQ33" s="37"/>
      <c r="OOR33" s="37"/>
      <c r="OOS33" s="37"/>
      <c r="OOT33" s="37"/>
      <c r="OOU33" s="37"/>
      <c r="OOV33" s="37"/>
      <c r="OOW33" s="37"/>
      <c r="OOX33" s="37"/>
      <c r="OOY33" s="37"/>
      <c r="OOZ33" s="37"/>
      <c r="OPA33" s="37"/>
      <c r="OPB33" s="37"/>
      <c r="OPC33" s="37"/>
      <c r="OPD33" s="37"/>
      <c r="OPE33" s="37"/>
      <c r="OPF33" s="37"/>
      <c r="OPG33" s="37"/>
      <c r="OPH33" s="37"/>
      <c r="OPI33" s="37"/>
      <c r="OPJ33" s="37"/>
      <c r="OPK33" s="37"/>
      <c r="OPL33" s="37"/>
      <c r="OPM33" s="37"/>
      <c r="OPN33" s="37"/>
      <c r="OPO33" s="37"/>
      <c r="OPP33" s="37"/>
      <c r="OPQ33" s="37"/>
      <c r="OPR33" s="37"/>
      <c r="OPS33" s="37"/>
      <c r="OPT33" s="37"/>
      <c r="OPU33" s="37"/>
      <c r="OPV33" s="37"/>
      <c r="OPW33" s="37"/>
      <c r="OPX33" s="37"/>
      <c r="OPY33" s="37"/>
      <c r="OPZ33" s="37"/>
      <c r="OQA33" s="37"/>
      <c r="OQB33" s="37"/>
      <c r="OQC33" s="37"/>
      <c r="OQD33" s="37"/>
      <c r="OQE33" s="37"/>
      <c r="OQF33" s="37"/>
      <c r="OQG33" s="37"/>
      <c r="OQH33" s="37"/>
      <c r="OQI33" s="37"/>
      <c r="OQJ33" s="37"/>
      <c r="OQK33" s="37"/>
      <c r="OQL33" s="37"/>
      <c r="OQM33" s="37"/>
      <c r="OQN33" s="37"/>
      <c r="OQO33" s="37"/>
      <c r="OQP33" s="37"/>
      <c r="OQQ33" s="37"/>
      <c r="OQR33" s="37"/>
      <c r="OQS33" s="37"/>
      <c r="OQT33" s="37"/>
      <c r="OQU33" s="37"/>
      <c r="OQV33" s="37"/>
      <c r="OQW33" s="37"/>
      <c r="OQX33" s="37"/>
      <c r="OQY33" s="37"/>
      <c r="OQZ33" s="37"/>
      <c r="ORA33" s="37"/>
      <c r="ORB33" s="37"/>
      <c r="ORC33" s="37"/>
      <c r="ORD33" s="37"/>
      <c r="ORE33" s="37"/>
      <c r="ORF33" s="37"/>
      <c r="ORG33" s="37"/>
      <c r="ORH33" s="37"/>
      <c r="ORI33" s="37"/>
      <c r="ORJ33" s="37"/>
      <c r="ORK33" s="37"/>
      <c r="ORL33" s="37"/>
      <c r="ORM33" s="37"/>
      <c r="ORN33" s="37"/>
      <c r="ORO33" s="37"/>
      <c r="ORP33" s="37"/>
      <c r="ORQ33" s="37"/>
      <c r="ORR33" s="37"/>
      <c r="ORS33" s="37"/>
      <c r="ORT33" s="37"/>
      <c r="ORU33" s="37"/>
      <c r="ORV33" s="37"/>
      <c r="ORW33" s="37"/>
      <c r="ORX33" s="37"/>
      <c r="ORY33" s="37"/>
      <c r="ORZ33" s="37"/>
      <c r="OSA33" s="37"/>
      <c r="OSB33" s="37"/>
      <c r="OSC33" s="37"/>
      <c r="OSD33" s="37"/>
      <c r="OSE33" s="37"/>
      <c r="OSF33" s="37"/>
      <c r="OSG33" s="37"/>
      <c r="OSH33" s="37"/>
      <c r="OSI33" s="37"/>
      <c r="OSJ33" s="37"/>
      <c r="OSK33" s="37"/>
      <c r="OSL33" s="37"/>
      <c r="OSM33" s="37"/>
      <c r="OSN33" s="37"/>
      <c r="OSO33" s="37"/>
      <c r="OSP33" s="37"/>
      <c r="OSQ33" s="37"/>
      <c r="OSR33" s="37"/>
      <c r="OSS33" s="37"/>
      <c r="OST33" s="37"/>
      <c r="OSU33" s="37"/>
      <c r="OSV33" s="37"/>
      <c r="OSW33" s="37"/>
      <c r="OSX33" s="37"/>
      <c r="OSY33" s="37"/>
      <c r="OSZ33" s="37"/>
      <c r="OTA33" s="37"/>
      <c r="OTB33" s="37"/>
      <c r="OTC33" s="37"/>
      <c r="OTD33" s="37"/>
      <c r="OTE33" s="37"/>
      <c r="OTF33" s="37"/>
      <c r="OTG33" s="37"/>
      <c r="OTH33" s="37"/>
      <c r="OTI33" s="37"/>
      <c r="OTJ33" s="37"/>
      <c r="OTK33" s="37"/>
      <c r="OTL33" s="37"/>
      <c r="OTM33" s="37"/>
      <c r="OTN33" s="37"/>
      <c r="OTO33" s="37"/>
      <c r="OTP33" s="37"/>
      <c r="OTQ33" s="37"/>
      <c r="OTR33" s="37"/>
      <c r="OTS33" s="37"/>
      <c r="OTT33" s="37"/>
      <c r="OTU33" s="37"/>
      <c r="OTV33" s="37"/>
      <c r="OTW33" s="37"/>
      <c r="OTX33" s="37"/>
      <c r="OTY33" s="37"/>
      <c r="OTZ33" s="37"/>
      <c r="OUA33" s="37"/>
      <c r="OUB33" s="37"/>
      <c r="OUC33" s="37"/>
      <c r="OUD33" s="37"/>
      <c r="OUE33" s="37"/>
      <c r="OUF33" s="37"/>
      <c r="OUG33" s="37"/>
      <c r="OUH33" s="37"/>
      <c r="OUI33" s="37"/>
      <c r="OUJ33" s="37"/>
      <c r="OUK33" s="37"/>
      <c r="OUL33" s="37"/>
      <c r="OUM33" s="37"/>
      <c r="OUN33" s="37"/>
      <c r="OUO33" s="37"/>
      <c r="OUP33" s="37"/>
      <c r="OUQ33" s="37"/>
      <c r="OUR33" s="37"/>
      <c r="OUS33" s="37"/>
      <c r="OUT33" s="37"/>
      <c r="OUU33" s="37"/>
      <c r="OUV33" s="37"/>
      <c r="OUW33" s="37"/>
      <c r="OUX33" s="37"/>
      <c r="OUY33" s="37"/>
      <c r="OUZ33" s="37"/>
      <c r="OVA33" s="37"/>
      <c r="OVB33" s="37"/>
      <c r="OVC33" s="37"/>
      <c r="OVD33" s="37"/>
      <c r="OVE33" s="37"/>
      <c r="OVF33" s="37"/>
      <c r="OVG33" s="37"/>
      <c r="OVH33" s="37"/>
      <c r="OVI33" s="37"/>
      <c r="OVJ33" s="37"/>
      <c r="OVK33" s="37"/>
      <c r="OVL33" s="37"/>
      <c r="OVM33" s="37"/>
      <c r="OVN33" s="37"/>
      <c r="OVO33" s="37"/>
      <c r="OVP33" s="37"/>
      <c r="OVQ33" s="37"/>
      <c r="OVR33" s="37"/>
      <c r="OVS33" s="37"/>
      <c r="OVT33" s="37"/>
      <c r="OVU33" s="37"/>
      <c r="OVV33" s="37"/>
      <c r="OVW33" s="37"/>
      <c r="OVX33" s="37"/>
      <c r="OVY33" s="37"/>
      <c r="OVZ33" s="37"/>
      <c r="OWA33" s="37"/>
      <c r="OWB33" s="37"/>
      <c r="OWC33" s="37"/>
      <c r="OWD33" s="37"/>
      <c r="OWE33" s="37"/>
      <c r="OWF33" s="37"/>
      <c r="OWG33" s="37"/>
      <c r="OWH33" s="37"/>
      <c r="OWI33" s="37"/>
      <c r="OWJ33" s="37"/>
      <c r="OWK33" s="37"/>
      <c r="OWL33" s="37"/>
      <c r="OWM33" s="37"/>
      <c r="OWN33" s="37"/>
      <c r="OWO33" s="37"/>
      <c r="OWP33" s="37"/>
      <c r="OWQ33" s="37"/>
      <c r="OWR33" s="37"/>
      <c r="OWS33" s="37"/>
      <c r="OWT33" s="37"/>
      <c r="OWU33" s="37"/>
      <c r="OWV33" s="37"/>
      <c r="OWW33" s="37"/>
      <c r="OWX33" s="37"/>
      <c r="OWY33" s="37"/>
      <c r="OWZ33" s="37"/>
      <c r="OXA33" s="37"/>
      <c r="OXB33" s="37"/>
      <c r="OXC33" s="37"/>
      <c r="OXD33" s="37"/>
      <c r="OXE33" s="37"/>
      <c r="OXF33" s="37"/>
      <c r="OXG33" s="37"/>
      <c r="OXH33" s="37"/>
      <c r="OXI33" s="37"/>
      <c r="OXJ33" s="37"/>
      <c r="OXK33" s="37"/>
      <c r="OXL33" s="37"/>
      <c r="OXM33" s="37"/>
      <c r="OXN33" s="37"/>
      <c r="OXO33" s="37"/>
      <c r="OXP33" s="37"/>
      <c r="OXQ33" s="37"/>
      <c r="OXR33" s="37"/>
      <c r="OXS33" s="37"/>
      <c r="OXT33" s="37"/>
      <c r="OXU33" s="37"/>
      <c r="OXV33" s="37"/>
      <c r="OXW33" s="37"/>
      <c r="OXX33" s="37"/>
      <c r="OXY33" s="37"/>
      <c r="OXZ33" s="37"/>
      <c r="OYA33" s="37"/>
      <c r="OYB33" s="37"/>
      <c r="OYC33" s="37"/>
      <c r="OYD33" s="37"/>
      <c r="OYE33" s="37"/>
      <c r="OYF33" s="37"/>
      <c r="OYG33" s="37"/>
      <c r="OYH33" s="37"/>
      <c r="OYI33" s="37"/>
      <c r="OYJ33" s="37"/>
      <c r="OYK33" s="37"/>
      <c r="OYL33" s="37"/>
      <c r="OYM33" s="37"/>
      <c r="OYN33" s="37"/>
      <c r="OYO33" s="37"/>
      <c r="OYP33" s="37"/>
      <c r="OYQ33" s="37"/>
      <c r="OYR33" s="37"/>
      <c r="OYS33" s="37"/>
      <c r="OYT33" s="37"/>
      <c r="OYU33" s="37"/>
      <c r="OYV33" s="37"/>
      <c r="OYW33" s="37"/>
      <c r="OYX33" s="37"/>
      <c r="OYY33" s="37"/>
      <c r="OYZ33" s="37"/>
      <c r="OZA33" s="37"/>
      <c r="OZB33" s="37"/>
      <c r="OZC33" s="37"/>
      <c r="OZD33" s="37"/>
      <c r="OZE33" s="37"/>
      <c r="OZF33" s="37"/>
      <c r="OZG33" s="37"/>
      <c r="OZH33" s="37"/>
      <c r="OZI33" s="37"/>
      <c r="OZJ33" s="37"/>
      <c r="OZK33" s="37"/>
      <c r="OZL33" s="37"/>
      <c r="OZM33" s="37"/>
      <c r="OZN33" s="37"/>
      <c r="OZO33" s="37"/>
      <c r="OZP33" s="37"/>
      <c r="OZQ33" s="37"/>
      <c r="OZR33" s="37"/>
      <c r="OZS33" s="37"/>
      <c r="OZT33" s="37"/>
      <c r="OZU33" s="37"/>
      <c r="OZV33" s="37"/>
      <c r="OZW33" s="37"/>
      <c r="OZX33" s="37"/>
      <c r="OZY33" s="37"/>
      <c r="OZZ33" s="37"/>
      <c r="PAA33" s="37"/>
      <c r="PAB33" s="37"/>
      <c r="PAC33" s="37"/>
      <c r="PAD33" s="37"/>
      <c r="PAE33" s="37"/>
      <c r="PAF33" s="37"/>
      <c r="PAG33" s="37"/>
      <c r="PAH33" s="37"/>
      <c r="PAI33" s="37"/>
      <c r="PAJ33" s="37"/>
      <c r="PAK33" s="37"/>
      <c r="PAL33" s="37"/>
      <c r="PAM33" s="37"/>
      <c r="PAN33" s="37"/>
      <c r="PAO33" s="37"/>
      <c r="PAP33" s="37"/>
      <c r="PAQ33" s="37"/>
      <c r="PAR33" s="37"/>
      <c r="PAS33" s="37"/>
      <c r="PAT33" s="37"/>
      <c r="PAU33" s="37"/>
      <c r="PAV33" s="37"/>
      <c r="PAW33" s="37"/>
      <c r="PAX33" s="37"/>
      <c r="PAY33" s="37"/>
      <c r="PAZ33" s="37"/>
      <c r="PBA33" s="37"/>
      <c r="PBB33" s="37"/>
      <c r="PBC33" s="37"/>
      <c r="PBD33" s="37"/>
      <c r="PBE33" s="37"/>
      <c r="PBF33" s="37"/>
      <c r="PBG33" s="37"/>
      <c r="PBH33" s="37"/>
      <c r="PBI33" s="37"/>
      <c r="PBJ33" s="37"/>
      <c r="PBK33" s="37"/>
      <c r="PBL33" s="37"/>
      <c r="PBM33" s="37"/>
      <c r="PBN33" s="37"/>
      <c r="PBO33" s="37"/>
      <c r="PBP33" s="37"/>
      <c r="PBQ33" s="37"/>
      <c r="PBR33" s="37"/>
      <c r="PBS33" s="37"/>
      <c r="PBT33" s="37"/>
      <c r="PBU33" s="37"/>
      <c r="PBV33" s="37"/>
      <c r="PBW33" s="37"/>
      <c r="PBX33" s="37"/>
      <c r="PBY33" s="37"/>
      <c r="PBZ33" s="37"/>
      <c r="PCA33" s="37"/>
      <c r="PCB33" s="37"/>
      <c r="PCC33" s="37"/>
      <c r="PCD33" s="37"/>
      <c r="PCE33" s="37"/>
      <c r="PCF33" s="37"/>
      <c r="PCG33" s="37"/>
      <c r="PCH33" s="37"/>
      <c r="PCI33" s="37"/>
      <c r="PCJ33" s="37"/>
      <c r="PCK33" s="37"/>
      <c r="PCL33" s="37"/>
      <c r="PCM33" s="37"/>
      <c r="PCN33" s="37"/>
      <c r="PCO33" s="37"/>
      <c r="PCP33" s="37"/>
      <c r="PCQ33" s="37"/>
      <c r="PCR33" s="37"/>
      <c r="PCS33" s="37"/>
      <c r="PCT33" s="37"/>
      <c r="PCU33" s="37"/>
      <c r="PCV33" s="37"/>
      <c r="PCW33" s="37"/>
      <c r="PCX33" s="37"/>
      <c r="PCY33" s="37"/>
      <c r="PCZ33" s="37"/>
      <c r="PDA33" s="37"/>
      <c r="PDB33" s="37"/>
      <c r="PDC33" s="37"/>
      <c r="PDD33" s="37"/>
      <c r="PDE33" s="37"/>
      <c r="PDF33" s="37"/>
      <c r="PDG33" s="37"/>
      <c r="PDH33" s="37"/>
      <c r="PDI33" s="37"/>
      <c r="PDJ33" s="37"/>
      <c r="PDK33" s="37"/>
      <c r="PDL33" s="37"/>
      <c r="PDM33" s="37"/>
      <c r="PDN33" s="37"/>
      <c r="PDO33" s="37"/>
      <c r="PDP33" s="37"/>
      <c r="PDQ33" s="37"/>
      <c r="PDR33" s="37"/>
      <c r="PDS33" s="37"/>
      <c r="PDT33" s="37"/>
      <c r="PDU33" s="37"/>
      <c r="PDV33" s="37"/>
      <c r="PDW33" s="37"/>
      <c r="PDX33" s="37"/>
      <c r="PDY33" s="37"/>
      <c r="PDZ33" s="37"/>
      <c r="PEA33" s="37"/>
      <c r="PEB33" s="37"/>
      <c r="PEC33" s="37"/>
      <c r="PED33" s="37"/>
      <c r="PEE33" s="37"/>
      <c r="PEF33" s="37"/>
      <c r="PEG33" s="37"/>
      <c r="PEH33" s="37"/>
      <c r="PEI33" s="37"/>
      <c r="PEJ33" s="37"/>
      <c r="PEK33" s="37"/>
      <c r="PEL33" s="37"/>
      <c r="PEM33" s="37"/>
      <c r="PEN33" s="37"/>
      <c r="PEO33" s="37"/>
      <c r="PEP33" s="37"/>
      <c r="PEQ33" s="37"/>
      <c r="PER33" s="37"/>
      <c r="PES33" s="37"/>
      <c r="PET33" s="37"/>
      <c r="PEU33" s="37"/>
      <c r="PEV33" s="37"/>
      <c r="PEW33" s="37"/>
      <c r="PEX33" s="37"/>
      <c r="PEY33" s="37"/>
      <c r="PEZ33" s="37"/>
      <c r="PFA33" s="37"/>
      <c r="PFB33" s="37"/>
      <c r="PFC33" s="37"/>
      <c r="PFD33" s="37"/>
      <c r="PFE33" s="37"/>
      <c r="PFF33" s="37"/>
      <c r="PFG33" s="37"/>
      <c r="PFH33" s="37"/>
      <c r="PFI33" s="37"/>
      <c r="PFJ33" s="37"/>
      <c r="PFK33" s="37"/>
      <c r="PFL33" s="37"/>
      <c r="PFM33" s="37"/>
      <c r="PFN33" s="37"/>
      <c r="PFO33" s="37"/>
      <c r="PFP33" s="37"/>
      <c r="PFQ33" s="37"/>
      <c r="PFR33" s="37"/>
      <c r="PFS33" s="37"/>
      <c r="PFT33" s="37"/>
      <c r="PFU33" s="37"/>
      <c r="PFV33" s="37"/>
      <c r="PFW33" s="37"/>
      <c r="PFX33" s="37"/>
      <c r="PFY33" s="37"/>
      <c r="PFZ33" s="37"/>
      <c r="PGA33" s="37"/>
      <c r="PGB33" s="37"/>
      <c r="PGC33" s="37"/>
      <c r="PGD33" s="37"/>
      <c r="PGE33" s="37"/>
      <c r="PGF33" s="37"/>
      <c r="PGG33" s="37"/>
      <c r="PGH33" s="37"/>
      <c r="PGI33" s="37"/>
      <c r="PGJ33" s="37"/>
      <c r="PGK33" s="37"/>
      <c r="PGL33" s="37"/>
      <c r="PGM33" s="37"/>
      <c r="PGN33" s="37"/>
      <c r="PGO33" s="37"/>
      <c r="PGP33" s="37"/>
      <c r="PGQ33" s="37"/>
      <c r="PGR33" s="37"/>
      <c r="PGS33" s="37"/>
      <c r="PGT33" s="37"/>
      <c r="PGU33" s="37"/>
      <c r="PGV33" s="37"/>
      <c r="PGW33" s="37"/>
      <c r="PGX33" s="37"/>
      <c r="PGY33" s="37"/>
      <c r="PGZ33" s="37"/>
      <c r="PHA33" s="37"/>
      <c r="PHB33" s="37"/>
      <c r="PHC33" s="37"/>
      <c r="PHD33" s="37"/>
      <c r="PHE33" s="37"/>
      <c r="PHF33" s="37"/>
      <c r="PHG33" s="37"/>
      <c r="PHH33" s="37"/>
      <c r="PHI33" s="37"/>
      <c r="PHJ33" s="37"/>
      <c r="PHK33" s="37"/>
      <c r="PHL33" s="37"/>
      <c r="PHM33" s="37"/>
      <c r="PHN33" s="37"/>
      <c r="PHO33" s="37"/>
      <c r="PHP33" s="37"/>
      <c r="PHQ33" s="37"/>
      <c r="PHR33" s="37"/>
      <c r="PHS33" s="37"/>
      <c r="PHT33" s="37"/>
      <c r="PHU33" s="37"/>
      <c r="PHV33" s="37"/>
      <c r="PHW33" s="37"/>
      <c r="PHX33" s="37"/>
      <c r="PHY33" s="37"/>
      <c r="PHZ33" s="37"/>
      <c r="PIA33" s="37"/>
      <c r="PIB33" s="37"/>
      <c r="PIC33" s="37"/>
      <c r="PID33" s="37"/>
      <c r="PIE33" s="37"/>
      <c r="PIF33" s="37"/>
      <c r="PIG33" s="37"/>
      <c r="PIH33" s="37"/>
      <c r="PII33" s="37"/>
      <c r="PIJ33" s="37"/>
      <c r="PIK33" s="37"/>
      <c r="PIL33" s="37"/>
      <c r="PIM33" s="37"/>
      <c r="PIN33" s="37"/>
      <c r="PIO33" s="37"/>
      <c r="PIP33" s="37"/>
      <c r="PIQ33" s="37"/>
      <c r="PIR33" s="37"/>
      <c r="PIS33" s="37"/>
      <c r="PIT33" s="37"/>
      <c r="PIU33" s="37"/>
      <c r="PIV33" s="37"/>
      <c r="PIW33" s="37"/>
      <c r="PIX33" s="37"/>
      <c r="PIY33" s="37"/>
      <c r="PIZ33" s="37"/>
      <c r="PJA33" s="37"/>
      <c r="PJB33" s="37"/>
      <c r="PJC33" s="37"/>
      <c r="PJD33" s="37"/>
      <c r="PJE33" s="37"/>
      <c r="PJF33" s="37"/>
      <c r="PJG33" s="37"/>
      <c r="PJH33" s="37"/>
      <c r="PJI33" s="37"/>
      <c r="PJJ33" s="37"/>
      <c r="PJK33" s="37"/>
      <c r="PJL33" s="37"/>
      <c r="PJM33" s="37"/>
      <c r="PJN33" s="37"/>
      <c r="PJO33" s="37"/>
      <c r="PJP33" s="37"/>
      <c r="PJQ33" s="37"/>
      <c r="PJR33" s="37"/>
      <c r="PJS33" s="37"/>
      <c r="PJT33" s="37"/>
      <c r="PJU33" s="37"/>
      <c r="PJV33" s="37"/>
      <c r="PJW33" s="37"/>
      <c r="PJX33" s="37"/>
      <c r="PJY33" s="37"/>
      <c r="PJZ33" s="37"/>
      <c r="PKA33" s="37"/>
      <c r="PKB33" s="37"/>
      <c r="PKC33" s="37"/>
      <c r="PKD33" s="37"/>
      <c r="PKE33" s="37"/>
      <c r="PKF33" s="37"/>
      <c r="PKG33" s="37"/>
      <c r="PKH33" s="37"/>
      <c r="PKI33" s="37"/>
      <c r="PKJ33" s="37"/>
      <c r="PKK33" s="37"/>
      <c r="PKL33" s="37"/>
      <c r="PKM33" s="37"/>
      <c r="PKN33" s="37"/>
      <c r="PKO33" s="37"/>
      <c r="PKP33" s="37"/>
      <c r="PKQ33" s="37"/>
      <c r="PKR33" s="37"/>
      <c r="PKS33" s="37"/>
      <c r="PKT33" s="37"/>
      <c r="PKU33" s="37"/>
      <c r="PKV33" s="37"/>
      <c r="PKW33" s="37"/>
      <c r="PKX33" s="37"/>
      <c r="PKY33" s="37"/>
      <c r="PKZ33" s="37"/>
      <c r="PLA33" s="37"/>
      <c r="PLB33" s="37"/>
      <c r="PLC33" s="37"/>
      <c r="PLD33" s="37"/>
      <c r="PLE33" s="37"/>
      <c r="PLF33" s="37"/>
      <c r="PLG33" s="37"/>
      <c r="PLH33" s="37"/>
      <c r="PLI33" s="37"/>
      <c r="PLJ33" s="37"/>
      <c r="PLK33" s="37"/>
      <c r="PLL33" s="37"/>
      <c r="PLM33" s="37"/>
      <c r="PLN33" s="37"/>
      <c r="PLO33" s="37"/>
      <c r="PLP33" s="37"/>
      <c r="PLQ33" s="37"/>
      <c r="PLR33" s="37"/>
      <c r="PLS33" s="37"/>
      <c r="PLT33" s="37"/>
      <c r="PLU33" s="37"/>
      <c r="PLV33" s="37"/>
      <c r="PLW33" s="37"/>
      <c r="PLX33" s="37"/>
      <c r="PLY33" s="37"/>
      <c r="PLZ33" s="37"/>
      <c r="PMA33" s="37"/>
      <c r="PMB33" s="37"/>
      <c r="PMC33" s="37"/>
      <c r="PMD33" s="37"/>
      <c r="PME33" s="37"/>
      <c r="PMF33" s="37"/>
      <c r="PMG33" s="37"/>
      <c r="PMH33" s="37"/>
      <c r="PMI33" s="37"/>
      <c r="PMJ33" s="37"/>
      <c r="PMK33" s="37"/>
      <c r="PML33" s="37"/>
      <c r="PMM33" s="37"/>
      <c r="PMN33" s="37"/>
      <c r="PMO33" s="37"/>
      <c r="PMP33" s="37"/>
      <c r="PMQ33" s="37"/>
      <c r="PMR33" s="37"/>
      <c r="PMS33" s="37"/>
      <c r="PMT33" s="37"/>
      <c r="PMU33" s="37"/>
      <c r="PMV33" s="37"/>
      <c r="PMW33" s="37"/>
      <c r="PMX33" s="37"/>
      <c r="PMY33" s="37"/>
      <c r="PMZ33" s="37"/>
      <c r="PNA33" s="37"/>
      <c r="PNB33" s="37"/>
      <c r="PNC33" s="37"/>
      <c r="PND33" s="37"/>
      <c r="PNE33" s="37"/>
      <c r="PNF33" s="37"/>
      <c r="PNG33" s="37"/>
      <c r="PNH33" s="37"/>
      <c r="PNI33" s="37"/>
      <c r="PNJ33" s="37"/>
      <c r="PNK33" s="37"/>
      <c r="PNL33" s="37"/>
      <c r="PNM33" s="37"/>
      <c r="PNN33" s="37"/>
      <c r="PNO33" s="37"/>
      <c r="PNP33" s="37"/>
      <c r="PNQ33" s="37"/>
      <c r="PNR33" s="37"/>
      <c r="PNS33" s="37"/>
      <c r="PNT33" s="37"/>
      <c r="PNU33" s="37"/>
      <c r="PNV33" s="37"/>
      <c r="PNW33" s="37"/>
      <c r="PNX33" s="37"/>
      <c r="PNY33" s="37"/>
      <c r="PNZ33" s="37"/>
      <c r="POA33" s="37"/>
      <c r="POB33" s="37"/>
      <c r="POC33" s="37"/>
      <c r="POD33" s="37"/>
      <c r="POE33" s="37"/>
      <c r="POF33" s="37"/>
      <c r="POG33" s="37"/>
      <c r="POH33" s="37"/>
      <c r="POI33" s="37"/>
      <c r="POJ33" s="37"/>
      <c r="POK33" s="37"/>
      <c r="POL33" s="37"/>
      <c r="POM33" s="37"/>
      <c r="PON33" s="37"/>
      <c r="POO33" s="37"/>
      <c r="POP33" s="37"/>
      <c r="POQ33" s="37"/>
      <c r="POR33" s="37"/>
      <c r="POS33" s="37"/>
      <c r="POT33" s="37"/>
      <c r="POU33" s="37"/>
      <c r="POV33" s="37"/>
      <c r="POW33" s="37"/>
      <c r="POX33" s="37"/>
      <c r="POY33" s="37"/>
      <c r="POZ33" s="37"/>
      <c r="PPA33" s="37"/>
      <c r="PPB33" s="37"/>
      <c r="PPC33" s="37"/>
      <c r="PPD33" s="37"/>
      <c r="PPE33" s="37"/>
      <c r="PPF33" s="37"/>
      <c r="PPG33" s="37"/>
      <c r="PPH33" s="37"/>
      <c r="PPI33" s="37"/>
      <c r="PPJ33" s="37"/>
      <c r="PPK33" s="37"/>
      <c r="PPL33" s="37"/>
      <c r="PPM33" s="37"/>
      <c r="PPN33" s="37"/>
      <c r="PPO33" s="37"/>
      <c r="PPP33" s="37"/>
      <c r="PPQ33" s="37"/>
      <c r="PPR33" s="37"/>
      <c r="PPS33" s="37"/>
      <c r="PPT33" s="37"/>
      <c r="PPU33" s="37"/>
      <c r="PPV33" s="37"/>
      <c r="PPW33" s="37"/>
      <c r="PPX33" s="37"/>
      <c r="PPY33" s="37"/>
      <c r="PPZ33" s="37"/>
      <c r="PQA33" s="37"/>
      <c r="PQB33" s="37"/>
      <c r="PQC33" s="37"/>
      <c r="PQD33" s="37"/>
      <c r="PQE33" s="37"/>
      <c r="PQF33" s="37"/>
      <c r="PQG33" s="37"/>
      <c r="PQH33" s="37"/>
      <c r="PQI33" s="37"/>
      <c r="PQJ33" s="37"/>
      <c r="PQK33" s="37"/>
      <c r="PQL33" s="37"/>
      <c r="PQM33" s="37"/>
      <c r="PQN33" s="37"/>
      <c r="PQO33" s="37"/>
      <c r="PQP33" s="37"/>
      <c r="PQQ33" s="37"/>
      <c r="PQR33" s="37"/>
      <c r="PQS33" s="37"/>
      <c r="PQT33" s="37"/>
      <c r="PQU33" s="37"/>
      <c r="PQV33" s="37"/>
      <c r="PQW33" s="37"/>
      <c r="PQX33" s="37"/>
      <c r="PQY33" s="37"/>
      <c r="PQZ33" s="37"/>
      <c r="PRA33" s="37"/>
      <c r="PRB33" s="37"/>
      <c r="PRC33" s="37"/>
      <c r="PRD33" s="37"/>
      <c r="PRE33" s="37"/>
      <c r="PRF33" s="37"/>
      <c r="PRG33" s="37"/>
      <c r="PRH33" s="37"/>
      <c r="PRI33" s="37"/>
      <c r="PRJ33" s="37"/>
      <c r="PRK33" s="37"/>
      <c r="PRL33" s="37"/>
      <c r="PRM33" s="37"/>
      <c r="PRN33" s="37"/>
      <c r="PRO33" s="37"/>
      <c r="PRP33" s="37"/>
      <c r="PRQ33" s="37"/>
      <c r="PRR33" s="37"/>
      <c r="PRS33" s="37"/>
      <c r="PRT33" s="37"/>
      <c r="PRU33" s="37"/>
      <c r="PRV33" s="37"/>
      <c r="PRW33" s="37"/>
      <c r="PRX33" s="37"/>
      <c r="PRY33" s="37"/>
      <c r="PRZ33" s="37"/>
      <c r="PSA33" s="37"/>
      <c r="PSB33" s="37"/>
      <c r="PSC33" s="37"/>
      <c r="PSD33" s="37"/>
      <c r="PSE33" s="37"/>
      <c r="PSF33" s="37"/>
      <c r="PSG33" s="37"/>
      <c r="PSH33" s="37"/>
      <c r="PSI33" s="37"/>
      <c r="PSJ33" s="37"/>
      <c r="PSK33" s="37"/>
      <c r="PSL33" s="37"/>
      <c r="PSM33" s="37"/>
      <c r="PSN33" s="37"/>
      <c r="PSO33" s="37"/>
      <c r="PSP33" s="37"/>
      <c r="PSQ33" s="37"/>
      <c r="PSR33" s="37"/>
      <c r="PSS33" s="37"/>
      <c r="PST33" s="37"/>
      <c r="PSU33" s="37"/>
      <c r="PSV33" s="37"/>
      <c r="PSW33" s="37"/>
      <c r="PSX33" s="37"/>
      <c r="PSY33" s="37"/>
      <c r="PSZ33" s="37"/>
      <c r="PTA33" s="37"/>
      <c r="PTB33" s="37"/>
      <c r="PTC33" s="37"/>
      <c r="PTD33" s="37"/>
      <c r="PTE33" s="37"/>
      <c r="PTF33" s="37"/>
      <c r="PTG33" s="37"/>
      <c r="PTH33" s="37"/>
      <c r="PTI33" s="37"/>
      <c r="PTJ33" s="37"/>
      <c r="PTK33" s="37"/>
      <c r="PTL33" s="37"/>
      <c r="PTM33" s="37"/>
      <c r="PTN33" s="37"/>
      <c r="PTO33" s="37"/>
      <c r="PTP33" s="37"/>
      <c r="PTQ33" s="37"/>
      <c r="PTR33" s="37"/>
      <c r="PTS33" s="37"/>
      <c r="PTT33" s="37"/>
      <c r="PTU33" s="37"/>
      <c r="PTV33" s="37"/>
      <c r="PTW33" s="37"/>
      <c r="PTX33" s="37"/>
      <c r="PTY33" s="37"/>
      <c r="PTZ33" s="37"/>
      <c r="PUA33" s="37"/>
      <c r="PUB33" s="37"/>
      <c r="PUC33" s="37"/>
      <c r="PUD33" s="37"/>
      <c r="PUE33" s="37"/>
      <c r="PUF33" s="37"/>
      <c r="PUG33" s="37"/>
      <c r="PUH33" s="37"/>
      <c r="PUI33" s="37"/>
      <c r="PUJ33" s="37"/>
      <c r="PUK33" s="37"/>
      <c r="PUL33" s="37"/>
      <c r="PUM33" s="37"/>
      <c r="PUN33" s="37"/>
      <c r="PUO33" s="37"/>
      <c r="PUP33" s="37"/>
      <c r="PUQ33" s="37"/>
      <c r="PUR33" s="37"/>
      <c r="PUS33" s="37"/>
      <c r="PUT33" s="37"/>
      <c r="PUU33" s="37"/>
      <c r="PUV33" s="37"/>
      <c r="PUW33" s="37"/>
      <c r="PUX33" s="37"/>
      <c r="PUY33" s="37"/>
      <c r="PUZ33" s="37"/>
      <c r="PVA33" s="37"/>
      <c r="PVB33" s="37"/>
      <c r="PVC33" s="37"/>
      <c r="PVD33" s="37"/>
      <c r="PVE33" s="37"/>
      <c r="PVF33" s="37"/>
      <c r="PVG33" s="37"/>
      <c r="PVH33" s="37"/>
      <c r="PVI33" s="37"/>
      <c r="PVJ33" s="37"/>
      <c r="PVK33" s="37"/>
      <c r="PVL33" s="37"/>
      <c r="PVM33" s="37"/>
      <c r="PVN33" s="37"/>
      <c r="PVO33" s="37"/>
      <c r="PVP33" s="37"/>
      <c r="PVQ33" s="37"/>
      <c r="PVR33" s="37"/>
      <c r="PVS33" s="37"/>
      <c r="PVT33" s="37"/>
      <c r="PVU33" s="37"/>
      <c r="PVV33" s="37"/>
      <c r="PVW33" s="37"/>
      <c r="PVX33" s="37"/>
      <c r="PVY33" s="37"/>
      <c r="PVZ33" s="37"/>
      <c r="PWA33" s="37"/>
      <c r="PWB33" s="37"/>
      <c r="PWC33" s="37"/>
      <c r="PWD33" s="37"/>
      <c r="PWE33" s="37"/>
      <c r="PWF33" s="37"/>
      <c r="PWG33" s="37"/>
      <c r="PWH33" s="37"/>
      <c r="PWI33" s="37"/>
      <c r="PWJ33" s="37"/>
      <c r="PWK33" s="37"/>
      <c r="PWL33" s="37"/>
      <c r="PWM33" s="37"/>
      <c r="PWN33" s="37"/>
      <c r="PWO33" s="37"/>
      <c r="PWP33" s="37"/>
      <c r="PWQ33" s="37"/>
      <c r="PWR33" s="37"/>
      <c r="PWS33" s="37"/>
      <c r="PWT33" s="37"/>
      <c r="PWU33" s="37"/>
      <c r="PWV33" s="37"/>
      <c r="PWW33" s="37"/>
      <c r="PWX33" s="37"/>
      <c r="PWY33" s="37"/>
      <c r="PWZ33" s="37"/>
      <c r="PXA33" s="37"/>
      <c r="PXB33" s="37"/>
      <c r="PXC33" s="37"/>
      <c r="PXD33" s="37"/>
      <c r="PXE33" s="37"/>
      <c r="PXF33" s="37"/>
      <c r="PXG33" s="37"/>
      <c r="PXH33" s="37"/>
      <c r="PXI33" s="37"/>
      <c r="PXJ33" s="37"/>
      <c r="PXK33" s="37"/>
      <c r="PXL33" s="37"/>
      <c r="PXM33" s="37"/>
      <c r="PXN33" s="37"/>
      <c r="PXO33" s="37"/>
      <c r="PXP33" s="37"/>
      <c r="PXQ33" s="37"/>
      <c r="PXR33" s="37"/>
      <c r="PXS33" s="37"/>
      <c r="PXT33" s="37"/>
      <c r="PXU33" s="37"/>
      <c r="PXV33" s="37"/>
      <c r="PXW33" s="37"/>
      <c r="PXX33" s="37"/>
      <c r="PXY33" s="37"/>
      <c r="PXZ33" s="37"/>
      <c r="PYA33" s="37"/>
      <c r="PYB33" s="37"/>
      <c r="PYC33" s="37"/>
      <c r="PYD33" s="37"/>
      <c r="PYE33" s="37"/>
      <c r="PYF33" s="37"/>
      <c r="PYG33" s="37"/>
      <c r="PYH33" s="37"/>
      <c r="PYI33" s="37"/>
      <c r="PYJ33" s="37"/>
      <c r="PYK33" s="37"/>
      <c r="PYL33" s="37"/>
      <c r="PYM33" s="37"/>
      <c r="PYN33" s="37"/>
      <c r="PYO33" s="37"/>
      <c r="PYP33" s="37"/>
      <c r="PYQ33" s="37"/>
      <c r="PYR33" s="37"/>
      <c r="PYS33" s="37"/>
      <c r="PYT33" s="37"/>
      <c r="PYU33" s="37"/>
      <c r="PYV33" s="37"/>
      <c r="PYW33" s="37"/>
      <c r="PYX33" s="37"/>
      <c r="PYY33" s="37"/>
      <c r="PYZ33" s="37"/>
      <c r="PZA33" s="37"/>
      <c r="PZB33" s="37"/>
      <c r="PZC33" s="37"/>
      <c r="PZD33" s="37"/>
      <c r="PZE33" s="37"/>
      <c r="PZF33" s="37"/>
      <c r="PZG33" s="37"/>
      <c r="PZH33" s="37"/>
      <c r="PZI33" s="37"/>
      <c r="PZJ33" s="37"/>
      <c r="PZK33" s="37"/>
      <c r="PZL33" s="37"/>
      <c r="PZM33" s="37"/>
      <c r="PZN33" s="37"/>
      <c r="PZO33" s="37"/>
      <c r="PZP33" s="37"/>
      <c r="PZQ33" s="37"/>
      <c r="PZR33" s="37"/>
      <c r="PZS33" s="37"/>
      <c r="PZT33" s="37"/>
      <c r="PZU33" s="37"/>
      <c r="PZV33" s="37"/>
      <c r="PZW33" s="37"/>
      <c r="PZX33" s="37"/>
      <c r="PZY33" s="37"/>
      <c r="PZZ33" s="37"/>
      <c r="QAA33" s="37"/>
      <c r="QAB33" s="37"/>
      <c r="QAC33" s="37"/>
      <c r="QAD33" s="37"/>
      <c r="QAE33" s="37"/>
      <c r="QAF33" s="37"/>
      <c r="QAG33" s="37"/>
      <c r="QAH33" s="37"/>
      <c r="QAI33" s="37"/>
      <c r="QAJ33" s="37"/>
      <c r="QAK33" s="37"/>
      <c r="QAL33" s="37"/>
      <c r="QAM33" s="37"/>
      <c r="QAN33" s="37"/>
      <c r="QAO33" s="37"/>
      <c r="QAP33" s="37"/>
      <c r="QAQ33" s="37"/>
      <c r="QAR33" s="37"/>
      <c r="QAS33" s="37"/>
      <c r="QAT33" s="37"/>
      <c r="QAU33" s="37"/>
      <c r="QAV33" s="37"/>
      <c r="QAW33" s="37"/>
      <c r="QAX33" s="37"/>
      <c r="QAY33" s="37"/>
      <c r="QAZ33" s="37"/>
      <c r="QBA33" s="37"/>
      <c r="QBB33" s="37"/>
      <c r="QBC33" s="37"/>
      <c r="QBD33" s="37"/>
      <c r="QBE33" s="37"/>
      <c r="QBF33" s="37"/>
      <c r="QBG33" s="37"/>
      <c r="QBH33" s="37"/>
      <c r="QBI33" s="37"/>
      <c r="QBJ33" s="37"/>
      <c r="QBK33" s="37"/>
      <c r="QBL33" s="37"/>
      <c r="QBM33" s="37"/>
      <c r="QBN33" s="37"/>
      <c r="QBO33" s="37"/>
      <c r="QBP33" s="37"/>
      <c r="QBQ33" s="37"/>
      <c r="QBR33" s="37"/>
      <c r="QBS33" s="37"/>
      <c r="QBT33" s="37"/>
      <c r="QBU33" s="37"/>
      <c r="QBV33" s="37"/>
      <c r="QBW33" s="37"/>
      <c r="QBX33" s="37"/>
      <c r="QBY33" s="37"/>
      <c r="QBZ33" s="37"/>
      <c r="QCA33" s="37"/>
      <c r="QCB33" s="37"/>
      <c r="QCC33" s="37"/>
      <c r="QCD33" s="37"/>
      <c r="QCE33" s="37"/>
      <c r="QCF33" s="37"/>
      <c r="QCG33" s="37"/>
      <c r="QCH33" s="37"/>
      <c r="QCI33" s="37"/>
      <c r="QCJ33" s="37"/>
      <c r="QCK33" s="37"/>
      <c r="QCL33" s="37"/>
      <c r="QCM33" s="37"/>
      <c r="QCN33" s="37"/>
      <c r="QCO33" s="37"/>
      <c r="QCP33" s="37"/>
      <c r="QCQ33" s="37"/>
      <c r="QCR33" s="37"/>
      <c r="QCS33" s="37"/>
      <c r="QCT33" s="37"/>
      <c r="QCU33" s="37"/>
      <c r="QCV33" s="37"/>
      <c r="QCW33" s="37"/>
      <c r="QCX33" s="37"/>
      <c r="QCY33" s="37"/>
      <c r="QCZ33" s="37"/>
      <c r="QDA33" s="37"/>
      <c r="QDB33" s="37"/>
      <c r="QDC33" s="37"/>
      <c r="QDD33" s="37"/>
      <c r="QDE33" s="37"/>
      <c r="QDF33" s="37"/>
      <c r="QDG33" s="37"/>
      <c r="QDH33" s="37"/>
      <c r="QDI33" s="37"/>
      <c r="QDJ33" s="37"/>
      <c r="QDK33" s="37"/>
      <c r="QDL33" s="37"/>
      <c r="QDM33" s="37"/>
      <c r="QDN33" s="37"/>
      <c r="QDO33" s="37"/>
      <c r="QDP33" s="37"/>
      <c r="QDQ33" s="37"/>
      <c r="QDR33" s="37"/>
      <c r="QDS33" s="37"/>
      <c r="QDT33" s="37"/>
      <c r="QDU33" s="37"/>
      <c r="QDV33" s="37"/>
      <c r="QDW33" s="37"/>
      <c r="QDX33" s="37"/>
      <c r="QDY33" s="37"/>
      <c r="QDZ33" s="37"/>
      <c r="QEA33" s="37"/>
      <c r="QEB33" s="37"/>
      <c r="QEC33" s="37"/>
      <c r="QED33" s="37"/>
      <c r="QEE33" s="37"/>
      <c r="QEF33" s="37"/>
      <c r="QEG33" s="37"/>
      <c r="QEH33" s="37"/>
      <c r="QEI33" s="37"/>
      <c r="QEJ33" s="37"/>
      <c r="QEK33" s="37"/>
      <c r="QEL33" s="37"/>
      <c r="QEM33" s="37"/>
      <c r="QEN33" s="37"/>
      <c r="QEO33" s="37"/>
      <c r="QEP33" s="37"/>
      <c r="QEQ33" s="37"/>
      <c r="QER33" s="37"/>
      <c r="QES33" s="37"/>
      <c r="QET33" s="37"/>
      <c r="QEU33" s="37"/>
      <c r="QEV33" s="37"/>
      <c r="QEW33" s="37"/>
      <c r="QEX33" s="37"/>
      <c r="QEY33" s="37"/>
      <c r="QEZ33" s="37"/>
      <c r="QFA33" s="37"/>
      <c r="QFB33" s="37"/>
      <c r="QFC33" s="37"/>
      <c r="QFD33" s="37"/>
      <c r="QFE33" s="37"/>
      <c r="QFF33" s="37"/>
      <c r="QFG33" s="37"/>
      <c r="QFH33" s="37"/>
      <c r="QFI33" s="37"/>
      <c r="QFJ33" s="37"/>
      <c r="QFK33" s="37"/>
      <c r="QFL33" s="37"/>
      <c r="QFM33" s="37"/>
      <c r="QFN33" s="37"/>
      <c r="QFO33" s="37"/>
      <c r="QFP33" s="37"/>
      <c r="QFQ33" s="37"/>
      <c r="QFR33" s="37"/>
      <c r="QFS33" s="37"/>
      <c r="QFT33" s="37"/>
      <c r="QFU33" s="37"/>
      <c r="QFV33" s="37"/>
      <c r="QFW33" s="37"/>
      <c r="QFX33" s="37"/>
      <c r="QFY33" s="37"/>
      <c r="QFZ33" s="37"/>
      <c r="QGA33" s="37"/>
      <c r="QGB33" s="37"/>
      <c r="QGC33" s="37"/>
      <c r="QGD33" s="37"/>
      <c r="QGE33" s="37"/>
      <c r="QGF33" s="37"/>
      <c r="QGG33" s="37"/>
      <c r="QGH33" s="37"/>
      <c r="QGI33" s="37"/>
      <c r="QGJ33" s="37"/>
      <c r="QGK33" s="37"/>
      <c r="QGL33" s="37"/>
      <c r="QGM33" s="37"/>
      <c r="QGN33" s="37"/>
      <c r="QGO33" s="37"/>
      <c r="QGP33" s="37"/>
      <c r="QGQ33" s="37"/>
      <c r="QGR33" s="37"/>
      <c r="QGS33" s="37"/>
      <c r="QGT33" s="37"/>
      <c r="QGU33" s="37"/>
      <c r="QGV33" s="37"/>
      <c r="QGW33" s="37"/>
      <c r="QGX33" s="37"/>
      <c r="QGY33" s="37"/>
      <c r="QGZ33" s="37"/>
      <c r="QHA33" s="37"/>
      <c r="QHB33" s="37"/>
      <c r="QHC33" s="37"/>
      <c r="QHD33" s="37"/>
      <c r="QHE33" s="37"/>
      <c r="QHF33" s="37"/>
      <c r="QHG33" s="37"/>
      <c r="QHH33" s="37"/>
      <c r="QHI33" s="37"/>
      <c r="QHJ33" s="37"/>
      <c r="QHK33" s="37"/>
      <c r="QHL33" s="37"/>
      <c r="QHM33" s="37"/>
      <c r="QHN33" s="37"/>
      <c r="QHO33" s="37"/>
      <c r="QHP33" s="37"/>
      <c r="QHQ33" s="37"/>
      <c r="QHR33" s="37"/>
      <c r="QHS33" s="37"/>
      <c r="QHT33" s="37"/>
      <c r="QHU33" s="37"/>
      <c r="QHV33" s="37"/>
      <c r="QHW33" s="37"/>
      <c r="QHX33" s="37"/>
      <c r="QHY33" s="37"/>
      <c r="QHZ33" s="37"/>
      <c r="QIA33" s="37"/>
      <c r="QIB33" s="37"/>
      <c r="QIC33" s="37"/>
      <c r="QID33" s="37"/>
      <c r="QIE33" s="37"/>
      <c r="QIF33" s="37"/>
      <c r="QIG33" s="37"/>
      <c r="QIH33" s="37"/>
      <c r="QII33" s="37"/>
      <c r="QIJ33" s="37"/>
      <c r="QIK33" s="37"/>
      <c r="QIL33" s="37"/>
      <c r="QIM33" s="37"/>
      <c r="QIN33" s="37"/>
      <c r="QIO33" s="37"/>
      <c r="QIP33" s="37"/>
      <c r="QIQ33" s="37"/>
      <c r="QIR33" s="37"/>
      <c r="QIS33" s="37"/>
      <c r="QIT33" s="37"/>
      <c r="QIU33" s="37"/>
      <c r="QIV33" s="37"/>
      <c r="QIW33" s="37"/>
      <c r="QIX33" s="37"/>
      <c r="QIY33" s="37"/>
      <c r="QIZ33" s="37"/>
      <c r="QJA33" s="37"/>
      <c r="QJB33" s="37"/>
      <c r="QJC33" s="37"/>
      <c r="QJD33" s="37"/>
      <c r="QJE33" s="37"/>
      <c r="QJF33" s="37"/>
      <c r="QJG33" s="37"/>
      <c r="QJH33" s="37"/>
      <c r="QJI33" s="37"/>
      <c r="QJJ33" s="37"/>
      <c r="QJK33" s="37"/>
      <c r="QJL33" s="37"/>
      <c r="QJM33" s="37"/>
      <c r="QJN33" s="37"/>
      <c r="QJO33" s="37"/>
      <c r="QJP33" s="37"/>
      <c r="QJQ33" s="37"/>
      <c r="QJR33" s="37"/>
      <c r="QJS33" s="37"/>
      <c r="QJT33" s="37"/>
      <c r="QJU33" s="37"/>
      <c r="QJV33" s="37"/>
      <c r="QJW33" s="37"/>
      <c r="QJX33" s="37"/>
      <c r="QJY33" s="37"/>
      <c r="QJZ33" s="37"/>
      <c r="QKA33" s="37"/>
      <c r="QKB33" s="37"/>
      <c r="QKC33" s="37"/>
      <c r="QKD33" s="37"/>
      <c r="QKE33" s="37"/>
      <c r="QKF33" s="37"/>
      <c r="QKG33" s="37"/>
      <c r="QKH33" s="37"/>
      <c r="QKI33" s="37"/>
      <c r="QKJ33" s="37"/>
      <c r="QKK33" s="37"/>
      <c r="QKL33" s="37"/>
      <c r="QKM33" s="37"/>
      <c r="QKN33" s="37"/>
      <c r="QKO33" s="37"/>
      <c r="QKP33" s="37"/>
      <c r="QKQ33" s="37"/>
      <c r="QKR33" s="37"/>
      <c r="QKS33" s="37"/>
      <c r="QKT33" s="37"/>
      <c r="QKU33" s="37"/>
      <c r="QKV33" s="37"/>
      <c r="QKW33" s="37"/>
      <c r="QKX33" s="37"/>
      <c r="QKY33" s="37"/>
      <c r="QKZ33" s="37"/>
      <c r="QLA33" s="37"/>
      <c r="QLB33" s="37"/>
      <c r="QLC33" s="37"/>
      <c r="QLD33" s="37"/>
      <c r="QLE33" s="37"/>
      <c r="QLF33" s="37"/>
      <c r="QLG33" s="37"/>
      <c r="QLH33" s="37"/>
      <c r="QLI33" s="37"/>
      <c r="QLJ33" s="37"/>
      <c r="QLK33" s="37"/>
      <c r="QLL33" s="37"/>
      <c r="QLM33" s="37"/>
      <c r="QLN33" s="37"/>
      <c r="QLO33" s="37"/>
      <c r="QLP33" s="37"/>
      <c r="QLQ33" s="37"/>
      <c r="QLR33" s="37"/>
      <c r="QLS33" s="37"/>
      <c r="QLT33" s="37"/>
      <c r="QLU33" s="37"/>
      <c r="QLV33" s="37"/>
      <c r="QLW33" s="37"/>
      <c r="QLX33" s="37"/>
      <c r="QLY33" s="37"/>
      <c r="QLZ33" s="37"/>
      <c r="QMA33" s="37"/>
      <c r="QMB33" s="37"/>
      <c r="QMC33" s="37"/>
      <c r="QMD33" s="37"/>
      <c r="QME33" s="37"/>
      <c r="QMF33" s="37"/>
      <c r="QMG33" s="37"/>
      <c r="QMH33" s="37"/>
      <c r="QMI33" s="37"/>
      <c r="QMJ33" s="37"/>
      <c r="QMK33" s="37"/>
      <c r="QML33" s="37"/>
      <c r="QMM33" s="37"/>
      <c r="QMN33" s="37"/>
      <c r="QMO33" s="37"/>
      <c r="QMP33" s="37"/>
      <c r="QMQ33" s="37"/>
      <c r="QMR33" s="37"/>
      <c r="QMS33" s="37"/>
      <c r="QMT33" s="37"/>
      <c r="QMU33" s="37"/>
      <c r="QMV33" s="37"/>
      <c r="QMW33" s="37"/>
      <c r="QMX33" s="37"/>
      <c r="QMY33" s="37"/>
      <c r="QMZ33" s="37"/>
      <c r="QNA33" s="37"/>
      <c r="QNB33" s="37"/>
      <c r="QNC33" s="37"/>
      <c r="QND33" s="37"/>
      <c r="QNE33" s="37"/>
      <c r="QNF33" s="37"/>
      <c r="QNG33" s="37"/>
      <c r="QNH33" s="37"/>
      <c r="QNI33" s="37"/>
      <c r="QNJ33" s="37"/>
      <c r="QNK33" s="37"/>
      <c r="QNL33" s="37"/>
      <c r="QNM33" s="37"/>
      <c r="QNN33" s="37"/>
      <c r="QNO33" s="37"/>
      <c r="QNP33" s="37"/>
      <c r="QNQ33" s="37"/>
      <c r="QNR33" s="37"/>
      <c r="QNS33" s="37"/>
      <c r="QNT33" s="37"/>
      <c r="QNU33" s="37"/>
      <c r="QNV33" s="37"/>
      <c r="QNW33" s="37"/>
      <c r="QNX33" s="37"/>
      <c r="QNY33" s="37"/>
      <c r="QNZ33" s="37"/>
      <c r="QOA33" s="37"/>
      <c r="QOB33" s="37"/>
      <c r="QOC33" s="37"/>
      <c r="QOD33" s="37"/>
      <c r="QOE33" s="37"/>
      <c r="QOF33" s="37"/>
      <c r="QOG33" s="37"/>
      <c r="QOH33" s="37"/>
      <c r="QOI33" s="37"/>
      <c r="QOJ33" s="37"/>
      <c r="QOK33" s="37"/>
      <c r="QOL33" s="37"/>
      <c r="QOM33" s="37"/>
      <c r="QON33" s="37"/>
      <c r="QOO33" s="37"/>
      <c r="QOP33" s="37"/>
      <c r="QOQ33" s="37"/>
      <c r="QOR33" s="37"/>
      <c r="QOS33" s="37"/>
      <c r="QOT33" s="37"/>
      <c r="QOU33" s="37"/>
      <c r="QOV33" s="37"/>
      <c r="QOW33" s="37"/>
      <c r="QOX33" s="37"/>
      <c r="QOY33" s="37"/>
      <c r="QOZ33" s="37"/>
      <c r="QPA33" s="37"/>
      <c r="QPB33" s="37"/>
      <c r="QPC33" s="37"/>
      <c r="QPD33" s="37"/>
      <c r="QPE33" s="37"/>
      <c r="QPF33" s="37"/>
      <c r="QPG33" s="37"/>
      <c r="QPH33" s="37"/>
      <c r="QPI33" s="37"/>
      <c r="QPJ33" s="37"/>
      <c r="QPK33" s="37"/>
      <c r="QPL33" s="37"/>
      <c r="QPM33" s="37"/>
      <c r="QPN33" s="37"/>
      <c r="QPO33" s="37"/>
      <c r="QPP33" s="37"/>
      <c r="QPQ33" s="37"/>
      <c r="QPR33" s="37"/>
      <c r="QPS33" s="37"/>
      <c r="QPT33" s="37"/>
      <c r="QPU33" s="37"/>
      <c r="QPV33" s="37"/>
      <c r="QPW33" s="37"/>
      <c r="QPX33" s="37"/>
      <c r="QPY33" s="37"/>
      <c r="QPZ33" s="37"/>
      <c r="QQA33" s="37"/>
      <c r="QQB33" s="37"/>
      <c r="QQC33" s="37"/>
      <c r="QQD33" s="37"/>
      <c r="QQE33" s="37"/>
      <c r="QQF33" s="37"/>
      <c r="QQG33" s="37"/>
      <c r="QQH33" s="37"/>
      <c r="QQI33" s="37"/>
      <c r="QQJ33" s="37"/>
      <c r="QQK33" s="37"/>
      <c r="QQL33" s="37"/>
      <c r="QQM33" s="37"/>
      <c r="QQN33" s="37"/>
      <c r="QQO33" s="37"/>
      <c r="QQP33" s="37"/>
      <c r="QQQ33" s="37"/>
      <c r="QQR33" s="37"/>
      <c r="QQS33" s="37"/>
      <c r="QQT33" s="37"/>
      <c r="QQU33" s="37"/>
      <c r="QQV33" s="37"/>
      <c r="QQW33" s="37"/>
      <c r="QQX33" s="37"/>
      <c r="QQY33" s="37"/>
      <c r="QQZ33" s="37"/>
      <c r="QRA33" s="37"/>
      <c r="QRB33" s="37"/>
      <c r="QRC33" s="37"/>
      <c r="QRD33" s="37"/>
      <c r="QRE33" s="37"/>
      <c r="QRF33" s="37"/>
      <c r="QRG33" s="37"/>
      <c r="QRH33" s="37"/>
      <c r="QRI33" s="37"/>
      <c r="QRJ33" s="37"/>
      <c r="QRK33" s="37"/>
      <c r="QRL33" s="37"/>
      <c r="QRM33" s="37"/>
      <c r="QRN33" s="37"/>
      <c r="QRO33" s="37"/>
      <c r="QRP33" s="37"/>
      <c r="QRQ33" s="37"/>
      <c r="QRR33" s="37"/>
      <c r="QRS33" s="37"/>
      <c r="QRT33" s="37"/>
      <c r="QRU33" s="37"/>
      <c r="QRV33" s="37"/>
      <c r="QRW33" s="37"/>
      <c r="QRX33" s="37"/>
      <c r="QRY33" s="37"/>
      <c r="QRZ33" s="37"/>
      <c r="QSA33" s="37"/>
      <c r="QSB33" s="37"/>
      <c r="QSC33" s="37"/>
      <c r="QSD33" s="37"/>
      <c r="QSE33" s="37"/>
      <c r="QSF33" s="37"/>
      <c r="QSG33" s="37"/>
      <c r="QSH33" s="37"/>
      <c r="QSI33" s="37"/>
      <c r="QSJ33" s="37"/>
      <c r="QSK33" s="37"/>
      <c r="QSL33" s="37"/>
      <c r="QSM33" s="37"/>
      <c r="QSN33" s="37"/>
      <c r="QSO33" s="37"/>
      <c r="QSP33" s="37"/>
      <c r="QSQ33" s="37"/>
      <c r="QSR33" s="37"/>
      <c r="QSS33" s="37"/>
      <c r="QST33" s="37"/>
      <c r="QSU33" s="37"/>
      <c r="QSV33" s="37"/>
      <c r="QSW33" s="37"/>
      <c r="QSX33" s="37"/>
      <c r="QSY33" s="37"/>
      <c r="QSZ33" s="37"/>
      <c r="QTA33" s="37"/>
      <c r="QTB33" s="37"/>
      <c r="QTC33" s="37"/>
      <c r="QTD33" s="37"/>
      <c r="QTE33" s="37"/>
      <c r="QTF33" s="37"/>
      <c r="QTG33" s="37"/>
      <c r="QTH33" s="37"/>
      <c r="QTI33" s="37"/>
      <c r="QTJ33" s="37"/>
      <c r="QTK33" s="37"/>
      <c r="QTL33" s="37"/>
      <c r="QTM33" s="37"/>
      <c r="QTN33" s="37"/>
      <c r="QTO33" s="37"/>
      <c r="QTP33" s="37"/>
      <c r="QTQ33" s="37"/>
      <c r="QTR33" s="37"/>
      <c r="QTS33" s="37"/>
      <c r="QTT33" s="37"/>
      <c r="QTU33" s="37"/>
      <c r="QTV33" s="37"/>
      <c r="QTW33" s="37"/>
      <c r="QTX33" s="37"/>
      <c r="QTY33" s="37"/>
      <c r="QTZ33" s="37"/>
      <c r="QUA33" s="37"/>
      <c r="QUB33" s="37"/>
      <c r="QUC33" s="37"/>
      <c r="QUD33" s="37"/>
      <c r="QUE33" s="37"/>
      <c r="QUF33" s="37"/>
      <c r="QUG33" s="37"/>
      <c r="QUH33" s="37"/>
      <c r="QUI33" s="37"/>
      <c r="QUJ33" s="37"/>
      <c r="QUK33" s="37"/>
      <c r="QUL33" s="37"/>
      <c r="QUM33" s="37"/>
      <c r="QUN33" s="37"/>
      <c r="QUO33" s="37"/>
      <c r="QUP33" s="37"/>
      <c r="QUQ33" s="37"/>
      <c r="QUR33" s="37"/>
      <c r="QUS33" s="37"/>
      <c r="QUT33" s="37"/>
      <c r="QUU33" s="37"/>
      <c r="QUV33" s="37"/>
      <c r="QUW33" s="37"/>
      <c r="QUX33" s="37"/>
      <c r="QUY33" s="37"/>
      <c r="QUZ33" s="37"/>
      <c r="QVA33" s="37"/>
      <c r="QVB33" s="37"/>
      <c r="QVC33" s="37"/>
      <c r="QVD33" s="37"/>
      <c r="QVE33" s="37"/>
      <c r="QVF33" s="37"/>
      <c r="QVG33" s="37"/>
      <c r="QVH33" s="37"/>
      <c r="QVI33" s="37"/>
      <c r="QVJ33" s="37"/>
      <c r="QVK33" s="37"/>
      <c r="QVL33" s="37"/>
      <c r="QVM33" s="37"/>
      <c r="QVN33" s="37"/>
      <c r="QVO33" s="37"/>
      <c r="QVP33" s="37"/>
      <c r="QVQ33" s="37"/>
      <c r="QVR33" s="37"/>
      <c r="QVS33" s="37"/>
      <c r="QVT33" s="37"/>
      <c r="QVU33" s="37"/>
      <c r="QVV33" s="37"/>
      <c r="QVW33" s="37"/>
      <c r="QVX33" s="37"/>
      <c r="QVY33" s="37"/>
      <c r="QVZ33" s="37"/>
      <c r="QWA33" s="37"/>
      <c r="QWB33" s="37"/>
      <c r="QWC33" s="37"/>
      <c r="QWD33" s="37"/>
      <c r="QWE33" s="37"/>
      <c r="QWF33" s="37"/>
      <c r="QWG33" s="37"/>
      <c r="QWH33" s="37"/>
      <c r="QWI33" s="37"/>
      <c r="QWJ33" s="37"/>
      <c r="QWK33" s="37"/>
      <c r="QWL33" s="37"/>
      <c r="QWM33" s="37"/>
      <c r="QWN33" s="37"/>
      <c r="QWO33" s="37"/>
      <c r="QWP33" s="37"/>
      <c r="QWQ33" s="37"/>
      <c r="QWR33" s="37"/>
      <c r="QWS33" s="37"/>
      <c r="QWT33" s="37"/>
      <c r="QWU33" s="37"/>
      <c r="QWV33" s="37"/>
      <c r="QWW33" s="37"/>
      <c r="QWX33" s="37"/>
      <c r="QWY33" s="37"/>
      <c r="QWZ33" s="37"/>
      <c r="QXA33" s="37"/>
      <c r="QXB33" s="37"/>
      <c r="QXC33" s="37"/>
      <c r="QXD33" s="37"/>
      <c r="QXE33" s="37"/>
      <c r="QXF33" s="37"/>
      <c r="QXG33" s="37"/>
      <c r="QXH33" s="37"/>
      <c r="QXI33" s="37"/>
      <c r="QXJ33" s="37"/>
      <c r="QXK33" s="37"/>
      <c r="QXL33" s="37"/>
      <c r="QXM33" s="37"/>
      <c r="QXN33" s="37"/>
      <c r="QXO33" s="37"/>
      <c r="QXP33" s="37"/>
      <c r="QXQ33" s="37"/>
      <c r="QXR33" s="37"/>
      <c r="QXS33" s="37"/>
      <c r="QXT33" s="37"/>
      <c r="QXU33" s="37"/>
      <c r="QXV33" s="37"/>
      <c r="QXW33" s="37"/>
      <c r="QXX33" s="37"/>
      <c r="QXY33" s="37"/>
      <c r="QXZ33" s="37"/>
      <c r="QYA33" s="37"/>
      <c r="QYB33" s="37"/>
      <c r="QYC33" s="37"/>
      <c r="QYD33" s="37"/>
      <c r="QYE33" s="37"/>
      <c r="QYF33" s="37"/>
      <c r="QYG33" s="37"/>
      <c r="QYH33" s="37"/>
      <c r="QYI33" s="37"/>
      <c r="QYJ33" s="37"/>
      <c r="QYK33" s="37"/>
      <c r="QYL33" s="37"/>
      <c r="QYM33" s="37"/>
      <c r="QYN33" s="37"/>
      <c r="QYO33" s="37"/>
      <c r="QYP33" s="37"/>
      <c r="QYQ33" s="37"/>
      <c r="QYR33" s="37"/>
      <c r="QYS33" s="37"/>
      <c r="QYT33" s="37"/>
      <c r="QYU33" s="37"/>
      <c r="QYV33" s="37"/>
      <c r="QYW33" s="37"/>
      <c r="QYX33" s="37"/>
      <c r="QYY33" s="37"/>
      <c r="QYZ33" s="37"/>
      <c r="QZA33" s="37"/>
      <c r="QZB33" s="37"/>
      <c r="QZC33" s="37"/>
      <c r="QZD33" s="37"/>
      <c r="QZE33" s="37"/>
      <c r="QZF33" s="37"/>
      <c r="QZG33" s="37"/>
      <c r="QZH33" s="37"/>
      <c r="QZI33" s="37"/>
      <c r="QZJ33" s="37"/>
      <c r="QZK33" s="37"/>
      <c r="QZL33" s="37"/>
      <c r="QZM33" s="37"/>
      <c r="QZN33" s="37"/>
      <c r="QZO33" s="37"/>
      <c r="QZP33" s="37"/>
      <c r="QZQ33" s="37"/>
      <c r="QZR33" s="37"/>
      <c r="QZS33" s="37"/>
      <c r="QZT33" s="37"/>
      <c r="QZU33" s="37"/>
      <c r="QZV33" s="37"/>
      <c r="QZW33" s="37"/>
      <c r="QZX33" s="37"/>
      <c r="QZY33" s="37"/>
      <c r="QZZ33" s="37"/>
      <c r="RAA33" s="37"/>
      <c r="RAB33" s="37"/>
      <c r="RAC33" s="37"/>
      <c r="RAD33" s="37"/>
      <c r="RAE33" s="37"/>
      <c r="RAF33" s="37"/>
      <c r="RAG33" s="37"/>
      <c r="RAH33" s="37"/>
      <c r="RAI33" s="37"/>
      <c r="RAJ33" s="37"/>
      <c r="RAK33" s="37"/>
      <c r="RAL33" s="37"/>
      <c r="RAM33" s="37"/>
      <c r="RAN33" s="37"/>
      <c r="RAO33" s="37"/>
      <c r="RAP33" s="37"/>
      <c r="RAQ33" s="37"/>
      <c r="RAR33" s="37"/>
      <c r="RAS33" s="37"/>
      <c r="RAT33" s="37"/>
      <c r="RAU33" s="37"/>
      <c r="RAV33" s="37"/>
      <c r="RAW33" s="37"/>
      <c r="RAX33" s="37"/>
      <c r="RAY33" s="37"/>
      <c r="RAZ33" s="37"/>
      <c r="RBA33" s="37"/>
      <c r="RBB33" s="37"/>
      <c r="RBC33" s="37"/>
      <c r="RBD33" s="37"/>
      <c r="RBE33" s="37"/>
      <c r="RBF33" s="37"/>
      <c r="RBG33" s="37"/>
      <c r="RBH33" s="37"/>
      <c r="RBI33" s="37"/>
      <c r="RBJ33" s="37"/>
      <c r="RBK33" s="37"/>
      <c r="RBL33" s="37"/>
      <c r="RBM33" s="37"/>
      <c r="RBN33" s="37"/>
      <c r="RBO33" s="37"/>
      <c r="RBP33" s="37"/>
      <c r="RBQ33" s="37"/>
      <c r="RBR33" s="37"/>
      <c r="RBS33" s="37"/>
      <c r="RBT33" s="37"/>
      <c r="RBU33" s="37"/>
      <c r="RBV33" s="37"/>
      <c r="RBW33" s="37"/>
      <c r="RBX33" s="37"/>
      <c r="RBY33" s="37"/>
      <c r="RBZ33" s="37"/>
      <c r="RCA33" s="37"/>
      <c r="RCB33" s="37"/>
      <c r="RCC33" s="37"/>
      <c r="RCD33" s="37"/>
      <c r="RCE33" s="37"/>
      <c r="RCF33" s="37"/>
      <c r="RCG33" s="37"/>
      <c r="RCH33" s="37"/>
      <c r="RCI33" s="37"/>
      <c r="RCJ33" s="37"/>
      <c r="RCK33" s="37"/>
      <c r="RCL33" s="37"/>
      <c r="RCM33" s="37"/>
      <c r="RCN33" s="37"/>
      <c r="RCO33" s="37"/>
      <c r="RCP33" s="37"/>
      <c r="RCQ33" s="37"/>
      <c r="RCR33" s="37"/>
      <c r="RCS33" s="37"/>
      <c r="RCT33" s="37"/>
      <c r="RCU33" s="37"/>
      <c r="RCV33" s="37"/>
      <c r="RCW33" s="37"/>
      <c r="RCX33" s="37"/>
      <c r="RCY33" s="37"/>
      <c r="RCZ33" s="37"/>
      <c r="RDA33" s="37"/>
      <c r="RDB33" s="37"/>
      <c r="RDC33" s="37"/>
      <c r="RDD33" s="37"/>
      <c r="RDE33" s="37"/>
      <c r="RDF33" s="37"/>
      <c r="RDG33" s="37"/>
      <c r="RDH33" s="37"/>
      <c r="RDI33" s="37"/>
      <c r="RDJ33" s="37"/>
      <c r="RDK33" s="37"/>
      <c r="RDL33" s="37"/>
      <c r="RDM33" s="37"/>
      <c r="RDN33" s="37"/>
      <c r="RDO33" s="37"/>
      <c r="RDP33" s="37"/>
      <c r="RDQ33" s="37"/>
      <c r="RDR33" s="37"/>
      <c r="RDS33" s="37"/>
      <c r="RDT33" s="37"/>
      <c r="RDU33" s="37"/>
      <c r="RDV33" s="37"/>
      <c r="RDW33" s="37"/>
      <c r="RDX33" s="37"/>
      <c r="RDY33" s="37"/>
      <c r="RDZ33" s="37"/>
      <c r="REA33" s="37"/>
      <c r="REB33" s="37"/>
      <c r="REC33" s="37"/>
      <c r="RED33" s="37"/>
      <c r="REE33" s="37"/>
      <c r="REF33" s="37"/>
      <c r="REG33" s="37"/>
      <c r="REH33" s="37"/>
      <c r="REI33" s="37"/>
      <c r="REJ33" s="37"/>
      <c r="REK33" s="37"/>
      <c r="REL33" s="37"/>
      <c r="REM33" s="37"/>
      <c r="REN33" s="37"/>
      <c r="REO33" s="37"/>
      <c r="REP33" s="37"/>
      <c r="REQ33" s="37"/>
      <c r="RER33" s="37"/>
      <c r="RES33" s="37"/>
      <c r="RET33" s="37"/>
      <c r="REU33" s="37"/>
      <c r="REV33" s="37"/>
      <c r="REW33" s="37"/>
      <c r="REX33" s="37"/>
      <c r="REY33" s="37"/>
      <c r="REZ33" s="37"/>
      <c r="RFA33" s="37"/>
      <c r="RFB33" s="37"/>
      <c r="RFC33" s="37"/>
      <c r="RFD33" s="37"/>
      <c r="RFE33" s="37"/>
      <c r="RFF33" s="37"/>
      <c r="RFG33" s="37"/>
      <c r="RFH33" s="37"/>
      <c r="RFI33" s="37"/>
      <c r="RFJ33" s="37"/>
      <c r="RFK33" s="37"/>
      <c r="RFL33" s="37"/>
      <c r="RFM33" s="37"/>
      <c r="RFN33" s="37"/>
      <c r="RFO33" s="37"/>
      <c r="RFP33" s="37"/>
      <c r="RFQ33" s="37"/>
      <c r="RFR33" s="37"/>
      <c r="RFS33" s="37"/>
      <c r="RFT33" s="37"/>
      <c r="RFU33" s="37"/>
      <c r="RFV33" s="37"/>
      <c r="RFW33" s="37"/>
      <c r="RFX33" s="37"/>
      <c r="RFY33" s="37"/>
      <c r="RFZ33" s="37"/>
      <c r="RGA33" s="37"/>
      <c r="RGB33" s="37"/>
      <c r="RGC33" s="37"/>
      <c r="RGD33" s="37"/>
      <c r="RGE33" s="37"/>
      <c r="RGF33" s="37"/>
      <c r="RGG33" s="37"/>
      <c r="RGH33" s="37"/>
      <c r="RGI33" s="37"/>
      <c r="RGJ33" s="37"/>
      <c r="RGK33" s="37"/>
      <c r="RGL33" s="37"/>
      <c r="RGM33" s="37"/>
      <c r="RGN33" s="37"/>
      <c r="RGO33" s="37"/>
      <c r="RGP33" s="37"/>
      <c r="RGQ33" s="37"/>
      <c r="RGR33" s="37"/>
      <c r="RGS33" s="37"/>
      <c r="RGT33" s="37"/>
      <c r="RGU33" s="37"/>
      <c r="RGV33" s="37"/>
      <c r="RGW33" s="37"/>
      <c r="RGX33" s="37"/>
      <c r="RGY33" s="37"/>
      <c r="RGZ33" s="37"/>
      <c r="RHA33" s="37"/>
      <c r="RHB33" s="37"/>
      <c r="RHC33" s="37"/>
      <c r="RHD33" s="37"/>
      <c r="RHE33" s="37"/>
      <c r="RHF33" s="37"/>
      <c r="RHG33" s="37"/>
      <c r="RHH33" s="37"/>
      <c r="RHI33" s="37"/>
      <c r="RHJ33" s="37"/>
      <c r="RHK33" s="37"/>
      <c r="RHL33" s="37"/>
      <c r="RHM33" s="37"/>
      <c r="RHN33" s="37"/>
      <c r="RHO33" s="37"/>
      <c r="RHP33" s="37"/>
      <c r="RHQ33" s="37"/>
      <c r="RHR33" s="37"/>
      <c r="RHS33" s="37"/>
      <c r="RHT33" s="37"/>
      <c r="RHU33" s="37"/>
      <c r="RHV33" s="37"/>
      <c r="RHW33" s="37"/>
      <c r="RHX33" s="37"/>
      <c r="RHY33" s="37"/>
      <c r="RHZ33" s="37"/>
      <c r="RIA33" s="37"/>
      <c r="RIB33" s="37"/>
      <c r="RIC33" s="37"/>
      <c r="RID33" s="37"/>
      <c r="RIE33" s="37"/>
      <c r="RIF33" s="37"/>
      <c r="RIG33" s="37"/>
      <c r="RIH33" s="37"/>
      <c r="RII33" s="37"/>
      <c r="RIJ33" s="37"/>
      <c r="RIK33" s="37"/>
      <c r="RIL33" s="37"/>
      <c r="RIM33" s="37"/>
      <c r="RIN33" s="37"/>
      <c r="RIO33" s="37"/>
      <c r="RIP33" s="37"/>
      <c r="RIQ33" s="37"/>
      <c r="RIR33" s="37"/>
      <c r="RIS33" s="37"/>
      <c r="RIT33" s="37"/>
      <c r="RIU33" s="37"/>
      <c r="RIV33" s="37"/>
      <c r="RIW33" s="37"/>
      <c r="RIX33" s="37"/>
      <c r="RIY33" s="37"/>
      <c r="RIZ33" s="37"/>
      <c r="RJA33" s="37"/>
      <c r="RJB33" s="37"/>
      <c r="RJC33" s="37"/>
      <c r="RJD33" s="37"/>
      <c r="RJE33" s="37"/>
      <c r="RJF33" s="37"/>
      <c r="RJG33" s="37"/>
      <c r="RJH33" s="37"/>
      <c r="RJI33" s="37"/>
      <c r="RJJ33" s="37"/>
      <c r="RJK33" s="37"/>
      <c r="RJL33" s="37"/>
      <c r="RJM33" s="37"/>
      <c r="RJN33" s="37"/>
      <c r="RJO33" s="37"/>
      <c r="RJP33" s="37"/>
      <c r="RJQ33" s="37"/>
      <c r="RJR33" s="37"/>
      <c r="RJS33" s="37"/>
      <c r="RJT33" s="37"/>
      <c r="RJU33" s="37"/>
      <c r="RJV33" s="37"/>
      <c r="RJW33" s="37"/>
      <c r="RJX33" s="37"/>
      <c r="RJY33" s="37"/>
      <c r="RJZ33" s="37"/>
      <c r="RKA33" s="37"/>
      <c r="RKB33" s="37"/>
      <c r="RKC33" s="37"/>
      <c r="RKD33" s="37"/>
      <c r="RKE33" s="37"/>
      <c r="RKF33" s="37"/>
      <c r="RKG33" s="37"/>
      <c r="RKH33" s="37"/>
      <c r="RKI33" s="37"/>
      <c r="RKJ33" s="37"/>
      <c r="RKK33" s="37"/>
      <c r="RKL33" s="37"/>
      <c r="RKM33" s="37"/>
      <c r="RKN33" s="37"/>
      <c r="RKO33" s="37"/>
      <c r="RKP33" s="37"/>
      <c r="RKQ33" s="37"/>
      <c r="RKR33" s="37"/>
      <c r="RKS33" s="37"/>
      <c r="RKT33" s="37"/>
      <c r="RKU33" s="37"/>
      <c r="RKV33" s="37"/>
      <c r="RKW33" s="37"/>
      <c r="RKX33" s="37"/>
      <c r="RKY33" s="37"/>
      <c r="RKZ33" s="37"/>
      <c r="RLA33" s="37"/>
      <c r="RLB33" s="37"/>
      <c r="RLC33" s="37"/>
      <c r="RLD33" s="37"/>
      <c r="RLE33" s="37"/>
      <c r="RLF33" s="37"/>
      <c r="RLG33" s="37"/>
      <c r="RLH33" s="37"/>
      <c r="RLI33" s="37"/>
      <c r="RLJ33" s="37"/>
      <c r="RLK33" s="37"/>
      <c r="RLL33" s="37"/>
      <c r="RLM33" s="37"/>
      <c r="RLN33" s="37"/>
      <c r="RLO33" s="37"/>
      <c r="RLP33" s="37"/>
      <c r="RLQ33" s="37"/>
      <c r="RLR33" s="37"/>
      <c r="RLS33" s="37"/>
      <c r="RLT33" s="37"/>
      <c r="RLU33" s="37"/>
      <c r="RLV33" s="37"/>
      <c r="RLW33" s="37"/>
      <c r="RLX33" s="37"/>
      <c r="RLY33" s="37"/>
      <c r="RLZ33" s="37"/>
      <c r="RMA33" s="37"/>
      <c r="RMB33" s="37"/>
      <c r="RMC33" s="37"/>
      <c r="RMD33" s="37"/>
      <c r="RME33" s="37"/>
      <c r="RMF33" s="37"/>
      <c r="RMG33" s="37"/>
      <c r="RMH33" s="37"/>
      <c r="RMI33" s="37"/>
      <c r="RMJ33" s="37"/>
      <c r="RMK33" s="37"/>
      <c r="RML33" s="37"/>
      <c r="RMM33" s="37"/>
      <c r="RMN33" s="37"/>
      <c r="RMO33" s="37"/>
      <c r="RMP33" s="37"/>
      <c r="RMQ33" s="37"/>
      <c r="RMR33" s="37"/>
      <c r="RMS33" s="37"/>
      <c r="RMT33" s="37"/>
      <c r="RMU33" s="37"/>
      <c r="RMV33" s="37"/>
      <c r="RMW33" s="37"/>
      <c r="RMX33" s="37"/>
      <c r="RMY33" s="37"/>
      <c r="RMZ33" s="37"/>
      <c r="RNA33" s="37"/>
      <c r="RNB33" s="37"/>
      <c r="RNC33" s="37"/>
      <c r="RND33" s="37"/>
      <c r="RNE33" s="37"/>
      <c r="RNF33" s="37"/>
      <c r="RNG33" s="37"/>
      <c r="RNH33" s="37"/>
      <c r="RNI33" s="37"/>
      <c r="RNJ33" s="37"/>
      <c r="RNK33" s="37"/>
      <c r="RNL33" s="37"/>
      <c r="RNM33" s="37"/>
      <c r="RNN33" s="37"/>
      <c r="RNO33" s="37"/>
      <c r="RNP33" s="37"/>
      <c r="RNQ33" s="37"/>
      <c r="RNR33" s="37"/>
      <c r="RNS33" s="37"/>
      <c r="RNT33" s="37"/>
      <c r="RNU33" s="37"/>
      <c r="RNV33" s="37"/>
      <c r="RNW33" s="37"/>
      <c r="RNX33" s="37"/>
      <c r="RNY33" s="37"/>
      <c r="RNZ33" s="37"/>
      <c r="ROA33" s="37"/>
      <c r="ROB33" s="37"/>
      <c r="ROC33" s="37"/>
      <c r="ROD33" s="37"/>
      <c r="ROE33" s="37"/>
      <c r="ROF33" s="37"/>
      <c r="ROG33" s="37"/>
      <c r="ROH33" s="37"/>
      <c r="ROI33" s="37"/>
      <c r="ROJ33" s="37"/>
      <c r="ROK33" s="37"/>
      <c r="ROL33" s="37"/>
      <c r="ROM33" s="37"/>
      <c r="RON33" s="37"/>
      <c r="ROO33" s="37"/>
      <c r="ROP33" s="37"/>
      <c r="ROQ33" s="37"/>
      <c r="ROR33" s="37"/>
      <c r="ROS33" s="37"/>
      <c r="ROT33" s="37"/>
      <c r="ROU33" s="37"/>
      <c r="ROV33" s="37"/>
      <c r="ROW33" s="37"/>
      <c r="ROX33" s="37"/>
      <c r="ROY33" s="37"/>
      <c r="ROZ33" s="37"/>
      <c r="RPA33" s="37"/>
      <c r="RPB33" s="37"/>
      <c r="RPC33" s="37"/>
      <c r="RPD33" s="37"/>
      <c r="RPE33" s="37"/>
      <c r="RPF33" s="37"/>
      <c r="RPG33" s="37"/>
      <c r="RPH33" s="37"/>
      <c r="RPI33" s="37"/>
      <c r="RPJ33" s="37"/>
      <c r="RPK33" s="37"/>
      <c r="RPL33" s="37"/>
      <c r="RPM33" s="37"/>
      <c r="RPN33" s="37"/>
      <c r="RPO33" s="37"/>
      <c r="RPP33" s="37"/>
      <c r="RPQ33" s="37"/>
      <c r="RPR33" s="37"/>
      <c r="RPS33" s="37"/>
      <c r="RPT33" s="37"/>
      <c r="RPU33" s="37"/>
      <c r="RPV33" s="37"/>
      <c r="RPW33" s="37"/>
      <c r="RPX33" s="37"/>
      <c r="RPY33" s="37"/>
      <c r="RPZ33" s="37"/>
      <c r="RQA33" s="37"/>
      <c r="RQB33" s="37"/>
      <c r="RQC33" s="37"/>
      <c r="RQD33" s="37"/>
      <c r="RQE33" s="37"/>
      <c r="RQF33" s="37"/>
      <c r="RQG33" s="37"/>
      <c r="RQH33" s="37"/>
      <c r="RQI33" s="37"/>
      <c r="RQJ33" s="37"/>
      <c r="RQK33" s="37"/>
      <c r="RQL33" s="37"/>
      <c r="RQM33" s="37"/>
      <c r="RQN33" s="37"/>
      <c r="RQO33" s="37"/>
      <c r="RQP33" s="37"/>
      <c r="RQQ33" s="37"/>
      <c r="RQR33" s="37"/>
      <c r="RQS33" s="37"/>
      <c r="RQT33" s="37"/>
      <c r="RQU33" s="37"/>
      <c r="RQV33" s="37"/>
      <c r="RQW33" s="37"/>
      <c r="RQX33" s="37"/>
      <c r="RQY33" s="37"/>
      <c r="RQZ33" s="37"/>
      <c r="RRA33" s="37"/>
      <c r="RRB33" s="37"/>
      <c r="RRC33" s="37"/>
      <c r="RRD33" s="37"/>
      <c r="RRE33" s="37"/>
      <c r="RRF33" s="37"/>
      <c r="RRG33" s="37"/>
      <c r="RRH33" s="37"/>
      <c r="RRI33" s="37"/>
      <c r="RRJ33" s="37"/>
      <c r="RRK33" s="37"/>
      <c r="RRL33" s="37"/>
      <c r="RRM33" s="37"/>
      <c r="RRN33" s="37"/>
      <c r="RRO33" s="37"/>
      <c r="RRP33" s="37"/>
      <c r="RRQ33" s="37"/>
      <c r="RRR33" s="37"/>
      <c r="RRS33" s="37"/>
      <c r="RRT33" s="37"/>
      <c r="RRU33" s="37"/>
      <c r="RRV33" s="37"/>
      <c r="RRW33" s="37"/>
      <c r="RRX33" s="37"/>
      <c r="RRY33" s="37"/>
      <c r="RRZ33" s="37"/>
      <c r="RSA33" s="37"/>
      <c r="RSB33" s="37"/>
      <c r="RSC33" s="37"/>
      <c r="RSD33" s="37"/>
      <c r="RSE33" s="37"/>
      <c r="RSF33" s="37"/>
      <c r="RSG33" s="37"/>
      <c r="RSH33" s="37"/>
      <c r="RSI33" s="37"/>
      <c r="RSJ33" s="37"/>
      <c r="RSK33" s="37"/>
      <c r="RSL33" s="37"/>
      <c r="RSM33" s="37"/>
      <c r="RSN33" s="37"/>
      <c r="RSO33" s="37"/>
      <c r="RSP33" s="37"/>
      <c r="RSQ33" s="37"/>
      <c r="RSR33" s="37"/>
      <c r="RSS33" s="37"/>
      <c r="RST33" s="37"/>
      <c r="RSU33" s="37"/>
      <c r="RSV33" s="37"/>
      <c r="RSW33" s="37"/>
      <c r="RSX33" s="37"/>
      <c r="RSY33" s="37"/>
      <c r="RSZ33" s="37"/>
      <c r="RTA33" s="37"/>
      <c r="RTB33" s="37"/>
      <c r="RTC33" s="37"/>
      <c r="RTD33" s="37"/>
      <c r="RTE33" s="37"/>
      <c r="RTF33" s="37"/>
      <c r="RTG33" s="37"/>
      <c r="RTH33" s="37"/>
      <c r="RTI33" s="37"/>
      <c r="RTJ33" s="37"/>
      <c r="RTK33" s="37"/>
      <c r="RTL33" s="37"/>
      <c r="RTM33" s="37"/>
      <c r="RTN33" s="37"/>
      <c r="RTO33" s="37"/>
      <c r="RTP33" s="37"/>
      <c r="RTQ33" s="37"/>
      <c r="RTR33" s="37"/>
      <c r="RTS33" s="37"/>
      <c r="RTT33" s="37"/>
      <c r="RTU33" s="37"/>
      <c r="RTV33" s="37"/>
      <c r="RTW33" s="37"/>
      <c r="RTX33" s="37"/>
      <c r="RTY33" s="37"/>
      <c r="RTZ33" s="37"/>
      <c r="RUA33" s="37"/>
      <c r="RUB33" s="37"/>
      <c r="RUC33" s="37"/>
      <c r="RUD33" s="37"/>
      <c r="RUE33" s="37"/>
      <c r="RUF33" s="37"/>
      <c r="RUG33" s="37"/>
      <c r="RUH33" s="37"/>
      <c r="RUI33" s="37"/>
      <c r="RUJ33" s="37"/>
      <c r="RUK33" s="37"/>
      <c r="RUL33" s="37"/>
      <c r="RUM33" s="37"/>
      <c r="RUN33" s="37"/>
      <c r="RUO33" s="37"/>
      <c r="RUP33" s="37"/>
      <c r="RUQ33" s="37"/>
      <c r="RUR33" s="37"/>
      <c r="RUS33" s="37"/>
      <c r="RUT33" s="37"/>
      <c r="RUU33" s="37"/>
      <c r="RUV33" s="37"/>
      <c r="RUW33" s="37"/>
      <c r="RUX33" s="37"/>
      <c r="RUY33" s="37"/>
      <c r="RUZ33" s="37"/>
      <c r="RVA33" s="37"/>
      <c r="RVB33" s="37"/>
      <c r="RVC33" s="37"/>
      <c r="RVD33" s="37"/>
      <c r="RVE33" s="37"/>
      <c r="RVF33" s="37"/>
      <c r="RVG33" s="37"/>
      <c r="RVH33" s="37"/>
      <c r="RVI33" s="37"/>
      <c r="RVJ33" s="37"/>
      <c r="RVK33" s="37"/>
      <c r="RVL33" s="37"/>
      <c r="RVM33" s="37"/>
      <c r="RVN33" s="37"/>
      <c r="RVO33" s="37"/>
      <c r="RVP33" s="37"/>
      <c r="RVQ33" s="37"/>
      <c r="RVR33" s="37"/>
      <c r="RVS33" s="37"/>
      <c r="RVT33" s="37"/>
      <c r="RVU33" s="37"/>
      <c r="RVV33" s="37"/>
      <c r="RVW33" s="37"/>
      <c r="RVX33" s="37"/>
      <c r="RVY33" s="37"/>
      <c r="RVZ33" s="37"/>
      <c r="RWA33" s="37"/>
      <c r="RWB33" s="37"/>
      <c r="RWC33" s="37"/>
      <c r="RWD33" s="37"/>
      <c r="RWE33" s="37"/>
      <c r="RWF33" s="37"/>
      <c r="RWG33" s="37"/>
      <c r="RWH33" s="37"/>
      <c r="RWI33" s="37"/>
      <c r="RWJ33" s="37"/>
      <c r="RWK33" s="37"/>
      <c r="RWL33" s="37"/>
      <c r="RWM33" s="37"/>
      <c r="RWN33" s="37"/>
      <c r="RWO33" s="37"/>
      <c r="RWP33" s="37"/>
      <c r="RWQ33" s="37"/>
      <c r="RWR33" s="37"/>
      <c r="RWS33" s="37"/>
      <c r="RWT33" s="37"/>
      <c r="RWU33" s="37"/>
      <c r="RWV33" s="37"/>
      <c r="RWW33" s="37"/>
      <c r="RWX33" s="37"/>
      <c r="RWY33" s="37"/>
      <c r="RWZ33" s="37"/>
      <c r="RXA33" s="37"/>
      <c r="RXB33" s="37"/>
      <c r="RXC33" s="37"/>
      <c r="RXD33" s="37"/>
      <c r="RXE33" s="37"/>
      <c r="RXF33" s="37"/>
      <c r="RXG33" s="37"/>
      <c r="RXH33" s="37"/>
      <c r="RXI33" s="37"/>
      <c r="RXJ33" s="37"/>
      <c r="RXK33" s="37"/>
      <c r="RXL33" s="37"/>
      <c r="RXM33" s="37"/>
      <c r="RXN33" s="37"/>
      <c r="RXO33" s="37"/>
      <c r="RXP33" s="37"/>
      <c r="RXQ33" s="37"/>
      <c r="RXR33" s="37"/>
      <c r="RXS33" s="37"/>
      <c r="RXT33" s="37"/>
      <c r="RXU33" s="37"/>
      <c r="RXV33" s="37"/>
      <c r="RXW33" s="37"/>
      <c r="RXX33" s="37"/>
      <c r="RXY33" s="37"/>
      <c r="RXZ33" s="37"/>
      <c r="RYA33" s="37"/>
      <c r="RYB33" s="37"/>
      <c r="RYC33" s="37"/>
      <c r="RYD33" s="37"/>
      <c r="RYE33" s="37"/>
      <c r="RYF33" s="37"/>
      <c r="RYG33" s="37"/>
      <c r="RYH33" s="37"/>
      <c r="RYI33" s="37"/>
      <c r="RYJ33" s="37"/>
      <c r="RYK33" s="37"/>
      <c r="RYL33" s="37"/>
      <c r="RYM33" s="37"/>
      <c r="RYN33" s="37"/>
      <c r="RYO33" s="37"/>
      <c r="RYP33" s="37"/>
      <c r="RYQ33" s="37"/>
      <c r="RYR33" s="37"/>
      <c r="RYS33" s="37"/>
      <c r="RYT33" s="37"/>
      <c r="RYU33" s="37"/>
      <c r="RYV33" s="37"/>
      <c r="RYW33" s="37"/>
      <c r="RYX33" s="37"/>
      <c r="RYY33" s="37"/>
      <c r="RYZ33" s="37"/>
      <c r="RZA33" s="37"/>
      <c r="RZB33" s="37"/>
      <c r="RZC33" s="37"/>
      <c r="RZD33" s="37"/>
      <c r="RZE33" s="37"/>
      <c r="RZF33" s="37"/>
      <c r="RZG33" s="37"/>
      <c r="RZH33" s="37"/>
      <c r="RZI33" s="37"/>
      <c r="RZJ33" s="37"/>
      <c r="RZK33" s="37"/>
      <c r="RZL33" s="37"/>
      <c r="RZM33" s="37"/>
      <c r="RZN33" s="37"/>
      <c r="RZO33" s="37"/>
      <c r="RZP33" s="37"/>
      <c r="RZQ33" s="37"/>
      <c r="RZR33" s="37"/>
      <c r="RZS33" s="37"/>
      <c r="RZT33" s="37"/>
      <c r="RZU33" s="37"/>
      <c r="RZV33" s="37"/>
      <c r="RZW33" s="37"/>
      <c r="RZX33" s="37"/>
      <c r="RZY33" s="37"/>
      <c r="RZZ33" s="37"/>
      <c r="SAA33" s="37"/>
      <c r="SAB33" s="37"/>
      <c r="SAC33" s="37"/>
      <c r="SAD33" s="37"/>
      <c r="SAE33" s="37"/>
      <c r="SAF33" s="37"/>
      <c r="SAG33" s="37"/>
      <c r="SAH33" s="37"/>
      <c r="SAI33" s="37"/>
      <c r="SAJ33" s="37"/>
      <c r="SAK33" s="37"/>
      <c r="SAL33" s="37"/>
      <c r="SAM33" s="37"/>
      <c r="SAN33" s="37"/>
      <c r="SAO33" s="37"/>
      <c r="SAP33" s="37"/>
      <c r="SAQ33" s="37"/>
      <c r="SAR33" s="37"/>
      <c r="SAS33" s="37"/>
      <c r="SAT33" s="37"/>
      <c r="SAU33" s="37"/>
      <c r="SAV33" s="37"/>
      <c r="SAW33" s="37"/>
      <c r="SAX33" s="37"/>
      <c r="SAY33" s="37"/>
      <c r="SAZ33" s="37"/>
      <c r="SBA33" s="37"/>
      <c r="SBB33" s="37"/>
      <c r="SBC33" s="37"/>
      <c r="SBD33" s="37"/>
      <c r="SBE33" s="37"/>
      <c r="SBF33" s="37"/>
      <c r="SBG33" s="37"/>
      <c r="SBH33" s="37"/>
      <c r="SBI33" s="37"/>
      <c r="SBJ33" s="37"/>
      <c r="SBK33" s="37"/>
      <c r="SBL33" s="37"/>
      <c r="SBM33" s="37"/>
      <c r="SBN33" s="37"/>
      <c r="SBO33" s="37"/>
      <c r="SBP33" s="37"/>
      <c r="SBQ33" s="37"/>
      <c r="SBR33" s="37"/>
      <c r="SBS33" s="37"/>
      <c r="SBT33" s="37"/>
      <c r="SBU33" s="37"/>
      <c r="SBV33" s="37"/>
      <c r="SBW33" s="37"/>
      <c r="SBX33" s="37"/>
      <c r="SBY33" s="37"/>
      <c r="SBZ33" s="37"/>
      <c r="SCA33" s="37"/>
      <c r="SCB33" s="37"/>
      <c r="SCC33" s="37"/>
      <c r="SCD33" s="37"/>
      <c r="SCE33" s="37"/>
      <c r="SCF33" s="37"/>
      <c r="SCG33" s="37"/>
      <c r="SCH33" s="37"/>
      <c r="SCI33" s="37"/>
      <c r="SCJ33" s="37"/>
      <c r="SCK33" s="37"/>
      <c r="SCL33" s="37"/>
      <c r="SCM33" s="37"/>
      <c r="SCN33" s="37"/>
      <c r="SCO33" s="37"/>
      <c r="SCP33" s="37"/>
      <c r="SCQ33" s="37"/>
      <c r="SCR33" s="37"/>
      <c r="SCS33" s="37"/>
      <c r="SCT33" s="37"/>
      <c r="SCU33" s="37"/>
      <c r="SCV33" s="37"/>
      <c r="SCW33" s="37"/>
      <c r="SCX33" s="37"/>
      <c r="SCY33" s="37"/>
      <c r="SCZ33" s="37"/>
      <c r="SDA33" s="37"/>
      <c r="SDB33" s="37"/>
      <c r="SDC33" s="37"/>
      <c r="SDD33" s="37"/>
      <c r="SDE33" s="37"/>
      <c r="SDF33" s="37"/>
      <c r="SDG33" s="37"/>
      <c r="SDH33" s="37"/>
      <c r="SDI33" s="37"/>
      <c r="SDJ33" s="37"/>
      <c r="SDK33" s="37"/>
      <c r="SDL33" s="37"/>
      <c r="SDM33" s="37"/>
      <c r="SDN33" s="37"/>
      <c r="SDO33" s="37"/>
      <c r="SDP33" s="37"/>
      <c r="SDQ33" s="37"/>
      <c r="SDR33" s="37"/>
      <c r="SDS33" s="37"/>
      <c r="SDT33" s="37"/>
      <c r="SDU33" s="37"/>
      <c r="SDV33" s="37"/>
      <c r="SDW33" s="37"/>
      <c r="SDX33" s="37"/>
      <c r="SDY33" s="37"/>
      <c r="SDZ33" s="37"/>
      <c r="SEA33" s="37"/>
      <c r="SEB33" s="37"/>
      <c r="SEC33" s="37"/>
      <c r="SED33" s="37"/>
      <c r="SEE33" s="37"/>
      <c r="SEF33" s="37"/>
      <c r="SEG33" s="37"/>
      <c r="SEH33" s="37"/>
      <c r="SEI33" s="37"/>
      <c r="SEJ33" s="37"/>
      <c r="SEK33" s="37"/>
      <c r="SEL33" s="37"/>
      <c r="SEM33" s="37"/>
      <c r="SEN33" s="37"/>
      <c r="SEO33" s="37"/>
      <c r="SEP33" s="37"/>
      <c r="SEQ33" s="37"/>
      <c r="SER33" s="37"/>
      <c r="SES33" s="37"/>
      <c r="SET33" s="37"/>
      <c r="SEU33" s="37"/>
      <c r="SEV33" s="37"/>
      <c r="SEW33" s="37"/>
      <c r="SEX33" s="37"/>
      <c r="SEY33" s="37"/>
      <c r="SEZ33" s="37"/>
      <c r="SFA33" s="37"/>
      <c r="SFB33" s="37"/>
      <c r="SFC33" s="37"/>
      <c r="SFD33" s="37"/>
      <c r="SFE33" s="37"/>
      <c r="SFF33" s="37"/>
      <c r="SFG33" s="37"/>
      <c r="SFH33" s="37"/>
      <c r="SFI33" s="37"/>
      <c r="SFJ33" s="37"/>
      <c r="SFK33" s="37"/>
      <c r="SFL33" s="37"/>
      <c r="SFM33" s="37"/>
      <c r="SFN33" s="37"/>
      <c r="SFO33" s="37"/>
      <c r="SFP33" s="37"/>
      <c r="SFQ33" s="37"/>
      <c r="SFR33" s="37"/>
      <c r="SFS33" s="37"/>
      <c r="SFT33" s="37"/>
      <c r="SFU33" s="37"/>
      <c r="SFV33" s="37"/>
      <c r="SFW33" s="37"/>
      <c r="SFX33" s="37"/>
      <c r="SFY33" s="37"/>
      <c r="SFZ33" s="37"/>
      <c r="SGA33" s="37"/>
      <c r="SGB33" s="37"/>
      <c r="SGC33" s="37"/>
      <c r="SGD33" s="37"/>
      <c r="SGE33" s="37"/>
      <c r="SGF33" s="37"/>
      <c r="SGG33" s="37"/>
      <c r="SGH33" s="37"/>
      <c r="SGI33" s="37"/>
      <c r="SGJ33" s="37"/>
      <c r="SGK33" s="37"/>
      <c r="SGL33" s="37"/>
      <c r="SGM33" s="37"/>
      <c r="SGN33" s="37"/>
      <c r="SGO33" s="37"/>
      <c r="SGP33" s="37"/>
      <c r="SGQ33" s="37"/>
      <c r="SGR33" s="37"/>
      <c r="SGS33" s="37"/>
      <c r="SGT33" s="37"/>
      <c r="SGU33" s="37"/>
      <c r="SGV33" s="37"/>
      <c r="SGW33" s="37"/>
      <c r="SGX33" s="37"/>
      <c r="SGY33" s="37"/>
      <c r="SGZ33" s="37"/>
      <c r="SHA33" s="37"/>
      <c r="SHB33" s="37"/>
      <c r="SHC33" s="37"/>
      <c r="SHD33" s="37"/>
      <c r="SHE33" s="37"/>
      <c r="SHF33" s="37"/>
      <c r="SHG33" s="37"/>
      <c r="SHH33" s="37"/>
      <c r="SHI33" s="37"/>
      <c r="SHJ33" s="37"/>
      <c r="SHK33" s="37"/>
      <c r="SHL33" s="37"/>
      <c r="SHM33" s="37"/>
      <c r="SHN33" s="37"/>
      <c r="SHO33" s="37"/>
      <c r="SHP33" s="37"/>
      <c r="SHQ33" s="37"/>
      <c r="SHR33" s="37"/>
      <c r="SHS33" s="37"/>
      <c r="SHT33" s="37"/>
      <c r="SHU33" s="37"/>
      <c r="SHV33" s="37"/>
      <c r="SHW33" s="37"/>
      <c r="SHX33" s="37"/>
      <c r="SHY33" s="37"/>
      <c r="SHZ33" s="37"/>
      <c r="SIA33" s="37"/>
      <c r="SIB33" s="37"/>
      <c r="SIC33" s="37"/>
      <c r="SID33" s="37"/>
      <c r="SIE33" s="37"/>
      <c r="SIF33" s="37"/>
      <c r="SIG33" s="37"/>
      <c r="SIH33" s="37"/>
      <c r="SII33" s="37"/>
      <c r="SIJ33" s="37"/>
      <c r="SIK33" s="37"/>
      <c r="SIL33" s="37"/>
      <c r="SIM33" s="37"/>
      <c r="SIN33" s="37"/>
      <c r="SIO33" s="37"/>
      <c r="SIP33" s="37"/>
      <c r="SIQ33" s="37"/>
      <c r="SIR33" s="37"/>
      <c r="SIS33" s="37"/>
      <c r="SIT33" s="37"/>
      <c r="SIU33" s="37"/>
      <c r="SIV33" s="37"/>
      <c r="SIW33" s="37"/>
      <c r="SIX33" s="37"/>
      <c r="SIY33" s="37"/>
      <c r="SIZ33" s="37"/>
      <c r="SJA33" s="37"/>
      <c r="SJB33" s="37"/>
      <c r="SJC33" s="37"/>
      <c r="SJD33" s="37"/>
      <c r="SJE33" s="37"/>
      <c r="SJF33" s="37"/>
      <c r="SJG33" s="37"/>
      <c r="SJH33" s="37"/>
      <c r="SJI33" s="37"/>
      <c r="SJJ33" s="37"/>
      <c r="SJK33" s="37"/>
      <c r="SJL33" s="37"/>
      <c r="SJM33" s="37"/>
      <c r="SJN33" s="37"/>
      <c r="SJO33" s="37"/>
      <c r="SJP33" s="37"/>
      <c r="SJQ33" s="37"/>
      <c r="SJR33" s="37"/>
      <c r="SJS33" s="37"/>
      <c r="SJT33" s="37"/>
      <c r="SJU33" s="37"/>
      <c r="SJV33" s="37"/>
      <c r="SJW33" s="37"/>
      <c r="SJX33" s="37"/>
      <c r="SJY33" s="37"/>
      <c r="SJZ33" s="37"/>
      <c r="SKA33" s="37"/>
      <c r="SKB33" s="37"/>
      <c r="SKC33" s="37"/>
      <c r="SKD33" s="37"/>
      <c r="SKE33" s="37"/>
      <c r="SKF33" s="37"/>
      <c r="SKG33" s="37"/>
      <c r="SKH33" s="37"/>
      <c r="SKI33" s="37"/>
      <c r="SKJ33" s="37"/>
      <c r="SKK33" s="37"/>
      <c r="SKL33" s="37"/>
      <c r="SKM33" s="37"/>
      <c r="SKN33" s="37"/>
      <c r="SKO33" s="37"/>
      <c r="SKP33" s="37"/>
      <c r="SKQ33" s="37"/>
      <c r="SKR33" s="37"/>
      <c r="SKS33" s="37"/>
      <c r="SKT33" s="37"/>
      <c r="SKU33" s="37"/>
      <c r="SKV33" s="37"/>
      <c r="SKW33" s="37"/>
      <c r="SKX33" s="37"/>
      <c r="SKY33" s="37"/>
      <c r="SKZ33" s="37"/>
      <c r="SLA33" s="37"/>
      <c r="SLB33" s="37"/>
      <c r="SLC33" s="37"/>
      <c r="SLD33" s="37"/>
      <c r="SLE33" s="37"/>
      <c r="SLF33" s="37"/>
      <c r="SLG33" s="37"/>
      <c r="SLH33" s="37"/>
      <c r="SLI33" s="37"/>
      <c r="SLJ33" s="37"/>
      <c r="SLK33" s="37"/>
      <c r="SLL33" s="37"/>
      <c r="SLM33" s="37"/>
      <c r="SLN33" s="37"/>
      <c r="SLO33" s="37"/>
      <c r="SLP33" s="37"/>
      <c r="SLQ33" s="37"/>
      <c r="SLR33" s="37"/>
      <c r="SLS33" s="37"/>
      <c r="SLT33" s="37"/>
      <c r="SLU33" s="37"/>
      <c r="SLV33" s="37"/>
      <c r="SLW33" s="37"/>
      <c r="SLX33" s="37"/>
      <c r="SLY33" s="37"/>
      <c r="SLZ33" s="37"/>
      <c r="SMA33" s="37"/>
      <c r="SMB33" s="37"/>
      <c r="SMC33" s="37"/>
      <c r="SMD33" s="37"/>
      <c r="SME33" s="37"/>
      <c r="SMF33" s="37"/>
      <c r="SMG33" s="37"/>
      <c r="SMH33" s="37"/>
      <c r="SMI33" s="37"/>
      <c r="SMJ33" s="37"/>
      <c r="SMK33" s="37"/>
      <c r="SML33" s="37"/>
      <c r="SMM33" s="37"/>
      <c r="SMN33" s="37"/>
      <c r="SMO33" s="37"/>
      <c r="SMP33" s="37"/>
      <c r="SMQ33" s="37"/>
      <c r="SMR33" s="37"/>
      <c r="SMS33" s="37"/>
      <c r="SMT33" s="37"/>
      <c r="SMU33" s="37"/>
      <c r="SMV33" s="37"/>
      <c r="SMW33" s="37"/>
      <c r="SMX33" s="37"/>
      <c r="SMY33" s="37"/>
      <c r="SMZ33" s="37"/>
      <c r="SNA33" s="37"/>
      <c r="SNB33" s="37"/>
      <c r="SNC33" s="37"/>
      <c r="SND33" s="37"/>
      <c r="SNE33" s="37"/>
      <c r="SNF33" s="37"/>
      <c r="SNG33" s="37"/>
      <c r="SNH33" s="37"/>
      <c r="SNI33" s="37"/>
      <c r="SNJ33" s="37"/>
      <c r="SNK33" s="37"/>
      <c r="SNL33" s="37"/>
      <c r="SNM33" s="37"/>
      <c r="SNN33" s="37"/>
      <c r="SNO33" s="37"/>
      <c r="SNP33" s="37"/>
      <c r="SNQ33" s="37"/>
      <c r="SNR33" s="37"/>
      <c r="SNS33" s="37"/>
      <c r="SNT33" s="37"/>
      <c r="SNU33" s="37"/>
      <c r="SNV33" s="37"/>
      <c r="SNW33" s="37"/>
      <c r="SNX33" s="37"/>
      <c r="SNY33" s="37"/>
      <c r="SNZ33" s="37"/>
      <c r="SOA33" s="37"/>
      <c r="SOB33" s="37"/>
      <c r="SOC33" s="37"/>
      <c r="SOD33" s="37"/>
      <c r="SOE33" s="37"/>
      <c r="SOF33" s="37"/>
      <c r="SOG33" s="37"/>
      <c r="SOH33" s="37"/>
      <c r="SOI33" s="37"/>
      <c r="SOJ33" s="37"/>
      <c r="SOK33" s="37"/>
      <c r="SOL33" s="37"/>
      <c r="SOM33" s="37"/>
      <c r="SON33" s="37"/>
      <c r="SOO33" s="37"/>
      <c r="SOP33" s="37"/>
      <c r="SOQ33" s="37"/>
      <c r="SOR33" s="37"/>
      <c r="SOS33" s="37"/>
      <c r="SOT33" s="37"/>
      <c r="SOU33" s="37"/>
      <c r="SOV33" s="37"/>
      <c r="SOW33" s="37"/>
      <c r="SOX33" s="37"/>
      <c r="SOY33" s="37"/>
      <c r="SOZ33" s="37"/>
      <c r="SPA33" s="37"/>
      <c r="SPB33" s="37"/>
      <c r="SPC33" s="37"/>
      <c r="SPD33" s="37"/>
      <c r="SPE33" s="37"/>
      <c r="SPF33" s="37"/>
      <c r="SPG33" s="37"/>
      <c r="SPH33" s="37"/>
      <c r="SPI33" s="37"/>
      <c r="SPJ33" s="37"/>
      <c r="SPK33" s="37"/>
      <c r="SPL33" s="37"/>
      <c r="SPM33" s="37"/>
      <c r="SPN33" s="37"/>
      <c r="SPO33" s="37"/>
      <c r="SPP33" s="37"/>
      <c r="SPQ33" s="37"/>
      <c r="SPR33" s="37"/>
      <c r="SPS33" s="37"/>
      <c r="SPT33" s="37"/>
      <c r="SPU33" s="37"/>
      <c r="SPV33" s="37"/>
      <c r="SPW33" s="37"/>
      <c r="SPX33" s="37"/>
      <c r="SPY33" s="37"/>
      <c r="SPZ33" s="37"/>
      <c r="SQA33" s="37"/>
      <c r="SQB33" s="37"/>
      <c r="SQC33" s="37"/>
      <c r="SQD33" s="37"/>
      <c r="SQE33" s="37"/>
      <c r="SQF33" s="37"/>
      <c r="SQG33" s="37"/>
      <c r="SQH33" s="37"/>
      <c r="SQI33" s="37"/>
      <c r="SQJ33" s="37"/>
      <c r="SQK33" s="37"/>
      <c r="SQL33" s="37"/>
      <c r="SQM33" s="37"/>
      <c r="SQN33" s="37"/>
      <c r="SQO33" s="37"/>
      <c r="SQP33" s="37"/>
      <c r="SQQ33" s="37"/>
      <c r="SQR33" s="37"/>
      <c r="SQS33" s="37"/>
      <c r="SQT33" s="37"/>
      <c r="SQU33" s="37"/>
      <c r="SQV33" s="37"/>
      <c r="SQW33" s="37"/>
      <c r="SQX33" s="37"/>
      <c r="SQY33" s="37"/>
      <c r="SQZ33" s="37"/>
      <c r="SRA33" s="37"/>
      <c r="SRB33" s="37"/>
      <c r="SRC33" s="37"/>
      <c r="SRD33" s="37"/>
      <c r="SRE33" s="37"/>
      <c r="SRF33" s="37"/>
      <c r="SRG33" s="37"/>
      <c r="SRH33" s="37"/>
      <c r="SRI33" s="37"/>
      <c r="SRJ33" s="37"/>
      <c r="SRK33" s="37"/>
      <c r="SRL33" s="37"/>
      <c r="SRM33" s="37"/>
      <c r="SRN33" s="37"/>
      <c r="SRO33" s="37"/>
      <c r="SRP33" s="37"/>
      <c r="SRQ33" s="37"/>
      <c r="SRR33" s="37"/>
      <c r="SRS33" s="37"/>
      <c r="SRT33" s="37"/>
      <c r="SRU33" s="37"/>
      <c r="SRV33" s="37"/>
      <c r="SRW33" s="37"/>
      <c r="SRX33" s="37"/>
      <c r="SRY33" s="37"/>
      <c r="SRZ33" s="37"/>
      <c r="SSA33" s="37"/>
      <c r="SSB33" s="37"/>
      <c r="SSC33" s="37"/>
      <c r="SSD33" s="37"/>
      <c r="SSE33" s="37"/>
      <c r="SSF33" s="37"/>
      <c r="SSG33" s="37"/>
      <c r="SSH33" s="37"/>
      <c r="SSI33" s="37"/>
      <c r="SSJ33" s="37"/>
      <c r="SSK33" s="37"/>
      <c r="SSL33" s="37"/>
      <c r="SSM33" s="37"/>
      <c r="SSN33" s="37"/>
      <c r="SSO33" s="37"/>
      <c r="SSP33" s="37"/>
      <c r="SSQ33" s="37"/>
      <c r="SSR33" s="37"/>
      <c r="SSS33" s="37"/>
      <c r="SST33" s="37"/>
      <c r="SSU33" s="37"/>
      <c r="SSV33" s="37"/>
      <c r="SSW33" s="37"/>
      <c r="SSX33" s="37"/>
      <c r="SSY33" s="37"/>
      <c r="SSZ33" s="37"/>
      <c r="STA33" s="37"/>
      <c r="STB33" s="37"/>
      <c r="STC33" s="37"/>
      <c r="STD33" s="37"/>
      <c r="STE33" s="37"/>
      <c r="STF33" s="37"/>
      <c r="STG33" s="37"/>
      <c r="STH33" s="37"/>
      <c r="STI33" s="37"/>
      <c r="STJ33" s="37"/>
      <c r="STK33" s="37"/>
      <c r="STL33" s="37"/>
      <c r="STM33" s="37"/>
      <c r="STN33" s="37"/>
      <c r="STO33" s="37"/>
      <c r="STP33" s="37"/>
      <c r="STQ33" s="37"/>
      <c r="STR33" s="37"/>
      <c r="STS33" s="37"/>
      <c r="STT33" s="37"/>
      <c r="STU33" s="37"/>
      <c r="STV33" s="37"/>
      <c r="STW33" s="37"/>
      <c r="STX33" s="37"/>
      <c r="STY33" s="37"/>
      <c r="STZ33" s="37"/>
      <c r="SUA33" s="37"/>
      <c r="SUB33" s="37"/>
      <c r="SUC33" s="37"/>
      <c r="SUD33" s="37"/>
      <c r="SUE33" s="37"/>
      <c r="SUF33" s="37"/>
      <c r="SUG33" s="37"/>
      <c r="SUH33" s="37"/>
      <c r="SUI33" s="37"/>
      <c r="SUJ33" s="37"/>
      <c r="SUK33" s="37"/>
      <c r="SUL33" s="37"/>
      <c r="SUM33" s="37"/>
      <c r="SUN33" s="37"/>
      <c r="SUO33" s="37"/>
      <c r="SUP33" s="37"/>
      <c r="SUQ33" s="37"/>
      <c r="SUR33" s="37"/>
      <c r="SUS33" s="37"/>
      <c r="SUT33" s="37"/>
      <c r="SUU33" s="37"/>
      <c r="SUV33" s="37"/>
      <c r="SUW33" s="37"/>
      <c r="SUX33" s="37"/>
      <c r="SUY33" s="37"/>
      <c r="SUZ33" s="37"/>
      <c r="SVA33" s="37"/>
      <c r="SVB33" s="37"/>
      <c r="SVC33" s="37"/>
      <c r="SVD33" s="37"/>
      <c r="SVE33" s="37"/>
      <c r="SVF33" s="37"/>
      <c r="SVG33" s="37"/>
      <c r="SVH33" s="37"/>
      <c r="SVI33" s="37"/>
      <c r="SVJ33" s="37"/>
      <c r="SVK33" s="37"/>
      <c r="SVL33" s="37"/>
      <c r="SVM33" s="37"/>
      <c r="SVN33" s="37"/>
      <c r="SVO33" s="37"/>
      <c r="SVP33" s="37"/>
      <c r="SVQ33" s="37"/>
      <c r="SVR33" s="37"/>
      <c r="SVS33" s="37"/>
      <c r="SVT33" s="37"/>
      <c r="SVU33" s="37"/>
      <c r="SVV33" s="37"/>
      <c r="SVW33" s="37"/>
      <c r="SVX33" s="37"/>
      <c r="SVY33" s="37"/>
      <c r="SVZ33" s="37"/>
      <c r="SWA33" s="37"/>
      <c r="SWB33" s="37"/>
      <c r="SWC33" s="37"/>
      <c r="SWD33" s="37"/>
      <c r="SWE33" s="37"/>
      <c r="SWF33" s="37"/>
      <c r="SWG33" s="37"/>
      <c r="SWH33" s="37"/>
      <c r="SWI33" s="37"/>
      <c r="SWJ33" s="37"/>
      <c r="SWK33" s="37"/>
      <c r="SWL33" s="37"/>
      <c r="SWM33" s="37"/>
      <c r="SWN33" s="37"/>
      <c r="SWO33" s="37"/>
      <c r="SWP33" s="37"/>
      <c r="SWQ33" s="37"/>
      <c r="SWR33" s="37"/>
      <c r="SWS33" s="37"/>
      <c r="SWT33" s="37"/>
      <c r="SWU33" s="37"/>
      <c r="SWV33" s="37"/>
      <c r="SWW33" s="37"/>
      <c r="SWX33" s="37"/>
      <c r="SWY33" s="37"/>
      <c r="SWZ33" s="37"/>
      <c r="SXA33" s="37"/>
      <c r="SXB33" s="37"/>
      <c r="SXC33" s="37"/>
      <c r="SXD33" s="37"/>
      <c r="SXE33" s="37"/>
      <c r="SXF33" s="37"/>
      <c r="SXG33" s="37"/>
      <c r="SXH33" s="37"/>
      <c r="SXI33" s="37"/>
      <c r="SXJ33" s="37"/>
      <c r="SXK33" s="37"/>
      <c r="SXL33" s="37"/>
      <c r="SXM33" s="37"/>
      <c r="SXN33" s="37"/>
      <c r="SXO33" s="37"/>
      <c r="SXP33" s="37"/>
      <c r="SXQ33" s="37"/>
      <c r="SXR33" s="37"/>
      <c r="SXS33" s="37"/>
      <c r="SXT33" s="37"/>
      <c r="SXU33" s="37"/>
      <c r="SXV33" s="37"/>
      <c r="SXW33" s="37"/>
      <c r="SXX33" s="37"/>
      <c r="SXY33" s="37"/>
      <c r="SXZ33" s="37"/>
      <c r="SYA33" s="37"/>
      <c r="SYB33" s="37"/>
      <c r="SYC33" s="37"/>
      <c r="SYD33" s="37"/>
      <c r="SYE33" s="37"/>
      <c r="SYF33" s="37"/>
      <c r="SYG33" s="37"/>
      <c r="SYH33" s="37"/>
      <c r="SYI33" s="37"/>
      <c r="SYJ33" s="37"/>
      <c r="SYK33" s="37"/>
      <c r="SYL33" s="37"/>
      <c r="SYM33" s="37"/>
      <c r="SYN33" s="37"/>
      <c r="SYO33" s="37"/>
      <c r="SYP33" s="37"/>
      <c r="SYQ33" s="37"/>
      <c r="SYR33" s="37"/>
      <c r="SYS33" s="37"/>
      <c r="SYT33" s="37"/>
      <c r="SYU33" s="37"/>
      <c r="SYV33" s="37"/>
      <c r="SYW33" s="37"/>
      <c r="SYX33" s="37"/>
      <c r="SYY33" s="37"/>
      <c r="SYZ33" s="37"/>
      <c r="SZA33" s="37"/>
      <c r="SZB33" s="37"/>
      <c r="SZC33" s="37"/>
      <c r="SZD33" s="37"/>
      <c r="SZE33" s="37"/>
      <c r="SZF33" s="37"/>
      <c r="SZG33" s="37"/>
      <c r="SZH33" s="37"/>
      <c r="SZI33" s="37"/>
      <c r="SZJ33" s="37"/>
      <c r="SZK33" s="37"/>
      <c r="SZL33" s="37"/>
      <c r="SZM33" s="37"/>
      <c r="SZN33" s="37"/>
      <c r="SZO33" s="37"/>
      <c r="SZP33" s="37"/>
      <c r="SZQ33" s="37"/>
      <c r="SZR33" s="37"/>
      <c r="SZS33" s="37"/>
      <c r="SZT33" s="37"/>
      <c r="SZU33" s="37"/>
      <c r="SZV33" s="37"/>
      <c r="SZW33" s="37"/>
      <c r="SZX33" s="37"/>
      <c r="SZY33" s="37"/>
      <c r="SZZ33" s="37"/>
      <c r="TAA33" s="37"/>
      <c r="TAB33" s="37"/>
      <c r="TAC33" s="37"/>
      <c r="TAD33" s="37"/>
      <c r="TAE33" s="37"/>
      <c r="TAF33" s="37"/>
      <c r="TAG33" s="37"/>
      <c r="TAH33" s="37"/>
      <c r="TAI33" s="37"/>
      <c r="TAJ33" s="37"/>
      <c r="TAK33" s="37"/>
      <c r="TAL33" s="37"/>
      <c r="TAM33" s="37"/>
      <c r="TAN33" s="37"/>
      <c r="TAO33" s="37"/>
      <c r="TAP33" s="37"/>
      <c r="TAQ33" s="37"/>
      <c r="TAR33" s="37"/>
      <c r="TAS33" s="37"/>
      <c r="TAT33" s="37"/>
      <c r="TAU33" s="37"/>
      <c r="TAV33" s="37"/>
      <c r="TAW33" s="37"/>
      <c r="TAX33" s="37"/>
      <c r="TAY33" s="37"/>
      <c r="TAZ33" s="37"/>
      <c r="TBA33" s="37"/>
      <c r="TBB33" s="37"/>
      <c r="TBC33" s="37"/>
      <c r="TBD33" s="37"/>
      <c r="TBE33" s="37"/>
      <c r="TBF33" s="37"/>
      <c r="TBG33" s="37"/>
      <c r="TBH33" s="37"/>
      <c r="TBI33" s="37"/>
      <c r="TBJ33" s="37"/>
      <c r="TBK33" s="37"/>
      <c r="TBL33" s="37"/>
      <c r="TBM33" s="37"/>
      <c r="TBN33" s="37"/>
      <c r="TBO33" s="37"/>
      <c r="TBP33" s="37"/>
      <c r="TBQ33" s="37"/>
      <c r="TBR33" s="37"/>
      <c r="TBS33" s="37"/>
      <c r="TBT33" s="37"/>
      <c r="TBU33" s="37"/>
      <c r="TBV33" s="37"/>
      <c r="TBW33" s="37"/>
      <c r="TBX33" s="37"/>
      <c r="TBY33" s="37"/>
      <c r="TBZ33" s="37"/>
      <c r="TCA33" s="37"/>
      <c r="TCB33" s="37"/>
      <c r="TCC33" s="37"/>
      <c r="TCD33" s="37"/>
      <c r="TCE33" s="37"/>
      <c r="TCF33" s="37"/>
      <c r="TCG33" s="37"/>
      <c r="TCH33" s="37"/>
      <c r="TCI33" s="37"/>
      <c r="TCJ33" s="37"/>
      <c r="TCK33" s="37"/>
      <c r="TCL33" s="37"/>
      <c r="TCM33" s="37"/>
      <c r="TCN33" s="37"/>
      <c r="TCO33" s="37"/>
      <c r="TCP33" s="37"/>
      <c r="TCQ33" s="37"/>
      <c r="TCR33" s="37"/>
      <c r="TCS33" s="37"/>
      <c r="TCT33" s="37"/>
      <c r="TCU33" s="37"/>
      <c r="TCV33" s="37"/>
      <c r="TCW33" s="37"/>
      <c r="TCX33" s="37"/>
      <c r="TCY33" s="37"/>
      <c r="TCZ33" s="37"/>
      <c r="TDA33" s="37"/>
      <c r="TDB33" s="37"/>
      <c r="TDC33" s="37"/>
      <c r="TDD33" s="37"/>
      <c r="TDE33" s="37"/>
      <c r="TDF33" s="37"/>
      <c r="TDG33" s="37"/>
      <c r="TDH33" s="37"/>
      <c r="TDI33" s="37"/>
      <c r="TDJ33" s="37"/>
      <c r="TDK33" s="37"/>
      <c r="TDL33" s="37"/>
      <c r="TDM33" s="37"/>
      <c r="TDN33" s="37"/>
      <c r="TDO33" s="37"/>
      <c r="TDP33" s="37"/>
      <c r="TDQ33" s="37"/>
      <c r="TDR33" s="37"/>
      <c r="TDS33" s="37"/>
      <c r="TDT33" s="37"/>
      <c r="TDU33" s="37"/>
      <c r="TDV33" s="37"/>
      <c r="TDW33" s="37"/>
      <c r="TDX33" s="37"/>
      <c r="TDY33" s="37"/>
      <c r="TDZ33" s="37"/>
      <c r="TEA33" s="37"/>
      <c r="TEB33" s="37"/>
      <c r="TEC33" s="37"/>
      <c r="TED33" s="37"/>
      <c r="TEE33" s="37"/>
      <c r="TEF33" s="37"/>
      <c r="TEG33" s="37"/>
      <c r="TEH33" s="37"/>
      <c r="TEI33" s="37"/>
      <c r="TEJ33" s="37"/>
      <c r="TEK33" s="37"/>
      <c r="TEL33" s="37"/>
      <c r="TEM33" s="37"/>
      <c r="TEN33" s="37"/>
      <c r="TEO33" s="37"/>
      <c r="TEP33" s="37"/>
      <c r="TEQ33" s="37"/>
      <c r="TER33" s="37"/>
      <c r="TES33" s="37"/>
      <c r="TET33" s="37"/>
      <c r="TEU33" s="37"/>
      <c r="TEV33" s="37"/>
      <c r="TEW33" s="37"/>
      <c r="TEX33" s="37"/>
      <c r="TEY33" s="37"/>
      <c r="TEZ33" s="37"/>
      <c r="TFA33" s="37"/>
      <c r="TFB33" s="37"/>
      <c r="TFC33" s="37"/>
      <c r="TFD33" s="37"/>
      <c r="TFE33" s="37"/>
      <c r="TFF33" s="37"/>
      <c r="TFG33" s="37"/>
      <c r="TFH33" s="37"/>
      <c r="TFI33" s="37"/>
      <c r="TFJ33" s="37"/>
      <c r="TFK33" s="37"/>
      <c r="TFL33" s="37"/>
      <c r="TFM33" s="37"/>
      <c r="TFN33" s="37"/>
      <c r="TFO33" s="37"/>
      <c r="TFP33" s="37"/>
      <c r="TFQ33" s="37"/>
      <c r="TFR33" s="37"/>
      <c r="TFS33" s="37"/>
      <c r="TFT33" s="37"/>
      <c r="TFU33" s="37"/>
      <c r="TFV33" s="37"/>
      <c r="TFW33" s="37"/>
      <c r="TFX33" s="37"/>
      <c r="TFY33" s="37"/>
      <c r="TFZ33" s="37"/>
      <c r="TGA33" s="37"/>
      <c r="TGB33" s="37"/>
      <c r="TGC33" s="37"/>
      <c r="TGD33" s="37"/>
      <c r="TGE33" s="37"/>
      <c r="TGF33" s="37"/>
      <c r="TGG33" s="37"/>
      <c r="TGH33" s="37"/>
      <c r="TGI33" s="37"/>
      <c r="TGJ33" s="37"/>
      <c r="TGK33" s="37"/>
      <c r="TGL33" s="37"/>
      <c r="TGM33" s="37"/>
      <c r="TGN33" s="37"/>
      <c r="TGO33" s="37"/>
      <c r="TGP33" s="37"/>
      <c r="TGQ33" s="37"/>
      <c r="TGR33" s="37"/>
      <c r="TGS33" s="37"/>
      <c r="TGT33" s="37"/>
      <c r="TGU33" s="37"/>
      <c r="TGV33" s="37"/>
      <c r="TGW33" s="37"/>
      <c r="TGX33" s="37"/>
      <c r="TGY33" s="37"/>
      <c r="TGZ33" s="37"/>
      <c r="THA33" s="37"/>
      <c r="THB33" s="37"/>
      <c r="THC33" s="37"/>
      <c r="THD33" s="37"/>
      <c r="THE33" s="37"/>
      <c r="THF33" s="37"/>
      <c r="THG33" s="37"/>
      <c r="THH33" s="37"/>
      <c r="THI33" s="37"/>
      <c r="THJ33" s="37"/>
      <c r="THK33" s="37"/>
      <c r="THL33" s="37"/>
      <c r="THM33" s="37"/>
      <c r="THN33" s="37"/>
      <c r="THO33" s="37"/>
      <c r="THP33" s="37"/>
      <c r="THQ33" s="37"/>
      <c r="THR33" s="37"/>
      <c r="THS33" s="37"/>
      <c r="THT33" s="37"/>
      <c r="THU33" s="37"/>
      <c r="THV33" s="37"/>
      <c r="THW33" s="37"/>
      <c r="THX33" s="37"/>
      <c r="THY33" s="37"/>
      <c r="THZ33" s="37"/>
      <c r="TIA33" s="37"/>
      <c r="TIB33" s="37"/>
      <c r="TIC33" s="37"/>
      <c r="TID33" s="37"/>
      <c r="TIE33" s="37"/>
      <c r="TIF33" s="37"/>
      <c r="TIG33" s="37"/>
      <c r="TIH33" s="37"/>
      <c r="TII33" s="37"/>
      <c r="TIJ33" s="37"/>
      <c r="TIK33" s="37"/>
      <c r="TIL33" s="37"/>
      <c r="TIM33" s="37"/>
      <c r="TIN33" s="37"/>
      <c r="TIO33" s="37"/>
      <c r="TIP33" s="37"/>
      <c r="TIQ33" s="37"/>
      <c r="TIR33" s="37"/>
      <c r="TIS33" s="37"/>
      <c r="TIT33" s="37"/>
      <c r="TIU33" s="37"/>
      <c r="TIV33" s="37"/>
      <c r="TIW33" s="37"/>
      <c r="TIX33" s="37"/>
      <c r="TIY33" s="37"/>
      <c r="TIZ33" s="37"/>
      <c r="TJA33" s="37"/>
      <c r="TJB33" s="37"/>
      <c r="TJC33" s="37"/>
      <c r="TJD33" s="37"/>
      <c r="TJE33" s="37"/>
      <c r="TJF33" s="37"/>
      <c r="TJG33" s="37"/>
      <c r="TJH33" s="37"/>
      <c r="TJI33" s="37"/>
      <c r="TJJ33" s="37"/>
      <c r="TJK33" s="37"/>
      <c r="TJL33" s="37"/>
      <c r="TJM33" s="37"/>
      <c r="TJN33" s="37"/>
      <c r="TJO33" s="37"/>
      <c r="TJP33" s="37"/>
      <c r="TJQ33" s="37"/>
      <c r="TJR33" s="37"/>
      <c r="TJS33" s="37"/>
      <c r="TJT33" s="37"/>
      <c r="TJU33" s="37"/>
      <c r="TJV33" s="37"/>
      <c r="TJW33" s="37"/>
      <c r="TJX33" s="37"/>
      <c r="TJY33" s="37"/>
      <c r="TJZ33" s="37"/>
      <c r="TKA33" s="37"/>
      <c r="TKB33" s="37"/>
      <c r="TKC33" s="37"/>
      <c r="TKD33" s="37"/>
      <c r="TKE33" s="37"/>
      <c r="TKF33" s="37"/>
      <c r="TKG33" s="37"/>
      <c r="TKH33" s="37"/>
      <c r="TKI33" s="37"/>
      <c r="TKJ33" s="37"/>
      <c r="TKK33" s="37"/>
      <c r="TKL33" s="37"/>
      <c r="TKM33" s="37"/>
      <c r="TKN33" s="37"/>
      <c r="TKO33" s="37"/>
      <c r="TKP33" s="37"/>
      <c r="TKQ33" s="37"/>
      <c r="TKR33" s="37"/>
      <c r="TKS33" s="37"/>
      <c r="TKT33" s="37"/>
      <c r="TKU33" s="37"/>
      <c r="TKV33" s="37"/>
      <c r="TKW33" s="37"/>
      <c r="TKX33" s="37"/>
      <c r="TKY33" s="37"/>
      <c r="TKZ33" s="37"/>
      <c r="TLA33" s="37"/>
      <c r="TLB33" s="37"/>
      <c r="TLC33" s="37"/>
      <c r="TLD33" s="37"/>
      <c r="TLE33" s="37"/>
      <c r="TLF33" s="37"/>
      <c r="TLG33" s="37"/>
      <c r="TLH33" s="37"/>
      <c r="TLI33" s="37"/>
      <c r="TLJ33" s="37"/>
      <c r="TLK33" s="37"/>
      <c r="TLL33" s="37"/>
      <c r="TLM33" s="37"/>
      <c r="TLN33" s="37"/>
      <c r="TLO33" s="37"/>
      <c r="TLP33" s="37"/>
      <c r="TLQ33" s="37"/>
      <c r="TLR33" s="37"/>
      <c r="TLS33" s="37"/>
      <c r="TLT33" s="37"/>
      <c r="TLU33" s="37"/>
      <c r="TLV33" s="37"/>
      <c r="TLW33" s="37"/>
      <c r="TLX33" s="37"/>
      <c r="TLY33" s="37"/>
      <c r="TLZ33" s="37"/>
      <c r="TMA33" s="37"/>
      <c r="TMB33" s="37"/>
      <c r="TMC33" s="37"/>
      <c r="TMD33" s="37"/>
      <c r="TME33" s="37"/>
      <c r="TMF33" s="37"/>
      <c r="TMG33" s="37"/>
      <c r="TMH33" s="37"/>
      <c r="TMI33" s="37"/>
      <c r="TMJ33" s="37"/>
      <c r="TMK33" s="37"/>
      <c r="TML33" s="37"/>
      <c r="TMM33" s="37"/>
      <c r="TMN33" s="37"/>
      <c r="TMO33" s="37"/>
      <c r="TMP33" s="37"/>
      <c r="TMQ33" s="37"/>
      <c r="TMR33" s="37"/>
      <c r="TMS33" s="37"/>
      <c r="TMT33" s="37"/>
      <c r="TMU33" s="37"/>
      <c r="TMV33" s="37"/>
      <c r="TMW33" s="37"/>
      <c r="TMX33" s="37"/>
      <c r="TMY33" s="37"/>
      <c r="TMZ33" s="37"/>
      <c r="TNA33" s="37"/>
      <c r="TNB33" s="37"/>
      <c r="TNC33" s="37"/>
      <c r="TND33" s="37"/>
      <c r="TNE33" s="37"/>
      <c r="TNF33" s="37"/>
      <c r="TNG33" s="37"/>
      <c r="TNH33" s="37"/>
      <c r="TNI33" s="37"/>
      <c r="TNJ33" s="37"/>
      <c r="TNK33" s="37"/>
      <c r="TNL33" s="37"/>
      <c r="TNM33" s="37"/>
      <c r="TNN33" s="37"/>
      <c r="TNO33" s="37"/>
      <c r="TNP33" s="37"/>
      <c r="TNQ33" s="37"/>
      <c r="TNR33" s="37"/>
      <c r="TNS33" s="37"/>
      <c r="TNT33" s="37"/>
      <c r="TNU33" s="37"/>
      <c r="TNV33" s="37"/>
      <c r="TNW33" s="37"/>
      <c r="TNX33" s="37"/>
      <c r="TNY33" s="37"/>
      <c r="TNZ33" s="37"/>
      <c r="TOA33" s="37"/>
      <c r="TOB33" s="37"/>
      <c r="TOC33" s="37"/>
      <c r="TOD33" s="37"/>
      <c r="TOE33" s="37"/>
      <c r="TOF33" s="37"/>
      <c r="TOG33" s="37"/>
      <c r="TOH33" s="37"/>
      <c r="TOI33" s="37"/>
      <c r="TOJ33" s="37"/>
      <c r="TOK33" s="37"/>
      <c r="TOL33" s="37"/>
      <c r="TOM33" s="37"/>
      <c r="TON33" s="37"/>
      <c r="TOO33" s="37"/>
      <c r="TOP33" s="37"/>
      <c r="TOQ33" s="37"/>
      <c r="TOR33" s="37"/>
      <c r="TOS33" s="37"/>
      <c r="TOT33" s="37"/>
      <c r="TOU33" s="37"/>
      <c r="TOV33" s="37"/>
      <c r="TOW33" s="37"/>
      <c r="TOX33" s="37"/>
      <c r="TOY33" s="37"/>
      <c r="TOZ33" s="37"/>
      <c r="TPA33" s="37"/>
      <c r="TPB33" s="37"/>
      <c r="TPC33" s="37"/>
      <c r="TPD33" s="37"/>
      <c r="TPE33" s="37"/>
      <c r="TPF33" s="37"/>
      <c r="TPG33" s="37"/>
      <c r="TPH33" s="37"/>
      <c r="TPI33" s="37"/>
      <c r="TPJ33" s="37"/>
      <c r="TPK33" s="37"/>
      <c r="TPL33" s="37"/>
      <c r="TPM33" s="37"/>
      <c r="TPN33" s="37"/>
      <c r="TPO33" s="37"/>
      <c r="TPP33" s="37"/>
      <c r="TPQ33" s="37"/>
      <c r="TPR33" s="37"/>
      <c r="TPS33" s="37"/>
      <c r="TPT33" s="37"/>
      <c r="TPU33" s="37"/>
      <c r="TPV33" s="37"/>
      <c r="TPW33" s="37"/>
      <c r="TPX33" s="37"/>
      <c r="TPY33" s="37"/>
      <c r="TPZ33" s="37"/>
      <c r="TQA33" s="37"/>
      <c r="TQB33" s="37"/>
      <c r="TQC33" s="37"/>
      <c r="TQD33" s="37"/>
      <c r="TQE33" s="37"/>
      <c r="TQF33" s="37"/>
      <c r="TQG33" s="37"/>
      <c r="TQH33" s="37"/>
      <c r="TQI33" s="37"/>
      <c r="TQJ33" s="37"/>
      <c r="TQK33" s="37"/>
      <c r="TQL33" s="37"/>
      <c r="TQM33" s="37"/>
      <c r="TQN33" s="37"/>
      <c r="TQO33" s="37"/>
      <c r="TQP33" s="37"/>
      <c r="TQQ33" s="37"/>
      <c r="TQR33" s="37"/>
      <c r="TQS33" s="37"/>
      <c r="TQT33" s="37"/>
      <c r="TQU33" s="37"/>
      <c r="TQV33" s="37"/>
      <c r="TQW33" s="37"/>
      <c r="TQX33" s="37"/>
      <c r="TQY33" s="37"/>
      <c r="TQZ33" s="37"/>
      <c r="TRA33" s="37"/>
      <c r="TRB33" s="37"/>
      <c r="TRC33" s="37"/>
      <c r="TRD33" s="37"/>
      <c r="TRE33" s="37"/>
      <c r="TRF33" s="37"/>
      <c r="TRG33" s="37"/>
      <c r="TRH33" s="37"/>
      <c r="TRI33" s="37"/>
      <c r="TRJ33" s="37"/>
      <c r="TRK33" s="37"/>
      <c r="TRL33" s="37"/>
      <c r="TRM33" s="37"/>
      <c r="TRN33" s="37"/>
      <c r="TRO33" s="37"/>
      <c r="TRP33" s="37"/>
      <c r="TRQ33" s="37"/>
      <c r="TRR33" s="37"/>
      <c r="TRS33" s="37"/>
      <c r="TRT33" s="37"/>
      <c r="TRU33" s="37"/>
      <c r="TRV33" s="37"/>
      <c r="TRW33" s="37"/>
      <c r="TRX33" s="37"/>
      <c r="TRY33" s="37"/>
      <c r="TRZ33" s="37"/>
      <c r="TSA33" s="37"/>
      <c r="TSB33" s="37"/>
      <c r="TSC33" s="37"/>
      <c r="TSD33" s="37"/>
      <c r="TSE33" s="37"/>
      <c r="TSF33" s="37"/>
      <c r="TSG33" s="37"/>
      <c r="TSH33" s="37"/>
      <c r="TSI33" s="37"/>
      <c r="TSJ33" s="37"/>
      <c r="TSK33" s="37"/>
      <c r="TSL33" s="37"/>
      <c r="TSM33" s="37"/>
      <c r="TSN33" s="37"/>
      <c r="TSO33" s="37"/>
      <c r="TSP33" s="37"/>
      <c r="TSQ33" s="37"/>
      <c r="TSR33" s="37"/>
      <c r="TSS33" s="37"/>
      <c r="TST33" s="37"/>
      <c r="TSU33" s="37"/>
      <c r="TSV33" s="37"/>
      <c r="TSW33" s="37"/>
      <c r="TSX33" s="37"/>
      <c r="TSY33" s="37"/>
      <c r="TSZ33" s="37"/>
      <c r="TTA33" s="37"/>
      <c r="TTB33" s="37"/>
      <c r="TTC33" s="37"/>
      <c r="TTD33" s="37"/>
      <c r="TTE33" s="37"/>
      <c r="TTF33" s="37"/>
      <c r="TTG33" s="37"/>
      <c r="TTH33" s="37"/>
      <c r="TTI33" s="37"/>
      <c r="TTJ33" s="37"/>
      <c r="TTK33" s="37"/>
      <c r="TTL33" s="37"/>
      <c r="TTM33" s="37"/>
      <c r="TTN33" s="37"/>
      <c r="TTO33" s="37"/>
      <c r="TTP33" s="37"/>
      <c r="TTQ33" s="37"/>
      <c r="TTR33" s="37"/>
      <c r="TTS33" s="37"/>
      <c r="TTT33" s="37"/>
      <c r="TTU33" s="37"/>
      <c r="TTV33" s="37"/>
      <c r="TTW33" s="37"/>
      <c r="TTX33" s="37"/>
      <c r="TTY33" s="37"/>
      <c r="TTZ33" s="37"/>
      <c r="TUA33" s="37"/>
      <c r="TUB33" s="37"/>
      <c r="TUC33" s="37"/>
      <c r="TUD33" s="37"/>
      <c r="TUE33" s="37"/>
      <c r="TUF33" s="37"/>
      <c r="TUG33" s="37"/>
      <c r="TUH33" s="37"/>
      <c r="TUI33" s="37"/>
      <c r="TUJ33" s="37"/>
      <c r="TUK33" s="37"/>
      <c r="TUL33" s="37"/>
      <c r="TUM33" s="37"/>
      <c r="TUN33" s="37"/>
      <c r="TUO33" s="37"/>
      <c r="TUP33" s="37"/>
      <c r="TUQ33" s="37"/>
      <c r="TUR33" s="37"/>
      <c r="TUS33" s="37"/>
      <c r="TUT33" s="37"/>
      <c r="TUU33" s="37"/>
      <c r="TUV33" s="37"/>
      <c r="TUW33" s="37"/>
      <c r="TUX33" s="37"/>
      <c r="TUY33" s="37"/>
      <c r="TUZ33" s="37"/>
      <c r="TVA33" s="37"/>
      <c r="TVB33" s="37"/>
      <c r="TVC33" s="37"/>
      <c r="TVD33" s="37"/>
      <c r="TVE33" s="37"/>
      <c r="TVF33" s="37"/>
      <c r="TVG33" s="37"/>
      <c r="TVH33" s="37"/>
      <c r="TVI33" s="37"/>
      <c r="TVJ33" s="37"/>
      <c r="TVK33" s="37"/>
      <c r="TVL33" s="37"/>
      <c r="TVM33" s="37"/>
      <c r="TVN33" s="37"/>
      <c r="TVO33" s="37"/>
      <c r="TVP33" s="37"/>
      <c r="TVQ33" s="37"/>
      <c r="TVR33" s="37"/>
      <c r="TVS33" s="37"/>
      <c r="TVT33" s="37"/>
      <c r="TVU33" s="37"/>
      <c r="TVV33" s="37"/>
      <c r="TVW33" s="37"/>
      <c r="TVX33" s="37"/>
      <c r="TVY33" s="37"/>
      <c r="TVZ33" s="37"/>
      <c r="TWA33" s="37"/>
      <c r="TWB33" s="37"/>
      <c r="TWC33" s="37"/>
      <c r="TWD33" s="37"/>
      <c r="TWE33" s="37"/>
      <c r="TWF33" s="37"/>
      <c r="TWG33" s="37"/>
      <c r="TWH33" s="37"/>
      <c r="TWI33" s="37"/>
      <c r="TWJ33" s="37"/>
      <c r="TWK33" s="37"/>
      <c r="TWL33" s="37"/>
      <c r="TWM33" s="37"/>
      <c r="TWN33" s="37"/>
      <c r="TWO33" s="37"/>
      <c r="TWP33" s="37"/>
      <c r="TWQ33" s="37"/>
      <c r="TWR33" s="37"/>
      <c r="TWS33" s="37"/>
      <c r="TWT33" s="37"/>
      <c r="TWU33" s="37"/>
      <c r="TWV33" s="37"/>
      <c r="TWW33" s="37"/>
      <c r="TWX33" s="37"/>
      <c r="TWY33" s="37"/>
      <c r="TWZ33" s="37"/>
      <c r="TXA33" s="37"/>
      <c r="TXB33" s="37"/>
      <c r="TXC33" s="37"/>
      <c r="TXD33" s="37"/>
      <c r="TXE33" s="37"/>
      <c r="TXF33" s="37"/>
      <c r="TXG33" s="37"/>
      <c r="TXH33" s="37"/>
      <c r="TXI33" s="37"/>
      <c r="TXJ33" s="37"/>
      <c r="TXK33" s="37"/>
      <c r="TXL33" s="37"/>
      <c r="TXM33" s="37"/>
      <c r="TXN33" s="37"/>
      <c r="TXO33" s="37"/>
      <c r="TXP33" s="37"/>
      <c r="TXQ33" s="37"/>
      <c r="TXR33" s="37"/>
      <c r="TXS33" s="37"/>
      <c r="TXT33" s="37"/>
      <c r="TXU33" s="37"/>
      <c r="TXV33" s="37"/>
      <c r="TXW33" s="37"/>
      <c r="TXX33" s="37"/>
      <c r="TXY33" s="37"/>
      <c r="TXZ33" s="37"/>
      <c r="TYA33" s="37"/>
      <c r="TYB33" s="37"/>
      <c r="TYC33" s="37"/>
      <c r="TYD33" s="37"/>
      <c r="TYE33" s="37"/>
      <c r="TYF33" s="37"/>
      <c r="TYG33" s="37"/>
      <c r="TYH33" s="37"/>
      <c r="TYI33" s="37"/>
      <c r="TYJ33" s="37"/>
      <c r="TYK33" s="37"/>
      <c r="TYL33" s="37"/>
      <c r="TYM33" s="37"/>
      <c r="TYN33" s="37"/>
      <c r="TYO33" s="37"/>
      <c r="TYP33" s="37"/>
      <c r="TYQ33" s="37"/>
      <c r="TYR33" s="37"/>
      <c r="TYS33" s="37"/>
      <c r="TYT33" s="37"/>
      <c r="TYU33" s="37"/>
      <c r="TYV33" s="37"/>
      <c r="TYW33" s="37"/>
      <c r="TYX33" s="37"/>
      <c r="TYY33" s="37"/>
      <c r="TYZ33" s="37"/>
      <c r="TZA33" s="37"/>
      <c r="TZB33" s="37"/>
      <c r="TZC33" s="37"/>
      <c r="TZD33" s="37"/>
      <c r="TZE33" s="37"/>
      <c r="TZF33" s="37"/>
      <c r="TZG33" s="37"/>
      <c r="TZH33" s="37"/>
      <c r="TZI33" s="37"/>
      <c r="TZJ33" s="37"/>
      <c r="TZK33" s="37"/>
      <c r="TZL33" s="37"/>
      <c r="TZM33" s="37"/>
      <c r="TZN33" s="37"/>
      <c r="TZO33" s="37"/>
      <c r="TZP33" s="37"/>
      <c r="TZQ33" s="37"/>
      <c r="TZR33" s="37"/>
      <c r="TZS33" s="37"/>
      <c r="TZT33" s="37"/>
      <c r="TZU33" s="37"/>
      <c r="TZV33" s="37"/>
      <c r="TZW33" s="37"/>
      <c r="TZX33" s="37"/>
      <c r="TZY33" s="37"/>
      <c r="TZZ33" s="37"/>
      <c r="UAA33" s="37"/>
      <c r="UAB33" s="37"/>
      <c r="UAC33" s="37"/>
      <c r="UAD33" s="37"/>
      <c r="UAE33" s="37"/>
      <c r="UAF33" s="37"/>
      <c r="UAG33" s="37"/>
      <c r="UAH33" s="37"/>
      <c r="UAI33" s="37"/>
      <c r="UAJ33" s="37"/>
      <c r="UAK33" s="37"/>
      <c r="UAL33" s="37"/>
      <c r="UAM33" s="37"/>
      <c r="UAN33" s="37"/>
      <c r="UAO33" s="37"/>
      <c r="UAP33" s="37"/>
      <c r="UAQ33" s="37"/>
      <c r="UAR33" s="37"/>
      <c r="UAS33" s="37"/>
      <c r="UAT33" s="37"/>
      <c r="UAU33" s="37"/>
      <c r="UAV33" s="37"/>
      <c r="UAW33" s="37"/>
      <c r="UAX33" s="37"/>
      <c r="UAY33" s="37"/>
      <c r="UAZ33" s="37"/>
      <c r="UBA33" s="37"/>
      <c r="UBB33" s="37"/>
      <c r="UBC33" s="37"/>
      <c r="UBD33" s="37"/>
      <c r="UBE33" s="37"/>
      <c r="UBF33" s="37"/>
      <c r="UBG33" s="37"/>
      <c r="UBH33" s="37"/>
      <c r="UBI33" s="37"/>
      <c r="UBJ33" s="37"/>
      <c r="UBK33" s="37"/>
      <c r="UBL33" s="37"/>
      <c r="UBM33" s="37"/>
      <c r="UBN33" s="37"/>
      <c r="UBO33" s="37"/>
      <c r="UBP33" s="37"/>
      <c r="UBQ33" s="37"/>
      <c r="UBR33" s="37"/>
      <c r="UBS33" s="37"/>
      <c r="UBT33" s="37"/>
      <c r="UBU33" s="37"/>
      <c r="UBV33" s="37"/>
      <c r="UBW33" s="37"/>
      <c r="UBX33" s="37"/>
      <c r="UBY33" s="37"/>
      <c r="UBZ33" s="37"/>
      <c r="UCA33" s="37"/>
      <c r="UCB33" s="37"/>
      <c r="UCC33" s="37"/>
      <c r="UCD33" s="37"/>
      <c r="UCE33" s="37"/>
      <c r="UCF33" s="37"/>
      <c r="UCG33" s="37"/>
      <c r="UCH33" s="37"/>
      <c r="UCI33" s="37"/>
      <c r="UCJ33" s="37"/>
      <c r="UCK33" s="37"/>
      <c r="UCL33" s="37"/>
      <c r="UCM33" s="37"/>
      <c r="UCN33" s="37"/>
      <c r="UCO33" s="37"/>
      <c r="UCP33" s="37"/>
      <c r="UCQ33" s="37"/>
      <c r="UCR33" s="37"/>
      <c r="UCS33" s="37"/>
      <c r="UCT33" s="37"/>
      <c r="UCU33" s="37"/>
      <c r="UCV33" s="37"/>
      <c r="UCW33" s="37"/>
      <c r="UCX33" s="37"/>
      <c r="UCY33" s="37"/>
      <c r="UCZ33" s="37"/>
      <c r="UDA33" s="37"/>
      <c r="UDB33" s="37"/>
      <c r="UDC33" s="37"/>
      <c r="UDD33" s="37"/>
      <c r="UDE33" s="37"/>
      <c r="UDF33" s="37"/>
      <c r="UDG33" s="37"/>
      <c r="UDH33" s="37"/>
      <c r="UDI33" s="37"/>
      <c r="UDJ33" s="37"/>
      <c r="UDK33" s="37"/>
      <c r="UDL33" s="37"/>
      <c r="UDM33" s="37"/>
      <c r="UDN33" s="37"/>
      <c r="UDO33" s="37"/>
      <c r="UDP33" s="37"/>
      <c r="UDQ33" s="37"/>
      <c r="UDR33" s="37"/>
      <c r="UDS33" s="37"/>
      <c r="UDT33" s="37"/>
      <c r="UDU33" s="37"/>
      <c r="UDV33" s="37"/>
      <c r="UDW33" s="37"/>
      <c r="UDX33" s="37"/>
      <c r="UDY33" s="37"/>
      <c r="UDZ33" s="37"/>
      <c r="UEA33" s="37"/>
      <c r="UEB33" s="37"/>
      <c r="UEC33" s="37"/>
      <c r="UED33" s="37"/>
      <c r="UEE33" s="37"/>
      <c r="UEF33" s="37"/>
      <c r="UEG33" s="37"/>
      <c r="UEH33" s="37"/>
      <c r="UEI33" s="37"/>
      <c r="UEJ33" s="37"/>
      <c r="UEK33" s="37"/>
      <c r="UEL33" s="37"/>
      <c r="UEM33" s="37"/>
      <c r="UEN33" s="37"/>
      <c r="UEO33" s="37"/>
      <c r="UEP33" s="37"/>
      <c r="UEQ33" s="37"/>
      <c r="UER33" s="37"/>
      <c r="UES33" s="37"/>
      <c r="UET33" s="37"/>
      <c r="UEU33" s="37"/>
      <c r="UEV33" s="37"/>
      <c r="UEW33" s="37"/>
      <c r="UEX33" s="37"/>
      <c r="UEY33" s="37"/>
      <c r="UEZ33" s="37"/>
      <c r="UFA33" s="37"/>
      <c r="UFB33" s="37"/>
      <c r="UFC33" s="37"/>
      <c r="UFD33" s="37"/>
      <c r="UFE33" s="37"/>
      <c r="UFF33" s="37"/>
      <c r="UFG33" s="37"/>
      <c r="UFH33" s="37"/>
      <c r="UFI33" s="37"/>
      <c r="UFJ33" s="37"/>
      <c r="UFK33" s="37"/>
      <c r="UFL33" s="37"/>
      <c r="UFM33" s="37"/>
      <c r="UFN33" s="37"/>
      <c r="UFO33" s="37"/>
      <c r="UFP33" s="37"/>
      <c r="UFQ33" s="37"/>
      <c r="UFR33" s="37"/>
      <c r="UFS33" s="37"/>
      <c r="UFT33" s="37"/>
      <c r="UFU33" s="37"/>
      <c r="UFV33" s="37"/>
      <c r="UFW33" s="37"/>
      <c r="UFX33" s="37"/>
      <c r="UFY33" s="37"/>
      <c r="UFZ33" s="37"/>
      <c r="UGA33" s="37"/>
      <c r="UGB33" s="37"/>
      <c r="UGC33" s="37"/>
      <c r="UGD33" s="37"/>
      <c r="UGE33" s="37"/>
      <c r="UGF33" s="37"/>
      <c r="UGG33" s="37"/>
      <c r="UGH33" s="37"/>
      <c r="UGI33" s="37"/>
      <c r="UGJ33" s="37"/>
      <c r="UGK33" s="37"/>
      <c r="UGL33" s="37"/>
      <c r="UGM33" s="37"/>
      <c r="UGN33" s="37"/>
      <c r="UGO33" s="37"/>
      <c r="UGP33" s="37"/>
      <c r="UGQ33" s="37"/>
      <c r="UGR33" s="37"/>
      <c r="UGS33" s="37"/>
      <c r="UGT33" s="37"/>
      <c r="UGU33" s="37"/>
      <c r="UGV33" s="37"/>
      <c r="UGW33" s="37"/>
      <c r="UGX33" s="37"/>
      <c r="UGY33" s="37"/>
      <c r="UGZ33" s="37"/>
      <c r="UHA33" s="37"/>
      <c r="UHB33" s="37"/>
      <c r="UHC33" s="37"/>
      <c r="UHD33" s="37"/>
      <c r="UHE33" s="37"/>
      <c r="UHF33" s="37"/>
      <c r="UHG33" s="37"/>
      <c r="UHH33" s="37"/>
      <c r="UHI33" s="37"/>
      <c r="UHJ33" s="37"/>
      <c r="UHK33" s="37"/>
      <c r="UHL33" s="37"/>
      <c r="UHM33" s="37"/>
      <c r="UHN33" s="37"/>
      <c r="UHO33" s="37"/>
      <c r="UHP33" s="37"/>
      <c r="UHQ33" s="37"/>
      <c r="UHR33" s="37"/>
      <c r="UHS33" s="37"/>
      <c r="UHT33" s="37"/>
      <c r="UHU33" s="37"/>
      <c r="UHV33" s="37"/>
      <c r="UHW33" s="37"/>
      <c r="UHX33" s="37"/>
      <c r="UHY33" s="37"/>
      <c r="UHZ33" s="37"/>
      <c r="UIA33" s="37"/>
      <c r="UIB33" s="37"/>
      <c r="UIC33" s="37"/>
      <c r="UID33" s="37"/>
      <c r="UIE33" s="37"/>
      <c r="UIF33" s="37"/>
      <c r="UIG33" s="37"/>
      <c r="UIH33" s="37"/>
      <c r="UII33" s="37"/>
      <c r="UIJ33" s="37"/>
      <c r="UIK33" s="37"/>
      <c r="UIL33" s="37"/>
      <c r="UIM33" s="37"/>
      <c r="UIN33" s="37"/>
      <c r="UIO33" s="37"/>
      <c r="UIP33" s="37"/>
      <c r="UIQ33" s="37"/>
      <c r="UIR33" s="37"/>
      <c r="UIS33" s="37"/>
      <c r="UIT33" s="37"/>
      <c r="UIU33" s="37"/>
      <c r="UIV33" s="37"/>
      <c r="UIW33" s="37"/>
      <c r="UIX33" s="37"/>
      <c r="UIY33" s="37"/>
      <c r="UIZ33" s="37"/>
      <c r="UJA33" s="37"/>
      <c r="UJB33" s="37"/>
      <c r="UJC33" s="37"/>
      <c r="UJD33" s="37"/>
      <c r="UJE33" s="37"/>
      <c r="UJF33" s="37"/>
      <c r="UJG33" s="37"/>
      <c r="UJH33" s="37"/>
      <c r="UJI33" s="37"/>
      <c r="UJJ33" s="37"/>
      <c r="UJK33" s="37"/>
      <c r="UJL33" s="37"/>
      <c r="UJM33" s="37"/>
      <c r="UJN33" s="37"/>
      <c r="UJO33" s="37"/>
      <c r="UJP33" s="37"/>
      <c r="UJQ33" s="37"/>
      <c r="UJR33" s="37"/>
      <c r="UJS33" s="37"/>
      <c r="UJT33" s="37"/>
      <c r="UJU33" s="37"/>
      <c r="UJV33" s="37"/>
      <c r="UJW33" s="37"/>
      <c r="UJX33" s="37"/>
      <c r="UJY33" s="37"/>
      <c r="UJZ33" s="37"/>
      <c r="UKA33" s="37"/>
      <c r="UKB33" s="37"/>
      <c r="UKC33" s="37"/>
      <c r="UKD33" s="37"/>
      <c r="UKE33" s="37"/>
      <c r="UKF33" s="37"/>
      <c r="UKG33" s="37"/>
      <c r="UKH33" s="37"/>
      <c r="UKI33" s="37"/>
      <c r="UKJ33" s="37"/>
      <c r="UKK33" s="37"/>
      <c r="UKL33" s="37"/>
      <c r="UKM33" s="37"/>
      <c r="UKN33" s="37"/>
      <c r="UKO33" s="37"/>
      <c r="UKP33" s="37"/>
      <c r="UKQ33" s="37"/>
      <c r="UKR33" s="37"/>
      <c r="UKS33" s="37"/>
      <c r="UKT33" s="37"/>
      <c r="UKU33" s="37"/>
      <c r="UKV33" s="37"/>
      <c r="UKW33" s="37"/>
      <c r="UKX33" s="37"/>
      <c r="UKY33" s="37"/>
      <c r="UKZ33" s="37"/>
      <c r="ULA33" s="37"/>
      <c r="ULB33" s="37"/>
      <c r="ULC33" s="37"/>
      <c r="ULD33" s="37"/>
      <c r="ULE33" s="37"/>
      <c r="ULF33" s="37"/>
      <c r="ULG33" s="37"/>
      <c r="ULH33" s="37"/>
      <c r="ULI33" s="37"/>
      <c r="ULJ33" s="37"/>
      <c r="ULK33" s="37"/>
      <c r="ULL33" s="37"/>
      <c r="ULM33" s="37"/>
      <c r="ULN33" s="37"/>
      <c r="ULO33" s="37"/>
      <c r="ULP33" s="37"/>
      <c r="ULQ33" s="37"/>
      <c r="ULR33" s="37"/>
      <c r="ULS33" s="37"/>
      <c r="ULT33" s="37"/>
      <c r="ULU33" s="37"/>
      <c r="ULV33" s="37"/>
      <c r="ULW33" s="37"/>
      <c r="ULX33" s="37"/>
      <c r="ULY33" s="37"/>
      <c r="ULZ33" s="37"/>
      <c r="UMA33" s="37"/>
      <c r="UMB33" s="37"/>
      <c r="UMC33" s="37"/>
      <c r="UMD33" s="37"/>
      <c r="UME33" s="37"/>
      <c r="UMF33" s="37"/>
      <c r="UMG33" s="37"/>
      <c r="UMH33" s="37"/>
      <c r="UMI33" s="37"/>
      <c r="UMJ33" s="37"/>
      <c r="UMK33" s="37"/>
      <c r="UML33" s="37"/>
      <c r="UMM33" s="37"/>
      <c r="UMN33" s="37"/>
      <c r="UMO33" s="37"/>
      <c r="UMP33" s="37"/>
      <c r="UMQ33" s="37"/>
      <c r="UMR33" s="37"/>
      <c r="UMS33" s="37"/>
      <c r="UMT33" s="37"/>
      <c r="UMU33" s="37"/>
      <c r="UMV33" s="37"/>
      <c r="UMW33" s="37"/>
      <c r="UMX33" s="37"/>
      <c r="UMY33" s="37"/>
      <c r="UMZ33" s="37"/>
      <c r="UNA33" s="37"/>
      <c r="UNB33" s="37"/>
      <c r="UNC33" s="37"/>
      <c r="UND33" s="37"/>
      <c r="UNE33" s="37"/>
      <c r="UNF33" s="37"/>
      <c r="UNG33" s="37"/>
      <c r="UNH33" s="37"/>
      <c r="UNI33" s="37"/>
      <c r="UNJ33" s="37"/>
      <c r="UNK33" s="37"/>
      <c r="UNL33" s="37"/>
      <c r="UNM33" s="37"/>
      <c r="UNN33" s="37"/>
      <c r="UNO33" s="37"/>
      <c r="UNP33" s="37"/>
      <c r="UNQ33" s="37"/>
      <c r="UNR33" s="37"/>
      <c r="UNS33" s="37"/>
      <c r="UNT33" s="37"/>
      <c r="UNU33" s="37"/>
      <c r="UNV33" s="37"/>
      <c r="UNW33" s="37"/>
      <c r="UNX33" s="37"/>
      <c r="UNY33" s="37"/>
      <c r="UNZ33" s="37"/>
      <c r="UOA33" s="37"/>
      <c r="UOB33" s="37"/>
      <c r="UOC33" s="37"/>
      <c r="UOD33" s="37"/>
      <c r="UOE33" s="37"/>
      <c r="UOF33" s="37"/>
      <c r="UOG33" s="37"/>
      <c r="UOH33" s="37"/>
      <c r="UOI33" s="37"/>
      <c r="UOJ33" s="37"/>
      <c r="UOK33" s="37"/>
      <c r="UOL33" s="37"/>
      <c r="UOM33" s="37"/>
      <c r="UON33" s="37"/>
      <c r="UOO33" s="37"/>
      <c r="UOP33" s="37"/>
      <c r="UOQ33" s="37"/>
      <c r="UOR33" s="37"/>
      <c r="UOS33" s="37"/>
      <c r="UOT33" s="37"/>
      <c r="UOU33" s="37"/>
      <c r="UOV33" s="37"/>
      <c r="UOW33" s="37"/>
      <c r="UOX33" s="37"/>
      <c r="UOY33" s="37"/>
      <c r="UOZ33" s="37"/>
      <c r="UPA33" s="37"/>
      <c r="UPB33" s="37"/>
      <c r="UPC33" s="37"/>
      <c r="UPD33" s="37"/>
      <c r="UPE33" s="37"/>
      <c r="UPF33" s="37"/>
      <c r="UPG33" s="37"/>
      <c r="UPH33" s="37"/>
      <c r="UPI33" s="37"/>
      <c r="UPJ33" s="37"/>
      <c r="UPK33" s="37"/>
      <c r="UPL33" s="37"/>
      <c r="UPM33" s="37"/>
      <c r="UPN33" s="37"/>
      <c r="UPO33" s="37"/>
      <c r="UPP33" s="37"/>
      <c r="UPQ33" s="37"/>
      <c r="UPR33" s="37"/>
      <c r="UPS33" s="37"/>
      <c r="UPT33" s="37"/>
      <c r="UPU33" s="37"/>
      <c r="UPV33" s="37"/>
      <c r="UPW33" s="37"/>
      <c r="UPX33" s="37"/>
      <c r="UPY33" s="37"/>
      <c r="UPZ33" s="37"/>
      <c r="UQA33" s="37"/>
      <c r="UQB33" s="37"/>
      <c r="UQC33" s="37"/>
      <c r="UQD33" s="37"/>
      <c r="UQE33" s="37"/>
      <c r="UQF33" s="37"/>
      <c r="UQG33" s="37"/>
      <c r="UQH33" s="37"/>
      <c r="UQI33" s="37"/>
      <c r="UQJ33" s="37"/>
      <c r="UQK33" s="37"/>
      <c r="UQL33" s="37"/>
      <c r="UQM33" s="37"/>
      <c r="UQN33" s="37"/>
      <c r="UQO33" s="37"/>
      <c r="UQP33" s="37"/>
      <c r="UQQ33" s="37"/>
      <c r="UQR33" s="37"/>
      <c r="UQS33" s="37"/>
      <c r="UQT33" s="37"/>
      <c r="UQU33" s="37"/>
      <c r="UQV33" s="37"/>
      <c r="UQW33" s="37"/>
      <c r="UQX33" s="37"/>
      <c r="UQY33" s="37"/>
      <c r="UQZ33" s="37"/>
      <c r="URA33" s="37"/>
      <c r="URB33" s="37"/>
      <c r="URC33" s="37"/>
      <c r="URD33" s="37"/>
      <c r="URE33" s="37"/>
      <c r="URF33" s="37"/>
      <c r="URG33" s="37"/>
      <c r="URH33" s="37"/>
      <c r="URI33" s="37"/>
      <c r="URJ33" s="37"/>
      <c r="URK33" s="37"/>
      <c r="URL33" s="37"/>
      <c r="URM33" s="37"/>
      <c r="URN33" s="37"/>
      <c r="URO33" s="37"/>
      <c r="URP33" s="37"/>
      <c r="URQ33" s="37"/>
      <c r="URR33" s="37"/>
      <c r="URS33" s="37"/>
      <c r="URT33" s="37"/>
      <c r="URU33" s="37"/>
      <c r="URV33" s="37"/>
      <c r="URW33" s="37"/>
      <c r="URX33" s="37"/>
      <c r="URY33" s="37"/>
      <c r="URZ33" s="37"/>
      <c r="USA33" s="37"/>
      <c r="USB33" s="37"/>
      <c r="USC33" s="37"/>
      <c r="USD33" s="37"/>
      <c r="USE33" s="37"/>
      <c r="USF33" s="37"/>
      <c r="USG33" s="37"/>
      <c r="USH33" s="37"/>
      <c r="USI33" s="37"/>
      <c r="USJ33" s="37"/>
      <c r="USK33" s="37"/>
      <c r="USL33" s="37"/>
      <c r="USM33" s="37"/>
      <c r="USN33" s="37"/>
      <c r="USO33" s="37"/>
      <c r="USP33" s="37"/>
      <c r="USQ33" s="37"/>
      <c r="USR33" s="37"/>
      <c r="USS33" s="37"/>
      <c r="UST33" s="37"/>
      <c r="USU33" s="37"/>
      <c r="USV33" s="37"/>
      <c r="USW33" s="37"/>
      <c r="USX33" s="37"/>
      <c r="USY33" s="37"/>
      <c r="USZ33" s="37"/>
      <c r="UTA33" s="37"/>
      <c r="UTB33" s="37"/>
      <c r="UTC33" s="37"/>
      <c r="UTD33" s="37"/>
      <c r="UTE33" s="37"/>
      <c r="UTF33" s="37"/>
      <c r="UTG33" s="37"/>
      <c r="UTH33" s="37"/>
      <c r="UTI33" s="37"/>
      <c r="UTJ33" s="37"/>
      <c r="UTK33" s="37"/>
      <c r="UTL33" s="37"/>
      <c r="UTM33" s="37"/>
      <c r="UTN33" s="37"/>
      <c r="UTO33" s="37"/>
      <c r="UTP33" s="37"/>
      <c r="UTQ33" s="37"/>
      <c r="UTR33" s="37"/>
      <c r="UTS33" s="37"/>
      <c r="UTT33" s="37"/>
      <c r="UTU33" s="37"/>
      <c r="UTV33" s="37"/>
      <c r="UTW33" s="37"/>
      <c r="UTX33" s="37"/>
      <c r="UTY33" s="37"/>
      <c r="UTZ33" s="37"/>
      <c r="UUA33" s="37"/>
      <c r="UUB33" s="37"/>
      <c r="UUC33" s="37"/>
      <c r="UUD33" s="37"/>
      <c r="UUE33" s="37"/>
      <c r="UUF33" s="37"/>
      <c r="UUG33" s="37"/>
      <c r="UUH33" s="37"/>
      <c r="UUI33" s="37"/>
      <c r="UUJ33" s="37"/>
      <c r="UUK33" s="37"/>
      <c r="UUL33" s="37"/>
      <c r="UUM33" s="37"/>
      <c r="UUN33" s="37"/>
      <c r="UUO33" s="37"/>
      <c r="UUP33" s="37"/>
      <c r="UUQ33" s="37"/>
      <c r="UUR33" s="37"/>
      <c r="UUS33" s="37"/>
      <c r="UUT33" s="37"/>
      <c r="UUU33" s="37"/>
      <c r="UUV33" s="37"/>
      <c r="UUW33" s="37"/>
      <c r="UUX33" s="37"/>
      <c r="UUY33" s="37"/>
      <c r="UUZ33" s="37"/>
      <c r="UVA33" s="37"/>
      <c r="UVB33" s="37"/>
      <c r="UVC33" s="37"/>
      <c r="UVD33" s="37"/>
      <c r="UVE33" s="37"/>
      <c r="UVF33" s="37"/>
      <c r="UVG33" s="37"/>
      <c r="UVH33" s="37"/>
      <c r="UVI33" s="37"/>
      <c r="UVJ33" s="37"/>
      <c r="UVK33" s="37"/>
      <c r="UVL33" s="37"/>
      <c r="UVM33" s="37"/>
      <c r="UVN33" s="37"/>
      <c r="UVO33" s="37"/>
      <c r="UVP33" s="37"/>
      <c r="UVQ33" s="37"/>
      <c r="UVR33" s="37"/>
      <c r="UVS33" s="37"/>
      <c r="UVT33" s="37"/>
      <c r="UVU33" s="37"/>
      <c r="UVV33" s="37"/>
      <c r="UVW33" s="37"/>
      <c r="UVX33" s="37"/>
      <c r="UVY33" s="37"/>
      <c r="UVZ33" s="37"/>
      <c r="UWA33" s="37"/>
      <c r="UWB33" s="37"/>
      <c r="UWC33" s="37"/>
      <c r="UWD33" s="37"/>
      <c r="UWE33" s="37"/>
      <c r="UWF33" s="37"/>
      <c r="UWG33" s="37"/>
      <c r="UWH33" s="37"/>
      <c r="UWI33" s="37"/>
      <c r="UWJ33" s="37"/>
      <c r="UWK33" s="37"/>
      <c r="UWL33" s="37"/>
      <c r="UWM33" s="37"/>
      <c r="UWN33" s="37"/>
      <c r="UWO33" s="37"/>
      <c r="UWP33" s="37"/>
      <c r="UWQ33" s="37"/>
      <c r="UWR33" s="37"/>
      <c r="UWS33" s="37"/>
      <c r="UWT33" s="37"/>
      <c r="UWU33" s="37"/>
      <c r="UWV33" s="37"/>
      <c r="UWW33" s="37"/>
      <c r="UWX33" s="37"/>
      <c r="UWY33" s="37"/>
      <c r="UWZ33" s="37"/>
      <c r="UXA33" s="37"/>
      <c r="UXB33" s="37"/>
      <c r="UXC33" s="37"/>
      <c r="UXD33" s="37"/>
      <c r="UXE33" s="37"/>
      <c r="UXF33" s="37"/>
      <c r="UXG33" s="37"/>
      <c r="UXH33" s="37"/>
      <c r="UXI33" s="37"/>
      <c r="UXJ33" s="37"/>
      <c r="UXK33" s="37"/>
      <c r="UXL33" s="37"/>
      <c r="UXM33" s="37"/>
      <c r="UXN33" s="37"/>
      <c r="UXO33" s="37"/>
      <c r="UXP33" s="37"/>
      <c r="UXQ33" s="37"/>
      <c r="UXR33" s="37"/>
      <c r="UXS33" s="37"/>
      <c r="UXT33" s="37"/>
      <c r="UXU33" s="37"/>
      <c r="UXV33" s="37"/>
      <c r="UXW33" s="37"/>
      <c r="UXX33" s="37"/>
      <c r="UXY33" s="37"/>
      <c r="UXZ33" s="37"/>
      <c r="UYA33" s="37"/>
      <c r="UYB33" s="37"/>
      <c r="UYC33" s="37"/>
      <c r="UYD33" s="37"/>
      <c r="UYE33" s="37"/>
      <c r="UYF33" s="37"/>
      <c r="UYG33" s="37"/>
      <c r="UYH33" s="37"/>
      <c r="UYI33" s="37"/>
      <c r="UYJ33" s="37"/>
      <c r="UYK33" s="37"/>
      <c r="UYL33" s="37"/>
      <c r="UYM33" s="37"/>
      <c r="UYN33" s="37"/>
      <c r="UYO33" s="37"/>
      <c r="UYP33" s="37"/>
      <c r="UYQ33" s="37"/>
      <c r="UYR33" s="37"/>
      <c r="UYS33" s="37"/>
      <c r="UYT33" s="37"/>
      <c r="UYU33" s="37"/>
      <c r="UYV33" s="37"/>
      <c r="UYW33" s="37"/>
      <c r="UYX33" s="37"/>
      <c r="UYY33" s="37"/>
      <c r="UYZ33" s="37"/>
      <c r="UZA33" s="37"/>
      <c r="UZB33" s="37"/>
      <c r="UZC33" s="37"/>
      <c r="UZD33" s="37"/>
      <c r="UZE33" s="37"/>
      <c r="UZF33" s="37"/>
      <c r="UZG33" s="37"/>
      <c r="UZH33" s="37"/>
      <c r="UZI33" s="37"/>
      <c r="UZJ33" s="37"/>
      <c r="UZK33" s="37"/>
      <c r="UZL33" s="37"/>
      <c r="UZM33" s="37"/>
      <c r="UZN33" s="37"/>
      <c r="UZO33" s="37"/>
      <c r="UZP33" s="37"/>
      <c r="UZQ33" s="37"/>
      <c r="UZR33" s="37"/>
      <c r="UZS33" s="37"/>
      <c r="UZT33" s="37"/>
      <c r="UZU33" s="37"/>
      <c r="UZV33" s="37"/>
      <c r="UZW33" s="37"/>
      <c r="UZX33" s="37"/>
      <c r="UZY33" s="37"/>
      <c r="UZZ33" s="37"/>
      <c r="VAA33" s="37"/>
      <c r="VAB33" s="37"/>
      <c r="VAC33" s="37"/>
      <c r="VAD33" s="37"/>
      <c r="VAE33" s="37"/>
      <c r="VAF33" s="37"/>
      <c r="VAG33" s="37"/>
      <c r="VAH33" s="37"/>
      <c r="VAI33" s="37"/>
      <c r="VAJ33" s="37"/>
      <c r="VAK33" s="37"/>
      <c r="VAL33" s="37"/>
      <c r="VAM33" s="37"/>
      <c r="VAN33" s="37"/>
      <c r="VAO33" s="37"/>
      <c r="VAP33" s="37"/>
      <c r="VAQ33" s="37"/>
      <c r="VAR33" s="37"/>
      <c r="VAS33" s="37"/>
      <c r="VAT33" s="37"/>
      <c r="VAU33" s="37"/>
      <c r="VAV33" s="37"/>
      <c r="VAW33" s="37"/>
      <c r="VAX33" s="37"/>
      <c r="VAY33" s="37"/>
      <c r="VAZ33" s="37"/>
      <c r="VBA33" s="37"/>
      <c r="VBB33" s="37"/>
      <c r="VBC33" s="37"/>
      <c r="VBD33" s="37"/>
      <c r="VBE33" s="37"/>
      <c r="VBF33" s="37"/>
      <c r="VBG33" s="37"/>
      <c r="VBH33" s="37"/>
      <c r="VBI33" s="37"/>
      <c r="VBJ33" s="37"/>
      <c r="VBK33" s="37"/>
      <c r="VBL33" s="37"/>
      <c r="VBM33" s="37"/>
      <c r="VBN33" s="37"/>
      <c r="VBO33" s="37"/>
      <c r="VBP33" s="37"/>
      <c r="VBQ33" s="37"/>
      <c r="VBR33" s="37"/>
      <c r="VBS33" s="37"/>
      <c r="VBT33" s="37"/>
      <c r="VBU33" s="37"/>
      <c r="VBV33" s="37"/>
      <c r="VBW33" s="37"/>
      <c r="VBX33" s="37"/>
      <c r="VBY33" s="37"/>
      <c r="VBZ33" s="37"/>
      <c r="VCA33" s="37"/>
      <c r="VCB33" s="37"/>
      <c r="VCC33" s="37"/>
      <c r="VCD33" s="37"/>
      <c r="VCE33" s="37"/>
      <c r="VCF33" s="37"/>
      <c r="VCG33" s="37"/>
      <c r="VCH33" s="37"/>
      <c r="VCI33" s="37"/>
      <c r="VCJ33" s="37"/>
      <c r="VCK33" s="37"/>
      <c r="VCL33" s="37"/>
      <c r="VCM33" s="37"/>
      <c r="VCN33" s="37"/>
      <c r="VCO33" s="37"/>
      <c r="VCP33" s="37"/>
      <c r="VCQ33" s="37"/>
      <c r="VCR33" s="37"/>
      <c r="VCS33" s="37"/>
      <c r="VCT33" s="37"/>
      <c r="VCU33" s="37"/>
      <c r="VCV33" s="37"/>
      <c r="VCW33" s="37"/>
      <c r="VCX33" s="37"/>
      <c r="VCY33" s="37"/>
      <c r="VCZ33" s="37"/>
      <c r="VDA33" s="37"/>
      <c r="VDB33" s="37"/>
      <c r="VDC33" s="37"/>
      <c r="VDD33" s="37"/>
      <c r="VDE33" s="37"/>
      <c r="VDF33" s="37"/>
      <c r="VDG33" s="37"/>
      <c r="VDH33" s="37"/>
      <c r="VDI33" s="37"/>
      <c r="VDJ33" s="37"/>
      <c r="VDK33" s="37"/>
      <c r="VDL33" s="37"/>
      <c r="VDM33" s="37"/>
      <c r="VDN33" s="37"/>
      <c r="VDO33" s="37"/>
      <c r="VDP33" s="37"/>
      <c r="VDQ33" s="37"/>
      <c r="VDR33" s="37"/>
      <c r="VDS33" s="37"/>
      <c r="VDT33" s="37"/>
      <c r="VDU33" s="37"/>
      <c r="VDV33" s="37"/>
      <c r="VDW33" s="37"/>
      <c r="VDX33" s="37"/>
      <c r="VDY33" s="37"/>
      <c r="VDZ33" s="37"/>
      <c r="VEA33" s="37"/>
      <c r="VEB33" s="37"/>
      <c r="VEC33" s="37"/>
      <c r="VED33" s="37"/>
      <c r="VEE33" s="37"/>
      <c r="VEF33" s="37"/>
      <c r="VEG33" s="37"/>
      <c r="VEH33" s="37"/>
      <c r="VEI33" s="37"/>
      <c r="VEJ33" s="37"/>
      <c r="VEK33" s="37"/>
      <c r="VEL33" s="37"/>
      <c r="VEM33" s="37"/>
      <c r="VEN33" s="37"/>
      <c r="VEO33" s="37"/>
      <c r="VEP33" s="37"/>
      <c r="VEQ33" s="37"/>
      <c r="VER33" s="37"/>
      <c r="VES33" s="37"/>
      <c r="VET33" s="37"/>
      <c r="VEU33" s="37"/>
      <c r="VEV33" s="37"/>
      <c r="VEW33" s="37"/>
      <c r="VEX33" s="37"/>
      <c r="VEY33" s="37"/>
      <c r="VEZ33" s="37"/>
      <c r="VFA33" s="37"/>
      <c r="VFB33" s="37"/>
      <c r="VFC33" s="37"/>
      <c r="VFD33" s="37"/>
      <c r="VFE33" s="37"/>
      <c r="VFF33" s="37"/>
      <c r="VFG33" s="37"/>
      <c r="VFH33" s="37"/>
      <c r="VFI33" s="37"/>
      <c r="VFJ33" s="37"/>
      <c r="VFK33" s="37"/>
      <c r="VFL33" s="37"/>
      <c r="VFM33" s="37"/>
      <c r="VFN33" s="37"/>
      <c r="VFO33" s="37"/>
      <c r="VFP33" s="37"/>
      <c r="VFQ33" s="37"/>
      <c r="VFR33" s="37"/>
      <c r="VFS33" s="37"/>
      <c r="VFT33" s="37"/>
      <c r="VFU33" s="37"/>
      <c r="VFV33" s="37"/>
      <c r="VFW33" s="37"/>
      <c r="VFX33" s="37"/>
      <c r="VFY33" s="37"/>
      <c r="VFZ33" s="37"/>
      <c r="VGA33" s="37"/>
      <c r="VGB33" s="37"/>
      <c r="VGC33" s="37"/>
      <c r="VGD33" s="37"/>
      <c r="VGE33" s="37"/>
      <c r="VGF33" s="37"/>
      <c r="VGG33" s="37"/>
      <c r="VGH33" s="37"/>
      <c r="VGI33" s="37"/>
      <c r="VGJ33" s="37"/>
      <c r="VGK33" s="37"/>
      <c r="VGL33" s="37"/>
      <c r="VGM33" s="37"/>
      <c r="VGN33" s="37"/>
      <c r="VGO33" s="37"/>
      <c r="VGP33" s="37"/>
      <c r="VGQ33" s="37"/>
      <c r="VGR33" s="37"/>
      <c r="VGS33" s="37"/>
      <c r="VGT33" s="37"/>
      <c r="VGU33" s="37"/>
      <c r="VGV33" s="37"/>
      <c r="VGW33" s="37"/>
      <c r="VGX33" s="37"/>
      <c r="VGY33" s="37"/>
      <c r="VGZ33" s="37"/>
      <c r="VHA33" s="37"/>
      <c r="VHB33" s="37"/>
      <c r="VHC33" s="37"/>
      <c r="VHD33" s="37"/>
      <c r="VHE33" s="37"/>
      <c r="VHF33" s="37"/>
      <c r="VHG33" s="37"/>
      <c r="VHH33" s="37"/>
      <c r="VHI33" s="37"/>
      <c r="VHJ33" s="37"/>
      <c r="VHK33" s="37"/>
      <c r="VHL33" s="37"/>
      <c r="VHM33" s="37"/>
      <c r="VHN33" s="37"/>
      <c r="VHO33" s="37"/>
      <c r="VHP33" s="37"/>
      <c r="VHQ33" s="37"/>
      <c r="VHR33" s="37"/>
      <c r="VHS33" s="37"/>
      <c r="VHT33" s="37"/>
      <c r="VHU33" s="37"/>
      <c r="VHV33" s="37"/>
      <c r="VHW33" s="37"/>
      <c r="VHX33" s="37"/>
      <c r="VHY33" s="37"/>
      <c r="VHZ33" s="37"/>
      <c r="VIA33" s="37"/>
      <c r="VIB33" s="37"/>
      <c r="VIC33" s="37"/>
      <c r="VID33" s="37"/>
      <c r="VIE33" s="37"/>
      <c r="VIF33" s="37"/>
      <c r="VIG33" s="37"/>
      <c r="VIH33" s="37"/>
      <c r="VII33" s="37"/>
      <c r="VIJ33" s="37"/>
      <c r="VIK33" s="37"/>
      <c r="VIL33" s="37"/>
      <c r="VIM33" s="37"/>
      <c r="VIN33" s="37"/>
      <c r="VIO33" s="37"/>
      <c r="VIP33" s="37"/>
      <c r="VIQ33" s="37"/>
      <c r="VIR33" s="37"/>
      <c r="VIS33" s="37"/>
      <c r="VIT33" s="37"/>
      <c r="VIU33" s="37"/>
      <c r="VIV33" s="37"/>
      <c r="VIW33" s="37"/>
      <c r="VIX33" s="37"/>
      <c r="VIY33" s="37"/>
      <c r="VIZ33" s="37"/>
      <c r="VJA33" s="37"/>
      <c r="VJB33" s="37"/>
      <c r="VJC33" s="37"/>
      <c r="VJD33" s="37"/>
      <c r="VJE33" s="37"/>
      <c r="VJF33" s="37"/>
      <c r="VJG33" s="37"/>
      <c r="VJH33" s="37"/>
      <c r="VJI33" s="37"/>
      <c r="VJJ33" s="37"/>
      <c r="VJK33" s="37"/>
      <c r="VJL33" s="37"/>
      <c r="VJM33" s="37"/>
      <c r="VJN33" s="37"/>
      <c r="VJO33" s="37"/>
      <c r="VJP33" s="37"/>
      <c r="VJQ33" s="37"/>
      <c r="VJR33" s="37"/>
      <c r="VJS33" s="37"/>
      <c r="VJT33" s="37"/>
      <c r="VJU33" s="37"/>
      <c r="VJV33" s="37"/>
      <c r="VJW33" s="37"/>
      <c r="VJX33" s="37"/>
      <c r="VJY33" s="37"/>
      <c r="VJZ33" s="37"/>
      <c r="VKA33" s="37"/>
      <c r="VKB33" s="37"/>
      <c r="VKC33" s="37"/>
      <c r="VKD33" s="37"/>
      <c r="VKE33" s="37"/>
      <c r="VKF33" s="37"/>
      <c r="VKG33" s="37"/>
      <c r="VKH33" s="37"/>
      <c r="VKI33" s="37"/>
      <c r="VKJ33" s="37"/>
      <c r="VKK33" s="37"/>
      <c r="VKL33" s="37"/>
      <c r="VKM33" s="37"/>
      <c r="VKN33" s="37"/>
      <c r="VKO33" s="37"/>
      <c r="VKP33" s="37"/>
      <c r="VKQ33" s="37"/>
      <c r="VKR33" s="37"/>
      <c r="VKS33" s="37"/>
      <c r="VKT33" s="37"/>
      <c r="VKU33" s="37"/>
      <c r="VKV33" s="37"/>
      <c r="VKW33" s="37"/>
      <c r="VKX33" s="37"/>
      <c r="VKY33" s="37"/>
      <c r="VKZ33" s="37"/>
      <c r="VLA33" s="37"/>
      <c r="VLB33" s="37"/>
      <c r="VLC33" s="37"/>
      <c r="VLD33" s="37"/>
      <c r="VLE33" s="37"/>
      <c r="VLF33" s="37"/>
      <c r="VLG33" s="37"/>
      <c r="VLH33" s="37"/>
      <c r="VLI33" s="37"/>
      <c r="VLJ33" s="37"/>
      <c r="VLK33" s="37"/>
      <c r="VLL33" s="37"/>
      <c r="VLM33" s="37"/>
      <c r="VLN33" s="37"/>
      <c r="VLO33" s="37"/>
      <c r="VLP33" s="37"/>
      <c r="VLQ33" s="37"/>
      <c r="VLR33" s="37"/>
      <c r="VLS33" s="37"/>
      <c r="VLT33" s="37"/>
      <c r="VLU33" s="37"/>
      <c r="VLV33" s="37"/>
      <c r="VLW33" s="37"/>
      <c r="VLX33" s="37"/>
      <c r="VLY33" s="37"/>
      <c r="VLZ33" s="37"/>
      <c r="VMA33" s="37"/>
      <c r="VMB33" s="37"/>
      <c r="VMC33" s="37"/>
      <c r="VMD33" s="37"/>
      <c r="VME33" s="37"/>
      <c r="VMF33" s="37"/>
      <c r="VMG33" s="37"/>
      <c r="VMH33" s="37"/>
      <c r="VMI33" s="37"/>
      <c r="VMJ33" s="37"/>
      <c r="VMK33" s="37"/>
      <c r="VML33" s="37"/>
      <c r="VMM33" s="37"/>
      <c r="VMN33" s="37"/>
      <c r="VMO33" s="37"/>
      <c r="VMP33" s="37"/>
      <c r="VMQ33" s="37"/>
      <c r="VMR33" s="37"/>
      <c r="VMS33" s="37"/>
      <c r="VMT33" s="37"/>
      <c r="VMU33" s="37"/>
      <c r="VMV33" s="37"/>
      <c r="VMW33" s="37"/>
      <c r="VMX33" s="37"/>
      <c r="VMY33" s="37"/>
      <c r="VMZ33" s="37"/>
      <c r="VNA33" s="37"/>
      <c r="VNB33" s="37"/>
      <c r="VNC33" s="37"/>
      <c r="VND33" s="37"/>
      <c r="VNE33" s="37"/>
      <c r="VNF33" s="37"/>
      <c r="VNG33" s="37"/>
      <c r="VNH33" s="37"/>
      <c r="VNI33" s="37"/>
      <c r="VNJ33" s="37"/>
      <c r="VNK33" s="37"/>
      <c r="VNL33" s="37"/>
      <c r="VNM33" s="37"/>
      <c r="VNN33" s="37"/>
      <c r="VNO33" s="37"/>
      <c r="VNP33" s="37"/>
      <c r="VNQ33" s="37"/>
      <c r="VNR33" s="37"/>
      <c r="VNS33" s="37"/>
      <c r="VNT33" s="37"/>
      <c r="VNU33" s="37"/>
      <c r="VNV33" s="37"/>
      <c r="VNW33" s="37"/>
      <c r="VNX33" s="37"/>
      <c r="VNY33" s="37"/>
      <c r="VNZ33" s="37"/>
      <c r="VOA33" s="37"/>
      <c r="VOB33" s="37"/>
      <c r="VOC33" s="37"/>
      <c r="VOD33" s="37"/>
      <c r="VOE33" s="37"/>
      <c r="VOF33" s="37"/>
      <c r="VOG33" s="37"/>
      <c r="VOH33" s="37"/>
      <c r="VOI33" s="37"/>
      <c r="VOJ33" s="37"/>
      <c r="VOK33" s="37"/>
      <c r="VOL33" s="37"/>
      <c r="VOM33" s="37"/>
      <c r="VON33" s="37"/>
      <c r="VOO33" s="37"/>
      <c r="VOP33" s="37"/>
      <c r="VOQ33" s="37"/>
      <c r="VOR33" s="37"/>
      <c r="VOS33" s="37"/>
      <c r="VOT33" s="37"/>
      <c r="VOU33" s="37"/>
      <c r="VOV33" s="37"/>
      <c r="VOW33" s="37"/>
      <c r="VOX33" s="37"/>
      <c r="VOY33" s="37"/>
      <c r="VOZ33" s="37"/>
      <c r="VPA33" s="37"/>
      <c r="VPB33" s="37"/>
      <c r="VPC33" s="37"/>
      <c r="VPD33" s="37"/>
      <c r="VPE33" s="37"/>
      <c r="VPF33" s="37"/>
      <c r="VPG33" s="37"/>
      <c r="VPH33" s="37"/>
      <c r="VPI33" s="37"/>
      <c r="VPJ33" s="37"/>
      <c r="VPK33" s="37"/>
      <c r="VPL33" s="37"/>
      <c r="VPM33" s="37"/>
      <c r="VPN33" s="37"/>
      <c r="VPO33" s="37"/>
      <c r="VPP33" s="37"/>
      <c r="VPQ33" s="37"/>
      <c r="VPR33" s="37"/>
      <c r="VPS33" s="37"/>
      <c r="VPT33" s="37"/>
      <c r="VPU33" s="37"/>
      <c r="VPV33" s="37"/>
      <c r="VPW33" s="37"/>
      <c r="VPX33" s="37"/>
      <c r="VPY33" s="37"/>
      <c r="VPZ33" s="37"/>
      <c r="VQA33" s="37"/>
      <c r="VQB33" s="37"/>
      <c r="VQC33" s="37"/>
      <c r="VQD33" s="37"/>
      <c r="VQE33" s="37"/>
      <c r="VQF33" s="37"/>
      <c r="VQG33" s="37"/>
      <c r="VQH33" s="37"/>
      <c r="VQI33" s="37"/>
      <c r="VQJ33" s="37"/>
      <c r="VQK33" s="37"/>
      <c r="VQL33" s="37"/>
      <c r="VQM33" s="37"/>
      <c r="VQN33" s="37"/>
      <c r="VQO33" s="37"/>
      <c r="VQP33" s="37"/>
      <c r="VQQ33" s="37"/>
      <c r="VQR33" s="37"/>
      <c r="VQS33" s="37"/>
      <c r="VQT33" s="37"/>
      <c r="VQU33" s="37"/>
      <c r="VQV33" s="37"/>
      <c r="VQW33" s="37"/>
      <c r="VQX33" s="37"/>
      <c r="VQY33" s="37"/>
      <c r="VQZ33" s="37"/>
      <c r="VRA33" s="37"/>
      <c r="VRB33" s="37"/>
      <c r="VRC33" s="37"/>
      <c r="VRD33" s="37"/>
      <c r="VRE33" s="37"/>
      <c r="VRF33" s="37"/>
      <c r="VRG33" s="37"/>
      <c r="VRH33" s="37"/>
      <c r="VRI33" s="37"/>
      <c r="VRJ33" s="37"/>
      <c r="VRK33" s="37"/>
      <c r="VRL33" s="37"/>
      <c r="VRM33" s="37"/>
      <c r="VRN33" s="37"/>
      <c r="VRO33" s="37"/>
      <c r="VRP33" s="37"/>
      <c r="VRQ33" s="37"/>
      <c r="VRR33" s="37"/>
      <c r="VRS33" s="37"/>
      <c r="VRT33" s="37"/>
      <c r="VRU33" s="37"/>
      <c r="VRV33" s="37"/>
      <c r="VRW33" s="37"/>
      <c r="VRX33" s="37"/>
      <c r="VRY33" s="37"/>
      <c r="VRZ33" s="37"/>
      <c r="VSA33" s="37"/>
      <c r="VSB33" s="37"/>
      <c r="VSC33" s="37"/>
      <c r="VSD33" s="37"/>
      <c r="VSE33" s="37"/>
      <c r="VSF33" s="37"/>
      <c r="VSG33" s="37"/>
      <c r="VSH33" s="37"/>
      <c r="VSI33" s="37"/>
      <c r="VSJ33" s="37"/>
      <c r="VSK33" s="37"/>
      <c r="VSL33" s="37"/>
      <c r="VSM33" s="37"/>
      <c r="VSN33" s="37"/>
      <c r="VSO33" s="37"/>
      <c r="VSP33" s="37"/>
      <c r="VSQ33" s="37"/>
      <c r="VSR33" s="37"/>
      <c r="VSS33" s="37"/>
      <c r="VST33" s="37"/>
      <c r="VSU33" s="37"/>
      <c r="VSV33" s="37"/>
      <c r="VSW33" s="37"/>
      <c r="VSX33" s="37"/>
      <c r="VSY33" s="37"/>
      <c r="VSZ33" s="37"/>
      <c r="VTA33" s="37"/>
      <c r="VTB33" s="37"/>
      <c r="VTC33" s="37"/>
      <c r="VTD33" s="37"/>
      <c r="VTE33" s="37"/>
      <c r="VTF33" s="37"/>
      <c r="VTG33" s="37"/>
      <c r="VTH33" s="37"/>
      <c r="VTI33" s="37"/>
      <c r="VTJ33" s="37"/>
      <c r="VTK33" s="37"/>
      <c r="VTL33" s="37"/>
      <c r="VTM33" s="37"/>
      <c r="VTN33" s="37"/>
      <c r="VTO33" s="37"/>
      <c r="VTP33" s="37"/>
      <c r="VTQ33" s="37"/>
      <c r="VTR33" s="37"/>
      <c r="VTS33" s="37"/>
      <c r="VTT33" s="37"/>
      <c r="VTU33" s="37"/>
      <c r="VTV33" s="37"/>
      <c r="VTW33" s="37"/>
      <c r="VTX33" s="37"/>
      <c r="VTY33" s="37"/>
      <c r="VTZ33" s="37"/>
      <c r="VUA33" s="37"/>
      <c r="VUB33" s="37"/>
      <c r="VUC33" s="37"/>
      <c r="VUD33" s="37"/>
      <c r="VUE33" s="37"/>
      <c r="VUF33" s="37"/>
      <c r="VUG33" s="37"/>
      <c r="VUH33" s="37"/>
      <c r="VUI33" s="37"/>
      <c r="VUJ33" s="37"/>
      <c r="VUK33" s="37"/>
      <c r="VUL33" s="37"/>
      <c r="VUM33" s="37"/>
      <c r="VUN33" s="37"/>
      <c r="VUO33" s="37"/>
      <c r="VUP33" s="37"/>
      <c r="VUQ33" s="37"/>
      <c r="VUR33" s="37"/>
      <c r="VUS33" s="37"/>
      <c r="VUT33" s="37"/>
      <c r="VUU33" s="37"/>
      <c r="VUV33" s="37"/>
      <c r="VUW33" s="37"/>
      <c r="VUX33" s="37"/>
      <c r="VUY33" s="37"/>
      <c r="VUZ33" s="37"/>
      <c r="VVA33" s="37"/>
      <c r="VVB33" s="37"/>
      <c r="VVC33" s="37"/>
      <c r="VVD33" s="37"/>
      <c r="VVE33" s="37"/>
      <c r="VVF33" s="37"/>
      <c r="VVG33" s="37"/>
      <c r="VVH33" s="37"/>
      <c r="VVI33" s="37"/>
      <c r="VVJ33" s="37"/>
      <c r="VVK33" s="37"/>
      <c r="VVL33" s="37"/>
      <c r="VVM33" s="37"/>
      <c r="VVN33" s="37"/>
      <c r="VVO33" s="37"/>
      <c r="VVP33" s="37"/>
      <c r="VVQ33" s="37"/>
      <c r="VVR33" s="37"/>
      <c r="VVS33" s="37"/>
      <c r="VVT33" s="37"/>
      <c r="VVU33" s="37"/>
      <c r="VVV33" s="37"/>
      <c r="VVW33" s="37"/>
      <c r="VVX33" s="37"/>
      <c r="VVY33" s="37"/>
      <c r="VVZ33" s="37"/>
      <c r="VWA33" s="37"/>
      <c r="VWB33" s="37"/>
      <c r="VWC33" s="37"/>
      <c r="VWD33" s="37"/>
      <c r="VWE33" s="37"/>
      <c r="VWF33" s="37"/>
      <c r="VWG33" s="37"/>
      <c r="VWH33" s="37"/>
      <c r="VWI33" s="37"/>
      <c r="VWJ33" s="37"/>
      <c r="VWK33" s="37"/>
      <c r="VWL33" s="37"/>
      <c r="VWM33" s="37"/>
      <c r="VWN33" s="37"/>
      <c r="VWO33" s="37"/>
      <c r="VWP33" s="37"/>
      <c r="VWQ33" s="37"/>
      <c r="VWR33" s="37"/>
      <c r="VWS33" s="37"/>
      <c r="VWT33" s="37"/>
      <c r="VWU33" s="37"/>
      <c r="VWV33" s="37"/>
      <c r="VWW33" s="37"/>
      <c r="VWX33" s="37"/>
      <c r="VWY33" s="37"/>
      <c r="VWZ33" s="37"/>
      <c r="VXA33" s="37"/>
      <c r="VXB33" s="37"/>
      <c r="VXC33" s="37"/>
      <c r="VXD33" s="37"/>
      <c r="VXE33" s="37"/>
      <c r="VXF33" s="37"/>
      <c r="VXG33" s="37"/>
      <c r="VXH33" s="37"/>
      <c r="VXI33" s="37"/>
      <c r="VXJ33" s="37"/>
      <c r="VXK33" s="37"/>
      <c r="VXL33" s="37"/>
      <c r="VXM33" s="37"/>
      <c r="VXN33" s="37"/>
      <c r="VXO33" s="37"/>
      <c r="VXP33" s="37"/>
      <c r="VXQ33" s="37"/>
      <c r="VXR33" s="37"/>
      <c r="VXS33" s="37"/>
      <c r="VXT33" s="37"/>
      <c r="VXU33" s="37"/>
      <c r="VXV33" s="37"/>
      <c r="VXW33" s="37"/>
      <c r="VXX33" s="37"/>
      <c r="VXY33" s="37"/>
      <c r="VXZ33" s="37"/>
      <c r="VYA33" s="37"/>
      <c r="VYB33" s="37"/>
      <c r="VYC33" s="37"/>
      <c r="VYD33" s="37"/>
      <c r="VYE33" s="37"/>
      <c r="VYF33" s="37"/>
      <c r="VYG33" s="37"/>
      <c r="VYH33" s="37"/>
      <c r="VYI33" s="37"/>
      <c r="VYJ33" s="37"/>
      <c r="VYK33" s="37"/>
      <c r="VYL33" s="37"/>
      <c r="VYM33" s="37"/>
      <c r="VYN33" s="37"/>
      <c r="VYO33" s="37"/>
      <c r="VYP33" s="37"/>
      <c r="VYQ33" s="37"/>
      <c r="VYR33" s="37"/>
      <c r="VYS33" s="37"/>
      <c r="VYT33" s="37"/>
      <c r="VYU33" s="37"/>
      <c r="VYV33" s="37"/>
      <c r="VYW33" s="37"/>
      <c r="VYX33" s="37"/>
      <c r="VYY33" s="37"/>
      <c r="VYZ33" s="37"/>
      <c r="VZA33" s="37"/>
      <c r="VZB33" s="37"/>
      <c r="VZC33" s="37"/>
      <c r="VZD33" s="37"/>
      <c r="VZE33" s="37"/>
      <c r="VZF33" s="37"/>
      <c r="VZG33" s="37"/>
      <c r="VZH33" s="37"/>
      <c r="VZI33" s="37"/>
      <c r="VZJ33" s="37"/>
      <c r="VZK33" s="37"/>
      <c r="VZL33" s="37"/>
      <c r="VZM33" s="37"/>
      <c r="VZN33" s="37"/>
      <c r="VZO33" s="37"/>
      <c r="VZP33" s="37"/>
      <c r="VZQ33" s="37"/>
      <c r="VZR33" s="37"/>
      <c r="VZS33" s="37"/>
      <c r="VZT33" s="37"/>
      <c r="VZU33" s="37"/>
      <c r="VZV33" s="37"/>
      <c r="VZW33" s="37"/>
      <c r="VZX33" s="37"/>
      <c r="VZY33" s="37"/>
      <c r="VZZ33" s="37"/>
      <c r="WAA33" s="37"/>
      <c r="WAB33" s="37"/>
      <c r="WAC33" s="37"/>
      <c r="WAD33" s="37"/>
      <c r="WAE33" s="37"/>
      <c r="WAF33" s="37"/>
      <c r="WAG33" s="37"/>
      <c r="WAH33" s="37"/>
      <c r="WAI33" s="37"/>
      <c r="WAJ33" s="37"/>
      <c r="WAK33" s="37"/>
      <c r="WAL33" s="37"/>
      <c r="WAM33" s="37"/>
      <c r="WAN33" s="37"/>
      <c r="WAO33" s="37"/>
      <c r="WAP33" s="37"/>
      <c r="WAQ33" s="37"/>
      <c r="WAR33" s="37"/>
      <c r="WAS33" s="37"/>
      <c r="WAT33" s="37"/>
      <c r="WAU33" s="37"/>
      <c r="WAV33" s="37"/>
      <c r="WAW33" s="37"/>
      <c r="WAX33" s="37"/>
      <c r="WAY33" s="37"/>
      <c r="WAZ33" s="37"/>
      <c r="WBA33" s="37"/>
      <c r="WBB33" s="37"/>
      <c r="WBC33" s="37"/>
      <c r="WBD33" s="37"/>
      <c r="WBE33" s="37"/>
      <c r="WBF33" s="37"/>
      <c r="WBG33" s="37"/>
      <c r="WBH33" s="37"/>
      <c r="WBI33" s="37"/>
      <c r="WBJ33" s="37"/>
      <c r="WBK33" s="37"/>
      <c r="WBL33" s="37"/>
      <c r="WBM33" s="37"/>
      <c r="WBN33" s="37"/>
      <c r="WBO33" s="37"/>
      <c r="WBP33" s="37"/>
      <c r="WBQ33" s="37"/>
      <c r="WBR33" s="37"/>
      <c r="WBS33" s="37"/>
      <c r="WBT33" s="37"/>
      <c r="WBU33" s="37"/>
      <c r="WBV33" s="37"/>
      <c r="WBW33" s="37"/>
      <c r="WBX33" s="37"/>
      <c r="WBY33" s="37"/>
      <c r="WBZ33" s="37"/>
      <c r="WCA33" s="37"/>
      <c r="WCB33" s="37"/>
      <c r="WCC33" s="37"/>
      <c r="WCD33" s="37"/>
      <c r="WCE33" s="37"/>
      <c r="WCF33" s="37"/>
      <c r="WCG33" s="37"/>
      <c r="WCH33" s="37"/>
      <c r="WCI33" s="37"/>
      <c r="WCJ33" s="37"/>
      <c r="WCK33" s="37"/>
      <c r="WCL33" s="37"/>
      <c r="WCM33" s="37"/>
      <c r="WCN33" s="37"/>
      <c r="WCO33" s="37"/>
      <c r="WCP33" s="37"/>
      <c r="WCQ33" s="37"/>
      <c r="WCR33" s="37"/>
      <c r="WCS33" s="37"/>
      <c r="WCT33" s="37"/>
      <c r="WCU33" s="37"/>
      <c r="WCV33" s="37"/>
      <c r="WCW33" s="37"/>
      <c r="WCX33" s="37"/>
      <c r="WCY33" s="37"/>
      <c r="WCZ33" s="37"/>
      <c r="WDA33" s="37"/>
      <c r="WDB33" s="37"/>
      <c r="WDC33" s="37"/>
      <c r="WDD33" s="37"/>
      <c r="WDE33" s="37"/>
      <c r="WDF33" s="37"/>
      <c r="WDG33" s="37"/>
      <c r="WDH33" s="37"/>
      <c r="WDI33" s="37"/>
      <c r="WDJ33" s="37"/>
      <c r="WDK33" s="37"/>
      <c r="WDL33" s="37"/>
      <c r="WDM33" s="37"/>
      <c r="WDN33" s="37"/>
      <c r="WDO33" s="37"/>
      <c r="WDP33" s="37"/>
      <c r="WDQ33" s="37"/>
      <c r="WDR33" s="37"/>
      <c r="WDS33" s="37"/>
      <c r="WDT33" s="37"/>
      <c r="WDU33" s="37"/>
      <c r="WDV33" s="37"/>
      <c r="WDW33" s="37"/>
      <c r="WDX33" s="37"/>
      <c r="WDY33" s="37"/>
      <c r="WDZ33" s="37"/>
      <c r="WEA33" s="37"/>
      <c r="WEB33" s="37"/>
      <c r="WEC33" s="37"/>
      <c r="WED33" s="37"/>
      <c r="WEE33" s="37"/>
      <c r="WEF33" s="37"/>
      <c r="WEG33" s="37"/>
      <c r="WEH33" s="37"/>
      <c r="WEI33" s="37"/>
      <c r="WEJ33" s="37"/>
      <c r="WEK33" s="37"/>
      <c r="WEL33" s="37"/>
      <c r="WEM33" s="37"/>
      <c r="WEN33" s="37"/>
      <c r="WEO33" s="37"/>
      <c r="WEP33" s="37"/>
      <c r="WEQ33" s="37"/>
      <c r="WER33" s="37"/>
      <c r="WES33" s="37"/>
      <c r="WET33" s="37"/>
      <c r="WEU33" s="37"/>
      <c r="WEV33" s="37"/>
      <c r="WEW33" s="37"/>
      <c r="WEX33" s="37"/>
      <c r="WEY33" s="37"/>
      <c r="WEZ33" s="37"/>
      <c r="WFA33" s="37"/>
      <c r="WFB33" s="37"/>
      <c r="WFC33" s="37"/>
      <c r="WFD33" s="37"/>
      <c r="WFE33" s="37"/>
      <c r="WFF33" s="37"/>
      <c r="WFG33" s="37"/>
      <c r="WFH33" s="37"/>
      <c r="WFI33" s="37"/>
      <c r="WFJ33" s="37"/>
      <c r="WFK33" s="37"/>
      <c r="WFL33" s="37"/>
      <c r="WFM33" s="37"/>
      <c r="WFN33" s="37"/>
      <c r="WFO33" s="37"/>
      <c r="WFP33" s="37"/>
      <c r="WFQ33" s="37"/>
      <c r="WFR33" s="37"/>
      <c r="WFS33" s="37"/>
      <c r="WFT33" s="37"/>
      <c r="WFU33" s="37"/>
      <c r="WFV33" s="37"/>
      <c r="WFW33" s="37"/>
      <c r="WFX33" s="37"/>
      <c r="WFY33" s="37"/>
      <c r="WFZ33" s="37"/>
      <c r="WGA33" s="37"/>
      <c r="WGB33" s="37"/>
      <c r="WGC33" s="37"/>
      <c r="WGD33" s="37"/>
      <c r="WGE33" s="37"/>
      <c r="WGF33" s="37"/>
      <c r="WGG33" s="37"/>
      <c r="WGH33" s="37"/>
      <c r="WGI33" s="37"/>
      <c r="WGJ33" s="37"/>
      <c r="WGK33" s="37"/>
      <c r="WGL33" s="37"/>
      <c r="WGM33" s="37"/>
      <c r="WGN33" s="37"/>
      <c r="WGO33" s="37"/>
      <c r="WGP33" s="37"/>
      <c r="WGQ33" s="37"/>
      <c r="WGR33" s="37"/>
      <c r="WGS33" s="37"/>
      <c r="WGT33" s="37"/>
      <c r="WGU33" s="37"/>
      <c r="WGV33" s="37"/>
      <c r="WGW33" s="37"/>
      <c r="WGX33" s="37"/>
      <c r="WGY33" s="37"/>
      <c r="WGZ33" s="37"/>
      <c r="WHA33" s="37"/>
      <c r="WHB33" s="37"/>
      <c r="WHC33" s="37"/>
      <c r="WHD33" s="37"/>
      <c r="WHE33" s="37"/>
      <c r="WHF33" s="37"/>
      <c r="WHG33" s="37"/>
      <c r="WHH33" s="37"/>
      <c r="WHI33" s="37"/>
      <c r="WHJ33" s="37"/>
      <c r="WHK33" s="37"/>
      <c r="WHL33" s="37"/>
      <c r="WHM33" s="37"/>
      <c r="WHN33" s="37"/>
      <c r="WHO33" s="37"/>
      <c r="WHP33" s="37"/>
      <c r="WHQ33" s="37"/>
      <c r="WHR33" s="37"/>
      <c r="WHS33" s="37"/>
      <c r="WHT33" s="37"/>
      <c r="WHU33" s="37"/>
      <c r="WHV33" s="37"/>
      <c r="WHW33" s="37"/>
      <c r="WHX33" s="37"/>
      <c r="WHY33" s="37"/>
      <c r="WHZ33" s="37"/>
      <c r="WIA33" s="37"/>
      <c r="WIB33" s="37"/>
      <c r="WIC33" s="37"/>
      <c r="WID33" s="37"/>
      <c r="WIE33" s="37"/>
      <c r="WIF33" s="37"/>
      <c r="WIG33" s="37"/>
      <c r="WIH33" s="37"/>
      <c r="WII33" s="37"/>
      <c r="WIJ33" s="37"/>
      <c r="WIK33" s="37"/>
      <c r="WIL33" s="37"/>
      <c r="WIM33" s="37"/>
      <c r="WIN33" s="37"/>
      <c r="WIO33" s="37"/>
      <c r="WIP33" s="37"/>
      <c r="WIQ33" s="37"/>
      <c r="WIR33" s="37"/>
      <c r="WIS33" s="37"/>
      <c r="WIT33" s="37"/>
      <c r="WIU33" s="37"/>
      <c r="WIV33" s="37"/>
      <c r="WIW33" s="37"/>
      <c r="WIX33" s="37"/>
      <c r="WIY33" s="37"/>
      <c r="WIZ33" s="37"/>
      <c r="WJA33" s="37"/>
      <c r="WJB33" s="37"/>
      <c r="WJC33" s="37"/>
      <c r="WJD33" s="37"/>
      <c r="WJE33" s="37"/>
      <c r="WJF33" s="37"/>
      <c r="WJG33" s="37"/>
      <c r="WJH33" s="37"/>
      <c r="WJI33" s="37"/>
      <c r="WJJ33" s="37"/>
      <c r="WJK33" s="37"/>
      <c r="WJL33" s="37"/>
      <c r="WJM33" s="37"/>
      <c r="WJN33" s="37"/>
      <c r="WJO33" s="37"/>
      <c r="WJP33" s="37"/>
      <c r="WJQ33" s="37"/>
      <c r="WJR33" s="37"/>
      <c r="WJS33" s="37"/>
      <c r="WJT33" s="37"/>
      <c r="WJU33" s="37"/>
      <c r="WJV33" s="37"/>
      <c r="WJW33" s="37"/>
      <c r="WJX33" s="37"/>
      <c r="WJY33" s="37"/>
      <c r="WJZ33" s="37"/>
      <c r="WKA33" s="37"/>
      <c r="WKB33" s="37"/>
      <c r="WKC33" s="37"/>
      <c r="WKD33" s="37"/>
      <c r="WKE33" s="37"/>
      <c r="WKF33" s="37"/>
      <c r="WKG33" s="37"/>
      <c r="WKH33" s="37"/>
      <c r="WKI33" s="37"/>
      <c r="WKJ33" s="37"/>
      <c r="WKK33" s="37"/>
      <c r="WKL33" s="37"/>
      <c r="WKM33" s="37"/>
      <c r="WKN33" s="37"/>
      <c r="WKO33" s="37"/>
      <c r="WKP33" s="37"/>
      <c r="WKQ33" s="37"/>
      <c r="WKR33" s="37"/>
      <c r="WKS33" s="37"/>
      <c r="WKT33" s="37"/>
      <c r="WKU33" s="37"/>
      <c r="WKV33" s="37"/>
      <c r="WKW33" s="37"/>
      <c r="WKX33" s="37"/>
      <c r="WKY33" s="37"/>
      <c r="WKZ33" s="37"/>
      <c r="WLA33" s="37"/>
      <c r="WLB33" s="37"/>
      <c r="WLC33" s="37"/>
      <c r="WLD33" s="37"/>
      <c r="WLE33" s="37"/>
      <c r="WLF33" s="37"/>
      <c r="WLG33" s="37"/>
      <c r="WLH33" s="37"/>
      <c r="WLI33" s="37"/>
      <c r="WLJ33" s="37"/>
      <c r="WLK33" s="37"/>
      <c r="WLL33" s="37"/>
      <c r="WLM33" s="37"/>
      <c r="WLN33" s="37"/>
      <c r="WLO33" s="37"/>
      <c r="WLP33" s="37"/>
      <c r="WLQ33" s="37"/>
      <c r="WLR33" s="37"/>
      <c r="WLS33" s="37"/>
      <c r="WLT33" s="37"/>
      <c r="WLU33" s="37"/>
      <c r="WLV33" s="37"/>
      <c r="WLW33" s="37"/>
      <c r="WLX33" s="37"/>
      <c r="WLY33" s="37"/>
      <c r="WLZ33" s="37"/>
      <c r="WMA33" s="37"/>
      <c r="WMB33" s="37"/>
      <c r="WMC33" s="37"/>
      <c r="WMD33" s="37"/>
      <c r="WME33" s="37"/>
      <c r="WMF33" s="37"/>
      <c r="WMG33" s="37"/>
      <c r="WMH33" s="37"/>
      <c r="WMI33" s="37"/>
      <c r="WMJ33" s="37"/>
      <c r="WMK33" s="37"/>
      <c r="WML33" s="37"/>
      <c r="WMM33" s="37"/>
      <c r="WMN33" s="37"/>
      <c r="WMO33" s="37"/>
      <c r="WMP33" s="37"/>
      <c r="WMQ33" s="37"/>
      <c r="WMR33" s="37"/>
      <c r="WMS33" s="37"/>
      <c r="WMT33" s="37"/>
      <c r="WMU33" s="37"/>
      <c r="WMV33" s="37"/>
      <c r="WMW33" s="37"/>
      <c r="WMX33" s="37"/>
      <c r="WMY33" s="37"/>
      <c r="WMZ33" s="37"/>
      <c r="WNA33" s="37"/>
      <c r="WNB33" s="37"/>
      <c r="WNC33" s="37"/>
      <c r="WND33" s="37"/>
      <c r="WNE33" s="37"/>
      <c r="WNF33" s="37"/>
      <c r="WNG33" s="37"/>
      <c r="WNH33" s="37"/>
      <c r="WNI33" s="37"/>
      <c r="WNJ33" s="37"/>
      <c r="WNK33" s="37"/>
      <c r="WNL33" s="37"/>
      <c r="WNM33" s="37"/>
      <c r="WNN33" s="37"/>
      <c r="WNO33" s="37"/>
      <c r="WNP33" s="37"/>
      <c r="WNQ33" s="37"/>
      <c r="WNR33" s="37"/>
      <c r="WNS33" s="37"/>
      <c r="WNT33" s="37"/>
      <c r="WNU33" s="37"/>
      <c r="WNV33" s="37"/>
      <c r="WNW33" s="37"/>
      <c r="WNX33" s="37"/>
      <c r="WNY33" s="37"/>
      <c r="WNZ33" s="37"/>
      <c r="WOA33" s="37"/>
      <c r="WOB33" s="37"/>
      <c r="WOC33" s="37"/>
      <c r="WOD33" s="37"/>
      <c r="WOE33" s="37"/>
      <c r="WOF33" s="37"/>
      <c r="WOG33" s="37"/>
      <c r="WOH33" s="37"/>
      <c r="WOI33" s="37"/>
      <c r="WOJ33" s="37"/>
      <c r="WOK33" s="37"/>
      <c r="WOL33" s="37"/>
      <c r="WOM33" s="37"/>
      <c r="WON33" s="37"/>
      <c r="WOO33" s="37"/>
      <c r="WOP33" s="37"/>
      <c r="WOQ33" s="37"/>
      <c r="WOR33" s="37"/>
      <c r="WOS33" s="37"/>
      <c r="WOT33" s="37"/>
      <c r="WOU33" s="37"/>
      <c r="WOV33" s="37"/>
      <c r="WOW33" s="37"/>
      <c r="WOX33" s="37"/>
      <c r="WOY33" s="37"/>
      <c r="WOZ33" s="37"/>
      <c r="WPA33" s="37"/>
      <c r="WPB33" s="37"/>
      <c r="WPC33" s="37"/>
      <c r="WPD33" s="37"/>
      <c r="WPE33" s="37"/>
      <c r="WPF33" s="37"/>
      <c r="WPG33" s="37"/>
      <c r="WPH33" s="37"/>
      <c r="WPI33" s="37"/>
      <c r="WPJ33" s="37"/>
      <c r="WPK33" s="37"/>
      <c r="WPL33" s="37"/>
      <c r="WPM33" s="37"/>
      <c r="WPN33" s="37"/>
      <c r="WPO33" s="37"/>
      <c r="WPP33" s="37"/>
      <c r="WPQ33" s="37"/>
      <c r="WPR33" s="37"/>
      <c r="WPS33" s="37"/>
      <c r="WPT33" s="37"/>
      <c r="WPU33" s="37"/>
      <c r="WPV33" s="37"/>
      <c r="WPW33" s="37"/>
      <c r="WPX33" s="37"/>
      <c r="WPY33" s="37"/>
      <c r="WPZ33" s="37"/>
      <c r="WQA33" s="37"/>
      <c r="WQB33" s="37"/>
      <c r="WQC33" s="37"/>
      <c r="WQD33" s="37"/>
      <c r="WQE33" s="37"/>
      <c r="WQF33" s="37"/>
      <c r="WQG33" s="37"/>
      <c r="WQH33" s="37"/>
      <c r="WQI33" s="37"/>
      <c r="WQJ33" s="37"/>
      <c r="WQK33" s="37"/>
      <c r="WQL33" s="37"/>
      <c r="WQM33" s="37"/>
      <c r="WQN33" s="37"/>
      <c r="WQO33" s="37"/>
      <c r="WQP33" s="37"/>
      <c r="WQQ33" s="37"/>
      <c r="WQR33" s="37"/>
      <c r="WQS33" s="37"/>
      <c r="WQT33" s="37"/>
      <c r="WQU33" s="37"/>
      <c r="WQV33" s="37"/>
      <c r="WQW33" s="37"/>
      <c r="WQX33" s="37"/>
      <c r="WQY33" s="37"/>
      <c r="WQZ33" s="37"/>
      <c r="WRA33" s="37"/>
      <c r="WRB33" s="37"/>
      <c r="WRC33" s="37"/>
      <c r="WRD33" s="37"/>
      <c r="WRE33" s="37"/>
      <c r="WRF33" s="37"/>
      <c r="WRG33" s="37"/>
      <c r="WRH33" s="37"/>
      <c r="WRI33" s="37"/>
      <c r="WRJ33" s="37"/>
      <c r="WRK33" s="37"/>
      <c r="WRL33" s="37"/>
      <c r="WRM33" s="37"/>
      <c r="WRN33" s="37"/>
      <c r="WRO33" s="37"/>
      <c r="WRP33" s="37"/>
      <c r="WRQ33" s="37"/>
      <c r="WRR33" s="37"/>
      <c r="WRS33" s="37"/>
      <c r="WRT33" s="37"/>
      <c r="WRU33" s="37"/>
      <c r="WRV33" s="37"/>
      <c r="WRW33" s="37"/>
      <c r="WRX33" s="37"/>
      <c r="WRY33" s="37"/>
      <c r="WRZ33" s="37"/>
      <c r="WSA33" s="37"/>
      <c r="WSB33" s="37"/>
      <c r="WSC33" s="37"/>
      <c r="WSD33" s="37"/>
      <c r="WSE33" s="37"/>
      <c r="WSF33" s="37"/>
      <c r="WSG33" s="37"/>
      <c r="WSH33" s="37"/>
      <c r="WSI33" s="37"/>
      <c r="WSJ33" s="37"/>
      <c r="WSK33" s="37"/>
      <c r="WSL33" s="37"/>
      <c r="WSM33" s="37"/>
      <c r="WSN33" s="37"/>
      <c r="WSO33" s="37"/>
      <c r="WSP33" s="37"/>
      <c r="WSQ33" s="37"/>
      <c r="WSR33" s="37"/>
      <c r="WSS33" s="37"/>
      <c r="WST33" s="37"/>
      <c r="WSU33" s="37"/>
      <c r="WSV33" s="37"/>
      <c r="WSW33" s="37"/>
      <c r="WSX33" s="37"/>
      <c r="WSY33" s="37"/>
      <c r="WSZ33" s="37"/>
      <c r="WTA33" s="37"/>
      <c r="WTB33" s="37"/>
      <c r="WTC33" s="37"/>
      <c r="WTD33" s="37"/>
      <c r="WTE33" s="37"/>
      <c r="WTF33" s="37"/>
      <c r="WTG33" s="37"/>
      <c r="WTH33" s="37"/>
      <c r="WTI33" s="37"/>
      <c r="WTJ33" s="37"/>
      <c r="WTK33" s="37"/>
      <c r="WTL33" s="37"/>
      <c r="WTM33" s="37"/>
      <c r="WTN33" s="37"/>
      <c r="WTO33" s="37"/>
      <c r="WTP33" s="37"/>
      <c r="WTQ33" s="37"/>
      <c r="WTR33" s="37"/>
      <c r="WTS33" s="37"/>
      <c r="WTT33" s="37"/>
      <c r="WTU33" s="37"/>
      <c r="WTV33" s="37"/>
      <c r="WTW33" s="37"/>
      <c r="WTX33" s="37"/>
      <c r="WTY33" s="37"/>
      <c r="WTZ33" s="37"/>
      <c r="WUA33" s="37"/>
      <c r="WUB33" s="37"/>
      <c r="WUC33" s="37"/>
      <c r="WUD33" s="37"/>
      <c r="WUE33" s="37"/>
      <c r="WUF33" s="37"/>
      <c r="WUG33" s="37"/>
      <c r="WUH33" s="37"/>
      <c r="WUI33" s="37"/>
      <c r="WUJ33" s="37"/>
      <c r="WUK33" s="37"/>
      <c r="WUL33" s="37"/>
      <c r="WUM33" s="37"/>
      <c r="WUN33" s="37"/>
      <c r="WUO33" s="37"/>
      <c r="WUP33" s="37"/>
      <c r="WUQ33" s="37"/>
      <c r="WUR33" s="37"/>
      <c r="WUS33" s="37"/>
      <c r="WUT33" s="37"/>
      <c r="WUU33" s="37"/>
      <c r="WUV33" s="37"/>
      <c r="WUW33" s="37"/>
      <c r="WUX33" s="37"/>
      <c r="WUY33" s="37"/>
      <c r="WUZ33" s="37"/>
      <c r="WVA33" s="37"/>
      <c r="WVB33" s="37"/>
      <c r="WVC33" s="37"/>
      <c r="WVD33" s="37"/>
      <c r="WVE33" s="37"/>
      <c r="WVF33" s="37"/>
      <c r="WVG33" s="37"/>
      <c r="WVH33" s="37"/>
      <c r="WVI33" s="37"/>
      <c r="WVJ33" s="37"/>
      <c r="WVK33" s="37"/>
      <c r="WVL33" s="37"/>
      <c r="WVM33" s="37"/>
      <c r="WVN33" s="37"/>
      <c r="WVO33" s="37"/>
      <c r="WVP33" s="37"/>
      <c r="WVQ33" s="37"/>
      <c r="WVR33" s="37"/>
      <c r="WVS33" s="37"/>
      <c r="WVT33" s="37"/>
      <c r="WVU33" s="37"/>
      <c r="WVV33" s="37"/>
      <c r="WVW33" s="37"/>
      <c r="WVX33" s="37"/>
      <c r="WVY33" s="37"/>
      <c r="WVZ33" s="37"/>
      <c r="WWA33" s="37"/>
      <c r="WWB33" s="37"/>
      <c r="WWC33" s="37"/>
      <c r="WWD33" s="37"/>
      <c r="WWE33" s="37"/>
      <c r="WWF33" s="37"/>
      <c r="WWG33" s="37"/>
      <c r="WWH33" s="37"/>
      <c r="WWI33" s="37"/>
      <c r="WWJ33" s="37"/>
      <c r="WWK33" s="37"/>
      <c r="WWL33" s="37"/>
      <c r="WWM33" s="37"/>
      <c r="WWN33" s="37"/>
      <c r="WWO33" s="37"/>
      <c r="WWP33" s="37"/>
      <c r="WWQ33" s="37"/>
      <c r="WWR33" s="37"/>
      <c r="WWS33" s="37"/>
      <c r="WWT33" s="37"/>
      <c r="WWU33" s="37"/>
      <c r="WWV33" s="37"/>
      <c r="WWW33" s="37"/>
      <c r="WWX33" s="37"/>
      <c r="WWY33" s="37"/>
      <c r="WWZ33" s="37"/>
      <c r="WXA33" s="37"/>
      <c r="WXB33" s="37"/>
      <c r="WXC33" s="37"/>
      <c r="WXD33" s="37"/>
      <c r="WXE33" s="37"/>
      <c r="WXF33" s="37"/>
      <c r="WXG33" s="37"/>
      <c r="WXH33" s="37"/>
      <c r="WXI33" s="37"/>
      <c r="WXJ33" s="37"/>
      <c r="WXK33" s="37"/>
      <c r="WXL33" s="37"/>
      <c r="WXM33" s="37"/>
      <c r="WXN33" s="37"/>
      <c r="WXO33" s="37"/>
      <c r="WXP33" s="37"/>
      <c r="WXQ33" s="37"/>
      <c r="WXR33" s="37"/>
      <c r="WXS33" s="37"/>
      <c r="WXT33" s="37"/>
      <c r="WXU33" s="37"/>
      <c r="WXV33" s="37"/>
      <c r="WXW33" s="37"/>
      <c r="WXX33" s="37"/>
      <c r="WXY33" s="37"/>
      <c r="WXZ33" s="37"/>
      <c r="WYA33" s="37"/>
      <c r="WYB33" s="37"/>
      <c r="WYC33" s="37"/>
      <c r="WYD33" s="37"/>
      <c r="WYE33" s="37"/>
      <c r="WYF33" s="37"/>
      <c r="WYG33" s="37"/>
      <c r="WYH33" s="37"/>
      <c r="WYI33" s="37"/>
      <c r="WYJ33" s="37"/>
      <c r="WYK33" s="37"/>
      <c r="WYL33" s="37"/>
      <c r="WYM33" s="37"/>
      <c r="WYN33" s="37"/>
      <c r="WYO33" s="37"/>
      <c r="WYP33" s="37"/>
      <c r="WYQ33" s="37"/>
      <c r="WYR33" s="37"/>
      <c r="WYS33" s="37"/>
      <c r="WYT33" s="37"/>
      <c r="WYU33" s="37"/>
      <c r="WYV33" s="37"/>
      <c r="WYW33" s="37"/>
      <c r="WYX33" s="37"/>
      <c r="WYY33" s="37"/>
      <c r="WYZ33" s="37"/>
      <c r="WZA33" s="37"/>
      <c r="WZB33" s="37"/>
      <c r="WZC33" s="37"/>
      <c r="WZD33" s="37"/>
      <c r="WZE33" s="37"/>
      <c r="WZF33" s="37"/>
      <c r="WZG33" s="37"/>
      <c r="WZH33" s="37"/>
      <c r="WZI33" s="37"/>
      <c r="WZJ33" s="37"/>
      <c r="WZK33" s="37"/>
      <c r="WZL33" s="37"/>
      <c r="WZM33" s="37"/>
      <c r="WZN33" s="37"/>
      <c r="WZO33" s="37"/>
      <c r="WZP33" s="37"/>
      <c r="WZQ33" s="37"/>
      <c r="WZR33" s="37"/>
      <c r="WZS33" s="37"/>
      <c r="WZT33" s="37"/>
      <c r="WZU33" s="37"/>
      <c r="WZV33" s="37"/>
      <c r="WZW33" s="37"/>
      <c r="WZX33" s="37"/>
      <c r="WZY33" s="37"/>
      <c r="WZZ33" s="37"/>
      <c r="XAA33" s="37"/>
      <c r="XAB33" s="37"/>
      <c r="XAC33" s="37"/>
      <c r="XAD33" s="37"/>
      <c r="XAE33" s="37"/>
      <c r="XAF33" s="37"/>
      <c r="XAG33" s="37"/>
      <c r="XAH33" s="37"/>
      <c r="XAI33" s="37"/>
      <c r="XAJ33" s="37"/>
      <c r="XAK33" s="37"/>
      <c r="XAL33" s="37"/>
      <c r="XAM33" s="37"/>
      <c r="XAN33" s="37"/>
      <c r="XAO33" s="37"/>
      <c r="XAP33" s="37"/>
      <c r="XAQ33" s="37"/>
      <c r="XAR33" s="37"/>
      <c r="XAS33" s="37"/>
      <c r="XAT33" s="37"/>
      <c r="XAU33" s="37"/>
      <c r="XAV33" s="37"/>
      <c r="XAW33" s="37"/>
      <c r="XAX33" s="37"/>
      <c r="XAY33" s="37"/>
      <c r="XAZ33" s="37"/>
      <c r="XBA33" s="37"/>
      <c r="XBB33" s="37"/>
      <c r="XBC33" s="37"/>
      <c r="XBD33" s="37"/>
      <c r="XBE33" s="37"/>
      <c r="XBF33" s="37"/>
      <c r="XBG33" s="37"/>
      <c r="XBH33" s="37"/>
      <c r="XBI33" s="37"/>
      <c r="XBJ33" s="37"/>
      <c r="XBK33" s="37"/>
      <c r="XBL33" s="37"/>
      <c r="XBM33" s="37"/>
      <c r="XBN33" s="37"/>
      <c r="XBO33" s="37"/>
      <c r="XBP33" s="37"/>
      <c r="XBQ33" s="37"/>
      <c r="XBR33" s="37"/>
      <c r="XBS33" s="37"/>
      <c r="XBT33" s="37"/>
      <c r="XBU33" s="37"/>
      <c r="XBV33" s="37"/>
      <c r="XBW33" s="37"/>
      <c r="XBX33" s="37"/>
      <c r="XBY33" s="37"/>
      <c r="XBZ33" s="37"/>
      <c r="XCA33" s="37"/>
      <c r="XCB33" s="37"/>
      <c r="XCC33" s="37"/>
      <c r="XCD33" s="37"/>
      <c r="XCE33" s="37"/>
      <c r="XCF33" s="37"/>
      <c r="XCG33" s="37"/>
      <c r="XCH33" s="37"/>
      <c r="XCI33" s="37"/>
      <c r="XCJ33" s="37"/>
      <c r="XCK33" s="37"/>
      <c r="XCL33" s="37"/>
      <c r="XCM33" s="37"/>
      <c r="XCN33" s="37"/>
      <c r="XCO33" s="37"/>
      <c r="XCP33" s="37"/>
      <c r="XCQ33" s="37"/>
      <c r="XCR33" s="37"/>
      <c r="XCS33" s="37"/>
      <c r="XCT33" s="37"/>
      <c r="XCU33" s="37"/>
      <c r="XCV33" s="37"/>
      <c r="XCW33" s="37"/>
      <c r="XCX33" s="37"/>
      <c r="XCY33" s="37"/>
      <c r="XCZ33" s="37"/>
      <c r="XDA33" s="37"/>
      <c r="XDB33" s="37"/>
      <c r="XDC33" s="37"/>
      <c r="XDD33" s="37"/>
      <c r="XDE33" s="37"/>
      <c r="XDF33" s="37"/>
      <c r="XDG33" s="37"/>
      <c r="XDH33" s="37"/>
      <c r="XDI33" s="37"/>
      <c r="XDJ33" s="37"/>
      <c r="XDK33" s="37"/>
      <c r="XDL33" s="37"/>
      <c r="XDM33" s="37"/>
      <c r="XDN33" s="37"/>
      <c r="XDO33" s="37"/>
      <c r="XDP33" s="37"/>
      <c r="XDQ33" s="37"/>
      <c r="XDR33" s="37"/>
      <c r="XDS33" s="37"/>
      <c r="XDT33" s="37"/>
      <c r="XDU33" s="37"/>
      <c r="XDV33" s="37"/>
      <c r="XDW33" s="37"/>
      <c r="XDX33" s="37"/>
      <c r="XDY33" s="37"/>
      <c r="XDZ33" s="37"/>
      <c r="XEA33" s="37"/>
      <c r="XEB33" s="37"/>
      <c r="XEC33" s="37"/>
      <c r="XED33" s="37"/>
      <c r="XEE33" s="37"/>
      <c r="XEF33" s="37"/>
      <c r="XEG33" s="37"/>
      <c r="XEH33" s="37"/>
      <c r="XEI33" s="37"/>
      <c r="XEJ33" s="37"/>
      <c r="XEK33" s="37"/>
      <c r="XEL33" s="37"/>
      <c r="XEM33" s="37"/>
      <c r="XEN33" s="37"/>
      <c r="XEO33" s="37"/>
      <c r="XEP33" s="37"/>
      <c r="XEQ33" s="37"/>
      <c r="XER33" s="37"/>
      <c r="XES33" s="37"/>
      <c r="XET33" s="37"/>
      <c r="XEU33" s="37"/>
      <c r="XEV33" s="37"/>
      <c r="XEW33" s="37"/>
      <c r="XEX33" s="37"/>
      <c r="XEY33" s="37"/>
      <c r="XEZ33" s="37"/>
      <c r="XFA33" s="37"/>
      <c r="XFB33" s="37"/>
      <c r="XFC33" s="37"/>
      <c r="XFD33" s="37"/>
    </row>
    <row r="34" spans="1:16384" x14ac:dyDescent="0.2">
      <c r="A34" s="38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</row>
    <row r="35" spans="1:16384" x14ac:dyDescent="0.2">
      <c r="A35" s="38"/>
      <c r="Q35" s="46"/>
    </row>
    <row r="36" spans="1:16384" x14ac:dyDescent="0.2">
      <c r="A36" s="38"/>
      <c r="Q36" s="46"/>
    </row>
    <row r="37" spans="1:16384" x14ac:dyDescent="0.2">
      <c r="A37" s="38"/>
      <c r="Q37" s="46"/>
    </row>
    <row r="38" spans="1:16384" x14ac:dyDescent="0.2">
      <c r="A38" s="38"/>
    </row>
    <row r="39" spans="1:16384" x14ac:dyDescent="0.2">
      <c r="A39" s="38"/>
    </row>
    <row r="40" spans="1:16384" x14ac:dyDescent="0.2">
      <c r="A40" s="38"/>
    </row>
    <row r="41" spans="1:16384" x14ac:dyDescent="0.2">
      <c r="A41" s="38"/>
    </row>
    <row r="42" spans="1:16384" x14ac:dyDescent="0.2">
      <c r="A42" s="38"/>
    </row>
    <row r="43" spans="1:16384" x14ac:dyDescent="0.2">
      <c r="A43" s="38"/>
    </row>
    <row r="44" spans="1:16384" x14ac:dyDescent="0.2">
      <c r="A44" s="38"/>
    </row>
    <row r="45" spans="1:16384" x14ac:dyDescent="0.2">
      <c r="A45" s="38"/>
    </row>
    <row r="46" spans="1:16384" x14ac:dyDescent="0.2">
      <c r="A46" s="38"/>
    </row>
    <row r="47" spans="1:16384" x14ac:dyDescent="0.2">
      <c r="A47" s="38"/>
    </row>
    <row r="48" spans="1:16384" x14ac:dyDescent="0.2">
      <c r="A48" s="38"/>
    </row>
    <row r="49" spans="1:1" x14ac:dyDescent="0.2">
      <c r="A49" s="38"/>
    </row>
    <row r="50" spans="1:1" x14ac:dyDescent="0.2">
      <c r="A50" s="38"/>
    </row>
    <row r="51" spans="1:1" x14ac:dyDescent="0.2">
      <c r="A51" s="38"/>
    </row>
    <row r="52" spans="1:1" x14ac:dyDescent="0.2">
      <c r="A52" s="38"/>
    </row>
    <row r="53" spans="1:1" x14ac:dyDescent="0.2">
      <c r="A53" s="38"/>
    </row>
    <row r="54" spans="1:1" x14ac:dyDescent="0.2">
      <c r="A54" s="38"/>
    </row>
    <row r="55" spans="1:1" x14ac:dyDescent="0.2">
      <c r="A55" s="38"/>
    </row>
    <row r="56" spans="1:1" x14ac:dyDescent="0.2">
      <c r="A56" s="38"/>
    </row>
    <row r="57" spans="1:1" x14ac:dyDescent="0.2">
      <c r="A57" s="38"/>
    </row>
    <row r="58" spans="1:1" x14ac:dyDescent="0.2">
      <c r="A58" s="38"/>
    </row>
    <row r="59" spans="1:1" x14ac:dyDescent="0.2">
      <c r="A59" s="38"/>
    </row>
    <row r="60" spans="1:1" x14ac:dyDescent="0.2">
      <c r="A60" s="38"/>
    </row>
    <row r="61" spans="1:1" x14ac:dyDescent="0.2">
      <c r="A61" s="38"/>
    </row>
    <row r="62" spans="1:1" x14ac:dyDescent="0.2">
      <c r="A62" s="38"/>
    </row>
    <row r="63" spans="1:1" x14ac:dyDescent="0.2">
      <c r="A63" s="38"/>
    </row>
    <row r="64" spans="1:1" x14ac:dyDescent="0.2">
      <c r="A64" s="38"/>
    </row>
    <row r="65" spans="1:1" x14ac:dyDescent="0.2">
      <c r="A65" s="38"/>
    </row>
    <row r="66" spans="1:1" x14ac:dyDescent="0.2">
      <c r="A66" s="38"/>
    </row>
    <row r="67" spans="1:1" x14ac:dyDescent="0.2">
      <c r="A67" s="38"/>
    </row>
    <row r="68" spans="1:1" x14ac:dyDescent="0.2">
      <c r="A68" s="38"/>
    </row>
    <row r="69" spans="1:1" x14ac:dyDescent="0.2">
      <c r="A69" s="38"/>
    </row>
    <row r="70" spans="1:1" x14ac:dyDescent="0.2">
      <c r="A70" s="38"/>
    </row>
    <row r="71" spans="1:1" x14ac:dyDescent="0.2">
      <c r="A71" s="38"/>
    </row>
    <row r="72" spans="1:1" x14ac:dyDescent="0.2">
      <c r="A72" s="38"/>
    </row>
    <row r="73" spans="1:1" x14ac:dyDescent="0.2">
      <c r="A73" s="38"/>
    </row>
    <row r="74" spans="1:1" x14ac:dyDescent="0.2">
      <c r="A74" s="38"/>
    </row>
    <row r="75" spans="1:1" x14ac:dyDescent="0.2">
      <c r="A75" s="38"/>
    </row>
    <row r="76" spans="1:1" x14ac:dyDescent="0.2">
      <c r="A76" s="38"/>
    </row>
    <row r="77" spans="1:1" x14ac:dyDescent="0.2">
      <c r="A77" s="38"/>
    </row>
    <row r="78" spans="1:1" x14ac:dyDescent="0.2">
      <c r="A78" s="38"/>
    </row>
  </sheetData>
  <printOptions horizontalCentered="1"/>
  <pageMargins left="0.45" right="0.45" top="0.75" bottom="0.75" header="0.3" footer="0.3"/>
  <pageSetup scale="65" orientation="landscape" blackAndWhite="1" horizontalDpi="1200" verticalDpi="1200" r:id="rId1"/>
  <headerFooter>
    <oddFooter>&amp;R&amp;F
&amp;A</oddFooter>
  </headerFooter>
  <customProperties>
    <customPr name="_pios_id" r:id="rId2"/>
  </customProperties>
  <ignoredErrors>
    <ignoredError sqref="G5:I5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4" tint="0.79998168889431442"/>
    <pageSetUpPr fitToPage="1"/>
  </sheetPr>
  <dimension ref="A1:XFD78"/>
  <sheetViews>
    <sheetView zoomScaleNormal="100" workbookViewId="0">
      <pane ySplit="6" topLeftCell="A7" activePane="bottomLeft" state="frozen"/>
      <selection activeCell="O46" sqref="O46"/>
      <selection pane="bottomLeft" activeCell="A6" sqref="A6"/>
    </sheetView>
  </sheetViews>
  <sheetFormatPr defaultColWidth="9.1796875" defaultRowHeight="10" x14ac:dyDescent="0.2"/>
  <cols>
    <col min="1" max="1" width="5.54296875" style="37" bestFit="1" customWidth="1"/>
    <col min="2" max="2" width="41" style="37" customWidth="1"/>
    <col min="3" max="3" width="9.6328125" style="37" bestFit="1" customWidth="1"/>
    <col min="4" max="5" width="9.81640625" style="37" bestFit="1" customWidth="1"/>
    <col min="6" max="6" width="9.6328125" style="37" bestFit="1" customWidth="1"/>
    <col min="7" max="7" width="9.81640625" style="37" bestFit="1" customWidth="1"/>
    <col min="8" max="13" width="9.6328125" style="37" bestFit="1" customWidth="1"/>
    <col min="14" max="14" width="9.81640625" style="37" bestFit="1" customWidth="1"/>
    <col min="15" max="15" width="9.6328125" style="37" bestFit="1" customWidth="1"/>
    <col min="16" max="16" width="9.81640625" style="37" bestFit="1" customWidth="1"/>
    <col min="17" max="16384" width="9.1796875" style="37"/>
  </cols>
  <sheetData>
    <row r="1" spans="1:17" ht="10.5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7" ht="10.5" x14ac:dyDescent="0.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7" ht="10.5" x14ac:dyDescent="0.25">
      <c r="A3" s="7" t="s">
        <v>302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7" ht="10.5" x14ac:dyDescent="0.25">
      <c r="A4" s="7" t="s">
        <v>145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7" ht="12.5" thickBot="1" x14ac:dyDescent="0.25">
      <c r="G5" s="387" t="s">
        <v>546</v>
      </c>
      <c r="H5" s="387" t="s">
        <v>546</v>
      </c>
      <c r="I5" s="387" t="s">
        <v>546</v>
      </c>
      <c r="L5" s="38" t="s">
        <v>448</v>
      </c>
    </row>
    <row r="6" spans="1:17" ht="31.5" x14ac:dyDescent="0.25">
      <c r="A6" s="140" t="s">
        <v>67</v>
      </c>
      <c r="B6" s="141"/>
      <c r="C6" s="187">
        <f>'Sch23&amp;53 Deferral Calc'!C6</f>
        <v>44227</v>
      </c>
      <c r="D6" s="142">
        <f t="shared" ref="D6:P6" si="0">EDATE(C6,1)</f>
        <v>44255</v>
      </c>
      <c r="E6" s="142">
        <f t="shared" si="0"/>
        <v>44283</v>
      </c>
      <c r="F6" s="142">
        <f t="shared" si="0"/>
        <v>44314</v>
      </c>
      <c r="G6" s="142">
        <f t="shared" si="0"/>
        <v>44344</v>
      </c>
      <c r="H6" s="142">
        <f t="shared" si="0"/>
        <v>44375</v>
      </c>
      <c r="I6" s="142">
        <f t="shared" si="0"/>
        <v>44405</v>
      </c>
      <c r="J6" s="142">
        <f t="shared" si="0"/>
        <v>44436</v>
      </c>
      <c r="K6" s="142">
        <f t="shared" si="0"/>
        <v>44467</v>
      </c>
      <c r="L6" s="142">
        <f t="shared" si="0"/>
        <v>44497</v>
      </c>
      <c r="M6" s="142">
        <f t="shared" si="0"/>
        <v>44528</v>
      </c>
      <c r="N6" s="142">
        <f t="shared" si="0"/>
        <v>44558</v>
      </c>
      <c r="O6" s="142">
        <f t="shared" si="0"/>
        <v>44589</v>
      </c>
      <c r="P6" s="142">
        <f t="shared" si="0"/>
        <v>44620</v>
      </c>
      <c r="Q6" s="223" t="s">
        <v>342</v>
      </c>
    </row>
    <row r="7" spans="1:17" x14ac:dyDescent="0.2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224"/>
    </row>
    <row r="8" spans="1:17" ht="10.5" thickBot="1" x14ac:dyDescent="0.25">
      <c r="A8" s="38">
        <v>1</v>
      </c>
      <c r="B8" s="143" t="s">
        <v>68</v>
      </c>
      <c r="C8" s="398">
        <v>1471</v>
      </c>
      <c r="D8" s="398">
        <v>1448</v>
      </c>
      <c r="E8" s="398">
        <v>1441</v>
      </c>
      <c r="F8" s="398">
        <v>1433</v>
      </c>
      <c r="G8" s="398">
        <v>1428</v>
      </c>
      <c r="H8" s="398">
        <v>1425</v>
      </c>
      <c r="I8" s="398">
        <v>1446</v>
      </c>
      <c r="J8" s="398">
        <v>1441</v>
      </c>
      <c r="K8" s="398">
        <v>1438</v>
      </c>
      <c r="L8" s="398">
        <v>1430</v>
      </c>
      <c r="M8" s="398">
        <v>1429</v>
      </c>
      <c r="N8" s="398">
        <v>1427</v>
      </c>
      <c r="O8" s="398">
        <v>1419</v>
      </c>
      <c r="P8" s="398">
        <v>1411</v>
      </c>
      <c r="Q8" s="399">
        <f>AVERAGE(C8:N8)</f>
        <v>1438.0833333333333</v>
      </c>
    </row>
    <row r="9" spans="1:17" ht="12" x14ac:dyDescent="0.2">
      <c r="A9" s="38">
        <f>A8+1</f>
        <v>2</v>
      </c>
      <c r="B9" s="37" t="s">
        <v>550</v>
      </c>
      <c r="C9" s="396">
        <f>'2019 GRC - Exh. JAP-13 Page 4'!E33</f>
        <v>1326.6283973234051</v>
      </c>
      <c r="D9" s="396">
        <f>'2019 GRC - Exh. JAP-13 Page 4'!F33</f>
        <v>1277.1080272466213</v>
      </c>
      <c r="E9" s="396">
        <f>'2019 GRC - Exh. JAP-13 Page 4'!G33</f>
        <v>997.14483665183184</v>
      </c>
      <c r="F9" s="396">
        <f>'2019 GRC - Exh. JAP-13 Page 4'!H33</f>
        <v>968.11568438603342</v>
      </c>
      <c r="G9" s="396">
        <f>'2019 GRC - Exh. JAP-13 Page 4'!I33</f>
        <v>735.05906587294965</v>
      </c>
      <c r="H9" s="396">
        <f>'2019 GRC - Exh. JAP-13 Page 4'!J33</f>
        <v>745.83909945196444</v>
      </c>
      <c r="I9" s="396">
        <f>'2019 GRC - Exh. JAP-13 Page 4'!K33</f>
        <v>237.04720452861406</v>
      </c>
      <c r="J9" s="396">
        <f>'2019 GRC - Exh. JAP-13 Page 4'!L33</f>
        <v>847.58001778795403</v>
      </c>
      <c r="K9" s="396">
        <f>'2019 GRC - Exh. JAP-13 Page 4'!M33</f>
        <v>591.25442003765579</v>
      </c>
      <c r="L9" s="396">
        <f>'2019 GRC PLR - Exh. JAP-13 p4'!O33</f>
        <v>824.07988917919874</v>
      </c>
      <c r="M9" s="396">
        <f>'2019 GRC PLR - Exh. JAP-13 p4'!P33</f>
        <v>1057.5471605784244</v>
      </c>
      <c r="N9" s="396">
        <f>'2019 GRC PLR - Exh. JAP-13 p4'!Q33</f>
        <v>1335.0282669066883</v>
      </c>
      <c r="O9" s="396">
        <f>'2019 GRC PLR - Exh. JAP-13 p4'!F33</f>
        <v>1316.714960023897</v>
      </c>
      <c r="P9" s="396">
        <f>'2019 GRC PLR - Exh. JAP-13 p4'!G33</f>
        <v>1267.5646386244935</v>
      </c>
    </row>
    <row r="10" spans="1:17" x14ac:dyDescent="0.2">
      <c r="A10" s="38">
        <f t="shared" ref="A10:A24" si="1">A9+1</f>
        <v>3</v>
      </c>
      <c r="B10" s="37" t="s">
        <v>303</v>
      </c>
      <c r="C10" s="46">
        <f t="shared" ref="C10:P10" si="2">C8*C9</f>
        <v>1951470.372462729</v>
      </c>
      <c r="D10" s="46">
        <f t="shared" si="2"/>
        <v>1849252.4234531077</v>
      </c>
      <c r="E10" s="46">
        <f t="shared" si="2"/>
        <v>1436885.7096152897</v>
      </c>
      <c r="F10" s="46">
        <f t="shared" si="2"/>
        <v>1387309.7757251859</v>
      </c>
      <c r="G10" s="46">
        <f t="shared" si="2"/>
        <v>1049664.346066572</v>
      </c>
      <c r="H10" s="46">
        <f t="shared" si="2"/>
        <v>1062820.7167190493</v>
      </c>
      <c r="I10" s="46">
        <f t="shared" si="2"/>
        <v>342770.25774837594</v>
      </c>
      <c r="J10" s="46">
        <f t="shared" si="2"/>
        <v>1221362.8056324418</v>
      </c>
      <c r="K10" s="46">
        <f t="shared" si="2"/>
        <v>850223.85601414903</v>
      </c>
      <c r="L10" s="46">
        <f t="shared" si="2"/>
        <v>1178434.2415262542</v>
      </c>
      <c r="M10" s="46">
        <f t="shared" si="2"/>
        <v>1511234.8924665684</v>
      </c>
      <c r="N10" s="46">
        <f t="shared" si="2"/>
        <v>1905085.336875844</v>
      </c>
      <c r="O10" s="46">
        <f t="shared" si="2"/>
        <v>1868418.5282739098</v>
      </c>
      <c r="P10" s="46">
        <f t="shared" si="2"/>
        <v>1788533.7050991603</v>
      </c>
    </row>
    <row r="11" spans="1:17" x14ac:dyDescent="0.2">
      <c r="A11" s="38">
        <f t="shared" si="1"/>
        <v>4</v>
      </c>
    </row>
    <row r="12" spans="1:17" ht="12" x14ac:dyDescent="0.2">
      <c r="A12" s="38">
        <f t="shared" si="1"/>
        <v>5</v>
      </c>
      <c r="B12" s="37" t="s">
        <v>552</v>
      </c>
      <c r="C12" s="397">
        <v>1659678.8768309602</v>
      </c>
      <c r="D12" s="397">
        <v>1967726.9784408251</v>
      </c>
      <c r="E12" s="397">
        <v>1693882.7435806016</v>
      </c>
      <c r="F12" s="397">
        <v>1496171.8799850629</v>
      </c>
      <c r="G12" s="397">
        <v>1390834.0085269962</v>
      </c>
      <c r="H12" s="397">
        <v>1059040.7652937882</v>
      </c>
      <c r="I12" s="397">
        <v>1077318.6992363404</v>
      </c>
      <c r="J12" s="397">
        <v>1068605.3030137296</v>
      </c>
      <c r="K12" s="397">
        <v>1295853.8934821421</v>
      </c>
      <c r="L12" s="397">
        <v>1241733.1221328806</v>
      </c>
      <c r="M12" s="397">
        <v>1713354.2897298646</v>
      </c>
      <c r="N12" s="397">
        <v>1833737.1229786815</v>
      </c>
      <c r="O12" s="397">
        <v>1972471.4421914835</v>
      </c>
      <c r="P12" s="397">
        <v>1886950.2890921577</v>
      </c>
    </row>
    <row r="13" spans="1:17" x14ac:dyDescent="0.2">
      <c r="A13" s="38">
        <f t="shared" si="1"/>
        <v>6</v>
      </c>
    </row>
    <row r="14" spans="1:17" x14ac:dyDescent="0.2">
      <c r="A14" s="38">
        <f t="shared" si="1"/>
        <v>7</v>
      </c>
      <c r="B14" s="37" t="s">
        <v>300</v>
      </c>
      <c r="C14" s="46">
        <f t="shared" ref="C14:P14" si="3">C10-C12</f>
        <v>291791.49563176883</v>
      </c>
      <c r="D14" s="46">
        <f t="shared" si="3"/>
        <v>-118474.55498771742</v>
      </c>
      <c r="E14" s="46">
        <f t="shared" si="3"/>
        <v>-256997.03396531194</v>
      </c>
      <c r="F14" s="46">
        <f t="shared" si="3"/>
        <v>-108862.104259877</v>
      </c>
      <c r="G14" s="46">
        <f>G10-G12</f>
        <v>-341169.66246042424</v>
      </c>
      <c r="H14" s="46">
        <f t="shared" si="3"/>
        <v>3779.951425261097</v>
      </c>
      <c r="I14" s="46">
        <f t="shared" si="3"/>
        <v>-734548.44148796448</v>
      </c>
      <c r="J14" s="46">
        <f t="shared" si="3"/>
        <v>152757.50261871214</v>
      </c>
      <c r="K14" s="46">
        <f t="shared" si="3"/>
        <v>-445630.0374679931</v>
      </c>
      <c r="L14" s="46">
        <f t="shared" si="3"/>
        <v>-63298.880606626393</v>
      </c>
      <c r="M14" s="46">
        <f t="shared" si="3"/>
        <v>-202119.39726329618</v>
      </c>
      <c r="N14" s="46">
        <f t="shared" si="3"/>
        <v>71348.213897162583</v>
      </c>
      <c r="O14" s="46">
        <f t="shared" si="3"/>
        <v>-104052.91391757363</v>
      </c>
      <c r="P14" s="46">
        <f t="shared" si="3"/>
        <v>-98416.583992997417</v>
      </c>
    </row>
    <row r="15" spans="1:17" x14ac:dyDescent="0.2">
      <c r="A15" s="38">
        <f t="shared" si="1"/>
        <v>8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1:17" x14ac:dyDescent="0.2">
      <c r="A16" s="38">
        <f t="shared" si="1"/>
        <v>9</v>
      </c>
      <c r="B16" s="37" t="s">
        <v>305</v>
      </c>
      <c r="C16" s="397">
        <v>-5426.93</v>
      </c>
      <c r="D16" s="397">
        <v>-4884.7299999999996</v>
      </c>
      <c r="E16" s="397">
        <v>-5049.01</v>
      </c>
      <c r="F16" s="397">
        <v>-5242.3</v>
      </c>
      <c r="G16" s="397">
        <v>-5533.88</v>
      </c>
      <c r="H16" s="190">
        <v>-5681.19</v>
      </c>
      <c r="I16" s="190">
        <v>-6360.26</v>
      </c>
      <c r="J16" s="13">
        <v>-6841.91</v>
      </c>
      <c r="K16" s="397">
        <v>-6922.31</v>
      </c>
      <c r="L16" s="397">
        <v>-7259.38</v>
      </c>
      <c r="M16" s="397">
        <v>-7227.91</v>
      </c>
      <c r="N16" s="397">
        <v>-6948.33</v>
      </c>
      <c r="O16" s="397">
        <v>-6509.6</v>
      </c>
      <c r="P16" s="397">
        <v>-6283.21</v>
      </c>
    </row>
    <row r="17" spans="1:16384" x14ac:dyDescent="0.2">
      <c r="A17" s="38">
        <f t="shared" si="1"/>
        <v>10</v>
      </c>
      <c r="H17" s="46"/>
      <c r="I17" s="46"/>
    </row>
    <row r="18" spans="1:16384" ht="12" x14ac:dyDescent="0.2">
      <c r="A18" s="38">
        <f t="shared" si="1"/>
        <v>11</v>
      </c>
      <c r="B18" s="37" t="s">
        <v>553</v>
      </c>
      <c r="C18" s="397">
        <v>-115130.36202819766</v>
      </c>
      <c r="D18" s="397">
        <v>-136996.99010748937</v>
      </c>
      <c r="E18" s="397">
        <v>-117417.51396337582</v>
      </c>
      <c r="F18" s="397">
        <v>-104174.6071609201</v>
      </c>
      <c r="G18" s="397">
        <v>-128639.58942739361</v>
      </c>
      <c r="H18" s="190">
        <v>-105491.54339041818</v>
      </c>
      <c r="I18" s="190">
        <v>-109774.88395007921</v>
      </c>
      <c r="J18" s="397">
        <v>-109430.85613032489</v>
      </c>
      <c r="K18" s="397">
        <v>-132291.66537652301</v>
      </c>
      <c r="L18" s="397">
        <v>-127765.55025103073</v>
      </c>
      <c r="M18" s="397">
        <v>-175883.03522203112</v>
      </c>
      <c r="N18" s="397">
        <v>-187808.60197911612</v>
      </c>
      <c r="O18" s="397">
        <v>-202138.02696011413</v>
      </c>
      <c r="P18" s="397">
        <v>-193571.32021669272</v>
      </c>
    </row>
    <row r="19" spans="1:16384" x14ac:dyDescent="0.2">
      <c r="A19" s="38">
        <f t="shared" si="1"/>
        <v>12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</row>
    <row r="20" spans="1:16384" ht="12" x14ac:dyDescent="0.2">
      <c r="A20" s="38">
        <f t="shared" si="1"/>
        <v>13</v>
      </c>
      <c r="B20" s="147" t="s">
        <v>551</v>
      </c>
      <c r="C20" s="400">
        <f>'2019 GRC Conversion Factor'!D18</f>
        <v>0.95455299999999998</v>
      </c>
      <c r="D20" s="316">
        <f>C20</f>
        <v>0.95455299999999998</v>
      </c>
      <c r="E20" s="316">
        <f t="shared" ref="E20:P20" si="4">D20</f>
        <v>0.95455299999999998</v>
      </c>
      <c r="F20" s="316">
        <f t="shared" si="4"/>
        <v>0.95455299999999998</v>
      </c>
      <c r="G20" s="316">
        <f t="shared" si="4"/>
        <v>0.95455299999999998</v>
      </c>
      <c r="H20" s="316">
        <f t="shared" si="4"/>
        <v>0.95455299999999998</v>
      </c>
      <c r="I20" s="316">
        <f t="shared" si="4"/>
        <v>0.95455299999999998</v>
      </c>
      <c r="J20" s="316">
        <f t="shared" si="4"/>
        <v>0.95455299999999998</v>
      </c>
      <c r="K20" s="316">
        <f t="shared" si="4"/>
        <v>0.95455299999999998</v>
      </c>
      <c r="L20" s="316">
        <f t="shared" si="4"/>
        <v>0.95455299999999998</v>
      </c>
      <c r="M20" s="316">
        <f t="shared" si="4"/>
        <v>0.95455299999999998</v>
      </c>
      <c r="N20" s="316">
        <f t="shared" si="4"/>
        <v>0.95455299999999998</v>
      </c>
      <c r="O20" s="316">
        <f t="shared" si="4"/>
        <v>0.95455299999999998</v>
      </c>
      <c r="P20" s="316">
        <f t="shared" si="4"/>
        <v>0.95455299999999998</v>
      </c>
    </row>
    <row r="21" spans="1:16384" x14ac:dyDescent="0.2">
      <c r="A21" s="38">
        <f t="shared" si="1"/>
        <v>14</v>
      </c>
      <c r="C21" s="45"/>
      <c r="D21" s="45"/>
      <c r="E21" s="45"/>
      <c r="F21" s="45"/>
      <c r="G21" s="45"/>
      <c r="H21" s="46"/>
      <c r="I21" s="46"/>
      <c r="J21" s="45"/>
      <c r="K21" s="45"/>
      <c r="L21" s="45"/>
      <c r="M21" s="45"/>
      <c r="N21" s="45"/>
      <c r="O21" s="45"/>
      <c r="P21" s="45"/>
    </row>
    <row r="22" spans="1:16384" ht="10.5" thickBot="1" x14ac:dyDescent="0.25">
      <c r="A22" s="38">
        <f t="shared" si="1"/>
        <v>15</v>
      </c>
      <c r="B22" s="37" t="s">
        <v>307</v>
      </c>
      <c r="C22" s="148">
        <f t="shared" ref="C22:P22" si="5">ROUND((C14*C20),2)</f>
        <v>278530.45</v>
      </c>
      <c r="D22" s="148">
        <f t="shared" si="5"/>
        <v>-113090.24000000001</v>
      </c>
      <c r="E22" s="148">
        <f t="shared" si="5"/>
        <v>-245317.29</v>
      </c>
      <c r="F22" s="148">
        <f t="shared" si="5"/>
        <v>-103914.65</v>
      </c>
      <c r="G22" s="148">
        <f t="shared" si="5"/>
        <v>-325664.52</v>
      </c>
      <c r="H22" s="148">
        <f t="shared" si="5"/>
        <v>3608.16</v>
      </c>
      <c r="I22" s="148">
        <f t="shared" si="5"/>
        <v>-701165.42</v>
      </c>
      <c r="J22" s="148">
        <f t="shared" si="5"/>
        <v>145815.13</v>
      </c>
      <c r="K22" s="148">
        <f t="shared" si="5"/>
        <v>-425377.49</v>
      </c>
      <c r="L22" s="148">
        <f t="shared" si="5"/>
        <v>-60422.14</v>
      </c>
      <c r="M22" s="148">
        <f t="shared" si="5"/>
        <v>-192933.68</v>
      </c>
      <c r="N22" s="148">
        <f t="shared" si="5"/>
        <v>68105.649999999994</v>
      </c>
      <c r="O22" s="148">
        <f t="shared" si="5"/>
        <v>-99324.02</v>
      </c>
      <c r="P22" s="148">
        <f t="shared" si="5"/>
        <v>-93943.85</v>
      </c>
    </row>
    <row r="23" spans="1:16384" x14ac:dyDescent="0.2">
      <c r="A23" s="38">
        <f t="shared" si="1"/>
        <v>16</v>
      </c>
      <c r="L23" s="46"/>
      <c r="M23" s="46"/>
      <c r="N23" s="46"/>
      <c r="O23" s="46"/>
      <c r="P23" s="46"/>
    </row>
    <row r="24" spans="1:16384" ht="10.5" thickBot="1" x14ac:dyDescent="0.25">
      <c r="A24" s="38">
        <f t="shared" si="1"/>
        <v>17</v>
      </c>
      <c r="B24" s="37" t="s">
        <v>308</v>
      </c>
      <c r="C24" s="148">
        <f t="shared" ref="C24:P24" si="6">ROUND((C18*C20),2)</f>
        <v>-109898.03</v>
      </c>
      <c r="D24" s="148">
        <f t="shared" si="6"/>
        <v>-130770.89</v>
      </c>
      <c r="E24" s="148">
        <f t="shared" si="6"/>
        <v>-112081.24</v>
      </c>
      <c r="F24" s="148">
        <f t="shared" si="6"/>
        <v>-99440.18</v>
      </c>
      <c r="G24" s="148">
        <f t="shared" si="6"/>
        <v>-122793.31</v>
      </c>
      <c r="H24" s="148">
        <f t="shared" si="6"/>
        <v>-100697.27</v>
      </c>
      <c r="I24" s="148">
        <f t="shared" si="6"/>
        <v>-104785.94</v>
      </c>
      <c r="J24" s="148">
        <f t="shared" si="6"/>
        <v>-104457.55</v>
      </c>
      <c r="K24" s="148">
        <f t="shared" si="6"/>
        <v>-126279.41</v>
      </c>
      <c r="L24" s="148">
        <f t="shared" si="6"/>
        <v>-121958.99</v>
      </c>
      <c r="M24" s="148">
        <f t="shared" si="6"/>
        <v>-167889.68</v>
      </c>
      <c r="N24" s="148">
        <f t="shared" si="6"/>
        <v>-179273.26</v>
      </c>
      <c r="O24" s="148">
        <f t="shared" si="6"/>
        <v>-192951.46</v>
      </c>
      <c r="P24" s="148">
        <f t="shared" si="6"/>
        <v>-184774.08</v>
      </c>
    </row>
    <row r="25" spans="1:16384" x14ac:dyDescent="0.2">
      <c r="A25" s="38"/>
    </row>
    <row r="26" spans="1:16384" x14ac:dyDescent="0.2">
      <c r="A26" s="38"/>
      <c r="B26" s="143" t="s">
        <v>312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</row>
    <row r="27" spans="1:16384" x14ac:dyDescent="0.2">
      <c r="A27" s="38"/>
      <c r="B27" s="147" t="s">
        <v>311</v>
      </c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</row>
    <row r="28" spans="1:16384" x14ac:dyDescent="0.2">
      <c r="A28" s="38"/>
    </row>
    <row r="29" spans="1:16384" x14ac:dyDescent="0.2">
      <c r="A29" s="38"/>
      <c r="B29" s="37" t="s">
        <v>545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</row>
    <row r="30" spans="1:16384" ht="12" x14ac:dyDescent="0.2">
      <c r="A30" s="38"/>
      <c r="B30" s="37" t="s">
        <v>558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</row>
    <row r="31" spans="1:16384" ht="12" x14ac:dyDescent="0.2">
      <c r="A31" s="38"/>
      <c r="B31" s="37" t="s">
        <v>559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</row>
    <row r="32" spans="1:16384" s="143" customFormat="1" ht="12" x14ac:dyDescent="0.2">
      <c r="A32" s="38"/>
      <c r="B32" s="37" t="s">
        <v>560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  <c r="IV32" s="37"/>
      <c r="IW32" s="37"/>
      <c r="IX32" s="37"/>
      <c r="IY32" s="37"/>
      <c r="IZ32" s="37"/>
      <c r="JA32" s="37"/>
      <c r="JB32" s="37"/>
      <c r="JC32" s="37"/>
      <c r="JD32" s="37"/>
      <c r="JE32" s="37"/>
      <c r="JF32" s="37"/>
      <c r="JG32" s="37"/>
      <c r="JH32" s="37"/>
      <c r="JI32" s="37"/>
      <c r="JJ32" s="37"/>
      <c r="JK32" s="37"/>
      <c r="JL32" s="37"/>
      <c r="JM32" s="37"/>
      <c r="JN32" s="37"/>
      <c r="JO32" s="37"/>
      <c r="JP32" s="37"/>
      <c r="JQ32" s="37"/>
      <c r="JR32" s="37"/>
      <c r="JS32" s="37"/>
      <c r="JT32" s="37"/>
      <c r="JU32" s="37"/>
      <c r="JV32" s="37"/>
      <c r="JW32" s="37"/>
      <c r="JX32" s="37"/>
      <c r="JY32" s="37"/>
      <c r="JZ32" s="37"/>
      <c r="KA32" s="37"/>
      <c r="KB32" s="37"/>
      <c r="KC32" s="37"/>
      <c r="KD32" s="37"/>
      <c r="KE32" s="37"/>
      <c r="KF32" s="37"/>
      <c r="KG32" s="37"/>
      <c r="KH32" s="37"/>
      <c r="KI32" s="37"/>
      <c r="KJ32" s="37"/>
      <c r="KK32" s="37"/>
      <c r="KL32" s="37"/>
      <c r="KM32" s="37"/>
      <c r="KN32" s="37"/>
      <c r="KO32" s="37"/>
      <c r="KP32" s="37"/>
      <c r="KQ32" s="37"/>
      <c r="KR32" s="37"/>
      <c r="KS32" s="37"/>
      <c r="KT32" s="37"/>
      <c r="KU32" s="37"/>
      <c r="KV32" s="37"/>
      <c r="KW32" s="37"/>
      <c r="KX32" s="37"/>
      <c r="KY32" s="37"/>
      <c r="KZ32" s="37"/>
      <c r="LA32" s="37"/>
      <c r="LB32" s="37"/>
      <c r="LC32" s="37"/>
      <c r="LD32" s="37"/>
      <c r="LE32" s="37"/>
      <c r="LF32" s="37"/>
      <c r="LG32" s="37"/>
      <c r="LH32" s="37"/>
      <c r="LI32" s="37"/>
      <c r="LJ32" s="37"/>
      <c r="LK32" s="37"/>
      <c r="LL32" s="37"/>
      <c r="LM32" s="37"/>
      <c r="LN32" s="37"/>
      <c r="LO32" s="37"/>
      <c r="LP32" s="37"/>
      <c r="LQ32" s="37"/>
      <c r="LR32" s="37"/>
      <c r="LS32" s="37"/>
      <c r="LT32" s="37"/>
      <c r="LU32" s="37"/>
      <c r="LV32" s="37"/>
      <c r="LW32" s="37"/>
      <c r="LX32" s="37"/>
      <c r="LY32" s="37"/>
      <c r="LZ32" s="37"/>
      <c r="MA32" s="37"/>
      <c r="MB32" s="37"/>
      <c r="MC32" s="37"/>
      <c r="MD32" s="37"/>
      <c r="ME32" s="37"/>
      <c r="MF32" s="37"/>
      <c r="MG32" s="37"/>
      <c r="MH32" s="37"/>
      <c r="MI32" s="37"/>
      <c r="MJ32" s="37"/>
      <c r="MK32" s="37"/>
      <c r="ML32" s="37"/>
      <c r="MM32" s="37"/>
      <c r="MN32" s="37"/>
      <c r="MO32" s="37"/>
      <c r="MP32" s="37"/>
      <c r="MQ32" s="37"/>
      <c r="MR32" s="37"/>
      <c r="MS32" s="37"/>
      <c r="MT32" s="37"/>
      <c r="MU32" s="37"/>
      <c r="MV32" s="37"/>
      <c r="MW32" s="37"/>
      <c r="MX32" s="37"/>
      <c r="MY32" s="37"/>
      <c r="MZ32" s="37"/>
      <c r="NA32" s="37"/>
      <c r="NB32" s="37"/>
      <c r="NC32" s="37"/>
      <c r="ND32" s="37"/>
      <c r="NE32" s="37"/>
      <c r="NF32" s="37"/>
      <c r="NG32" s="37"/>
      <c r="NH32" s="37"/>
      <c r="NI32" s="37"/>
      <c r="NJ32" s="37"/>
      <c r="NK32" s="37"/>
      <c r="NL32" s="37"/>
      <c r="NM32" s="37"/>
      <c r="NN32" s="37"/>
      <c r="NO32" s="37"/>
      <c r="NP32" s="37"/>
      <c r="NQ32" s="37"/>
      <c r="NR32" s="37"/>
      <c r="NS32" s="37"/>
      <c r="NT32" s="37"/>
      <c r="NU32" s="37"/>
      <c r="NV32" s="37"/>
      <c r="NW32" s="37"/>
      <c r="NX32" s="37"/>
      <c r="NY32" s="37"/>
      <c r="NZ32" s="37"/>
      <c r="OA32" s="37"/>
      <c r="OB32" s="37"/>
      <c r="OC32" s="37"/>
      <c r="OD32" s="37"/>
      <c r="OE32" s="37"/>
      <c r="OF32" s="37"/>
      <c r="OG32" s="37"/>
      <c r="OH32" s="37"/>
      <c r="OI32" s="37"/>
      <c r="OJ32" s="37"/>
      <c r="OK32" s="37"/>
      <c r="OL32" s="37"/>
      <c r="OM32" s="37"/>
      <c r="ON32" s="37"/>
      <c r="OO32" s="37"/>
      <c r="OP32" s="37"/>
      <c r="OQ32" s="37"/>
      <c r="OR32" s="37"/>
      <c r="OS32" s="37"/>
      <c r="OT32" s="37"/>
      <c r="OU32" s="37"/>
      <c r="OV32" s="37"/>
      <c r="OW32" s="37"/>
      <c r="OX32" s="37"/>
      <c r="OY32" s="37"/>
      <c r="OZ32" s="37"/>
      <c r="PA32" s="37"/>
      <c r="PB32" s="37"/>
      <c r="PC32" s="37"/>
      <c r="PD32" s="37"/>
      <c r="PE32" s="37"/>
      <c r="PF32" s="37"/>
      <c r="PG32" s="37"/>
      <c r="PH32" s="37"/>
      <c r="PI32" s="37"/>
      <c r="PJ32" s="37"/>
      <c r="PK32" s="37"/>
      <c r="PL32" s="37"/>
      <c r="PM32" s="37"/>
      <c r="PN32" s="37"/>
      <c r="PO32" s="37"/>
      <c r="PP32" s="37"/>
      <c r="PQ32" s="37"/>
      <c r="PR32" s="37"/>
      <c r="PS32" s="37"/>
      <c r="PT32" s="37"/>
      <c r="PU32" s="37"/>
      <c r="PV32" s="37"/>
      <c r="PW32" s="37"/>
      <c r="PX32" s="37"/>
      <c r="PY32" s="37"/>
      <c r="PZ32" s="37"/>
      <c r="QA32" s="37"/>
      <c r="QB32" s="37"/>
      <c r="QC32" s="37"/>
      <c r="QD32" s="37"/>
      <c r="QE32" s="37"/>
      <c r="QF32" s="37"/>
      <c r="QG32" s="37"/>
      <c r="QH32" s="37"/>
      <c r="QI32" s="37"/>
      <c r="QJ32" s="37"/>
      <c r="QK32" s="37"/>
      <c r="QL32" s="37"/>
      <c r="QM32" s="37"/>
      <c r="QN32" s="37"/>
      <c r="QO32" s="37"/>
      <c r="QP32" s="37"/>
      <c r="QQ32" s="37"/>
      <c r="QR32" s="37"/>
      <c r="QS32" s="37"/>
      <c r="QT32" s="37"/>
      <c r="QU32" s="37"/>
      <c r="QV32" s="37"/>
      <c r="QW32" s="37"/>
      <c r="QX32" s="37"/>
      <c r="QY32" s="37"/>
      <c r="QZ32" s="37"/>
      <c r="RA32" s="37"/>
      <c r="RB32" s="37"/>
      <c r="RC32" s="37"/>
      <c r="RD32" s="37"/>
      <c r="RE32" s="37"/>
      <c r="RF32" s="37"/>
      <c r="RG32" s="37"/>
      <c r="RH32" s="37"/>
      <c r="RI32" s="37"/>
      <c r="RJ32" s="37"/>
      <c r="RK32" s="37"/>
      <c r="RL32" s="37"/>
      <c r="RM32" s="37"/>
      <c r="RN32" s="37"/>
      <c r="RO32" s="37"/>
      <c r="RP32" s="37"/>
      <c r="RQ32" s="37"/>
      <c r="RR32" s="37"/>
      <c r="RS32" s="37"/>
      <c r="RT32" s="37"/>
      <c r="RU32" s="37"/>
      <c r="RV32" s="37"/>
      <c r="RW32" s="37"/>
      <c r="RX32" s="37"/>
      <c r="RY32" s="37"/>
      <c r="RZ32" s="37"/>
      <c r="SA32" s="37"/>
      <c r="SB32" s="37"/>
      <c r="SC32" s="37"/>
      <c r="SD32" s="37"/>
      <c r="SE32" s="37"/>
      <c r="SF32" s="37"/>
      <c r="SG32" s="37"/>
      <c r="SH32" s="37"/>
      <c r="SI32" s="37"/>
      <c r="SJ32" s="37"/>
      <c r="SK32" s="37"/>
      <c r="SL32" s="37"/>
      <c r="SM32" s="37"/>
      <c r="SN32" s="37"/>
      <c r="SO32" s="37"/>
      <c r="SP32" s="37"/>
      <c r="SQ32" s="37"/>
      <c r="SR32" s="37"/>
      <c r="SS32" s="37"/>
      <c r="ST32" s="37"/>
      <c r="SU32" s="37"/>
      <c r="SV32" s="37"/>
      <c r="SW32" s="37"/>
      <c r="SX32" s="37"/>
      <c r="SY32" s="37"/>
      <c r="SZ32" s="37"/>
      <c r="TA32" s="37"/>
      <c r="TB32" s="37"/>
      <c r="TC32" s="37"/>
      <c r="TD32" s="37"/>
      <c r="TE32" s="37"/>
      <c r="TF32" s="37"/>
      <c r="TG32" s="37"/>
      <c r="TH32" s="37"/>
      <c r="TI32" s="37"/>
      <c r="TJ32" s="37"/>
      <c r="TK32" s="37"/>
      <c r="TL32" s="37"/>
      <c r="TM32" s="37"/>
      <c r="TN32" s="37"/>
      <c r="TO32" s="37"/>
      <c r="TP32" s="37"/>
      <c r="TQ32" s="37"/>
      <c r="TR32" s="37"/>
      <c r="TS32" s="37"/>
      <c r="TT32" s="37"/>
      <c r="TU32" s="37"/>
      <c r="TV32" s="37"/>
      <c r="TW32" s="37"/>
      <c r="TX32" s="37"/>
      <c r="TY32" s="37"/>
      <c r="TZ32" s="37"/>
      <c r="UA32" s="37"/>
      <c r="UB32" s="37"/>
      <c r="UC32" s="37"/>
      <c r="UD32" s="37"/>
      <c r="UE32" s="37"/>
      <c r="UF32" s="37"/>
      <c r="UG32" s="37"/>
      <c r="UH32" s="37"/>
      <c r="UI32" s="37"/>
      <c r="UJ32" s="37"/>
      <c r="UK32" s="37"/>
      <c r="UL32" s="37"/>
      <c r="UM32" s="37"/>
      <c r="UN32" s="37"/>
      <c r="UO32" s="37"/>
      <c r="UP32" s="37"/>
      <c r="UQ32" s="37"/>
      <c r="UR32" s="37"/>
      <c r="US32" s="37"/>
      <c r="UT32" s="37"/>
      <c r="UU32" s="37"/>
      <c r="UV32" s="37"/>
      <c r="UW32" s="37"/>
      <c r="UX32" s="37"/>
      <c r="UY32" s="37"/>
      <c r="UZ32" s="37"/>
      <c r="VA32" s="37"/>
      <c r="VB32" s="37"/>
      <c r="VC32" s="37"/>
      <c r="VD32" s="37"/>
      <c r="VE32" s="37"/>
      <c r="VF32" s="37"/>
      <c r="VG32" s="37"/>
      <c r="VH32" s="37"/>
      <c r="VI32" s="37"/>
      <c r="VJ32" s="37"/>
      <c r="VK32" s="37"/>
      <c r="VL32" s="37"/>
      <c r="VM32" s="37"/>
      <c r="VN32" s="37"/>
      <c r="VO32" s="37"/>
      <c r="VP32" s="37"/>
      <c r="VQ32" s="37"/>
      <c r="VR32" s="37"/>
      <c r="VS32" s="37"/>
      <c r="VT32" s="37"/>
      <c r="VU32" s="37"/>
      <c r="VV32" s="37"/>
      <c r="VW32" s="37"/>
      <c r="VX32" s="37"/>
      <c r="VY32" s="37"/>
      <c r="VZ32" s="37"/>
      <c r="WA32" s="37"/>
      <c r="WB32" s="37"/>
      <c r="WC32" s="37"/>
      <c r="WD32" s="37"/>
      <c r="WE32" s="37"/>
      <c r="WF32" s="37"/>
      <c r="WG32" s="37"/>
      <c r="WH32" s="37"/>
      <c r="WI32" s="37"/>
      <c r="WJ32" s="37"/>
      <c r="WK32" s="37"/>
      <c r="WL32" s="37"/>
      <c r="WM32" s="37"/>
      <c r="WN32" s="37"/>
      <c r="WO32" s="37"/>
      <c r="WP32" s="37"/>
      <c r="WQ32" s="37"/>
      <c r="WR32" s="37"/>
      <c r="WS32" s="37"/>
      <c r="WT32" s="37"/>
      <c r="WU32" s="37"/>
      <c r="WV32" s="37"/>
      <c r="WW32" s="37"/>
      <c r="WX32" s="37"/>
      <c r="WY32" s="37"/>
      <c r="WZ32" s="37"/>
      <c r="XA32" s="37"/>
      <c r="XB32" s="37"/>
      <c r="XC32" s="37"/>
      <c r="XD32" s="37"/>
      <c r="XE32" s="37"/>
      <c r="XF32" s="37"/>
      <c r="XG32" s="37"/>
      <c r="XH32" s="37"/>
      <c r="XI32" s="37"/>
      <c r="XJ32" s="37"/>
      <c r="XK32" s="37"/>
      <c r="XL32" s="37"/>
      <c r="XM32" s="37"/>
      <c r="XN32" s="37"/>
      <c r="XO32" s="37"/>
      <c r="XP32" s="37"/>
      <c r="XQ32" s="37"/>
      <c r="XR32" s="37"/>
      <c r="XS32" s="37"/>
      <c r="XT32" s="37"/>
      <c r="XU32" s="37"/>
      <c r="XV32" s="37"/>
      <c r="XW32" s="37"/>
      <c r="XX32" s="37"/>
      <c r="XY32" s="37"/>
      <c r="XZ32" s="37"/>
      <c r="YA32" s="37"/>
      <c r="YB32" s="37"/>
      <c r="YC32" s="37"/>
      <c r="YD32" s="37"/>
      <c r="YE32" s="37"/>
      <c r="YF32" s="37"/>
      <c r="YG32" s="37"/>
      <c r="YH32" s="37"/>
      <c r="YI32" s="37"/>
      <c r="YJ32" s="37"/>
      <c r="YK32" s="37"/>
      <c r="YL32" s="37"/>
      <c r="YM32" s="37"/>
      <c r="YN32" s="37"/>
      <c r="YO32" s="37"/>
      <c r="YP32" s="37"/>
      <c r="YQ32" s="37"/>
      <c r="YR32" s="37"/>
      <c r="YS32" s="37"/>
      <c r="YT32" s="37"/>
      <c r="YU32" s="37"/>
      <c r="YV32" s="37"/>
      <c r="YW32" s="37"/>
      <c r="YX32" s="37"/>
      <c r="YY32" s="37"/>
      <c r="YZ32" s="37"/>
      <c r="ZA32" s="37"/>
      <c r="ZB32" s="37"/>
      <c r="ZC32" s="37"/>
      <c r="ZD32" s="37"/>
      <c r="ZE32" s="37"/>
      <c r="ZF32" s="37"/>
      <c r="ZG32" s="37"/>
      <c r="ZH32" s="37"/>
      <c r="ZI32" s="37"/>
      <c r="ZJ32" s="37"/>
      <c r="ZK32" s="37"/>
      <c r="ZL32" s="37"/>
      <c r="ZM32" s="37"/>
      <c r="ZN32" s="37"/>
      <c r="ZO32" s="37"/>
      <c r="ZP32" s="37"/>
      <c r="ZQ32" s="37"/>
      <c r="ZR32" s="37"/>
      <c r="ZS32" s="37"/>
      <c r="ZT32" s="37"/>
      <c r="ZU32" s="37"/>
      <c r="ZV32" s="37"/>
      <c r="ZW32" s="37"/>
      <c r="ZX32" s="37"/>
      <c r="ZY32" s="37"/>
      <c r="ZZ32" s="37"/>
      <c r="AAA32" s="37"/>
      <c r="AAB32" s="37"/>
      <c r="AAC32" s="37"/>
      <c r="AAD32" s="37"/>
      <c r="AAE32" s="37"/>
      <c r="AAF32" s="37"/>
      <c r="AAG32" s="37"/>
      <c r="AAH32" s="37"/>
      <c r="AAI32" s="37"/>
      <c r="AAJ32" s="37"/>
      <c r="AAK32" s="37"/>
      <c r="AAL32" s="37"/>
      <c r="AAM32" s="37"/>
      <c r="AAN32" s="37"/>
      <c r="AAO32" s="37"/>
      <c r="AAP32" s="37"/>
      <c r="AAQ32" s="37"/>
      <c r="AAR32" s="37"/>
      <c r="AAS32" s="37"/>
      <c r="AAT32" s="37"/>
      <c r="AAU32" s="37"/>
      <c r="AAV32" s="37"/>
      <c r="AAW32" s="37"/>
      <c r="AAX32" s="37"/>
      <c r="AAY32" s="37"/>
      <c r="AAZ32" s="37"/>
      <c r="ABA32" s="37"/>
      <c r="ABB32" s="37"/>
      <c r="ABC32" s="37"/>
      <c r="ABD32" s="37"/>
      <c r="ABE32" s="37"/>
      <c r="ABF32" s="37"/>
      <c r="ABG32" s="37"/>
      <c r="ABH32" s="37"/>
      <c r="ABI32" s="37"/>
      <c r="ABJ32" s="37"/>
      <c r="ABK32" s="37"/>
      <c r="ABL32" s="37"/>
      <c r="ABM32" s="37"/>
      <c r="ABN32" s="37"/>
      <c r="ABO32" s="37"/>
      <c r="ABP32" s="37"/>
      <c r="ABQ32" s="37"/>
      <c r="ABR32" s="37"/>
      <c r="ABS32" s="37"/>
      <c r="ABT32" s="37"/>
      <c r="ABU32" s="37"/>
      <c r="ABV32" s="37"/>
      <c r="ABW32" s="37"/>
      <c r="ABX32" s="37"/>
      <c r="ABY32" s="37"/>
      <c r="ABZ32" s="37"/>
      <c r="ACA32" s="37"/>
      <c r="ACB32" s="37"/>
      <c r="ACC32" s="37"/>
      <c r="ACD32" s="37"/>
      <c r="ACE32" s="37"/>
      <c r="ACF32" s="37"/>
      <c r="ACG32" s="37"/>
      <c r="ACH32" s="37"/>
      <c r="ACI32" s="37"/>
      <c r="ACJ32" s="37"/>
      <c r="ACK32" s="37"/>
      <c r="ACL32" s="37"/>
      <c r="ACM32" s="37"/>
      <c r="ACN32" s="37"/>
      <c r="ACO32" s="37"/>
      <c r="ACP32" s="37"/>
      <c r="ACQ32" s="37"/>
      <c r="ACR32" s="37"/>
      <c r="ACS32" s="37"/>
      <c r="ACT32" s="37"/>
      <c r="ACU32" s="37"/>
      <c r="ACV32" s="37"/>
      <c r="ACW32" s="37"/>
      <c r="ACX32" s="37"/>
      <c r="ACY32" s="37"/>
      <c r="ACZ32" s="37"/>
      <c r="ADA32" s="37"/>
      <c r="ADB32" s="37"/>
      <c r="ADC32" s="37"/>
      <c r="ADD32" s="37"/>
      <c r="ADE32" s="37"/>
      <c r="ADF32" s="37"/>
      <c r="ADG32" s="37"/>
      <c r="ADH32" s="37"/>
      <c r="ADI32" s="37"/>
      <c r="ADJ32" s="37"/>
      <c r="ADK32" s="37"/>
      <c r="ADL32" s="37"/>
      <c r="ADM32" s="37"/>
      <c r="ADN32" s="37"/>
      <c r="ADO32" s="37"/>
      <c r="ADP32" s="37"/>
      <c r="ADQ32" s="37"/>
      <c r="ADR32" s="37"/>
      <c r="ADS32" s="37"/>
      <c r="ADT32" s="37"/>
      <c r="ADU32" s="37"/>
      <c r="ADV32" s="37"/>
      <c r="ADW32" s="37"/>
      <c r="ADX32" s="37"/>
      <c r="ADY32" s="37"/>
      <c r="ADZ32" s="37"/>
      <c r="AEA32" s="37"/>
      <c r="AEB32" s="37"/>
      <c r="AEC32" s="37"/>
      <c r="AED32" s="37"/>
      <c r="AEE32" s="37"/>
      <c r="AEF32" s="37"/>
      <c r="AEG32" s="37"/>
      <c r="AEH32" s="37"/>
      <c r="AEI32" s="37"/>
      <c r="AEJ32" s="37"/>
      <c r="AEK32" s="37"/>
      <c r="AEL32" s="37"/>
      <c r="AEM32" s="37"/>
      <c r="AEN32" s="37"/>
      <c r="AEO32" s="37"/>
      <c r="AEP32" s="37"/>
      <c r="AEQ32" s="37"/>
      <c r="AER32" s="37"/>
      <c r="AES32" s="37"/>
      <c r="AET32" s="37"/>
      <c r="AEU32" s="37"/>
      <c r="AEV32" s="37"/>
      <c r="AEW32" s="37"/>
      <c r="AEX32" s="37"/>
      <c r="AEY32" s="37"/>
      <c r="AEZ32" s="37"/>
      <c r="AFA32" s="37"/>
      <c r="AFB32" s="37"/>
      <c r="AFC32" s="37"/>
      <c r="AFD32" s="37"/>
      <c r="AFE32" s="37"/>
      <c r="AFF32" s="37"/>
      <c r="AFG32" s="37"/>
      <c r="AFH32" s="37"/>
      <c r="AFI32" s="37"/>
      <c r="AFJ32" s="37"/>
      <c r="AFK32" s="37"/>
      <c r="AFL32" s="37"/>
      <c r="AFM32" s="37"/>
      <c r="AFN32" s="37"/>
      <c r="AFO32" s="37"/>
      <c r="AFP32" s="37"/>
      <c r="AFQ32" s="37"/>
      <c r="AFR32" s="37"/>
      <c r="AFS32" s="37"/>
      <c r="AFT32" s="37"/>
      <c r="AFU32" s="37"/>
      <c r="AFV32" s="37"/>
      <c r="AFW32" s="37"/>
      <c r="AFX32" s="37"/>
      <c r="AFY32" s="37"/>
      <c r="AFZ32" s="37"/>
      <c r="AGA32" s="37"/>
      <c r="AGB32" s="37"/>
      <c r="AGC32" s="37"/>
      <c r="AGD32" s="37"/>
      <c r="AGE32" s="37"/>
      <c r="AGF32" s="37"/>
      <c r="AGG32" s="37"/>
      <c r="AGH32" s="37"/>
      <c r="AGI32" s="37"/>
      <c r="AGJ32" s="37"/>
      <c r="AGK32" s="37"/>
      <c r="AGL32" s="37"/>
      <c r="AGM32" s="37"/>
      <c r="AGN32" s="37"/>
      <c r="AGO32" s="37"/>
      <c r="AGP32" s="37"/>
      <c r="AGQ32" s="37"/>
      <c r="AGR32" s="37"/>
      <c r="AGS32" s="37"/>
      <c r="AGT32" s="37"/>
      <c r="AGU32" s="37"/>
      <c r="AGV32" s="37"/>
      <c r="AGW32" s="37"/>
      <c r="AGX32" s="37"/>
      <c r="AGY32" s="37"/>
      <c r="AGZ32" s="37"/>
      <c r="AHA32" s="37"/>
      <c r="AHB32" s="37"/>
      <c r="AHC32" s="37"/>
      <c r="AHD32" s="37"/>
      <c r="AHE32" s="37"/>
      <c r="AHF32" s="37"/>
      <c r="AHG32" s="37"/>
      <c r="AHH32" s="37"/>
      <c r="AHI32" s="37"/>
      <c r="AHJ32" s="37"/>
      <c r="AHK32" s="37"/>
      <c r="AHL32" s="37"/>
      <c r="AHM32" s="37"/>
      <c r="AHN32" s="37"/>
      <c r="AHO32" s="37"/>
      <c r="AHP32" s="37"/>
      <c r="AHQ32" s="37"/>
      <c r="AHR32" s="37"/>
      <c r="AHS32" s="37"/>
      <c r="AHT32" s="37"/>
      <c r="AHU32" s="37"/>
      <c r="AHV32" s="37"/>
      <c r="AHW32" s="37"/>
      <c r="AHX32" s="37"/>
      <c r="AHY32" s="37"/>
      <c r="AHZ32" s="37"/>
      <c r="AIA32" s="37"/>
      <c r="AIB32" s="37"/>
      <c r="AIC32" s="37"/>
      <c r="AID32" s="37"/>
      <c r="AIE32" s="37"/>
      <c r="AIF32" s="37"/>
      <c r="AIG32" s="37"/>
      <c r="AIH32" s="37"/>
      <c r="AII32" s="37"/>
      <c r="AIJ32" s="37"/>
      <c r="AIK32" s="37"/>
      <c r="AIL32" s="37"/>
      <c r="AIM32" s="37"/>
      <c r="AIN32" s="37"/>
      <c r="AIO32" s="37"/>
      <c r="AIP32" s="37"/>
      <c r="AIQ32" s="37"/>
      <c r="AIR32" s="37"/>
      <c r="AIS32" s="37"/>
      <c r="AIT32" s="37"/>
      <c r="AIU32" s="37"/>
      <c r="AIV32" s="37"/>
      <c r="AIW32" s="37"/>
      <c r="AIX32" s="37"/>
      <c r="AIY32" s="37"/>
      <c r="AIZ32" s="37"/>
      <c r="AJA32" s="37"/>
      <c r="AJB32" s="37"/>
      <c r="AJC32" s="37"/>
      <c r="AJD32" s="37"/>
      <c r="AJE32" s="37"/>
      <c r="AJF32" s="37"/>
      <c r="AJG32" s="37"/>
      <c r="AJH32" s="37"/>
      <c r="AJI32" s="37"/>
      <c r="AJJ32" s="37"/>
      <c r="AJK32" s="37"/>
      <c r="AJL32" s="37"/>
      <c r="AJM32" s="37"/>
      <c r="AJN32" s="37"/>
      <c r="AJO32" s="37"/>
      <c r="AJP32" s="37"/>
      <c r="AJQ32" s="37"/>
      <c r="AJR32" s="37"/>
      <c r="AJS32" s="37"/>
      <c r="AJT32" s="37"/>
      <c r="AJU32" s="37"/>
      <c r="AJV32" s="37"/>
      <c r="AJW32" s="37"/>
      <c r="AJX32" s="37"/>
      <c r="AJY32" s="37"/>
      <c r="AJZ32" s="37"/>
      <c r="AKA32" s="37"/>
      <c r="AKB32" s="37"/>
      <c r="AKC32" s="37"/>
      <c r="AKD32" s="37"/>
      <c r="AKE32" s="37"/>
      <c r="AKF32" s="37"/>
      <c r="AKG32" s="37"/>
      <c r="AKH32" s="37"/>
      <c r="AKI32" s="37"/>
      <c r="AKJ32" s="37"/>
      <c r="AKK32" s="37"/>
      <c r="AKL32" s="37"/>
      <c r="AKM32" s="37"/>
      <c r="AKN32" s="37"/>
      <c r="AKO32" s="37"/>
      <c r="AKP32" s="37"/>
      <c r="AKQ32" s="37"/>
      <c r="AKR32" s="37"/>
      <c r="AKS32" s="37"/>
      <c r="AKT32" s="37"/>
      <c r="AKU32" s="37"/>
      <c r="AKV32" s="37"/>
      <c r="AKW32" s="37"/>
      <c r="AKX32" s="37"/>
      <c r="AKY32" s="37"/>
      <c r="AKZ32" s="37"/>
      <c r="ALA32" s="37"/>
      <c r="ALB32" s="37"/>
      <c r="ALC32" s="37"/>
      <c r="ALD32" s="37"/>
      <c r="ALE32" s="37"/>
      <c r="ALF32" s="37"/>
      <c r="ALG32" s="37"/>
      <c r="ALH32" s="37"/>
      <c r="ALI32" s="37"/>
      <c r="ALJ32" s="37"/>
      <c r="ALK32" s="37"/>
      <c r="ALL32" s="37"/>
      <c r="ALM32" s="37"/>
      <c r="ALN32" s="37"/>
      <c r="ALO32" s="37"/>
      <c r="ALP32" s="37"/>
      <c r="ALQ32" s="37"/>
      <c r="ALR32" s="37"/>
      <c r="ALS32" s="37"/>
      <c r="ALT32" s="37"/>
      <c r="ALU32" s="37"/>
      <c r="ALV32" s="37"/>
      <c r="ALW32" s="37"/>
      <c r="ALX32" s="37"/>
      <c r="ALY32" s="37"/>
      <c r="ALZ32" s="37"/>
      <c r="AMA32" s="37"/>
      <c r="AMB32" s="37"/>
      <c r="AMC32" s="37"/>
      <c r="AMD32" s="37"/>
      <c r="AME32" s="37"/>
      <c r="AMF32" s="37"/>
      <c r="AMG32" s="37"/>
      <c r="AMH32" s="37"/>
      <c r="AMI32" s="37"/>
      <c r="AMJ32" s="37"/>
      <c r="AMK32" s="37"/>
      <c r="AML32" s="37"/>
      <c r="AMM32" s="37"/>
      <c r="AMN32" s="37"/>
      <c r="AMO32" s="37"/>
      <c r="AMP32" s="37"/>
      <c r="AMQ32" s="37"/>
      <c r="AMR32" s="37"/>
      <c r="AMS32" s="37"/>
      <c r="AMT32" s="37"/>
      <c r="AMU32" s="37"/>
      <c r="AMV32" s="37"/>
      <c r="AMW32" s="37"/>
      <c r="AMX32" s="37"/>
      <c r="AMY32" s="37"/>
      <c r="AMZ32" s="37"/>
      <c r="ANA32" s="37"/>
      <c r="ANB32" s="37"/>
      <c r="ANC32" s="37"/>
      <c r="AND32" s="37"/>
      <c r="ANE32" s="37"/>
      <c r="ANF32" s="37"/>
      <c r="ANG32" s="37"/>
      <c r="ANH32" s="37"/>
      <c r="ANI32" s="37"/>
      <c r="ANJ32" s="37"/>
      <c r="ANK32" s="37"/>
      <c r="ANL32" s="37"/>
      <c r="ANM32" s="37"/>
      <c r="ANN32" s="37"/>
      <c r="ANO32" s="37"/>
      <c r="ANP32" s="37"/>
      <c r="ANQ32" s="37"/>
      <c r="ANR32" s="37"/>
      <c r="ANS32" s="37"/>
      <c r="ANT32" s="37"/>
      <c r="ANU32" s="37"/>
      <c r="ANV32" s="37"/>
      <c r="ANW32" s="37"/>
      <c r="ANX32" s="37"/>
      <c r="ANY32" s="37"/>
      <c r="ANZ32" s="37"/>
      <c r="AOA32" s="37"/>
      <c r="AOB32" s="37"/>
      <c r="AOC32" s="37"/>
      <c r="AOD32" s="37"/>
      <c r="AOE32" s="37"/>
      <c r="AOF32" s="37"/>
      <c r="AOG32" s="37"/>
      <c r="AOH32" s="37"/>
      <c r="AOI32" s="37"/>
      <c r="AOJ32" s="37"/>
      <c r="AOK32" s="37"/>
      <c r="AOL32" s="37"/>
      <c r="AOM32" s="37"/>
      <c r="AON32" s="37"/>
      <c r="AOO32" s="37"/>
      <c r="AOP32" s="37"/>
      <c r="AOQ32" s="37"/>
      <c r="AOR32" s="37"/>
      <c r="AOS32" s="37"/>
      <c r="AOT32" s="37"/>
      <c r="AOU32" s="37"/>
      <c r="AOV32" s="37"/>
      <c r="AOW32" s="37"/>
      <c r="AOX32" s="37"/>
      <c r="AOY32" s="37"/>
      <c r="AOZ32" s="37"/>
      <c r="APA32" s="37"/>
      <c r="APB32" s="37"/>
      <c r="APC32" s="37"/>
      <c r="APD32" s="37"/>
      <c r="APE32" s="37"/>
      <c r="APF32" s="37"/>
      <c r="APG32" s="37"/>
      <c r="APH32" s="37"/>
      <c r="API32" s="37"/>
      <c r="APJ32" s="37"/>
      <c r="APK32" s="37"/>
      <c r="APL32" s="37"/>
      <c r="APM32" s="37"/>
      <c r="APN32" s="37"/>
      <c r="APO32" s="37"/>
      <c r="APP32" s="37"/>
      <c r="APQ32" s="37"/>
      <c r="APR32" s="37"/>
      <c r="APS32" s="37"/>
      <c r="APT32" s="37"/>
      <c r="APU32" s="37"/>
      <c r="APV32" s="37"/>
      <c r="APW32" s="37"/>
      <c r="APX32" s="37"/>
      <c r="APY32" s="37"/>
      <c r="APZ32" s="37"/>
      <c r="AQA32" s="37"/>
      <c r="AQB32" s="37"/>
      <c r="AQC32" s="37"/>
      <c r="AQD32" s="37"/>
      <c r="AQE32" s="37"/>
      <c r="AQF32" s="37"/>
      <c r="AQG32" s="37"/>
      <c r="AQH32" s="37"/>
      <c r="AQI32" s="37"/>
      <c r="AQJ32" s="37"/>
      <c r="AQK32" s="37"/>
      <c r="AQL32" s="37"/>
      <c r="AQM32" s="37"/>
      <c r="AQN32" s="37"/>
      <c r="AQO32" s="37"/>
      <c r="AQP32" s="37"/>
      <c r="AQQ32" s="37"/>
      <c r="AQR32" s="37"/>
      <c r="AQS32" s="37"/>
      <c r="AQT32" s="37"/>
      <c r="AQU32" s="37"/>
      <c r="AQV32" s="37"/>
      <c r="AQW32" s="37"/>
      <c r="AQX32" s="37"/>
      <c r="AQY32" s="37"/>
      <c r="AQZ32" s="37"/>
      <c r="ARA32" s="37"/>
      <c r="ARB32" s="37"/>
      <c r="ARC32" s="37"/>
      <c r="ARD32" s="37"/>
      <c r="ARE32" s="37"/>
      <c r="ARF32" s="37"/>
      <c r="ARG32" s="37"/>
      <c r="ARH32" s="37"/>
      <c r="ARI32" s="37"/>
      <c r="ARJ32" s="37"/>
      <c r="ARK32" s="37"/>
      <c r="ARL32" s="37"/>
      <c r="ARM32" s="37"/>
      <c r="ARN32" s="37"/>
      <c r="ARO32" s="37"/>
      <c r="ARP32" s="37"/>
      <c r="ARQ32" s="37"/>
      <c r="ARR32" s="37"/>
      <c r="ARS32" s="37"/>
      <c r="ART32" s="37"/>
      <c r="ARU32" s="37"/>
      <c r="ARV32" s="37"/>
      <c r="ARW32" s="37"/>
      <c r="ARX32" s="37"/>
      <c r="ARY32" s="37"/>
      <c r="ARZ32" s="37"/>
      <c r="ASA32" s="37"/>
      <c r="ASB32" s="37"/>
      <c r="ASC32" s="37"/>
      <c r="ASD32" s="37"/>
      <c r="ASE32" s="37"/>
      <c r="ASF32" s="37"/>
      <c r="ASG32" s="37"/>
      <c r="ASH32" s="37"/>
      <c r="ASI32" s="37"/>
      <c r="ASJ32" s="37"/>
      <c r="ASK32" s="37"/>
      <c r="ASL32" s="37"/>
      <c r="ASM32" s="37"/>
      <c r="ASN32" s="37"/>
      <c r="ASO32" s="37"/>
      <c r="ASP32" s="37"/>
      <c r="ASQ32" s="37"/>
      <c r="ASR32" s="37"/>
      <c r="ASS32" s="37"/>
      <c r="AST32" s="37"/>
      <c r="ASU32" s="37"/>
      <c r="ASV32" s="37"/>
      <c r="ASW32" s="37"/>
      <c r="ASX32" s="37"/>
      <c r="ASY32" s="37"/>
      <c r="ASZ32" s="37"/>
      <c r="ATA32" s="37"/>
      <c r="ATB32" s="37"/>
      <c r="ATC32" s="37"/>
      <c r="ATD32" s="37"/>
      <c r="ATE32" s="37"/>
      <c r="ATF32" s="37"/>
      <c r="ATG32" s="37"/>
      <c r="ATH32" s="37"/>
      <c r="ATI32" s="37"/>
      <c r="ATJ32" s="37"/>
      <c r="ATK32" s="37"/>
      <c r="ATL32" s="37"/>
      <c r="ATM32" s="37"/>
      <c r="ATN32" s="37"/>
      <c r="ATO32" s="37"/>
      <c r="ATP32" s="37"/>
      <c r="ATQ32" s="37"/>
      <c r="ATR32" s="37"/>
      <c r="ATS32" s="37"/>
      <c r="ATT32" s="37"/>
      <c r="ATU32" s="37"/>
      <c r="ATV32" s="37"/>
      <c r="ATW32" s="37"/>
      <c r="ATX32" s="37"/>
      <c r="ATY32" s="37"/>
      <c r="ATZ32" s="37"/>
      <c r="AUA32" s="37"/>
      <c r="AUB32" s="37"/>
      <c r="AUC32" s="37"/>
      <c r="AUD32" s="37"/>
      <c r="AUE32" s="37"/>
      <c r="AUF32" s="37"/>
      <c r="AUG32" s="37"/>
      <c r="AUH32" s="37"/>
      <c r="AUI32" s="37"/>
      <c r="AUJ32" s="37"/>
      <c r="AUK32" s="37"/>
      <c r="AUL32" s="37"/>
      <c r="AUM32" s="37"/>
      <c r="AUN32" s="37"/>
      <c r="AUO32" s="37"/>
      <c r="AUP32" s="37"/>
      <c r="AUQ32" s="37"/>
      <c r="AUR32" s="37"/>
      <c r="AUS32" s="37"/>
      <c r="AUT32" s="37"/>
      <c r="AUU32" s="37"/>
      <c r="AUV32" s="37"/>
      <c r="AUW32" s="37"/>
      <c r="AUX32" s="37"/>
      <c r="AUY32" s="37"/>
      <c r="AUZ32" s="37"/>
      <c r="AVA32" s="37"/>
      <c r="AVB32" s="37"/>
      <c r="AVC32" s="37"/>
      <c r="AVD32" s="37"/>
      <c r="AVE32" s="37"/>
      <c r="AVF32" s="37"/>
      <c r="AVG32" s="37"/>
      <c r="AVH32" s="37"/>
      <c r="AVI32" s="37"/>
      <c r="AVJ32" s="37"/>
      <c r="AVK32" s="37"/>
      <c r="AVL32" s="37"/>
      <c r="AVM32" s="37"/>
      <c r="AVN32" s="37"/>
      <c r="AVO32" s="37"/>
      <c r="AVP32" s="37"/>
      <c r="AVQ32" s="37"/>
      <c r="AVR32" s="37"/>
      <c r="AVS32" s="37"/>
      <c r="AVT32" s="37"/>
      <c r="AVU32" s="37"/>
      <c r="AVV32" s="37"/>
      <c r="AVW32" s="37"/>
      <c r="AVX32" s="37"/>
      <c r="AVY32" s="37"/>
      <c r="AVZ32" s="37"/>
      <c r="AWA32" s="37"/>
      <c r="AWB32" s="37"/>
      <c r="AWC32" s="37"/>
      <c r="AWD32" s="37"/>
      <c r="AWE32" s="37"/>
      <c r="AWF32" s="37"/>
      <c r="AWG32" s="37"/>
      <c r="AWH32" s="37"/>
      <c r="AWI32" s="37"/>
      <c r="AWJ32" s="37"/>
      <c r="AWK32" s="37"/>
      <c r="AWL32" s="37"/>
      <c r="AWM32" s="37"/>
      <c r="AWN32" s="37"/>
      <c r="AWO32" s="37"/>
      <c r="AWP32" s="37"/>
      <c r="AWQ32" s="37"/>
      <c r="AWR32" s="37"/>
      <c r="AWS32" s="37"/>
      <c r="AWT32" s="37"/>
      <c r="AWU32" s="37"/>
      <c r="AWV32" s="37"/>
      <c r="AWW32" s="37"/>
      <c r="AWX32" s="37"/>
      <c r="AWY32" s="37"/>
      <c r="AWZ32" s="37"/>
      <c r="AXA32" s="37"/>
      <c r="AXB32" s="37"/>
      <c r="AXC32" s="37"/>
      <c r="AXD32" s="37"/>
      <c r="AXE32" s="37"/>
      <c r="AXF32" s="37"/>
      <c r="AXG32" s="37"/>
      <c r="AXH32" s="37"/>
      <c r="AXI32" s="37"/>
      <c r="AXJ32" s="37"/>
      <c r="AXK32" s="37"/>
      <c r="AXL32" s="37"/>
      <c r="AXM32" s="37"/>
      <c r="AXN32" s="37"/>
      <c r="AXO32" s="37"/>
      <c r="AXP32" s="37"/>
      <c r="AXQ32" s="37"/>
      <c r="AXR32" s="37"/>
      <c r="AXS32" s="37"/>
      <c r="AXT32" s="37"/>
      <c r="AXU32" s="37"/>
      <c r="AXV32" s="37"/>
      <c r="AXW32" s="37"/>
      <c r="AXX32" s="37"/>
      <c r="AXY32" s="37"/>
      <c r="AXZ32" s="37"/>
      <c r="AYA32" s="37"/>
      <c r="AYB32" s="37"/>
      <c r="AYC32" s="37"/>
      <c r="AYD32" s="37"/>
      <c r="AYE32" s="37"/>
      <c r="AYF32" s="37"/>
      <c r="AYG32" s="37"/>
      <c r="AYH32" s="37"/>
      <c r="AYI32" s="37"/>
      <c r="AYJ32" s="37"/>
      <c r="AYK32" s="37"/>
      <c r="AYL32" s="37"/>
      <c r="AYM32" s="37"/>
      <c r="AYN32" s="37"/>
      <c r="AYO32" s="37"/>
      <c r="AYP32" s="37"/>
      <c r="AYQ32" s="37"/>
      <c r="AYR32" s="37"/>
      <c r="AYS32" s="37"/>
      <c r="AYT32" s="37"/>
      <c r="AYU32" s="37"/>
      <c r="AYV32" s="37"/>
      <c r="AYW32" s="37"/>
      <c r="AYX32" s="37"/>
      <c r="AYY32" s="37"/>
      <c r="AYZ32" s="37"/>
      <c r="AZA32" s="37"/>
      <c r="AZB32" s="37"/>
      <c r="AZC32" s="37"/>
      <c r="AZD32" s="37"/>
      <c r="AZE32" s="37"/>
      <c r="AZF32" s="37"/>
      <c r="AZG32" s="37"/>
      <c r="AZH32" s="37"/>
      <c r="AZI32" s="37"/>
      <c r="AZJ32" s="37"/>
      <c r="AZK32" s="37"/>
      <c r="AZL32" s="37"/>
      <c r="AZM32" s="37"/>
      <c r="AZN32" s="37"/>
      <c r="AZO32" s="37"/>
      <c r="AZP32" s="37"/>
      <c r="AZQ32" s="37"/>
      <c r="AZR32" s="37"/>
      <c r="AZS32" s="37"/>
      <c r="AZT32" s="37"/>
      <c r="AZU32" s="37"/>
      <c r="AZV32" s="37"/>
      <c r="AZW32" s="37"/>
      <c r="AZX32" s="37"/>
      <c r="AZY32" s="37"/>
      <c r="AZZ32" s="37"/>
      <c r="BAA32" s="37"/>
      <c r="BAB32" s="37"/>
      <c r="BAC32" s="37"/>
      <c r="BAD32" s="37"/>
      <c r="BAE32" s="37"/>
      <c r="BAF32" s="37"/>
      <c r="BAG32" s="37"/>
      <c r="BAH32" s="37"/>
      <c r="BAI32" s="37"/>
      <c r="BAJ32" s="37"/>
      <c r="BAK32" s="37"/>
      <c r="BAL32" s="37"/>
      <c r="BAM32" s="37"/>
      <c r="BAN32" s="37"/>
      <c r="BAO32" s="37"/>
      <c r="BAP32" s="37"/>
      <c r="BAQ32" s="37"/>
      <c r="BAR32" s="37"/>
      <c r="BAS32" s="37"/>
      <c r="BAT32" s="37"/>
      <c r="BAU32" s="37"/>
      <c r="BAV32" s="37"/>
      <c r="BAW32" s="37"/>
      <c r="BAX32" s="37"/>
      <c r="BAY32" s="37"/>
      <c r="BAZ32" s="37"/>
      <c r="BBA32" s="37"/>
      <c r="BBB32" s="37"/>
      <c r="BBC32" s="37"/>
      <c r="BBD32" s="37"/>
      <c r="BBE32" s="37"/>
      <c r="BBF32" s="37"/>
      <c r="BBG32" s="37"/>
      <c r="BBH32" s="37"/>
      <c r="BBI32" s="37"/>
      <c r="BBJ32" s="37"/>
      <c r="BBK32" s="37"/>
      <c r="BBL32" s="37"/>
      <c r="BBM32" s="37"/>
      <c r="BBN32" s="37"/>
      <c r="BBO32" s="37"/>
      <c r="BBP32" s="37"/>
      <c r="BBQ32" s="37"/>
      <c r="BBR32" s="37"/>
      <c r="BBS32" s="37"/>
      <c r="BBT32" s="37"/>
      <c r="BBU32" s="37"/>
      <c r="BBV32" s="37"/>
      <c r="BBW32" s="37"/>
      <c r="BBX32" s="37"/>
      <c r="BBY32" s="37"/>
      <c r="BBZ32" s="37"/>
      <c r="BCA32" s="37"/>
      <c r="BCB32" s="37"/>
      <c r="BCC32" s="37"/>
      <c r="BCD32" s="37"/>
      <c r="BCE32" s="37"/>
      <c r="BCF32" s="37"/>
      <c r="BCG32" s="37"/>
      <c r="BCH32" s="37"/>
      <c r="BCI32" s="37"/>
      <c r="BCJ32" s="37"/>
      <c r="BCK32" s="37"/>
      <c r="BCL32" s="37"/>
      <c r="BCM32" s="37"/>
      <c r="BCN32" s="37"/>
      <c r="BCO32" s="37"/>
      <c r="BCP32" s="37"/>
      <c r="BCQ32" s="37"/>
      <c r="BCR32" s="37"/>
      <c r="BCS32" s="37"/>
      <c r="BCT32" s="37"/>
      <c r="BCU32" s="37"/>
      <c r="BCV32" s="37"/>
      <c r="BCW32" s="37"/>
      <c r="BCX32" s="37"/>
      <c r="BCY32" s="37"/>
      <c r="BCZ32" s="37"/>
      <c r="BDA32" s="37"/>
      <c r="BDB32" s="37"/>
      <c r="BDC32" s="37"/>
      <c r="BDD32" s="37"/>
      <c r="BDE32" s="37"/>
      <c r="BDF32" s="37"/>
      <c r="BDG32" s="37"/>
      <c r="BDH32" s="37"/>
      <c r="BDI32" s="37"/>
      <c r="BDJ32" s="37"/>
      <c r="BDK32" s="37"/>
      <c r="BDL32" s="37"/>
      <c r="BDM32" s="37"/>
      <c r="BDN32" s="37"/>
      <c r="BDO32" s="37"/>
      <c r="BDP32" s="37"/>
      <c r="BDQ32" s="37"/>
      <c r="BDR32" s="37"/>
      <c r="BDS32" s="37"/>
      <c r="BDT32" s="37"/>
      <c r="BDU32" s="37"/>
      <c r="BDV32" s="37"/>
      <c r="BDW32" s="37"/>
      <c r="BDX32" s="37"/>
      <c r="BDY32" s="37"/>
      <c r="BDZ32" s="37"/>
      <c r="BEA32" s="37"/>
      <c r="BEB32" s="37"/>
      <c r="BEC32" s="37"/>
      <c r="BED32" s="37"/>
      <c r="BEE32" s="37"/>
      <c r="BEF32" s="37"/>
      <c r="BEG32" s="37"/>
      <c r="BEH32" s="37"/>
      <c r="BEI32" s="37"/>
      <c r="BEJ32" s="37"/>
      <c r="BEK32" s="37"/>
      <c r="BEL32" s="37"/>
      <c r="BEM32" s="37"/>
      <c r="BEN32" s="37"/>
      <c r="BEO32" s="37"/>
      <c r="BEP32" s="37"/>
      <c r="BEQ32" s="37"/>
      <c r="BER32" s="37"/>
      <c r="BES32" s="37"/>
      <c r="BET32" s="37"/>
      <c r="BEU32" s="37"/>
      <c r="BEV32" s="37"/>
      <c r="BEW32" s="37"/>
      <c r="BEX32" s="37"/>
      <c r="BEY32" s="37"/>
      <c r="BEZ32" s="37"/>
      <c r="BFA32" s="37"/>
      <c r="BFB32" s="37"/>
      <c r="BFC32" s="37"/>
      <c r="BFD32" s="37"/>
      <c r="BFE32" s="37"/>
      <c r="BFF32" s="37"/>
      <c r="BFG32" s="37"/>
      <c r="BFH32" s="37"/>
      <c r="BFI32" s="37"/>
      <c r="BFJ32" s="37"/>
      <c r="BFK32" s="37"/>
      <c r="BFL32" s="37"/>
      <c r="BFM32" s="37"/>
      <c r="BFN32" s="37"/>
      <c r="BFO32" s="37"/>
      <c r="BFP32" s="37"/>
      <c r="BFQ32" s="37"/>
      <c r="BFR32" s="37"/>
      <c r="BFS32" s="37"/>
      <c r="BFT32" s="37"/>
      <c r="BFU32" s="37"/>
      <c r="BFV32" s="37"/>
      <c r="BFW32" s="37"/>
      <c r="BFX32" s="37"/>
      <c r="BFY32" s="37"/>
      <c r="BFZ32" s="37"/>
      <c r="BGA32" s="37"/>
      <c r="BGB32" s="37"/>
      <c r="BGC32" s="37"/>
      <c r="BGD32" s="37"/>
      <c r="BGE32" s="37"/>
      <c r="BGF32" s="37"/>
      <c r="BGG32" s="37"/>
      <c r="BGH32" s="37"/>
      <c r="BGI32" s="37"/>
      <c r="BGJ32" s="37"/>
      <c r="BGK32" s="37"/>
      <c r="BGL32" s="37"/>
      <c r="BGM32" s="37"/>
      <c r="BGN32" s="37"/>
      <c r="BGO32" s="37"/>
      <c r="BGP32" s="37"/>
      <c r="BGQ32" s="37"/>
      <c r="BGR32" s="37"/>
      <c r="BGS32" s="37"/>
      <c r="BGT32" s="37"/>
      <c r="BGU32" s="37"/>
      <c r="BGV32" s="37"/>
      <c r="BGW32" s="37"/>
      <c r="BGX32" s="37"/>
      <c r="BGY32" s="37"/>
      <c r="BGZ32" s="37"/>
      <c r="BHA32" s="37"/>
      <c r="BHB32" s="37"/>
      <c r="BHC32" s="37"/>
      <c r="BHD32" s="37"/>
      <c r="BHE32" s="37"/>
      <c r="BHF32" s="37"/>
      <c r="BHG32" s="37"/>
      <c r="BHH32" s="37"/>
      <c r="BHI32" s="37"/>
      <c r="BHJ32" s="37"/>
      <c r="BHK32" s="37"/>
      <c r="BHL32" s="37"/>
      <c r="BHM32" s="37"/>
      <c r="BHN32" s="37"/>
      <c r="BHO32" s="37"/>
      <c r="BHP32" s="37"/>
      <c r="BHQ32" s="37"/>
      <c r="BHR32" s="37"/>
      <c r="BHS32" s="37"/>
      <c r="BHT32" s="37"/>
      <c r="BHU32" s="37"/>
      <c r="BHV32" s="37"/>
      <c r="BHW32" s="37"/>
      <c r="BHX32" s="37"/>
      <c r="BHY32" s="37"/>
      <c r="BHZ32" s="37"/>
      <c r="BIA32" s="37"/>
      <c r="BIB32" s="37"/>
      <c r="BIC32" s="37"/>
      <c r="BID32" s="37"/>
      <c r="BIE32" s="37"/>
      <c r="BIF32" s="37"/>
      <c r="BIG32" s="37"/>
      <c r="BIH32" s="37"/>
      <c r="BII32" s="37"/>
      <c r="BIJ32" s="37"/>
      <c r="BIK32" s="37"/>
      <c r="BIL32" s="37"/>
      <c r="BIM32" s="37"/>
      <c r="BIN32" s="37"/>
      <c r="BIO32" s="37"/>
      <c r="BIP32" s="37"/>
      <c r="BIQ32" s="37"/>
      <c r="BIR32" s="37"/>
      <c r="BIS32" s="37"/>
      <c r="BIT32" s="37"/>
      <c r="BIU32" s="37"/>
      <c r="BIV32" s="37"/>
      <c r="BIW32" s="37"/>
      <c r="BIX32" s="37"/>
      <c r="BIY32" s="37"/>
      <c r="BIZ32" s="37"/>
      <c r="BJA32" s="37"/>
      <c r="BJB32" s="37"/>
      <c r="BJC32" s="37"/>
      <c r="BJD32" s="37"/>
      <c r="BJE32" s="37"/>
      <c r="BJF32" s="37"/>
      <c r="BJG32" s="37"/>
      <c r="BJH32" s="37"/>
      <c r="BJI32" s="37"/>
      <c r="BJJ32" s="37"/>
      <c r="BJK32" s="37"/>
      <c r="BJL32" s="37"/>
      <c r="BJM32" s="37"/>
      <c r="BJN32" s="37"/>
      <c r="BJO32" s="37"/>
      <c r="BJP32" s="37"/>
      <c r="BJQ32" s="37"/>
      <c r="BJR32" s="37"/>
      <c r="BJS32" s="37"/>
      <c r="BJT32" s="37"/>
      <c r="BJU32" s="37"/>
      <c r="BJV32" s="37"/>
      <c r="BJW32" s="37"/>
      <c r="BJX32" s="37"/>
      <c r="BJY32" s="37"/>
      <c r="BJZ32" s="37"/>
      <c r="BKA32" s="37"/>
      <c r="BKB32" s="37"/>
      <c r="BKC32" s="37"/>
      <c r="BKD32" s="37"/>
      <c r="BKE32" s="37"/>
      <c r="BKF32" s="37"/>
      <c r="BKG32" s="37"/>
      <c r="BKH32" s="37"/>
      <c r="BKI32" s="37"/>
      <c r="BKJ32" s="37"/>
      <c r="BKK32" s="37"/>
      <c r="BKL32" s="37"/>
      <c r="BKM32" s="37"/>
      <c r="BKN32" s="37"/>
      <c r="BKO32" s="37"/>
      <c r="BKP32" s="37"/>
      <c r="BKQ32" s="37"/>
      <c r="BKR32" s="37"/>
      <c r="BKS32" s="37"/>
      <c r="BKT32" s="37"/>
      <c r="BKU32" s="37"/>
      <c r="BKV32" s="37"/>
      <c r="BKW32" s="37"/>
      <c r="BKX32" s="37"/>
      <c r="BKY32" s="37"/>
      <c r="BKZ32" s="37"/>
      <c r="BLA32" s="37"/>
      <c r="BLB32" s="37"/>
      <c r="BLC32" s="37"/>
      <c r="BLD32" s="37"/>
      <c r="BLE32" s="37"/>
      <c r="BLF32" s="37"/>
      <c r="BLG32" s="37"/>
      <c r="BLH32" s="37"/>
      <c r="BLI32" s="37"/>
      <c r="BLJ32" s="37"/>
      <c r="BLK32" s="37"/>
      <c r="BLL32" s="37"/>
      <c r="BLM32" s="37"/>
      <c r="BLN32" s="37"/>
      <c r="BLO32" s="37"/>
      <c r="BLP32" s="37"/>
      <c r="BLQ32" s="37"/>
      <c r="BLR32" s="37"/>
      <c r="BLS32" s="37"/>
      <c r="BLT32" s="37"/>
      <c r="BLU32" s="37"/>
      <c r="BLV32" s="37"/>
      <c r="BLW32" s="37"/>
      <c r="BLX32" s="37"/>
      <c r="BLY32" s="37"/>
      <c r="BLZ32" s="37"/>
      <c r="BMA32" s="37"/>
      <c r="BMB32" s="37"/>
      <c r="BMC32" s="37"/>
      <c r="BMD32" s="37"/>
      <c r="BME32" s="37"/>
      <c r="BMF32" s="37"/>
      <c r="BMG32" s="37"/>
      <c r="BMH32" s="37"/>
      <c r="BMI32" s="37"/>
      <c r="BMJ32" s="37"/>
      <c r="BMK32" s="37"/>
      <c r="BML32" s="37"/>
      <c r="BMM32" s="37"/>
      <c r="BMN32" s="37"/>
      <c r="BMO32" s="37"/>
      <c r="BMP32" s="37"/>
      <c r="BMQ32" s="37"/>
      <c r="BMR32" s="37"/>
      <c r="BMS32" s="37"/>
      <c r="BMT32" s="37"/>
      <c r="BMU32" s="37"/>
      <c r="BMV32" s="37"/>
      <c r="BMW32" s="37"/>
      <c r="BMX32" s="37"/>
      <c r="BMY32" s="37"/>
      <c r="BMZ32" s="37"/>
      <c r="BNA32" s="37"/>
      <c r="BNB32" s="37"/>
      <c r="BNC32" s="37"/>
      <c r="BND32" s="37"/>
      <c r="BNE32" s="37"/>
      <c r="BNF32" s="37"/>
      <c r="BNG32" s="37"/>
      <c r="BNH32" s="37"/>
      <c r="BNI32" s="37"/>
      <c r="BNJ32" s="37"/>
      <c r="BNK32" s="37"/>
      <c r="BNL32" s="37"/>
      <c r="BNM32" s="37"/>
      <c r="BNN32" s="37"/>
      <c r="BNO32" s="37"/>
      <c r="BNP32" s="37"/>
      <c r="BNQ32" s="37"/>
      <c r="BNR32" s="37"/>
      <c r="BNS32" s="37"/>
      <c r="BNT32" s="37"/>
      <c r="BNU32" s="37"/>
      <c r="BNV32" s="37"/>
      <c r="BNW32" s="37"/>
      <c r="BNX32" s="37"/>
      <c r="BNY32" s="37"/>
      <c r="BNZ32" s="37"/>
      <c r="BOA32" s="37"/>
      <c r="BOB32" s="37"/>
      <c r="BOC32" s="37"/>
      <c r="BOD32" s="37"/>
      <c r="BOE32" s="37"/>
      <c r="BOF32" s="37"/>
      <c r="BOG32" s="37"/>
      <c r="BOH32" s="37"/>
      <c r="BOI32" s="37"/>
      <c r="BOJ32" s="37"/>
      <c r="BOK32" s="37"/>
      <c r="BOL32" s="37"/>
      <c r="BOM32" s="37"/>
      <c r="BON32" s="37"/>
      <c r="BOO32" s="37"/>
      <c r="BOP32" s="37"/>
      <c r="BOQ32" s="37"/>
      <c r="BOR32" s="37"/>
      <c r="BOS32" s="37"/>
      <c r="BOT32" s="37"/>
      <c r="BOU32" s="37"/>
      <c r="BOV32" s="37"/>
      <c r="BOW32" s="37"/>
      <c r="BOX32" s="37"/>
      <c r="BOY32" s="37"/>
      <c r="BOZ32" s="37"/>
      <c r="BPA32" s="37"/>
      <c r="BPB32" s="37"/>
      <c r="BPC32" s="37"/>
      <c r="BPD32" s="37"/>
      <c r="BPE32" s="37"/>
      <c r="BPF32" s="37"/>
      <c r="BPG32" s="37"/>
      <c r="BPH32" s="37"/>
      <c r="BPI32" s="37"/>
      <c r="BPJ32" s="37"/>
      <c r="BPK32" s="37"/>
      <c r="BPL32" s="37"/>
      <c r="BPM32" s="37"/>
      <c r="BPN32" s="37"/>
      <c r="BPO32" s="37"/>
      <c r="BPP32" s="37"/>
      <c r="BPQ32" s="37"/>
      <c r="BPR32" s="37"/>
      <c r="BPS32" s="37"/>
      <c r="BPT32" s="37"/>
      <c r="BPU32" s="37"/>
      <c r="BPV32" s="37"/>
      <c r="BPW32" s="37"/>
      <c r="BPX32" s="37"/>
      <c r="BPY32" s="37"/>
      <c r="BPZ32" s="37"/>
      <c r="BQA32" s="37"/>
      <c r="BQB32" s="37"/>
      <c r="BQC32" s="37"/>
      <c r="BQD32" s="37"/>
      <c r="BQE32" s="37"/>
      <c r="BQF32" s="37"/>
      <c r="BQG32" s="37"/>
      <c r="BQH32" s="37"/>
      <c r="BQI32" s="37"/>
      <c r="BQJ32" s="37"/>
      <c r="BQK32" s="37"/>
      <c r="BQL32" s="37"/>
      <c r="BQM32" s="37"/>
      <c r="BQN32" s="37"/>
      <c r="BQO32" s="37"/>
      <c r="BQP32" s="37"/>
      <c r="BQQ32" s="37"/>
      <c r="BQR32" s="37"/>
      <c r="BQS32" s="37"/>
      <c r="BQT32" s="37"/>
      <c r="BQU32" s="37"/>
      <c r="BQV32" s="37"/>
      <c r="BQW32" s="37"/>
      <c r="BQX32" s="37"/>
      <c r="BQY32" s="37"/>
      <c r="BQZ32" s="37"/>
      <c r="BRA32" s="37"/>
      <c r="BRB32" s="37"/>
      <c r="BRC32" s="37"/>
      <c r="BRD32" s="37"/>
      <c r="BRE32" s="37"/>
      <c r="BRF32" s="37"/>
      <c r="BRG32" s="37"/>
      <c r="BRH32" s="37"/>
      <c r="BRI32" s="37"/>
      <c r="BRJ32" s="37"/>
      <c r="BRK32" s="37"/>
      <c r="BRL32" s="37"/>
      <c r="BRM32" s="37"/>
      <c r="BRN32" s="37"/>
      <c r="BRO32" s="37"/>
      <c r="BRP32" s="37"/>
      <c r="BRQ32" s="37"/>
      <c r="BRR32" s="37"/>
      <c r="BRS32" s="37"/>
      <c r="BRT32" s="37"/>
      <c r="BRU32" s="37"/>
      <c r="BRV32" s="37"/>
      <c r="BRW32" s="37"/>
      <c r="BRX32" s="37"/>
      <c r="BRY32" s="37"/>
      <c r="BRZ32" s="37"/>
      <c r="BSA32" s="37"/>
      <c r="BSB32" s="37"/>
      <c r="BSC32" s="37"/>
      <c r="BSD32" s="37"/>
      <c r="BSE32" s="37"/>
      <c r="BSF32" s="37"/>
      <c r="BSG32" s="37"/>
      <c r="BSH32" s="37"/>
      <c r="BSI32" s="37"/>
      <c r="BSJ32" s="37"/>
      <c r="BSK32" s="37"/>
      <c r="BSL32" s="37"/>
      <c r="BSM32" s="37"/>
      <c r="BSN32" s="37"/>
      <c r="BSO32" s="37"/>
      <c r="BSP32" s="37"/>
      <c r="BSQ32" s="37"/>
      <c r="BSR32" s="37"/>
      <c r="BSS32" s="37"/>
      <c r="BST32" s="37"/>
      <c r="BSU32" s="37"/>
      <c r="BSV32" s="37"/>
      <c r="BSW32" s="37"/>
      <c r="BSX32" s="37"/>
      <c r="BSY32" s="37"/>
      <c r="BSZ32" s="37"/>
      <c r="BTA32" s="37"/>
      <c r="BTB32" s="37"/>
      <c r="BTC32" s="37"/>
      <c r="BTD32" s="37"/>
      <c r="BTE32" s="37"/>
      <c r="BTF32" s="37"/>
      <c r="BTG32" s="37"/>
      <c r="BTH32" s="37"/>
      <c r="BTI32" s="37"/>
      <c r="BTJ32" s="37"/>
      <c r="BTK32" s="37"/>
      <c r="BTL32" s="37"/>
      <c r="BTM32" s="37"/>
      <c r="BTN32" s="37"/>
      <c r="BTO32" s="37"/>
      <c r="BTP32" s="37"/>
      <c r="BTQ32" s="37"/>
      <c r="BTR32" s="37"/>
      <c r="BTS32" s="37"/>
      <c r="BTT32" s="37"/>
      <c r="BTU32" s="37"/>
      <c r="BTV32" s="37"/>
      <c r="BTW32" s="37"/>
      <c r="BTX32" s="37"/>
      <c r="BTY32" s="37"/>
      <c r="BTZ32" s="37"/>
      <c r="BUA32" s="37"/>
      <c r="BUB32" s="37"/>
      <c r="BUC32" s="37"/>
      <c r="BUD32" s="37"/>
      <c r="BUE32" s="37"/>
      <c r="BUF32" s="37"/>
      <c r="BUG32" s="37"/>
      <c r="BUH32" s="37"/>
      <c r="BUI32" s="37"/>
      <c r="BUJ32" s="37"/>
      <c r="BUK32" s="37"/>
      <c r="BUL32" s="37"/>
      <c r="BUM32" s="37"/>
      <c r="BUN32" s="37"/>
      <c r="BUO32" s="37"/>
      <c r="BUP32" s="37"/>
      <c r="BUQ32" s="37"/>
      <c r="BUR32" s="37"/>
      <c r="BUS32" s="37"/>
      <c r="BUT32" s="37"/>
      <c r="BUU32" s="37"/>
      <c r="BUV32" s="37"/>
      <c r="BUW32" s="37"/>
      <c r="BUX32" s="37"/>
      <c r="BUY32" s="37"/>
      <c r="BUZ32" s="37"/>
      <c r="BVA32" s="37"/>
      <c r="BVB32" s="37"/>
      <c r="BVC32" s="37"/>
      <c r="BVD32" s="37"/>
      <c r="BVE32" s="37"/>
      <c r="BVF32" s="37"/>
      <c r="BVG32" s="37"/>
      <c r="BVH32" s="37"/>
      <c r="BVI32" s="37"/>
      <c r="BVJ32" s="37"/>
      <c r="BVK32" s="37"/>
      <c r="BVL32" s="37"/>
      <c r="BVM32" s="37"/>
      <c r="BVN32" s="37"/>
      <c r="BVO32" s="37"/>
      <c r="BVP32" s="37"/>
      <c r="BVQ32" s="37"/>
      <c r="BVR32" s="37"/>
      <c r="BVS32" s="37"/>
      <c r="BVT32" s="37"/>
      <c r="BVU32" s="37"/>
      <c r="BVV32" s="37"/>
      <c r="BVW32" s="37"/>
      <c r="BVX32" s="37"/>
      <c r="BVY32" s="37"/>
      <c r="BVZ32" s="37"/>
      <c r="BWA32" s="37"/>
      <c r="BWB32" s="37"/>
      <c r="BWC32" s="37"/>
      <c r="BWD32" s="37"/>
      <c r="BWE32" s="37"/>
      <c r="BWF32" s="37"/>
      <c r="BWG32" s="37"/>
      <c r="BWH32" s="37"/>
      <c r="BWI32" s="37"/>
      <c r="BWJ32" s="37"/>
      <c r="BWK32" s="37"/>
      <c r="BWL32" s="37"/>
      <c r="BWM32" s="37"/>
      <c r="BWN32" s="37"/>
      <c r="BWO32" s="37"/>
      <c r="BWP32" s="37"/>
      <c r="BWQ32" s="37"/>
      <c r="BWR32" s="37"/>
      <c r="BWS32" s="37"/>
      <c r="BWT32" s="37"/>
      <c r="BWU32" s="37"/>
      <c r="BWV32" s="37"/>
      <c r="BWW32" s="37"/>
      <c r="BWX32" s="37"/>
      <c r="BWY32" s="37"/>
      <c r="BWZ32" s="37"/>
      <c r="BXA32" s="37"/>
      <c r="BXB32" s="37"/>
      <c r="BXC32" s="37"/>
      <c r="BXD32" s="37"/>
      <c r="BXE32" s="37"/>
      <c r="BXF32" s="37"/>
      <c r="BXG32" s="37"/>
      <c r="BXH32" s="37"/>
      <c r="BXI32" s="37"/>
      <c r="BXJ32" s="37"/>
      <c r="BXK32" s="37"/>
      <c r="BXL32" s="37"/>
      <c r="BXM32" s="37"/>
      <c r="BXN32" s="37"/>
      <c r="BXO32" s="37"/>
      <c r="BXP32" s="37"/>
      <c r="BXQ32" s="37"/>
      <c r="BXR32" s="37"/>
      <c r="BXS32" s="37"/>
      <c r="BXT32" s="37"/>
      <c r="BXU32" s="37"/>
      <c r="BXV32" s="37"/>
      <c r="BXW32" s="37"/>
      <c r="BXX32" s="37"/>
      <c r="BXY32" s="37"/>
      <c r="BXZ32" s="37"/>
      <c r="BYA32" s="37"/>
      <c r="BYB32" s="37"/>
      <c r="BYC32" s="37"/>
      <c r="BYD32" s="37"/>
      <c r="BYE32" s="37"/>
      <c r="BYF32" s="37"/>
      <c r="BYG32" s="37"/>
      <c r="BYH32" s="37"/>
      <c r="BYI32" s="37"/>
      <c r="BYJ32" s="37"/>
      <c r="BYK32" s="37"/>
      <c r="BYL32" s="37"/>
      <c r="BYM32" s="37"/>
      <c r="BYN32" s="37"/>
      <c r="BYO32" s="37"/>
      <c r="BYP32" s="37"/>
      <c r="BYQ32" s="37"/>
      <c r="BYR32" s="37"/>
      <c r="BYS32" s="37"/>
      <c r="BYT32" s="37"/>
      <c r="BYU32" s="37"/>
      <c r="BYV32" s="37"/>
      <c r="BYW32" s="37"/>
      <c r="BYX32" s="37"/>
      <c r="BYY32" s="37"/>
      <c r="BYZ32" s="37"/>
      <c r="BZA32" s="37"/>
      <c r="BZB32" s="37"/>
      <c r="BZC32" s="37"/>
      <c r="BZD32" s="37"/>
      <c r="BZE32" s="37"/>
      <c r="BZF32" s="37"/>
      <c r="BZG32" s="37"/>
      <c r="BZH32" s="37"/>
      <c r="BZI32" s="37"/>
      <c r="BZJ32" s="37"/>
      <c r="BZK32" s="37"/>
      <c r="BZL32" s="37"/>
      <c r="BZM32" s="37"/>
      <c r="BZN32" s="37"/>
      <c r="BZO32" s="37"/>
      <c r="BZP32" s="37"/>
      <c r="BZQ32" s="37"/>
      <c r="BZR32" s="37"/>
      <c r="BZS32" s="37"/>
      <c r="BZT32" s="37"/>
      <c r="BZU32" s="37"/>
      <c r="BZV32" s="37"/>
      <c r="BZW32" s="37"/>
      <c r="BZX32" s="37"/>
      <c r="BZY32" s="37"/>
      <c r="BZZ32" s="37"/>
      <c r="CAA32" s="37"/>
      <c r="CAB32" s="37"/>
      <c r="CAC32" s="37"/>
      <c r="CAD32" s="37"/>
      <c r="CAE32" s="37"/>
      <c r="CAF32" s="37"/>
      <c r="CAG32" s="37"/>
      <c r="CAH32" s="37"/>
      <c r="CAI32" s="37"/>
      <c r="CAJ32" s="37"/>
      <c r="CAK32" s="37"/>
      <c r="CAL32" s="37"/>
      <c r="CAM32" s="37"/>
      <c r="CAN32" s="37"/>
      <c r="CAO32" s="37"/>
      <c r="CAP32" s="37"/>
      <c r="CAQ32" s="37"/>
      <c r="CAR32" s="37"/>
      <c r="CAS32" s="37"/>
      <c r="CAT32" s="37"/>
      <c r="CAU32" s="37"/>
      <c r="CAV32" s="37"/>
      <c r="CAW32" s="37"/>
      <c r="CAX32" s="37"/>
      <c r="CAY32" s="37"/>
      <c r="CAZ32" s="37"/>
      <c r="CBA32" s="37"/>
      <c r="CBB32" s="37"/>
      <c r="CBC32" s="37"/>
      <c r="CBD32" s="37"/>
      <c r="CBE32" s="37"/>
      <c r="CBF32" s="37"/>
      <c r="CBG32" s="37"/>
      <c r="CBH32" s="37"/>
      <c r="CBI32" s="37"/>
      <c r="CBJ32" s="37"/>
      <c r="CBK32" s="37"/>
      <c r="CBL32" s="37"/>
      <c r="CBM32" s="37"/>
      <c r="CBN32" s="37"/>
      <c r="CBO32" s="37"/>
      <c r="CBP32" s="37"/>
      <c r="CBQ32" s="37"/>
      <c r="CBR32" s="37"/>
      <c r="CBS32" s="37"/>
      <c r="CBT32" s="37"/>
      <c r="CBU32" s="37"/>
      <c r="CBV32" s="37"/>
      <c r="CBW32" s="37"/>
      <c r="CBX32" s="37"/>
      <c r="CBY32" s="37"/>
      <c r="CBZ32" s="37"/>
      <c r="CCA32" s="37"/>
      <c r="CCB32" s="37"/>
      <c r="CCC32" s="37"/>
      <c r="CCD32" s="37"/>
      <c r="CCE32" s="37"/>
      <c r="CCF32" s="37"/>
      <c r="CCG32" s="37"/>
      <c r="CCH32" s="37"/>
      <c r="CCI32" s="37"/>
      <c r="CCJ32" s="37"/>
      <c r="CCK32" s="37"/>
      <c r="CCL32" s="37"/>
      <c r="CCM32" s="37"/>
      <c r="CCN32" s="37"/>
      <c r="CCO32" s="37"/>
      <c r="CCP32" s="37"/>
      <c r="CCQ32" s="37"/>
      <c r="CCR32" s="37"/>
      <c r="CCS32" s="37"/>
      <c r="CCT32" s="37"/>
      <c r="CCU32" s="37"/>
      <c r="CCV32" s="37"/>
      <c r="CCW32" s="37"/>
      <c r="CCX32" s="37"/>
      <c r="CCY32" s="37"/>
      <c r="CCZ32" s="37"/>
      <c r="CDA32" s="37"/>
      <c r="CDB32" s="37"/>
      <c r="CDC32" s="37"/>
      <c r="CDD32" s="37"/>
      <c r="CDE32" s="37"/>
      <c r="CDF32" s="37"/>
      <c r="CDG32" s="37"/>
      <c r="CDH32" s="37"/>
      <c r="CDI32" s="37"/>
      <c r="CDJ32" s="37"/>
      <c r="CDK32" s="37"/>
      <c r="CDL32" s="37"/>
      <c r="CDM32" s="37"/>
      <c r="CDN32" s="37"/>
      <c r="CDO32" s="37"/>
      <c r="CDP32" s="37"/>
      <c r="CDQ32" s="37"/>
      <c r="CDR32" s="37"/>
      <c r="CDS32" s="37"/>
      <c r="CDT32" s="37"/>
      <c r="CDU32" s="37"/>
      <c r="CDV32" s="37"/>
      <c r="CDW32" s="37"/>
      <c r="CDX32" s="37"/>
      <c r="CDY32" s="37"/>
      <c r="CDZ32" s="37"/>
      <c r="CEA32" s="37"/>
      <c r="CEB32" s="37"/>
      <c r="CEC32" s="37"/>
      <c r="CED32" s="37"/>
      <c r="CEE32" s="37"/>
      <c r="CEF32" s="37"/>
      <c r="CEG32" s="37"/>
      <c r="CEH32" s="37"/>
      <c r="CEI32" s="37"/>
      <c r="CEJ32" s="37"/>
      <c r="CEK32" s="37"/>
      <c r="CEL32" s="37"/>
      <c r="CEM32" s="37"/>
      <c r="CEN32" s="37"/>
      <c r="CEO32" s="37"/>
      <c r="CEP32" s="37"/>
      <c r="CEQ32" s="37"/>
      <c r="CER32" s="37"/>
      <c r="CES32" s="37"/>
      <c r="CET32" s="37"/>
      <c r="CEU32" s="37"/>
      <c r="CEV32" s="37"/>
      <c r="CEW32" s="37"/>
      <c r="CEX32" s="37"/>
      <c r="CEY32" s="37"/>
      <c r="CEZ32" s="37"/>
      <c r="CFA32" s="37"/>
      <c r="CFB32" s="37"/>
      <c r="CFC32" s="37"/>
      <c r="CFD32" s="37"/>
      <c r="CFE32" s="37"/>
      <c r="CFF32" s="37"/>
      <c r="CFG32" s="37"/>
      <c r="CFH32" s="37"/>
      <c r="CFI32" s="37"/>
      <c r="CFJ32" s="37"/>
      <c r="CFK32" s="37"/>
      <c r="CFL32" s="37"/>
      <c r="CFM32" s="37"/>
      <c r="CFN32" s="37"/>
      <c r="CFO32" s="37"/>
      <c r="CFP32" s="37"/>
      <c r="CFQ32" s="37"/>
      <c r="CFR32" s="37"/>
      <c r="CFS32" s="37"/>
      <c r="CFT32" s="37"/>
      <c r="CFU32" s="37"/>
      <c r="CFV32" s="37"/>
      <c r="CFW32" s="37"/>
      <c r="CFX32" s="37"/>
      <c r="CFY32" s="37"/>
      <c r="CFZ32" s="37"/>
      <c r="CGA32" s="37"/>
      <c r="CGB32" s="37"/>
      <c r="CGC32" s="37"/>
      <c r="CGD32" s="37"/>
      <c r="CGE32" s="37"/>
      <c r="CGF32" s="37"/>
      <c r="CGG32" s="37"/>
      <c r="CGH32" s="37"/>
      <c r="CGI32" s="37"/>
      <c r="CGJ32" s="37"/>
      <c r="CGK32" s="37"/>
      <c r="CGL32" s="37"/>
      <c r="CGM32" s="37"/>
      <c r="CGN32" s="37"/>
      <c r="CGO32" s="37"/>
      <c r="CGP32" s="37"/>
      <c r="CGQ32" s="37"/>
      <c r="CGR32" s="37"/>
      <c r="CGS32" s="37"/>
      <c r="CGT32" s="37"/>
      <c r="CGU32" s="37"/>
      <c r="CGV32" s="37"/>
      <c r="CGW32" s="37"/>
      <c r="CGX32" s="37"/>
      <c r="CGY32" s="37"/>
      <c r="CGZ32" s="37"/>
      <c r="CHA32" s="37"/>
      <c r="CHB32" s="37"/>
      <c r="CHC32" s="37"/>
      <c r="CHD32" s="37"/>
      <c r="CHE32" s="37"/>
      <c r="CHF32" s="37"/>
      <c r="CHG32" s="37"/>
      <c r="CHH32" s="37"/>
      <c r="CHI32" s="37"/>
      <c r="CHJ32" s="37"/>
      <c r="CHK32" s="37"/>
      <c r="CHL32" s="37"/>
      <c r="CHM32" s="37"/>
      <c r="CHN32" s="37"/>
      <c r="CHO32" s="37"/>
      <c r="CHP32" s="37"/>
      <c r="CHQ32" s="37"/>
      <c r="CHR32" s="37"/>
      <c r="CHS32" s="37"/>
      <c r="CHT32" s="37"/>
      <c r="CHU32" s="37"/>
      <c r="CHV32" s="37"/>
      <c r="CHW32" s="37"/>
      <c r="CHX32" s="37"/>
      <c r="CHY32" s="37"/>
      <c r="CHZ32" s="37"/>
      <c r="CIA32" s="37"/>
      <c r="CIB32" s="37"/>
      <c r="CIC32" s="37"/>
      <c r="CID32" s="37"/>
      <c r="CIE32" s="37"/>
      <c r="CIF32" s="37"/>
      <c r="CIG32" s="37"/>
      <c r="CIH32" s="37"/>
      <c r="CII32" s="37"/>
      <c r="CIJ32" s="37"/>
      <c r="CIK32" s="37"/>
      <c r="CIL32" s="37"/>
      <c r="CIM32" s="37"/>
      <c r="CIN32" s="37"/>
      <c r="CIO32" s="37"/>
      <c r="CIP32" s="37"/>
      <c r="CIQ32" s="37"/>
      <c r="CIR32" s="37"/>
      <c r="CIS32" s="37"/>
      <c r="CIT32" s="37"/>
      <c r="CIU32" s="37"/>
      <c r="CIV32" s="37"/>
      <c r="CIW32" s="37"/>
      <c r="CIX32" s="37"/>
      <c r="CIY32" s="37"/>
      <c r="CIZ32" s="37"/>
      <c r="CJA32" s="37"/>
      <c r="CJB32" s="37"/>
      <c r="CJC32" s="37"/>
      <c r="CJD32" s="37"/>
      <c r="CJE32" s="37"/>
      <c r="CJF32" s="37"/>
      <c r="CJG32" s="37"/>
      <c r="CJH32" s="37"/>
      <c r="CJI32" s="37"/>
      <c r="CJJ32" s="37"/>
      <c r="CJK32" s="37"/>
      <c r="CJL32" s="37"/>
      <c r="CJM32" s="37"/>
      <c r="CJN32" s="37"/>
      <c r="CJO32" s="37"/>
      <c r="CJP32" s="37"/>
      <c r="CJQ32" s="37"/>
      <c r="CJR32" s="37"/>
      <c r="CJS32" s="37"/>
      <c r="CJT32" s="37"/>
      <c r="CJU32" s="37"/>
      <c r="CJV32" s="37"/>
      <c r="CJW32" s="37"/>
      <c r="CJX32" s="37"/>
      <c r="CJY32" s="37"/>
      <c r="CJZ32" s="37"/>
      <c r="CKA32" s="37"/>
      <c r="CKB32" s="37"/>
      <c r="CKC32" s="37"/>
      <c r="CKD32" s="37"/>
      <c r="CKE32" s="37"/>
      <c r="CKF32" s="37"/>
      <c r="CKG32" s="37"/>
      <c r="CKH32" s="37"/>
      <c r="CKI32" s="37"/>
      <c r="CKJ32" s="37"/>
      <c r="CKK32" s="37"/>
      <c r="CKL32" s="37"/>
      <c r="CKM32" s="37"/>
      <c r="CKN32" s="37"/>
      <c r="CKO32" s="37"/>
      <c r="CKP32" s="37"/>
      <c r="CKQ32" s="37"/>
      <c r="CKR32" s="37"/>
      <c r="CKS32" s="37"/>
      <c r="CKT32" s="37"/>
      <c r="CKU32" s="37"/>
      <c r="CKV32" s="37"/>
      <c r="CKW32" s="37"/>
      <c r="CKX32" s="37"/>
      <c r="CKY32" s="37"/>
      <c r="CKZ32" s="37"/>
      <c r="CLA32" s="37"/>
      <c r="CLB32" s="37"/>
      <c r="CLC32" s="37"/>
      <c r="CLD32" s="37"/>
      <c r="CLE32" s="37"/>
      <c r="CLF32" s="37"/>
      <c r="CLG32" s="37"/>
      <c r="CLH32" s="37"/>
      <c r="CLI32" s="37"/>
      <c r="CLJ32" s="37"/>
      <c r="CLK32" s="37"/>
      <c r="CLL32" s="37"/>
      <c r="CLM32" s="37"/>
      <c r="CLN32" s="37"/>
      <c r="CLO32" s="37"/>
      <c r="CLP32" s="37"/>
      <c r="CLQ32" s="37"/>
      <c r="CLR32" s="37"/>
      <c r="CLS32" s="37"/>
      <c r="CLT32" s="37"/>
      <c r="CLU32" s="37"/>
      <c r="CLV32" s="37"/>
      <c r="CLW32" s="37"/>
      <c r="CLX32" s="37"/>
      <c r="CLY32" s="37"/>
      <c r="CLZ32" s="37"/>
      <c r="CMA32" s="37"/>
      <c r="CMB32" s="37"/>
      <c r="CMC32" s="37"/>
      <c r="CMD32" s="37"/>
      <c r="CME32" s="37"/>
      <c r="CMF32" s="37"/>
      <c r="CMG32" s="37"/>
      <c r="CMH32" s="37"/>
      <c r="CMI32" s="37"/>
      <c r="CMJ32" s="37"/>
      <c r="CMK32" s="37"/>
      <c r="CML32" s="37"/>
      <c r="CMM32" s="37"/>
      <c r="CMN32" s="37"/>
      <c r="CMO32" s="37"/>
      <c r="CMP32" s="37"/>
      <c r="CMQ32" s="37"/>
      <c r="CMR32" s="37"/>
      <c r="CMS32" s="37"/>
      <c r="CMT32" s="37"/>
      <c r="CMU32" s="37"/>
      <c r="CMV32" s="37"/>
      <c r="CMW32" s="37"/>
      <c r="CMX32" s="37"/>
      <c r="CMY32" s="37"/>
      <c r="CMZ32" s="37"/>
      <c r="CNA32" s="37"/>
      <c r="CNB32" s="37"/>
      <c r="CNC32" s="37"/>
      <c r="CND32" s="37"/>
      <c r="CNE32" s="37"/>
      <c r="CNF32" s="37"/>
      <c r="CNG32" s="37"/>
      <c r="CNH32" s="37"/>
      <c r="CNI32" s="37"/>
      <c r="CNJ32" s="37"/>
      <c r="CNK32" s="37"/>
      <c r="CNL32" s="37"/>
      <c r="CNM32" s="37"/>
      <c r="CNN32" s="37"/>
      <c r="CNO32" s="37"/>
      <c r="CNP32" s="37"/>
      <c r="CNQ32" s="37"/>
      <c r="CNR32" s="37"/>
      <c r="CNS32" s="37"/>
      <c r="CNT32" s="37"/>
      <c r="CNU32" s="37"/>
      <c r="CNV32" s="37"/>
      <c r="CNW32" s="37"/>
      <c r="CNX32" s="37"/>
      <c r="CNY32" s="37"/>
      <c r="CNZ32" s="37"/>
      <c r="COA32" s="37"/>
      <c r="COB32" s="37"/>
      <c r="COC32" s="37"/>
      <c r="COD32" s="37"/>
      <c r="COE32" s="37"/>
      <c r="COF32" s="37"/>
      <c r="COG32" s="37"/>
      <c r="COH32" s="37"/>
      <c r="COI32" s="37"/>
      <c r="COJ32" s="37"/>
      <c r="COK32" s="37"/>
      <c r="COL32" s="37"/>
      <c r="COM32" s="37"/>
      <c r="CON32" s="37"/>
      <c r="COO32" s="37"/>
      <c r="COP32" s="37"/>
      <c r="COQ32" s="37"/>
      <c r="COR32" s="37"/>
      <c r="COS32" s="37"/>
      <c r="COT32" s="37"/>
      <c r="COU32" s="37"/>
      <c r="COV32" s="37"/>
      <c r="COW32" s="37"/>
      <c r="COX32" s="37"/>
      <c r="COY32" s="37"/>
      <c r="COZ32" s="37"/>
      <c r="CPA32" s="37"/>
      <c r="CPB32" s="37"/>
      <c r="CPC32" s="37"/>
      <c r="CPD32" s="37"/>
      <c r="CPE32" s="37"/>
      <c r="CPF32" s="37"/>
      <c r="CPG32" s="37"/>
      <c r="CPH32" s="37"/>
      <c r="CPI32" s="37"/>
      <c r="CPJ32" s="37"/>
      <c r="CPK32" s="37"/>
      <c r="CPL32" s="37"/>
      <c r="CPM32" s="37"/>
      <c r="CPN32" s="37"/>
      <c r="CPO32" s="37"/>
      <c r="CPP32" s="37"/>
      <c r="CPQ32" s="37"/>
      <c r="CPR32" s="37"/>
      <c r="CPS32" s="37"/>
      <c r="CPT32" s="37"/>
      <c r="CPU32" s="37"/>
      <c r="CPV32" s="37"/>
      <c r="CPW32" s="37"/>
      <c r="CPX32" s="37"/>
      <c r="CPY32" s="37"/>
      <c r="CPZ32" s="37"/>
      <c r="CQA32" s="37"/>
      <c r="CQB32" s="37"/>
      <c r="CQC32" s="37"/>
      <c r="CQD32" s="37"/>
      <c r="CQE32" s="37"/>
      <c r="CQF32" s="37"/>
      <c r="CQG32" s="37"/>
      <c r="CQH32" s="37"/>
      <c r="CQI32" s="37"/>
      <c r="CQJ32" s="37"/>
      <c r="CQK32" s="37"/>
      <c r="CQL32" s="37"/>
      <c r="CQM32" s="37"/>
      <c r="CQN32" s="37"/>
      <c r="CQO32" s="37"/>
      <c r="CQP32" s="37"/>
      <c r="CQQ32" s="37"/>
      <c r="CQR32" s="37"/>
      <c r="CQS32" s="37"/>
      <c r="CQT32" s="37"/>
      <c r="CQU32" s="37"/>
      <c r="CQV32" s="37"/>
      <c r="CQW32" s="37"/>
      <c r="CQX32" s="37"/>
      <c r="CQY32" s="37"/>
      <c r="CQZ32" s="37"/>
      <c r="CRA32" s="37"/>
      <c r="CRB32" s="37"/>
      <c r="CRC32" s="37"/>
      <c r="CRD32" s="37"/>
      <c r="CRE32" s="37"/>
      <c r="CRF32" s="37"/>
      <c r="CRG32" s="37"/>
      <c r="CRH32" s="37"/>
      <c r="CRI32" s="37"/>
      <c r="CRJ32" s="37"/>
      <c r="CRK32" s="37"/>
      <c r="CRL32" s="37"/>
      <c r="CRM32" s="37"/>
      <c r="CRN32" s="37"/>
      <c r="CRO32" s="37"/>
      <c r="CRP32" s="37"/>
      <c r="CRQ32" s="37"/>
      <c r="CRR32" s="37"/>
      <c r="CRS32" s="37"/>
      <c r="CRT32" s="37"/>
      <c r="CRU32" s="37"/>
      <c r="CRV32" s="37"/>
      <c r="CRW32" s="37"/>
      <c r="CRX32" s="37"/>
      <c r="CRY32" s="37"/>
      <c r="CRZ32" s="37"/>
      <c r="CSA32" s="37"/>
      <c r="CSB32" s="37"/>
      <c r="CSC32" s="37"/>
      <c r="CSD32" s="37"/>
      <c r="CSE32" s="37"/>
      <c r="CSF32" s="37"/>
      <c r="CSG32" s="37"/>
      <c r="CSH32" s="37"/>
      <c r="CSI32" s="37"/>
      <c r="CSJ32" s="37"/>
      <c r="CSK32" s="37"/>
      <c r="CSL32" s="37"/>
      <c r="CSM32" s="37"/>
      <c r="CSN32" s="37"/>
      <c r="CSO32" s="37"/>
      <c r="CSP32" s="37"/>
      <c r="CSQ32" s="37"/>
      <c r="CSR32" s="37"/>
      <c r="CSS32" s="37"/>
      <c r="CST32" s="37"/>
      <c r="CSU32" s="37"/>
      <c r="CSV32" s="37"/>
      <c r="CSW32" s="37"/>
      <c r="CSX32" s="37"/>
      <c r="CSY32" s="37"/>
      <c r="CSZ32" s="37"/>
      <c r="CTA32" s="37"/>
      <c r="CTB32" s="37"/>
      <c r="CTC32" s="37"/>
      <c r="CTD32" s="37"/>
      <c r="CTE32" s="37"/>
      <c r="CTF32" s="37"/>
      <c r="CTG32" s="37"/>
      <c r="CTH32" s="37"/>
      <c r="CTI32" s="37"/>
      <c r="CTJ32" s="37"/>
      <c r="CTK32" s="37"/>
      <c r="CTL32" s="37"/>
      <c r="CTM32" s="37"/>
      <c r="CTN32" s="37"/>
      <c r="CTO32" s="37"/>
      <c r="CTP32" s="37"/>
      <c r="CTQ32" s="37"/>
      <c r="CTR32" s="37"/>
      <c r="CTS32" s="37"/>
      <c r="CTT32" s="37"/>
      <c r="CTU32" s="37"/>
      <c r="CTV32" s="37"/>
      <c r="CTW32" s="37"/>
      <c r="CTX32" s="37"/>
      <c r="CTY32" s="37"/>
      <c r="CTZ32" s="37"/>
      <c r="CUA32" s="37"/>
      <c r="CUB32" s="37"/>
      <c r="CUC32" s="37"/>
      <c r="CUD32" s="37"/>
      <c r="CUE32" s="37"/>
      <c r="CUF32" s="37"/>
      <c r="CUG32" s="37"/>
      <c r="CUH32" s="37"/>
      <c r="CUI32" s="37"/>
      <c r="CUJ32" s="37"/>
      <c r="CUK32" s="37"/>
      <c r="CUL32" s="37"/>
      <c r="CUM32" s="37"/>
      <c r="CUN32" s="37"/>
      <c r="CUO32" s="37"/>
      <c r="CUP32" s="37"/>
      <c r="CUQ32" s="37"/>
      <c r="CUR32" s="37"/>
      <c r="CUS32" s="37"/>
      <c r="CUT32" s="37"/>
      <c r="CUU32" s="37"/>
      <c r="CUV32" s="37"/>
      <c r="CUW32" s="37"/>
      <c r="CUX32" s="37"/>
      <c r="CUY32" s="37"/>
      <c r="CUZ32" s="37"/>
      <c r="CVA32" s="37"/>
      <c r="CVB32" s="37"/>
      <c r="CVC32" s="37"/>
      <c r="CVD32" s="37"/>
      <c r="CVE32" s="37"/>
      <c r="CVF32" s="37"/>
      <c r="CVG32" s="37"/>
      <c r="CVH32" s="37"/>
      <c r="CVI32" s="37"/>
      <c r="CVJ32" s="37"/>
      <c r="CVK32" s="37"/>
      <c r="CVL32" s="37"/>
      <c r="CVM32" s="37"/>
      <c r="CVN32" s="37"/>
      <c r="CVO32" s="37"/>
      <c r="CVP32" s="37"/>
      <c r="CVQ32" s="37"/>
      <c r="CVR32" s="37"/>
      <c r="CVS32" s="37"/>
      <c r="CVT32" s="37"/>
      <c r="CVU32" s="37"/>
      <c r="CVV32" s="37"/>
      <c r="CVW32" s="37"/>
      <c r="CVX32" s="37"/>
      <c r="CVY32" s="37"/>
      <c r="CVZ32" s="37"/>
      <c r="CWA32" s="37"/>
      <c r="CWB32" s="37"/>
      <c r="CWC32" s="37"/>
      <c r="CWD32" s="37"/>
      <c r="CWE32" s="37"/>
      <c r="CWF32" s="37"/>
      <c r="CWG32" s="37"/>
      <c r="CWH32" s="37"/>
      <c r="CWI32" s="37"/>
      <c r="CWJ32" s="37"/>
      <c r="CWK32" s="37"/>
      <c r="CWL32" s="37"/>
      <c r="CWM32" s="37"/>
      <c r="CWN32" s="37"/>
      <c r="CWO32" s="37"/>
      <c r="CWP32" s="37"/>
      <c r="CWQ32" s="37"/>
      <c r="CWR32" s="37"/>
      <c r="CWS32" s="37"/>
      <c r="CWT32" s="37"/>
      <c r="CWU32" s="37"/>
      <c r="CWV32" s="37"/>
      <c r="CWW32" s="37"/>
      <c r="CWX32" s="37"/>
      <c r="CWY32" s="37"/>
      <c r="CWZ32" s="37"/>
      <c r="CXA32" s="37"/>
      <c r="CXB32" s="37"/>
      <c r="CXC32" s="37"/>
      <c r="CXD32" s="37"/>
      <c r="CXE32" s="37"/>
      <c r="CXF32" s="37"/>
      <c r="CXG32" s="37"/>
      <c r="CXH32" s="37"/>
      <c r="CXI32" s="37"/>
      <c r="CXJ32" s="37"/>
      <c r="CXK32" s="37"/>
      <c r="CXL32" s="37"/>
      <c r="CXM32" s="37"/>
      <c r="CXN32" s="37"/>
      <c r="CXO32" s="37"/>
      <c r="CXP32" s="37"/>
      <c r="CXQ32" s="37"/>
      <c r="CXR32" s="37"/>
      <c r="CXS32" s="37"/>
      <c r="CXT32" s="37"/>
      <c r="CXU32" s="37"/>
      <c r="CXV32" s="37"/>
      <c r="CXW32" s="37"/>
      <c r="CXX32" s="37"/>
      <c r="CXY32" s="37"/>
      <c r="CXZ32" s="37"/>
      <c r="CYA32" s="37"/>
      <c r="CYB32" s="37"/>
      <c r="CYC32" s="37"/>
      <c r="CYD32" s="37"/>
      <c r="CYE32" s="37"/>
      <c r="CYF32" s="37"/>
      <c r="CYG32" s="37"/>
      <c r="CYH32" s="37"/>
      <c r="CYI32" s="37"/>
      <c r="CYJ32" s="37"/>
      <c r="CYK32" s="37"/>
      <c r="CYL32" s="37"/>
      <c r="CYM32" s="37"/>
      <c r="CYN32" s="37"/>
      <c r="CYO32" s="37"/>
      <c r="CYP32" s="37"/>
      <c r="CYQ32" s="37"/>
      <c r="CYR32" s="37"/>
      <c r="CYS32" s="37"/>
      <c r="CYT32" s="37"/>
      <c r="CYU32" s="37"/>
      <c r="CYV32" s="37"/>
      <c r="CYW32" s="37"/>
      <c r="CYX32" s="37"/>
      <c r="CYY32" s="37"/>
      <c r="CYZ32" s="37"/>
      <c r="CZA32" s="37"/>
      <c r="CZB32" s="37"/>
      <c r="CZC32" s="37"/>
      <c r="CZD32" s="37"/>
      <c r="CZE32" s="37"/>
      <c r="CZF32" s="37"/>
      <c r="CZG32" s="37"/>
      <c r="CZH32" s="37"/>
      <c r="CZI32" s="37"/>
      <c r="CZJ32" s="37"/>
      <c r="CZK32" s="37"/>
      <c r="CZL32" s="37"/>
      <c r="CZM32" s="37"/>
      <c r="CZN32" s="37"/>
      <c r="CZO32" s="37"/>
      <c r="CZP32" s="37"/>
      <c r="CZQ32" s="37"/>
      <c r="CZR32" s="37"/>
      <c r="CZS32" s="37"/>
      <c r="CZT32" s="37"/>
      <c r="CZU32" s="37"/>
      <c r="CZV32" s="37"/>
      <c r="CZW32" s="37"/>
      <c r="CZX32" s="37"/>
      <c r="CZY32" s="37"/>
      <c r="CZZ32" s="37"/>
      <c r="DAA32" s="37"/>
      <c r="DAB32" s="37"/>
      <c r="DAC32" s="37"/>
      <c r="DAD32" s="37"/>
      <c r="DAE32" s="37"/>
      <c r="DAF32" s="37"/>
      <c r="DAG32" s="37"/>
      <c r="DAH32" s="37"/>
      <c r="DAI32" s="37"/>
      <c r="DAJ32" s="37"/>
      <c r="DAK32" s="37"/>
      <c r="DAL32" s="37"/>
      <c r="DAM32" s="37"/>
      <c r="DAN32" s="37"/>
      <c r="DAO32" s="37"/>
      <c r="DAP32" s="37"/>
      <c r="DAQ32" s="37"/>
      <c r="DAR32" s="37"/>
      <c r="DAS32" s="37"/>
      <c r="DAT32" s="37"/>
      <c r="DAU32" s="37"/>
      <c r="DAV32" s="37"/>
      <c r="DAW32" s="37"/>
      <c r="DAX32" s="37"/>
      <c r="DAY32" s="37"/>
      <c r="DAZ32" s="37"/>
      <c r="DBA32" s="37"/>
      <c r="DBB32" s="37"/>
      <c r="DBC32" s="37"/>
      <c r="DBD32" s="37"/>
      <c r="DBE32" s="37"/>
      <c r="DBF32" s="37"/>
      <c r="DBG32" s="37"/>
      <c r="DBH32" s="37"/>
      <c r="DBI32" s="37"/>
      <c r="DBJ32" s="37"/>
      <c r="DBK32" s="37"/>
      <c r="DBL32" s="37"/>
      <c r="DBM32" s="37"/>
      <c r="DBN32" s="37"/>
      <c r="DBO32" s="37"/>
      <c r="DBP32" s="37"/>
      <c r="DBQ32" s="37"/>
      <c r="DBR32" s="37"/>
      <c r="DBS32" s="37"/>
      <c r="DBT32" s="37"/>
      <c r="DBU32" s="37"/>
      <c r="DBV32" s="37"/>
      <c r="DBW32" s="37"/>
      <c r="DBX32" s="37"/>
      <c r="DBY32" s="37"/>
      <c r="DBZ32" s="37"/>
      <c r="DCA32" s="37"/>
      <c r="DCB32" s="37"/>
      <c r="DCC32" s="37"/>
      <c r="DCD32" s="37"/>
      <c r="DCE32" s="37"/>
      <c r="DCF32" s="37"/>
      <c r="DCG32" s="37"/>
      <c r="DCH32" s="37"/>
      <c r="DCI32" s="37"/>
      <c r="DCJ32" s="37"/>
      <c r="DCK32" s="37"/>
      <c r="DCL32" s="37"/>
      <c r="DCM32" s="37"/>
      <c r="DCN32" s="37"/>
      <c r="DCO32" s="37"/>
      <c r="DCP32" s="37"/>
      <c r="DCQ32" s="37"/>
      <c r="DCR32" s="37"/>
      <c r="DCS32" s="37"/>
      <c r="DCT32" s="37"/>
      <c r="DCU32" s="37"/>
      <c r="DCV32" s="37"/>
      <c r="DCW32" s="37"/>
      <c r="DCX32" s="37"/>
      <c r="DCY32" s="37"/>
      <c r="DCZ32" s="37"/>
      <c r="DDA32" s="37"/>
      <c r="DDB32" s="37"/>
      <c r="DDC32" s="37"/>
      <c r="DDD32" s="37"/>
      <c r="DDE32" s="37"/>
      <c r="DDF32" s="37"/>
      <c r="DDG32" s="37"/>
      <c r="DDH32" s="37"/>
      <c r="DDI32" s="37"/>
      <c r="DDJ32" s="37"/>
      <c r="DDK32" s="37"/>
      <c r="DDL32" s="37"/>
      <c r="DDM32" s="37"/>
      <c r="DDN32" s="37"/>
      <c r="DDO32" s="37"/>
      <c r="DDP32" s="37"/>
      <c r="DDQ32" s="37"/>
      <c r="DDR32" s="37"/>
      <c r="DDS32" s="37"/>
      <c r="DDT32" s="37"/>
      <c r="DDU32" s="37"/>
      <c r="DDV32" s="37"/>
      <c r="DDW32" s="37"/>
      <c r="DDX32" s="37"/>
      <c r="DDY32" s="37"/>
      <c r="DDZ32" s="37"/>
      <c r="DEA32" s="37"/>
      <c r="DEB32" s="37"/>
      <c r="DEC32" s="37"/>
      <c r="DED32" s="37"/>
      <c r="DEE32" s="37"/>
      <c r="DEF32" s="37"/>
      <c r="DEG32" s="37"/>
      <c r="DEH32" s="37"/>
      <c r="DEI32" s="37"/>
      <c r="DEJ32" s="37"/>
      <c r="DEK32" s="37"/>
      <c r="DEL32" s="37"/>
      <c r="DEM32" s="37"/>
      <c r="DEN32" s="37"/>
      <c r="DEO32" s="37"/>
      <c r="DEP32" s="37"/>
      <c r="DEQ32" s="37"/>
      <c r="DER32" s="37"/>
      <c r="DES32" s="37"/>
      <c r="DET32" s="37"/>
      <c r="DEU32" s="37"/>
      <c r="DEV32" s="37"/>
      <c r="DEW32" s="37"/>
      <c r="DEX32" s="37"/>
      <c r="DEY32" s="37"/>
      <c r="DEZ32" s="37"/>
      <c r="DFA32" s="37"/>
      <c r="DFB32" s="37"/>
      <c r="DFC32" s="37"/>
      <c r="DFD32" s="37"/>
      <c r="DFE32" s="37"/>
      <c r="DFF32" s="37"/>
      <c r="DFG32" s="37"/>
      <c r="DFH32" s="37"/>
      <c r="DFI32" s="37"/>
      <c r="DFJ32" s="37"/>
      <c r="DFK32" s="37"/>
      <c r="DFL32" s="37"/>
      <c r="DFM32" s="37"/>
      <c r="DFN32" s="37"/>
      <c r="DFO32" s="37"/>
      <c r="DFP32" s="37"/>
      <c r="DFQ32" s="37"/>
      <c r="DFR32" s="37"/>
      <c r="DFS32" s="37"/>
      <c r="DFT32" s="37"/>
      <c r="DFU32" s="37"/>
      <c r="DFV32" s="37"/>
      <c r="DFW32" s="37"/>
      <c r="DFX32" s="37"/>
      <c r="DFY32" s="37"/>
      <c r="DFZ32" s="37"/>
      <c r="DGA32" s="37"/>
      <c r="DGB32" s="37"/>
      <c r="DGC32" s="37"/>
      <c r="DGD32" s="37"/>
      <c r="DGE32" s="37"/>
      <c r="DGF32" s="37"/>
      <c r="DGG32" s="37"/>
      <c r="DGH32" s="37"/>
      <c r="DGI32" s="37"/>
      <c r="DGJ32" s="37"/>
      <c r="DGK32" s="37"/>
      <c r="DGL32" s="37"/>
      <c r="DGM32" s="37"/>
      <c r="DGN32" s="37"/>
      <c r="DGO32" s="37"/>
      <c r="DGP32" s="37"/>
      <c r="DGQ32" s="37"/>
      <c r="DGR32" s="37"/>
      <c r="DGS32" s="37"/>
      <c r="DGT32" s="37"/>
      <c r="DGU32" s="37"/>
      <c r="DGV32" s="37"/>
      <c r="DGW32" s="37"/>
      <c r="DGX32" s="37"/>
      <c r="DGY32" s="37"/>
      <c r="DGZ32" s="37"/>
      <c r="DHA32" s="37"/>
      <c r="DHB32" s="37"/>
      <c r="DHC32" s="37"/>
      <c r="DHD32" s="37"/>
      <c r="DHE32" s="37"/>
      <c r="DHF32" s="37"/>
      <c r="DHG32" s="37"/>
      <c r="DHH32" s="37"/>
      <c r="DHI32" s="37"/>
      <c r="DHJ32" s="37"/>
      <c r="DHK32" s="37"/>
      <c r="DHL32" s="37"/>
      <c r="DHM32" s="37"/>
      <c r="DHN32" s="37"/>
      <c r="DHO32" s="37"/>
      <c r="DHP32" s="37"/>
      <c r="DHQ32" s="37"/>
      <c r="DHR32" s="37"/>
      <c r="DHS32" s="37"/>
      <c r="DHT32" s="37"/>
      <c r="DHU32" s="37"/>
      <c r="DHV32" s="37"/>
      <c r="DHW32" s="37"/>
      <c r="DHX32" s="37"/>
      <c r="DHY32" s="37"/>
      <c r="DHZ32" s="37"/>
      <c r="DIA32" s="37"/>
      <c r="DIB32" s="37"/>
      <c r="DIC32" s="37"/>
      <c r="DID32" s="37"/>
      <c r="DIE32" s="37"/>
      <c r="DIF32" s="37"/>
      <c r="DIG32" s="37"/>
      <c r="DIH32" s="37"/>
      <c r="DII32" s="37"/>
      <c r="DIJ32" s="37"/>
      <c r="DIK32" s="37"/>
      <c r="DIL32" s="37"/>
      <c r="DIM32" s="37"/>
      <c r="DIN32" s="37"/>
      <c r="DIO32" s="37"/>
      <c r="DIP32" s="37"/>
      <c r="DIQ32" s="37"/>
      <c r="DIR32" s="37"/>
      <c r="DIS32" s="37"/>
      <c r="DIT32" s="37"/>
      <c r="DIU32" s="37"/>
      <c r="DIV32" s="37"/>
      <c r="DIW32" s="37"/>
      <c r="DIX32" s="37"/>
      <c r="DIY32" s="37"/>
      <c r="DIZ32" s="37"/>
      <c r="DJA32" s="37"/>
      <c r="DJB32" s="37"/>
      <c r="DJC32" s="37"/>
      <c r="DJD32" s="37"/>
      <c r="DJE32" s="37"/>
      <c r="DJF32" s="37"/>
      <c r="DJG32" s="37"/>
      <c r="DJH32" s="37"/>
      <c r="DJI32" s="37"/>
      <c r="DJJ32" s="37"/>
      <c r="DJK32" s="37"/>
      <c r="DJL32" s="37"/>
      <c r="DJM32" s="37"/>
      <c r="DJN32" s="37"/>
      <c r="DJO32" s="37"/>
      <c r="DJP32" s="37"/>
      <c r="DJQ32" s="37"/>
      <c r="DJR32" s="37"/>
      <c r="DJS32" s="37"/>
      <c r="DJT32" s="37"/>
      <c r="DJU32" s="37"/>
      <c r="DJV32" s="37"/>
      <c r="DJW32" s="37"/>
      <c r="DJX32" s="37"/>
      <c r="DJY32" s="37"/>
      <c r="DJZ32" s="37"/>
      <c r="DKA32" s="37"/>
      <c r="DKB32" s="37"/>
      <c r="DKC32" s="37"/>
      <c r="DKD32" s="37"/>
      <c r="DKE32" s="37"/>
      <c r="DKF32" s="37"/>
      <c r="DKG32" s="37"/>
      <c r="DKH32" s="37"/>
      <c r="DKI32" s="37"/>
      <c r="DKJ32" s="37"/>
      <c r="DKK32" s="37"/>
      <c r="DKL32" s="37"/>
      <c r="DKM32" s="37"/>
      <c r="DKN32" s="37"/>
      <c r="DKO32" s="37"/>
      <c r="DKP32" s="37"/>
      <c r="DKQ32" s="37"/>
      <c r="DKR32" s="37"/>
      <c r="DKS32" s="37"/>
      <c r="DKT32" s="37"/>
      <c r="DKU32" s="37"/>
      <c r="DKV32" s="37"/>
      <c r="DKW32" s="37"/>
      <c r="DKX32" s="37"/>
      <c r="DKY32" s="37"/>
      <c r="DKZ32" s="37"/>
      <c r="DLA32" s="37"/>
      <c r="DLB32" s="37"/>
      <c r="DLC32" s="37"/>
      <c r="DLD32" s="37"/>
      <c r="DLE32" s="37"/>
      <c r="DLF32" s="37"/>
      <c r="DLG32" s="37"/>
      <c r="DLH32" s="37"/>
      <c r="DLI32" s="37"/>
      <c r="DLJ32" s="37"/>
      <c r="DLK32" s="37"/>
      <c r="DLL32" s="37"/>
      <c r="DLM32" s="37"/>
      <c r="DLN32" s="37"/>
      <c r="DLO32" s="37"/>
      <c r="DLP32" s="37"/>
      <c r="DLQ32" s="37"/>
      <c r="DLR32" s="37"/>
      <c r="DLS32" s="37"/>
      <c r="DLT32" s="37"/>
      <c r="DLU32" s="37"/>
      <c r="DLV32" s="37"/>
      <c r="DLW32" s="37"/>
      <c r="DLX32" s="37"/>
      <c r="DLY32" s="37"/>
      <c r="DLZ32" s="37"/>
      <c r="DMA32" s="37"/>
      <c r="DMB32" s="37"/>
      <c r="DMC32" s="37"/>
      <c r="DMD32" s="37"/>
      <c r="DME32" s="37"/>
      <c r="DMF32" s="37"/>
      <c r="DMG32" s="37"/>
      <c r="DMH32" s="37"/>
      <c r="DMI32" s="37"/>
      <c r="DMJ32" s="37"/>
      <c r="DMK32" s="37"/>
      <c r="DML32" s="37"/>
      <c r="DMM32" s="37"/>
      <c r="DMN32" s="37"/>
      <c r="DMO32" s="37"/>
      <c r="DMP32" s="37"/>
      <c r="DMQ32" s="37"/>
      <c r="DMR32" s="37"/>
      <c r="DMS32" s="37"/>
      <c r="DMT32" s="37"/>
      <c r="DMU32" s="37"/>
      <c r="DMV32" s="37"/>
      <c r="DMW32" s="37"/>
      <c r="DMX32" s="37"/>
      <c r="DMY32" s="37"/>
      <c r="DMZ32" s="37"/>
      <c r="DNA32" s="37"/>
      <c r="DNB32" s="37"/>
      <c r="DNC32" s="37"/>
      <c r="DND32" s="37"/>
      <c r="DNE32" s="37"/>
      <c r="DNF32" s="37"/>
      <c r="DNG32" s="37"/>
      <c r="DNH32" s="37"/>
      <c r="DNI32" s="37"/>
      <c r="DNJ32" s="37"/>
      <c r="DNK32" s="37"/>
      <c r="DNL32" s="37"/>
      <c r="DNM32" s="37"/>
      <c r="DNN32" s="37"/>
      <c r="DNO32" s="37"/>
      <c r="DNP32" s="37"/>
      <c r="DNQ32" s="37"/>
      <c r="DNR32" s="37"/>
      <c r="DNS32" s="37"/>
      <c r="DNT32" s="37"/>
      <c r="DNU32" s="37"/>
      <c r="DNV32" s="37"/>
      <c r="DNW32" s="37"/>
      <c r="DNX32" s="37"/>
      <c r="DNY32" s="37"/>
      <c r="DNZ32" s="37"/>
      <c r="DOA32" s="37"/>
      <c r="DOB32" s="37"/>
      <c r="DOC32" s="37"/>
      <c r="DOD32" s="37"/>
      <c r="DOE32" s="37"/>
      <c r="DOF32" s="37"/>
      <c r="DOG32" s="37"/>
      <c r="DOH32" s="37"/>
      <c r="DOI32" s="37"/>
      <c r="DOJ32" s="37"/>
      <c r="DOK32" s="37"/>
      <c r="DOL32" s="37"/>
      <c r="DOM32" s="37"/>
      <c r="DON32" s="37"/>
      <c r="DOO32" s="37"/>
      <c r="DOP32" s="37"/>
      <c r="DOQ32" s="37"/>
      <c r="DOR32" s="37"/>
      <c r="DOS32" s="37"/>
      <c r="DOT32" s="37"/>
      <c r="DOU32" s="37"/>
      <c r="DOV32" s="37"/>
      <c r="DOW32" s="37"/>
      <c r="DOX32" s="37"/>
      <c r="DOY32" s="37"/>
      <c r="DOZ32" s="37"/>
      <c r="DPA32" s="37"/>
      <c r="DPB32" s="37"/>
      <c r="DPC32" s="37"/>
      <c r="DPD32" s="37"/>
      <c r="DPE32" s="37"/>
      <c r="DPF32" s="37"/>
      <c r="DPG32" s="37"/>
      <c r="DPH32" s="37"/>
      <c r="DPI32" s="37"/>
      <c r="DPJ32" s="37"/>
      <c r="DPK32" s="37"/>
      <c r="DPL32" s="37"/>
      <c r="DPM32" s="37"/>
      <c r="DPN32" s="37"/>
      <c r="DPO32" s="37"/>
      <c r="DPP32" s="37"/>
      <c r="DPQ32" s="37"/>
      <c r="DPR32" s="37"/>
      <c r="DPS32" s="37"/>
      <c r="DPT32" s="37"/>
      <c r="DPU32" s="37"/>
      <c r="DPV32" s="37"/>
      <c r="DPW32" s="37"/>
      <c r="DPX32" s="37"/>
      <c r="DPY32" s="37"/>
      <c r="DPZ32" s="37"/>
      <c r="DQA32" s="37"/>
      <c r="DQB32" s="37"/>
      <c r="DQC32" s="37"/>
      <c r="DQD32" s="37"/>
      <c r="DQE32" s="37"/>
      <c r="DQF32" s="37"/>
      <c r="DQG32" s="37"/>
      <c r="DQH32" s="37"/>
      <c r="DQI32" s="37"/>
      <c r="DQJ32" s="37"/>
      <c r="DQK32" s="37"/>
      <c r="DQL32" s="37"/>
      <c r="DQM32" s="37"/>
      <c r="DQN32" s="37"/>
      <c r="DQO32" s="37"/>
      <c r="DQP32" s="37"/>
      <c r="DQQ32" s="37"/>
      <c r="DQR32" s="37"/>
      <c r="DQS32" s="37"/>
      <c r="DQT32" s="37"/>
      <c r="DQU32" s="37"/>
      <c r="DQV32" s="37"/>
      <c r="DQW32" s="37"/>
      <c r="DQX32" s="37"/>
      <c r="DQY32" s="37"/>
      <c r="DQZ32" s="37"/>
      <c r="DRA32" s="37"/>
      <c r="DRB32" s="37"/>
      <c r="DRC32" s="37"/>
      <c r="DRD32" s="37"/>
      <c r="DRE32" s="37"/>
      <c r="DRF32" s="37"/>
      <c r="DRG32" s="37"/>
      <c r="DRH32" s="37"/>
      <c r="DRI32" s="37"/>
      <c r="DRJ32" s="37"/>
      <c r="DRK32" s="37"/>
      <c r="DRL32" s="37"/>
      <c r="DRM32" s="37"/>
      <c r="DRN32" s="37"/>
      <c r="DRO32" s="37"/>
      <c r="DRP32" s="37"/>
      <c r="DRQ32" s="37"/>
      <c r="DRR32" s="37"/>
      <c r="DRS32" s="37"/>
      <c r="DRT32" s="37"/>
      <c r="DRU32" s="37"/>
      <c r="DRV32" s="37"/>
      <c r="DRW32" s="37"/>
      <c r="DRX32" s="37"/>
      <c r="DRY32" s="37"/>
      <c r="DRZ32" s="37"/>
      <c r="DSA32" s="37"/>
      <c r="DSB32" s="37"/>
      <c r="DSC32" s="37"/>
      <c r="DSD32" s="37"/>
      <c r="DSE32" s="37"/>
      <c r="DSF32" s="37"/>
      <c r="DSG32" s="37"/>
      <c r="DSH32" s="37"/>
      <c r="DSI32" s="37"/>
      <c r="DSJ32" s="37"/>
      <c r="DSK32" s="37"/>
      <c r="DSL32" s="37"/>
      <c r="DSM32" s="37"/>
      <c r="DSN32" s="37"/>
      <c r="DSO32" s="37"/>
      <c r="DSP32" s="37"/>
      <c r="DSQ32" s="37"/>
      <c r="DSR32" s="37"/>
      <c r="DSS32" s="37"/>
      <c r="DST32" s="37"/>
      <c r="DSU32" s="37"/>
      <c r="DSV32" s="37"/>
      <c r="DSW32" s="37"/>
      <c r="DSX32" s="37"/>
      <c r="DSY32" s="37"/>
      <c r="DSZ32" s="37"/>
      <c r="DTA32" s="37"/>
      <c r="DTB32" s="37"/>
      <c r="DTC32" s="37"/>
      <c r="DTD32" s="37"/>
      <c r="DTE32" s="37"/>
      <c r="DTF32" s="37"/>
      <c r="DTG32" s="37"/>
      <c r="DTH32" s="37"/>
      <c r="DTI32" s="37"/>
      <c r="DTJ32" s="37"/>
      <c r="DTK32" s="37"/>
      <c r="DTL32" s="37"/>
      <c r="DTM32" s="37"/>
      <c r="DTN32" s="37"/>
      <c r="DTO32" s="37"/>
      <c r="DTP32" s="37"/>
      <c r="DTQ32" s="37"/>
      <c r="DTR32" s="37"/>
      <c r="DTS32" s="37"/>
      <c r="DTT32" s="37"/>
      <c r="DTU32" s="37"/>
      <c r="DTV32" s="37"/>
      <c r="DTW32" s="37"/>
      <c r="DTX32" s="37"/>
      <c r="DTY32" s="37"/>
      <c r="DTZ32" s="37"/>
      <c r="DUA32" s="37"/>
      <c r="DUB32" s="37"/>
      <c r="DUC32" s="37"/>
      <c r="DUD32" s="37"/>
      <c r="DUE32" s="37"/>
      <c r="DUF32" s="37"/>
      <c r="DUG32" s="37"/>
      <c r="DUH32" s="37"/>
      <c r="DUI32" s="37"/>
      <c r="DUJ32" s="37"/>
      <c r="DUK32" s="37"/>
      <c r="DUL32" s="37"/>
      <c r="DUM32" s="37"/>
      <c r="DUN32" s="37"/>
      <c r="DUO32" s="37"/>
      <c r="DUP32" s="37"/>
      <c r="DUQ32" s="37"/>
      <c r="DUR32" s="37"/>
      <c r="DUS32" s="37"/>
      <c r="DUT32" s="37"/>
      <c r="DUU32" s="37"/>
      <c r="DUV32" s="37"/>
      <c r="DUW32" s="37"/>
      <c r="DUX32" s="37"/>
      <c r="DUY32" s="37"/>
      <c r="DUZ32" s="37"/>
      <c r="DVA32" s="37"/>
      <c r="DVB32" s="37"/>
      <c r="DVC32" s="37"/>
      <c r="DVD32" s="37"/>
      <c r="DVE32" s="37"/>
      <c r="DVF32" s="37"/>
      <c r="DVG32" s="37"/>
      <c r="DVH32" s="37"/>
      <c r="DVI32" s="37"/>
      <c r="DVJ32" s="37"/>
      <c r="DVK32" s="37"/>
      <c r="DVL32" s="37"/>
      <c r="DVM32" s="37"/>
      <c r="DVN32" s="37"/>
      <c r="DVO32" s="37"/>
      <c r="DVP32" s="37"/>
      <c r="DVQ32" s="37"/>
      <c r="DVR32" s="37"/>
      <c r="DVS32" s="37"/>
      <c r="DVT32" s="37"/>
      <c r="DVU32" s="37"/>
      <c r="DVV32" s="37"/>
      <c r="DVW32" s="37"/>
      <c r="DVX32" s="37"/>
      <c r="DVY32" s="37"/>
      <c r="DVZ32" s="37"/>
      <c r="DWA32" s="37"/>
      <c r="DWB32" s="37"/>
      <c r="DWC32" s="37"/>
      <c r="DWD32" s="37"/>
      <c r="DWE32" s="37"/>
      <c r="DWF32" s="37"/>
      <c r="DWG32" s="37"/>
      <c r="DWH32" s="37"/>
      <c r="DWI32" s="37"/>
      <c r="DWJ32" s="37"/>
      <c r="DWK32" s="37"/>
      <c r="DWL32" s="37"/>
      <c r="DWM32" s="37"/>
      <c r="DWN32" s="37"/>
      <c r="DWO32" s="37"/>
      <c r="DWP32" s="37"/>
      <c r="DWQ32" s="37"/>
      <c r="DWR32" s="37"/>
      <c r="DWS32" s="37"/>
      <c r="DWT32" s="37"/>
      <c r="DWU32" s="37"/>
      <c r="DWV32" s="37"/>
      <c r="DWW32" s="37"/>
      <c r="DWX32" s="37"/>
      <c r="DWY32" s="37"/>
      <c r="DWZ32" s="37"/>
      <c r="DXA32" s="37"/>
      <c r="DXB32" s="37"/>
      <c r="DXC32" s="37"/>
      <c r="DXD32" s="37"/>
      <c r="DXE32" s="37"/>
      <c r="DXF32" s="37"/>
      <c r="DXG32" s="37"/>
      <c r="DXH32" s="37"/>
      <c r="DXI32" s="37"/>
      <c r="DXJ32" s="37"/>
      <c r="DXK32" s="37"/>
      <c r="DXL32" s="37"/>
      <c r="DXM32" s="37"/>
      <c r="DXN32" s="37"/>
      <c r="DXO32" s="37"/>
      <c r="DXP32" s="37"/>
      <c r="DXQ32" s="37"/>
      <c r="DXR32" s="37"/>
      <c r="DXS32" s="37"/>
      <c r="DXT32" s="37"/>
      <c r="DXU32" s="37"/>
      <c r="DXV32" s="37"/>
      <c r="DXW32" s="37"/>
      <c r="DXX32" s="37"/>
      <c r="DXY32" s="37"/>
      <c r="DXZ32" s="37"/>
      <c r="DYA32" s="37"/>
      <c r="DYB32" s="37"/>
      <c r="DYC32" s="37"/>
      <c r="DYD32" s="37"/>
      <c r="DYE32" s="37"/>
      <c r="DYF32" s="37"/>
      <c r="DYG32" s="37"/>
      <c r="DYH32" s="37"/>
      <c r="DYI32" s="37"/>
      <c r="DYJ32" s="37"/>
      <c r="DYK32" s="37"/>
      <c r="DYL32" s="37"/>
      <c r="DYM32" s="37"/>
      <c r="DYN32" s="37"/>
      <c r="DYO32" s="37"/>
      <c r="DYP32" s="37"/>
      <c r="DYQ32" s="37"/>
      <c r="DYR32" s="37"/>
      <c r="DYS32" s="37"/>
      <c r="DYT32" s="37"/>
      <c r="DYU32" s="37"/>
      <c r="DYV32" s="37"/>
      <c r="DYW32" s="37"/>
      <c r="DYX32" s="37"/>
      <c r="DYY32" s="37"/>
      <c r="DYZ32" s="37"/>
      <c r="DZA32" s="37"/>
      <c r="DZB32" s="37"/>
      <c r="DZC32" s="37"/>
      <c r="DZD32" s="37"/>
      <c r="DZE32" s="37"/>
      <c r="DZF32" s="37"/>
      <c r="DZG32" s="37"/>
      <c r="DZH32" s="37"/>
      <c r="DZI32" s="37"/>
      <c r="DZJ32" s="37"/>
      <c r="DZK32" s="37"/>
      <c r="DZL32" s="37"/>
      <c r="DZM32" s="37"/>
      <c r="DZN32" s="37"/>
      <c r="DZO32" s="37"/>
      <c r="DZP32" s="37"/>
      <c r="DZQ32" s="37"/>
      <c r="DZR32" s="37"/>
      <c r="DZS32" s="37"/>
      <c r="DZT32" s="37"/>
      <c r="DZU32" s="37"/>
      <c r="DZV32" s="37"/>
      <c r="DZW32" s="37"/>
      <c r="DZX32" s="37"/>
      <c r="DZY32" s="37"/>
      <c r="DZZ32" s="37"/>
      <c r="EAA32" s="37"/>
      <c r="EAB32" s="37"/>
      <c r="EAC32" s="37"/>
      <c r="EAD32" s="37"/>
      <c r="EAE32" s="37"/>
      <c r="EAF32" s="37"/>
      <c r="EAG32" s="37"/>
      <c r="EAH32" s="37"/>
      <c r="EAI32" s="37"/>
      <c r="EAJ32" s="37"/>
      <c r="EAK32" s="37"/>
      <c r="EAL32" s="37"/>
      <c r="EAM32" s="37"/>
      <c r="EAN32" s="37"/>
      <c r="EAO32" s="37"/>
      <c r="EAP32" s="37"/>
      <c r="EAQ32" s="37"/>
      <c r="EAR32" s="37"/>
      <c r="EAS32" s="37"/>
      <c r="EAT32" s="37"/>
      <c r="EAU32" s="37"/>
      <c r="EAV32" s="37"/>
      <c r="EAW32" s="37"/>
      <c r="EAX32" s="37"/>
      <c r="EAY32" s="37"/>
      <c r="EAZ32" s="37"/>
      <c r="EBA32" s="37"/>
      <c r="EBB32" s="37"/>
      <c r="EBC32" s="37"/>
      <c r="EBD32" s="37"/>
      <c r="EBE32" s="37"/>
      <c r="EBF32" s="37"/>
      <c r="EBG32" s="37"/>
      <c r="EBH32" s="37"/>
      <c r="EBI32" s="37"/>
      <c r="EBJ32" s="37"/>
      <c r="EBK32" s="37"/>
      <c r="EBL32" s="37"/>
      <c r="EBM32" s="37"/>
      <c r="EBN32" s="37"/>
      <c r="EBO32" s="37"/>
      <c r="EBP32" s="37"/>
      <c r="EBQ32" s="37"/>
      <c r="EBR32" s="37"/>
      <c r="EBS32" s="37"/>
      <c r="EBT32" s="37"/>
      <c r="EBU32" s="37"/>
      <c r="EBV32" s="37"/>
      <c r="EBW32" s="37"/>
      <c r="EBX32" s="37"/>
      <c r="EBY32" s="37"/>
      <c r="EBZ32" s="37"/>
      <c r="ECA32" s="37"/>
      <c r="ECB32" s="37"/>
      <c r="ECC32" s="37"/>
      <c r="ECD32" s="37"/>
      <c r="ECE32" s="37"/>
      <c r="ECF32" s="37"/>
      <c r="ECG32" s="37"/>
      <c r="ECH32" s="37"/>
      <c r="ECI32" s="37"/>
      <c r="ECJ32" s="37"/>
      <c r="ECK32" s="37"/>
      <c r="ECL32" s="37"/>
      <c r="ECM32" s="37"/>
      <c r="ECN32" s="37"/>
      <c r="ECO32" s="37"/>
      <c r="ECP32" s="37"/>
      <c r="ECQ32" s="37"/>
      <c r="ECR32" s="37"/>
      <c r="ECS32" s="37"/>
      <c r="ECT32" s="37"/>
      <c r="ECU32" s="37"/>
      <c r="ECV32" s="37"/>
      <c r="ECW32" s="37"/>
      <c r="ECX32" s="37"/>
      <c r="ECY32" s="37"/>
      <c r="ECZ32" s="37"/>
      <c r="EDA32" s="37"/>
      <c r="EDB32" s="37"/>
      <c r="EDC32" s="37"/>
      <c r="EDD32" s="37"/>
      <c r="EDE32" s="37"/>
      <c r="EDF32" s="37"/>
      <c r="EDG32" s="37"/>
      <c r="EDH32" s="37"/>
      <c r="EDI32" s="37"/>
      <c r="EDJ32" s="37"/>
      <c r="EDK32" s="37"/>
      <c r="EDL32" s="37"/>
      <c r="EDM32" s="37"/>
      <c r="EDN32" s="37"/>
      <c r="EDO32" s="37"/>
      <c r="EDP32" s="37"/>
      <c r="EDQ32" s="37"/>
      <c r="EDR32" s="37"/>
      <c r="EDS32" s="37"/>
      <c r="EDT32" s="37"/>
      <c r="EDU32" s="37"/>
      <c r="EDV32" s="37"/>
      <c r="EDW32" s="37"/>
      <c r="EDX32" s="37"/>
      <c r="EDY32" s="37"/>
      <c r="EDZ32" s="37"/>
      <c r="EEA32" s="37"/>
      <c r="EEB32" s="37"/>
      <c r="EEC32" s="37"/>
      <c r="EED32" s="37"/>
      <c r="EEE32" s="37"/>
      <c r="EEF32" s="37"/>
      <c r="EEG32" s="37"/>
      <c r="EEH32" s="37"/>
      <c r="EEI32" s="37"/>
      <c r="EEJ32" s="37"/>
      <c r="EEK32" s="37"/>
      <c r="EEL32" s="37"/>
      <c r="EEM32" s="37"/>
      <c r="EEN32" s="37"/>
      <c r="EEO32" s="37"/>
      <c r="EEP32" s="37"/>
      <c r="EEQ32" s="37"/>
      <c r="EER32" s="37"/>
      <c r="EES32" s="37"/>
      <c r="EET32" s="37"/>
      <c r="EEU32" s="37"/>
      <c r="EEV32" s="37"/>
      <c r="EEW32" s="37"/>
      <c r="EEX32" s="37"/>
      <c r="EEY32" s="37"/>
      <c r="EEZ32" s="37"/>
      <c r="EFA32" s="37"/>
      <c r="EFB32" s="37"/>
      <c r="EFC32" s="37"/>
      <c r="EFD32" s="37"/>
      <c r="EFE32" s="37"/>
      <c r="EFF32" s="37"/>
      <c r="EFG32" s="37"/>
      <c r="EFH32" s="37"/>
      <c r="EFI32" s="37"/>
      <c r="EFJ32" s="37"/>
      <c r="EFK32" s="37"/>
      <c r="EFL32" s="37"/>
      <c r="EFM32" s="37"/>
      <c r="EFN32" s="37"/>
      <c r="EFO32" s="37"/>
      <c r="EFP32" s="37"/>
      <c r="EFQ32" s="37"/>
      <c r="EFR32" s="37"/>
      <c r="EFS32" s="37"/>
      <c r="EFT32" s="37"/>
      <c r="EFU32" s="37"/>
      <c r="EFV32" s="37"/>
      <c r="EFW32" s="37"/>
      <c r="EFX32" s="37"/>
      <c r="EFY32" s="37"/>
      <c r="EFZ32" s="37"/>
      <c r="EGA32" s="37"/>
      <c r="EGB32" s="37"/>
      <c r="EGC32" s="37"/>
      <c r="EGD32" s="37"/>
      <c r="EGE32" s="37"/>
      <c r="EGF32" s="37"/>
      <c r="EGG32" s="37"/>
      <c r="EGH32" s="37"/>
      <c r="EGI32" s="37"/>
      <c r="EGJ32" s="37"/>
      <c r="EGK32" s="37"/>
      <c r="EGL32" s="37"/>
      <c r="EGM32" s="37"/>
      <c r="EGN32" s="37"/>
      <c r="EGO32" s="37"/>
      <c r="EGP32" s="37"/>
      <c r="EGQ32" s="37"/>
      <c r="EGR32" s="37"/>
      <c r="EGS32" s="37"/>
      <c r="EGT32" s="37"/>
      <c r="EGU32" s="37"/>
      <c r="EGV32" s="37"/>
      <c r="EGW32" s="37"/>
      <c r="EGX32" s="37"/>
      <c r="EGY32" s="37"/>
      <c r="EGZ32" s="37"/>
      <c r="EHA32" s="37"/>
      <c r="EHB32" s="37"/>
      <c r="EHC32" s="37"/>
      <c r="EHD32" s="37"/>
      <c r="EHE32" s="37"/>
      <c r="EHF32" s="37"/>
      <c r="EHG32" s="37"/>
      <c r="EHH32" s="37"/>
      <c r="EHI32" s="37"/>
      <c r="EHJ32" s="37"/>
      <c r="EHK32" s="37"/>
      <c r="EHL32" s="37"/>
      <c r="EHM32" s="37"/>
      <c r="EHN32" s="37"/>
      <c r="EHO32" s="37"/>
      <c r="EHP32" s="37"/>
      <c r="EHQ32" s="37"/>
      <c r="EHR32" s="37"/>
      <c r="EHS32" s="37"/>
      <c r="EHT32" s="37"/>
      <c r="EHU32" s="37"/>
      <c r="EHV32" s="37"/>
      <c r="EHW32" s="37"/>
      <c r="EHX32" s="37"/>
      <c r="EHY32" s="37"/>
      <c r="EHZ32" s="37"/>
      <c r="EIA32" s="37"/>
      <c r="EIB32" s="37"/>
      <c r="EIC32" s="37"/>
      <c r="EID32" s="37"/>
      <c r="EIE32" s="37"/>
      <c r="EIF32" s="37"/>
      <c r="EIG32" s="37"/>
      <c r="EIH32" s="37"/>
      <c r="EII32" s="37"/>
      <c r="EIJ32" s="37"/>
      <c r="EIK32" s="37"/>
      <c r="EIL32" s="37"/>
      <c r="EIM32" s="37"/>
      <c r="EIN32" s="37"/>
      <c r="EIO32" s="37"/>
      <c r="EIP32" s="37"/>
      <c r="EIQ32" s="37"/>
      <c r="EIR32" s="37"/>
      <c r="EIS32" s="37"/>
      <c r="EIT32" s="37"/>
      <c r="EIU32" s="37"/>
      <c r="EIV32" s="37"/>
      <c r="EIW32" s="37"/>
      <c r="EIX32" s="37"/>
      <c r="EIY32" s="37"/>
      <c r="EIZ32" s="37"/>
      <c r="EJA32" s="37"/>
      <c r="EJB32" s="37"/>
      <c r="EJC32" s="37"/>
      <c r="EJD32" s="37"/>
      <c r="EJE32" s="37"/>
      <c r="EJF32" s="37"/>
      <c r="EJG32" s="37"/>
      <c r="EJH32" s="37"/>
      <c r="EJI32" s="37"/>
      <c r="EJJ32" s="37"/>
      <c r="EJK32" s="37"/>
      <c r="EJL32" s="37"/>
      <c r="EJM32" s="37"/>
      <c r="EJN32" s="37"/>
      <c r="EJO32" s="37"/>
      <c r="EJP32" s="37"/>
      <c r="EJQ32" s="37"/>
      <c r="EJR32" s="37"/>
      <c r="EJS32" s="37"/>
      <c r="EJT32" s="37"/>
      <c r="EJU32" s="37"/>
      <c r="EJV32" s="37"/>
      <c r="EJW32" s="37"/>
      <c r="EJX32" s="37"/>
      <c r="EJY32" s="37"/>
      <c r="EJZ32" s="37"/>
      <c r="EKA32" s="37"/>
      <c r="EKB32" s="37"/>
      <c r="EKC32" s="37"/>
      <c r="EKD32" s="37"/>
      <c r="EKE32" s="37"/>
      <c r="EKF32" s="37"/>
      <c r="EKG32" s="37"/>
      <c r="EKH32" s="37"/>
      <c r="EKI32" s="37"/>
      <c r="EKJ32" s="37"/>
      <c r="EKK32" s="37"/>
      <c r="EKL32" s="37"/>
      <c r="EKM32" s="37"/>
      <c r="EKN32" s="37"/>
      <c r="EKO32" s="37"/>
      <c r="EKP32" s="37"/>
      <c r="EKQ32" s="37"/>
      <c r="EKR32" s="37"/>
      <c r="EKS32" s="37"/>
      <c r="EKT32" s="37"/>
      <c r="EKU32" s="37"/>
      <c r="EKV32" s="37"/>
      <c r="EKW32" s="37"/>
      <c r="EKX32" s="37"/>
      <c r="EKY32" s="37"/>
      <c r="EKZ32" s="37"/>
      <c r="ELA32" s="37"/>
      <c r="ELB32" s="37"/>
      <c r="ELC32" s="37"/>
      <c r="ELD32" s="37"/>
      <c r="ELE32" s="37"/>
      <c r="ELF32" s="37"/>
      <c r="ELG32" s="37"/>
      <c r="ELH32" s="37"/>
      <c r="ELI32" s="37"/>
      <c r="ELJ32" s="37"/>
      <c r="ELK32" s="37"/>
      <c r="ELL32" s="37"/>
      <c r="ELM32" s="37"/>
      <c r="ELN32" s="37"/>
      <c r="ELO32" s="37"/>
      <c r="ELP32" s="37"/>
      <c r="ELQ32" s="37"/>
      <c r="ELR32" s="37"/>
      <c r="ELS32" s="37"/>
      <c r="ELT32" s="37"/>
      <c r="ELU32" s="37"/>
      <c r="ELV32" s="37"/>
      <c r="ELW32" s="37"/>
      <c r="ELX32" s="37"/>
      <c r="ELY32" s="37"/>
      <c r="ELZ32" s="37"/>
      <c r="EMA32" s="37"/>
      <c r="EMB32" s="37"/>
      <c r="EMC32" s="37"/>
      <c r="EMD32" s="37"/>
      <c r="EME32" s="37"/>
      <c r="EMF32" s="37"/>
      <c r="EMG32" s="37"/>
      <c r="EMH32" s="37"/>
      <c r="EMI32" s="37"/>
      <c r="EMJ32" s="37"/>
      <c r="EMK32" s="37"/>
      <c r="EML32" s="37"/>
      <c r="EMM32" s="37"/>
      <c r="EMN32" s="37"/>
      <c r="EMO32" s="37"/>
      <c r="EMP32" s="37"/>
      <c r="EMQ32" s="37"/>
      <c r="EMR32" s="37"/>
      <c r="EMS32" s="37"/>
      <c r="EMT32" s="37"/>
      <c r="EMU32" s="37"/>
      <c r="EMV32" s="37"/>
      <c r="EMW32" s="37"/>
      <c r="EMX32" s="37"/>
      <c r="EMY32" s="37"/>
      <c r="EMZ32" s="37"/>
      <c r="ENA32" s="37"/>
      <c r="ENB32" s="37"/>
      <c r="ENC32" s="37"/>
      <c r="END32" s="37"/>
      <c r="ENE32" s="37"/>
      <c r="ENF32" s="37"/>
      <c r="ENG32" s="37"/>
      <c r="ENH32" s="37"/>
      <c r="ENI32" s="37"/>
      <c r="ENJ32" s="37"/>
      <c r="ENK32" s="37"/>
      <c r="ENL32" s="37"/>
      <c r="ENM32" s="37"/>
      <c r="ENN32" s="37"/>
      <c r="ENO32" s="37"/>
      <c r="ENP32" s="37"/>
      <c r="ENQ32" s="37"/>
      <c r="ENR32" s="37"/>
      <c r="ENS32" s="37"/>
      <c r="ENT32" s="37"/>
      <c r="ENU32" s="37"/>
      <c r="ENV32" s="37"/>
      <c r="ENW32" s="37"/>
      <c r="ENX32" s="37"/>
      <c r="ENY32" s="37"/>
      <c r="ENZ32" s="37"/>
      <c r="EOA32" s="37"/>
      <c r="EOB32" s="37"/>
      <c r="EOC32" s="37"/>
      <c r="EOD32" s="37"/>
      <c r="EOE32" s="37"/>
      <c r="EOF32" s="37"/>
      <c r="EOG32" s="37"/>
      <c r="EOH32" s="37"/>
      <c r="EOI32" s="37"/>
      <c r="EOJ32" s="37"/>
      <c r="EOK32" s="37"/>
      <c r="EOL32" s="37"/>
      <c r="EOM32" s="37"/>
      <c r="EON32" s="37"/>
      <c r="EOO32" s="37"/>
      <c r="EOP32" s="37"/>
      <c r="EOQ32" s="37"/>
      <c r="EOR32" s="37"/>
      <c r="EOS32" s="37"/>
      <c r="EOT32" s="37"/>
      <c r="EOU32" s="37"/>
      <c r="EOV32" s="37"/>
      <c r="EOW32" s="37"/>
      <c r="EOX32" s="37"/>
      <c r="EOY32" s="37"/>
      <c r="EOZ32" s="37"/>
      <c r="EPA32" s="37"/>
      <c r="EPB32" s="37"/>
      <c r="EPC32" s="37"/>
      <c r="EPD32" s="37"/>
      <c r="EPE32" s="37"/>
      <c r="EPF32" s="37"/>
      <c r="EPG32" s="37"/>
      <c r="EPH32" s="37"/>
      <c r="EPI32" s="37"/>
      <c r="EPJ32" s="37"/>
      <c r="EPK32" s="37"/>
      <c r="EPL32" s="37"/>
      <c r="EPM32" s="37"/>
      <c r="EPN32" s="37"/>
      <c r="EPO32" s="37"/>
      <c r="EPP32" s="37"/>
      <c r="EPQ32" s="37"/>
      <c r="EPR32" s="37"/>
      <c r="EPS32" s="37"/>
      <c r="EPT32" s="37"/>
      <c r="EPU32" s="37"/>
      <c r="EPV32" s="37"/>
      <c r="EPW32" s="37"/>
      <c r="EPX32" s="37"/>
      <c r="EPY32" s="37"/>
      <c r="EPZ32" s="37"/>
      <c r="EQA32" s="37"/>
      <c r="EQB32" s="37"/>
      <c r="EQC32" s="37"/>
      <c r="EQD32" s="37"/>
      <c r="EQE32" s="37"/>
      <c r="EQF32" s="37"/>
      <c r="EQG32" s="37"/>
      <c r="EQH32" s="37"/>
      <c r="EQI32" s="37"/>
      <c r="EQJ32" s="37"/>
      <c r="EQK32" s="37"/>
      <c r="EQL32" s="37"/>
      <c r="EQM32" s="37"/>
      <c r="EQN32" s="37"/>
      <c r="EQO32" s="37"/>
      <c r="EQP32" s="37"/>
      <c r="EQQ32" s="37"/>
      <c r="EQR32" s="37"/>
      <c r="EQS32" s="37"/>
      <c r="EQT32" s="37"/>
      <c r="EQU32" s="37"/>
      <c r="EQV32" s="37"/>
      <c r="EQW32" s="37"/>
      <c r="EQX32" s="37"/>
      <c r="EQY32" s="37"/>
      <c r="EQZ32" s="37"/>
      <c r="ERA32" s="37"/>
      <c r="ERB32" s="37"/>
      <c r="ERC32" s="37"/>
      <c r="ERD32" s="37"/>
      <c r="ERE32" s="37"/>
      <c r="ERF32" s="37"/>
      <c r="ERG32" s="37"/>
      <c r="ERH32" s="37"/>
      <c r="ERI32" s="37"/>
      <c r="ERJ32" s="37"/>
      <c r="ERK32" s="37"/>
      <c r="ERL32" s="37"/>
      <c r="ERM32" s="37"/>
      <c r="ERN32" s="37"/>
      <c r="ERO32" s="37"/>
      <c r="ERP32" s="37"/>
      <c r="ERQ32" s="37"/>
      <c r="ERR32" s="37"/>
      <c r="ERS32" s="37"/>
      <c r="ERT32" s="37"/>
      <c r="ERU32" s="37"/>
      <c r="ERV32" s="37"/>
      <c r="ERW32" s="37"/>
      <c r="ERX32" s="37"/>
      <c r="ERY32" s="37"/>
      <c r="ERZ32" s="37"/>
      <c r="ESA32" s="37"/>
      <c r="ESB32" s="37"/>
      <c r="ESC32" s="37"/>
      <c r="ESD32" s="37"/>
      <c r="ESE32" s="37"/>
      <c r="ESF32" s="37"/>
      <c r="ESG32" s="37"/>
      <c r="ESH32" s="37"/>
      <c r="ESI32" s="37"/>
      <c r="ESJ32" s="37"/>
      <c r="ESK32" s="37"/>
      <c r="ESL32" s="37"/>
      <c r="ESM32" s="37"/>
      <c r="ESN32" s="37"/>
      <c r="ESO32" s="37"/>
      <c r="ESP32" s="37"/>
      <c r="ESQ32" s="37"/>
      <c r="ESR32" s="37"/>
      <c r="ESS32" s="37"/>
      <c r="EST32" s="37"/>
      <c r="ESU32" s="37"/>
      <c r="ESV32" s="37"/>
      <c r="ESW32" s="37"/>
      <c r="ESX32" s="37"/>
      <c r="ESY32" s="37"/>
      <c r="ESZ32" s="37"/>
      <c r="ETA32" s="37"/>
      <c r="ETB32" s="37"/>
      <c r="ETC32" s="37"/>
      <c r="ETD32" s="37"/>
      <c r="ETE32" s="37"/>
      <c r="ETF32" s="37"/>
      <c r="ETG32" s="37"/>
      <c r="ETH32" s="37"/>
      <c r="ETI32" s="37"/>
      <c r="ETJ32" s="37"/>
      <c r="ETK32" s="37"/>
      <c r="ETL32" s="37"/>
      <c r="ETM32" s="37"/>
      <c r="ETN32" s="37"/>
      <c r="ETO32" s="37"/>
      <c r="ETP32" s="37"/>
      <c r="ETQ32" s="37"/>
      <c r="ETR32" s="37"/>
      <c r="ETS32" s="37"/>
      <c r="ETT32" s="37"/>
      <c r="ETU32" s="37"/>
      <c r="ETV32" s="37"/>
      <c r="ETW32" s="37"/>
      <c r="ETX32" s="37"/>
      <c r="ETY32" s="37"/>
      <c r="ETZ32" s="37"/>
      <c r="EUA32" s="37"/>
      <c r="EUB32" s="37"/>
      <c r="EUC32" s="37"/>
      <c r="EUD32" s="37"/>
      <c r="EUE32" s="37"/>
      <c r="EUF32" s="37"/>
      <c r="EUG32" s="37"/>
      <c r="EUH32" s="37"/>
      <c r="EUI32" s="37"/>
      <c r="EUJ32" s="37"/>
      <c r="EUK32" s="37"/>
      <c r="EUL32" s="37"/>
      <c r="EUM32" s="37"/>
      <c r="EUN32" s="37"/>
      <c r="EUO32" s="37"/>
      <c r="EUP32" s="37"/>
      <c r="EUQ32" s="37"/>
      <c r="EUR32" s="37"/>
      <c r="EUS32" s="37"/>
      <c r="EUT32" s="37"/>
      <c r="EUU32" s="37"/>
      <c r="EUV32" s="37"/>
      <c r="EUW32" s="37"/>
      <c r="EUX32" s="37"/>
      <c r="EUY32" s="37"/>
      <c r="EUZ32" s="37"/>
      <c r="EVA32" s="37"/>
      <c r="EVB32" s="37"/>
      <c r="EVC32" s="37"/>
      <c r="EVD32" s="37"/>
      <c r="EVE32" s="37"/>
      <c r="EVF32" s="37"/>
      <c r="EVG32" s="37"/>
      <c r="EVH32" s="37"/>
      <c r="EVI32" s="37"/>
      <c r="EVJ32" s="37"/>
      <c r="EVK32" s="37"/>
      <c r="EVL32" s="37"/>
      <c r="EVM32" s="37"/>
      <c r="EVN32" s="37"/>
      <c r="EVO32" s="37"/>
      <c r="EVP32" s="37"/>
      <c r="EVQ32" s="37"/>
      <c r="EVR32" s="37"/>
      <c r="EVS32" s="37"/>
      <c r="EVT32" s="37"/>
      <c r="EVU32" s="37"/>
      <c r="EVV32" s="37"/>
      <c r="EVW32" s="37"/>
      <c r="EVX32" s="37"/>
      <c r="EVY32" s="37"/>
      <c r="EVZ32" s="37"/>
      <c r="EWA32" s="37"/>
      <c r="EWB32" s="37"/>
      <c r="EWC32" s="37"/>
      <c r="EWD32" s="37"/>
      <c r="EWE32" s="37"/>
      <c r="EWF32" s="37"/>
      <c r="EWG32" s="37"/>
      <c r="EWH32" s="37"/>
      <c r="EWI32" s="37"/>
      <c r="EWJ32" s="37"/>
      <c r="EWK32" s="37"/>
      <c r="EWL32" s="37"/>
      <c r="EWM32" s="37"/>
      <c r="EWN32" s="37"/>
      <c r="EWO32" s="37"/>
      <c r="EWP32" s="37"/>
      <c r="EWQ32" s="37"/>
      <c r="EWR32" s="37"/>
      <c r="EWS32" s="37"/>
      <c r="EWT32" s="37"/>
      <c r="EWU32" s="37"/>
      <c r="EWV32" s="37"/>
      <c r="EWW32" s="37"/>
      <c r="EWX32" s="37"/>
      <c r="EWY32" s="37"/>
      <c r="EWZ32" s="37"/>
      <c r="EXA32" s="37"/>
      <c r="EXB32" s="37"/>
      <c r="EXC32" s="37"/>
      <c r="EXD32" s="37"/>
      <c r="EXE32" s="37"/>
      <c r="EXF32" s="37"/>
      <c r="EXG32" s="37"/>
      <c r="EXH32" s="37"/>
      <c r="EXI32" s="37"/>
      <c r="EXJ32" s="37"/>
      <c r="EXK32" s="37"/>
      <c r="EXL32" s="37"/>
      <c r="EXM32" s="37"/>
      <c r="EXN32" s="37"/>
      <c r="EXO32" s="37"/>
      <c r="EXP32" s="37"/>
      <c r="EXQ32" s="37"/>
      <c r="EXR32" s="37"/>
      <c r="EXS32" s="37"/>
      <c r="EXT32" s="37"/>
      <c r="EXU32" s="37"/>
      <c r="EXV32" s="37"/>
      <c r="EXW32" s="37"/>
      <c r="EXX32" s="37"/>
      <c r="EXY32" s="37"/>
      <c r="EXZ32" s="37"/>
      <c r="EYA32" s="37"/>
      <c r="EYB32" s="37"/>
      <c r="EYC32" s="37"/>
      <c r="EYD32" s="37"/>
      <c r="EYE32" s="37"/>
      <c r="EYF32" s="37"/>
      <c r="EYG32" s="37"/>
      <c r="EYH32" s="37"/>
      <c r="EYI32" s="37"/>
      <c r="EYJ32" s="37"/>
      <c r="EYK32" s="37"/>
      <c r="EYL32" s="37"/>
      <c r="EYM32" s="37"/>
      <c r="EYN32" s="37"/>
      <c r="EYO32" s="37"/>
      <c r="EYP32" s="37"/>
      <c r="EYQ32" s="37"/>
      <c r="EYR32" s="37"/>
      <c r="EYS32" s="37"/>
      <c r="EYT32" s="37"/>
      <c r="EYU32" s="37"/>
      <c r="EYV32" s="37"/>
      <c r="EYW32" s="37"/>
      <c r="EYX32" s="37"/>
      <c r="EYY32" s="37"/>
      <c r="EYZ32" s="37"/>
      <c r="EZA32" s="37"/>
      <c r="EZB32" s="37"/>
      <c r="EZC32" s="37"/>
      <c r="EZD32" s="37"/>
      <c r="EZE32" s="37"/>
      <c r="EZF32" s="37"/>
      <c r="EZG32" s="37"/>
      <c r="EZH32" s="37"/>
      <c r="EZI32" s="37"/>
      <c r="EZJ32" s="37"/>
      <c r="EZK32" s="37"/>
      <c r="EZL32" s="37"/>
      <c r="EZM32" s="37"/>
      <c r="EZN32" s="37"/>
      <c r="EZO32" s="37"/>
      <c r="EZP32" s="37"/>
      <c r="EZQ32" s="37"/>
      <c r="EZR32" s="37"/>
      <c r="EZS32" s="37"/>
      <c r="EZT32" s="37"/>
      <c r="EZU32" s="37"/>
      <c r="EZV32" s="37"/>
      <c r="EZW32" s="37"/>
      <c r="EZX32" s="37"/>
      <c r="EZY32" s="37"/>
      <c r="EZZ32" s="37"/>
      <c r="FAA32" s="37"/>
      <c r="FAB32" s="37"/>
      <c r="FAC32" s="37"/>
      <c r="FAD32" s="37"/>
      <c r="FAE32" s="37"/>
      <c r="FAF32" s="37"/>
      <c r="FAG32" s="37"/>
      <c r="FAH32" s="37"/>
      <c r="FAI32" s="37"/>
      <c r="FAJ32" s="37"/>
      <c r="FAK32" s="37"/>
      <c r="FAL32" s="37"/>
      <c r="FAM32" s="37"/>
      <c r="FAN32" s="37"/>
      <c r="FAO32" s="37"/>
      <c r="FAP32" s="37"/>
      <c r="FAQ32" s="37"/>
      <c r="FAR32" s="37"/>
      <c r="FAS32" s="37"/>
      <c r="FAT32" s="37"/>
      <c r="FAU32" s="37"/>
      <c r="FAV32" s="37"/>
      <c r="FAW32" s="37"/>
      <c r="FAX32" s="37"/>
      <c r="FAY32" s="37"/>
      <c r="FAZ32" s="37"/>
      <c r="FBA32" s="37"/>
      <c r="FBB32" s="37"/>
      <c r="FBC32" s="37"/>
      <c r="FBD32" s="37"/>
      <c r="FBE32" s="37"/>
      <c r="FBF32" s="37"/>
      <c r="FBG32" s="37"/>
      <c r="FBH32" s="37"/>
      <c r="FBI32" s="37"/>
      <c r="FBJ32" s="37"/>
      <c r="FBK32" s="37"/>
      <c r="FBL32" s="37"/>
      <c r="FBM32" s="37"/>
      <c r="FBN32" s="37"/>
      <c r="FBO32" s="37"/>
      <c r="FBP32" s="37"/>
      <c r="FBQ32" s="37"/>
      <c r="FBR32" s="37"/>
      <c r="FBS32" s="37"/>
      <c r="FBT32" s="37"/>
      <c r="FBU32" s="37"/>
      <c r="FBV32" s="37"/>
      <c r="FBW32" s="37"/>
      <c r="FBX32" s="37"/>
      <c r="FBY32" s="37"/>
      <c r="FBZ32" s="37"/>
      <c r="FCA32" s="37"/>
      <c r="FCB32" s="37"/>
      <c r="FCC32" s="37"/>
      <c r="FCD32" s="37"/>
      <c r="FCE32" s="37"/>
      <c r="FCF32" s="37"/>
      <c r="FCG32" s="37"/>
      <c r="FCH32" s="37"/>
      <c r="FCI32" s="37"/>
      <c r="FCJ32" s="37"/>
      <c r="FCK32" s="37"/>
      <c r="FCL32" s="37"/>
      <c r="FCM32" s="37"/>
      <c r="FCN32" s="37"/>
      <c r="FCO32" s="37"/>
      <c r="FCP32" s="37"/>
      <c r="FCQ32" s="37"/>
      <c r="FCR32" s="37"/>
      <c r="FCS32" s="37"/>
      <c r="FCT32" s="37"/>
      <c r="FCU32" s="37"/>
      <c r="FCV32" s="37"/>
      <c r="FCW32" s="37"/>
      <c r="FCX32" s="37"/>
      <c r="FCY32" s="37"/>
      <c r="FCZ32" s="37"/>
      <c r="FDA32" s="37"/>
      <c r="FDB32" s="37"/>
      <c r="FDC32" s="37"/>
      <c r="FDD32" s="37"/>
      <c r="FDE32" s="37"/>
      <c r="FDF32" s="37"/>
      <c r="FDG32" s="37"/>
      <c r="FDH32" s="37"/>
      <c r="FDI32" s="37"/>
      <c r="FDJ32" s="37"/>
      <c r="FDK32" s="37"/>
      <c r="FDL32" s="37"/>
      <c r="FDM32" s="37"/>
      <c r="FDN32" s="37"/>
      <c r="FDO32" s="37"/>
      <c r="FDP32" s="37"/>
      <c r="FDQ32" s="37"/>
      <c r="FDR32" s="37"/>
      <c r="FDS32" s="37"/>
      <c r="FDT32" s="37"/>
      <c r="FDU32" s="37"/>
      <c r="FDV32" s="37"/>
      <c r="FDW32" s="37"/>
      <c r="FDX32" s="37"/>
      <c r="FDY32" s="37"/>
      <c r="FDZ32" s="37"/>
      <c r="FEA32" s="37"/>
      <c r="FEB32" s="37"/>
      <c r="FEC32" s="37"/>
      <c r="FED32" s="37"/>
      <c r="FEE32" s="37"/>
      <c r="FEF32" s="37"/>
      <c r="FEG32" s="37"/>
      <c r="FEH32" s="37"/>
      <c r="FEI32" s="37"/>
      <c r="FEJ32" s="37"/>
      <c r="FEK32" s="37"/>
      <c r="FEL32" s="37"/>
      <c r="FEM32" s="37"/>
      <c r="FEN32" s="37"/>
      <c r="FEO32" s="37"/>
      <c r="FEP32" s="37"/>
      <c r="FEQ32" s="37"/>
      <c r="FER32" s="37"/>
      <c r="FES32" s="37"/>
      <c r="FET32" s="37"/>
      <c r="FEU32" s="37"/>
      <c r="FEV32" s="37"/>
      <c r="FEW32" s="37"/>
      <c r="FEX32" s="37"/>
      <c r="FEY32" s="37"/>
      <c r="FEZ32" s="37"/>
      <c r="FFA32" s="37"/>
      <c r="FFB32" s="37"/>
      <c r="FFC32" s="37"/>
      <c r="FFD32" s="37"/>
      <c r="FFE32" s="37"/>
      <c r="FFF32" s="37"/>
      <c r="FFG32" s="37"/>
      <c r="FFH32" s="37"/>
      <c r="FFI32" s="37"/>
      <c r="FFJ32" s="37"/>
      <c r="FFK32" s="37"/>
      <c r="FFL32" s="37"/>
      <c r="FFM32" s="37"/>
      <c r="FFN32" s="37"/>
      <c r="FFO32" s="37"/>
      <c r="FFP32" s="37"/>
      <c r="FFQ32" s="37"/>
      <c r="FFR32" s="37"/>
      <c r="FFS32" s="37"/>
      <c r="FFT32" s="37"/>
      <c r="FFU32" s="37"/>
      <c r="FFV32" s="37"/>
      <c r="FFW32" s="37"/>
      <c r="FFX32" s="37"/>
      <c r="FFY32" s="37"/>
      <c r="FFZ32" s="37"/>
      <c r="FGA32" s="37"/>
      <c r="FGB32" s="37"/>
      <c r="FGC32" s="37"/>
      <c r="FGD32" s="37"/>
      <c r="FGE32" s="37"/>
      <c r="FGF32" s="37"/>
      <c r="FGG32" s="37"/>
      <c r="FGH32" s="37"/>
      <c r="FGI32" s="37"/>
      <c r="FGJ32" s="37"/>
      <c r="FGK32" s="37"/>
      <c r="FGL32" s="37"/>
      <c r="FGM32" s="37"/>
      <c r="FGN32" s="37"/>
      <c r="FGO32" s="37"/>
      <c r="FGP32" s="37"/>
      <c r="FGQ32" s="37"/>
      <c r="FGR32" s="37"/>
      <c r="FGS32" s="37"/>
      <c r="FGT32" s="37"/>
      <c r="FGU32" s="37"/>
      <c r="FGV32" s="37"/>
      <c r="FGW32" s="37"/>
      <c r="FGX32" s="37"/>
      <c r="FGY32" s="37"/>
      <c r="FGZ32" s="37"/>
      <c r="FHA32" s="37"/>
      <c r="FHB32" s="37"/>
      <c r="FHC32" s="37"/>
      <c r="FHD32" s="37"/>
      <c r="FHE32" s="37"/>
      <c r="FHF32" s="37"/>
      <c r="FHG32" s="37"/>
      <c r="FHH32" s="37"/>
      <c r="FHI32" s="37"/>
      <c r="FHJ32" s="37"/>
      <c r="FHK32" s="37"/>
      <c r="FHL32" s="37"/>
      <c r="FHM32" s="37"/>
      <c r="FHN32" s="37"/>
      <c r="FHO32" s="37"/>
      <c r="FHP32" s="37"/>
      <c r="FHQ32" s="37"/>
      <c r="FHR32" s="37"/>
      <c r="FHS32" s="37"/>
      <c r="FHT32" s="37"/>
      <c r="FHU32" s="37"/>
      <c r="FHV32" s="37"/>
      <c r="FHW32" s="37"/>
      <c r="FHX32" s="37"/>
      <c r="FHY32" s="37"/>
      <c r="FHZ32" s="37"/>
      <c r="FIA32" s="37"/>
      <c r="FIB32" s="37"/>
      <c r="FIC32" s="37"/>
      <c r="FID32" s="37"/>
      <c r="FIE32" s="37"/>
      <c r="FIF32" s="37"/>
      <c r="FIG32" s="37"/>
      <c r="FIH32" s="37"/>
      <c r="FII32" s="37"/>
      <c r="FIJ32" s="37"/>
      <c r="FIK32" s="37"/>
      <c r="FIL32" s="37"/>
      <c r="FIM32" s="37"/>
      <c r="FIN32" s="37"/>
      <c r="FIO32" s="37"/>
      <c r="FIP32" s="37"/>
      <c r="FIQ32" s="37"/>
      <c r="FIR32" s="37"/>
      <c r="FIS32" s="37"/>
      <c r="FIT32" s="37"/>
      <c r="FIU32" s="37"/>
      <c r="FIV32" s="37"/>
      <c r="FIW32" s="37"/>
      <c r="FIX32" s="37"/>
      <c r="FIY32" s="37"/>
      <c r="FIZ32" s="37"/>
      <c r="FJA32" s="37"/>
      <c r="FJB32" s="37"/>
      <c r="FJC32" s="37"/>
      <c r="FJD32" s="37"/>
      <c r="FJE32" s="37"/>
      <c r="FJF32" s="37"/>
      <c r="FJG32" s="37"/>
      <c r="FJH32" s="37"/>
      <c r="FJI32" s="37"/>
      <c r="FJJ32" s="37"/>
      <c r="FJK32" s="37"/>
      <c r="FJL32" s="37"/>
      <c r="FJM32" s="37"/>
      <c r="FJN32" s="37"/>
      <c r="FJO32" s="37"/>
      <c r="FJP32" s="37"/>
      <c r="FJQ32" s="37"/>
      <c r="FJR32" s="37"/>
      <c r="FJS32" s="37"/>
      <c r="FJT32" s="37"/>
      <c r="FJU32" s="37"/>
      <c r="FJV32" s="37"/>
      <c r="FJW32" s="37"/>
      <c r="FJX32" s="37"/>
      <c r="FJY32" s="37"/>
      <c r="FJZ32" s="37"/>
      <c r="FKA32" s="37"/>
      <c r="FKB32" s="37"/>
      <c r="FKC32" s="37"/>
      <c r="FKD32" s="37"/>
      <c r="FKE32" s="37"/>
      <c r="FKF32" s="37"/>
      <c r="FKG32" s="37"/>
      <c r="FKH32" s="37"/>
      <c r="FKI32" s="37"/>
      <c r="FKJ32" s="37"/>
      <c r="FKK32" s="37"/>
      <c r="FKL32" s="37"/>
      <c r="FKM32" s="37"/>
      <c r="FKN32" s="37"/>
      <c r="FKO32" s="37"/>
      <c r="FKP32" s="37"/>
      <c r="FKQ32" s="37"/>
      <c r="FKR32" s="37"/>
      <c r="FKS32" s="37"/>
      <c r="FKT32" s="37"/>
      <c r="FKU32" s="37"/>
      <c r="FKV32" s="37"/>
      <c r="FKW32" s="37"/>
      <c r="FKX32" s="37"/>
      <c r="FKY32" s="37"/>
      <c r="FKZ32" s="37"/>
      <c r="FLA32" s="37"/>
      <c r="FLB32" s="37"/>
      <c r="FLC32" s="37"/>
      <c r="FLD32" s="37"/>
      <c r="FLE32" s="37"/>
      <c r="FLF32" s="37"/>
      <c r="FLG32" s="37"/>
      <c r="FLH32" s="37"/>
      <c r="FLI32" s="37"/>
      <c r="FLJ32" s="37"/>
      <c r="FLK32" s="37"/>
      <c r="FLL32" s="37"/>
      <c r="FLM32" s="37"/>
      <c r="FLN32" s="37"/>
      <c r="FLO32" s="37"/>
      <c r="FLP32" s="37"/>
      <c r="FLQ32" s="37"/>
      <c r="FLR32" s="37"/>
      <c r="FLS32" s="37"/>
      <c r="FLT32" s="37"/>
      <c r="FLU32" s="37"/>
      <c r="FLV32" s="37"/>
      <c r="FLW32" s="37"/>
      <c r="FLX32" s="37"/>
      <c r="FLY32" s="37"/>
      <c r="FLZ32" s="37"/>
      <c r="FMA32" s="37"/>
      <c r="FMB32" s="37"/>
      <c r="FMC32" s="37"/>
      <c r="FMD32" s="37"/>
      <c r="FME32" s="37"/>
      <c r="FMF32" s="37"/>
      <c r="FMG32" s="37"/>
      <c r="FMH32" s="37"/>
      <c r="FMI32" s="37"/>
      <c r="FMJ32" s="37"/>
      <c r="FMK32" s="37"/>
      <c r="FML32" s="37"/>
      <c r="FMM32" s="37"/>
      <c r="FMN32" s="37"/>
      <c r="FMO32" s="37"/>
      <c r="FMP32" s="37"/>
      <c r="FMQ32" s="37"/>
      <c r="FMR32" s="37"/>
      <c r="FMS32" s="37"/>
      <c r="FMT32" s="37"/>
      <c r="FMU32" s="37"/>
      <c r="FMV32" s="37"/>
      <c r="FMW32" s="37"/>
      <c r="FMX32" s="37"/>
      <c r="FMY32" s="37"/>
      <c r="FMZ32" s="37"/>
      <c r="FNA32" s="37"/>
      <c r="FNB32" s="37"/>
      <c r="FNC32" s="37"/>
      <c r="FND32" s="37"/>
      <c r="FNE32" s="37"/>
      <c r="FNF32" s="37"/>
      <c r="FNG32" s="37"/>
      <c r="FNH32" s="37"/>
      <c r="FNI32" s="37"/>
      <c r="FNJ32" s="37"/>
      <c r="FNK32" s="37"/>
      <c r="FNL32" s="37"/>
      <c r="FNM32" s="37"/>
      <c r="FNN32" s="37"/>
      <c r="FNO32" s="37"/>
      <c r="FNP32" s="37"/>
      <c r="FNQ32" s="37"/>
      <c r="FNR32" s="37"/>
      <c r="FNS32" s="37"/>
      <c r="FNT32" s="37"/>
      <c r="FNU32" s="37"/>
      <c r="FNV32" s="37"/>
      <c r="FNW32" s="37"/>
      <c r="FNX32" s="37"/>
      <c r="FNY32" s="37"/>
      <c r="FNZ32" s="37"/>
      <c r="FOA32" s="37"/>
      <c r="FOB32" s="37"/>
      <c r="FOC32" s="37"/>
      <c r="FOD32" s="37"/>
      <c r="FOE32" s="37"/>
      <c r="FOF32" s="37"/>
      <c r="FOG32" s="37"/>
      <c r="FOH32" s="37"/>
      <c r="FOI32" s="37"/>
      <c r="FOJ32" s="37"/>
      <c r="FOK32" s="37"/>
      <c r="FOL32" s="37"/>
      <c r="FOM32" s="37"/>
      <c r="FON32" s="37"/>
      <c r="FOO32" s="37"/>
      <c r="FOP32" s="37"/>
      <c r="FOQ32" s="37"/>
      <c r="FOR32" s="37"/>
      <c r="FOS32" s="37"/>
      <c r="FOT32" s="37"/>
      <c r="FOU32" s="37"/>
      <c r="FOV32" s="37"/>
      <c r="FOW32" s="37"/>
      <c r="FOX32" s="37"/>
      <c r="FOY32" s="37"/>
      <c r="FOZ32" s="37"/>
      <c r="FPA32" s="37"/>
      <c r="FPB32" s="37"/>
      <c r="FPC32" s="37"/>
      <c r="FPD32" s="37"/>
      <c r="FPE32" s="37"/>
      <c r="FPF32" s="37"/>
      <c r="FPG32" s="37"/>
      <c r="FPH32" s="37"/>
      <c r="FPI32" s="37"/>
      <c r="FPJ32" s="37"/>
      <c r="FPK32" s="37"/>
      <c r="FPL32" s="37"/>
      <c r="FPM32" s="37"/>
      <c r="FPN32" s="37"/>
      <c r="FPO32" s="37"/>
      <c r="FPP32" s="37"/>
      <c r="FPQ32" s="37"/>
      <c r="FPR32" s="37"/>
      <c r="FPS32" s="37"/>
      <c r="FPT32" s="37"/>
      <c r="FPU32" s="37"/>
      <c r="FPV32" s="37"/>
      <c r="FPW32" s="37"/>
      <c r="FPX32" s="37"/>
      <c r="FPY32" s="37"/>
      <c r="FPZ32" s="37"/>
      <c r="FQA32" s="37"/>
      <c r="FQB32" s="37"/>
      <c r="FQC32" s="37"/>
      <c r="FQD32" s="37"/>
      <c r="FQE32" s="37"/>
      <c r="FQF32" s="37"/>
      <c r="FQG32" s="37"/>
      <c r="FQH32" s="37"/>
      <c r="FQI32" s="37"/>
      <c r="FQJ32" s="37"/>
      <c r="FQK32" s="37"/>
      <c r="FQL32" s="37"/>
      <c r="FQM32" s="37"/>
      <c r="FQN32" s="37"/>
      <c r="FQO32" s="37"/>
      <c r="FQP32" s="37"/>
      <c r="FQQ32" s="37"/>
      <c r="FQR32" s="37"/>
      <c r="FQS32" s="37"/>
      <c r="FQT32" s="37"/>
      <c r="FQU32" s="37"/>
      <c r="FQV32" s="37"/>
      <c r="FQW32" s="37"/>
      <c r="FQX32" s="37"/>
      <c r="FQY32" s="37"/>
      <c r="FQZ32" s="37"/>
      <c r="FRA32" s="37"/>
      <c r="FRB32" s="37"/>
      <c r="FRC32" s="37"/>
      <c r="FRD32" s="37"/>
      <c r="FRE32" s="37"/>
      <c r="FRF32" s="37"/>
      <c r="FRG32" s="37"/>
      <c r="FRH32" s="37"/>
      <c r="FRI32" s="37"/>
      <c r="FRJ32" s="37"/>
      <c r="FRK32" s="37"/>
      <c r="FRL32" s="37"/>
      <c r="FRM32" s="37"/>
      <c r="FRN32" s="37"/>
      <c r="FRO32" s="37"/>
      <c r="FRP32" s="37"/>
      <c r="FRQ32" s="37"/>
      <c r="FRR32" s="37"/>
      <c r="FRS32" s="37"/>
      <c r="FRT32" s="37"/>
      <c r="FRU32" s="37"/>
      <c r="FRV32" s="37"/>
      <c r="FRW32" s="37"/>
      <c r="FRX32" s="37"/>
      <c r="FRY32" s="37"/>
      <c r="FRZ32" s="37"/>
      <c r="FSA32" s="37"/>
      <c r="FSB32" s="37"/>
      <c r="FSC32" s="37"/>
      <c r="FSD32" s="37"/>
      <c r="FSE32" s="37"/>
      <c r="FSF32" s="37"/>
      <c r="FSG32" s="37"/>
      <c r="FSH32" s="37"/>
      <c r="FSI32" s="37"/>
      <c r="FSJ32" s="37"/>
      <c r="FSK32" s="37"/>
      <c r="FSL32" s="37"/>
      <c r="FSM32" s="37"/>
      <c r="FSN32" s="37"/>
      <c r="FSO32" s="37"/>
      <c r="FSP32" s="37"/>
      <c r="FSQ32" s="37"/>
      <c r="FSR32" s="37"/>
      <c r="FSS32" s="37"/>
      <c r="FST32" s="37"/>
      <c r="FSU32" s="37"/>
      <c r="FSV32" s="37"/>
      <c r="FSW32" s="37"/>
      <c r="FSX32" s="37"/>
      <c r="FSY32" s="37"/>
      <c r="FSZ32" s="37"/>
      <c r="FTA32" s="37"/>
      <c r="FTB32" s="37"/>
      <c r="FTC32" s="37"/>
      <c r="FTD32" s="37"/>
      <c r="FTE32" s="37"/>
      <c r="FTF32" s="37"/>
      <c r="FTG32" s="37"/>
      <c r="FTH32" s="37"/>
      <c r="FTI32" s="37"/>
      <c r="FTJ32" s="37"/>
      <c r="FTK32" s="37"/>
      <c r="FTL32" s="37"/>
      <c r="FTM32" s="37"/>
      <c r="FTN32" s="37"/>
      <c r="FTO32" s="37"/>
      <c r="FTP32" s="37"/>
      <c r="FTQ32" s="37"/>
      <c r="FTR32" s="37"/>
      <c r="FTS32" s="37"/>
      <c r="FTT32" s="37"/>
      <c r="FTU32" s="37"/>
      <c r="FTV32" s="37"/>
      <c r="FTW32" s="37"/>
      <c r="FTX32" s="37"/>
      <c r="FTY32" s="37"/>
      <c r="FTZ32" s="37"/>
      <c r="FUA32" s="37"/>
      <c r="FUB32" s="37"/>
      <c r="FUC32" s="37"/>
      <c r="FUD32" s="37"/>
      <c r="FUE32" s="37"/>
      <c r="FUF32" s="37"/>
      <c r="FUG32" s="37"/>
      <c r="FUH32" s="37"/>
      <c r="FUI32" s="37"/>
      <c r="FUJ32" s="37"/>
      <c r="FUK32" s="37"/>
      <c r="FUL32" s="37"/>
      <c r="FUM32" s="37"/>
      <c r="FUN32" s="37"/>
      <c r="FUO32" s="37"/>
      <c r="FUP32" s="37"/>
      <c r="FUQ32" s="37"/>
      <c r="FUR32" s="37"/>
      <c r="FUS32" s="37"/>
      <c r="FUT32" s="37"/>
      <c r="FUU32" s="37"/>
      <c r="FUV32" s="37"/>
      <c r="FUW32" s="37"/>
      <c r="FUX32" s="37"/>
      <c r="FUY32" s="37"/>
      <c r="FUZ32" s="37"/>
      <c r="FVA32" s="37"/>
      <c r="FVB32" s="37"/>
      <c r="FVC32" s="37"/>
      <c r="FVD32" s="37"/>
      <c r="FVE32" s="37"/>
      <c r="FVF32" s="37"/>
      <c r="FVG32" s="37"/>
      <c r="FVH32" s="37"/>
      <c r="FVI32" s="37"/>
      <c r="FVJ32" s="37"/>
      <c r="FVK32" s="37"/>
      <c r="FVL32" s="37"/>
      <c r="FVM32" s="37"/>
      <c r="FVN32" s="37"/>
      <c r="FVO32" s="37"/>
      <c r="FVP32" s="37"/>
      <c r="FVQ32" s="37"/>
      <c r="FVR32" s="37"/>
      <c r="FVS32" s="37"/>
      <c r="FVT32" s="37"/>
      <c r="FVU32" s="37"/>
      <c r="FVV32" s="37"/>
      <c r="FVW32" s="37"/>
      <c r="FVX32" s="37"/>
      <c r="FVY32" s="37"/>
      <c r="FVZ32" s="37"/>
      <c r="FWA32" s="37"/>
      <c r="FWB32" s="37"/>
      <c r="FWC32" s="37"/>
      <c r="FWD32" s="37"/>
      <c r="FWE32" s="37"/>
      <c r="FWF32" s="37"/>
      <c r="FWG32" s="37"/>
      <c r="FWH32" s="37"/>
      <c r="FWI32" s="37"/>
      <c r="FWJ32" s="37"/>
      <c r="FWK32" s="37"/>
      <c r="FWL32" s="37"/>
      <c r="FWM32" s="37"/>
      <c r="FWN32" s="37"/>
      <c r="FWO32" s="37"/>
      <c r="FWP32" s="37"/>
      <c r="FWQ32" s="37"/>
      <c r="FWR32" s="37"/>
      <c r="FWS32" s="37"/>
      <c r="FWT32" s="37"/>
      <c r="FWU32" s="37"/>
      <c r="FWV32" s="37"/>
      <c r="FWW32" s="37"/>
      <c r="FWX32" s="37"/>
      <c r="FWY32" s="37"/>
      <c r="FWZ32" s="37"/>
      <c r="FXA32" s="37"/>
      <c r="FXB32" s="37"/>
      <c r="FXC32" s="37"/>
      <c r="FXD32" s="37"/>
      <c r="FXE32" s="37"/>
      <c r="FXF32" s="37"/>
      <c r="FXG32" s="37"/>
      <c r="FXH32" s="37"/>
      <c r="FXI32" s="37"/>
      <c r="FXJ32" s="37"/>
      <c r="FXK32" s="37"/>
      <c r="FXL32" s="37"/>
      <c r="FXM32" s="37"/>
      <c r="FXN32" s="37"/>
      <c r="FXO32" s="37"/>
      <c r="FXP32" s="37"/>
      <c r="FXQ32" s="37"/>
      <c r="FXR32" s="37"/>
      <c r="FXS32" s="37"/>
      <c r="FXT32" s="37"/>
      <c r="FXU32" s="37"/>
      <c r="FXV32" s="37"/>
      <c r="FXW32" s="37"/>
      <c r="FXX32" s="37"/>
      <c r="FXY32" s="37"/>
      <c r="FXZ32" s="37"/>
      <c r="FYA32" s="37"/>
      <c r="FYB32" s="37"/>
      <c r="FYC32" s="37"/>
      <c r="FYD32" s="37"/>
      <c r="FYE32" s="37"/>
      <c r="FYF32" s="37"/>
      <c r="FYG32" s="37"/>
      <c r="FYH32" s="37"/>
      <c r="FYI32" s="37"/>
      <c r="FYJ32" s="37"/>
      <c r="FYK32" s="37"/>
      <c r="FYL32" s="37"/>
      <c r="FYM32" s="37"/>
      <c r="FYN32" s="37"/>
      <c r="FYO32" s="37"/>
      <c r="FYP32" s="37"/>
      <c r="FYQ32" s="37"/>
      <c r="FYR32" s="37"/>
      <c r="FYS32" s="37"/>
      <c r="FYT32" s="37"/>
      <c r="FYU32" s="37"/>
      <c r="FYV32" s="37"/>
      <c r="FYW32" s="37"/>
      <c r="FYX32" s="37"/>
      <c r="FYY32" s="37"/>
      <c r="FYZ32" s="37"/>
      <c r="FZA32" s="37"/>
      <c r="FZB32" s="37"/>
      <c r="FZC32" s="37"/>
      <c r="FZD32" s="37"/>
      <c r="FZE32" s="37"/>
      <c r="FZF32" s="37"/>
      <c r="FZG32" s="37"/>
      <c r="FZH32" s="37"/>
      <c r="FZI32" s="37"/>
      <c r="FZJ32" s="37"/>
      <c r="FZK32" s="37"/>
      <c r="FZL32" s="37"/>
      <c r="FZM32" s="37"/>
      <c r="FZN32" s="37"/>
      <c r="FZO32" s="37"/>
      <c r="FZP32" s="37"/>
      <c r="FZQ32" s="37"/>
      <c r="FZR32" s="37"/>
      <c r="FZS32" s="37"/>
      <c r="FZT32" s="37"/>
      <c r="FZU32" s="37"/>
      <c r="FZV32" s="37"/>
      <c r="FZW32" s="37"/>
      <c r="FZX32" s="37"/>
      <c r="FZY32" s="37"/>
      <c r="FZZ32" s="37"/>
      <c r="GAA32" s="37"/>
      <c r="GAB32" s="37"/>
      <c r="GAC32" s="37"/>
      <c r="GAD32" s="37"/>
      <c r="GAE32" s="37"/>
      <c r="GAF32" s="37"/>
      <c r="GAG32" s="37"/>
      <c r="GAH32" s="37"/>
      <c r="GAI32" s="37"/>
      <c r="GAJ32" s="37"/>
      <c r="GAK32" s="37"/>
      <c r="GAL32" s="37"/>
      <c r="GAM32" s="37"/>
      <c r="GAN32" s="37"/>
      <c r="GAO32" s="37"/>
      <c r="GAP32" s="37"/>
      <c r="GAQ32" s="37"/>
      <c r="GAR32" s="37"/>
      <c r="GAS32" s="37"/>
      <c r="GAT32" s="37"/>
      <c r="GAU32" s="37"/>
      <c r="GAV32" s="37"/>
      <c r="GAW32" s="37"/>
      <c r="GAX32" s="37"/>
      <c r="GAY32" s="37"/>
      <c r="GAZ32" s="37"/>
      <c r="GBA32" s="37"/>
      <c r="GBB32" s="37"/>
      <c r="GBC32" s="37"/>
      <c r="GBD32" s="37"/>
      <c r="GBE32" s="37"/>
      <c r="GBF32" s="37"/>
      <c r="GBG32" s="37"/>
      <c r="GBH32" s="37"/>
      <c r="GBI32" s="37"/>
      <c r="GBJ32" s="37"/>
      <c r="GBK32" s="37"/>
      <c r="GBL32" s="37"/>
      <c r="GBM32" s="37"/>
      <c r="GBN32" s="37"/>
      <c r="GBO32" s="37"/>
      <c r="GBP32" s="37"/>
      <c r="GBQ32" s="37"/>
      <c r="GBR32" s="37"/>
      <c r="GBS32" s="37"/>
      <c r="GBT32" s="37"/>
      <c r="GBU32" s="37"/>
      <c r="GBV32" s="37"/>
      <c r="GBW32" s="37"/>
      <c r="GBX32" s="37"/>
      <c r="GBY32" s="37"/>
      <c r="GBZ32" s="37"/>
      <c r="GCA32" s="37"/>
      <c r="GCB32" s="37"/>
      <c r="GCC32" s="37"/>
      <c r="GCD32" s="37"/>
      <c r="GCE32" s="37"/>
      <c r="GCF32" s="37"/>
      <c r="GCG32" s="37"/>
      <c r="GCH32" s="37"/>
      <c r="GCI32" s="37"/>
      <c r="GCJ32" s="37"/>
      <c r="GCK32" s="37"/>
      <c r="GCL32" s="37"/>
      <c r="GCM32" s="37"/>
      <c r="GCN32" s="37"/>
      <c r="GCO32" s="37"/>
      <c r="GCP32" s="37"/>
      <c r="GCQ32" s="37"/>
      <c r="GCR32" s="37"/>
      <c r="GCS32" s="37"/>
      <c r="GCT32" s="37"/>
      <c r="GCU32" s="37"/>
      <c r="GCV32" s="37"/>
      <c r="GCW32" s="37"/>
      <c r="GCX32" s="37"/>
      <c r="GCY32" s="37"/>
      <c r="GCZ32" s="37"/>
      <c r="GDA32" s="37"/>
      <c r="GDB32" s="37"/>
      <c r="GDC32" s="37"/>
      <c r="GDD32" s="37"/>
      <c r="GDE32" s="37"/>
      <c r="GDF32" s="37"/>
      <c r="GDG32" s="37"/>
      <c r="GDH32" s="37"/>
      <c r="GDI32" s="37"/>
      <c r="GDJ32" s="37"/>
      <c r="GDK32" s="37"/>
      <c r="GDL32" s="37"/>
      <c r="GDM32" s="37"/>
      <c r="GDN32" s="37"/>
      <c r="GDO32" s="37"/>
      <c r="GDP32" s="37"/>
      <c r="GDQ32" s="37"/>
      <c r="GDR32" s="37"/>
      <c r="GDS32" s="37"/>
      <c r="GDT32" s="37"/>
      <c r="GDU32" s="37"/>
      <c r="GDV32" s="37"/>
      <c r="GDW32" s="37"/>
      <c r="GDX32" s="37"/>
      <c r="GDY32" s="37"/>
      <c r="GDZ32" s="37"/>
      <c r="GEA32" s="37"/>
      <c r="GEB32" s="37"/>
      <c r="GEC32" s="37"/>
      <c r="GED32" s="37"/>
      <c r="GEE32" s="37"/>
      <c r="GEF32" s="37"/>
      <c r="GEG32" s="37"/>
      <c r="GEH32" s="37"/>
      <c r="GEI32" s="37"/>
      <c r="GEJ32" s="37"/>
      <c r="GEK32" s="37"/>
      <c r="GEL32" s="37"/>
      <c r="GEM32" s="37"/>
      <c r="GEN32" s="37"/>
      <c r="GEO32" s="37"/>
      <c r="GEP32" s="37"/>
      <c r="GEQ32" s="37"/>
      <c r="GER32" s="37"/>
      <c r="GES32" s="37"/>
      <c r="GET32" s="37"/>
      <c r="GEU32" s="37"/>
      <c r="GEV32" s="37"/>
      <c r="GEW32" s="37"/>
      <c r="GEX32" s="37"/>
      <c r="GEY32" s="37"/>
      <c r="GEZ32" s="37"/>
      <c r="GFA32" s="37"/>
      <c r="GFB32" s="37"/>
      <c r="GFC32" s="37"/>
      <c r="GFD32" s="37"/>
      <c r="GFE32" s="37"/>
      <c r="GFF32" s="37"/>
      <c r="GFG32" s="37"/>
      <c r="GFH32" s="37"/>
      <c r="GFI32" s="37"/>
      <c r="GFJ32" s="37"/>
      <c r="GFK32" s="37"/>
      <c r="GFL32" s="37"/>
      <c r="GFM32" s="37"/>
      <c r="GFN32" s="37"/>
      <c r="GFO32" s="37"/>
      <c r="GFP32" s="37"/>
      <c r="GFQ32" s="37"/>
      <c r="GFR32" s="37"/>
      <c r="GFS32" s="37"/>
      <c r="GFT32" s="37"/>
      <c r="GFU32" s="37"/>
      <c r="GFV32" s="37"/>
      <c r="GFW32" s="37"/>
      <c r="GFX32" s="37"/>
      <c r="GFY32" s="37"/>
      <c r="GFZ32" s="37"/>
      <c r="GGA32" s="37"/>
      <c r="GGB32" s="37"/>
      <c r="GGC32" s="37"/>
      <c r="GGD32" s="37"/>
      <c r="GGE32" s="37"/>
      <c r="GGF32" s="37"/>
      <c r="GGG32" s="37"/>
      <c r="GGH32" s="37"/>
      <c r="GGI32" s="37"/>
      <c r="GGJ32" s="37"/>
      <c r="GGK32" s="37"/>
      <c r="GGL32" s="37"/>
      <c r="GGM32" s="37"/>
      <c r="GGN32" s="37"/>
      <c r="GGO32" s="37"/>
      <c r="GGP32" s="37"/>
      <c r="GGQ32" s="37"/>
      <c r="GGR32" s="37"/>
      <c r="GGS32" s="37"/>
      <c r="GGT32" s="37"/>
      <c r="GGU32" s="37"/>
      <c r="GGV32" s="37"/>
      <c r="GGW32" s="37"/>
      <c r="GGX32" s="37"/>
      <c r="GGY32" s="37"/>
      <c r="GGZ32" s="37"/>
      <c r="GHA32" s="37"/>
      <c r="GHB32" s="37"/>
      <c r="GHC32" s="37"/>
      <c r="GHD32" s="37"/>
      <c r="GHE32" s="37"/>
      <c r="GHF32" s="37"/>
      <c r="GHG32" s="37"/>
      <c r="GHH32" s="37"/>
      <c r="GHI32" s="37"/>
      <c r="GHJ32" s="37"/>
      <c r="GHK32" s="37"/>
      <c r="GHL32" s="37"/>
      <c r="GHM32" s="37"/>
      <c r="GHN32" s="37"/>
      <c r="GHO32" s="37"/>
      <c r="GHP32" s="37"/>
      <c r="GHQ32" s="37"/>
      <c r="GHR32" s="37"/>
      <c r="GHS32" s="37"/>
      <c r="GHT32" s="37"/>
      <c r="GHU32" s="37"/>
      <c r="GHV32" s="37"/>
      <c r="GHW32" s="37"/>
      <c r="GHX32" s="37"/>
      <c r="GHY32" s="37"/>
      <c r="GHZ32" s="37"/>
      <c r="GIA32" s="37"/>
      <c r="GIB32" s="37"/>
      <c r="GIC32" s="37"/>
      <c r="GID32" s="37"/>
      <c r="GIE32" s="37"/>
      <c r="GIF32" s="37"/>
      <c r="GIG32" s="37"/>
      <c r="GIH32" s="37"/>
      <c r="GII32" s="37"/>
      <c r="GIJ32" s="37"/>
      <c r="GIK32" s="37"/>
      <c r="GIL32" s="37"/>
      <c r="GIM32" s="37"/>
      <c r="GIN32" s="37"/>
      <c r="GIO32" s="37"/>
      <c r="GIP32" s="37"/>
      <c r="GIQ32" s="37"/>
      <c r="GIR32" s="37"/>
      <c r="GIS32" s="37"/>
      <c r="GIT32" s="37"/>
      <c r="GIU32" s="37"/>
      <c r="GIV32" s="37"/>
      <c r="GIW32" s="37"/>
      <c r="GIX32" s="37"/>
      <c r="GIY32" s="37"/>
      <c r="GIZ32" s="37"/>
      <c r="GJA32" s="37"/>
      <c r="GJB32" s="37"/>
      <c r="GJC32" s="37"/>
      <c r="GJD32" s="37"/>
      <c r="GJE32" s="37"/>
      <c r="GJF32" s="37"/>
      <c r="GJG32" s="37"/>
      <c r="GJH32" s="37"/>
      <c r="GJI32" s="37"/>
      <c r="GJJ32" s="37"/>
      <c r="GJK32" s="37"/>
      <c r="GJL32" s="37"/>
      <c r="GJM32" s="37"/>
      <c r="GJN32" s="37"/>
      <c r="GJO32" s="37"/>
      <c r="GJP32" s="37"/>
      <c r="GJQ32" s="37"/>
      <c r="GJR32" s="37"/>
      <c r="GJS32" s="37"/>
      <c r="GJT32" s="37"/>
      <c r="GJU32" s="37"/>
      <c r="GJV32" s="37"/>
      <c r="GJW32" s="37"/>
      <c r="GJX32" s="37"/>
      <c r="GJY32" s="37"/>
      <c r="GJZ32" s="37"/>
      <c r="GKA32" s="37"/>
      <c r="GKB32" s="37"/>
      <c r="GKC32" s="37"/>
      <c r="GKD32" s="37"/>
      <c r="GKE32" s="37"/>
      <c r="GKF32" s="37"/>
      <c r="GKG32" s="37"/>
      <c r="GKH32" s="37"/>
      <c r="GKI32" s="37"/>
      <c r="GKJ32" s="37"/>
      <c r="GKK32" s="37"/>
      <c r="GKL32" s="37"/>
      <c r="GKM32" s="37"/>
      <c r="GKN32" s="37"/>
      <c r="GKO32" s="37"/>
      <c r="GKP32" s="37"/>
      <c r="GKQ32" s="37"/>
      <c r="GKR32" s="37"/>
      <c r="GKS32" s="37"/>
      <c r="GKT32" s="37"/>
      <c r="GKU32" s="37"/>
      <c r="GKV32" s="37"/>
      <c r="GKW32" s="37"/>
      <c r="GKX32" s="37"/>
      <c r="GKY32" s="37"/>
      <c r="GKZ32" s="37"/>
      <c r="GLA32" s="37"/>
      <c r="GLB32" s="37"/>
      <c r="GLC32" s="37"/>
      <c r="GLD32" s="37"/>
      <c r="GLE32" s="37"/>
      <c r="GLF32" s="37"/>
      <c r="GLG32" s="37"/>
      <c r="GLH32" s="37"/>
      <c r="GLI32" s="37"/>
      <c r="GLJ32" s="37"/>
      <c r="GLK32" s="37"/>
      <c r="GLL32" s="37"/>
      <c r="GLM32" s="37"/>
      <c r="GLN32" s="37"/>
      <c r="GLO32" s="37"/>
      <c r="GLP32" s="37"/>
      <c r="GLQ32" s="37"/>
      <c r="GLR32" s="37"/>
      <c r="GLS32" s="37"/>
      <c r="GLT32" s="37"/>
      <c r="GLU32" s="37"/>
      <c r="GLV32" s="37"/>
      <c r="GLW32" s="37"/>
      <c r="GLX32" s="37"/>
      <c r="GLY32" s="37"/>
      <c r="GLZ32" s="37"/>
      <c r="GMA32" s="37"/>
      <c r="GMB32" s="37"/>
      <c r="GMC32" s="37"/>
      <c r="GMD32" s="37"/>
      <c r="GME32" s="37"/>
      <c r="GMF32" s="37"/>
      <c r="GMG32" s="37"/>
      <c r="GMH32" s="37"/>
      <c r="GMI32" s="37"/>
      <c r="GMJ32" s="37"/>
      <c r="GMK32" s="37"/>
      <c r="GML32" s="37"/>
      <c r="GMM32" s="37"/>
      <c r="GMN32" s="37"/>
      <c r="GMO32" s="37"/>
      <c r="GMP32" s="37"/>
      <c r="GMQ32" s="37"/>
      <c r="GMR32" s="37"/>
      <c r="GMS32" s="37"/>
      <c r="GMT32" s="37"/>
      <c r="GMU32" s="37"/>
      <c r="GMV32" s="37"/>
      <c r="GMW32" s="37"/>
      <c r="GMX32" s="37"/>
      <c r="GMY32" s="37"/>
      <c r="GMZ32" s="37"/>
      <c r="GNA32" s="37"/>
      <c r="GNB32" s="37"/>
      <c r="GNC32" s="37"/>
      <c r="GND32" s="37"/>
      <c r="GNE32" s="37"/>
      <c r="GNF32" s="37"/>
      <c r="GNG32" s="37"/>
      <c r="GNH32" s="37"/>
      <c r="GNI32" s="37"/>
      <c r="GNJ32" s="37"/>
      <c r="GNK32" s="37"/>
      <c r="GNL32" s="37"/>
      <c r="GNM32" s="37"/>
      <c r="GNN32" s="37"/>
      <c r="GNO32" s="37"/>
      <c r="GNP32" s="37"/>
      <c r="GNQ32" s="37"/>
      <c r="GNR32" s="37"/>
      <c r="GNS32" s="37"/>
      <c r="GNT32" s="37"/>
      <c r="GNU32" s="37"/>
      <c r="GNV32" s="37"/>
      <c r="GNW32" s="37"/>
      <c r="GNX32" s="37"/>
      <c r="GNY32" s="37"/>
      <c r="GNZ32" s="37"/>
      <c r="GOA32" s="37"/>
      <c r="GOB32" s="37"/>
      <c r="GOC32" s="37"/>
      <c r="GOD32" s="37"/>
      <c r="GOE32" s="37"/>
      <c r="GOF32" s="37"/>
      <c r="GOG32" s="37"/>
      <c r="GOH32" s="37"/>
      <c r="GOI32" s="37"/>
      <c r="GOJ32" s="37"/>
      <c r="GOK32" s="37"/>
      <c r="GOL32" s="37"/>
      <c r="GOM32" s="37"/>
      <c r="GON32" s="37"/>
      <c r="GOO32" s="37"/>
      <c r="GOP32" s="37"/>
      <c r="GOQ32" s="37"/>
      <c r="GOR32" s="37"/>
      <c r="GOS32" s="37"/>
      <c r="GOT32" s="37"/>
      <c r="GOU32" s="37"/>
      <c r="GOV32" s="37"/>
      <c r="GOW32" s="37"/>
      <c r="GOX32" s="37"/>
      <c r="GOY32" s="37"/>
      <c r="GOZ32" s="37"/>
      <c r="GPA32" s="37"/>
      <c r="GPB32" s="37"/>
      <c r="GPC32" s="37"/>
      <c r="GPD32" s="37"/>
      <c r="GPE32" s="37"/>
      <c r="GPF32" s="37"/>
      <c r="GPG32" s="37"/>
      <c r="GPH32" s="37"/>
      <c r="GPI32" s="37"/>
      <c r="GPJ32" s="37"/>
      <c r="GPK32" s="37"/>
      <c r="GPL32" s="37"/>
      <c r="GPM32" s="37"/>
      <c r="GPN32" s="37"/>
      <c r="GPO32" s="37"/>
      <c r="GPP32" s="37"/>
      <c r="GPQ32" s="37"/>
      <c r="GPR32" s="37"/>
      <c r="GPS32" s="37"/>
      <c r="GPT32" s="37"/>
      <c r="GPU32" s="37"/>
      <c r="GPV32" s="37"/>
      <c r="GPW32" s="37"/>
      <c r="GPX32" s="37"/>
      <c r="GPY32" s="37"/>
      <c r="GPZ32" s="37"/>
      <c r="GQA32" s="37"/>
      <c r="GQB32" s="37"/>
      <c r="GQC32" s="37"/>
      <c r="GQD32" s="37"/>
      <c r="GQE32" s="37"/>
      <c r="GQF32" s="37"/>
      <c r="GQG32" s="37"/>
      <c r="GQH32" s="37"/>
      <c r="GQI32" s="37"/>
      <c r="GQJ32" s="37"/>
      <c r="GQK32" s="37"/>
      <c r="GQL32" s="37"/>
      <c r="GQM32" s="37"/>
      <c r="GQN32" s="37"/>
      <c r="GQO32" s="37"/>
      <c r="GQP32" s="37"/>
      <c r="GQQ32" s="37"/>
      <c r="GQR32" s="37"/>
      <c r="GQS32" s="37"/>
      <c r="GQT32" s="37"/>
      <c r="GQU32" s="37"/>
      <c r="GQV32" s="37"/>
      <c r="GQW32" s="37"/>
      <c r="GQX32" s="37"/>
      <c r="GQY32" s="37"/>
      <c r="GQZ32" s="37"/>
      <c r="GRA32" s="37"/>
      <c r="GRB32" s="37"/>
      <c r="GRC32" s="37"/>
      <c r="GRD32" s="37"/>
      <c r="GRE32" s="37"/>
      <c r="GRF32" s="37"/>
      <c r="GRG32" s="37"/>
      <c r="GRH32" s="37"/>
      <c r="GRI32" s="37"/>
      <c r="GRJ32" s="37"/>
      <c r="GRK32" s="37"/>
      <c r="GRL32" s="37"/>
      <c r="GRM32" s="37"/>
      <c r="GRN32" s="37"/>
      <c r="GRO32" s="37"/>
      <c r="GRP32" s="37"/>
      <c r="GRQ32" s="37"/>
      <c r="GRR32" s="37"/>
      <c r="GRS32" s="37"/>
      <c r="GRT32" s="37"/>
      <c r="GRU32" s="37"/>
      <c r="GRV32" s="37"/>
      <c r="GRW32" s="37"/>
      <c r="GRX32" s="37"/>
      <c r="GRY32" s="37"/>
      <c r="GRZ32" s="37"/>
      <c r="GSA32" s="37"/>
      <c r="GSB32" s="37"/>
      <c r="GSC32" s="37"/>
      <c r="GSD32" s="37"/>
      <c r="GSE32" s="37"/>
      <c r="GSF32" s="37"/>
      <c r="GSG32" s="37"/>
      <c r="GSH32" s="37"/>
      <c r="GSI32" s="37"/>
      <c r="GSJ32" s="37"/>
      <c r="GSK32" s="37"/>
      <c r="GSL32" s="37"/>
      <c r="GSM32" s="37"/>
      <c r="GSN32" s="37"/>
      <c r="GSO32" s="37"/>
      <c r="GSP32" s="37"/>
      <c r="GSQ32" s="37"/>
      <c r="GSR32" s="37"/>
      <c r="GSS32" s="37"/>
      <c r="GST32" s="37"/>
      <c r="GSU32" s="37"/>
      <c r="GSV32" s="37"/>
      <c r="GSW32" s="37"/>
      <c r="GSX32" s="37"/>
      <c r="GSY32" s="37"/>
      <c r="GSZ32" s="37"/>
      <c r="GTA32" s="37"/>
      <c r="GTB32" s="37"/>
      <c r="GTC32" s="37"/>
      <c r="GTD32" s="37"/>
      <c r="GTE32" s="37"/>
      <c r="GTF32" s="37"/>
      <c r="GTG32" s="37"/>
      <c r="GTH32" s="37"/>
      <c r="GTI32" s="37"/>
      <c r="GTJ32" s="37"/>
      <c r="GTK32" s="37"/>
      <c r="GTL32" s="37"/>
      <c r="GTM32" s="37"/>
      <c r="GTN32" s="37"/>
      <c r="GTO32" s="37"/>
      <c r="GTP32" s="37"/>
      <c r="GTQ32" s="37"/>
      <c r="GTR32" s="37"/>
      <c r="GTS32" s="37"/>
      <c r="GTT32" s="37"/>
      <c r="GTU32" s="37"/>
      <c r="GTV32" s="37"/>
      <c r="GTW32" s="37"/>
      <c r="GTX32" s="37"/>
      <c r="GTY32" s="37"/>
      <c r="GTZ32" s="37"/>
      <c r="GUA32" s="37"/>
      <c r="GUB32" s="37"/>
      <c r="GUC32" s="37"/>
      <c r="GUD32" s="37"/>
      <c r="GUE32" s="37"/>
      <c r="GUF32" s="37"/>
      <c r="GUG32" s="37"/>
      <c r="GUH32" s="37"/>
      <c r="GUI32" s="37"/>
      <c r="GUJ32" s="37"/>
      <c r="GUK32" s="37"/>
      <c r="GUL32" s="37"/>
      <c r="GUM32" s="37"/>
      <c r="GUN32" s="37"/>
      <c r="GUO32" s="37"/>
      <c r="GUP32" s="37"/>
      <c r="GUQ32" s="37"/>
      <c r="GUR32" s="37"/>
      <c r="GUS32" s="37"/>
      <c r="GUT32" s="37"/>
      <c r="GUU32" s="37"/>
      <c r="GUV32" s="37"/>
      <c r="GUW32" s="37"/>
      <c r="GUX32" s="37"/>
      <c r="GUY32" s="37"/>
      <c r="GUZ32" s="37"/>
      <c r="GVA32" s="37"/>
      <c r="GVB32" s="37"/>
      <c r="GVC32" s="37"/>
      <c r="GVD32" s="37"/>
      <c r="GVE32" s="37"/>
      <c r="GVF32" s="37"/>
      <c r="GVG32" s="37"/>
      <c r="GVH32" s="37"/>
      <c r="GVI32" s="37"/>
      <c r="GVJ32" s="37"/>
      <c r="GVK32" s="37"/>
      <c r="GVL32" s="37"/>
      <c r="GVM32" s="37"/>
      <c r="GVN32" s="37"/>
      <c r="GVO32" s="37"/>
      <c r="GVP32" s="37"/>
      <c r="GVQ32" s="37"/>
      <c r="GVR32" s="37"/>
      <c r="GVS32" s="37"/>
      <c r="GVT32" s="37"/>
      <c r="GVU32" s="37"/>
      <c r="GVV32" s="37"/>
      <c r="GVW32" s="37"/>
      <c r="GVX32" s="37"/>
      <c r="GVY32" s="37"/>
      <c r="GVZ32" s="37"/>
      <c r="GWA32" s="37"/>
      <c r="GWB32" s="37"/>
      <c r="GWC32" s="37"/>
      <c r="GWD32" s="37"/>
      <c r="GWE32" s="37"/>
      <c r="GWF32" s="37"/>
      <c r="GWG32" s="37"/>
      <c r="GWH32" s="37"/>
      <c r="GWI32" s="37"/>
      <c r="GWJ32" s="37"/>
      <c r="GWK32" s="37"/>
      <c r="GWL32" s="37"/>
      <c r="GWM32" s="37"/>
      <c r="GWN32" s="37"/>
      <c r="GWO32" s="37"/>
      <c r="GWP32" s="37"/>
      <c r="GWQ32" s="37"/>
      <c r="GWR32" s="37"/>
      <c r="GWS32" s="37"/>
      <c r="GWT32" s="37"/>
      <c r="GWU32" s="37"/>
      <c r="GWV32" s="37"/>
      <c r="GWW32" s="37"/>
      <c r="GWX32" s="37"/>
      <c r="GWY32" s="37"/>
      <c r="GWZ32" s="37"/>
      <c r="GXA32" s="37"/>
      <c r="GXB32" s="37"/>
      <c r="GXC32" s="37"/>
      <c r="GXD32" s="37"/>
      <c r="GXE32" s="37"/>
      <c r="GXF32" s="37"/>
      <c r="GXG32" s="37"/>
      <c r="GXH32" s="37"/>
      <c r="GXI32" s="37"/>
      <c r="GXJ32" s="37"/>
      <c r="GXK32" s="37"/>
      <c r="GXL32" s="37"/>
      <c r="GXM32" s="37"/>
      <c r="GXN32" s="37"/>
      <c r="GXO32" s="37"/>
      <c r="GXP32" s="37"/>
      <c r="GXQ32" s="37"/>
      <c r="GXR32" s="37"/>
      <c r="GXS32" s="37"/>
      <c r="GXT32" s="37"/>
      <c r="GXU32" s="37"/>
      <c r="GXV32" s="37"/>
      <c r="GXW32" s="37"/>
      <c r="GXX32" s="37"/>
      <c r="GXY32" s="37"/>
      <c r="GXZ32" s="37"/>
      <c r="GYA32" s="37"/>
      <c r="GYB32" s="37"/>
      <c r="GYC32" s="37"/>
      <c r="GYD32" s="37"/>
      <c r="GYE32" s="37"/>
      <c r="GYF32" s="37"/>
      <c r="GYG32" s="37"/>
      <c r="GYH32" s="37"/>
      <c r="GYI32" s="37"/>
      <c r="GYJ32" s="37"/>
      <c r="GYK32" s="37"/>
      <c r="GYL32" s="37"/>
      <c r="GYM32" s="37"/>
      <c r="GYN32" s="37"/>
      <c r="GYO32" s="37"/>
      <c r="GYP32" s="37"/>
      <c r="GYQ32" s="37"/>
      <c r="GYR32" s="37"/>
      <c r="GYS32" s="37"/>
      <c r="GYT32" s="37"/>
      <c r="GYU32" s="37"/>
      <c r="GYV32" s="37"/>
      <c r="GYW32" s="37"/>
      <c r="GYX32" s="37"/>
      <c r="GYY32" s="37"/>
      <c r="GYZ32" s="37"/>
      <c r="GZA32" s="37"/>
      <c r="GZB32" s="37"/>
      <c r="GZC32" s="37"/>
      <c r="GZD32" s="37"/>
      <c r="GZE32" s="37"/>
      <c r="GZF32" s="37"/>
      <c r="GZG32" s="37"/>
      <c r="GZH32" s="37"/>
      <c r="GZI32" s="37"/>
      <c r="GZJ32" s="37"/>
      <c r="GZK32" s="37"/>
      <c r="GZL32" s="37"/>
      <c r="GZM32" s="37"/>
      <c r="GZN32" s="37"/>
      <c r="GZO32" s="37"/>
      <c r="GZP32" s="37"/>
      <c r="GZQ32" s="37"/>
      <c r="GZR32" s="37"/>
      <c r="GZS32" s="37"/>
      <c r="GZT32" s="37"/>
      <c r="GZU32" s="37"/>
      <c r="GZV32" s="37"/>
      <c r="GZW32" s="37"/>
      <c r="GZX32" s="37"/>
      <c r="GZY32" s="37"/>
      <c r="GZZ32" s="37"/>
      <c r="HAA32" s="37"/>
      <c r="HAB32" s="37"/>
      <c r="HAC32" s="37"/>
      <c r="HAD32" s="37"/>
      <c r="HAE32" s="37"/>
      <c r="HAF32" s="37"/>
      <c r="HAG32" s="37"/>
      <c r="HAH32" s="37"/>
      <c r="HAI32" s="37"/>
      <c r="HAJ32" s="37"/>
      <c r="HAK32" s="37"/>
      <c r="HAL32" s="37"/>
      <c r="HAM32" s="37"/>
      <c r="HAN32" s="37"/>
      <c r="HAO32" s="37"/>
      <c r="HAP32" s="37"/>
      <c r="HAQ32" s="37"/>
      <c r="HAR32" s="37"/>
      <c r="HAS32" s="37"/>
      <c r="HAT32" s="37"/>
      <c r="HAU32" s="37"/>
      <c r="HAV32" s="37"/>
      <c r="HAW32" s="37"/>
      <c r="HAX32" s="37"/>
      <c r="HAY32" s="37"/>
      <c r="HAZ32" s="37"/>
      <c r="HBA32" s="37"/>
      <c r="HBB32" s="37"/>
      <c r="HBC32" s="37"/>
      <c r="HBD32" s="37"/>
      <c r="HBE32" s="37"/>
      <c r="HBF32" s="37"/>
      <c r="HBG32" s="37"/>
      <c r="HBH32" s="37"/>
      <c r="HBI32" s="37"/>
      <c r="HBJ32" s="37"/>
      <c r="HBK32" s="37"/>
      <c r="HBL32" s="37"/>
      <c r="HBM32" s="37"/>
      <c r="HBN32" s="37"/>
      <c r="HBO32" s="37"/>
      <c r="HBP32" s="37"/>
      <c r="HBQ32" s="37"/>
      <c r="HBR32" s="37"/>
      <c r="HBS32" s="37"/>
      <c r="HBT32" s="37"/>
      <c r="HBU32" s="37"/>
      <c r="HBV32" s="37"/>
      <c r="HBW32" s="37"/>
      <c r="HBX32" s="37"/>
      <c r="HBY32" s="37"/>
      <c r="HBZ32" s="37"/>
      <c r="HCA32" s="37"/>
      <c r="HCB32" s="37"/>
      <c r="HCC32" s="37"/>
      <c r="HCD32" s="37"/>
      <c r="HCE32" s="37"/>
      <c r="HCF32" s="37"/>
      <c r="HCG32" s="37"/>
      <c r="HCH32" s="37"/>
      <c r="HCI32" s="37"/>
      <c r="HCJ32" s="37"/>
      <c r="HCK32" s="37"/>
      <c r="HCL32" s="37"/>
      <c r="HCM32" s="37"/>
      <c r="HCN32" s="37"/>
      <c r="HCO32" s="37"/>
      <c r="HCP32" s="37"/>
      <c r="HCQ32" s="37"/>
      <c r="HCR32" s="37"/>
      <c r="HCS32" s="37"/>
      <c r="HCT32" s="37"/>
      <c r="HCU32" s="37"/>
      <c r="HCV32" s="37"/>
      <c r="HCW32" s="37"/>
      <c r="HCX32" s="37"/>
      <c r="HCY32" s="37"/>
      <c r="HCZ32" s="37"/>
      <c r="HDA32" s="37"/>
      <c r="HDB32" s="37"/>
      <c r="HDC32" s="37"/>
      <c r="HDD32" s="37"/>
      <c r="HDE32" s="37"/>
      <c r="HDF32" s="37"/>
      <c r="HDG32" s="37"/>
      <c r="HDH32" s="37"/>
      <c r="HDI32" s="37"/>
      <c r="HDJ32" s="37"/>
      <c r="HDK32" s="37"/>
      <c r="HDL32" s="37"/>
      <c r="HDM32" s="37"/>
      <c r="HDN32" s="37"/>
      <c r="HDO32" s="37"/>
      <c r="HDP32" s="37"/>
      <c r="HDQ32" s="37"/>
      <c r="HDR32" s="37"/>
      <c r="HDS32" s="37"/>
      <c r="HDT32" s="37"/>
      <c r="HDU32" s="37"/>
      <c r="HDV32" s="37"/>
      <c r="HDW32" s="37"/>
      <c r="HDX32" s="37"/>
      <c r="HDY32" s="37"/>
      <c r="HDZ32" s="37"/>
      <c r="HEA32" s="37"/>
      <c r="HEB32" s="37"/>
      <c r="HEC32" s="37"/>
      <c r="HED32" s="37"/>
      <c r="HEE32" s="37"/>
      <c r="HEF32" s="37"/>
      <c r="HEG32" s="37"/>
      <c r="HEH32" s="37"/>
      <c r="HEI32" s="37"/>
      <c r="HEJ32" s="37"/>
      <c r="HEK32" s="37"/>
      <c r="HEL32" s="37"/>
      <c r="HEM32" s="37"/>
      <c r="HEN32" s="37"/>
      <c r="HEO32" s="37"/>
      <c r="HEP32" s="37"/>
      <c r="HEQ32" s="37"/>
      <c r="HER32" s="37"/>
      <c r="HES32" s="37"/>
      <c r="HET32" s="37"/>
      <c r="HEU32" s="37"/>
      <c r="HEV32" s="37"/>
      <c r="HEW32" s="37"/>
      <c r="HEX32" s="37"/>
      <c r="HEY32" s="37"/>
      <c r="HEZ32" s="37"/>
      <c r="HFA32" s="37"/>
      <c r="HFB32" s="37"/>
      <c r="HFC32" s="37"/>
      <c r="HFD32" s="37"/>
      <c r="HFE32" s="37"/>
      <c r="HFF32" s="37"/>
      <c r="HFG32" s="37"/>
      <c r="HFH32" s="37"/>
      <c r="HFI32" s="37"/>
      <c r="HFJ32" s="37"/>
      <c r="HFK32" s="37"/>
      <c r="HFL32" s="37"/>
      <c r="HFM32" s="37"/>
      <c r="HFN32" s="37"/>
      <c r="HFO32" s="37"/>
      <c r="HFP32" s="37"/>
      <c r="HFQ32" s="37"/>
      <c r="HFR32" s="37"/>
      <c r="HFS32" s="37"/>
      <c r="HFT32" s="37"/>
      <c r="HFU32" s="37"/>
      <c r="HFV32" s="37"/>
      <c r="HFW32" s="37"/>
      <c r="HFX32" s="37"/>
      <c r="HFY32" s="37"/>
      <c r="HFZ32" s="37"/>
      <c r="HGA32" s="37"/>
      <c r="HGB32" s="37"/>
      <c r="HGC32" s="37"/>
      <c r="HGD32" s="37"/>
      <c r="HGE32" s="37"/>
      <c r="HGF32" s="37"/>
      <c r="HGG32" s="37"/>
      <c r="HGH32" s="37"/>
      <c r="HGI32" s="37"/>
      <c r="HGJ32" s="37"/>
      <c r="HGK32" s="37"/>
      <c r="HGL32" s="37"/>
      <c r="HGM32" s="37"/>
      <c r="HGN32" s="37"/>
      <c r="HGO32" s="37"/>
      <c r="HGP32" s="37"/>
      <c r="HGQ32" s="37"/>
      <c r="HGR32" s="37"/>
      <c r="HGS32" s="37"/>
      <c r="HGT32" s="37"/>
      <c r="HGU32" s="37"/>
      <c r="HGV32" s="37"/>
      <c r="HGW32" s="37"/>
      <c r="HGX32" s="37"/>
      <c r="HGY32" s="37"/>
      <c r="HGZ32" s="37"/>
      <c r="HHA32" s="37"/>
      <c r="HHB32" s="37"/>
      <c r="HHC32" s="37"/>
      <c r="HHD32" s="37"/>
      <c r="HHE32" s="37"/>
      <c r="HHF32" s="37"/>
      <c r="HHG32" s="37"/>
      <c r="HHH32" s="37"/>
      <c r="HHI32" s="37"/>
      <c r="HHJ32" s="37"/>
      <c r="HHK32" s="37"/>
      <c r="HHL32" s="37"/>
      <c r="HHM32" s="37"/>
      <c r="HHN32" s="37"/>
      <c r="HHO32" s="37"/>
      <c r="HHP32" s="37"/>
      <c r="HHQ32" s="37"/>
      <c r="HHR32" s="37"/>
      <c r="HHS32" s="37"/>
      <c r="HHT32" s="37"/>
      <c r="HHU32" s="37"/>
      <c r="HHV32" s="37"/>
      <c r="HHW32" s="37"/>
      <c r="HHX32" s="37"/>
      <c r="HHY32" s="37"/>
      <c r="HHZ32" s="37"/>
      <c r="HIA32" s="37"/>
      <c r="HIB32" s="37"/>
      <c r="HIC32" s="37"/>
      <c r="HID32" s="37"/>
      <c r="HIE32" s="37"/>
      <c r="HIF32" s="37"/>
      <c r="HIG32" s="37"/>
      <c r="HIH32" s="37"/>
      <c r="HII32" s="37"/>
      <c r="HIJ32" s="37"/>
      <c r="HIK32" s="37"/>
      <c r="HIL32" s="37"/>
      <c r="HIM32" s="37"/>
      <c r="HIN32" s="37"/>
      <c r="HIO32" s="37"/>
      <c r="HIP32" s="37"/>
      <c r="HIQ32" s="37"/>
      <c r="HIR32" s="37"/>
      <c r="HIS32" s="37"/>
      <c r="HIT32" s="37"/>
      <c r="HIU32" s="37"/>
      <c r="HIV32" s="37"/>
      <c r="HIW32" s="37"/>
      <c r="HIX32" s="37"/>
      <c r="HIY32" s="37"/>
      <c r="HIZ32" s="37"/>
      <c r="HJA32" s="37"/>
      <c r="HJB32" s="37"/>
      <c r="HJC32" s="37"/>
      <c r="HJD32" s="37"/>
      <c r="HJE32" s="37"/>
      <c r="HJF32" s="37"/>
      <c r="HJG32" s="37"/>
      <c r="HJH32" s="37"/>
      <c r="HJI32" s="37"/>
      <c r="HJJ32" s="37"/>
      <c r="HJK32" s="37"/>
      <c r="HJL32" s="37"/>
      <c r="HJM32" s="37"/>
      <c r="HJN32" s="37"/>
      <c r="HJO32" s="37"/>
      <c r="HJP32" s="37"/>
      <c r="HJQ32" s="37"/>
      <c r="HJR32" s="37"/>
      <c r="HJS32" s="37"/>
      <c r="HJT32" s="37"/>
      <c r="HJU32" s="37"/>
      <c r="HJV32" s="37"/>
      <c r="HJW32" s="37"/>
      <c r="HJX32" s="37"/>
      <c r="HJY32" s="37"/>
      <c r="HJZ32" s="37"/>
      <c r="HKA32" s="37"/>
      <c r="HKB32" s="37"/>
      <c r="HKC32" s="37"/>
      <c r="HKD32" s="37"/>
      <c r="HKE32" s="37"/>
      <c r="HKF32" s="37"/>
      <c r="HKG32" s="37"/>
      <c r="HKH32" s="37"/>
      <c r="HKI32" s="37"/>
      <c r="HKJ32" s="37"/>
      <c r="HKK32" s="37"/>
      <c r="HKL32" s="37"/>
      <c r="HKM32" s="37"/>
      <c r="HKN32" s="37"/>
      <c r="HKO32" s="37"/>
      <c r="HKP32" s="37"/>
      <c r="HKQ32" s="37"/>
      <c r="HKR32" s="37"/>
      <c r="HKS32" s="37"/>
      <c r="HKT32" s="37"/>
      <c r="HKU32" s="37"/>
      <c r="HKV32" s="37"/>
      <c r="HKW32" s="37"/>
      <c r="HKX32" s="37"/>
      <c r="HKY32" s="37"/>
      <c r="HKZ32" s="37"/>
      <c r="HLA32" s="37"/>
      <c r="HLB32" s="37"/>
      <c r="HLC32" s="37"/>
      <c r="HLD32" s="37"/>
      <c r="HLE32" s="37"/>
      <c r="HLF32" s="37"/>
      <c r="HLG32" s="37"/>
      <c r="HLH32" s="37"/>
      <c r="HLI32" s="37"/>
      <c r="HLJ32" s="37"/>
      <c r="HLK32" s="37"/>
      <c r="HLL32" s="37"/>
      <c r="HLM32" s="37"/>
      <c r="HLN32" s="37"/>
      <c r="HLO32" s="37"/>
      <c r="HLP32" s="37"/>
      <c r="HLQ32" s="37"/>
      <c r="HLR32" s="37"/>
      <c r="HLS32" s="37"/>
      <c r="HLT32" s="37"/>
      <c r="HLU32" s="37"/>
      <c r="HLV32" s="37"/>
      <c r="HLW32" s="37"/>
      <c r="HLX32" s="37"/>
      <c r="HLY32" s="37"/>
      <c r="HLZ32" s="37"/>
      <c r="HMA32" s="37"/>
      <c r="HMB32" s="37"/>
      <c r="HMC32" s="37"/>
      <c r="HMD32" s="37"/>
      <c r="HME32" s="37"/>
      <c r="HMF32" s="37"/>
      <c r="HMG32" s="37"/>
      <c r="HMH32" s="37"/>
      <c r="HMI32" s="37"/>
      <c r="HMJ32" s="37"/>
      <c r="HMK32" s="37"/>
      <c r="HML32" s="37"/>
      <c r="HMM32" s="37"/>
      <c r="HMN32" s="37"/>
      <c r="HMO32" s="37"/>
      <c r="HMP32" s="37"/>
      <c r="HMQ32" s="37"/>
      <c r="HMR32" s="37"/>
      <c r="HMS32" s="37"/>
      <c r="HMT32" s="37"/>
      <c r="HMU32" s="37"/>
      <c r="HMV32" s="37"/>
      <c r="HMW32" s="37"/>
      <c r="HMX32" s="37"/>
      <c r="HMY32" s="37"/>
      <c r="HMZ32" s="37"/>
      <c r="HNA32" s="37"/>
      <c r="HNB32" s="37"/>
      <c r="HNC32" s="37"/>
      <c r="HND32" s="37"/>
      <c r="HNE32" s="37"/>
      <c r="HNF32" s="37"/>
      <c r="HNG32" s="37"/>
      <c r="HNH32" s="37"/>
      <c r="HNI32" s="37"/>
      <c r="HNJ32" s="37"/>
      <c r="HNK32" s="37"/>
      <c r="HNL32" s="37"/>
      <c r="HNM32" s="37"/>
      <c r="HNN32" s="37"/>
      <c r="HNO32" s="37"/>
      <c r="HNP32" s="37"/>
      <c r="HNQ32" s="37"/>
      <c r="HNR32" s="37"/>
      <c r="HNS32" s="37"/>
      <c r="HNT32" s="37"/>
      <c r="HNU32" s="37"/>
      <c r="HNV32" s="37"/>
      <c r="HNW32" s="37"/>
      <c r="HNX32" s="37"/>
      <c r="HNY32" s="37"/>
      <c r="HNZ32" s="37"/>
      <c r="HOA32" s="37"/>
      <c r="HOB32" s="37"/>
      <c r="HOC32" s="37"/>
      <c r="HOD32" s="37"/>
      <c r="HOE32" s="37"/>
      <c r="HOF32" s="37"/>
      <c r="HOG32" s="37"/>
      <c r="HOH32" s="37"/>
      <c r="HOI32" s="37"/>
      <c r="HOJ32" s="37"/>
      <c r="HOK32" s="37"/>
      <c r="HOL32" s="37"/>
      <c r="HOM32" s="37"/>
      <c r="HON32" s="37"/>
      <c r="HOO32" s="37"/>
      <c r="HOP32" s="37"/>
      <c r="HOQ32" s="37"/>
      <c r="HOR32" s="37"/>
      <c r="HOS32" s="37"/>
      <c r="HOT32" s="37"/>
      <c r="HOU32" s="37"/>
      <c r="HOV32" s="37"/>
      <c r="HOW32" s="37"/>
      <c r="HOX32" s="37"/>
      <c r="HOY32" s="37"/>
      <c r="HOZ32" s="37"/>
      <c r="HPA32" s="37"/>
      <c r="HPB32" s="37"/>
      <c r="HPC32" s="37"/>
      <c r="HPD32" s="37"/>
      <c r="HPE32" s="37"/>
      <c r="HPF32" s="37"/>
      <c r="HPG32" s="37"/>
      <c r="HPH32" s="37"/>
      <c r="HPI32" s="37"/>
      <c r="HPJ32" s="37"/>
      <c r="HPK32" s="37"/>
      <c r="HPL32" s="37"/>
      <c r="HPM32" s="37"/>
      <c r="HPN32" s="37"/>
      <c r="HPO32" s="37"/>
      <c r="HPP32" s="37"/>
      <c r="HPQ32" s="37"/>
      <c r="HPR32" s="37"/>
      <c r="HPS32" s="37"/>
      <c r="HPT32" s="37"/>
      <c r="HPU32" s="37"/>
      <c r="HPV32" s="37"/>
      <c r="HPW32" s="37"/>
      <c r="HPX32" s="37"/>
      <c r="HPY32" s="37"/>
      <c r="HPZ32" s="37"/>
      <c r="HQA32" s="37"/>
      <c r="HQB32" s="37"/>
      <c r="HQC32" s="37"/>
      <c r="HQD32" s="37"/>
      <c r="HQE32" s="37"/>
      <c r="HQF32" s="37"/>
      <c r="HQG32" s="37"/>
      <c r="HQH32" s="37"/>
      <c r="HQI32" s="37"/>
      <c r="HQJ32" s="37"/>
      <c r="HQK32" s="37"/>
      <c r="HQL32" s="37"/>
      <c r="HQM32" s="37"/>
      <c r="HQN32" s="37"/>
      <c r="HQO32" s="37"/>
      <c r="HQP32" s="37"/>
      <c r="HQQ32" s="37"/>
      <c r="HQR32" s="37"/>
      <c r="HQS32" s="37"/>
      <c r="HQT32" s="37"/>
      <c r="HQU32" s="37"/>
      <c r="HQV32" s="37"/>
      <c r="HQW32" s="37"/>
      <c r="HQX32" s="37"/>
      <c r="HQY32" s="37"/>
      <c r="HQZ32" s="37"/>
      <c r="HRA32" s="37"/>
      <c r="HRB32" s="37"/>
      <c r="HRC32" s="37"/>
      <c r="HRD32" s="37"/>
      <c r="HRE32" s="37"/>
      <c r="HRF32" s="37"/>
      <c r="HRG32" s="37"/>
      <c r="HRH32" s="37"/>
      <c r="HRI32" s="37"/>
      <c r="HRJ32" s="37"/>
      <c r="HRK32" s="37"/>
      <c r="HRL32" s="37"/>
      <c r="HRM32" s="37"/>
      <c r="HRN32" s="37"/>
      <c r="HRO32" s="37"/>
      <c r="HRP32" s="37"/>
      <c r="HRQ32" s="37"/>
      <c r="HRR32" s="37"/>
      <c r="HRS32" s="37"/>
      <c r="HRT32" s="37"/>
      <c r="HRU32" s="37"/>
      <c r="HRV32" s="37"/>
      <c r="HRW32" s="37"/>
      <c r="HRX32" s="37"/>
      <c r="HRY32" s="37"/>
      <c r="HRZ32" s="37"/>
      <c r="HSA32" s="37"/>
      <c r="HSB32" s="37"/>
      <c r="HSC32" s="37"/>
      <c r="HSD32" s="37"/>
      <c r="HSE32" s="37"/>
      <c r="HSF32" s="37"/>
      <c r="HSG32" s="37"/>
      <c r="HSH32" s="37"/>
      <c r="HSI32" s="37"/>
      <c r="HSJ32" s="37"/>
      <c r="HSK32" s="37"/>
      <c r="HSL32" s="37"/>
      <c r="HSM32" s="37"/>
      <c r="HSN32" s="37"/>
      <c r="HSO32" s="37"/>
      <c r="HSP32" s="37"/>
      <c r="HSQ32" s="37"/>
      <c r="HSR32" s="37"/>
      <c r="HSS32" s="37"/>
      <c r="HST32" s="37"/>
      <c r="HSU32" s="37"/>
      <c r="HSV32" s="37"/>
      <c r="HSW32" s="37"/>
      <c r="HSX32" s="37"/>
      <c r="HSY32" s="37"/>
      <c r="HSZ32" s="37"/>
      <c r="HTA32" s="37"/>
      <c r="HTB32" s="37"/>
      <c r="HTC32" s="37"/>
      <c r="HTD32" s="37"/>
      <c r="HTE32" s="37"/>
      <c r="HTF32" s="37"/>
      <c r="HTG32" s="37"/>
      <c r="HTH32" s="37"/>
      <c r="HTI32" s="37"/>
      <c r="HTJ32" s="37"/>
      <c r="HTK32" s="37"/>
      <c r="HTL32" s="37"/>
      <c r="HTM32" s="37"/>
      <c r="HTN32" s="37"/>
      <c r="HTO32" s="37"/>
      <c r="HTP32" s="37"/>
      <c r="HTQ32" s="37"/>
      <c r="HTR32" s="37"/>
      <c r="HTS32" s="37"/>
      <c r="HTT32" s="37"/>
      <c r="HTU32" s="37"/>
      <c r="HTV32" s="37"/>
      <c r="HTW32" s="37"/>
      <c r="HTX32" s="37"/>
      <c r="HTY32" s="37"/>
      <c r="HTZ32" s="37"/>
      <c r="HUA32" s="37"/>
      <c r="HUB32" s="37"/>
      <c r="HUC32" s="37"/>
      <c r="HUD32" s="37"/>
      <c r="HUE32" s="37"/>
      <c r="HUF32" s="37"/>
      <c r="HUG32" s="37"/>
      <c r="HUH32" s="37"/>
      <c r="HUI32" s="37"/>
      <c r="HUJ32" s="37"/>
      <c r="HUK32" s="37"/>
      <c r="HUL32" s="37"/>
      <c r="HUM32" s="37"/>
      <c r="HUN32" s="37"/>
      <c r="HUO32" s="37"/>
      <c r="HUP32" s="37"/>
      <c r="HUQ32" s="37"/>
      <c r="HUR32" s="37"/>
      <c r="HUS32" s="37"/>
      <c r="HUT32" s="37"/>
      <c r="HUU32" s="37"/>
      <c r="HUV32" s="37"/>
      <c r="HUW32" s="37"/>
      <c r="HUX32" s="37"/>
      <c r="HUY32" s="37"/>
      <c r="HUZ32" s="37"/>
      <c r="HVA32" s="37"/>
      <c r="HVB32" s="37"/>
      <c r="HVC32" s="37"/>
      <c r="HVD32" s="37"/>
      <c r="HVE32" s="37"/>
      <c r="HVF32" s="37"/>
      <c r="HVG32" s="37"/>
      <c r="HVH32" s="37"/>
      <c r="HVI32" s="37"/>
      <c r="HVJ32" s="37"/>
      <c r="HVK32" s="37"/>
      <c r="HVL32" s="37"/>
      <c r="HVM32" s="37"/>
      <c r="HVN32" s="37"/>
      <c r="HVO32" s="37"/>
      <c r="HVP32" s="37"/>
      <c r="HVQ32" s="37"/>
      <c r="HVR32" s="37"/>
      <c r="HVS32" s="37"/>
      <c r="HVT32" s="37"/>
      <c r="HVU32" s="37"/>
      <c r="HVV32" s="37"/>
      <c r="HVW32" s="37"/>
      <c r="HVX32" s="37"/>
      <c r="HVY32" s="37"/>
      <c r="HVZ32" s="37"/>
      <c r="HWA32" s="37"/>
      <c r="HWB32" s="37"/>
      <c r="HWC32" s="37"/>
      <c r="HWD32" s="37"/>
      <c r="HWE32" s="37"/>
      <c r="HWF32" s="37"/>
      <c r="HWG32" s="37"/>
      <c r="HWH32" s="37"/>
      <c r="HWI32" s="37"/>
      <c r="HWJ32" s="37"/>
      <c r="HWK32" s="37"/>
      <c r="HWL32" s="37"/>
      <c r="HWM32" s="37"/>
      <c r="HWN32" s="37"/>
      <c r="HWO32" s="37"/>
      <c r="HWP32" s="37"/>
      <c r="HWQ32" s="37"/>
      <c r="HWR32" s="37"/>
      <c r="HWS32" s="37"/>
      <c r="HWT32" s="37"/>
      <c r="HWU32" s="37"/>
      <c r="HWV32" s="37"/>
      <c r="HWW32" s="37"/>
      <c r="HWX32" s="37"/>
      <c r="HWY32" s="37"/>
      <c r="HWZ32" s="37"/>
      <c r="HXA32" s="37"/>
      <c r="HXB32" s="37"/>
      <c r="HXC32" s="37"/>
      <c r="HXD32" s="37"/>
      <c r="HXE32" s="37"/>
      <c r="HXF32" s="37"/>
      <c r="HXG32" s="37"/>
      <c r="HXH32" s="37"/>
      <c r="HXI32" s="37"/>
      <c r="HXJ32" s="37"/>
      <c r="HXK32" s="37"/>
      <c r="HXL32" s="37"/>
      <c r="HXM32" s="37"/>
      <c r="HXN32" s="37"/>
      <c r="HXO32" s="37"/>
      <c r="HXP32" s="37"/>
      <c r="HXQ32" s="37"/>
      <c r="HXR32" s="37"/>
      <c r="HXS32" s="37"/>
      <c r="HXT32" s="37"/>
      <c r="HXU32" s="37"/>
      <c r="HXV32" s="37"/>
      <c r="HXW32" s="37"/>
      <c r="HXX32" s="37"/>
      <c r="HXY32" s="37"/>
      <c r="HXZ32" s="37"/>
      <c r="HYA32" s="37"/>
      <c r="HYB32" s="37"/>
      <c r="HYC32" s="37"/>
      <c r="HYD32" s="37"/>
      <c r="HYE32" s="37"/>
      <c r="HYF32" s="37"/>
      <c r="HYG32" s="37"/>
      <c r="HYH32" s="37"/>
      <c r="HYI32" s="37"/>
      <c r="HYJ32" s="37"/>
      <c r="HYK32" s="37"/>
      <c r="HYL32" s="37"/>
      <c r="HYM32" s="37"/>
      <c r="HYN32" s="37"/>
      <c r="HYO32" s="37"/>
      <c r="HYP32" s="37"/>
      <c r="HYQ32" s="37"/>
      <c r="HYR32" s="37"/>
      <c r="HYS32" s="37"/>
      <c r="HYT32" s="37"/>
      <c r="HYU32" s="37"/>
      <c r="HYV32" s="37"/>
      <c r="HYW32" s="37"/>
      <c r="HYX32" s="37"/>
      <c r="HYY32" s="37"/>
      <c r="HYZ32" s="37"/>
      <c r="HZA32" s="37"/>
      <c r="HZB32" s="37"/>
      <c r="HZC32" s="37"/>
      <c r="HZD32" s="37"/>
      <c r="HZE32" s="37"/>
      <c r="HZF32" s="37"/>
      <c r="HZG32" s="37"/>
      <c r="HZH32" s="37"/>
      <c r="HZI32" s="37"/>
      <c r="HZJ32" s="37"/>
      <c r="HZK32" s="37"/>
      <c r="HZL32" s="37"/>
      <c r="HZM32" s="37"/>
      <c r="HZN32" s="37"/>
      <c r="HZO32" s="37"/>
      <c r="HZP32" s="37"/>
      <c r="HZQ32" s="37"/>
      <c r="HZR32" s="37"/>
      <c r="HZS32" s="37"/>
      <c r="HZT32" s="37"/>
      <c r="HZU32" s="37"/>
      <c r="HZV32" s="37"/>
      <c r="HZW32" s="37"/>
      <c r="HZX32" s="37"/>
      <c r="HZY32" s="37"/>
      <c r="HZZ32" s="37"/>
      <c r="IAA32" s="37"/>
      <c r="IAB32" s="37"/>
      <c r="IAC32" s="37"/>
      <c r="IAD32" s="37"/>
      <c r="IAE32" s="37"/>
      <c r="IAF32" s="37"/>
      <c r="IAG32" s="37"/>
      <c r="IAH32" s="37"/>
      <c r="IAI32" s="37"/>
      <c r="IAJ32" s="37"/>
      <c r="IAK32" s="37"/>
      <c r="IAL32" s="37"/>
      <c r="IAM32" s="37"/>
      <c r="IAN32" s="37"/>
      <c r="IAO32" s="37"/>
      <c r="IAP32" s="37"/>
      <c r="IAQ32" s="37"/>
      <c r="IAR32" s="37"/>
      <c r="IAS32" s="37"/>
      <c r="IAT32" s="37"/>
      <c r="IAU32" s="37"/>
      <c r="IAV32" s="37"/>
      <c r="IAW32" s="37"/>
      <c r="IAX32" s="37"/>
      <c r="IAY32" s="37"/>
      <c r="IAZ32" s="37"/>
      <c r="IBA32" s="37"/>
      <c r="IBB32" s="37"/>
      <c r="IBC32" s="37"/>
      <c r="IBD32" s="37"/>
      <c r="IBE32" s="37"/>
      <c r="IBF32" s="37"/>
      <c r="IBG32" s="37"/>
      <c r="IBH32" s="37"/>
      <c r="IBI32" s="37"/>
      <c r="IBJ32" s="37"/>
      <c r="IBK32" s="37"/>
      <c r="IBL32" s="37"/>
      <c r="IBM32" s="37"/>
      <c r="IBN32" s="37"/>
      <c r="IBO32" s="37"/>
      <c r="IBP32" s="37"/>
      <c r="IBQ32" s="37"/>
      <c r="IBR32" s="37"/>
      <c r="IBS32" s="37"/>
      <c r="IBT32" s="37"/>
      <c r="IBU32" s="37"/>
      <c r="IBV32" s="37"/>
      <c r="IBW32" s="37"/>
      <c r="IBX32" s="37"/>
      <c r="IBY32" s="37"/>
      <c r="IBZ32" s="37"/>
      <c r="ICA32" s="37"/>
      <c r="ICB32" s="37"/>
      <c r="ICC32" s="37"/>
      <c r="ICD32" s="37"/>
      <c r="ICE32" s="37"/>
      <c r="ICF32" s="37"/>
      <c r="ICG32" s="37"/>
      <c r="ICH32" s="37"/>
      <c r="ICI32" s="37"/>
      <c r="ICJ32" s="37"/>
      <c r="ICK32" s="37"/>
      <c r="ICL32" s="37"/>
      <c r="ICM32" s="37"/>
      <c r="ICN32" s="37"/>
      <c r="ICO32" s="37"/>
      <c r="ICP32" s="37"/>
      <c r="ICQ32" s="37"/>
      <c r="ICR32" s="37"/>
      <c r="ICS32" s="37"/>
      <c r="ICT32" s="37"/>
      <c r="ICU32" s="37"/>
      <c r="ICV32" s="37"/>
      <c r="ICW32" s="37"/>
      <c r="ICX32" s="37"/>
      <c r="ICY32" s="37"/>
      <c r="ICZ32" s="37"/>
      <c r="IDA32" s="37"/>
      <c r="IDB32" s="37"/>
      <c r="IDC32" s="37"/>
      <c r="IDD32" s="37"/>
      <c r="IDE32" s="37"/>
      <c r="IDF32" s="37"/>
      <c r="IDG32" s="37"/>
      <c r="IDH32" s="37"/>
      <c r="IDI32" s="37"/>
      <c r="IDJ32" s="37"/>
      <c r="IDK32" s="37"/>
      <c r="IDL32" s="37"/>
      <c r="IDM32" s="37"/>
      <c r="IDN32" s="37"/>
      <c r="IDO32" s="37"/>
      <c r="IDP32" s="37"/>
      <c r="IDQ32" s="37"/>
      <c r="IDR32" s="37"/>
      <c r="IDS32" s="37"/>
      <c r="IDT32" s="37"/>
      <c r="IDU32" s="37"/>
      <c r="IDV32" s="37"/>
      <c r="IDW32" s="37"/>
      <c r="IDX32" s="37"/>
      <c r="IDY32" s="37"/>
      <c r="IDZ32" s="37"/>
      <c r="IEA32" s="37"/>
      <c r="IEB32" s="37"/>
      <c r="IEC32" s="37"/>
      <c r="IED32" s="37"/>
      <c r="IEE32" s="37"/>
      <c r="IEF32" s="37"/>
      <c r="IEG32" s="37"/>
      <c r="IEH32" s="37"/>
      <c r="IEI32" s="37"/>
      <c r="IEJ32" s="37"/>
      <c r="IEK32" s="37"/>
      <c r="IEL32" s="37"/>
      <c r="IEM32" s="37"/>
      <c r="IEN32" s="37"/>
      <c r="IEO32" s="37"/>
      <c r="IEP32" s="37"/>
      <c r="IEQ32" s="37"/>
      <c r="IER32" s="37"/>
      <c r="IES32" s="37"/>
      <c r="IET32" s="37"/>
      <c r="IEU32" s="37"/>
      <c r="IEV32" s="37"/>
      <c r="IEW32" s="37"/>
      <c r="IEX32" s="37"/>
      <c r="IEY32" s="37"/>
      <c r="IEZ32" s="37"/>
      <c r="IFA32" s="37"/>
      <c r="IFB32" s="37"/>
      <c r="IFC32" s="37"/>
      <c r="IFD32" s="37"/>
      <c r="IFE32" s="37"/>
      <c r="IFF32" s="37"/>
      <c r="IFG32" s="37"/>
      <c r="IFH32" s="37"/>
      <c r="IFI32" s="37"/>
      <c r="IFJ32" s="37"/>
      <c r="IFK32" s="37"/>
      <c r="IFL32" s="37"/>
      <c r="IFM32" s="37"/>
      <c r="IFN32" s="37"/>
      <c r="IFO32" s="37"/>
      <c r="IFP32" s="37"/>
      <c r="IFQ32" s="37"/>
      <c r="IFR32" s="37"/>
      <c r="IFS32" s="37"/>
      <c r="IFT32" s="37"/>
      <c r="IFU32" s="37"/>
      <c r="IFV32" s="37"/>
      <c r="IFW32" s="37"/>
      <c r="IFX32" s="37"/>
      <c r="IFY32" s="37"/>
      <c r="IFZ32" s="37"/>
      <c r="IGA32" s="37"/>
      <c r="IGB32" s="37"/>
      <c r="IGC32" s="37"/>
      <c r="IGD32" s="37"/>
      <c r="IGE32" s="37"/>
      <c r="IGF32" s="37"/>
      <c r="IGG32" s="37"/>
      <c r="IGH32" s="37"/>
      <c r="IGI32" s="37"/>
      <c r="IGJ32" s="37"/>
      <c r="IGK32" s="37"/>
      <c r="IGL32" s="37"/>
      <c r="IGM32" s="37"/>
      <c r="IGN32" s="37"/>
      <c r="IGO32" s="37"/>
      <c r="IGP32" s="37"/>
      <c r="IGQ32" s="37"/>
      <c r="IGR32" s="37"/>
      <c r="IGS32" s="37"/>
      <c r="IGT32" s="37"/>
      <c r="IGU32" s="37"/>
      <c r="IGV32" s="37"/>
      <c r="IGW32" s="37"/>
      <c r="IGX32" s="37"/>
      <c r="IGY32" s="37"/>
      <c r="IGZ32" s="37"/>
      <c r="IHA32" s="37"/>
      <c r="IHB32" s="37"/>
      <c r="IHC32" s="37"/>
      <c r="IHD32" s="37"/>
      <c r="IHE32" s="37"/>
      <c r="IHF32" s="37"/>
      <c r="IHG32" s="37"/>
      <c r="IHH32" s="37"/>
      <c r="IHI32" s="37"/>
      <c r="IHJ32" s="37"/>
      <c r="IHK32" s="37"/>
      <c r="IHL32" s="37"/>
      <c r="IHM32" s="37"/>
      <c r="IHN32" s="37"/>
      <c r="IHO32" s="37"/>
      <c r="IHP32" s="37"/>
      <c r="IHQ32" s="37"/>
      <c r="IHR32" s="37"/>
      <c r="IHS32" s="37"/>
      <c r="IHT32" s="37"/>
      <c r="IHU32" s="37"/>
      <c r="IHV32" s="37"/>
      <c r="IHW32" s="37"/>
      <c r="IHX32" s="37"/>
      <c r="IHY32" s="37"/>
      <c r="IHZ32" s="37"/>
      <c r="IIA32" s="37"/>
      <c r="IIB32" s="37"/>
      <c r="IIC32" s="37"/>
      <c r="IID32" s="37"/>
      <c r="IIE32" s="37"/>
      <c r="IIF32" s="37"/>
      <c r="IIG32" s="37"/>
      <c r="IIH32" s="37"/>
      <c r="III32" s="37"/>
      <c r="IIJ32" s="37"/>
      <c r="IIK32" s="37"/>
      <c r="IIL32" s="37"/>
      <c r="IIM32" s="37"/>
      <c r="IIN32" s="37"/>
      <c r="IIO32" s="37"/>
      <c r="IIP32" s="37"/>
      <c r="IIQ32" s="37"/>
      <c r="IIR32" s="37"/>
      <c r="IIS32" s="37"/>
      <c r="IIT32" s="37"/>
      <c r="IIU32" s="37"/>
      <c r="IIV32" s="37"/>
      <c r="IIW32" s="37"/>
      <c r="IIX32" s="37"/>
      <c r="IIY32" s="37"/>
      <c r="IIZ32" s="37"/>
      <c r="IJA32" s="37"/>
      <c r="IJB32" s="37"/>
      <c r="IJC32" s="37"/>
      <c r="IJD32" s="37"/>
      <c r="IJE32" s="37"/>
      <c r="IJF32" s="37"/>
      <c r="IJG32" s="37"/>
      <c r="IJH32" s="37"/>
      <c r="IJI32" s="37"/>
      <c r="IJJ32" s="37"/>
      <c r="IJK32" s="37"/>
      <c r="IJL32" s="37"/>
      <c r="IJM32" s="37"/>
      <c r="IJN32" s="37"/>
      <c r="IJO32" s="37"/>
      <c r="IJP32" s="37"/>
      <c r="IJQ32" s="37"/>
      <c r="IJR32" s="37"/>
      <c r="IJS32" s="37"/>
      <c r="IJT32" s="37"/>
      <c r="IJU32" s="37"/>
      <c r="IJV32" s="37"/>
      <c r="IJW32" s="37"/>
      <c r="IJX32" s="37"/>
      <c r="IJY32" s="37"/>
      <c r="IJZ32" s="37"/>
      <c r="IKA32" s="37"/>
      <c r="IKB32" s="37"/>
      <c r="IKC32" s="37"/>
      <c r="IKD32" s="37"/>
      <c r="IKE32" s="37"/>
      <c r="IKF32" s="37"/>
      <c r="IKG32" s="37"/>
      <c r="IKH32" s="37"/>
      <c r="IKI32" s="37"/>
      <c r="IKJ32" s="37"/>
      <c r="IKK32" s="37"/>
      <c r="IKL32" s="37"/>
      <c r="IKM32" s="37"/>
      <c r="IKN32" s="37"/>
      <c r="IKO32" s="37"/>
      <c r="IKP32" s="37"/>
      <c r="IKQ32" s="37"/>
      <c r="IKR32" s="37"/>
      <c r="IKS32" s="37"/>
      <c r="IKT32" s="37"/>
      <c r="IKU32" s="37"/>
      <c r="IKV32" s="37"/>
      <c r="IKW32" s="37"/>
      <c r="IKX32" s="37"/>
      <c r="IKY32" s="37"/>
      <c r="IKZ32" s="37"/>
      <c r="ILA32" s="37"/>
      <c r="ILB32" s="37"/>
      <c r="ILC32" s="37"/>
      <c r="ILD32" s="37"/>
      <c r="ILE32" s="37"/>
      <c r="ILF32" s="37"/>
      <c r="ILG32" s="37"/>
      <c r="ILH32" s="37"/>
      <c r="ILI32" s="37"/>
      <c r="ILJ32" s="37"/>
      <c r="ILK32" s="37"/>
      <c r="ILL32" s="37"/>
      <c r="ILM32" s="37"/>
      <c r="ILN32" s="37"/>
      <c r="ILO32" s="37"/>
      <c r="ILP32" s="37"/>
      <c r="ILQ32" s="37"/>
      <c r="ILR32" s="37"/>
      <c r="ILS32" s="37"/>
      <c r="ILT32" s="37"/>
      <c r="ILU32" s="37"/>
      <c r="ILV32" s="37"/>
      <c r="ILW32" s="37"/>
      <c r="ILX32" s="37"/>
      <c r="ILY32" s="37"/>
      <c r="ILZ32" s="37"/>
      <c r="IMA32" s="37"/>
      <c r="IMB32" s="37"/>
      <c r="IMC32" s="37"/>
      <c r="IMD32" s="37"/>
      <c r="IME32" s="37"/>
      <c r="IMF32" s="37"/>
      <c r="IMG32" s="37"/>
      <c r="IMH32" s="37"/>
      <c r="IMI32" s="37"/>
      <c r="IMJ32" s="37"/>
      <c r="IMK32" s="37"/>
      <c r="IML32" s="37"/>
      <c r="IMM32" s="37"/>
      <c r="IMN32" s="37"/>
      <c r="IMO32" s="37"/>
      <c r="IMP32" s="37"/>
      <c r="IMQ32" s="37"/>
      <c r="IMR32" s="37"/>
      <c r="IMS32" s="37"/>
      <c r="IMT32" s="37"/>
      <c r="IMU32" s="37"/>
      <c r="IMV32" s="37"/>
      <c r="IMW32" s="37"/>
      <c r="IMX32" s="37"/>
      <c r="IMY32" s="37"/>
      <c r="IMZ32" s="37"/>
      <c r="INA32" s="37"/>
      <c r="INB32" s="37"/>
      <c r="INC32" s="37"/>
      <c r="IND32" s="37"/>
      <c r="INE32" s="37"/>
      <c r="INF32" s="37"/>
      <c r="ING32" s="37"/>
      <c r="INH32" s="37"/>
      <c r="INI32" s="37"/>
      <c r="INJ32" s="37"/>
      <c r="INK32" s="37"/>
      <c r="INL32" s="37"/>
      <c r="INM32" s="37"/>
      <c r="INN32" s="37"/>
      <c r="INO32" s="37"/>
      <c r="INP32" s="37"/>
      <c r="INQ32" s="37"/>
      <c r="INR32" s="37"/>
      <c r="INS32" s="37"/>
      <c r="INT32" s="37"/>
      <c r="INU32" s="37"/>
      <c r="INV32" s="37"/>
      <c r="INW32" s="37"/>
      <c r="INX32" s="37"/>
      <c r="INY32" s="37"/>
      <c r="INZ32" s="37"/>
      <c r="IOA32" s="37"/>
      <c r="IOB32" s="37"/>
      <c r="IOC32" s="37"/>
      <c r="IOD32" s="37"/>
      <c r="IOE32" s="37"/>
      <c r="IOF32" s="37"/>
      <c r="IOG32" s="37"/>
      <c r="IOH32" s="37"/>
      <c r="IOI32" s="37"/>
      <c r="IOJ32" s="37"/>
      <c r="IOK32" s="37"/>
      <c r="IOL32" s="37"/>
      <c r="IOM32" s="37"/>
      <c r="ION32" s="37"/>
      <c r="IOO32" s="37"/>
      <c r="IOP32" s="37"/>
      <c r="IOQ32" s="37"/>
      <c r="IOR32" s="37"/>
      <c r="IOS32" s="37"/>
      <c r="IOT32" s="37"/>
      <c r="IOU32" s="37"/>
      <c r="IOV32" s="37"/>
      <c r="IOW32" s="37"/>
      <c r="IOX32" s="37"/>
      <c r="IOY32" s="37"/>
      <c r="IOZ32" s="37"/>
      <c r="IPA32" s="37"/>
      <c r="IPB32" s="37"/>
      <c r="IPC32" s="37"/>
      <c r="IPD32" s="37"/>
      <c r="IPE32" s="37"/>
      <c r="IPF32" s="37"/>
      <c r="IPG32" s="37"/>
      <c r="IPH32" s="37"/>
      <c r="IPI32" s="37"/>
      <c r="IPJ32" s="37"/>
      <c r="IPK32" s="37"/>
      <c r="IPL32" s="37"/>
      <c r="IPM32" s="37"/>
      <c r="IPN32" s="37"/>
      <c r="IPO32" s="37"/>
      <c r="IPP32" s="37"/>
      <c r="IPQ32" s="37"/>
      <c r="IPR32" s="37"/>
      <c r="IPS32" s="37"/>
      <c r="IPT32" s="37"/>
      <c r="IPU32" s="37"/>
      <c r="IPV32" s="37"/>
      <c r="IPW32" s="37"/>
      <c r="IPX32" s="37"/>
      <c r="IPY32" s="37"/>
      <c r="IPZ32" s="37"/>
      <c r="IQA32" s="37"/>
      <c r="IQB32" s="37"/>
      <c r="IQC32" s="37"/>
      <c r="IQD32" s="37"/>
      <c r="IQE32" s="37"/>
      <c r="IQF32" s="37"/>
      <c r="IQG32" s="37"/>
      <c r="IQH32" s="37"/>
      <c r="IQI32" s="37"/>
      <c r="IQJ32" s="37"/>
      <c r="IQK32" s="37"/>
      <c r="IQL32" s="37"/>
      <c r="IQM32" s="37"/>
      <c r="IQN32" s="37"/>
      <c r="IQO32" s="37"/>
      <c r="IQP32" s="37"/>
      <c r="IQQ32" s="37"/>
      <c r="IQR32" s="37"/>
      <c r="IQS32" s="37"/>
      <c r="IQT32" s="37"/>
      <c r="IQU32" s="37"/>
      <c r="IQV32" s="37"/>
      <c r="IQW32" s="37"/>
      <c r="IQX32" s="37"/>
      <c r="IQY32" s="37"/>
      <c r="IQZ32" s="37"/>
      <c r="IRA32" s="37"/>
      <c r="IRB32" s="37"/>
      <c r="IRC32" s="37"/>
      <c r="IRD32" s="37"/>
      <c r="IRE32" s="37"/>
      <c r="IRF32" s="37"/>
      <c r="IRG32" s="37"/>
      <c r="IRH32" s="37"/>
      <c r="IRI32" s="37"/>
      <c r="IRJ32" s="37"/>
      <c r="IRK32" s="37"/>
      <c r="IRL32" s="37"/>
      <c r="IRM32" s="37"/>
      <c r="IRN32" s="37"/>
      <c r="IRO32" s="37"/>
      <c r="IRP32" s="37"/>
      <c r="IRQ32" s="37"/>
      <c r="IRR32" s="37"/>
      <c r="IRS32" s="37"/>
      <c r="IRT32" s="37"/>
      <c r="IRU32" s="37"/>
      <c r="IRV32" s="37"/>
      <c r="IRW32" s="37"/>
      <c r="IRX32" s="37"/>
      <c r="IRY32" s="37"/>
      <c r="IRZ32" s="37"/>
      <c r="ISA32" s="37"/>
      <c r="ISB32" s="37"/>
      <c r="ISC32" s="37"/>
      <c r="ISD32" s="37"/>
      <c r="ISE32" s="37"/>
      <c r="ISF32" s="37"/>
      <c r="ISG32" s="37"/>
      <c r="ISH32" s="37"/>
      <c r="ISI32" s="37"/>
      <c r="ISJ32" s="37"/>
      <c r="ISK32" s="37"/>
      <c r="ISL32" s="37"/>
      <c r="ISM32" s="37"/>
      <c r="ISN32" s="37"/>
      <c r="ISO32" s="37"/>
      <c r="ISP32" s="37"/>
      <c r="ISQ32" s="37"/>
      <c r="ISR32" s="37"/>
      <c r="ISS32" s="37"/>
      <c r="IST32" s="37"/>
      <c r="ISU32" s="37"/>
      <c r="ISV32" s="37"/>
      <c r="ISW32" s="37"/>
      <c r="ISX32" s="37"/>
      <c r="ISY32" s="37"/>
      <c r="ISZ32" s="37"/>
      <c r="ITA32" s="37"/>
      <c r="ITB32" s="37"/>
      <c r="ITC32" s="37"/>
      <c r="ITD32" s="37"/>
      <c r="ITE32" s="37"/>
      <c r="ITF32" s="37"/>
      <c r="ITG32" s="37"/>
      <c r="ITH32" s="37"/>
      <c r="ITI32" s="37"/>
      <c r="ITJ32" s="37"/>
      <c r="ITK32" s="37"/>
      <c r="ITL32" s="37"/>
      <c r="ITM32" s="37"/>
      <c r="ITN32" s="37"/>
      <c r="ITO32" s="37"/>
      <c r="ITP32" s="37"/>
      <c r="ITQ32" s="37"/>
      <c r="ITR32" s="37"/>
      <c r="ITS32" s="37"/>
      <c r="ITT32" s="37"/>
      <c r="ITU32" s="37"/>
      <c r="ITV32" s="37"/>
      <c r="ITW32" s="37"/>
      <c r="ITX32" s="37"/>
      <c r="ITY32" s="37"/>
      <c r="ITZ32" s="37"/>
      <c r="IUA32" s="37"/>
      <c r="IUB32" s="37"/>
      <c r="IUC32" s="37"/>
      <c r="IUD32" s="37"/>
      <c r="IUE32" s="37"/>
      <c r="IUF32" s="37"/>
      <c r="IUG32" s="37"/>
      <c r="IUH32" s="37"/>
      <c r="IUI32" s="37"/>
      <c r="IUJ32" s="37"/>
      <c r="IUK32" s="37"/>
      <c r="IUL32" s="37"/>
      <c r="IUM32" s="37"/>
      <c r="IUN32" s="37"/>
      <c r="IUO32" s="37"/>
      <c r="IUP32" s="37"/>
      <c r="IUQ32" s="37"/>
      <c r="IUR32" s="37"/>
      <c r="IUS32" s="37"/>
      <c r="IUT32" s="37"/>
      <c r="IUU32" s="37"/>
      <c r="IUV32" s="37"/>
      <c r="IUW32" s="37"/>
      <c r="IUX32" s="37"/>
      <c r="IUY32" s="37"/>
      <c r="IUZ32" s="37"/>
      <c r="IVA32" s="37"/>
      <c r="IVB32" s="37"/>
      <c r="IVC32" s="37"/>
      <c r="IVD32" s="37"/>
      <c r="IVE32" s="37"/>
      <c r="IVF32" s="37"/>
      <c r="IVG32" s="37"/>
      <c r="IVH32" s="37"/>
      <c r="IVI32" s="37"/>
      <c r="IVJ32" s="37"/>
      <c r="IVK32" s="37"/>
      <c r="IVL32" s="37"/>
      <c r="IVM32" s="37"/>
      <c r="IVN32" s="37"/>
      <c r="IVO32" s="37"/>
      <c r="IVP32" s="37"/>
      <c r="IVQ32" s="37"/>
      <c r="IVR32" s="37"/>
      <c r="IVS32" s="37"/>
      <c r="IVT32" s="37"/>
      <c r="IVU32" s="37"/>
      <c r="IVV32" s="37"/>
      <c r="IVW32" s="37"/>
      <c r="IVX32" s="37"/>
      <c r="IVY32" s="37"/>
      <c r="IVZ32" s="37"/>
      <c r="IWA32" s="37"/>
      <c r="IWB32" s="37"/>
      <c r="IWC32" s="37"/>
      <c r="IWD32" s="37"/>
      <c r="IWE32" s="37"/>
      <c r="IWF32" s="37"/>
      <c r="IWG32" s="37"/>
      <c r="IWH32" s="37"/>
      <c r="IWI32" s="37"/>
      <c r="IWJ32" s="37"/>
      <c r="IWK32" s="37"/>
      <c r="IWL32" s="37"/>
      <c r="IWM32" s="37"/>
      <c r="IWN32" s="37"/>
      <c r="IWO32" s="37"/>
      <c r="IWP32" s="37"/>
      <c r="IWQ32" s="37"/>
      <c r="IWR32" s="37"/>
      <c r="IWS32" s="37"/>
      <c r="IWT32" s="37"/>
      <c r="IWU32" s="37"/>
      <c r="IWV32" s="37"/>
      <c r="IWW32" s="37"/>
      <c r="IWX32" s="37"/>
      <c r="IWY32" s="37"/>
      <c r="IWZ32" s="37"/>
      <c r="IXA32" s="37"/>
      <c r="IXB32" s="37"/>
      <c r="IXC32" s="37"/>
      <c r="IXD32" s="37"/>
      <c r="IXE32" s="37"/>
      <c r="IXF32" s="37"/>
      <c r="IXG32" s="37"/>
      <c r="IXH32" s="37"/>
      <c r="IXI32" s="37"/>
      <c r="IXJ32" s="37"/>
      <c r="IXK32" s="37"/>
      <c r="IXL32" s="37"/>
      <c r="IXM32" s="37"/>
      <c r="IXN32" s="37"/>
      <c r="IXO32" s="37"/>
      <c r="IXP32" s="37"/>
      <c r="IXQ32" s="37"/>
      <c r="IXR32" s="37"/>
      <c r="IXS32" s="37"/>
      <c r="IXT32" s="37"/>
      <c r="IXU32" s="37"/>
      <c r="IXV32" s="37"/>
      <c r="IXW32" s="37"/>
      <c r="IXX32" s="37"/>
      <c r="IXY32" s="37"/>
      <c r="IXZ32" s="37"/>
      <c r="IYA32" s="37"/>
      <c r="IYB32" s="37"/>
      <c r="IYC32" s="37"/>
      <c r="IYD32" s="37"/>
      <c r="IYE32" s="37"/>
      <c r="IYF32" s="37"/>
      <c r="IYG32" s="37"/>
      <c r="IYH32" s="37"/>
      <c r="IYI32" s="37"/>
      <c r="IYJ32" s="37"/>
      <c r="IYK32" s="37"/>
      <c r="IYL32" s="37"/>
      <c r="IYM32" s="37"/>
      <c r="IYN32" s="37"/>
      <c r="IYO32" s="37"/>
      <c r="IYP32" s="37"/>
      <c r="IYQ32" s="37"/>
      <c r="IYR32" s="37"/>
      <c r="IYS32" s="37"/>
      <c r="IYT32" s="37"/>
      <c r="IYU32" s="37"/>
      <c r="IYV32" s="37"/>
      <c r="IYW32" s="37"/>
      <c r="IYX32" s="37"/>
      <c r="IYY32" s="37"/>
      <c r="IYZ32" s="37"/>
      <c r="IZA32" s="37"/>
      <c r="IZB32" s="37"/>
      <c r="IZC32" s="37"/>
      <c r="IZD32" s="37"/>
      <c r="IZE32" s="37"/>
      <c r="IZF32" s="37"/>
      <c r="IZG32" s="37"/>
      <c r="IZH32" s="37"/>
      <c r="IZI32" s="37"/>
      <c r="IZJ32" s="37"/>
      <c r="IZK32" s="37"/>
      <c r="IZL32" s="37"/>
      <c r="IZM32" s="37"/>
      <c r="IZN32" s="37"/>
      <c r="IZO32" s="37"/>
      <c r="IZP32" s="37"/>
      <c r="IZQ32" s="37"/>
      <c r="IZR32" s="37"/>
      <c r="IZS32" s="37"/>
      <c r="IZT32" s="37"/>
      <c r="IZU32" s="37"/>
      <c r="IZV32" s="37"/>
      <c r="IZW32" s="37"/>
      <c r="IZX32" s="37"/>
      <c r="IZY32" s="37"/>
      <c r="IZZ32" s="37"/>
      <c r="JAA32" s="37"/>
      <c r="JAB32" s="37"/>
      <c r="JAC32" s="37"/>
      <c r="JAD32" s="37"/>
      <c r="JAE32" s="37"/>
      <c r="JAF32" s="37"/>
      <c r="JAG32" s="37"/>
      <c r="JAH32" s="37"/>
      <c r="JAI32" s="37"/>
      <c r="JAJ32" s="37"/>
      <c r="JAK32" s="37"/>
      <c r="JAL32" s="37"/>
      <c r="JAM32" s="37"/>
      <c r="JAN32" s="37"/>
      <c r="JAO32" s="37"/>
      <c r="JAP32" s="37"/>
      <c r="JAQ32" s="37"/>
      <c r="JAR32" s="37"/>
      <c r="JAS32" s="37"/>
      <c r="JAT32" s="37"/>
      <c r="JAU32" s="37"/>
      <c r="JAV32" s="37"/>
      <c r="JAW32" s="37"/>
      <c r="JAX32" s="37"/>
      <c r="JAY32" s="37"/>
      <c r="JAZ32" s="37"/>
      <c r="JBA32" s="37"/>
      <c r="JBB32" s="37"/>
      <c r="JBC32" s="37"/>
      <c r="JBD32" s="37"/>
      <c r="JBE32" s="37"/>
      <c r="JBF32" s="37"/>
      <c r="JBG32" s="37"/>
      <c r="JBH32" s="37"/>
      <c r="JBI32" s="37"/>
      <c r="JBJ32" s="37"/>
      <c r="JBK32" s="37"/>
      <c r="JBL32" s="37"/>
      <c r="JBM32" s="37"/>
      <c r="JBN32" s="37"/>
      <c r="JBO32" s="37"/>
      <c r="JBP32" s="37"/>
      <c r="JBQ32" s="37"/>
      <c r="JBR32" s="37"/>
      <c r="JBS32" s="37"/>
      <c r="JBT32" s="37"/>
      <c r="JBU32" s="37"/>
      <c r="JBV32" s="37"/>
      <c r="JBW32" s="37"/>
      <c r="JBX32" s="37"/>
      <c r="JBY32" s="37"/>
      <c r="JBZ32" s="37"/>
      <c r="JCA32" s="37"/>
      <c r="JCB32" s="37"/>
      <c r="JCC32" s="37"/>
      <c r="JCD32" s="37"/>
      <c r="JCE32" s="37"/>
      <c r="JCF32" s="37"/>
      <c r="JCG32" s="37"/>
      <c r="JCH32" s="37"/>
      <c r="JCI32" s="37"/>
      <c r="JCJ32" s="37"/>
      <c r="JCK32" s="37"/>
      <c r="JCL32" s="37"/>
      <c r="JCM32" s="37"/>
      <c r="JCN32" s="37"/>
      <c r="JCO32" s="37"/>
      <c r="JCP32" s="37"/>
      <c r="JCQ32" s="37"/>
      <c r="JCR32" s="37"/>
      <c r="JCS32" s="37"/>
      <c r="JCT32" s="37"/>
      <c r="JCU32" s="37"/>
      <c r="JCV32" s="37"/>
      <c r="JCW32" s="37"/>
      <c r="JCX32" s="37"/>
      <c r="JCY32" s="37"/>
      <c r="JCZ32" s="37"/>
      <c r="JDA32" s="37"/>
      <c r="JDB32" s="37"/>
      <c r="JDC32" s="37"/>
      <c r="JDD32" s="37"/>
      <c r="JDE32" s="37"/>
      <c r="JDF32" s="37"/>
      <c r="JDG32" s="37"/>
      <c r="JDH32" s="37"/>
      <c r="JDI32" s="37"/>
      <c r="JDJ32" s="37"/>
      <c r="JDK32" s="37"/>
      <c r="JDL32" s="37"/>
      <c r="JDM32" s="37"/>
      <c r="JDN32" s="37"/>
      <c r="JDO32" s="37"/>
      <c r="JDP32" s="37"/>
      <c r="JDQ32" s="37"/>
      <c r="JDR32" s="37"/>
      <c r="JDS32" s="37"/>
      <c r="JDT32" s="37"/>
      <c r="JDU32" s="37"/>
      <c r="JDV32" s="37"/>
      <c r="JDW32" s="37"/>
      <c r="JDX32" s="37"/>
      <c r="JDY32" s="37"/>
      <c r="JDZ32" s="37"/>
      <c r="JEA32" s="37"/>
      <c r="JEB32" s="37"/>
      <c r="JEC32" s="37"/>
      <c r="JED32" s="37"/>
      <c r="JEE32" s="37"/>
      <c r="JEF32" s="37"/>
      <c r="JEG32" s="37"/>
      <c r="JEH32" s="37"/>
      <c r="JEI32" s="37"/>
      <c r="JEJ32" s="37"/>
      <c r="JEK32" s="37"/>
      <c r="JEL32" s="37"/>
      <c r="JEM32" s="37"/>
      <c r="JEN32" s="37"/>
      <c r="JEO32" s="37"/>
      <c r="JEP32" s="37"/>
      <c r="JEQ32" s="37"/>
      <c r="JER32" s="37"/>
      <c r="JES32" s="37"/>
      <c r="JET32" s="37"/>
      <c r="JEU32" s="37"/>
      <c r="JEV32" s="37"/>
      <c r="JEW32" s="37"/>
      <c r="JEX32" s="37"/>
      <c r="JEY32" s="37"/>
      <c r="JEZ32" s="37"/>
      <c r="JFA32" s="37"/>
      <c r="JFB32" s="37"/>
      <c r="JFC32" s="37"/>
      <c r="JFD32" s="37"/>
      <c r="JFE32" s="37"/>
      <c r="JFF32" s="37"/>
      <c r="JFG32" s="37"/>
      <c r="JFH32" s="37"/>
      <c r="JFI32" s="37"/>
      <c r="JFJ32" s="37"/>
      <c r="JFK32" s="37"/>
      <c r="JFL32" s="37"/>
      <c r="JFM32" s="37"/>
      <c r="JFN32" s="37"/>
      <c r="JFO32" s="37"/>
      <c r="JFP32" s="37"/>
      <c r="JFQ32" s="37"/>
      <c r="JFR32" s="37"/>
      <c r="JFS32" s="37"/>
      <c r="JFT32" s="37"/>
      <c r="JFU32" s="37"/>
      <c r="JFV32" s="37"/>
      <c r="JFW32" s="37"/>
      <c r="JFX32" s="37"/>
      <c r="JFY32" s="37"/>
      <c r="JFZ32" s="37"/>
      <c r="JGA32" s="37"/>
      <c r="JGB32" s="37"/>
      <c r="JGC32" s="37"/>
      <c r="JGD32" s="37"/>
      <c r="JGE32" s="37"/>
      <c r="JGF32" s="37"/>
      <c r="JGG32" s="37"/>
      <c r="JGH32" s="37"/>
      <c r="JGI32" s="37"/>
      <c r="JGJ32" s="37"/>
      <c r="JGK32" s="37"/>
      <c r="JGL32" s="37"/>
      <c r="JGM32" s="37"/>
      <c r="JGN32" s="37"/>
      <c r="JGO32" s="37"/>
      <c r="JGP32" s="37"/>
      <c r="JGQ32" s="37"/>
      <c r="JGR32" s="37"/>
      <c r="JGS32" s="37"/>
      <c r="JGT32" s="37"/>
      <c r="JGU32" s="37"/>
      <c r="JGV32" s="37"/>
      <c r="JGW32" s="37"/>
      <c r="JGX32" s="37"/>
      <c r="JGY32" s="37"/>
      <c r="JGZ32" s="37"/>
      <c r="JHA32" s="37"/>
      <c r="JHB32" s="37"/>
      <c r="JHC32" s="37"/>
      <c r="JHD32" s="37"/>
      <c r="JHE32" s="37"/>
      <c r="JHF32" s="37"/>
      <c r="JHG32" s="37"/>
      <c r="JHH32" s="37"/>
      <c r="JHI32" s="37"/>
      <c r="JHJ32" s="37"/>
      <c r="JHK32" s="37"/>
      <c r="JHL32" s="37"/>
      <c r="JHM32" s="37"/>
      <c r="JHN32" s="37"/>
      <c r="JHO32" s="37"/>
      <c r="JHP32" s="37"/>
      <c r="JHQ32" s="37"/>
      <c r="JHR32" s="37"/>
      <c r="JHS32" s="37"/>
      <c r="JHT32" s="37"/>
      <c r="JHU32" s="37"/>
      <c r="JHV32" s="37"/>
      <c r="JHW32" s="37"/>
      <c r="JHX32" s="37"/>
      <c r="JHY32" s="37"/>
      <c r="JHZ32" s="37"/>
      <c r="JIA32" s="37"/>
      <c r="JIB32" s="37"/>
      <c r="JIC32" s="37"/>
      <c r="JID32" s="37"/>
      <c r="JIE32" s="37"/>
      <c r="JIF32" s="37"/>
      <c r="JIG32" s="37"/>
      <c r="JIH32" s="37"/>
      <c r="JII32" s="37"/>
      <c r="JIJ32" s="37"/>
      <c r="JIK32" s="37"/>
      <c r="JIL32" s="37"/>
      <c r="JIM32" s="37"/>
      <c r="JIN32" s="37"/>
      <c r="JIO32" s="37"/>
      <c r="JIP32" s="37"/>
      <c r="JIQ32" s="37"/>
      <c r="JIR32" s="37"/>
      <c r="JIS32" s="37"/>
      <c r="JIT32" s="37"/>
      <c r="JIU32" s="37"/>
      <c r="JIV32" s="37"/>
      <c r="JIW32" s="37"/>
      <c r="JIX32" s="37"/>
      <c r="JIY32" s="37"/>
      <c r="JIZ32" s="37"/>
      <c r="JJA32" s="37"/>
      <c r="JJB32" s="37"/>
      <c r="JJC32" s="37"/>
      <c r="JJD32" s="37"/>
      <c r="JJE32" s="37"/>
      <c r="JJF32" s="37"/>
      <c r="JJG32" s="37"/>
      <c r="JJH32" s="37"/>
      <c r="JJI32" s="37"/>
      <c r="JJJ32" s="37"/>
      <c r="JJK32" s="37"/>
      <c r="JJL32" s="37"/>
      <c r="JJM32" s="37"/>
      <c r="JJN32" s="37"/>
      <c r="JJO32" s="37"/>
      <c r="JJP32" s="37"/>
      <c r="JJQ32" s="37"/>
      <c r="JJR32" s="37"/>
      <c r="JJS32" s="37"/>
      <c r="JJT32" s="37"/>
      <c r="JJU32" s="37"/>
      <c r="JJV32" s="37"/>
      <c r="JJW32" s="37"/>
      <c r="JJX32" s="37"/>
      <c r="JJY32" s="37"/>
      <c r="JJZ32" s="37"/>
      <c r="JKA32" s="37"/>
      <c r="JKB32" s="37"/>
      <c r="JKC32" s="37"/>
      <c r="JKD32" s="37"/>
      <c r="JKE32" s="37"/>
      <c r="JKF32" s="37"/>
      <c r="JKG32" s="37"/>
      <c r="JKH32" s="37"/>
      <c r="JKI32" s="37"/>
      <c r="JKJ32" s="37"/>
      <c r="JKK32" s="37"/>
      <c r="JKL32" s="37"/>
      <c r="JKM32" s="37"/>
      <c r="JKN32" s="37"/>
      <c r="JKO32" s="37"/>
      <c r="JKP32" s="37"/>
      <c r="JKQ32" s="37"/>
      <c r="JKR32" s="37"/>
      <c r="JKS32" s="37"/>
      <c r="JKT32" s="37"/>
      <c r="JKU32" s="37"/>
      <c r="JKV32" s="37"/>
      <c r="JKW32" s="37"/>
      <c r="JKX32" s="37"/>
      <c r="JKY32" s="37"/>
      <c r="JKZ32" s="37"/>
      <c r="JLA32" s="37"/>
      <c r="JLB32" s="37"/>
      <c r="JLC32" s="37"/>
      <c r="JLD32" s="37"/>
      <c r="JLE32" s="37"/>
      <c r="JLF32" s="37"/>
      <c r="JLG32" s="37"/>
      <c r="JLH32" s="37"/>
      <c r="JLI32" s="37"/>
      <c r="JLJ32" s="37"/>
      <c r="JLK32" s="37"/>
      <c r="JLL32" s="37"/>
      <c r="JLM32" s="37"/>
      <c r="JLN32" s="37"/>
      <c r="JLO32" s="37"/>
      <c r="JLP32" s="37"/>
      <c r="JLQ32" s="37"/>
      <c r="JLR32" s="37"/>
      <c r="JLS32" s="37"/>
      <c r="JLT32" s="37"/>
      <c r="JLU32" s="37"/>
      <c r="JLV32" s="37"/>
      <c r="JLW32" s="37"/>
      <c r="JLX32" s="37"/>
      <c r="JLY32" s="37"/>
      <c r="JLZ32" s="37"/>
      <c r="JMA32" s="37"/>
      <c r="JMB32" s="37"/>
      <c r="JMC32" s="37"/>
      <c r="JMD32" s="37"/>
      <c r="JME32" s="37"/>
      <c r="JMF32" s="37"/>
      <c r="JMG32" s="37"/>
      <c r="JMH32" s="37"/>
      <c r="JMI32" s="37"/>
      <c r="JMJ32" s="37"/>
      <c r="JMK32" s="37"/>
      <c r="JML32" s="37"/>
      <c r="JMM32" s="37"/>
      <c r="JMN32" s="37"/>
      <c r="JMO32" s="37"/>
      <c r="JMP32" s="37"/>
      <c r="JMQ32" s="37"/>
      <c r="JMR32" s="37"/>
      <c r="JMS32" s="37"/>
      <c r="JMT32" s="37"/>
      <c r="JMU32" s="37"/>
      <c r="JMV32" s="37"/>
      <c r="JMW32" s="37"/>
      <c r="JMX32" s="37"/>
      <c r="JMY32" s="37"/>
      <c r="JMZ32" s="37"/>
      <c r="JNA32" s="37"/>
      <c r="JNB32" s="37"/>
      <c r="JNC32" s="37"/>
      <c r="JND32" s="37"/>
      <c r="JNE32" s="37"/>
      <c r="JNF32" s="37"/>
      <c r="JNG32" s="37"/>
      <c r="JNH32" s="37"/>
      <c r="JNI32" s="37"/>
      <c r="JNJ32" s="37"/>
      <c r="JNK32" s="37"/>
      <c r="JNL32" s="37"/>
      <c r="JNM32" s="37"/>
      <c r="JNN32" s="37"/>
      <c r="JNO32" s="37"/>
      <c r="JNP32" s="37"/>
      <c r="JNQ32" s="37"/>
      <c r="JNR32" s="37"/>
      <c r="JNS32" s="37"/>
      <c r="JNT32" s="37"/>
      <c r="JNU32" s="37"/>
      <c r="JNV32" s="37"/>
      <c r="JNW32" s="37"/>
      <c r="JNX32" s="37"/>
      <c r="JNY32" s="37"/>
      <c r="JNZ32" s="37"/>
      <c r="JOA32" s="37"/>
      <c r="JOB32" s="37"/>
      <c r="JOC32" s="37"/>
      <c r="JOD32" s="37"/>
      <c r="JOE32" s="37"/>
      <c r="JOF32" s="37"/>
      <c r="JOG32" s="37"/>
      <c r="JOH32" s="37"/>
      <c r="JOI32" s="37"/>
      <c r="JOJ32" s="37"/>
      <c r="JOK32" s="37"/>
      <c r="JOL32" s="37"/>
      <c r="JOM32" s="37"/>
      <c r="JON32" s="37"/>
      <c r="JOO32" s="37"/>
      <c r="JOP32" s="37"/>
      <c r="JOQ32" s="37"/>
      <c r="JOR32" s="37"/>
      <c r="JOS32" s="37"/>
      <c r="JOT32" s="37"/>
      <c r="JOU32" s="37"/>
      <c r="JOV32" s="37"/>
      <c r="JOW32" s="37"/>
      <c r="JOX32" s="37"/>
      <c r="JOY32" s="37"/>
      <c r="JOZ32" s="37"/>
      <c r="JPA32" s="37"/>
      <c r="JPB32" s="37"/>
      <c r="JPC32" s="37"/>
      <c r="JPD32" s="37"/>
      <c r="JPE32" s="37"/>
      <c r="JPF32" s="37"/>
      <c r="JPG32" s="37"/>
      <c r="JPH32" s="37"/>
      <c r="JPI32" s="37"/>
      <c r="JPJ32" s="37"/>
      <c r="JPK32" s="37"/>
      <c r="JPL32" s="37"/>
      <c r="JPM32" s="37"/>
      <c r="JPN32" s="37"/>
      <c r="JPO32" s="37"/>
      <c r="JPP32" s="37"/>
      <c r="JPQ32" s="37"/>
      <c r="JPR32" s="37"/>
      <c r="JPS32" s="37"/>
      <c r="JPT32" s="37"/>
      <c r="JPU32" s="37"/>
      <c r="JPV32" s="37"/>
      <c r="JPW32" s="37"/>
      <c r="JPX32" s="37"/>
      <c r="JPY32" s="37"/>
      <c r="JPZ32" s="37"/>
      <c r="JQA32" s="37"/>
      <c r="JQB32" s="37"/>
      <c r="JQC32" s="37"/>
      <c r="JQD32" s="37"/>
      <c r="JQE32" s="37"/>
      <c r="JQF32" s="37"/>
      <c r="JQG32" s="37"/>
      <c r="JQH32" s="37"/>
      <c r="JQI32" s="37"/>
      <c r="JQJ32" s="37"/>
      <c r="JQK32" s="37"/>
      <c r="JQL32" s="37"/>
      <c r="JQM32" s="37"/>
      <c r="JQN32" s="37"/>
      <c r="JQO32" s="37"/>
      <c r="JQP32" s="37"/>
      <c r="JQQ32" s="37"/>
      <c r="JQR32" s="37"/>
      <c r="JQS32" s="37"/>
      <c r="JQT32" s="37"/>
      <c r="JQU32" s="37"/>
      <c r="JQV32" s="37"/>
      <c r="JQW32" s="37"/>
      <c r="JQX32" s="37"/>
      <c r="JQY32" s="37"/>
      <c r="JQZ32" s="37"/>
      <c r="JRA32" s="37"/>
      <c r="JRB32" s="37"/>
      <c r="JRC32" s="37"/>
      <c r="JRD32" s="37"/>
      <c r="JRE32" s="37"/>
      <c r="JRF32" s="37"/>
      <c r="JRG32" s="37"/>
      <c r="JRH32" s="37"/>
      <c r="JRI32" s="37"/>
      <c r="JRJ32" s="37"/>
      <c r="JRK32" s="37"/>
      <c r="JRL32" s="37"/>
      <c r="JRM32" s="37"/>
      <c r="JRN32" s="37"/>
      <c r="JRO32" s="37"/>
      <c r="JRP32" s="37"/>
      <c r="JRQ32" s="37"/>
      <c r="JRR32" s="37"/>
      <c r="JRS32" s="37"/>
      <c r="JRT32" s="37"/>
      <c r="JRU32" s="37"/>
      <c r="JRV32" s="37"/>
      <c r="JRW32" s="37"/>
      <c r="JRX32" s="37"/>
      <c r="JRY32" s="37"/>
      <c r="JRZ32" s="37"/>
      <c r="JSA32" s="37"/>
      <c r="JSB32" s="37"/>
      <c r="JSC32" s="37"/>
      <c r="JSD32" s="37"/>
      <c r="JSE32" s="37"/>
      <c r="JSF32" s="37"/>
      <c r="JSG32" s="37"/>
      <c r="JSH32" s="37"/>
      <c r="JSI32" s="37"/>
      <c r="JSJ32" s="37"/>
      <c r="JSK32" s="37"/>
      <c r="JSL32" s="37"/>
      <c r="JSM32" s="37"/>
      <c r="JSN32" s="37"/>
      <c r="JSO32" s="37"/>
      <c r="JSP32" s="37"/>
      <c r="JSQ32" s="37"/>
      <c r="JSR32" s="37"/>
      <c r="JSS32" s="37"/>
      <c r="JST32" s="37"/>
      <c r="JSU32" s="37"/>
      <c r="JSV32" s="37"/>
      <c r="JSW32" s="37"/>
      <c r="JSX32" s="37"/>
      <c r="JSY32" s="37"/>
      <c r="JSZ32" s="37"/>
      <c r="JTA32" s="37"/>
      <c r="JTB32" s="37"/>
      <c r="JTC32" s="37"/>
      <c r="JTD32" s="37"/>
      <c r="JTE32" s="37"/>
      <c r="JTF32" s="37"/>
      <c r="JTG32" s="37"/>
      <c r="JTH32" s="37"/>
      <c r="JTI32" s="37"/>
      <c r="JTJ32" s="37"/>
      <c r="JTK32" s="37"/>
      <c r="JTL32" s="37"/>
      <c r="JTM32" s="37"/>
      <c r="JTN32" s="37"/>
      <c r="JTO32" s="37"/>
      <c r="JTP32" s="37"/>
      <c r="JTQ32" s="37"/>
      <c r="JTR32" s="37"/>
      <c r="JTS32" s="37"/>
      <c r="JTT32" s="37"/>
      <c r="JTU32" s="37"/>
      <c r="JTV32" s="37"/>
      <c r="JTW32" s="37"/>
      <c r="JTX32" s="37"/>
      <c r="JTY32" s="37"/>
      <c r="JTZ32" s="37"/>
      <c r="JUA32" s="37"/>
      <c r="JUB32" s="37"/>
      <c r="JUC32" s="37"/>
      <c r="JUD32" s="37"/>
      <c r="JUE32" s="37"/>
      <c r="JUF32" s="37"/>
      <c r="JUG32" s="37"/>
      <c r="JUH32" s="37"/>
      <c r="JUI32" s="37"/>
      <c r="JUJ32" s="37"/>
      <c r="JUK32" s="37"/>
      <c r="JUL32" s="37"/>
      <c r="JUM32" s="37"/>
      <c r="JUN32" s="37"/>
      <c r="JUO32" s="37"/>
      <c r="JUP32" s="37"/>
      <c r="JUQ32" s="37"/>
      <c r="JUR32" s="37"/>
      <c r="JUS32" s="37"/>
      <c r="JUT32" s="37"/>
      <c r="JUU32" s="37"/>
      <c r="JUV32" s="37"/>
      <c r="JUW32" s="37"/>
      <c r="JUX32" s="37"/>
      <c r="JUY32" s="37"/>
      <c r="JUZ32" s="37"/>
      <c r="JVA32" s="37"/>
      <c r="JVB32" s="37"/>
      <c r="JVC32" s="37"/>
      <c r="JVD32" s="37"/>
      <c r="JVE32" s="37"/>
      <c r="JVF32" s="37"/>
      <c r="JVG32" s="37"/>
      <c r="JVH32" s="37"/>
      <c r="JVI32" s="37"/>
      <c r="JVJ32" s="37"/>
      <c r="JVK32" s="37"/>
      <c r="JVL32" s="37"/>
      <c r="JVM32" s="37"/>
      <c r="JVN32" s="37"/>
      <c r="JVO32" s="37"/>
      <c r="JVP32" s="37"/>
      <c r="JVQ32" s="37"/>
      <c r="JVR32" s="37"/>
      <c r="JVS32" s="37"/>
      <c r="JVT32" s="37"/>
      <c r="JVU32" s="37"/>
      <c r="JVV32" s="37"/>
      <c r="JVW32" s="37"/>
      <c r="JVX32" s="37"/>
      <c r="JVY32" s="37"/>
      <c r="JVZ32" s="37"/>
      <c r="JWA32" s="37"/>
      <c r="JWB32" s="37"/>
      <c r="JWC32" s="37"/>
      <c r="JWD32" s="37"/>
      <c r="JWE32" s="37"/>
      <c r="JWF32" s="37"/>
      <c r="JWG32" s="37"/>
      <c r="JWH32" s="37"/>
      <c r="JWI32" s="37"/>
      <c r="JWJ32" s="37"/>
      <c r="JWK32" s="37"/>
      <c r="JWL32" s="37"/>
      <c r="JWM32" s="37"/>
      <c r="JWN32" s="37"/>
      <c r="JWO32" s="37"/>
      <c r="JWP32" s="37"/>
      <c r="JWQ32" s="37"/>
      <c r="JWR32" s="37"/>
      <c r="JWS32" s="37"/>
      <c r="JWT32" s="37"/>
      <c r="JWU32" s="37"/>
      <c r="JWV32" s="37"/>
      <c r="JWW32" s="37"/>
      <c r="JWX32" s="37"/>
      <c r="JWY32" s="37"/>
      <c r="JWZ32" s="37"/>
      <c r="JXA32" s="37"/>
      <c r="JXB32" s="37"/>
      <c r="JXC32" s="37"/>
      <c r="JXD32" s="37"/>
      <c r="JXE32" s="37"/>
      <c r="JXF32" s="37"/>
      <c r="JXG32" s="37"/>
      <c r="JXH32" s="37"/>
      <c r="JXI32" s="37"/>
      <c r="JXJ32" s="37"/>
      <c r="JXK32" s="37"/>
      <c r="JXL32" s="37"/>
      <c r="JXM32" s="37"/>
      <c r="JXN32" s="37"/>
      <c r="JXO32" s="37"/>
      <c r="JXP32" s="37"/>
      <c r="JXQ32" s="37"/>
      <c r="JXR32" s="37"/>
      <c r="JXS32" s="37"/>
      <c r="JXT32" s="37"/>
      <c r="JXU32" s="37"/>
      <c r="JXV32" s="37"/>
      <c r="JXW32" s="37"/>
      <c r="JXX32" s="37"/>
      <c r="JXY32" s="37"/>
      <c r="JXZ32" s="37"/>
      <c r="JYA32" s="37"/>
      <c r="JYB32" s="37"/>
      <c r="JYC32" s="37"/>
      <c r="JYD32" s="37"/>
      <c r="JYE32" s="37"/>
      <c r="JYF32" s="37"/>
      <c r="JYG32" s="37"/>
      <c r="JYH32" s="37"/>
      <c r="JYI32" s="37"/>
      <c r="JYJ32" s="37"/>
      <c r="JYK32" s="37"/>
      <c r="JYL32" s="37"/>
      <c r="JYM32" s="37"/>
      <c r="JYN32" s="37"/>
      <c r="JYO32" s="37"/>
      <c r="JYP32" s="37"/>
      <c r="JYQ32" s="37"/>
      <c r="JYR32" s="37"/>
      <c r="JYS32" s="37"/>
      <c r="JYT32" s="37"/>
      <c r="JYU32" s="37"/>
      <c r="JYV32" s="37"/>
      <c r="JYW32" s="37"/>
      <c r="JYX32" s="37"/>
      <c r="JYY32" s="37"/>
      <c r="JYZ32" s="37"/>
      <c r="JZA32" s="37"/>
      <c r="JZB32" s="37"/>
      <c r="JZC32" s="37"/>
      <c r="JZD32" s="37"/>
      <c r="JZE32" s="37"/>
      <c r="JZF32" s="37"/>
      <c r="JZG32" s="37"/>
      <c r="JZH32" s="37"/>
      <c r="JZI32" s="37"/>
      <c r="JZJ32" s="37"/>
      <c r="JZK32" s="37"/>
      <c r="JZL32" s="37"/>
      <c r="JZM32" s="37"/>
      <c r="JZN32" s="37"/>
      <c r="JZO32" s="37"/>
      <c r="JZP32" s="37"/>
      <c r="JZQ32" s="37"/>
      <c r="JZR32" s="37"/>
      <c r="JZS32" s="37"/>
      <c r="JZT32" s="37"/>
      <c r="JZU32" s="37"/>
      <c r="JZV32" s="37"/>
      <c r="JZW32" s="37"/>
      <c r="JZX32" s="37"/>
      <c r="JZY32" s="37"/>
      <c r="JZZ32" s="37"/>
      <c r="KAA32" s="37"/>
      <c r="KAB32" s="37"/>
      <c r="KAC32" s="37"/>
      <c r="KAD32" s="37"/>
      <c r="KAE32" s="37"/>
      <c r="KAF32" s="37"/>
      <c r="KAG32" s="37"/>
      <c r="KAH32" s="37"/>
      <c r="KAI32" s="37"/>
      <c r="KAJ32" s="37"/>
      <c r="KAK32" s="37"/>
      <c r="KAL32" s="37"/>
      <c r="KAM32" s="37"/>
      <c r="KAN32" s="37"/>
      <c r="KAO32" s="37"/>
      <c r="KAP32" s="37"/>
      <c r="KAQ32" s="37"/>
      <c r="KAR32" s="37"/>
      <c r="KAS32" s="37"/>
      <c r="KAT32" s="37"/>
      <c r="KAU32" s="37"/>
      <c r="KAV32" s="37"/>
      <c r="KAW32" s="37"/>
      <c r="KAX32" s="37"/>
      <c r="KAY32" s="37"/>
      <c r="KAZ32" s="37"/>
      <c r="KBA32" s="37"/>
      <c r="KBB32" s="37"/>
      <c r="KBC32" s="37"/>
      <c r="KBD32" s="37"/>
      <c r="KBE32" s="37"/>
      <c r="KBF32" s="37"/>
      <c r="KBG32" s="37"/>
      <c r="KBH32" s="37"/>
      <c r="KBI32" s="37"/>
      <c r="KBJ32" s="37"/>
      <c r="KBK32" s="37"/>
      <c r="KBL32" s="37"/>
      <c r="KBM32" s="37"/>
      <c r="KBN32" s="37"/>
      <c r="KBO32" s="37"/>
      <c r="KBP32" s="37"/>
      <c r="KBQ32" s="37"/>
      <c r="KBR32" s="37"/>
      <c r="KBS32" s="37"/>
      <c r="KBT32" s="37"/>
      <c r="KBU32" s="37"/>
      <c r="KBV32" s="37"/>
      <c r="KBW32" s="37"/>
      <c r="KBX32" s="37"/>
      <c r="KBY32" s="37"/>
      <c r="KBZ32" s="37"/>
      <c r="KCA32" s="37"/>
      <c r="KCB32" s="37"/>
      <c r="KCC32" s="37"/>
      <c r="KCD32" s="37"/>
      <c r="KCE32" s="37"/>
      <c r="KCF32" s="37"/>
      <c r="KCG32" s="37"/>
      <c r="KCH32" s="37"/>
      <c r="KCI32" s="37"/>
      <c r="KCJ32" s="37"/>
      <c r="KCK32" s="37"/>
      <c r="KCL32" s="37"/>
      <c r="KCM32" s="37"/>
      <c r="KCN32" s="37"/>
      <c r="KCO32" s="37"/>
      <c r="KCP32" s="37"/>
      <c r="KCQ32" s="37"/>
      <c r="KCR32" s="37"/>
      <c r="KCS32" s="37"/>
      <c r="KCT32" s="37"/>
      <c r="KCU32" s="37"/>
      <c r="KCV32" s="37"/>
      <c r="KCW32" s="37"/>
      <c r="KCX32" s="37"/>
      <c r="KCY32" s="37"/>
      <c r="KCZ32" s="37"/>
      <c r="KDA32" s="37"/>
      <c r="KDB32" s="37"/>
      <c r="KDC32" s="37"/>
      <c r="KDD32" s="37"/>
      <c r="KDE32" s="37"/>
      <c r="KDF32" s="37"/>
      <c r="KDG32" s="37"/>
      <c r="KDH32" s="37"/>
      <c r="KDI32" s="37"/>
      <c r="KDJ32" s="37"/>
      <c r="KDK32" s="37"/>
      <c r="KDL32" s="37"/>
      <c r="KDM32" s="37"/>
      <c r="KDN32" s="37"/>
      <c r="KDO32" s="37"/>
      <c r="KDP32" s="37"/>
      <c r="KDQ32" s="37"/>
      <c r="KDR32" s="37"/>
      <c r="KDS32" s="37"/>
      <c r="KDT32" s="37"/>
      <c r="KDU32" s="37"/>
      <c r="KDV32" s="37"/>
      <c r="KDW32" s="37"/>
      <c r="KDX32" s="37"/>
      <c r="KDY32" s="37"/>
      <c r="KDZ32" s="37"/>
      <c r="KEA32" s="37"/>
      <c r="KEB32" s="37"/>
      <c r="KEC32" s="37"/>
      <c r="KED32" s="37"/>
      <c r="KEE32" s="37"/>
      <c r="KEF32" s="37"/>
      <c r="KEG32" s="37"/>
      <c r="KEH32" s="37"/>
      <c r="KEI32" s="37"/>
      <c r="KEJ32" s="37"/>
      <c r="KEK32" s="37"/>
      <c r="KEL32" s="37"/>
      <c r="KEM32" s="37"/>
      <c r="KEN32" s="37"/>
      <c r="KEO32" s="37"/>
      <c r="KEP32" s="37"/>
      <c r="KEQ32" s="37"/>
      <c r="KER32" s="37"/>
      <c r="KES32" s="37"/>
      <c r="KET32" s="37"/>
      <c r="KEU32" s="37"/>
      <c r="KEV32" s="37"/>
      <c r="KEW32" s="37"/>
      <c r="KEX32" s="37"/>
      <c r="KEY32" s="37"/>
      <c r="KEZ32" s="37"/>
      <c r="KFA32" s="37"/>
      <c r="KFB32" s="37"/>
      <c r="KFC32" s="37"/>
      <c r="KFD32" s="37"/>
      <c r="KFE32" s="37"/>
      <c r="KFF32" s="37"/>
      <c r="KFG32" s="37"/>
      <c r="KFH32" s="37"/>
      <c r="KFI32" s="37"/>
      <c r="KFJ32" s="37"/>
      <c r="KFK32" s="37"/>
      <c r="KFL32" s="37"/>
      <c r="KFM32" s="37"/>
      <c r="KFN32" s="37"/>
      <c r="KFO32" s="37"/>
      <c r="KFP32" s="37"/>
      <c r="KFQ32" s="37"/>
      <c r="KFR32" s="37"/>
      <c r="KFS32" s="37"/>
      <c r="KFT32" s="37"/>
      <c r="KFU32" s="37"/>
      <c r="KFV32" s="37"/>
      <c r="KFW32" s="37"/>
      <c r="KFX32" s="37"/>
      <c r="KFY32" s="37"/>
      <c r="KFZ32" s="37"/>
      <c r="KGA32" s="37"/>
      <c r="KGB32" s="37"/>
      <c r="KGC32" s="37"/>
      <c r="KGD32" s="37"/>
      <c r="KGE32" s="37"/>
      <c r="KGF32" s="37"/>
      <c r="KGG32" s="37"/>
      <c r="KGH32" s="37"/>
      <c r="KGI32" s="37"/>
      <c r="KGJ32" s="37"/>
      <c r="KGK32" s="37"/>
      <c r="KGL32" s="37"/>
      <c r="KGM32" s="37"/>
      <c r="KGN32" s="37"/>
      <c r="KGO32" s="37"/>
      <c r="KGP32" s="37"/>
      <c r="KGQ32" s="37"/>
      <c r="KGR32" s="37"/>
      <c r="KGS32" s="37"/>
      <c r="KGT32" s="37"/>
      <c r="KGU32" s="37"/>
      <c r="KGV32" s="37"/>
      <c r="KGW32" s="37"/>
      <c r="KGX32" s="37"/>
      <c r="KGY32" s="37"/>
      <c r="KGZ32" s="37"/>
      <c r="KHA32" s="37"/>
      <c r="KHB32" s="37"/>
      <c r="KHC32" s="37"/>
      <c r="KHD32" s="37"/>
      <c r="KHE32" s="37"/>
      <c r="KHF32" s="37"/>
      <c r="KHG32" s="37"/>
      <c r="KHH32" s="37"/>
      <c r="KHI32" s="37"/>
      <c r="KHJ32" s="37"/>
      <c r="KHK32" s="37"/>
      <c r="KHL32" s="37"/>
      <c r="KHM32" s="37"/>
      <c r="KHN32" s="37"/>
      <c r="KHO32" s="37"/>
      <c r="KHP32" s="37"/>
      <c r="KHQ32" s="37"/>
      <c r="KHR32" s="37"/>
      <c r="KHS32" s="37"/>
      <c r="KHT32" s="37"/>
      <c r="KHU32" s="37"/>
      <c r="KHV32" s="37"/>
      <c r="KHW32" s="37"/>
      <c r="KHX32" s="37"/>
      <c r="KHY32" s="37"/>
      <c r="KHZ32" s="37"/>
      <c r="KIA32" s="37"/>
      <c r="KIB32" s="37"/>
      <c r="KIC32" s="37"/>
      <c r="KID32" s="37"/>
      <c r="KIE32" s="37"/>
      <c r="KIF32" s="37"/>
      <c r="KIG32" s="37"/>
      <c r="KIH32" s="37"/>
      <c r="KII32" s="37"/>
      <c r="KIJ32" s="37"/>
      <c r="KIK32" s="37"/>
      <c r="KIL32" s="37"/>
      <c r="KIM32" s="37"/>
      <c r="KIN32" s="37"/>
      <c r="KIO32" s="37"/>
      <c r="KIP32" s="37"/>
      <c r="KIQ32" s="37"/>
      <c r="KIR32" s="37"/>
      <c r="KIS32" s="37"/>
      <c r="KIT32" s="37"/>
      <c r="KIU32" s="37"/>
      <c r="KIV32" s="37"/>
      <c r="KIW32" s="37"/>
      <c r="KIX32" s="37"/>
      <c r="KIY32" s="37"/>
      <c r="KIZ32" s="37"/>
      <c r="KJA32" s="37"/>
      <c r="KJB32" s="37"/>
      <c r="KJC32" s="37"/>
      <c r="KJD32" s="37"/>
      <c r="KJE32" s="37"/>
      <c r="KJF32" s="37"/>
      <c r="KJG32" s="37"/>
      <c r="KJH32" s="37"/>
      <c r="KJI32" s="37"/>
      <c r="KJJ32" s="37"/>
      <c r="KJK32" s="37"/>
      <c r="KJL32" s="37"/>
      <c r="KJM32" s="37"/>
      <c r="KJN32" s="37"/>
      <c r="KJO32" s="37"/>
      <c r="KJP32" s="37"/>
      <c r="KJQ32" s="37"/>
      <c r="KJR32" s="37"/>
      <c r="KJS32" s="37"/>
      <c r="KJT32" s="37"/>
      <c r="KJU32" s="37"/>
      <c r="KJV32" s="37"/>
      <c r="KJW32" s="37"/>
      <c r="KJX32" s="37"/>
      <c r="KJY32" s="37"/>
      <c r="KJZ32" s="37"/>
      <c r="KKA32" s="37"/>
      <c r="KKB32" s="37"/>
      <c r="KKC32" s="37"/>
      <c r="KKD32" s="37"/>
      <c r="KKE32" s="37"/>
      <c r="KKF32" s="37"/>
      <c r="KKG32" s="37"/>
      <c r="KKH32" s="37"/>
      <c r="KKI32" s="37"/>
      <c r="KKJ32" s="37"/>
      <c r="KKK32" s="37"/>
      <c r="KKL32" s="37"/>
      <c r="KKM32" s="37"/>
      <c r="KKN32" s="37"/>
      <c r="KKO32" s="37"/>
      <c r="KKP32" s="37"/>
      <c r="KKQ32" s="37"/>
      <c r="KKR32" s="37"/>
      <c r="KKS32" s="37"/>
      <c r="KKT32" s="37"/>
      <c r="KKU32" s="37"/>
      <c r="KKV32" s="37"/>
      <c r="KKW32" s="37"/>
      <c r="KKX32" s="37"/>
      <c r="KKY32" s="37"/>
      <c r="KKZ32" s="37"/>
      <c r="KLA32" s="37"/>
      <c r="KLB32" s="37"/>
      <c r="KLC32" s="37"/>
      <c r="KLD32" s="37"/>
      <c r="KLE32" s="37"/>
      <c r="KLF32" s="37"/>
      <c r="KLG32" s="37"/>
      <c r="KLH32" s="37"/>
      <c r="KLI32" s="37"/>
      <c r="KLJ32" s="37"/>
      <c r="KLK32" s="37"/>
      <c r="KLL32" s="37"/>
      <c r="KLM32" s="37"/>
      <c r="KLN32" s="37"/>
      <c r="KLO32" s="37"/>
      <c r="KLP32" s="37"/>
      <c r="KLQ32" s="37"/>
      <c r="KLR32" s="37"/>
      <c r="KLS32" s="37"/>
      <c r="KLT32" s="37"/>
      <c r="KLU32" s="37"/>
      <c r="KLV32" s="37"/>
      <c r="KLW32" s="37"/>
      <c r="KLX32" s="37"/>
      <c r="KLY32" s="37"/>
      <c r="KLZ32" s="37"/>
      <c r="KMA32" s="37"/>
      <c r="KMB32" s="37"/>
      <c r="KMC32" s="37"/>
      <c r="KMD32" s="37"/>
      <c r="KME32" s="37"/>
      <c r="KMF32" s="37"/>
      <c r="KMG32" s="37"/>
      <c r="KMH32" s="37"/>
      <c r="KMI32" s="37"/>
      <c r="KMJ32" s="37"/>
      <c r="KMK32" s="37"/>
      <c r="KML32" s="37"/>
      <c r="KMM32" s="37"/>
      <c r="KMN32" s="37"/>
      <c r="KMO32" s="37"/>
      <c r="KMP32" s="37"/>
      <c r="KMQ32" s="37"/>
      <c r="KMR32" s="37"/>
      <c r="KMS32" s="37"/>
      <c r="KMT32" s="37"/>
      <c r="KMU32" s="37"/>
      <c r="KMV32" s="37"/>
      <c r="KMW32" s="37"/>
      <c r="KMX32" s="37"/>
      <c r="KMY32" s="37"/>
      <c r="KMZ32" s="37"/>
      <c r="KNA32" s="37"/>
      <c r="KNB32" s="37"/>
      <c r="KNC32" s="37"/>
      <c r="KND32" s="37"/>
      <c r="KNE32" s="37"/>
      <c r="KNF32" s="37"/>
      <c r="KNG32" s="37"/>
      <c r="KNH32" s="37"/>
      <c r="KNI32" s="37"/>
      <c r="KNJ32" s="37"/>
      <c r="KNK32" s="37"/>
      <c r="KNL32" s="37"/>
      <c r="KNM32" s="37"/>
      <c r="KNN32" s="37"/>
      <c r="KNO32" s="37"/>
      <c r="KNP32" s="37"/>
      <c r="KNQ32" s="37"/>
      <c r="KNR32" s="37"/>
      <c r="KNS32" s="37"/>
      <c r="KNT32" s="37"/>
      <c r="KNU32" s="37"/>
      <c r="KNV32" s="37"/>
      <c r="KNW32" s="37"/>
      <c r="KNX32" s="37"/>
      <c r="KNY32" s="37"/>
      <c r="KNZ32" s="37"/>
      <c r="KOA32" s="37"/>
      <c r="KOB32" s="37"/>
      <c r="KOC32" s="37"/>
      <c r="KOD32" s="37"/>
      <c r="KOE32" s="37"/>
      <c r="KOF32" s="37"/>
      <c r="KOG32" s="37"/>
      <c r="KOH32" s="37"/>
      <c r="KOI32" s="37"/>
      <c r="KOJ32" s="37"/>
      <c r="KOK32" s="37"/>
      <c r="KOL32" s="37"/>
      <c r="KOM32" s="37"/>
      <c r="KON32" s="37"/>
      <c r="KOO32" s="37"/>
      <c r="KOP32" s="37"/>
      <c r="KOQ32" s="37"/>
      <c r="KOR32" s="37"/>
      <c r="KOS32" s="37"/>
      <c r="KOT32" s="37"/>
      <c r="KOU32" s="37"/>
      <c r="KOV32" s="37"/>
      <c r="KOW32" s="37"/>
      <c r="KOX32" s="37"/>
      <c r="KOY32" s="37"/>
      <c r="KOZ32" s="37"/>
      <c r="KPA32" s="37"/>
      <c r="KPB32" s="37"/>
      <c r="KPC32" s="37"/>
      <c r="KPD32" s="37"/>
      <c r="KPE32" s="37"/>
      <c r="KPF32" s="37"/>
      <c r="KPG32" s="37"/>
      <c r="KPH32" s="37"/>
      <c r="KPI32" s="37"/>
      <c r="KPJ32" s="37"/>
      <c r="KPK32" s="37"/>
      <c r="KPL32" s="37"/>
      <c r="KPM32" s="37"/>
      <c r="KPN32" s="37"/>
      <c r="KPO32" s="37"/>
      <c r="KPP32" s="37"/>
      <c r="KPQ32" s="37"/>
      <c r="KPR32" s="37"/>
      <c r="KPS32" s="37"/>
      <c r="KPT32" s="37"/>
      <c r="KPU32" s="37"/>
      <c r="KPV32" s="37"/>
      <c r="KPW32" s="37"/>
      <c r="KPX32" s="37"/>
      <c r="KPY32" s="37"/>
      <c r="KPZ32" s="37"/>
      <c r="KQA32" s="37"/>
      <c r="KQB32" s="37"/>
      <c r="KQC32" s="37"/>
      <c r="KQD32" s="37"/>
      <c r="KQE32" s="37"/>
      <c r="KQF32" s="37"/>
      <c r="KQG32" s="37"/>
      <c r="KQH32" s="37"/>
      <c r="KQI32" s="37"/>
      <c r="KQJ32" s="37"/>
      <c r="KQK32" s="37"/>
      <c r="KQL32" s="37"/>
      <c r="KQM32" s="37"/>
      <c r="KQN32" s="37"/>
      <c r="KQO32" s="37"/>
      <c r="KQP32" s="37"/>
      <c r="KQQ32" s="37"/>
      <c r="KQR32" s="37"/>
      <c r="KQS32" s="37"/>
      <c r="KQT32" s="37"/>
      <c r="KQU32" s="37"/>
      <c r="KQV32" s="37"/>
      <c r="KQW32" s="37"/>
      <c r="KQX32" s="37"/>
      <c r="KQY32" s="37"/>
      <c r="KQZ32" s="37"/>
      <c r="KRA32" s="37"/>
      <c r="KRB32" s="37"/>
      <c r="KRC32" s="37"/>
      <c r="KRD32" s="37"/>
      <c r="KRE32" s="37"/>
      <c r="KRF32" s="37"/>
      <c r="KRG32" s="37"/>
      <c r="KRH32" s="37"/>
      <c r="KRI32" s="37"/>
      <c r="KRJ32" s="37"/>
      <c r="KRK32" s="37"/>
      <c r="KRL32" s="37"/>
      <c r="KRM32" s="37"/>
      <c r="KRN32" s="37"/>
      <c r="KRO32" s="37"/>
      <c r="KRP32" s="37"/>
      <c r="KRQ32" s="37"/>
      <c r="KRR32" s="37"/>
      <c r="KRS32" s="37"/>
      <c r="KRT32" s="37"/>
      <c r="KRU32" s="37"/>
      <c r="KRV32" s="37"/>
      <c r="KRW32" s="37"/>
      <c r="KRX32" s="37"/>
      <c r="KRY32" s="37"/>
      <c r="KRZ32" s="37"/>
      <c r="KSA32" s="37"/>
      <c r="KSB32" s="37"/>
      <c r="KSC32" s="37"/>
      <c r="KSD32" s="37"/>
      <c r="KSE32" s="37"/>
      <c r="KSF32" s="37"/>
      <c r="KSG32" s="37"/>
      <c r="KSH32" s="37"/>
      <c r="KSI32" s="37"/>
      <c r="KSJ32" s="37"/>
      <c r="KSK32" s="37"/>
      <c r="KSL32" s="37"/>
      <c r="KSM32" s="37"/>
      <c r="KSN32" s="37"/>
      <c r="KSO32" s="37"/>
      <c r="KSP32" s="37"/>
      <c r="KSQ32" s="37"/>
      <c r="KSR32" s="37"/>
      <c r="KSS32" s="37"/>
      <c r="KST32" s="37"/>
      <c r="KSU32" s="37"/>
      <c r="KSV32" s="37"/>
      <c r="KSW32" s="37"/>
      <c r="KSX32" s="37"/>
      <c r="KSY32" s="37"/>
      <c r="KSZ32" s="37"/>
      <c r="KTA32" s="37"/>
      <c r="KTB32" s="37"/>
      <c r="KTC32" s="37"/>
      <c r="KTD32" s="37"/>
      <c r="KTE32" s="37"/>
      <c r="KTF32" s="37"/>
      <c r="KTG32" s="37"/>
      <c r="KTH32" s="37"/>
      <c r="KTI32" s="37"/>
      <c r="KTJ32" s="37"/>
      <c r="KTK32" s="37"/>
      <c r="KTL32" s="37"/>
      <c r="KTM32" s="37"/>
      <c r="KTN32" s="37"/>
      <c r="KTO32" s="37"/>
      <c r="KTP32" s="37"/>
      <c r="KTQ32" s="37"/>
      <c r="KTR32" s="37"/>
      <c r="KTS32" s="37"/>
      <c r="KTT32" s="37"/>
      <c r="KTU32" s="37"/>
      <c r="KTV32" s="37"/>
      <c r="KTW32" s="37"/>
      <c r="KTX32" s="37"/>
      <c r="KTY32" s="37"/>
      <c r="KTZ32" s="37"/>
      <c r="KUA32" s="37"/>
      <c r="KUB32" s="37"/>
      <c r="KUC32" s="37"/>
      <c r="KUD32" s="37"/>
      <c r="KUE32" s="37"/>
      <c r="KUF32" s="37"/>
      <c r="KUG32" s="37"/>
      <c r="KUH32" s="37"/>
      <c r="KUI32" s="37"/>
      <c r="KUJ32" s="37"/>
      <c r="KUK32" s="37"/>
      <c r="KUL32" s="37"/>
      <c r="KUM32" s="37"/>
      <c r="KUN32" s="37"/>
      <c r="KUO32" s="37"/>
      <c r="KUP32" s="37"/>
      <c r="KUQ32" s="37"/>
      <c r="KUR32" s="37"/>
      <c r="KUS32" s="37"/>
      <c r="KUT32" s="37"/>
      <c r="KUU32" s="37"/>
      <c r="KUV32" s="37"/>
      <c r="KUW32" s="37"/>
      <c r="KUX32" s="37"/>
      <c r="KUY32" s="37"/>
      <c r="KUZ32" s="37"/>
      <c r="KVA32" s="37"/>
      <c r="KVB32" s="37"/>
      <c r="KVC32" s="37"/>
      <c r="KVD32" s="37"/>
      <c r="KVE32" s="37"/>
      <c r="KVF32" s="37"/>
      <c r="KVG32" s="37"/>
      <c r="KVH32" s="37"/>
      <c r="KVI32" s="37"/>
      <c r="KVJ32" s="37"/>
      <c r="KVK32" s="37"/>
      <c r="KVL32" s="37"/>
      <c r="KVM32" s="37"/>
      <c r="KVN32" s="37"/>
      <c r="KVO32" s="37"/>
      <c r="KVP32" s="37"/>
      <c r="KVQ32" s="37"/>
      <c r="KVR32" s="37"/>
      <c r="KVS32" s="37"/>
      <c r="KVT32" s="37"/>
      <c r="KVU32" s="37"/>
      <c r="KVV32" s="37"/>
      <c r="KVW32" s="37"/>
      <c r="KVX32" s="37"/>
      <c r="KVY32" s="37"/>
      <c r="KVZ32" s="37"/>
      <c r="KWA32" s="37"/>
      <c r="KWB32" s="37"/>
      <c r="KWC32" s="37"/>
      <c r="KWD32" s="37"/>
      <c r="KWE32" s="37"/>
      <c r="KWF32" s="37"/>
      <c r="KWG32" s="37"/>
      <c r="KWH32" s="37"/>
      <c r="KWI32" s="37"/>
      <c r="KWJ32" s="37"/>
      <c r="KWK32" s="37"/>
      <c r="KWL32" s="37"/>
      <c r="KWM32" s="37"/>
      <c r="KWN32" s="37"/>
      <c r="KWO32" s="37"/>
      <c r="KWP32" s="37"/>
      <c r="KWQ32" s="37"/>
      <c r="KWR32" s="37"/>
      <c r="KWS32" s="37"/>
      <c r="KWT32" s="37"/>
      <c r="KWU32" s="37"/>
      <c r="KWV32" s="37"/>
      <c r="KWW32" s="37"/>
      <c r="KWX32" s="37"/>
      <c r="KWY32" s="37"/>
      <c r="KWZ32" s="37"/>
      <c r="KXA32" s="37"/>
      <c r="KXB32" s="37"/>
      <c r="KXC32" s="37"/>
      <c r="KXD32" s="37"/>
      <c r="KXE32" s="37"/>
      <c r="KXF32" s="37"/>
      <c r="KXG32" s="37"/>
      <c r="KXH32" s="37"/>
      <c r="KXI32" s="37"/>
      <c r="KXJ32" s="37"/>
      <c r="KXK32" s="37"/>
      <c r="KXL32" s="37"/>
      <c r="KXM32" s="37"/>
      <c r="KXN32" s="37"/>
      <c r="KXO32" s="37"/>
      <c r="KXP32" s="37"/>
      <c r="KXQ32" s="37"/>
      <c r="KXR32" s="37"/>
      <c r="KXS32" s="37"/>
      <c r="KXT32" s="37"/>
      <c r="KXU32" s="37"/>
      <c r="KXV32" s="37"/>
      <c r="KXW32" s="37"/>
      <c r="KXX32" s="37"/>
      <c r="KXY32" s="37"/>
      <c r="KXZ32" s="37"/>
      <c r="KYA32" s="37"/>
      <c r="KYB32" s="37"/>
      <c r="KYC32" s="37"/>
      <c r="KYD32" s="37"/>
      <c r="KYE32" s="37"/>
      <c r="KYF32" s="37"/>
      <c r="KYG32" s="37"/>
      <c r="KYH32" s="37"/>
      <c r="KYI32" s="37"/>
      <c r="KYJ32" s="37"/>
      <c r="KYK32" s="37"/>
      <c r="KYL32" s="37"/>
      <c r="KYM32" s="37"/>
      <c r="KYN32" s="37"/>
      <c r="KYO32" s="37"/>
      <c r="KYP32" s="37"/>
      <c r="KYQ32" s="37"/>
      <c r="KYR32" s="37"/>
      <c r="KYS32" s="37"/>
      <c r="KYT32" s="37"/>
      <c r="KYU32" s="37"/>
      <c r="KYV32" s="37"/>
      <c r="KYW32" s="37"/>
      <c r="KYX32" s="37"/>
      <c r="KYY32" s="37"/>
      <c r="KYZ32" s="37"/>
      <c r="KZA32" s="37"/>
      <c r="KZB32" s="37"/>
      <c r="KZC32" s="37"/>
      <c r="KZD32" s="37"/>
      <c r="KZE32" s="37"/>
      <c r="KZF32" s="37"/>
      <c r="KZG32" s="37"/>
      <c r="KZH32" s="37"/>
      <c r="KZI32" s="37"/>
      <c r="KZJ32" s="37"/>
      <c r="KZK32" s="37"/>
      <c r="KZL32" s="37"/>
      <c r="KZM32" s="37"/>
      <c r="KZN32" s="37"/>
      <c r="KZO32" s="37"/>
      <c r="KZP32" s="37"/>
      <c r="KZQ32" s="37"/>
      <c r="KZR32" s="37"/>
      <c r="KZS32" s="37"/>
      <c r="KZT32" s="37"/>
      <c r="KZU32" s="37"/>
      <c r="KZV32" s="37"/>
      <c r="KZW32" s="37"/>
      <c r="KZX32" s="37"/>
      <c r="KZY32" s="37"/>
      <c r="KZZ32" s="37"/>
      <c r="LAA32" s="37"/>
      <c r="LAB32" s="37"/>
      <c r="LAC32" s="37"/>
      <c r="LAD32" s="37"/>
      <c r="LAE32" s="37"/>
      <c r="LAF32" s="37"/>
      <c r="LAG32" s="37"/>
      <c r="LAH32" s="37"/>
      <c r="LAI32" s="37"/>
      <c r="LAJ32" s="37"/>
      <c r="LAK32" s="37"/>
      <c r="LAL32" s="37"/>
      <c r="LAM32" s="37"/>
      <c r="LAN32" s="37"/>
      <c r="LAO32" s="37"/>
      <c r="LAP32" s="37"/>
      <c r="LAQ32" s="37"/>
      <c r="LAR32" s="37"/>
      <c r="LAS32" s="37"/>
      <c r="LAT32" s="37"/>
      <c r="LAU32" s="37"/>
      <c r="LAV32" s="37"/>
      <c r="LAW32" s="37"/>
      <c r="LAX32" s="37"/>
      <c r="LAY32" s="37"/>
      <c r="LAZ32" s="37"/>
      <c r="LBA32" s="37"/>
      <c r="LBB32" s="37"/>
      <c r="LBC32" s="37"/>
      <c r="LBD32" s="37"/>
      <c r="LBE32" s="37"/>
      <c r="LBF32" s="37"/>
      <c r="LBG32" s="37"/>
      <c r="LBH32" s="37"/>
      <c r="LBI32" s="37"/>
      <c r="LBJ32" s="37"/>
      <c r="LBK32" s="37"/>
      <c r="LBL32" s="37"/>
      <c r="LBM32" s="37"/>
      <c r="LBN32" s="37"/>
      <c r="LBO32" s="37"/>
      <c r="LBP32" s="37"/>
      <c r="LBQ32" s="37"/>
      <c r="LBR32" s="37"/>
      <c r="LBS32" s="37"/>
      <c r="LBT32" s="37"/>
      <c r="LBU32" s="37"/>
      <c r="LBV32" s="37"/>
      <c r="LBW32" s="37"/>
      <c r="LBX32" s="37"/>
      <c r="LBY32" s="37"/>
      <c r="LBZ32" s="37"/>
      <c r="LCA32" s="37"/>
      <c r="LCB32" s="37"/>
      <c r="LCC32" s="37"/>
      <c r="LCD32" s="37"/>
      <c r="LCE32" s="37"/>
      <c r="LCF32" s="37"/>
      <c r="LCG32" s="37"/>
      <c r="LCH32" s="37"/>
      <c r="LCI32" s="37"/>
      <c r="LCJ32" s="37"/>
      <c r="LCK32" s="37"/>
      <c r="LCL32" s="37"/>
      <c r="LCM32" s="37"/>
      <c r="LCN32" s="37"/>
      <c r="LCO32" s="37"/>
      <c r="LCP32" s="37"/>
      <c r="LCQ32" s="37"/>
      <c r="LCR32" s="37"/>
      <c r="LCS32" s="37"/>
      <c r="LCT32" s="37"/>
      <c r="LCU32" s="37"/>
      <c r="LCV32" s="37"/>
      <c r="LCW32" s="37"/>
      <c r="LCX32" s="37"/>
      <c r="LCY32" s="37"/>
      <c r="LCZ32" s="37"/>
      <c r="LDA32" s="37"/>
      <c r="LDB32" s="37"/>
      <c r="LDC32" s="37"/>
      <c r="LDD32" s="37"/>
      <c r="LDE32" s="37"/>
      <c r="LDF32" s="37"/>
      <c r="LDG32" s="37"/>
      <c r="LDH32" s="37"/>
      <c r="LDI32" s="37"/>
      <c r="LDJ32" s="37"/>
      <c r="LDK32" s="37"/>
      <c r="LDL32" s="37"/>
      <c r="LDM32" s="37"/>
      <c r="LDN32" s="37"/>
      <c r="LDO32" s="37"/>
      <c r="LDP32" s="37"/>
      <c r="LDQ32" s="37"/>
      <c r="LDR32" s="37"/>
      <c r="LDS32" s="37"/>
      <c r="LDT32" s="37"/>
      <c r="LDU32" s="37"/>
      <c r="LDV32" s="37"/>
      <c r="LDW32" s="37"/>
      <c r="LDX32" s="37"/>
      <c r="LDY32" s="37"/>
      <c r="LDZ32" s="37"/>
      <c r="LEA32" s="37"/>
      <c r="LEB32" s="37"/>
      <c r="LEC32" s="37"/>
      <c r="LED32" s="37"/>
      <c r="LEE32" s="37"/>
      <c r="LEF32" s="37"/>
      <c r="LEG32" s="37"/>
      <c r="LEH32" s="37"/>
      <c r="LEI32" s="37"/>
      <c r="LEJ32" s="37"/>
      <c r="LEK32" s="37"/>
      <c r="LEL32" s="37"/>
      <c r="LEM32" s="37"/>
      <c r="LEN32" s="37"/>
      <c r="LEO32" s="37"/>
      <c r="LEP32" s="37"/>
      <c r="LEQ32" s="37"/>
      <c r="LER32" s="37"/>
      <c r="LES32" s="37"/>
      <c r="LET32" s="37"/>
      <c r="LEU32" s="37"/>
      <c r="LEV32" s="37"/>
      <c r="LEW32" s="37"/>
      <c r="LEX32" s="37"/>
      <c r="LEY32" s="37"/>
      <c r="LEZ32" s="37"/>
      <c r="LFA32" s="37"/>
      <c r="LFB32" s="37"/>
      <c r="LFC32" s="37"/>
      <c r="LFD32" s="37"/>
      <c r="LFE32" s="37"/>
      <c r="LFF32" s="37"/>
      <c r="LFG32" s="37"/>
      <c r="LFH32" s="37"/>
      <c r="LFI32" s="37"/>
      <c r="LFJ32" s="37"/>
      <c r="LFK32" s="37"/>
      <c r="LFL32" s="37"/>
      <c r="LFM32" s="37"/>
      <c r="LFN32" s="37"/>
      <c r="LFO32" s="37"/>
      <c r="LFP32" s="37"/>
      <c r="LFQ32" s="37"/>
      <c r="LFR32" s="37"/>
      <c r="LFS32" s="37"/>
      <c r="LFT32" s="37"/>
      <c r="LFU32" s="37"/>
      <c r="LFV32" s="37"/>
      <c r="LFW32" s="37"/>
      <c r="LFX32" s="37"/>
      <c r="LFY32" s="37"/>
      <c r="LFZ32" s="37"/>
      <c r="LGA32" s="37"/>
      <c r="LGB32" s="37"/>
      <c r="LGC32" s="37"/>
      <c r="LGD32" s="37"/>
      <c r="LGE32" s="37"/>
      <c r="LGF32" s="37"/>
      <c r="LGG32" s="37"/>
      <c r="LGH32" s="37"/>
      <c r="LGI32" s="37"/>
      <c r="LGJ32" s="37"/>
      <c r="LGK32" s="37"/>
      <c r="LGL32" s="37"/>
      <c r="LGM32" s="37"/>
      <c r="LGN32" s="37"/>
      <c r="LGO32" s="37"/>
      <c r="LGP32" s="37"/>
      <c r="LGQ32" s="37"/>
      <c r="LGR32" s="37"/>
      <c r="LGS32" s="37"/>
      <c r="LGT32" s="37"/>
      <c r="LGU32" s="37"/>
      <c r="LGV32" s="37"/>
      <c r="LGW32" s="37"/>
      <c r="LGX32" s="37"/>
      <c r="LGY32" s="37"/>
      <c r="LGZ32" s="37"/>
      <c r="LHA32" s="37"/>
      <c r="LHB32" s="37"/>
      <c r="LHC32" s="37"/>
      <c r="LHD32" s="37"/>
      <c r="LHE32" s="37"/>
      <c r="LHF32" s="37"/>
      <c r="LHG32" s="37"/>
      <c r="LHH32" s="37"/>
      <c r="LHI32" s="37"/>
      <c r="LHJ32" s="37"/>
      <c r="LHK32" s="37"/>
      <c r="LHL32" s="37"/>
      <c r="LHM32" s="37"/>
      <c r="LHN32" s="37"/>
      <c r="LHO32" s="37"/>
      <c r="LHP32" s="37"/>
      <c r="LHQ32" s="37"/>
      <c r="LHR32" s="37"/>
      <c r="LHS32" s="37"/>
      <c r="LHT32" s="37"/>
      <c r="LHU32" s="37"/>
      <c r="LHV32" s="37"/>
      <c r="LHW32" s="37"/>
      <c r="LHX32" s="37"/>
      <c r="LHY32" s="37"/>
      <c r="LHZ32" s="37"/>
      <c r="LIA32" s="37"/>
      <c r="LIB32" s="37"/>
      <c r="LIC32" s="37"/>
      <c r="LID32" s="37"/>
      <c r="LIE32" s="37"/>
      <c r="LIF32" s="37"/>
      <c r="LIG32" s="37"/>
      <c r="LIH32" s="37"/>
      <c r="LII32" s="37"/>
      <c r="LIJ32" s="37"/>
      <c r="LIK32" s="37"/>
      <c r="LIL32" s="37"/>
      <c r="LIM32" s="37"/>
      <c r="LIN32" s="37"/>
      <c r="LIO32" s="37"/>
      <c r="LIP32" s="37"/>
      <c r="LIQ32" s="37"/>
      <c r="LIR32" s="37"/>
      <c r="LIS32" s="37"/>
      <c r="LIT32" s="37"/>
      <c r="LIU32" s="37"/>
      <c r="LIV32" s="37"/>
      <c r="LIW32" s="37"/>
      <c r="LIX32" s="37"/>
      <c r="LIY32" s="37"/>
      <c r="LIZ32" s="37"/>
      <c r="LJA32" s="37"/>
      <c r="LJB32" s="37"/>
      <c r="LJC32" s="37"/>
      <c r="LJD32" s="37"/>
      <c r="LJE32" s="37"/>
      <c r="LJF32" s="37"/>
      <c r="LJG32" s="37"/>
      <c r="LJH32" s="37"/>
      <c r="LJI32" s="37"/>
      <c r="LJJ32" s="37"/>
      <c r="LJK32" s="37"/>
      <c r="LJL32" s="37"/>
      <c r="LJM32" s="37"/>
      <c r="LJN32" s="37"/>
      <c r="LJO32" s="37"/>
      <c r="LJP32" s="37"/>
      <c r="LJQ32" s="37"/>
      <c r="LJR32" s="37"/>
      <c r="LJS32" s="37"/>
      <c r="LJT32" s="37"/>
      <c r="LJU32" s="37"/>
      <c r="LJV32" s="37"/>
      <c r="LJW32" s="37"/>
      <c r="LJX32" s="37"/>
      <c r="LJY32" s="37"/>
      <c r="LJZ32" s="37"/>
      <c r="LKA32" s="37"/>
      <c r="LKB32" s="37"/>
      <c r="LKC32" s="37"/>
      <c r="LKD32" s="37"/>
      <c r="LKE32" s="37"/>
      <c r="LKF32" s="37"/>
      <c r="LKG32" s="37"/>
      <c r="LKH32" s="37"/>
      <c r="LKI32" s="37"/>
      <c r="LKJ32" s="37"/>
      <c r="LKK32" s="37"/>
      <c r="LKL32" s="37"/>
      <c r="LKM32" s="37"/>
      <c r="LKN32" s="37"/>
      <c r="LKO32" s="37"/>
      <c r="LKP32" s="37"/>
      <c r="LKQ32" s="37"/>
      <c r="LKR32" s="37"/>
      <c r="LKS32" s="37"/>
      <c r="LKT32" s="37"/>
      <c r="LKU32" s="37"/>
      <c r="LKV32" s="37"/>
      <c r="LKW32" s="37"/>
      <c r="LKX32" s="37"/>
      <c r="LKY32" s="37"/>
      <c r="LKZ32" s="37"/>
      <c r="LLA32" s="37"/>
      <c r="LLB32" s="37"/>
      <c r="LLC32" s="37"/>
      <c r="LLD32" s="37"/>
      <c r="LLE32" s="37"/>
      <c r="LLF32" s="37"/>
      <c r="LLG32" s="37"/>
      <c r="LLH32" s="37"/>
      <c r="LLI32" s="37"/>
      <c r="LLJ32" s="37"/>
      <c r="LLK32" s="37"/>
      <c r="LLL32" s="37"/>
      <c r="LLM32" s="37"/>
      <c r="LLN32" s="37"/>
      <c r="LLO32" s="37"/>
      <c r="LLP32" s="37"/>
      <c r="LLQ32" s="37"/>
      <c r="LLR32" s="37"/>
      <c r="LLS32" s="37"/>
      <c r="LLT32" s="37"/>
      <c r="LLU32" s="37"/>
      <c r="LLV32" s="37"/>
      <c r="LLW32" s="37"/>
      <c r="LLX32" s="37"/>
      <c r="LLY32" s="37"/>
      <c r="LLZ32" s="37"/>
      <c r="LMA32" s="37"/>
      <c r="LMB32" s="37"/>
      <c r="LMC32" s="37"/>
      <c r="LMD32" s="37"/>
      <c r="LME32" s="37"/>
      <c r="LMF32" s="37"/>
      <c r="LMG32" s="37"/>
      <c r="LMH32" s="37"/>
      <c r="LMI32" s="37"/>
      <c r="LMJ32" s="37"/>
      <c r="LMK32" s="37"/>
      <c r="LML32" s="37"/>
      <c r="LMM32" s="37"/>
      <c r="LMN32" s="37"/>
      <c r="LMO32" s="37"/>
      <c r="LMP32" s="37"/>
      <c r="LMQ32" s="37"/>
      <c r="LMR32" s="37"/>
      <c r="LMS32" s="37"/>
      <c r="LMT32" s="37"/>
      <c r="LMU32" s="37"/>
      <c r="LMV32" s="37"/>
      <c r="LMW32" s="37"/>
      <c r="LMX32" s="37"/>
      <c r="LMY32" s="37"/>
      <c r="LMZ32" s="37"/>
      <c r="LNA32" s="37"/>
      <c r="LNB32" s="37"/>
      <c r="LNC32" s="37"/>
      <c r="LND32" s="37"/>
      <c r="LNE32" s="37"/>
      <c r="LNF32" s="37"/>
      <c r="LNG32" s="37"/>
      <c r="LNH32" s="37"/>
      <c r="LNI32" s="37"/>
      <c r="LNJ32" s="37"/>
      <c r="LNK32" s="37"/>
      <c r="LNL32" s="37"/>
      <c r="LNM32" s="37"/>
      <c r="LNN32" s="37"/>
      <c r="LNO32" s="37"/>
      <c r="LNP32" s="37"/>
      <c r="LNQ32" s="37"/>
      <c r="LNR32" s="37"/>
      <c r="LNS32" s="37"/>
      <c r="LNT32" s="37"/>
      <c r="LNU32" s="37"/>
      <c r="LNV32" s="37"/>
      <c r="LNW32" s="37"/>
      <c r="LNX32" s="37"/>
      <c r="LNY32" s="37"/>
      <c r="LNZ32" s="37"/>
      <c r="LOA32" s="37"/>
      <c r="LOB32" s="37"/>
      <c r="LOC32" s="37"/>
      <c r="LOD32" s="37"/>
      <c r="LOE32" s="37"/>
      <c r="LOF32" s="37"/>
      <c r="LOG32" s="37"/>
      <c r="LOH32" s="37"/>
      <c r="LOI32" s="37"/>
      <c r="LOJ32" s="37"/>
      <c r="LOK32" s="37"/>
      <c r="LOL32" s="37"/>
      <c r="LOM32" s="37"/>
      <c r="LON32" s="37"/>
      <c r="LOO32" s="37"/>
      <c r="LOP32" s="37"/>
      <c r="LOQ32" s="37"/>
      <c r="LOR32" s="37"/>
      <c r="LOS32" s="37"/>
      <c r="LOT32" s="37"/>
      <c r="LOU32" s="37"/>
      <c r="LOV32" s="37"/>
      <c r="LOW32" s="37"/>
      <c r="LOX32" s="37"/>
      <c r="LOY32" s="37"/>
      <c r="LOZ32" s="37"/>
      <c r="LPA32" s="37"/>
      <c r="LPB32" s="37"/>
      <c r="LPC32" s="37"/>
      <c r="LPD32" s="37"/>
      <c r="LPE32" s="37"/>
      <c r="LPF32" s="37"/>
      <c r="LPG32" s="37"/>
      <c r="LPH32" s="37"/>
      <c r="LPI32" s="37"/>
      <c r="LPJ32" s="37"/>
      <c r="LPK32" s="37"/>
      <c r="LPL32" s="37"/>
      <c r="LPM32" s="37"/>
      <c r="LPN32" s="37"/>
      <c r="LPO32" s="37"/>
      <c r="LPP32" s="37"/>
      <c r="LPQ32" s="37"/>
      <c r="LPR32" s="37"/>
      <c r="LPS32" s="37"/>
      <c r="LPT32" s="37"/>
      <c r="LPU32" s="37"/>
      <c r="LPV32" s="37"/>
      <c r="LPW32" s="37"/>
      <c r="LPX32" s="37"/>
      <c r="LPY32" s="37"/>
      <c r="LPZ32" s="37"/>
      <c r="LQA32" s="37"/>
      <c r="LQB32" s="37"/>
      <c r="LQC32" s="37"/>
      <c r="LQD32" s="37"/>
      <c r="LQE32" s="37"/>
      <c r="LQF32" s="37"/>
      <c r="LQG32" s="37"/>
      <c r="LQH32" s="37"/>
      <c r="LQI32" s="37"/>
      <c r="LQJ32" s="37"/>
      <c r="LQK32" s="37"/>
      <c r="LQL32" s="37"/>
      <c r="LQM32" s="37"/>
      <c r="LQN32" s="37"/>
      <c r="LQO32" s="37"/>
      <c r="LQP32" s="37"/>
      <c r="LQQ32" s="37"/>
      <c r="LQR32" s="37"/>
      <c r="LQS32" s="37"/>
      <c r="LQT32" s="37"/>
      <c r="LQU32" s="37"/>
      <c r="LQV32" s="37"/>
      <c r="LQW32" s="37"/>
      <c r="LQX32" s="37"/>
      <c r="LQY32" s="37"/>
      <c r="LQZ32" s="37"/>
      <c r="LRA32" s="37"/>
      <c r="LRB32" s="37"/>
      <c r="LRC32" s="37"/>
      <c r="LRD32" s="37"/>
      <c r="LRE32" s="37"/>
      <c r="LRF32" s="37"/>
      <c r="LRG32" s="37"/>
      <c r="LRH32" s="37"/>
      <c r="LRI32" s="37"/>
      <c r="LRJ32" s="37"/>
      <c r="LRK32" s="37"/>
      <c r="LRL32" s="37"/>
      <c r="LRM32" s="37"/>
      <c r="LRN32" s="37"/>
      <c r="LRO32" s="37"/>
      <c r="LRP32" s="37"/>
      <c r="LRQ32" s="37"/>
      <c r="LRR32" s="37"/>
      <c r="LRS32" s="37"/>
      <c r="LRT32" s="37"/>
      <c r="LRU32" s="37"/>
      <c r="LRV32" s="37"/>
      <c r="LRW32" s="37"/>
      <c r="LRX32" s="37"/>
      <c r="LRY32" s="37"/>
      <c r="LRZ32" s="37"/>
      <c r="LSA32" s="37"/>
      <c r="LSB32" s="37"/>
      <c r="LSC32" s="37"/>
      <c r="LSD32" s="37"/>
      <c r="LSE32" s="37"/>
      <c r="LSF32" s="37"/>
      <c r="LSG32" s="37"/>
      <c r="LSH32" s="37"/>
      <c r="LSI32" s="37"/>
      <c r="LSJ32" s="37"/>
      <c r="LSK32" s="37"/>
      <c r="LSL32" s="37"/>
      <c r="LSM32" s="37"/>
      <c r="LSN32" s="37"/>
      <c r="LSO32" s="37"/>
      <c r="LSP32" s="37"/>
      <c r="LSQ32" s="37"/>
      <c r="LSR32" s="37"/>
      <c r="LSS32" s="37"/>
      <c r="LST32" s="37"/>
      <c r="LSU32" s="37"/>
      <c r="LSV32" s="37"/>
      <c r="LSW32" s="37"/>
      <c r="LSX32" s="37"/>
      <c r="LSY32" s="37"/>
      <c r="LSZ32" s="37"/>
      <c r="LTA32" s="37"/>
      <c r="LTB32" s="37"/>
      <c r="LTC32" s="37"/>
      <c r="LTD32" s="37"/>
      <c r="LTE32" s="37"/>
      <c r="LTF32" s="37"/>
      <c r="LTG32" s="37"/>
      <c r="LTH32" s="37"/>
      <c r="LTI32" s="37"/>
      <c r="LTJ32" s="37"/>
      <c r="LTK32" s="37"/>
      <c r="LTL32" s="37"/>
      <c r="LTM32" s="37"/>
      <c r="LTN32" s="37"/>
      <c r="LTO32" s="37"/>
      <c r="LTP32" s="37"/>
      <c r="LTQ32" s="37"/>
      <c r="LTR32" s="37"/>
      <c r="LTS32" s="37"/>
      <c r="LTT32" s="37"/>
      <c r="LTU32" s="37"/>
      <c r="LTV32" s="37"/>
      <c r="LTW32" s="37"/>
      <c r="LTX32" s="37"/>
      <c r="LTY32" s="37"/>
      <c r="LTZ32" s="37"/>
      <c r="LUA32" s="37"/>
      <c r="LUB32" s="37"/>
      <c r="LUC32" s="37"/>
      <c r="LUD32" s="37"/>
      <c r="LUE32" s="37"/>
      <c r="LUF32" s="37"/>
      <c r="LUG32" s="37"/>
      <c r="LUH32" s="37"/>
      <c r="LUI32" s="37"/>
      <c r="LUJ32" s="37"/>
      <c r="LUK32" s="37"/>
      <c r="LUL32" s="37"/>
      <c r="LUM32" s="37"/>
      <c r="LUN32" s="37"/>
      <c r="LUO32" s="37"/>
      <c r="LUP32" s="37"/>
      <c r="LUQ32" s="37"/>
      <c r="LUR32" s="37"/>
      <c r="LUS32" s="37"/>
      <c r="LUT32" s="37"/>
      <c r="LUU32" s="37"/>
      <c r="LUV32" s="37"/>
      <c r="LUW32" s="37"/>
      <c r="LUX32" s="37"/>
      <c r="LUY32" s="37"/>
      <c r="LUZ32" s="37"/>
      <c r="LVA32" s="37"/>
      <c r="LVB32" s="37"/>
      <c r="LVC32" s="37"/>
      <c r="LVD32" s="37"/>
      <c r="LVE32" s="37"/>
      <c r="LVF32" s="37"/>
      <c r="LVG32" s="37"/>
      <c r="LVH32" s="37"/>
      <c r="LVI32" s="37"/>
      <c r="LVJ32" s="37"/>
      <c r="LVK32" s="37"/>
      <c r="LVL32" s="37"/>
      <c r="LVM32" s="37"/>
      <c r="LVN32" s="37"/>
      <c r="LVO32" s="37"/>
      <c r="LVP32" s="37"/>
      <c r="LVQ32" s="37"/>
      <c r="LVR32" s="37"/>
      <c r="LVS32" s="37"/>
      <c r="LVT32" s="37"/>
      <c r="LVU32" s="37"/>
      <c r="LVV32" s="37"/>
      <c r="LVW32" s="37"/>
      <c r="LVX32" s="37"/>
      <c r="LVY32" s="37"/>
      <c r="LVZ32" s="37"/>
      <c r="LWA32" s="37"/>
      <c r="LWB32" s="37"/>
      <c r="LWC32" s="37"/>
      <c r="LWD32" s="37"/>
      <c r="LWE32" s="37"/>
      <c r="LWF32" s="37"/>
      <c r="LWG32" s="37"/>
      <c r="LWH32" s="37"/>
      <c r="LWI32" s="37"/>
      <c r="LWJ32" s="37"/>
      <c r="LWK32" s="37"/>
      <c r="LWL32" s="37"/>
      <c r="LWM32" s="37"/>
      <c r="LWN32" s="37"/>
      <c r="LWO32" s="37"/>
      <c r="LWP32" s="37"/>
      <c r="LWQ32" s="37"/>
      <c r="LWR32" s="37"/>
      <c r="LWS32" s="37"/>
      <c r="LWT32" s="37"/>
      <c r="LWU32" s="37"/>
      <c r="LWV32" s="37"/>
      <c r="LWW32" s="37"/>
      <c r="LWX32" s="37"/>
      <c r="LWY32" s="37"/>
      <c r="LWZ32" s="37"/>
      <c r="LXA32" s="37"/>
      <c r="LXB32" s="37"/>
      <c r="LXC32" s="37"/>
      <c r="LXD32" s="37"/>
      <c r="LXE32" s="37"/>
      <c r="LXF32" s="37"/>
      <c r="LXG32" s="37"/>
      <c r="LXH32" s="37"/>
      <c r="LXI32" s="37"/>
      <c r="LXJ32" s="37"/>
      <c r="LXK32" s="37"/>
      <c r="LXL32" s="37"/>
      <c r="LXM32" s="37"/>
      <c r="LXN32" s="37"/>
      <c r="LXO32" s="37"/>
      <c r="LXP32" s="37"/>
      <c r="LXQ32" s="37"/>
      <c r="LXR32" s="37"/>
      <c r="LXS32" s="37"/>
      <c r="LXT32" s="37"/>
      <c r="LXU32" s="37"/>
      <c r="LXV32" s="37"/>
      <c r="LXW32" s="37"/>
      <c r="LXX32" s="37"/>
      <c r="LXY32" s="37"/>
      <c r="LXZ32" s="37"/>
      <c r="LYA32" s="37"/>
      <c r="LYB32" s="37"/>
      <c r="LYC32" s="37"/>
      <c r="LYD32" s="37"/>
      <c r="LYE32" s="37"/>
      <c r="LYF32" s="37"/>
      <c r="LYG32" s="37"/>
      <c r="LYH32" s="37"/>
      <c r="LYI32" s="37"/>
      <c r="LYJ32" s="37"/>
      <c r="LYK32" s="37"/>
      <c r="LYL32" s="37"/>
      <c r="LYM32" s="37"/>
      <c r="LYN32" s="37"/>
      <c r="LYO32" s="37"/>
      <c r="LYP32" s="37"/>
      <c r="LYQ32" s="37"/>
      <c r="LYR32" s="37"/>
      <c r="LYS32" s="37"/>
      <c r="LYT32" s="37"/>
      <c r="LYU32" s="37"/>
      <c r="LYV32" s="37"/>
      <c r="LYW32" s="37"/>
      <c r="LYX32" s="37"/>
      <c r="LYY32" s="37"/>
      <c r="LYZ32" s="37"/>
      <c r="LZA32" s="37"/>
      <c r="LZB32" s="37"/>
      <c r="LZC32" s="37"/>
      <c r="LZD32" s="37"/>
      <c r="LZE32" s="37"/>
      <c r="LZF32" s="37"/>
      <c r="LZG32" s="37"/>
      <c r="LZH32" s="37"/>
      <c r="LZI32" s="37"/>
      <c r="LZJ32" s="37"/>
      <c r="LZK32" s="37"/>
      <c r="LZL32" s="37"/>
      <c r="LZM32" s="37"/>
      <c r="LZN32" s="37"/>
      <c r="LZO32" s="37"/>
      <c r="LZP32" s="37"/>
      <c r="LZQ32" s="37"/>
      <c r="LZR32" s="37"/>
      <c r="LZS32" s="37"/>
      <c r="LZT32" s="37"/>
      <c r="LZU32" s="37"/>
      <c r="LZV32" s="37"/>
      <c r="LZW32" s="37"/>
      <c r="LZX32" s="37"/>
      <c r="LZY32" s="37"/>
      <c r="LZZ32" s="37"/>
      <c r="MAA32" s="37"/>
      <c r="MAB32" s="37"/>
      <c r="MAC32" s="37"/>
      <c r="MAD32" s="37"/>
      <c r="MAE32" s="37"/>
      <c r="MAF32" s="37"/>
      <c r="MAG32" s="37"/>
      <c r="MAH32" s="37"/>
      <c r="MAI32" s="37"/>
      <c r="MAJ32" s="37"/>
      <c r="MAK32" s="37"/>
      <c r="MAL32" s="37"/>
      <c r="MAM32" s="37"/>
      <c r="MAN32" s="37"/>
      <c r="MAO32" s="37"/>
      <c r="MAP32" s="37"/>
      <c r="MAQ32" s="37"/>
      <c r="MAR32" s="37"/>
      <c r="MAS32" s="37"/>
      <c r="MAT32" s="37"/>
      <c r="MAU32" s="37"/>
      <c r="MAV32" s="37"/>
      <c r="MAW32" s="37"/>
      <c r="MAX32" s="37"/>
      <c r="MAY32" s="37"/>
      <c r="MAZ32" s="37"/>
      <c r="MBA32" s="37"/>
      <c r="MBB32" s="37"/>
      <c r="MBC32" s="37"/>
      <c r="MBD32" s="37"/>
      <c r="MBE32" s="37"/>
      <c r="MBF32" s="37"/>
      <c r="MBG32" s="37"/>
      <c r="MBH32" s="37"/>
      <c r="MBI32" s="37"/>
      <c r="MBJ32" s="37"/>
      <c r="MBK32" s="37"/>
      <c r="MBL32" s="37"/>
      <c r="MBM32" s="37"/>
      <c r="MBN32" s="37"/>
      <c r="MBO32" s="37"/>
      <c r="MBP32" s="37"/>
      <c r="MBQ32" s="37"/>
      <c r="MBR32" s="37"/>
      <c r="MBS32" s="37"/>
      <c r="MBT32" s="37"/>
      <c r="MBU32" s="37"/>
      <c r="MBV32" s="37"/>
      <c r="MBW32" s="37"/>
      <c r="MBX32" s="37"/>
      <c r="MBY32" s="37"/>
      <c r="MBZ32" s="37"/>
      <c r="MCA32" s="37"/>
      <c r="MCB32" s="37"/>
      <c r="MCC32" s="37"/>
      <c r="MCD32" s="37"/>
      <c r="MCE32" s="37"/>
      <c r="MCF32" s="37"/>
      <c r="MCG32" s="37"/>
      <c r="MCH32" s="37"/>
      <c r="MCI32" s="37"/>
      <c r="MCJ32" s="37"/>
      <c r="MCK32" s="37"/>
      <c r="MCL32" s="37"/>
      <c r="MCM32" s="37"/>
      <c r="MCN32" s="37"/>
      <c r="MCO32" s="37"/>
      <c r="MCP32" s="37"/>
      <c r="MCQ32" s="37"/>
      <c r="MCR32" s="37"/>
      <c r="MCS32" s="37"/>
      <c r="MCT32" s="37"/>
      <c r="MCU32" s="37"/>
      <c r="MCV32" s="37"/>
      <c r="MCW32" s="37"/>
      <c r="MCX32" s="37"/>
      <c r="MCY32" s="37"/>
      <c r="MCZ32" s="37"/>
      <c r="MDA32" s="37"/>
      <c r="MDB32" s="37"/>
      <c r="MDC32" s="37"/>
      <c r="MDD32" s="37"/>
      <c r="MDE32" s="37"/>
      <c r="MDF32" s="37"/>
      <c r="MDG32" s="37"/>
      <c r="MDH32" s="37"/>
      <c r="MDI32" s="37"/>
      <c r="MDJ32" s="37"/>
      <c r="MDK32" s="37"/>
      <c r="MDL32" s="37"/>
      <c r="MDM32" s="37"/>
      <c r="MDN32" s="37"/>
      <c r="MDO32" s="37"/>
      <c r="MDP32" s="37"/>
      <c r="MDQ32" s="37"/>
      <c r="MDR32" s="37"/>
      <c r="MDS32" s="37"/>
      <c r="MDT32" s="37"/>
      <c r="MDU32" s="37"/>
      <c r="MDV32" s="37"/>
      <c r="MDW32" s="37"/>
      <c r="MDX32" s="37"/>
      <c r="MDY32" s="37"/>
      <c r="MDZ32" s="37"/>
      <c r="MEA32" s="37"/>
      <c r="MEB32" s="37"/>
      <c r="MEC32" s="37"/>
      <c r="MED32" s="37"/>
      <c r="MEE32" s="37"/>
      <c r="MEF32" s="37"/>
      <c r="MEG32" s="37"/>
      <c r="MEH32" s="37"/>
      <c r="MEI32" s="37"/>
      <c r="MEJ32" s="37"/>
      <c r="MEK32" s="37"/>
      <c r="MEL32" s="37"/>
      <c r="MEM32" s="37"/>
      <c r="MEN32" s="37"/>
      <c r="MEO32" s="37"/>
      <c r="MEP32" s="37"/>
      <c r="MEQ32" s="37"/>
      <c r="MER32" s="37"/>
      <c r="MES32" s="37"/>
      <c r="MET32" s="37"/>
      <c r="MEU32" s="37"/>
      <c r="MEV32" s="37"/>
      <c r="MEW32" s="37"/>
      <c r="MEX32" s="37"/>
      <c r="MEY32" s="37"/>
      <c r="MEZ32" s="37"/>
      <c r="MFA32" s="37"/>
      <c r="MFB32" s="37"/>
      <c r="MFC32" s="37"/>
      <c r="MFD32" s="37"/>
      <c r="MFE32" s="37"/>
      <c r="MFF32" s="37"/>
      <c r="MFG32" s="37"/>
      <c r="MFH32" s="37"/>
      <c r="MFI32" s="37"/>
      <c r="MFJ32" s="37"/>
      <c r="MFK32" s="37"/>
      <c r="MFL32" s="37"/>
      <c r="MFM32" s="37"/>
      <c r="MFN32" s="37"/>
      <c r="MFO32" s="37"/>
      <c r="MFP32" s="37"/>
      <c r="MFQ32" s="37"/>
      <c r="MFR32" s="37"/>
      <c r="MFS32" s="37"/>
      <c r="MFT32" s="37"/>
      <c r="MFU32" s="37"/>
      <c r="MFV32" s="37"/>
      <c r="MFW32" s="37"/>
      <c r="MFX32" s="37"/>
      <c r="MFY32" s="37"/>
      <c r="MFZ32" s="37"/>
      <c r="MGA32" s="37"/>
      <c r="MGB32" s="37"/>
      <c r="MGC32" s="37"/>
      <c r="MGD32" s="37"/>
      <c r="MGE32" s="37"/>
      <c r="MGF32" s="37"/>
      <c r="MGG32" s="37"/>
      <c r="MGH32" s="37"/>
      <c r="MGI32" s="37"/>
      <c r="MGJ32" s="37"/>
      <c r="MGK32" s="37"/>
      <c r="MGL32" s="37"/>
      <c r="MGM32" s="37"/>
      <c r="MGN32" s="37"/>
      <c r="MGO32" s="37"/>
      <c r="MGP32" s="37"/>
      <c r="MGQ32" s="37"/>
      <c r="MGR32" s="37"/>
      <c r="MGS32" s="37"/>
      <c r="MGT32" s="37"/>
      <c r="MGU32" s="37"/>
      <c r="MGV32" s="37"/>
      <c r="MGW32" s="37"/>
      <c r="MGX32" s="37"/>
      <c r="MGY32" s="37"/>
      <c r="MGZ32" s="37"/>
      <c r="MHA32" s="37"/>
      <c r="MHB32" s="37"/>
      <c r="MHC32" s="37"/>
      <c r="MHD32" s="37"/>
      <c r="MHE32" s="37"/>
      <c r="MHF32" s="37"/>
      <c r="MHG32" s="37"/>
      <c r="MHH32" s="37"/>
      <c r="MHI32" s="37"/>
      <c r="MHJ32" s="37"/>
      <c r="MHK32" s="37"/>
      <c r="MHL32" s="37"/>
      <c r="MHM32" s="37"/>
      <c r="MHN32" s="37"/>
      <c r="MHO32" s="37"/>
      <c r="MHP32" s="37"/>
      <c r="MHQ32" s="37"/>
      <c r="MHR32" s="37"/>
      <c r="MHS32" s="37"/>
      <c r="MHT32" s="37"/>
      <c r="MHU32" s="37"/>
      <c r="MHV32" s="37"/>
      <c r="MHW32" s="37"/>
      <c r="MHX32" s="37"/>
      <c r="MHY32" s="37"/>
      <c r="MHZ32" s="37"/>
      <c r="MIA32" s="37"/>
      <c r="MIB32" s="37"/>
      <c r="MIC32" s="37"/>
      <c r="MID32" s="37"/>
      <c r="MIE32" s="37"/>
      <c r="MIF32" s="37"/>
      <c r="MIG32" s="37"/>
      <c r="MIH32" s="37"/>
      <c r="MII32" s="37"/>
      <c r="MIJ32" s="37"/>
      <c r="MIK32" s="37"/>
      <c r="MIL32" s="37"/>
      <c r="MIM32" s="37"/>
      <c r="MIN32" s="37"/>
      <c r="MIO32" s="37"/>
      <c r="MIP32" s="37"/>
      <c r="MIQ32" s="37"/>
      <c r="MIR32" s="37"/>
      <c r="MIS32" s="37"/>
      <c r="MIT32" s="37"/>
      <c r="MIU32" s="37"/>
      <c r="MIV32" s="37"/>
      <c r="MIW32" s="37"/>
      <c r="MIX32" s="37"/>
      <c r="MIY32" s="37"/>
      <c r="MIZ32" s="37"/>
      <c r="MJA32" s="37"/>
      <c r="MJB32" s="37"/>
      <c r="MJC32" s="37"/>
      <c r="MJD32" s="37"/>
      <c r="MJE32" s="37"/>
      <c r="MJF32" s="37"/>
      <c r="MJG32" s="37"/>
      <c r="MJH32" s="37"/>
      <c r="MJI32" s="37"/>
      <c r="MJJ32" s="37"/>
      <c r="MJK32" s="37"/>
      <c r="MJL32" s="37"/>
      <c r="MJM32" s="37"/>
      <c r="MJN32" s="37"/>
      <c r="MJO32" s="37"/>
      <c r="MJP32" s="37"/>
      <c r="MJQ32" s="37"/>
      <c r="MJR32" s="37"/>
      <c r="MJS32" s="37"/>
      <c r="MJT32" s="37"/>
      <c r="MJU32" s="37"/>
      <c r="MJV32" s="37"/>
      <c r="MJW32" s="37"/>
      <c r="MJX32" s="37"/>
      <c r="MJY32" s="37"/>
      <c r="MJZ32" s="37"/>
      <c r="MKA32" s="37"/>
      <c r="MKB32" s="37"/>
      <c r="MKC32" s="37"/>
      <c r="MKD32" s="37"/>
      <c r="MKE32" s="37"/>
      <c r="MKF32" s="37"/>
      <c r="MKG32" s="37"/>
      <c r="MKH32" s="37"/>
      <c r="MKI32" s="37"/>
      <c r="MKJ32" s="37"/>
      <c r="MKK32" s="37"/>
      <c r="MKL32" s="37"/>
      <c r="MKM32" s="37"/>
      <c r="MKN32" s="37"/>
      <c r="MKO32" s="37"/>
      <c r="MKP32" s="37"/>
      <c r="MKQ32" s="37"/>
      <c r="MKR32" s="37"/>
      <c r="MKS32" s="37"/>
      <c r="MKT32" s="37"/>
      <c r="MKU32" s="37"/>
      <c r="MKV32" s="37"/>
      <c r="MKW32" s="37"/>
      <c r="MKX32" s="37"/>
      <c r="MKY32" s="37"/>
      <c r="MKZ32" s="37"/>
      <c r="MLA32" s="37"/>
      <c r="MLB32" s="37"/>
      <c r="MLC32" s="37"/>
      <c r="MLD32" s="37"/>
      <c r="MLE32" s="37"/>
      <c r="MLF32" s="37"/>
      <c r="MLG32" s="37"/>
      <c r="MLH32" s="37"/>
      <c r="MLI32" s="37"/>
      <c r="MLJ32" s="37"/>
      <c r="MLK32" s="37"/>
      <c r="MLL32" s="37"/>
      <c r="MLM32" s="37"/>
      <c r="MLN32" s="37"/>
      <c r="MLO32" s="37"/>
      <c r="MLP32" s="37"/>
      <c r="MLQ32" s="37"/>
      <c r="MLR32" s="37"/>
      <c r="MLS32" s="37"/>
      <c r="MLT32" s="37"/>
      <c r="MLU32" s="37"/>
      <c r="MLV32" s="37"/>
      <c r="MLW32" s="37"/>
      <c r="MLX32" s="37"/>
      <c r="MLY32" s="37"/>
      <c r="MLZ32" s="37"/>
      <c r="MMA32" s="37"/>
      <c r="MMB32" s="37"/>
      <c r="MMC32" s="37"/>
      <c r="MMD32" s="37"/>
      <c r="MME32" s="37"/>
      <c r="MMF32" s="37"/>
      <c r="MMG32" s="37"/>
      <c r="MMH32" s="37"/>
      <c r="MMI32" s="37"/>
      <c r="MMJ32" s="37"/>
      <c r="MMK32" s="37"/>
      <c r="MML32" s="37"/>
      <c r="MMM32" s="37"/>
      <c r="MMN32" s="37"/>
      <c r="MMO32" s="37"/>
      <c r="MMP32" s="37"/>
      <c r="MMQ32" s="37"/>
      <c r="MMR32" s="37"/>
      <c r="MMS32" s="37"/>
      <c r="MMT32" s="37"/>
      <c r="MMU32" s="37"/>
      <c r="MMV32" s="37"/>
      <c r="MMW32" s="37"/>
      <c r="MMX32" s="37"/>
      <c r="MMY32" s="37"/>
      <c r="MMZ32" s="37"/>
      <c r="MNA32" s="37"/>
      <c r="MNB32" s="37"/>
      <c r="MNC32" s="37"/>
      <c r="MND32" s="37"/>
      <c r="MNE32" s="37"/>
      <c r="MNF32" s="37"/>
      <c r="MNG32" s="37"/>
      <c r="MNH32" s="37"/>
      <c r="MNI32" s="37"/>
      <c r="MNJ32" s="37"/>
      <c r="MNK32" s="37"/>
      <c r="MNL32" s="37"/>
      <c r="MNM32" s="37"/>
      <c r="MNN32" s="37"/>
      <c r="MNO32" s="37"/>
      <c r="MNP32" s="37"/>
      <c r="MNQ32" s="37"/>
      <c r="MNR32" s="37"/>
      <c r="MNS32" s="37"/>
      <c r="MNT32" s="37"/>
      <c r="MNU32" s="37"/>
      <c r="MNV32" s="37"/>
      <c r="MNW32" s="37"/>
      <c r="MNX32" s="37"/>
      <c r="MNY32" s="37"/>
      <c r="MNZ32" s="37"/>
      <c r="MOA32" s="37"/>
      <c r="MOB32" s="37"/>
      <c r="MOC32" s="37"/>
      <c r="MOD32" s="37"/>
      <c r="MOE32" s="37"/>
      <c r="MOF32" s="37"/>
      <c r="MOG32" s="37"/>
      <c r="MOH32" s="37"/>
      <c r="MOI32" s="37"/>
      <c r="MOJ32" s="37"/>
      <c r="MOK32" s="37"/>
      <c r="MOL32" s="37"/>
      <c r="MOM32" s="37"/>
      <c r="MON32" s="37"/>
      <c r="MOO32" s="37"/>
      <c r="MOP32" s="37"/>
      <c r="MOQ32" s="37"/>
      <c r="MOR32" s="37"/>
      <c r="MOS32" s="37"/>
      <c r="MOT32" s="37"/>
      <c r="MOU32" s="37"/>
      <c r="MOV32" s="37"/>
      <c r="MOW32" s="37"/>
      <c r="MOX32" s="37"/>
      <c r="MOY32" s="37"/>
      <c r="MOZ32" s="37"/>
      <c r="MPA32" s="37"/>
      <c r="MPB32" s="37"/>
      <c r="MPC32" s="37"/>
      <c r="MPD32" s="37"/>
      <c r="MPE32" s="37"/>
      <c r="MPF32" s="37"/>
      <c r="MPG32" s="37"/>
      <c r="MPH32" s="37"/>
      <c r="MPI32" s="37"/>
      <c r="MPJ32" s="37"/>
      <c r="MPK32" s="37"/>
      <c r="MPL32" s="37"/>
      <c r="MPM32" s="37"/>
      <c r="MPN32" s="37"/>
      <c r="MPO32" s="37"/>
      <c r="MPP32" s="37"/>
      <c r="MPQ32" s="37"/>
      <c r="MPR32" s="37"/>
      <c r="MPS32" s="37"/>
      <c r="MPT32" s="37"/>
      <c r="MPU32" s="37"/>
      <c r="MPV32" s="37"/>
      <c r="MPW32" s="37"/>
      <c r="MPX32" s="37"/>
      <c r="MPY32" s="37"/>
      <c r="MPZ32" s="37"/>
      <c r="MQA32" s="37"/>
      <c r="MQB32" s="37"/>
      <c r="MQC32" s="37"/>
      <c r="MQD32" s="37"/>
      <c r="MQE32" s="37"/>
      <c r="MQF32" s="37"/>
      <c r="MQG32" s="37"/>
      <c r="MQH32" s="37"/>
      <c r="MQI32" s="37"/>
      <c r="MQJ32" s="37"/>
      <c r="MQK32" s="37"/>
      <c r="MQL32" s="37"/>
      <c r="MQM32" s="37"/>
      <c r="MQN32" s="37"/>
      <c r="MQO32" s="37"/>
      <c r="MQP32" s="37"/>
      <c r="MQQ32" s="37"/>
      <c r="MQR32" s="37"/>
      <c r="MQS32" s="37"/>
      <c r="MQT32" s="37"/>
      <c r="MQU32" s="37"/>
      <c r="MQV32" s="37"/>
      <c r="MQW32" s="37"/>
      <c r="MQX32" s="37"/>
      <c r="MQY32" s="37"/>
      <c r="MQZ32" s="37"/>
      <c r="MRA32" s="37"/>
      <c r="MRB32" s="37"/>
      <c r="MRC32" s="37"/>
      <c r="MRD32" s="37"/>
      <c r="MRE32" s="37"/>
      <c r="MRF32" s="37"/>
      <c r="MRG32" s="37"/>
      <c r="MRH32" s="37"/>
      <c r="MRI32" s="37"/>
      <c r="MRJ32" s="37"/>
      <c r="MRK32" s="37"/>
      <c r="MRL32" s="37"/>
      <c r="MRM32" s="37"/>
      <c r="MRN32" s="37"/>
      <c r="MRO32" s="37"/>
      <c r="MRP32" s="37"/>
      <c r="MRQ32" s="37"/>
      <c r="MRR32" s="37"/>
      <c r="MRS32" s="37"/>
      <c r="MRT32" s="37"/>
      <c r="MRU32" s="37"/>
      <c r="MRV32" s="37"/>
      <c r="MRW32" s="37"/>
      <c r="MRX32" s="37"/>
      <c r="MRY32" s="37"/>
      <c r="MRZ32" s="37"/>
      <c r="MSA32" s="37"/>
      <c r="MSB32" s="37"/>
      <c r="MSC32" s="37"/>
      <c r="MSD32" s="37"/>
      <c r="MSE32" s="37"/>
      <c r="MSF32" s="37"/>
      <c r="MSG32" s="37"/>
      <c r="MSH32" s="37"/>
      <c r="MSI32" s="37"/>
      <c r="MSJ32" s="37"/>
      <c r="MSK32" s="37"/>
      <c r="MSL32" s="37"/>
      <c r="MSM32" s="37"/>
      <c r="MSN32" s="37"/>
      <c r="MSO32" s="37"/>
      <c r="MSP32" s="37"/>
      <c r="MSQ32" s="37"/>
      <c r="MSR32" s="37"/>
      <c r="MSS32" s="37"/>
      <c r="MST32" s="37"/>
      <c r="MSU32" s="37"/>
      <c r="MSV32" s="37"/>
      <c r="MSW32" s="37"/>
      <c r="MSX32" s="37"/>
      <c r="MSY32" s="37"/>
      <c r="MSZ32" s="37"/>
      <c r="MTA32" s="37"/>
      <c r="MTB32" s="37"/>
      <c r="MTC32" s="37"/>
      <c r="MTD32" s="37"/>
      <c r="MTE32" s="37"/>
      <c r="MTF32" s="37"/>
      <c r="MTG32" s="37"/>
      <c r="MTH32" s="37"/>
      <c r="MTI32" s="37"/>
      <c r="MTJ32" s="37"/>
      <c r="MTK32" s="37"/>
      <c r="MTL32" s="37"/>
      <c r="MTM32" s="37"/>
      <c r="MTN32" s="37"/>
      <c r="MTO32" s="37"/>
      <c r="MTP32" s="37"/>
      <c r="MTQ32" s="37"/>
      <c r="MTR32" s="37"/>
      <c r="MTS32" s="37"/>
      <c r="MTT32" s="37"/>
      <c r="MTU32" s="37"/>
      <c r="MTV32" s="37"/>
      <c r="MTW32" s="37"/>
      <c r="MTX32" s="37"/>
      <c r="MTY32" s="37"/>
      <c r="MTZ32" s="37"/>
      <c r="MUA32" s="37"/>
      <c r="MUB32" s="37"/>
      <c r="MUC32" s="37"/>
      <c r="MUD32" s="37"/>
      <c r="MUE32" s="37"/>
      <c r="MUF32" s="37"/>
      <c r="MUG32" s="37"/>
      <c r="MUH32" s="37"/>
      <c r="MUI32" s="37"/>
      <c r="MUJ32" s="37"/>
      <c r="MUK32" s="37"/>
      <c r="MUL32" s="37"/>
      <c r="MUM32" s="37"/>
      <c r="MUN32" s="37"/>
      <c r="MUO32" s="37"/>
      <c r="MUP32" s="37"/>
      <c r="MUQ32" s="37"/>
      <c r="MUR32" s="37"/>
      <c r="MUS32" s="37"/>
      <c r="MUT32" s="37"/>
      <c r="MUU32" s="37"/>
      <c r="MUV32" s="37"/>
      <c r="MUW32" s="37"/>
      <c r="MUX32" s="37"/>
      <c r="MUY32" s="37"/>
      <c r="MUZ32" s="37"/>
      <c r="MVA32" s="37"/>
      <c r="MVB32" s="37"/>
      <c r="MVC32" s="37"/>
      <c r="MVD32" s="37"/>
      <c r="MVE32" s="37"/>
      <c r="MVF32" s="37"/>
      <c r="MVG32" s="37"/>
      <c r="MVH32" s="37"/>
      <c r="MVI32" s="37"/>
      <c r="MVJ32" s="37"/>
      <c r="MVK32" s="37"/>
      <c r="MVL32" s="37"/>
      <c r="MVM32" s="37"/>
      <c r="MVN32" s="37"/>
      <c r="MVO32" s="37"/>
      <c r="MVP32" s="37"/>
      <c r="MVQ32" s="37"/>
      <c r="MVR32" s="37"/>
      <c r="MVS32" s="37"/>
      <c r="MVT32" s="37"/>
      <c r="MVU32" s="37"/>
      <c r="MVV32" s="37"/>
      <c r="MVW32" s="37"/>
      <c r="MVX32" s="37"/>
      <c r="MVY32" s="37"/>
      <c r="MVZ32" s="37"/>
      <c r="MWA32" s="37"/>
      <c r="MWB32" s="37"/>
      <c r="MWC32" s="37"/>
      <c r="MWD32" s="37"/>
      <c r="MWE32" s="37"/>
      <c r="MWF32" s="37"/>
      <c r="MWG32" s="37"/>
      <c r="MWH32" s="37"/>
      <c r="MWI32" s="37"/>
      <c r="MWJ32" s="37"/>
      <c r="MWK32" s="37"/>
      <c r="MWL32" s="37"/>
      <c r="MWM32" s="37"/>
      <c r="MWN32" s="37"/>
      <c r="MWO32" s="37"/>
      <c r="MWP32" s="37"/>
      <c r="MWQ32" s="37"/>
      <c r="MWR32" s="37"/>
      <c r="MWS32" s="37"/>
      <c r="MWT32" s="37"/>
      <c r="MWU32" s="37"/>
      <c r="MWV32" s="37"/>
      <c r="MWW32" s="37"/>
      <c r="MWX32" s="37"/>
      <c r="MWY32" s="37"/>
      <c r="MWZ32" s="37"/>
      <c r="MXA32" s="37"/>
      <c r="MXB32" s="37"/>
      <c r="MXC32" s="37"/>
      <c r="MXD32" s="37"/>
      <c r="MXE32" s="37"/>
      <c r="MXF32" s="37"/>
      <c r="MXG32" s="37"/>
      <c r="MXH32" s="37"/>
      <c r="MXI32" s="37"/>
      <c r="MXJ32" s="37"/>
      <c r="MXK32" s="37"/>
      <c r="MXL32" s="37"/>
      <c r="MXM32" s="37"/>
      <c r="MXN32" s="37"/>
      <c r="MXO32" s="37"/>
      <c r="MXP32" s="37"/>
      <c r="MXQ32" s="37"/>
      <c r="MXR32" s="37"/>
      <c r="MXS32" s="37"/>
      <c r="MXT32" s="37"/>
      <c r="MXU32" s="37"/>
      <c r="MXV32" s="37"/>
      <c r="MXW32" s="37"/>
      <c r="MXX32" s="37"/>
      <c r="MXY32" s="37"/>
      <c r="MXZ32" s="37"/>
      <c r="MYA32" s="37"/>
      <c r="MYB32" s="37"/>
      <c r="MYC32" s="37"/>
      <c r="MYD32" s="37"/>
      <c r="MYE32" s="37"/>
      <c r="MYF32" s="37"/>
      <c r="MYG32" s="37"/>
      <c r="MYH32" s="37"/>
      <c r="MYI32" s="37"/>
      <c r="MYJ32" s="37"/>
      <c r="MYK32" s="37"/>
      <c r="MYL32" s="37"/>
      <c r="MYM32" s="37"/>
      <c r="MYN32" s="37"/>
      <c r="MYO32" s="37"/>
      <c r="MYP32" s="37"/>
      <c r="MYQ32" s="37"/>
      <c r="MYR32" s="37"/>
      <c r="MYS32" s="37"/>
      <c r="MYT32" s="37"/>
      <c r="MYU32" s="37"/>
      <c r="MYV32" s="37"/>
      <c r="MYW32" s="37"/>
      <c r="MYX32" s="37"/>
      <c r="MYY32" s="37"/>
      <c r="MYZ32" s="37"/>
      <c r="MZA32" s="37"/>
      <c r="MZB32" s="37"/>
      <c r="MZC32" s="37"/>
      <c r="MZD32" s="37"/>
      <c r="MZE32" s="37"/>
      <c r="MZF32" s="37"/>
      <c r="MZG32" s="37"/>
      <c r="MZH32" s="37"/>
      <c r="MZI32" s="37"/>
      <c r="MZJ32" s="37"/>
      <c r="MZK32" s="37"/>
      <c r="MZL32" s="37"/>
      <c r="MZM32" s="37"/>
      <c r="MZN32" s="37"/>
      <c r="MZO32" s="37"/>
      <c r="MZP32" s="37"/>
      <c r="MZQ32" s="37"/>
      <c r="MZR32" s="37"/>
      <c r="MZS32" s="37"/>
      <c r="MZT32" s="37"/>
      <c r="MZU32" s="37"/>
      <c r="MZV32" s="37"/>
      <c r="MZW32" s="37"/>
      <c r="MZX32" s="37"/>
      <c r="MZY32" s="37"/>
      <c r="MZZ32" s="37"/>
      <c r="NAA32" s="37"/>
      <c r="NAB32" s="37"/>
      <c r="NAC32" s="37"/>
      <c r="NAD32" s="37"/>
      <c r="NAE32" s="37"/>
      <c r="NAF32" s="37"/>
      <c r="NAG32" s="37"/>
      <c r="NAH32" s="37"/>
      <c r="NAI32" s="37"/>
      <c r="NAJ32" s="37"/>
      <c r="NAK32" s="37"/>
      <c r="NAL32" s="37"/>
      <c r="NAM32" s="37"/>
      <c r="NAN32" s="37"/>
      <c r="NAO32" s="37"/>
      <c r="NAP32" s="37"/>
      <c r="NAQ32" s="37"/>
      <c r="NAR32" s="37"/>
      <c r="NAS32" s="37"/>
      <c r="NAT32" s="37"/>
      <c r="NAU32" s="37"/>
      <c r="NAV32" s="37"/>
      <c r="NAW32" s="37"/>
      <c r="NAX32" s="37"/>
      <c r="NAY32" s="37"/>
      <c r="NAZ32" s="37"/>
      <c r="NBA32" s="37"/>
      <c r="NBB32" s="37"/>
      <c r="NBC32" s="37"/>
      <c r="NBD32" s="37"/>
      <c r="NBE32" s="37"/>
      <c r="NBF32" s="37"/>
      <c r="NBG32" s="37"/>
      <c r="NBH32" s="37"/>
      <c r="NBI32" s="37"/>
      <c r="NBJ32" s="37"/>
      <c r="NBK32" s="37"/>
      <c r="NBL32" s="37"/>
      <c r="NBM32" s="37"/>
      <c r="NBN32" s="37"/>
      <c r="NBO32" s="37"/>
      <c r="NBP32" s="37"/>
      <c r="NBQ32" s="37"/>
      <c r="NBR32" s="37"/>
      <c r="NBS32" s="37"/>
      <c r="NBT32" s="37"/>
      <c r="NBU32" s="37"/>
      <c r="NBV32" s="37"/>
      <c r="NBW32" s="37"/>
      <c r="NBX32" s="37"/>
      <c r="NBY32" s="37"/>
      <c r="NBZ32" s="37"/>
      <c r="NCA32" s="37"/>
      <c r="NCB32" s="37"/>
      <c r="NCC32" s="37"/>
      <c r="NCD32" s="37"/>
      <c r="NCE32" s="37"/>
      <c r="NCF32" s="37"/>
      <c r="NCG32" s="37"/>
      <c r="NCH32" s="37"/>
      <c r="NCI32" s="37"/>
      <c r="NCJ32" s="37"/>
      <c r="NCK32" s="37"/>
      <c r="NCL32" s="37"/>
      <c r="NCM32" s="37"/>
      <c r="NCN32" s="37"/>
      <c r="NCO32" s="37"/>
      <c r="NCP32" s="37"/>
      <c r="NCQ32" s="37"/>
      <c r="NCR32" s="37"/>
      <c r="NCS32" s="37"/>
      <c r="NCT32" s="37"/>
      <c r="NCU32" s="37"/>
      <c r="NCV32" s="37"/>
      <c r="NCW32" s="37"/>
      <c r="NCX32" s="37"/>
      <c r="NCY32" s="37"/>
      <c r="NCZ32" s="37"/>
      <c r="NDA32" s="37"/>
      <c r="NDB32" s="37"/>
      <c r="NDC32" s="37"/>
      <c r="NDD32" s="37"/>
      <c r="NDE32" s="37"/>
      <c r="NDF32" s="37"/>
      <c r="NDG32" s="37"/>
      <c r="NDH32" s="37"/>
      <c r="NDI32" s="37"/>
      <c r="NDJ32" s="37"/>
      <c r="NDK32" s="37"/>
      <c r="NDL32" s="37"/>
      <c r="NDM32" s="37"/>
      <c r="NDN32" s="37"/>
      <c r="NDO32" s="37"/>
      <c r="NDP32" s="37"/>
      <c r="NDQ32" s="37"/>
      <c r="NDR32" s="37"/>
      <c r="NDS32" s="37"/>
      <c r="NDT32" s="37"/>
      <c r="NDU32" s="37"/>
      <c r="NDV32" s="37"/>
      <c r="NDW32" s="37"/>
      <c r="NDX32" s="37"/>
      <c r="NDY32" s="37"/>
      <c r="NDZ32" s="37"/>
      <c r="NEA32" s="37"/>
      <c r="NEB32" s="37"/>
      <c r="NEC32" s="37"/>
      <c r="NED32" s="37"/>
      <c r="NEE32" s="37"/>
      <c r="NEF32" s="37"/>
      <c r="NEG32" s="37"/>
      <c r="NEH32" s="37"/>
      <c r="NEI32" s="37"/>
      <c r="NEJ32" s="37"/>
      <c r="NEK32" s="37"/>
      <c r="NEL32" s="37"/>
      <c r="NEM32" s="37"/>
      <c r="NEN32" s="37"/>
      <c r="NEO32" s="37"/>
      <c r="NEP32" s="37"/>
      <c r="NEQ32" s="37"/>
      <c r="NER32" s="37"/>
      <c r="NES32" s="37"/>
      <c r="NET32" s="37"/>
      <c r="NEU32" s="37"/>
      <c r="NEV32" s="37"/>
      <c r="NEW32" s="37"/>
      <c r="NEX32" s="37"/>
      <c r="NEY32" s="37"/>
      <c r="NEZ32" s="37"/>
      <c r="NFA32" s="37"/>
      <c r="NFB32" s="37"/>
      <c r="NFC32" s="37"/>
      <c r="NFD32" s="37"/>
      <c r="NFE32" s="37"/>
      <c r="NFF32" s="37"/>
      <c r="NFG32" s="37"/>
      <c r="NFH32" s="37"/>
      <c r="NFI32" s="37"/>
      <c r="NFJ32" s="37"/>
      <c r="NFK32" s="37"/>
      <c r="NFL32" s="37"/>
      <c r="NFM32" s="37"/>
      <c r="NFN32" s="37"/>
      <c r="NFO32" s="37"/>
      <c r="NFP32" s="37"/>
      <c r="NFQ32" s="37"/>
      <c r="NFR32" s="37"/>
      <c r="NFS32" s="37"/>
      <c r="NFT32" s="37"/>
      <c r="NFU32" s="37"/>
      <c r="NFV32" s="37"/>
      <c r="NFW32" s="37"/>
      <c r="NFX32" s="37"/>
      <c r="NFY32" s="37"/>
      <c r="NFZ32" s="37"/>
      <c r="NGA32" s="37"/>
      <c r="NGB32" s="37"/>
      <c r="NGC32" s="37"/>
      <c r="NGD32" s="37"/>
      <c r="NGE32" s="37"/>
      <c r="NGF32" s="37"/>
      <c r="NGG32" s="37"/>
      <c r="NGH32" s="37"/>
      <c r="NGI32" s="37"/>
      <c r="NGJ32" s="37"/>
      <c r="NGK32" s="37"/>
      <c r="NGL32" s="37"/>
      <c r="NGM32" s="37"/>
      <c r="NGN32" s="37"/>
      <c r="NGO32" s="37"/>
      <c r="NGP32" s="37"/>
      <c r="NGQ32" s="37"/>
      <c r="NGR32" s="37"/>
      <c r="NGS32" s="37"/>
      <c r="NGT32" s="37"/>
      <c r="NGU32" s="37"/>
      <c r="NGV32" s="37"/>
      <c r="NGW32" s="37"/>
      <c r="NGX32" s="37"/>
      <c r="NGY32" s="37"/>
      <c r="NGZ32" s="37"/>
      <c r="NHA32" s="37"/>
      <c r="NHB32" s="37"/>
      <c r="NHC32" s="37"/>
      <c r="NHD32" s="37"/>
      <c r="NHE32" s="37"/>
      <c r="NHF32" s="37"/>
      <c r="NHG32" s="37"/>
      <c r="NHH32" s="37"/>
      <c r="NHI32" s="37"/>
      <c r="NHJ32" s="37"/>
      <c r="NHK32" s="37"/>
      <c r="NHL32" s="37"/>
      <c r="NHM32" s="37"/>
      <c r="NHN32" s="37"/>
      <c r="NHO32" s="37"/>
      <c r="NHP32" s="37"/>
      <c r="NHQ32" s="37"/>
      <c r="NHR32" s="37"/>
      <c r="NHS32" s="37"/>
      <c r="NHT32" s="37"/>
      <c r="NHU32" s="37"/>
      <c r="NHV32" s="37"/>
      <c r="NHW32" s="37"/>
      <c r="NHX32" s="37"/>
      <c r="NHY32" s="37"/>
      <c r="NHZ32" s="37"/>
      <c r="NIA32" s="37"/>
      <c r="NIB32" s="37"/>
      <c r="NIC32" s="37"/>
      <c r="NID32" s="37"/>
      <c r="NIE32" s="37"/>
      <c r="NIF32" s="37"/>
      <c r="NIG32" s="37"/>
      <c r="NIH32" s="37"/>
      <c r="NII32" s="37"/>
      <c r="NIJ32" s="37"/>
      <c r="NIK32" s="37"/>
      <c r="NIL32" s="37"/>
      <c r="NIM32" s="37"/>
      <c r="NIN32" s="37"/>
      <c r="NIO32" s="37"/>
      <c r="NIP32" s="37"/>
      <c r="NIQ32" s="37"/>
      <c r="NIR32" s="37"/>
      <c r="NIS32" s="37"/>
      <c r="NIT32" s="37"/>
      <c r="NIU32" s="37"/>
      <c r="NIV32" s="37"/>
      <c r="NIW32" s="37"/>
      <c r="NIX32" s="37"/>
      <c r="NIY32" s="37"/>
      <c r="NIZ32" s="37"/>
      <c r="NJA32" s="37"/>
      <c r="NJB32" s="37"/>
      <c r="NJC32" s="37"/>
      <c r="NJD32" s="37"/>
      <c r="NJE32" s="37"/>
      <c r="NJF32" s="37"/>
      <c r="NJG32" s="37"/>
      <c r="NJH32" s="37"/>
      <c r="NJI32" s="37"/>
      <c r="NJJ32" s="37"/>
      <c r="NJK32" s="37"/>
      <c r="NJL32" s="37"/>
      <c r="NJM32" s="37"/>
      <c r="NJN32" s="37"/>
      <c r="NJO32" s="37"/>
      <c r="NJP32" s="37"/>
      <c r="NJQ32" s="37"/>
      <c r="NJR32" s="37"/>
      <c r="NJS32" s="37"/>
      <c r="NJT32" s="37"/>
      <c r="NJU32" s="37"/>
      <c r="NJV32" s="37"/>
      <c r="NJW32" s="37"/>
      <c r="NJX32" s="37"/>
      <c r="NJY32" s="37"/>
      <c r="NJZ32" s="37"/>
      <c r="NKA32" s="37"/>
      <c r="NKB32" s="37"/>
      <c r="NKC32" s="37"/>
      <c r="NKD32" s="37"/>
      <c r="NKE32" s="37"/>
      <c r="NKF32" s="37"/>
      <c r="NKG32" s="37"/>
      <c r="NKH32" s="37"/>
      <c r="NKI32" s="37"/>
      <c r="NKJ32" s="37"/>
      <c r="NKK32" s="37"/>
      <c r="NKL32" s="37"/>
      <c r="NKM32" s="37"/>
      <c r="NKN32" s="37"/>
      <c r="NKO32" s="37"/>
      <c r="NKP32" s="37"/>
      <c r="NKQ32" s="37"/>
      <c r="NKR32" s="37"/>
      <c r="NKS32" s="37"/>
      <c r="NKT32" s="37"/>
      <c r="NKU32" s="37"/>
      <c r="NKV32" s="37"/>
      <c r="NKW32" s="37"/>
      <c r="NKX32" s="37"/>
      <c r="NKY32" s="37"/>
      <c r="NKZ32" s="37"/>
      <c r="NLA32" s="37"/>
      <c r="NLB32" s="37"/>
      <c r="NLC32" s="37"/>
      <c r="NLD32" s="37"/>
      <c r="NLE32" s="37"/>
      <c r="NLF32" s="37"/>
      <c r="NLG32" s="37"/>
      <c r="NLH32" s="37"/>
      <c r="NLI32" s="37"/>
      <c r="NLJ32" s="37"/>
      <c r="NLK32" s="37"/>
      <c r="NLL32" s="37"/>
      <c r="NLM32" s="37"/>
      <c r="NLN32" s="37"/>
      <c r="NLO32" s="37"/>
      <c r="NLP32" s="37"/>
      <c r="NLQ32" s="37"/>
      <c r="NLR32" s="37"/>
      <c r="NLS32" s="37"/>
      <c r="NLT32" s="37"/>
      <c r="NLU32" s="37"/>
      <c r="NLV32" s="37"/>
      <c r="NLW32" s="37"/>
      <c r="NLX32" s="37"/>
      <c r="NLY32" s="37"/>
      <c r="NLZ32" s="37"/>
      <c r="NMA32" s="37"/>
      <c r="NMB32" s="37"/>
      <c r="NMC32" s="37"/>
      <c r="NMD32" s="37"/>
      <c r="NME32" s="37"/>
      <c r="NMF32" s="37"/>
      <c r="NMG32" s="37"/>
      <c r="NMH32" s="37"/>
      <c r="NMI32" s="37"/>
      <c r="NMJ32" s="37"/>
      <c r="NMK32" s="37"/>
      <c r="NML32" s="37"/>
      <c r="NMM32" s="37"/>
      <c r="NMN32" s="37"/>
      <c r="NMO32" s="37"/>
      <c r="NMP32" s="37"/>
      <c r="NMQ32" s="37"/>
      <c r="NMR32" s="37"/>
      <c r="NMS32" s="37"/>
      <c r="NMT32" s="37"/>
      <c r="NMU32" s="37"/>
      <c r="NMV32" s="37"/>
      <c r="NMW32" s="37"/>
      <c r="NMX32" s="37"/>
      <c r="NMY32" s="37"/>
      <c r="NMZ32" s="37"/>
      <c r="NNA32" s="37"/>
      <c r="NNB32" s="37"/>
      <c r="NNC32" s="37"/>
      <c r="NND32" s="37"/>
      <c r="NNE32" s="37"/>
      <c r="NNF32" s="37"/>
      <c r="NNG32" s="37"/>
      <c r="NNH32" s="37"/>
      <c r="NNI32" s="37"/>
      <c r="NNJ32" s="37"/>
      <c r="NNK32" s="37"/>
      <c r="NNL32" s="37"/>
      <c r="NNM32" s="37"/>
      <c r="NNN32" s="37"/>
      <c r="NNO32" s="37"/>
      <c r="NNP32" s="37"/>
      <c r="NNQ32" s="37"/>
      <c r="NNR32" s="37"/>
      <c r="NNS32" s="37"/>
      <c r="NNT32" s="37"/>
      <c r="NNU32" s="37"/>
      <c r="NNV32" s="37"/>
      <c r="NNW32" s="37"/>
      <c r="NNX32" s="37"/>
      <c r="NNY32" s="37"/>
      <c r="NNZ32" s="37"/>
      <c r="NOA32" s="37"/>
      <c r="NOB32" s="37"/>
      <c r="NOC32" s="37"/>
      <c r="NOD32" s="37"/>
      <c r="NOE32" s="37"/>
      <c r="NOF32" s="37"/>
      <c r="NOG32" s="37"/>
      <c r="NOH32" s="37"/>
      <c r="NOI32" s="37"/>
      <c r="NOJ32" s="37"/>
      <c r="NOK32" s="37"/>
      <c r="NOL32" s="37"/>
      <c r="NOM32" s="37"/>
      <c r="NON32" s="37"/>
      <c r="NOO32" s="37"/>
      <c r="NOP32" s="37"/>
      <c r="NOQ32" s="37"/>
      <c r="NOR32" s="37"/>
      <c r="NOS32" s="37"/>
      <c r="NOT32" s="37"/>
      <c r="NOU32" s="37"/>
      <c r="NOV32" s="37"/>
      <c r="NOW32" s="37"/>
      <c r="NOX32" s="37"/>
      <c r="NOY32" s="37"/>
      <c r="NOZ32" s="37"/>
      <c r="NPA32" s="37"/>
      <c r="NPB32" s="37"/>
      <c r="NPC32" s="37"/>
      <c r="NPD32" s="37"/>
      <c r="NPE32" s="37"/>
      <c r="NPF32" s="37"/>
      <c r="NPG32" s="37"/>
      <c r="NPH32" s="37"/>
      <c r="NPI32" s="37"/>
      <c r="NPJ32" s="37"/>
      <c r="NPK32" s="37"/>
      <c r="NPL32" s="37"/>
      <c r="NPM32" s="37"/>
      <c r="NPN32" s="37"/>
      <c r="NPO32" s="37"/>
      <c r="NPP32" s="37"/>
      <c r="NPQ32" s="37"/>
      <c r="NPR32" s="37"/>
      <c r="NPS32" s="37"/>
      <c r="NPT32" s="37"/>
      <c r="NPU32" s="37"/>
      <c r="NPV32" s="37"/>
      <c r="NPW32" s="37"/>
      <c r="NPX32" s="37"/>
      <c r="NPY32" s="37"/>
      <c r="NPZ32" s="37"/>
      <c r="NQA32" s="37"/>
      <c r="NQB32" s="37"/>
      <c r="NQC32" s="37"/>
      <c r="NQD32" s="37"/>
      <c r="NQE32" s="37"/>
      <c r="NQF32" s="37"/>
      <c r="NQG32" s="37"/>
      <c r="NQH32" s="37"/>
      <c r="NQI32" s="37"/>
      <c r="NQJ32" s="37"/>
      <c r="NQK32" s="37"/>
      <c r="NQL32" s="37"/>
      <c r="NQM32" s="37"/>
      <c r="NQN32" s="37"/>
      <c r="NQO32" s="37"/>
      <c r="NQP32" s="37"/>
      <c r="NQQ32" s="37"/>
      <c r="NQR32" s="37"/>
      <c r="NQS32" s="37"/>
      <c r="NQT32" s="37"/>
      <c r="NQU32" s="37"/>
      <c r="NQV32" s="37"/>
      <c r="NQW32" s="37"/>
      <c r="NQX32" s="37"/>
      <c r="NQY32" s="37"/>
      <c r="NQZ32" s="37"/>
      <c r="NRA32" s="37"/>
      <c r="NRB32" s="37"/>
      <c r="NRC32" s="37"/>
      <c r="NRD32" s="37"/>
      <c r="NRE32" s="37"/>
      <c r="NRF32" s="37"/>
      <c r="NRG32" s="37"/>
      <c r="NRH32" s="37"/>
      <c r="NRI32" s="37"/>
      <c r="NRJ32" s="37"/>
      <c r="NRK32" s="37"/>
      <c r="NRL32" s="37"/>
      <c r="NRM32" s="37"/>
      <c r="NRN32" s="37"/>
      <c r="NRO32" s="37"/>
      <c r="NRP32" s="37"/>
      <c r="NRQ32" s="37"/>
      <c r="NRR32" s="37"/>
      <c r="NRS32" s="37"/>
      <c r="NRT32" s="37"/>
      <c r="NRU32" s="37"/>
      <c r="NRV32" s="37"/>
      <c r="NRW32" s="37"/>
      <c r="NRX32" s="37"/>
      <c r="NRY32" s="37"/>
      <c r="NRZ32" s="37"/>
      <c r="NSA32" s="37"/>
      <c r="NSB32" s="37"/>
      <c r="NSC32" s="37"/>
      <c r="NSD32" s="37"/>
      <c r="NSE32" s="37"/>
      <c r="NSF32" s="37"/>
      <c r="NSG32" s="37"/>
      <c r="NSH32" s="37"/>
      <c r="NSI32" s="37"/>
      <c r="NSJ32" s="37"/>
      <c r="NSK32" s="37"/>
      <c r="NSL32" s="37"/>
      <c r="NSM32" s="37"/>
      <c r="NSN32" s="37"/>
      <c r="NSO32" s="37"/>
      <c r="NSP32" s="37"/>
      <c r="NSQ32" s="37"/>
      <c r="NSR32" s="37"/>
      <c r="NSS32" s="37"/>
      <c r="NST32" s="37"/>
      <c r="NSU32" s="37"/>
      <c r="NSV32" s="37"/>
      <c r="NSW32" s="37"/>
      <c r="NSX32" s="37"/>
      <c r="NSY32" s="37"/>
      <c r="NSZ32" s="37"/>
      <c r="NTA32" s="37"/>
      <c r="NTB32" s="37"/>
      <c r="NTC32" s="37"/>
      <c r="NTD32" s="37"/>
      <c r="NTE32" s="37"/>
      <c r="NTF32" s="37"/>
      <c r="NTG32" s="37"/>
      <c r="NTH32" s="37"/>
      <c r="NTI32" s="37"/>
      <c r="NTJ32" s="37"/>
      <c r="NTK32" s="37"/>
      <c r="NTL32" s="37"/>
      <c r="NTM32" s="37"/>
      <c r="NTN32" s="37"/>
      <c r="NTO32" s="37"/>
      <c r="NTP32" s="37"/>
      <c r="NTQ32" s="37"/>
      <c r="NTR32" s="37"/>
      <c r="NTS32" s="37"/>
      <c r="NTT32" s="37"/>
      <c r="NTU32" s="37"/>
      <c r="NTV32" s="37"/>
      <c r="NTW32" s="37"/>
      <c r="NTX32" s="37"/>
      <c r="NTY32" s="37"/>
      <c r="NTZ32" s="37"/>
      <c r="NUA32" s="37"/>
      <c r="NUB32" s="37"/>
      <c r="NUC32" s="37"/>
      <c r="NUD32" s="37"/>
      <c r="NUE32" s="37"/>
      <c r="NUF32" s="37"/>
      <c r="NUG32" s="37"/>
      <c r="NUH32" s="37"/>
      <c r="NUI32" s="37"/>
      <c r="NUJ32" s="37"/>
      <c r="NUK32" s="37"/>
      <c r="NUL32" s="37"/>
      <c r="NUM32" s="37"/>
      <c r="NUN32" s="37"/>
      <c r="NUO32" s="37"/>
      <c r="NUP32" s="37"/>
      <c r="NUQ32" s="37"/>
      <c r="NUR32" s="37"/>
      <c r="NUS32" s="37"/>
      <c r="NUT32" s="37"/>
      <c r="NUU32" s="37"/>
      <c r="NUV32" s="37"/>
      <c r="NUW32" s="37"/>
      <c r="NUX32" s="37"/>
      <c r="NUY32" s="37"/>
      <c r="NUZ32" s="37"/>
      <c r="NVA32" s="37"/>
      <c r="NVB32" s="37"/>
      <c r="NVC32" s="37"/>
      <c r="NVD32" s="37"/>
      <c r="NVE32" s="37"/>
      <c r="NVF32" s="37"/>
      <c r="NVG32" s="37"/>
      <c r="NVH32" s="37"/>
      <c r="NVI32" s="37"/>
      <c r="NVJ32" s="37"/>
      <c r="NVK32" s="37"/>
      <c r="NVL32" s="37"/>
      <c r="NVM32" s="37"/>
      <c r="NVN32" s="37"/>
      <c r="NVO32" s="37"/>
      <c r="NVP32" s="37"/>
      <c r="NVQ32" s="37"/>
      <c r="NVR32" s="37"/>
      <c r="NVS32" s="37"/>
      <c r="NVT32" s="37"/>
      <c r="NVU32" s="37"/>
      <c r="NVV32" s="37"/>
      <c r="NVW32" s="37"/>
      <c r="NVX32" s="37"/>
      <c r="NVY32" s="37"/>
      <c r="NVZ32" s="37"/>
      <c r="NWA32" s="37"/>
      <c r="NWB32" s="37"/>
      <c r="NWC32" s="37"/>
      <c r="NWD32" s="37"/>
      <c r="NWE32" s="37"/>
      <c r="NWF32" s="37"/>
      <c r="NWG32" s="37"/>
      <c r="NWH32" s="37"/>
      <c r="NWI32" s="37"/>
      <c r="NWJ32" s="37"/>
      <c r="NWK32" s="37"/>
      <c r="NWL32" s="37"/>
      <c r="NWM32" s="37"/>
      <c r="NWN32" s="37"/>
      <c r="NWO32" s="37"/>
      <c r="NWP32" s="37"/>
      <c r="NWQ32" s="37"/>
      <c r="NWR32" s="37"/>
      <c r="NWS32" s="37"/>
      <c r="NWT32" s="37"/>
      <c r="NWU32" s="37"/>
      <c r="NWV32" s="37"/>
      <c r="NWW32" s="37"/>
      <c r="NWX32" s="37"/>
      <c r="NWY32" s="37"/>
      <c r="NWZ32" s="37"/>
      <c r="NXA32" s="37"/>
      <c r="NXB32" s="37"/>
      <c r="NXC32" s="37"/>
      <c r="NXD32" s="37"/>
      <c r="NXE32" s="37"/>
      <c r="NXF32" s="37"/>
      <c r="NXG32" s="37"/>
      <c r="NXH32" s="37"/>
      <c r="NXI32" s="37"/>
      <c r="NXJ32" s="37"/>
      <c r="NXK32" s="37"/>
      <c r="NXL32" s="37"/>
      <c r="NXM32" s="37"/>
      <c r="NXN32" s="37"/>
      <c r="NXO32" s="37"/>
      <c r="NXP32" s="37"/>
      <c r="NXQ32" s="37"/>
      <c r="NXR32" s="37"/>
      <c r="NXS32" s="37"/>
      <c r="NXT32" s="37"/>
      <c r="NXU32" s="37"/>
      <c r="NXV32" s="37"/>
      <c r="NXW32" s="37"/>
      <c r="NXX32" s="37"/>
      <c r="NXY32" s="37"/>
      <c r="NXZ32" s="37"/>
      <c r="NYA32" s="37"/>
      <c r="NYB32" s="37"/>
      <c r="NYC32" s="37"/>
      <c r="NYD32" s="37"/>
      <c r="NYE32" s="37"/>
      <c r="NYF32" s="37"/>
      <c r="NYG32" s="37"/>
      <c r="NYH32" s="37"/>
      <c r="NYI32" s="37"/>
      <c r="NYJ32" s="37"/>
      <c r="NYK32" s="37"/>
      <c r="NYL32" s="37"/>
      <c r="NYM32" s="37"/>
      <c r="NYN32" s="37"/>
      <c r="NYO32" s="37"/>
      <c r="NYP32" s="37"/>
      <c r="NYQ32" s="37"/>
      <c r="NYR32" s="37"/>
      <c r="NYS32" s="37"/>
      <c r="NYT32" s="37"/>
      <c r="NYU32" s="37"/>
      <c r="NYV32" s="37"/>
      <c r="NYW32" s="37"/>
      <c r="NYX32" s="37"/>
      <c r="NYY32" s="37"/>
      <c r="NYZ32" s="37"/>
      <c r="NZA32" s="37"/>
      <c r="NZB32" s="37"/>
      <c r="NZC32" s="37"/>
      <c r="NZD32" s="37"/>
      <c r="NZE32" s="37"/>
      <c r="NZF32" s="37"/>
      <c r="NZG32" s="37"/>
      <c r="NZH32" s="37"/>
      <c r="NZI32" s="37"/>
      <c r="NZJ32" s="37"/>
      <c r="NZK32" s="37"/>
      <c r="NZL32" s="37"/>
      <c r="NZM32" s="37"/>
      <c r="NZN32" s="37"/>
      <c r="NZO32" s="37"/>
      <c r="NZP32" s="37"/>
      <c r="NZQ32" s="37"/>
      <c r="NZR32" s="37"/>
      <c r="NZS32" s="37"/>
      <c r="NZT32" s="37"/>
      <c r="NZU32" s="37"/>
      <c r="NZV32" s="37"/>
      <c r="NZW32" s="37"/>
      <c r="NZX32" s="37"/>
      <c r="NZY32" s="37"/>
      <c r="NZZ32" s="37"/>
      <c r="OAA32" s="37"/>
      <c r="OAB32" s="37"/>
      <c r="OAC32" s="37"/>
      <c r="OAD32" s="37"/>
      <c r="OAE32" s="37"/>
      <c r="OAF32" s="37"/>
      <c r="OAG32" s="37"/>
      <c r="OAH32" s="37"/>
      <c r="OAI32" s="37"/>
      <c r="OAJ32" s="37"/>
      <c r="OAK32" s="37"/>
      <c r="OAL32" s="37"/>
      <c r="OAM32" s="37"/>
      <c r="OAN32" s="37"/>
      <c r="OAO32" s="37"/>
      <c r="OAP32" s="37"/>
      <c r="OAQ32" s="37"/>
      <c r="OAR32" s="37"/>
      <c r="OAS32" s="37"/>
      <c r="OAT32" s="37"/>
      <c r="OAU32" s="37"/>
      <c r="OAV32" s="37"/>
      <c r="OAW32" s="37"/>
      <c r="OAX32" s="37"/>
      <c r="OAY32" s="37"/>
      <c r="OAZ32" s="37"/>
      <c r="OBA32" s="37"/>
      <c r="OBB32" s="37"/>
      <c r="OBC32" s="37"/>
      <c r="OBD32" s="37"/>
      <c r="OBE32" s="37"/>
      <c r="OBF32" s="37"/>
      <c r="OBG32" s="37"/>
      <c r="OBH32" s="37"/>
      <c r="OBI32" s="37"/>
      <c r="OBJ32" s="37"/>
      <c r="OBK32" s="37"/>
      <c r="OBL32" s="37"/>
      <c r="OBM32" s="37"/>
      <c r="OBN32" s="37"/>
      <c r="OBO32" s="37"/>
      <c r="OBP32" s="37"/>
      <c r="OBQ32" s="37"/>
      <c r="OBR32" s="37"/>
      <c r="OBS32" s="37"/>
      <c r="OBT32" s="37"/>
      <c r="OBU32" s="37"/>
      <c r="OBV32" s="37"/>
      <c r="OBW32" s="37"/>
      <c r="OBX32" s="37"/>
      <c r="OBY32" s="37"/>
      <c r="OBZ32" s="37"/>
      <c r="OCA32" s="37"/>
      <c r="OCB32" s="37"/>
      <c r="OCC32" s="37"/>
      <c r="OCD32" s="37"/>
      <c r="OCE32" s="37"/>
      <c r="OCF32" s="37"/>
      <c r="OCG32" s="37"/>
      <c r="OCH32" s="37"/>
      <c r="OCI32" s="37"/>
      <c r="OCJ32" s="37"/>
      <c r="OCK32" s="37"/>
      <c r="OCL32" s="37"/>
      <c r="OCM32" s="37"/>
      <c r="OCN32" s="37"/>
      <c r="OCO32" s="37"/>
      <c r="OCP32" s="37"/>
      <c r="OCQ32" s="37"/>
      <c r="OCR32" s="37"/>
      <c r="OCS32" s="37"/>
      <c r="OCT32" s="37"/>
      <c r="OCU32" s="37"/>
      <c r="OCV32" s="37"/>
      <c r="OCW32" s="37"/>
      <c r="OCX32" s="37"/>
      <c r="OCY32" s="37"/>
      <c r="OCZ32" s="37"/>
      <c r="ODA32" s="37"/>
      <c r="ODB32" s="37"/>
      <c r="ODC32" s="37"/>
      <c r="ODD32" s="37"/>
      <c r="ODE32" s="37"/>
      <c r="ODF32" s="37"/>
      <c r="ODG32" s="37"/>
      <c r="ODH32" s="37"/>
      <c r="ODI32" s="37"/>
      <c r="ODJ32" s="37"/>
      <c r="ODK32" s="37"/>
      <c r="ODL32" s="37"/>
      <c r="ODM32" s="37"/>
      <c r="ODN32" s="37"/>
      <c r="ODO32" s="37"/>
      <c r="ODP32" s="37"/>
      <c r="ODQ32" s="37"/>
      <c r="ODR32" s="37"/>
      <c r="ODS32" s="37"/>
      <c r="ODT32" s="37"/>
      <c r="ODU32" s="37"/>
      <c r="ODV32" s="37"/>
      <c r="ODW32" s="37"/>
      <c r="ODX32" s="37"/>
      <c r="ODY32" s="37"/>
      <c r="ODZ32" s="37"/>
      <c r="OEA32" s="37"/>
      <c r="OEB32" s="37"/>
      <c r="OEC32" s="37"/>
      <c r="OED32" s="37"/>
      <c r="OEE32" s="37"/>
      <c r="OEF32" s="37"/>
      <c r="OEG32" s="37"/>
      <c r="OEH32" s="37"/>
      <c r="OEI32" s="37"/>
      <c r="OEJ32" s="37"/>
      <c r="OEK32" s="37"/>
      <c r="OEL32" s="37"/>
      <c r="OEM32" s="37"/>
      <c r="OEN32" s="37"/>
      <c r="OEO32" s="37"/>
      <c r="OEP32" s="37"/>
      <c r="OEQ32" s="37"/>
      <c r="OER32" s="37"/>
      <c r="OES32" s="37"/>
      <c r="OET32" s="37"/>
      <c r="OEU32" s="37"/>
      <c r="OEV32" s="37"/>
      <c r="OEW32" s="37"/>
      <c r="OEX32" s="37"/>
      <c r="OEY32" s="37"/>
      <c r="OEZ32" s="37"/>
      <c r="OFA32" s="37"/>
      <c r="OFB32" s="37"/>
      <c r="OFC32" s="37"/>
      <c r="OFD32" s="37"/>
      <c r="OFE32" s="37"/>
      <c r="OFF32" s="37"/>
      <c r="OFG32" s="37"/>
      <c r="OFH32" s="37"/>
      <c r="OFI32" s="37"/>
      <c r="OFJ32" s="37"/>
      <c r="OFK32" s="37"/>
      <c r="OFL32" s="37"/>
      <c r="OFM32" s="37"/>
      <c r="OFN32" s="37"/>
      <c r="OFO32" s="37"/>
      <c r="OFP32" s="37"/>
      <c r="OFQ32" s="37"/>
      <c r="OFR32" s="37"/>
      <c r="OFS32" s="37"/>
      <c r="OFT32" s="37"/>
      <c r="OFU32" s="37"/>
      <c r="OFV32" s="37"/>
      <c r="OFW32" s="37"/>
      <c r="OFX32" s="37"/>
      <c r="OFY32" s="37"/>
      <c r="OFZ32" s="37"/>
      <c r="OGA32" s="37"/>
      <c r="OGB32" s="37"/>
      <c r="OGC32" s="37"/>
      <c r="OGD32" s="37"/>
      <c r="OGE32" s="37"/>
      <c r="OGF32" s="37"/>
      <c r="OGG32" s="37"/>
      <c r="OGH32" s="37"/>
      <c r="OGI32" s="37"/>
      <c r="OGJ32" s="37"/>
      <c r="OGK32" s="37"/>
      <c r="OGL32" s="37"/>
      <c r="OGM32" s="37"/>
      <c r="OGN32" s="37"/>
      <c r="OGO32" s="37"/>
      <c r="OGP32" s="37"/>
      <c r="OGQ32" s="37"/>
      <c r="OGR32" s="37"/>
      <c r="OGS32" s="37"/>
      <c r="OGT32" s="37"/>
      <c r="OGU32" s="37"/>
      <c r="OGV32" s="37"/>
      <c r="OGW32" s="37"/>
      <c r="OGX32" s="37"/>
      <c r="OGY32" s="37"/>
      <c r="OGZ32" s="37"/>
      <c r="OHA32" s="37"/>
      <c r="OHB32" s="37"/>
      <c r="OHC32" s="37"/>
      <c r="OHD32" s="37"/>
      <c r="OHE32" s="37"/>
      <c r="OHF32" s="37"/>
      <c r="OHG32" s="37"/>
      <c r="OHH32" s="37"/>
      <c r="OHI32" s="37"/>
      <c r="OHJ32" s="37"/>
      <c r="OHK32" s="37"/>
      <c r="OHL32" s="37"/>
      <c r="OHM32" s="37"/>
      <c r="OHN32" s="37"/>
      <c r="OHO32" s="37"/>
      <c r="OHP32" s="37"/>
      <c r="OHQ32" s="37"/>
      <c r="OHR32" s="37"/>
      <c r="OHS32" s="37"/>
      <c r="OHT32" s="37"/>
      <c r="OHU32" s="37"/>
      <c r="OHV32" s="37"/>
      <c r="OHW32" s="37"/>
      <c r="OHX32" s="37"/>
      <c r="OHY32" s="37"/>
      <c r="OHZ32" s="37"/>
      <c r="OIA32" s="37"/>
      <c r="OIB32" s="37"/>
      <c r="OIC32" s="37"/>
      <c r="OID32" s="37"/>
      <c r="OIE32" s="37"/>
      <c r="OIF32" s="37"/>
      <c r="OIG32" s="37"/>
      <c r="OIH32" s="37"/>
      <c r="OII32" s="37"/>
      <c r="OIJ32" s="37"/>
      <c r="OIK32" s="37"/>
      <c r="OIL32" s="37"/>
      <c r="OIM32" s="37"/>
      <c r="OIN32" s="37"/>
      <c r="OIO32" s="37"/>
      <c r="OIP32" s="37"/>
      <c r="OIQ32" s="37"/>
      <c r="OIR32" s="37"/>
      <c r="OIS32" s="37"/>
      <c r="OIT32" s="37"/>
      <c r="OIU32" s="37"/>
      <c r="OIV32" s="37"/>
      <c r="OIW32" s="37"/>
      <c r="OIX32" s="37"/>
      <c r="OIY32" s="37"/>
      <c r="OIZ32" s="37"/>
      <c r="OJA32" s="37"/>
      <c r="OJB32" s="37"/>
      <c r="OJC32" s="37"/>
      <c r="OJD32" s="37"/>
      <c r="OJE32" s="37"/>
      <c r="OJF32" s="37"/>
      <c r="OJG32" s="37"/>
      <c r="OJH32" s="37"/>
      <c r="OJI32" s="37"/>
      <c r="OJJ32" s="37"/>
      <c r="OJK32" s="37"/>
      <c r="OJL32" s="37"/>
      <c r="OJM32" s="37"/>
      <c r="OJN32" s="37"/>
      <c r="OJO32" s="37"/>
      <c r="OJP32" s="37"/>
      <c r="OJQ32" s="37"/>
      <c r="OJR32" s="37"/>
      <c r="OJS32" s="37"/>
      <c r="OJT32" s="37"/>
      <c r="OJU32" s="37"/>
      <c r="OJV32" s="37"/>
      <c r="OJW32" s="37"/>
      <c r="OJX32" s="37"/>
      <c r="OJY32" s="37"/>
      <c r="OJZ32" s="37"/>
      <c r="OKA32" s="37"/>
      <c r="OKB32" s="37"/>
      <c r="OKC32" s="37"/>
      <c r="OKD32" s="37"/>
      <c r="OKE32" s="37"/>
      <c r="OKF32" s="37"/>
      <c r="OKG32" s="37"/>
      <c r="OKH32" s="37"/>
      <c r="OKI32" s="37"/>
      <c r="OKJ32" s="37"/>
      <c r="OKK32" s="37"/>
      <c r="OKL32" s="37"/>
      <c r="OKM32" s="37"/>
      <c r="OKN32" s="37"/>
      <c r="OKO32" s="37"/>
      <c r="OKP32" s="37"/>
      <c r="OKQ32" s="37"/>
      <c r="OKR32" s="37"/>
      <c r="OKS32" s="37"/>
      <c r="OKT32" s="37"/>
      <c r="OKU32" s="37"/>
      <c r="OKV32" s="37"/>
      <c r="OKW32" s="37"/>
      <c r="OKX32" s="37"/>
      <c r="OKY32" s="37"/>
      <c r="OKZ32" s="37"/>
      <c r="OLA32" s="37"/>
      <c r="OLB32" s="37"/>
      <c r="OLC32" s="37"/>
      <c r="OLD32" s="37"/>
      <c r="OLE32" s="37"/>
      <c r="OLF32" s="37"/>
      <c r="OLG32" s="37"/>
      <c r="OLH32" s="37"/>
      <c r="OLI32" s="37"/>
      <c r="OLJ32" s="37"/>
      <c r="OLK32" s="37"/>
      <c r="OLL32" s="37"/>
      <c r="OLM32" s="37"/>
      <c r="OLN32" s="37"/>
      <c r="OLO32" s="37"/>
      <c r="OLP32" s="37"/>
      <c r="OLQ32" s="37"/>
      <c r="OLR32" s="37"/>
      <c r="OLS32" s="37"/>
      <c r="OLT32" s="37"/>
      <c r="OLU32" s="37"/>
      <c r="OLV32" s="37"/>
      <c r="OLW32" s="37"/>
      <c r="OLX32" s="37"/>
      <c r="OLY32" s="37"/>
      <c r="OLZ32" s="37"/>
      <c r="OMA32" s="37"/>
      <c r="OMB32" s="37"/>
      <c r="OMC32" s="37"/>
      <c r="OMD32" s="37"/>
      <c r="OME32" s="37"/>
      <c r="OMF32" s="37"/>
      <c r="OMG32" s="37"/>
      <c r="OMH32" s="37"/>
      <c r="OMI32" s="37"/>
      <c r="OMJ32" s="37"/>
      <c r="OMK32" s="37"/>
      <c r="OML32" s="37"/>
      <c r="OMM32" s="37"/>
      <c r="OMN32" s="37"/>
      <c r="OMO32" s="37"/>
      <c r="OMP32" s="37"/>
      <c r="OMQ32" s="37"/>
      <c r="OMR32" s="37"/>
      <c r="OMS32" s="37"/>
      <c r="OMT32" s="37"/>
      <c r="OMU32" s="37"/>
      <c r="OMV32" s="37"/>
      <c r="OMW32" s="37"/>
      <c r="OMX32" s="37"/>
      <c r="OMY32" s="37"/>
      <c r="OMZ32" s="37"/>
      <c r="ONA32" s="37"/>
      <c r="ONB32" s="37"/>
      <c r="ONC32" s="37"/>
      <c r="OND32" s="37"/>
      <c r="ONE32" s="37"/>
      <c r="ONF32" s="37"/>
      <c r="ONG32" s="37"/>
      <c r="ONH32" s="37"/>
      <c r="ONI32" s="37"/>
      <c r="ONJ32" s="37"/>
      <c r="ONK32" s="37"/>
      <c r="ONL32" s="37"/>
      <c r="ONM32" s="37"/>
      <c r="ONN32" s="37"/>
      <c r="ONO32" s="37"/>
      <c r="ONP32" s="37"/>
      <c r="ONQ32" s="37"/>
      <c r="ONR32" s="37"/>
      <c r="ONS32" s="37"/>
      <c r="ONT32" s="37"/>
      <c r="ONU32" s="37"/>
      <c r="ONV32" s="37"/>
      <c r="ONW32" s="37"/>
      <c r="ONX32" s="37"/>
      <c r="ONY32" s="37"/>
      <c r="ONZ32" s="37"/>
      <c r="OOA32" s="37"/>
      <c r="OOB32" s="37"/>
      <c r="OOC32" s="37"/>
      <c r="OOD32" s="37"/>
      <c r="OOE32" s="37"/>
      <c r="OOF32" s="37"/>
      <c r="OOG32" s="37"/>
      <c r="OOH32" s="37"/>
      <c r="OOI32" s="37"/>
      <c r="OOJ32" s="37"/>
      <c r="OOK32" s="37"/>
      <c r="OOL32" s="37"/>
      <c r="OOM32" s="37"/>
      <c r="OON32" s="37"/>
      <c r="OOO32" s="37"/>
      <c r="OOP32" s="37"/>
      <c r="OOQ32" s="37"/>
      <c r="OOR32" s="37"/>
      <c r="OOS32" s="37"/>
      <c r="OOT32" s="37"/>
      <c r="OOU32" s="37"/>
      <c r="OOV32" s="37"/>
      <c r="OOW32" s="37"/>
      <c r="OOX32" s="37"/>
      <c r="OOY32" s="37"/>
      <c r="OOZ32" s="37"/>
      <c r="OPA32" s="37"/>
      <c r="OPB32" s="37"/>
      <c r="OPC32" s="37"/>
      <c r="OPD32" s="37"/>
      <c r="OPE32" s="37"/>
      <c r="OPF32" s="37"/>
      <c r="OPG32" s="37"/>
      <c r="OPH32" s="37"/>
      <c r="OPI32" s="37"/>
      <c r="OPJ32" s="37"/>
      <c r="OPK32" s="37"/>
      <c r="OPL32" s="37"/>
      <c r="OPM32" s="37"/>
      <c r="OPN32" s="37"/>
      <c r="OPO32" s="37"/>
      <c r="OPP32" s="37"/>
      <c r="OPQ32" s="37"/>
      <c r="OPR32" s="37"/>
      <c r="OPS32" s="37"/>
      <c r="OPT32" s="37"/>
      <c r="OPU32" s="37"/>
      <c r="OPV32" s="37"/>
      <c r="OPW32" s="37"/>
      <c r="OPX32" s="37"/>
      <c r="OPY32" s="37"/>
      <c r="OPZ32" s="37"/>
      <c r="OQA32" s="37"/>
      <c r="OQB32" s="37"/>
      <c r="OQC32" s="37"/>
      <c r="OQD32" s="37"/>
      <c r="OQE32" s="37"/>
      <c r="OQF32" s="37"/>
      <c r="OQG32" s="37"/>
      <c r="OQH32" s="37"/>
      <c r="OQI32" s="37"/>
      <c r="OQJ32" s="37"/>
      <c r="OQK32" s="37"/>
      <c r="OQL32" s="37"/>
      <c r="OQM32" s="37"/>
      <c r="OQN32" s="37"/>
      <c r="OQO32" s="37"/>
      <c r="OQP32" s="37"/>
      <c r="OQQ32" s="37"/>
      <c r="OQR32" s="37"/>
      <c r="OQS32" s="37"/>
      <c r="OQT32" s="37"/>
      <c r="OQU32" s="37"/>
      <c r="OQV32" s="37"/>
      <c r="OQW32" s="37"/>
      <c r="OQX32" s="37"/>
      <c r="OQY32" s="37"/>
      <c r="OQZ32" s="37"/>
      <c r="ORA32" s="37"/>
      <c r="ORB32" s="37"/>
      <c r="ORC32" s="37"/>
      <c r="ORD32" s="37"/>
      <c r="ORE32" s="37"/>
      <c r="ORF32" s="37"/>
      <c r="ORG32" s="37"/>
      <c r="ORH32" s="37"/>
      <c r="ORI32" s="37"/>
      <c r="ORJ32" s="37"/>
      <c r="ORK32" s="37"/>
      <c r="ORL32" s="37"/>
      <c r="ORM32" s="37"/>
      <c r="ORN32" s="37"/>
      <c r="ORO32" s="37"/>
      <c r="ORP32" s="37"/>
      <c r="ORQ32" s="37"/>
      <c r="ORR32" s="37"/>
      <c r="ORS32" s="37"/>
      <c r="ORT32" s="37"/>
      <c r="ORU32" s="37"/>
      <c r="ORV32" s="37"/>
      <c r="ORW32" s="37"/>
      <c r="ORX32" s="37"/>
      <c r="ORY32" s="37"/>
      <c r="ORZ32" s="37"/>
      <c r="OSA32" s="37"/>
      <c r="OSB32" s="37"/>
      <c r="OSC32" s="37"/>
      <c r="OSD32" s="37"/>
      <c r="OSE32" s="37"/>
      <c r="OSF32" s="37"/>
      <c r="OSG32" s="37"/>
      <c r="OSH32" s="37"/>
      <c r="OSI32" s="37"/>
      <c r="OSJ32" s="37"/>
      <c r="OSK32" s="37"/>
      <c r="OSL32" s="37"/>
      <c r="OSM32" s="37"/>
      <c r="OSN32" s="37"/>
      <c r="OSO32" s="37"/>
      <c r="OSP32" s="37"/>
      <c r="OSQ32" s="37"/>
      <c r="OSR32" s="37"/>
      <c r="OSS32" s="37"/>
      <c r="OST32" s="37"/>
      <c r="OSU32" s="37"/>
      <c r="OSV32" s="37"/>
      <c r="OSW32" s="37"/>
      <c r="OSX32" s="37"/>
      <c r="OSY32" s="37"/>
      <c r="OSZ32" s="37"/>
      <c r="OTA32" s="37"/>
      <c r="OTB32" s="37"/>
      <c r="OTC32" s="37"/>
      <c r="OTD32" s="37"/>
      <c r="OTE32" s="37"/>
      <c r="OTF32" s="37"/>
      <c r="OTG32" s="37"/>
      <c r="OTH32" s="37"/>
      <c r="OTI32" s="37"/>
      <c r="OTJ32" s="37"/>
      <c r="OTK32" s="37"/>
      <c r="OTL32" s="37"/>
      <c r="OTM32" s="37"/>
      <c r="OTN32" s="37"/>
      <c r="OTO32" s="37"/>
      <c r="OTP32" s="37"/>
      <c r="OTQ32" s="37"/>
      <c r="OTR32" s="37"/>
      <c r="OTS32" s="37"/>
      <c r="OTT32" s="37"/>
      <c r="OTU32" s="37"/>
      <c r="OTV32" s="37"/>
      <c r="OTW32" s="37"/>
      <c r="OTX32" s="37"/>
      <c r="OTY32" s="37"/>
      <c r="OTZ32" s="37"/>
      <c r="OUA32" s="37"/>
      <c r="OUB32" s="37"/>
      <c r="OUC32" s="37"/>
      <c r="OUD32" s="37"/>
      <c r="OUE32" s="37"/>
      <c r="OUF32" s="37"/>
      <c r="OUG32" s="37"/>
      <c r="OUH32" s="37"/>
      <c r="OUI32" s="37"/>
      <c r="OUJ32" s="37"/>
      <c r="OUK32" s="37"/>
      <c r="OUL32" s="37"/>
      <c r="OUM32" s="37"/>
      <c r="OUN32" s="37"/>
      <c r="OUO32" s="37"/>
      <c r="OUP32" s="37"/>
      <c r="OUQ32" s="37"/>
      <c r="OUR32" s="37"/>
      <c r="OUS32" s="37"/>
      <c r="OUT32" s="37"/>
      <c r="OUU32" s="37"/>
      <c r="OUV32" s="37"/>
      <c r="OUW32" s="37"/>
      <c r="OUX32" s="37"/>
      <c r="OUY32" s="37"/>
      <c r="OUZ32" s="37"/>
      <c r="OVA32" s="37"/>
      <c r="OVB32" s="37"/>
      <c r="OVC32" s="37"/>
      <c r="OVD32" s="37"/>
      <c r="OVE32" s="37"/>
      <c r="OVF32" s="37"/>
      <c r="OVG32" s="37"/>
      <c r="OVH32" s="37"/>
      <c r="OVI32" s="37"/>
      <c r="OVJ32" s="37"/>
      <c r="OVK32" s="37"/>
      <c r="OVL32" s="37"/>
      <c r="OVM32" s="37"/>
      <c r="OVN32" s="37"/>
      <c r="OVO32" s="37"/>
      <c r="OVP32" s="37"/>
      <c r="OVQ32" s="37"/>
      <c r="OVR32" s="37"/>
      <c r="OVS32" s="37"/>
      <c r="OVT32" s="37"/>
      <c r="OVU32" s="37"/>
      <c r="OVV32" s="37"/>
      <c r="OVW32" s="37"/>
      <c r="OVX32" s="37"/>
      <c r="OVY32" s="37"/>
      <c r="OVZ32" s="37"/>
      <c r="OWA32" s="37"/>
      <c r="OWB32" s="37"/>
      <c r="OWC32" s="37"/>
      <c r="OWD32" s="37"/>
      <c r="OWE32" s="37"/>
      <c r="OWF32" s="37"/>
      <c r="OWG32" s="37"/>
      <c r="OWH32" s="37"/>
      <c r="OWI32" s="37"/>
      <c r="OWJ32" s="37"/>
      <c r="OWK32" s="37"/>
      <c r="OWL32" s="37"/>
      <c r="OWM32" s="37"/>
      <c r="OWN32" s="37"/>
      <c r="OWO32" s="37"/>
      <c r="OWP32" s="37"/>
      <c r="OWQ32" s="37"/>
      <c r="OWR32" s="37"/>
      <c r="OWS32" s="37"/>
      <c r="OWT32" s="37"/>
      <c r="OWU32" s="37"/>
      <c r="OWV32" s="37"/>
      <c r="OWW32" s="37"/>
      <c r="OWX32" s="37"/>
      <c r="OWY32" s="37"/>
      <c r="OWZ32" s="37"/>
      <c r="OXA32" s="37"/>
      <c r="OXB32" s="37"/>
      <c r="OXC32" s="37"/>
      <c r="OXD32" s="37"/>
      <c r="OXE32" s="37"/>
      <c r="OXF32" s="37"/>
      <c r="OXG32" s="37"/>
      <c r="OXH32" s="37"/>
      <c r="OXI32" s="37"/>
      <c r="OXJ32" s="37"/>
      <c r="OXK32" s="37"/>
      <c r="OXL32" s="37"/>
      <c r="OXM32" s="37"/>
      <c r="OXN32" s="37"/>
      <c r="OXO32" s="37"/>
      <c r="OXP32" s="37"/>
      <c r="OXQ32" s="37"/>
      <c r="OXR32" s="37"/>
      <c r="OXS32" s="37"/>
      <c r="OXT32" s="37"/>
      <c r="OXU32" s="37"/>
      <c r="OXV32" s="37"/>
      <c r="OXW32" s="37"/>
      <c r="OXX32" s="37"/>
      <c r="OXY32" s="37"/>
      <c r="OXZ32" s="37"/>
      <c r="OYA32" s="37"/>
      <c r="OYB32" s="37"/>
      <c r="OYC32" s="37"/>
      <c r="OYD32" s="37"/>
      <c r="OYE32" s="37"/>
      <c r="OYF32" s="37"/>
      <c r="OYG32" s="37"/>
      <c r="OYH32" s="37"/>
      <c r="OYI32" s="37"/>
      <c r="OYJ32" s="37"/>
      <c r="OYK32" s="37"/>
      <c r="OYL32" s="37"/>
      <c r="OYM32" s="37"/>
      <c r="OYN32" s="37"/>
      <c r="OYO32" s="37"/>
      <c r="OYP32" s="37"/>
      <c r="OYQ32" s="37"/>
      <c r="OYR32" s="37"/>
      <c r="OYS32" s="37"/>
      <c r="OYT32" s="37"/>
      <c r="OYU32" s="37"/>
      <c r="OYV32" s="37"/>
      <c r="OYW32" s="37"/>
      <c r="OYX32" s="37"/>
      <c r="OYY32" s="37"/>
      <c r="OYZ32" s="37"/>
      <c r="OZA32" s="37"/>
      <c r="OZB32" s="37"/>
      <c r="OZC32" s="37"/>
      <c r="OZD32" s="37"/>
      <c r="OZE32" s="37"/>
      <c r="OZF32" s="37"/>
      <c r="OZG32" s="37"/>
      <c r="OZH32" s="37"/>
      <c r="OZI32" s="37"/>
      <c r="OZJ32" s="37"/>
      <c r="OZK32" s="37"/>
      <c r="OZL32" s="37"/>
      <c r="OZM32" s="37"/>
      <c r="OZN32" s="37"/>
      <c r="OZO32" s="37"/>
      <c r="OZP32" s="37"/>
      <c r="OZQ32" s="37"/>
      <c r="OZR32" s="37"/>
      <c r="OZS32" s="37"/>
      <c r="OZT32" s="37"/>
      <c r="OZU32" s="37"/>
      <c r="OZV32" s="37"/>
      <c r="OZW32" s="37"/>
      <c r="OZX32" s="37"/>
      <c r="OZY32" s="37"/>
      <c r="OZZ32" s="37"/>
      <c r="PAA32" s="37"/>
      <c r="PAB32" s="37"/>
      <c r="PAC32" s="37"/>
      <c r="PAD32" s="37"/>
      <c r="PAE32" s="37"/>
      <c r="PAF32" s="37"/>
      <c r="PAG32" s="37"/>
      <c r="PAH32" s="37"/>
      <c r="PAI32" s="37"/>
      <c r="PAJ32" s="37"/>
      <c r="PAK32" s="37"/>
      <c r="PAL32" s="37"/>
      <c r="PAM32" s="37"/>
      <c r="PAN32" s="37"/>
      <c r="PAO32" s="37"/>
      <c r="PAP32" s="37"/>
      <c r="PAQ32" s="37"/>
      <c r="PAR32" s="37"/>
      <c r="PAS32" s="37"/>
      <c r="PAT32" s="37"/>
      <c r="PAU32" s="37"/>
      <c r="PAV32" s="37"/>
      <c r="PAW32" s="37"/>
      <c r="PAX32" s="37"/>
      <c r="PAY32" s="37"/>
      <c r="PAZ32" s="37"/>
      <c r="PBA32" s="37"/>
      <c r="PBB32" s="37"/>
      <c r="PBC32" s="37"/>
      <c r="PBD32" s="37"/>
      <c r="PBE32" s="37"/>
      <c r="PBF32" s="37"/>
      <c r="PBG32" s="37"/>
      <c r="PBH32" s="37"/>
      <c r="PBI32" s="37"/>
      <c r="PBJ32" s="37"/>
      <c r="PBK32" s="37"/>
      <c r="PBL32" s="37"/>
      <c r="PBM32" s="37"/>
      <c r="PBN32" s="37"/>
      <c r="PBO32" s="37"/>
      <c r="PBP32" s="37"/>
      <c r="PBQ32" s="37"/>
      <c r="PBR32" s="37"/>
      <c r="PBS32" s="37"/>
      <c r="PBT32" s="37"/>
      <c r="PBU32" s="37"/>
      <c r="PBV32" s="37"/>
      <c r="PBW32" s="37"/>
      <c r="PBX32" s="37"/>
      <c r="PBY32" s="37"/>
      <c r="PBZ32" s="37"/>
      <c r="PCA32" s="37"/>
      <c r="PCB32" s="37"/>
      <c r="PCC32" s="37"/>
      <c r="PCD32" s="37"/>
      <c r="PCE32" s="37"/>
      <c r="PCF32" s="37"/>
      <c r="PCG32" s="37"/>
      <c r="PCH32" s="37"/>
      <c r="PCI32" s="37"/>
      <c r="PCJ32" s="37"/>
      <c r="PCK32" s="37"/>
      <c r="PCL32" s="37"/>
      <c r="PCM32" s="37"/>
      <c r="PCN32" s="37"/>
      <c r="PCO32" s="37"/>
      <c r="PCP32" s="37"/>
      <c r="PCQ32" s="37"/>
      <c r="PCR32" s="37"/>
      <c r="PCS32" s="37"/>
      <c r="PCT32" s="37"/>
      <c r="PCU32" s="37"/>
      <c r="PCV32" s="37"/>
      <c r="PCW32" s="37"/>
      <c r="PCX32" s="37"/>
      <c r="PCY32" s="37"/>
      <c r="PCZ32" s="37"/>
      <c r="PDA32" s="37"/>
      <c r="PDB32" s="37"/>
      <c r="PDC32" s="37"/>
      <c r="PDD32" s="37"/>
      <c r="PDE32" s="37"/>
      <c r="PDF32" s="37"/>
      <c r="PDG32" s="37"/>
      <c r="PDH32" s="37"/>
      <c r="PDI32" s="37"/>
      <c r="PDJ32" s="37"/>
      <c r="PDK32" s="37"/>
      <c r="PDL32" s="37"/>
      <c r="PDM32" s="37"/>
      <c r="PDN32" s="37"/>
      <c r="PDO32" s="37"/>
      <c r="PDP32" s="37"/>
      <c r="PDQ32" s="37"/>
      <c r="PDR32" s="37"/>
      <c r="PDS32" s="37"/>
      <c r="PDT32" s="37"/>
      <c r="PDU32" s="37"/>
      <c r="PDV32" s="37"/>
      <c r="PDW32" s="37"/>
      <c r="PDX32" s="37"/>
      <c r="PDY32" s="37"/>
      <c r="PDZ32" s="37"/>
      <c r="PEA32" s="37"/>
      <c r="PEB32" s="37"/>
      <c r="PEC32" s="37"/>
      <c r="PED32" s="37"/>
      <c r="PEE32" s="37"/>
      <c r="PEF32" s="37"/>
      <c r="PEG32" s="37"/>
      <c r="PEH32" s="37"/>
      <c r="PEI32" s="37"/>
      <c r="PEJ32" s="37"/>
      <c r="PEK32" s="37"/>
      <c r="PEL32" s="37"/>
      <c r="PEM32" s="37"/>
      <c r="PEN32" s="37"/>
      <c r="PEO32" s="37"/>
      <c r="PEP32" s="37"/>
      <c r="PEQ32" s="37"/>
      <c r="PER32" s="37"/>
      <c r="PES32" s="37"/>
      <c r="PET32" s="37"/>
      <c r="PEU32" s="37"/>
      <c r="PEV32" s="37"/>
      <c r="PEW32" s="37"/>
      <c r="PEX32" s="37"/>
      <c r="PEY32" s="37"/>
      <c r="PEZ32" s="37"/>
      <c r="PFA32" s="37"/>
      <c r="PFB32" s="37"/>
      <c r="PFC32" s="37"/>
      <c r="PFD32" s="37"/>
      <c r="PFE32" s="37"/>
      <c r="PFF32" s="37"/>
      <c r="PFG32" s="37"/>
      <c r="PFH32" s="37"/>
      <c r="PFI32" s="37"/>
      <c r="PFJ32" s="37"/>
      <c r="PFK32" s="37"/>
      <c r="PFL32" s="37"/>
      <c r="PFM32" s="37"/>
      <c r="PFN32" s="37"/>
      <c r="PFO32" s="37"/>
      <c r="PFP32" s="37"/>
      <c r="PFQ32" s="37"/>
      <c r="PFR32" s="37"/>
      <c r="PFS32" s="37"/>
      <c r="PFT32" s="37"/>
      <c r="PFU32" s="37"/>
      <c r="PFV32" s="37"/>
      <c r="PFW32" s="37"/>
      <c r="PFX32" s="37"/>
      <c r="PFY32" s="37"/>
      <c r="PFZ32" s="37"/>
      <c r="PGA32" s="37"/>
      <c r="PGB32" s="37"/>
      <c r="PGC32" s="37"/>
      <c r="PGD32" s="37"/>
      <c r="PGE32" s="37"/>
      <c r="PGF32" s="37"/>
      <c r="PGG32" s="37"/>
      <c r="PGH32" s="37"/>
      <c r="PGI32" s="37"/>
      <c r="PGJ32" s="37"/>
      <c r="PGK32" s="37"/>
      <c r="PGL32" s="37"/>
      <c r="PGM32" s="37"/>
      <c r="PGN32" s="37"/>
      <c r="PGO32" s="37"/>
      <c r="PGP32" s="37"/>
      <c r="PGQ32" s="37"/>
      <c r="PGR32" s="37"/>
      <c r="PGS32" s="37"/>
      <c r="PGT32" s="37"/>
      <c r="PGU32" s="37"/>
      <c r="PGV32" s="37"/>
      <c r="PGW32" s="37"/>
      <c r="PGX32" s="37"/>
      <c r="PGY32" s="37"/>
      <c r="PGZ32" s="37"/>
      <c r="PHA32" s="37"/>
      <c r="PHB32" s="37"/>
      <c r="PHC32" s="37"/>
      <c r="PHD32" s="37"/>
      <c r="PHE32" s="37"/>
      <c r="PHF32" s="37"/>
      <c r="PHG32" s="37"/>
      <c r="PHH32" s="37"/>
      <c r="PHI32" s="37"/>
      <c r="PHJ32" s="37"/>
      <c r="PHK32" s="37"/>
      <c r="PHL32" s="37"/>
      <c r="PHM32" s="37"/>
      <c r="PHN32" s="37"/>
      <c r="PHO32" s="37"/>
      <c r="PHP32" s="37"/>
      <c r="PHQ32" s="37"/>
      <c r="PHR32" s="37"/>
      <c r="PHS32" s="37"/>
      <c r="PHT32" s="37"/>
      <c r="PHU32" s="37"/>
      <c r="PHV32" s="37"/>
      <c r="PHW32" s="37"/>
      <c r="PHX32" s="37"/>
      <c r="PHY32" s="37"/>
      <c r="PHZ32" s="37"/>
      <c r="PIA32" s="37"/>
      <c r="PIB32" s="37"/>
      <c r="PIC32" s="37"/>
      <c r="PID32" s="37"/>
      <c r="PIE32" s="37"/>
      <c r="PIF32" s="37"/>
      <c r="PIG32" s="37"/>
      <c r="PIH32" s="37"/>
      <c r="PII32" s="37"/>
      <c r="PIJ32" s="37"/>
      <c r="PIK32" s="37"/>
      <c r="PIL32" s="37"/>
      <c r="PIM32" s="37"/>
      <c r="PIN32" s="37"/>
      <c r="PIO32" s="37"/>
      <c r="PIP32" s="37"/>
      <c r="PIQ32" s="37"/>
      <c r="PIR32" s="37"/>
      <c r="PIS32" s="37"/>
      <c r="PIT32" s="37"/>
      <c r="PIU32" s="37"/>
      <c r="PIV32" s="37"/>
      <c r="PIW32" s="37"/>
      <c r="PIX32" s="37"/>
      <c r="PIY32" s="37"/>
      <c r="PIZ32" s="37"/>
      <c r="PJA32" s="37"/>
      <c r="PJB32" s="37"/>
      <c r="PJC32" s="37"/>
      <c r="PJD32" s="37"/>
      <c r="PJE32" s="37"/>
      <c r="PJF32" s="37"/>
      <c r="PJG32" s="37"/>
      <c r="PJH32" s="37"/>
      <c r="PJI32" s="37"/>
      <c r="PJJ32" s="37"/>
      <c r="PJK32" s="37"/>
      <c r="PJL32" s="37"/>
      <c r="PJM32" s="37"/>
      <c r="PJN32" s="37"/>
      <c r="PJO32" s="37"/>
      <c r="PJP32" s="37"/>
      <c r="PJQ32" s="37"/>
      <c r="PJR32" s="37"/>
      <c r="PJS32" s="37"/>
      <c r="PJT32" s="37"/>
      <c r="PJU32" s="37"/>
      <c r="PJV32" s="37"/>
      <c r="PJW32" s="37"/>
      <c r="PJX32" s="37"/>
      <c r="PJY32" s="37"/>
      <c r="PJZ32" s="37"/>
      <c r="PKA32" s="37"/>
      <c r="PKB32" s="37"/>
      <c r="PKC32" s="37"/>
      <c r="PKD32" s="37"/>
      <c r="PKE32" s="37"/>
      <c r="PKF32" s="37"/>
      <c r="PKG32" s="37"/>
      <c r="PKH32" s="37"/>
      <c r="PKI32" s="37"/>
      <c r="PKJ32" s="37"/>
      <c r="PKK32" s="37"/>
      <c r="PKL32" s="37"/>
      <c r="PKM32" s="37"/>
      <c r="PKN32" s="37"/>
      <c r="PKO32" s="37"/>
      <c r="PKP32" s="37"/>
      <c r="PKQ32" s="37"/>
      <c r="PKR32" s="37"/>
      <c r="PKS32" s="37"/>
      <c r="PKT32" s="37"/>
      <c r="PKU32" s="37"/>
      <c r="PKV32" s="37"/>
      <c r="PKW32" s="37"/>
      <c r="PKX32" s="37"/>
      <c r="PKY32" s="37"/>
      <c r="PKZ32" s="37"/>
      <c r="PLA32" s="37"/>
      <c r="PLB32" s="37"/>
      <c r="PLC32" s="37"/>
      <c r="PLD32" s="37"/>
      <c r="PLE32" s="37"/>
      <c r="PLF32" s="37"/>
      <c r="PLG32" s="37"/>
      <c r="PLH32" s="37"/>
      <c r="PLI32" s="37"/>
      <c r="PLJ32" s="37"/>
      <c r="PLK32" s="37"/>
      <c r="PLL32" s="37"/>
      <c r="PLM32" s="37"/>
      <c r="PLN32" s="37"/>
      <c r="PLO32" s="37"/>
      <c r="PLP32" s="37"/>
      <c r="PLQ32" s="37"/>
      <c r="PLR32" s="37"/>
      <c r="PLS32" s="37"/>
      <c r="PLT32" s="37"/>
      <c r="PLU32" s="37"/>
      <c r="PLV32" s="37"/>
      <c r="PLW32" s="37"/>
      <c r="PLX32" s="37"/>
      <c r="PLY32" s="37"/>
      <c r="PLZ32" s="37"/>
      <c r="PMA32" s="37"/>
      <c r="PMB32" s="37"/>
      <c r="PMC32" s="37"/>
      <c r="PMD32" s="37"/>
      <c r="PME32" s="37"/>
      <c r="PMF32" s="37"/>
      <c r="PMG32" s="37"/>
      <c r="PMH32" s="37"/>
      <c r="PMI32" s="37"/>
      <c r="PMJ32" s="37"/>
      <c r="PMK32" s="37"/>
      <c r="PML32" s="37"/>
      <c r="PMM32" s="37"/>
      <c r="PMN32" s="37"/>
      <c r="PMO32" s="37"/>
      <c r="PMP32" s="37"/>
      <c r="PMQ32" s="37"/>
      <c r="PMR32" s="37"/>
      <c r="PMS32" s="37"/>
      <c r="PMT32" s="37"/>
      <c r="PMU32" s="37"/>
      <c r="PMV32" s="37"/>
      <c r="PMW32" s="37"/>
      <c r="PMX32" s="37"/>
      <c r="PMY32" s="37"/>
      <c r="PMZ32" s="37"/>
      <c r="PNA32" s="37"/>
      <c r="PNB32" s="37"/>
      <c r="PNC32" s="37"/>
      <c r="PND32" s="37"/>
      <c r="PNE32" s="37"/>
      <c r="PNF32" s="37"/>
      <c r="PNG32" s="37"/>
      <c r="PNH32" s="37"/>
      <c r="PNI32" s="37"/>
      <c r="PNJ32" s="37"/>
      <c r="PNK32" s="37"/>
      <c r="PNL32" s="37"/>
      <c r="PNM32" s="37"/>
      <c r="PNN32" s="37"/>
      <c r="PNO32" s="37"/>
      <c r="PNP32" s="37"/>
      <c r="PNQ32" s="37"/>
      <c r="PNR32" s="37"/>
      <c r="PNS32" s="37"/>
      <c r="PNT32" s="37"/>
      <c r="PNU32" s="37"/>
      <c r="PNV32" s="37"/>
      <c r="PNW32" s="37"/>
      <c r="PNX32" s="37"/>
      <c r="PNY32" s="37"/>
      <c r="PNZ32" s="37"/>
      <c r="POA32" s="37"/>
      <c r="POB32" s="37"/>
      <c r="POC32" s="37"/>
      <c r="POD32" s="37"/>
      <c r="POE32" s="37"/>
      <c r="POF32" s="37"/>
      <c r="POG32" s="37"/>
      <c r="POH32" s="37"/>
      <c r="POI32" s="37"/>
      <c r="POJ32" s="37"/>
      <c r="POK32" s="37"/>
      <c r="POL32" s="37"/>
      <c r="POM32" s="37"/>
      <c r="PON32" s="37"/>
      <c r="POO32" s="37"/>
      <c r="POP32" s="37"/>
      <c r="POQ32" s="37"/>
      <c r="POR32" s="37"/>
      <c r="POS32" s="37"/>
      <c r="POT32" s="37"/>
      <c r="POU32" s="37"/>
      <c r="POV32" s="37"/>
      <c r="POW32" s="37"/>
      <c r="POX32" s="37"/>
      <c r="POY32" s="37"/>
      <c r="POZ32" s="37"/>
      <c r="PPA32" s="37"/>
      <c r="PPB32" s="37"/>
      <c r="PPC32" s="37"/>
      <c r="PPD32" s="37"/>
      <c r="PPE32" s="37"/>
      <c r="PPF32" s="37"/>
      <c r="PPG32" s="37"/>
      <c r="PPH32" s="37"/>
      <c r="PPI32" s="37"/>
      <c r="PPJ32" s="37"/>
      <c r="PPK32" s="37"/>
      <c r="PPL32" s="37"/>
      <c r="PPM32" s="37"/>
      <c r="PPN32" s="37"/>
      <c r="PPO32" s="37"/>
      <c r="PPP32" s="37"/>
      <c r="PPQ32" s="37"/>
      <c r="PPR32" s="37"/>
      <c r="PPS32" s="37"/>
      <c r="PPT32" s="37"/>
      <c r="PPU32" s="37"/>
      <c r="PPV32" s="37"/>
      <c r="PPW32" s="37"/>
      <c r="PPX32" s="37"/>
      <c r="PPY32" s="37"/>
      <c r="PPZ32" s="37"/>
      <c r="PQA32" s="37"/>
      <c r="PQB32" s="37"/>
      <c r="PQC32" s="37"/>
      <c r="PQD32" s="37"/>
      <c r="PQE32" s="37"/>
      <c r="PQF32" s="37"/>
      <c r="PQG32" s="37"/>
      <c r="PQH32" s="37"/>
      <c r="PQI32" s="37"/>
      <c r="PQJ32" s="37"/>
      <c r="PQK32" s="37"/>
      <c r="PQL32" s="37"/>
      <c r="PQM32" s="37"/>
      <c r="PQN32" s="37"/>
      <c r="PQO32" s="37"/>
      <c r="PQP32" s="37"/>
      <c r="PQQ32" s="37"/>
      <c r="PQR32" s="37"/>
      <c r="PQS32" s="37"/>
      <c r="PQT32" s="37"/>
      <c r="PQU32" s="37"/>
      <c r="PQV32" s="37"/>
      <c r="PQW32" s="37"/>
      <c r="PQX32" s="37"/>
      <c r="PQY32" s="37"/>
      <c r="PQZ32" s="37"/>
      <c r="PRA32" s="37"/>
      <c r="PRB32" s="37"/>
      <c r="PRC32" s="37"/>
      <c r="PRD32" s="37"/>
      <c r="PRE32" s="37"/>
      <c r="PRF32" s="37"/>
      <c r="PRG32" s="37"/>
      <c r="PRH32" s="37"/>
      <c r="PRI32" s="37"/>
      <c r="PRJ32" s="37"/>
      <c r="PRK32" s="37"/>
      <c r="PRL32" s="37"/>
      <c r="PRM32" s="37"/>
      <c r="PRN32" s="37"/>
      <c r="PRO32" s="37"/>
      <c r="PRP32" s="37"/>
      <c r="PRQ32" s="37"/>
      <c r="PRR32" s="37"/>
      <c r="PRS32" s="37"/>
      <c r="PRT32" s="37"/>
      <c r="PRU32" s="37"/>
      <c r="PRV32" s="37"/>
      <c r="PRW32" s="37"/>
      <c r="PRX32" s="37"/>
      <c r="PRY32" s="37"/>
      <c r="PRZ32" s="37"/>
      <c r="PSA32" s="37"/>
      <c r="PSB32" s="37"/>
      <c r="PSC32" s="37"/>
      <c r="PSD32" s="37"/>
      <c r="PSE32" s="37"/>
      <c r="PSF32" s="37"/>
      <c r="PSG32" s="37"/>
      <c r="PSH32" s="37"/>
      <c r="PSI32" s="37"/>
      <c r="PSJ32" s="37"/>
      <c r="PSK32" s="37"/>
      <c r="PSL32" s="37"/>
      <c r="PSM32" s="37"/>
      <c r="PSN32" s="37"/>
      <c r="PSO32" s="37"/>
      <c r="PSP32" s="37"/>
      <c r="PSQ32" s="37"/>
      <c r="PSR32" s="37"/>
      <c r="PSS32" s="37"/>
      <c r="PST32" s="37"/>
      <c r="PSU32" s="37"/>
      <c r="PSV32" s="37"/>
      <c r="PSW32" s="37"/>
      <c r="PSX32" s="37"/>
      <c r="PSY32" s="37"/>
      <c r="PSZ32" s="37"/>
      <c r="PTA32" s="37"/>
      <c r="PTB32" s="37"/>
      <c r="PTC32" s="37"/>
      <c r="PTD32" s="37"/>
      <c r="PTE32" s="37"/>
      <c r="PTF32" s="37"/>
      <c r="PTG32" s="37"/>
      <c r="PTH32" s="37"/>
      <c r="PTI32" s="37"/>
      <c r="PTJ32" s="37"/>
      <c r="PTK32" s="37"/>
      <c r="PTL32" s="37"/>
      <c r="PTM32" s="37"/>
      <c r="PTN32" s="37"/>
      <c r="PTO32" s="37"/>
      <c r="PTP32" s="37"/>
      <c r="PTQ32" s="37"/>
      <c r="PTR32" s="37"/>
      <c r="PTS32" s="37"/>
      <c r="PTT32" s="37"/>
      <c r="PTU32" s="37"/>
      <c r="PTV32" s="37"/>
      <c r="PTW32" s="37"/>
      <c r="PTX32" s="37"/>
      <c r="PTY32" s="37"/>
      <c r="PTZ32" s="37"/>
      <c r="PUA32" s="37"/>
      <c r="PUB32" s="37"/>
      <c r="PUC32" s="37"/>
      <c r="PUD32" s="37"/>
      <c r="PUE32" s="37"/>
      <c r="PUF32" s="37"/>
      <c r="PUG32" s="37"/>
      <c r="PUH32" s="37"/>
      <c r="PUI32" s="37"/>
      <c r="PUJ32" s="37"/>
      <c r="PUK32" s="37"/>
      <c r="PUL32" s="37"/>
      <c r="PUM32" s="37"/>
      <c r="PUN32" s="37"/>
      <c r="PUO32" s="37"/>
      <c r="PUP32" s="37"/>
      <c r="PUQ32" s="37"/>
      <c r="PUR32" s="37"/>
      <c r="PUS32" s="37"/>
      <c r="PUT32" s="37"/>
      <c r="PUU32" s="37"/>
      <c r="PUV32" s="37"/>
      <c r="PUW32" s="37"/>
      <c r="PUX32" s="37"/>
      <c r="PUY32" s="37"/>
      <c r="PUZ32" s="37"/>
      <c r="PVA32" s="37"/>
      <c r="PVB32" s="37"/>
      <c r="PVC32" s="37"/>
      <c r="PVD32" s="37"/>
      <c r="PVE32" s="37"/>
      <c r="PVF32" s="37"/>
      <c r="PVG32" s="37"/>
      <c r="PVH32" s="37"/>
      <c r="PVI32" s="37"/>
      <c r="PVJ32" s="37"/>
      <c r="PVK32" s="37"/>
      <c r="PVL32" s="37"/>
      <c r="PVM32" s="37"/>
      <c r="PVN32" s="37"/>
      <c r="PVO32" s="37"/>
      <c r="PVP32" s="37"/>
      <c r="PVQ32" s="37"/>
      <c r="PVR32" s="37"/>
      <c r="PVS32" s="37"/>
      <c r="PVT32" s="37"/>
      <c r="PVU32" s="37"/>
      <c r="PVV32" s="37"/>
      <c r="PVW32" s="37"/>
      <c r="PVX32" s="37"/>
      <c r="PVY32" s="37"/>
      <c r="PVZ32" s="37"/>
      <c r="PWA32" s="37"/>
      <c r="PWB32" s="37"/>
      <c r="PWC32" s="37"/>
      <c r="PWD32" s="37"/>
      <c r="PWE32" s="37"/>
      <c r="PWF32" s="37"/>
      <c r="PWG32" s="37"/>
      <c r="PWH32" s="37"/>
      <c r="PWI32" s="37"/>
      <c r="PWJ32" s="37"/>
      <c r="PWK32" s="37"/>
      <c r="PWL32" s="37"/>
      <c r="PWM32" s="37"/>
      <c r="PWN32" s="37"/>
      <c r="PWO32" s="37"/>
      <c r="PWP32" s="37"/>
      <c r="PWQ32" s="37"/>
      <c r="PWR32" s="37"/>
      <c r="PWS32" s="37"/>
      <c r="PWT32" s="37"/>
      <c r="PWU32" s="37"/>
      <c r="PWV32" s="37"/>
      <c r="PWW32" s="37"/>
      <c r="PWX32" s="37"/>
      <c r="PWY32" s="37"/>
      <c r="PWZ32" s="37"/>
      <c r="PXA32" s="37"/>
      <c r="PXB32" s="37"/>
      <c r="PXC32" s="37"/>
      <c r="PXD32" s="37"/>
      <c r="PXE32" s="37"/>
      <c r="PXF32" s="37"/>
      <c r="PXG32" s="37"/>
      <c r="PXH32" s="37"/>
      <c r="PXI32" s="37"/>
      <c r="PXJ32" s="37"/>
      <c r="PXK32" s="37"/>
      <c r="PXL32" s="37"/>
      <c r="PXM32" s="37"/>
      <c r="PXN32" s="37"/>
      <c r="PXO32" s="37"/>
      <c r="PXP32" s="37"/>
      <c r="PXQ32" s="37"/>
      <c r="PXR32" s="37"/>
      <c r="PXS32" s="37"/>
      <c r="PXT32" s="37"/>
      <c r="PXU32" s="37"/>
      <c r="PXV32" s="37"/>
      <c r="PXW32" s="37"/>
      <c r="PXX32" s="37"/>
      <c r="PXY32" s="37"/>
      <c r="PXZ32" s="37"/>
      <c r="PYA32" s="37"/>
      <c r="PYB32" s="37"/>
      <c r="PYC32" s="37"/>
      <c r="PYD32" s="37"/>
      <c r="PYE32" s="37"/>
      <c r="PYF32" s="37"/>
      <c r="PYG32" s="37"/>
      <c r="PYH32" s="37"/>
      <c r="PYI32" s="37"/>
      <c r="PYJ32" s="37"/>
      <c r="PYK32" s="37"/>
      <c r="PYL32" s="37"/>
      <c r="PYM32" s="37"/>
      <c r="PYN32" s="37"/>
      <c r="PYO32" s="37"/>
      <c r="PYP32" s="37"/>
      <c r="PYQ32" s="37"/>
      <c r="PYR32" s="37"/>
      <c r="PYS32" s="37"/>
      <c r="PYT32" s="37"/>
      <c r="PYU32" s="37"/>
      <c r="PYV32" s="37"/>
      <c r="PYW32" s="37"/>
      <c r="PYX32" s="37"/>
      <c r="PYY32" s="37"/>
      <c r="PYZ32" s="37"/>
      <c r="PZA32" s="37"/>
      <c r="PZB32" s="37"/>
      <c r="PZC32" s="37"/>
      <c r="PZD32" s="37"/>
      <c r="PZE32" s="37"/>
      <c r="PZF32" s="37"/>
      <c r="PZG32" s="37"/>
      <c r="PZH32" s="37"/>
      <c r="PZI32" s="37"/>
      <c r="PZJ32" s="37"/>
      <c r="PZK32" s="37"/>
      <c r="PZL32" s="37"/>
      <c r="PZM32" s="37"/>
      <c r="PZN32" s="37"/>
      <c r="PZO32" s="37"/>
      <c r="PZP32" s="37"/>
      <c r="PZQ32" s="37"/>
      <c r="PZR32" s="37"/>
      <c r="PZS32" s="37"/>
      <c r="PZT32" s="37"/>
      <c r="PZU32" s="37"/>
      <c r="PZV32" s="37"/>
      <c r="PZW32" s="37"/>
      <c r="PZX32" s="37"/>
      <c r="PZY32" s="37"/>
      <c r="PZZ32" s="37"/>
      <c r="QAA32" s="37"/>
      <c r="QAB32" s="37"/>
      <c r="QAC32" s="37"/>
      <c r="QAD32" s="37"/>
      <c r="QAE32" s="37"/>
      <c r="QAF32" s="37"/>
      <c r="QAG32" s="37"/>
      <c r="QAH32" s="37"/>
      <c r="QAI32" s="37"/>
      <c r="QAJ32" s="37"/>
      <c r="QAK32" s="37"/>
      <c r="QAL32" s="37"/>
      <c r="QAM32" s="37"/>
      <c r="QAN32" s="37"/>
      <c r="QAO32" s="37"/>
      <c r="QAP32" s="37"/>
      <c r="QAQ32" s="37"/>
      <c r="QAR32" s="37"/>
      <c r="QAS32" s="37"/>
      <c r="QAT32" s="37"/>
      <c r="QAU32" s="37"/>
      <c r="QAV32" s="37"/>
      <c r="QAW32" s="37"/>
      <c r="QAX32" s="37"/>
      <c r="QAY32" s="37"/>
      <c r="QAZ32" s="37"/>
      <c r="QBA32" s="37"/>
      <c r="QBB32" s="37"/>
      <c r="QBC32" s="37"/>
      <c r="QBD32" s="37"/>
      <c r="QBE32" s="37"/>
      <c r="QBF32" s="37"/>
      <c r="QBG32" s="37"/>
      <c r="QBH32" s="37"/>
      <c r="QBI32" s="37"/>
      <c r="QBJ32" s="37"/>
      <c r="QBK32" s="37"/>
      <c r="QBL32" s="37"/>
      <c r="QBM32" s="37"/>
      <c r="QBN32" s="37"/>
      <c r="QBO32" s="37"/>
      <c r="QBP32" s="37"/>
      <c r="QBQ32" s="37"/>
      <c r="QBR32" s="37"/>
      <c r="QBS32" s="37"/>
      <c r="QBT32" s="37"/>
      <c r="QBU32" s="37"/>
      <c r="QBV32" s="37"/>
      <c r="QBW32" s="37"/>
      <c r="QBX32" s="37"/>
      <c r="QBY32" s="37"/>
      <c r="QBZ32" s="37"/>
      <c r="QCA32" s="37"/>
      <c r="QCB32" s="37"/>
      <c r="QCC32" s="37"/>
      <c r="QCD32" s="37"/>
      <c r="QCE32" s="37"/>
      <c r="QCF32" s="37"/>
      <c r="QCG32" s="37"/>
      <c r="QCH32" s="37"/>
      <c r="QCI32" s="37"/>
      <c r="QCJ32" s="37"/>
      <c r="QCK32" s="37"/>
      <c r="QCL32" s="37"/>
      <c r="QCM32" s="37"/>
      <c r="QCN32" s="37"/>
      <c r="QCO32" s="37"/>
      <c r="QCP32" s="37"/>
      <c r="QCQ32" s="37"/>
      <c r="QCR32" s="37"/>
      <c r="QCS32" s="37"/>
      <c r="QCT32" s="37"/>
      <c r="QCU32" s="37"/>
      <c r="QCV32" s="37"/>
      <c r="QCW32" s="37"/>
      <c r="QCX32" s="37"/>
      <c r="QCY32" s="37"/>
      <c r="QCZ32" s="37"/>
      <c r="QDA32" s="37"/>
      <c r="QDB32" s="37"/>
      <c r="QDC32" s="37"/>
      <c r="QDD32" s="37"/>
      <c r="QDE32" s="37"/>
      <c r="QDF32" s="37"/>
      <c r="QDG32" s="37"/>
      <c r="QDH32" s="37"/>
      <c r="QDI32" s="37"/>
      <c r="QDJ32" s="37"/>
      <c r="QDK32" s="37"/>
      <c r="QDL32" s="37"/>
      <c r="QDM32" s="37"/>
      <c r="QDN32" s="37"/>
      <c r="QDO32" s="37"/>
      <c r="QDP32" s="37"/>
      <c r="QDQ32" s="37"/>
      <c r="QDR32" s="37"/>
      <c r="QDS32" s="37"/>
      <c r="QDT32" s="37"/>
      <c r="QDU32" s="37"/>
      <c r="QDV32" s="37"/>
      <c r="QDW32" s="37"/>
      <c r="QDX32" s="37"/>
      <c r="QDY32" s="37"/>
      <c r="QDZ32" s="37"/>
      <c r="QEA32" s="37"/>
      <c r="QEB32" s="37"/>
      <c r="QEC32" s="37"/>
      <c r="QED32" s="37"/>
      <c r="QEE32" s="37"/>
      <c r="QEF32" s="37"/>
      <c r="QEG32" s="37"/>
      <c r="QEH32" s="37"/>
      <c r="QEI32" s="37"/>
      <c r="QEJ32" s="37"/>
      <c r="QEK32" s="37"/>
      <c r="QEL32" s="37"/>
      <c r="QEM32" s="37"/>
      <c r="QEN32" s="37"/>
      <c r="QEO32" s="37"/>
      <c r="QEP32" s="37"/>
      <c r="QEQ32" s="37"/>
      <c r="QER32" s="37"/>
      <c r="QES32" s="37"/>
      <c r="QET32" s="37"/>
      <c r="QEU32" s="37"/>
      <c r="QEV32" s="37"/>
      <c r="QEW32" s="37"/>
      <c r="QEX32" s="37"/>
      <c r="QEY32" s="37"/>
      <c r="QEZ32" s="37"/>
      <c r="QFA32" s="37"/>
      <c r="QFB32" s="37"/>
      <c r="QFC32" s="37"/>
      <c r="QFD32" s="37"/>
      <c r="QFE32" s="37"/>
      <c r="QFF32" s="37"/>
      <c r="QFG32" s="37"/>
      <c r="QFH32" s="37"/>
      <c r="QFI32" s="37"/>
      <c r="QFJ32" s="37"/>
      <c r="QFK32" s="37"/>
      <c r="QFL32" s="37"/>
      <c r="QFM32" s="37"/>
      <c r="QFN32" s="37"/>
      <c r="QFO32" s="37"/>
      <c r="QFP32" s="37"/>
      <c r="QFQ32" s="37"/>
      <c r="QFR32" s="37"/>
      <c r="QFS32" s="37"/>
      <c r="QFT32" s="37"/>
      <c r="QFU32" s="37"/>
      <c r="QFV32" s="37"/>
      <c r="QFW32" s="37"/>
      <c r="QFX32" s="37"/>
      <c r="QFY32" s="37"/>
      <c r="QFZ32" s="37"/>
      <c r="QGA32" s="37"/>
      <c r="QGB32" s="37"/>
      <c r="QGC32" s="37"/>
      <c r="QGD32" s="37"/>
      <c r="QGE32" s="37"/>
      <c r="QGF32" s="37"/>
      <c r="QGG32" s="37"/>
      <c r="QGH32" s="37"/>
      <c r="QGI32" s="37"/>
      <c r="QGJ32" s="37"/>
      <c r="QGK32" s="37"/>
      <c r="QGL32" s="37"/>
      <c r="QGM32" s="37"/>
      <c r="QGN32" s="37"/>
      <c r="QGO32" s="37"/>
      <c r="QGP32" s="37"/>
      <c r="QGQ32" s="37"/>
      <c r="QGR32" s="37"/>
      <c r="QGS32" s="37"/>
      <c r="QGT32" s="37"/>
      <c r="QGU32" s="37"/>
      <c r="QGV32" s="37"/>
      <c r="QGW32" s="37"/>
      <c r="QGX32" s="37"/>
      <c r="QGY32" s="37"/>
      <c r="QGZ32" s="37"/>
      <c r="QHA32" s="37"/>
      <c r="QHB32" s="37"/>
      <c r="QHC32" s="37"/>
      <c r="QHD32" s="37"/>
      <c r="QHE32" s="37"/>
      <c r="QHF32" s="37"/>
      <c r="QHG32" s="37"/>
      <c r="QHH32" s="37"/>
      <c r="QHI32" s="37"/>
      <c r="QHJ32" s="37"/>
      <c r="QHK32" s="37"/>
      <c r="QHL32" s="37"/>
      <c r="QHM32" s="37"/>
      <c r="QHN32" s="37"/>
      <c r="QHO32" s="37"/>
      <c r="QHP32" s="37"/>
      <c r="QHQ32" s="37"/>
      <c r="QHR32" s="37"/>
      <c r="QHS32" s="37"/>
      <c r="QHT32" s="37"/>
      <c r="QHU32" s="37"/>
      <c r="QHV32" s="37"/>
      <c r="QHW32" s="37"/>
      <c r="QHX32" s="37"/>
      <c r="QHY32" s="37"/>
      <c r="QHZ32" s="37"/>
      <c r="QIA32" s="37"/>
      <c r="QIB32" s="37"/>
      <c r="QIC32" s="37"/>
      <c r="QID32" s="37"/>
      <c r="QIE32" s="37"/>
      <c r="QIF32" s="37"/>
      <c r="QIG32" s="37"/>
      <c r="QIH32" s="37"/>
      <c r="QII32" s="37"/>
      <c r="QIJ32" s="37"/>
      <c r="QIK32" s="37"/>
      <c r="QIL32" s="37"/>
      <c r="QIM32" s="37"/>
      <c r="QIN32" s="37"/>
      <c r="QIO32" s="37"/>
      <c r="QIP32" s="37"/>
      <c r="QIQ32" s="37"/>
      <c r="QIR32" s="37"/>
      <c r="QIS32" s="37"/>
      <c r="QIT32" s="37"/>
      <c r="QIU32" s="37"/>
      <c r="QIV32" s="37"/>
      <c r="QIW32" s="37"/>
      <c r="QIX32" s="37"/>
      <c r="QIY32" s="37"/>
      <c r="QIZ32" s="37"/>
      <c r="QJA32" s="37"/>
      <c r="QJB32" s="37"/>
      <c r="QJC32" s="37"/>
      <c r="QJD32" s="37"/>
      <c r="QJE32" s="37"/>
      <c r="QJF32" s="37"/>
      <c r="QJG32" s="37"/>
      <c r="QJH32" s="37"/>
      <c r="QJI32" s="37"/>
      <c r="QJJ32" s="37"/>
      <c r="QJK32" s="37"/>
      <c r="QJL32" s="37"/>
      <c r="QJM32" s="37"/>
      <c r="QJN32" s="37"/>
      <c r="QJO32" s="37"/>
      <c r="QJP32" s="37"/>
      <c r="QJQ32" s="37"/>
      <c r="QJR32" s="37"/>
      <c r="QJS32" s="37"/>
      <c r="QJT32" s="37"/>
      <c r="QJU32" s="37"/>
      <c r="QJV32" s="37"/>
      <c r="QJW32" s="37"/>
      <c r="QJX32" s="37"/>
      <c r="QJY32" s="37"/>
      <c r="QJZ32" s="37"/>
      <c r="QKA32" s="37"/>
      <c r="QKB32" s="37"/>
      <c r="QKC32" s="37"/>
      <c r="QKD32" s="37"/>
      <c r="QKE32" s="37"/>
      <c r="QKF32" s="37"/>
      <c r="QKG32" s="37"/>
      <c r="QKH32" s="37"/>
      <c r="QKI32" s="37"/>
      <c r="QKJ32" s="37"/>
      <c r="QKK32" s="37"/>
      <c r="QKL32" s="37"/>
      <c r="QKM32" s="37"/>
      <c r="QKN32" s="37"/>
      <c r="QKO32" s="37"/>
      <c r="QKP32" s="37"/>
      <c r="QKQ32" s="37"/>
      <c r="QKR32" s="37"/>
      <c r="QKS32" s="37"/>
      <c r="QKT32" s="37"/>
      <c r="QKU32" s="37"/>
      <c r="QKV32" s="37"/>
      <c r="QKW32" s="37"/>
      <c r="QKX32" s="37"/>
      <c r="QKY32" s="37"/>
      <c r="QKZ32" s="37"/>
      <c r="QLA32" s="37"/>
      <c r="QLB32" s="37"/>
      <c r="QLC32" s="37"/>
      <c r="QLD32" s="37"/>
      <c r="QLE32" s="37"/>
      <c r="QLF32" s="37"/>
      <c r="QLG32" s="37"/>
      <c r="QLH32" s="37"/>
      <c r="QLI32" s="37"/>
      <c r="QLJ32" s="37"/>
      <c r="QLK32" s="37"/>
      <c r="QLL32" s="37"/>
      <c r="QLM32" s="37"/>
      <c r="QLN32" s="37"/>
      <c r="QLO32" s="37"/>
      <c r="QLP32" s="37"/>
      <c r="QLQ32" s="37"/>
      <c r="QLR32" s="37"/>
      <c r="QLS32" s="37"/>
      <c r="QLT32" s="37"/>
      <c r="QLU32" s="37"/>
      <c r="QLV32" s="37"/>
      <c r="QLW32" s="37"/>
      <c r="QLX32" s="37"/>
      <c r="QLY32" s="37"/>
      <c r="QLZ32" s="37"/>
      <c r="QMA32" s="37"/>
      <c r="QMB32" s="37"/>
      <c r="QMC32" s="37"/>
      <c r="QMD32" s="37"/>
      <c r="QME32" s="37"/>
      <c r="QMF32" s="37"/>
      <c r="QMG32" s="37"/>
      <c r="QMH32" s="37"/>
      <c r="QMI32" s="37"/>
      <c r="QMJ32" s="37"/>
      <c r="QMK32" s="37"/>
      <c r="QML32" s="37"/>
      <c r="QMM32" s="37"/>
      <c r="QMN32" s="37"/>
      <c r="QMO32" s="37"/>
      <c r="QMP32" s="37"/>
      <c r="QMQ32" s="37"/>
      <c r="QMR32" s="37"/>
      <c r="QMS32" s="37"/>
      <c r="QMT32" s="37"/>
      <c r="QMU32" s="37"/>
      <c r="QMV32" s="37"/>
      <c r="QMW32" s="37"/>
      <c r="QMX32" s="37"/>
      <c r="QMY32" s="37"/>
      <c r="QMZ32" s="37"/>
      <c r="QNA32" s="37"/>
      <c r="QNB32" s="37"/>
      <c r="QNC32" s="37"/>
      <c r="QND32" s="37"/>
      <c r="QNE32" s="37"/>
      <c r="QNF32" s="37"/>
      <c r="QNG32" s="37"/>
      <c r="QNH32" s="37"/>
      <c r="QNI32" s="37"/>
      <c r="QNJ32" s="37"/>
      <c r="QNK32" s="37"/>
      <c r="QNL32" s="37"/>
      <c r="QNM32" s="37"/>
      <c r="QNN32" s="37"/>
      <c r="QNO32" s="37"/>
      <c r="QNP32" s="37"/>
      <c r="QNQ32" s="37"/>
      <c r="QNR32" s="37"/>
      <c r="QNS32" s="37"/>
      <c r="QNT32" s="37"/>
      <c r="QNU32" s="37"/>
      <c r="QNV32" s="37"/>
      <c r="QNW32" s="37"/>
      <c r="QNX32" s="37"/>
      <c r="QNY32" s="37"/>
      <c r="QNZ32" s="37"/>
      <c r="QOA32" s="37"/>
      <c r="QOB32" s="37"/>
      <c r="QOC32" s="37"/>
      <c r="QOD32" s="37"/>
      <c r="QOE32" s="37"/>
      <c r="QOF32" s="37"/>
      <c r="QOG32" s="37"/>
      <c r="QOH32" s="37"/>
      <c r="QOI32" s="37"/>
      <c r="QOJ32" s="37"/>
      <c r="QOK32" s="37"/>
      <c r="QOL32" s="37"/>
      <c r="QOM32" s="37"/>
      <c r="QON32" s="37"/>
      <c r="QOO32" s="37"/>
      <c r="QOP32" s="37"/>
      <c r="QOQ32" s="37"/>
      <c r="QOR32" s="37"/>
      <c r="QOS32" s="37"/>
      <c r="QOT32" s="37"/>
      <c r="QOU32" s="37"/>
      <c r="QOV32" s="37"/>
      <c r="QOW32" s="37"/>
      <c r="QOX32" s="37"/>
      <c r="QOY32" s="37"/>
      <c r="QOZ32" s="37"/>
      <c r="QPA32" s="37"/>
      <c r="QPB32" s="37"/>
      <c r="QPC32" s="37"/>
      <c r="QPD32" s="37"/>
      <c r="QPE32" s="37"/>
      <c r="QPF32" s="37"/>
      <c r="QPG32" s="37"/>
      <c r="QPH32" s="37"/>
      <c r="QPI32" s="37"/>
      <c r="QPJ32" s="37"/>
      <c r="QPK32" s="37"/>
      <c r="QPL32" s="37"/>
      <c r="QPM32" s="37"/>
      <c r="QPN32" s="37"/>
      <c r="QPO32" s="37"/>
      <c r="QPP32" s="37"/>
      <c r="QPQ32" s="37"/>
      <c r="QPR32" s="37"/>
      <c r="QPS32" s="37"/>
      <c r="QPT32" s="37"/>
      <c r="QPU32" s="37"/>
      <c r="QPV32" s="37"/>
      <c r="QPW32" s="37"/>
      <c r="QPX32" s="37"/>
      <c r="QPY32" s="37"/>
      <c r="QPZ32" s="37"/>
      <c r="QQA32" s="37"/>
      <c r="QQB32" s="37"/>
      <c r="QQC32" s="37"/>
      <c r="QQD32" s="37"/>
      <c r="QQE32" s="37"/>
      <c r="QQF32" s="37"/>
      <c r="QQG32" s="37"/>
      <c r="QQH32" s="37"/>
      <c r="QQI32" s="37"/>
      <c r="QQJ32" s="37"/>
      <c r="QQK32" s="37"/>
      <c r="QQL32" s="37"/>
      <c r="QQM32" s="37"/>
      <c r="QQN32" s="37"/>
      <c r="QQO32" s="37"/>
      <c r="QQP32" s="37"/>
      <c r="QQQ32" s="37"/>
      <c r="QQR32" s="37"/>
      <c r="QQS32" s="37"/>
      <c r="QQT32" s="37"/>
      <c r="QQU32" s="37"/>
      <c r="QQV32" s="37"/>
      <c r="QQW32" s="37"/>
      <c r="QQX32" s="37"/>
      <c r="QQY32" s="37"/>
      <c r="QQZ32" s="37"/>
      <c r="QRA32" s="37"/>
      <c r="QRB32" s="37"/>
      <c r="QRC32" s="37"/>
      <c r="QRD32" s="37"/>
      <c r="QRE32" s="37"/>
      <c r="QRF32" s="37"/>
      <c r="QRG32" s="37"/>
      <c r="QRH32" s="37"/>
      <c r="QRI32" s="37"/>
      <c r="QRJ32" s="37"/>
      <c r="QRK32" s="37"/>
      <c r="QRL32" s="37"/>
      <c r="QRM32" s="37"/>
      <c r="QRN32" s="37"/>
      <c r="QRO32" s="37"/>
      <c r="QRP32" s="37"/>
      <c r="QRQ32" s="37"/>
      <c r="QRR32" s="37"/>
      <c r="QRS32" s="37"/>
      <c r="QRT32" s="37"/>
      <c r="QRU32" s="37"/>
      <c r="QRV32" s="37"/>
      <c r="QRW32" s="37"/>
      <c r="QRX32" s="37"/>
      <c r="QRY32" s="37"/>
      <c r="QRZ32" s="37"/>
      <c r="QSA32" s="37"/>
      <c r="QSB32" s="37"/>
      <c r="QSC32" s="37"/>
      <c r="QSD32" s="37"/>
      <c r="QSE32" s="37"/>
      <c r="QSF32" s="37"/>
      <c r="QSG32" s="37"/>
      <c r="QSH32" s="37"/>
      <c r="QSI32" s="37"/>
      <c r="QSJ32" s="37"/>
      <c r="QSK32" s="37"/>
      <c r="QSL32" s="37"/>
      <c r="QSM32" s="37"/>
      <c r="QSN32" s="37"/>
      <c r="QSO32" s="37"/>
      <c r="QSP32" s="37"/>
      <c r="QSQ32" s="37"/>
      <c r="QSR32" s="37"/>
      <c r="QSS32" s="37"/>
      <c r="QST32" s="37"/>
      <c r="QSU32" s="37"/>
      <c r="QSV32" s="37"/>
      <c r="QSW32" s="37"/>
      <c r="QSX32" s="37"/>
      <c r="QSY32" s="37"/>
      <c r="QSZ32" s="37"/>
      <c r="QTA32" s="37"/>
      <c r="QTB32" s="37"/>
      <c r="QTC32" s="37"/>
      <c r="QTD32" s="37"/>
      <c r="QTE32" s="37"/>
      <c r="QTF32" s="37"/>
      <c r="QTG32" s="37"/>
      <c r="QTH32" s="37"/>
      <c r="QTI32" s="37"/>
      <c r="QTJ32" s="37"/>
      <c r="QTK32" s="37"/>
      <c r="QTL32" s="37"/>
      <c r="QTM32" s="37"/>
      <c r="QTN32" s="37"/>
      <c r="QTO32" s="37"/>
      <c r="QTP32" s="37"/>
      <c r="QTQ32" s="37"/>
      <c r="QTR32" s="37"/>
      <c r="QTS32" s="37"/>
      <c r="QTT32" s="37"/>
      <c r="QTU32" s="37"/>
      <c r="QTV32" s="37"/>
      <c r="QTW32" s="37"/>
      <c r="QTX32" s="37"/>
      <c r="QTY32" s="37"/>
      <c r="QTZ32" s="37"/>
      <c r="QUA32" s="37"/>
      <c r="QUB32" s="37"/>
      <c r="QUC32" s="37"/>
      <c r="QUD32" s="37"/>
      <c r="QUE32" s="37"/>
      <c r="QUF32" s="37"/>
      <c r="QUG32" s="37"/>
      <c r="QUH32" s="37"/>
      <c r="QUI32" s="37"/>
      <c r="QUJ32" s="37"/>
      <c r="QUK32" s="37"/>
      <c r="QUL32" s="37"/>
      <c r="QUM32" s="37"/>
      <c r="QUN32" s="37"/>
      <c r="QUO32" s="37"/>
      <c r="QUP32" s="37"/>
      <c r="QUQ32" s="37"/>
      <c r="QUR32" s="37"/>
      <c r="QUS32" s="37"/>
      <c r="QUT32" s="37"/>
      <c r="QUU32" s="37"/>
      <c r="QUV32" s="37"/>
      <c r="QUW32" s="37"/>
      <c r="QUX32" s="37"/>
      <c r="QUY32" s="37"/>
      <c r="QUZ32" s="37"/>
      <c r="QVA32" s="37"/>
      <c r="QVB32" s="37"/>
      <c r="QVC32" s="37"/>
      <c r="QVD32" s="37"/>
      <c r="QVE32" s="37"/>
      <c r="QVF32" s="37"/>
      <c r="QVG32" s="37"/>
      <c r="QVH32" s="37"/>
      <c r="QVI32" s="37"/>
      <c r="QVJ32" s="37"/>
      <c r="QVK32" s="37"/>
      <c r="QVL32" s="37"/>
      <c r="QVM32" s="37"/>
      <c r="QVN32" s="37"/>
      <c r="QVO32" s="37"/>
      <c r="QVP32" s="37"/>
      <c r="QVQ32" s="37"/>
      <c r="QVR32" s="37"/>
      <c r="QVS32" s="37"/>
      <c r="QVT32" s="37"/>
      <c r="QVU32" s="37"/>
      <c r="QVV32" s="37"/>
      <c r="QVW32" s="37"/>
      <c r="QVX32" s="37"/>
      <c r="QVY32" s="37"/>
      <c r="QVZ32" s="37"/>
      <c r="QWA32" s="37"/>
      <c r="QWB32" s="37"/>
      <c r="QWC32" s="37"/>
      <c r="QWD32" s="37"/>
      <c r="QWE32" s="37"/>
      <c r="QWF32" s="37"/>
      <c r="QWG32" s="37"/>
      <c r="QWH32" s="37"/>
      <c r="QWI32" s="37"/>
      <c r="QWJ32" s="37"/>
      <c r="QWK32" s="37"/>
      <c r="QWL32" s="37"/>
      <c r="QWM32" s="37"/>
      <c r="QWN32" s="37"/>
      <c r="QWO32" s="37"/>
      <c r="QWP32" s="37"/>
      <c r="QWQ32" s="37"/>
      <c r="QWR32" s="37"/>
      <c r="QWS32" s="37"/>
      <c r="QWT32" s="37"/>
      <c r="QWU32" s="37"/>
      <c r="QWV32" s="37"/>
      <c r="QWW32" s="37"/>
      <c r="QWX32" s="37"/>
      <c r="QWY32" s="37"/>
      <c r="QWZ32" s="37"/>
      <c r="QXA32" s="37"/>
      <c r="QXB32" s="37"/>
      <c r="QXC32" s="37"/>
      <c r="QXD32" s="37"/>
      <c r="QXE32" s="37"/>
      <c r="QXF32" s="37"/>
      <c r="QXG32" s="37"/>
      <c r="QXH32" s="37"/>
      <c r="QXI32" s="37"/>
      <c r="QXJ32" s="37"/>
      <c r="QXK32" s="37"/>
      <c r="QXL32" s="37"/>
      <c r="QXM32" s="37"/>
      <c r="QXN32" s="37"/>
      <c r="QXO32" s="37"/>
      <c r="QXP32" s="37"/>
      <c r="QXQ32" s="37"/>
      <c r="QXR32" s="37"/>
      <c r="QXS32" s="37"/>
      <c r="QXT32" s="37"/>
      <c r="QXU32" s="37"/>
      <c r="QXV32" s="37"/>
      <c r="QXW32" s="37"/>
      <c r="QXX32" s="37"/>
      <c r="QXY32" s="37"/>
      <c r="QXZ32" s="37"/>
      <c r="QYA32" s="37"/>
      <c r="QYB32" s="37"/>
      <c r="QYC32" s="37"/>
      <c r="QYD32" s="37"/>
      <c r="QYE32" s="37"/>
      <c r="QYF32" s="37"/>
      <c r="QYG32" s="37"/>
      <c r="QYH32" s="37"/>
      <c r="QYI32" s="37"/>
      <c r="QYJ32" s="37"/>
      <c r="QYK32" s="37"/>
      <c r="QYL32" s="37"/>
      <c r="QYM32" s="37"/>
      <c r="QYN32" s="37"/>
      <c r="QYO32" s="37"/>
      <c r="QYP32" s="37"/>
      <c r="QYQ32" s="37"/>
      <c r="QYR32" s="37"/>
      <c r="QYS32" s="37"/>
      <c r="QYT32" s="37"/>
      <c r="QYU32" s="37"/>
      <c r="QYV32" s="37"/>
      <c r="QYW32" s="37"/>
      <c r="QYX32" s="37"/>
      <c r="QYY32" s="37"/>
      <c r="QYZ32" s="37"/>
      <c r="QZA32" s="37"/>
      <c r="QZB32" s="37"/>
      <c r="QZC32" s="37"/>
      <c r="QZD32" s="37"/>
      <c r="QZE32" s="37"/>
      <c r="QZF32" s="37"/>
      <c r="QZG32" s="37"/>
      <c r="QZH32" s="37"/>
      <c r="QZI32" s="37"/>
      <c r="QZJ32" s="37"/>
      <c r="QZK32" s="37"/>
      <c r="QZL32" s="37"/>
      <c r="QZM32" s="37"/>
      <c r="QZN32" s="37"/>
      <c r="QZO32" s="37"/>
      <c r="QZP32" s="37"/>
      <c r="QZQ32" s="37"/>
      <c r="QZR32" s="37"/>
      <c r="QZS32" s="37"/>
      <c r="QZT32" s="37"/>
      <c r="QZU32" s="37"/>
      <c r="QZV32" s="37"/>
      <c r="QZW32" s="37"/>
      <c r="QZX32" s="37"/>
      <c r="QZY32" s="37"/>
      <c r="QZZ32" s="37"/>
      <c r="RAA32" s="37"/>
      <c r="RAB32" s="37"/>
      <c r="RAC32" s="37"/>
      <c r="RAD32" s="37"/>
      <c r="RAE32" s="37"/>
      <c r="RAF32" s="37"/>
      <c r="RAG32" s="37"/>
      <c r="RAH32" s="37"/>
      <c r="RAI32" s="37"/>
      <c r="RAJ32" s="37"/>
      <c r="RAK32" s="37"/>
      <c r="RAL32" s="37"/>
      <c r="RAM32" s="37"/>
      <c r="RAN32" s="37"/>
      <c r="RAO32" s="37"/>
      <c r="RAP32" s="37"/>
      <c r="RAQ32" s="37"/>
      <c r="RAR32" s="37"/>
      <c r="RAS32" s="37"/>
      <c r="RAT32" s="37"/>
      <c r="RAU32" s="37"/>
      <c r="RAV32" s="37"/>
      <c r="RAW32" s="37"/>
      <c r="RAX32" s="37"/>
      <c r="RAY32" s="37"/>
      <c r="RAZ32" s="37"/>
      <c r="RBA32" s="37"/>
      <c r="RBB32" s="37"/>
      <c r="RBC32" s="37"/>
      <c r="RBD32" s="37"/>
      <c r="RBE32" s="37"/>
      <c r="RBF32" s="37"/>
      <c r="RBG32" s="37"/>
      <c r="RBH32" s="37"/>
      <c r="RBI32" s="37"/>
      <c r="RBJ32" s="37"/>
      <c r="RBK32" s="37"/>
      <c r="RBL32" s="37"/>
      <c r="RBM32" s="37"/>
      <c r="RBN32" s="37"/>
      <c r="RBO32" s="37"/>
      <c r="RBP32" s="37"/>
      <c r="RBQ32" s="37"/>
      <c r="RBR32" s="37"/>
      <c r="RBS32" s="37"/>
      <c r="RBT32" s="37"/>
      <c r="RBU32" s="37"/>
      <c r="RBV32" s="37"/>
      <c r="RBW32" s="37"/>
      <c r="RBX32" s="37"/>
      <c r="RBY32" s="37"/>
      <c r="RBZ32" s="37"/>
      <c r="RCA32" s="37"/>
      <c r="RCB32" s="37"/>
      <c r="RCC32" s="37"/>
      <c r="RCD32" s="37"/>
      <c r="RCE32" s="37"/>
      <c r="RCF32" s="37"/>
      <c r="RCG32" s="37"/>
      <c r="RCH32" s="37"/>
      <c r="RCI32" s="37"/>
      <c r="RCJ32" s="37"/>
      <c r="RCK32" s="37"/>
      <c r="RCL32" s="37"/>
      <c r="RCM32" s="37"/>
      <c r="RCN32" s="37"/>
      <c r="RCO32" s="37"/>
      <c r="RCP32" s="37"/>
      <c r="RCQ32" s="37"/>
      <c r="RCR32" s="37"/>
      <c r="RCS32" s="37"/>
      <c r="RCT32" s="37"/>
      <c r="RCU32" s="37"/>
      <c r="RCV32" s="37"/>
      <c r="RCW32" s="37"/>
      <c r="RCX32" s="37"/>
      <c r="RCY32" s="37"/>
      <c r="RCZ32" s="37"/>
      <c r="RDA32" s="37"/>
      <c r="RDB32" s="37"/>
      <c r="RDC32" s="37"/>
      <c r="RDD32" s="37"/>
      <c r="RDE32" s="37"/>
      <c r="RDF32" s="37"/>
      <c r="RDG32" s="37"/>
      <c r="RDH32" s="37"/>
      <c r="RDI32" s="37"/>
      <c r="RDJ32" s="37"/>
      <c r="RDK32" s="37"/>
      <c r="RDL32" s="37"/>
      <c r="RDM32" s="37"/>
      <c r="RDN32" s="37"/>
      <c r="RDO32" s="37"/>
      <c r="RDP32" s="37"/>
      <c r="RDQ32" s="37"/>
      <c r="RDR32" s="37"/>
      <c r="RDS32" s="37"/>
      <c r="RDT32" s="37"/>
      <c r="RDU32" s="37"/>
      <c r="RDV32" s="37"/>
      <c r="RDW32" s="37"/>
      <c r="RDX32" s="37"/>
      <c r="RDY32" s="37"/>
      <c r="RDZ32" s="37"/>
      <c r="REA32" s="37"/>
      <c r="REB32" s="37"/>
      <c r="REC32" s="37"/>
      <c r="RED32" s="37"/>
      <c r="REE32" s="37"/>
      <c r="REF32" s="37"/>
      <c r="REG32" s="37"/>
      <c r="REH32" s="37"/>
      <c r="REI32" s="37"/>
      <c r="REJ32" s="37"/>
      <c r="REK32" s="37"/>
      <c r="REL32" s="37"/>
      <c r="REM32" s="37"/>
      <c r="REN32" s="37"/>
      <c r="REO32" s="37"/>
      <c r="REP32" s="37"/>
      <c r="REQ32" s="37"/>
      <c r="RER32" s="37"/>
      <c r="RES32" s="37"/>
      <c r="RET32" s="37"/>
      <c r="REU32" s="37"/>
      <c r="REV32" s="37"/>
      <c r="REW32" s="37"/>
      <c r="REX32" s="37"/>
      <c r="REY32" s="37"/>
      <c r="REZ32" s="37"/>
      <c r="RFA32" s="37"/>
      <c r="RFB32" s="37"/>
      <c r="RFC32" s="37"/>
      <c r="RFD32" s="37"/>
      <c r="RFE32" s="37"/>
      <c r="RFF32" s="37"/>
      <c r="RFG32" s="37"/>
      <c r="RFH32" s="37"/>
      <c r="RFI32" s="37"/>
      <c r="RFJ32" s="37"/>
      <c r="RFK32" s="37"/>
      <c r="RFL32" s="37"/>
      <c r="RFM32" s="37"/>
      <c r="RFN32" s="37"/>
      <c r="RFO32" s="37"/>
      <c r="RFP32" s="37"/>
      <c r="RFQ32" s="37"/>
      <c r="RFR32" s="37"/>
      <c r="RFS32" s="37"/>
      <c r="RFT32" s="37"/>
      <c r="RFU32" s="37"/>
      <c r="RFV32" s="37"/>
      <c r="RFW32" s="37"/>
      <c r="RFX32" s="37"/>
      <c r="RFY32" s="37"/>
      <c r="RFZ32" s="37"/>
      <c r="RGA32" s="37"/>
      <c r="RGB32" s="37"/>
      <c r="RGC32" s="37"/>
      <c r="RGD32" s="37"/>
      <c r="RGE32" s="37"/>
      <c r="RGF32" s="37"/>
      <c r="RGG32" s="37"/>
      <c r="RGH32" s="37"/>
      <c r="RGI32" s="37"/>
      <c r="RGJ32" s="37"/>
      <c r="RGK32" s="37"/>
      <c r="RGL32" s="37"/>
      <c r="RGM32" s="37"/>
      <c r="RGN32" s="37"/>
      <c r="RGO32" s="37"/>
      <c r="RGP32" s="37"/>
      <c r="RGQ32" s="37"/>
      <c r="RGR32" s="37"/>
      <c r="RGS32" s="37"/>
      <c r="RGT32" s="37"/>
      <c r="RGU32" s="37"/>
      <c r="RGV32" s="37"/>
      <c r="RGW32" s="37"/>
      <c r="RGX32" s="37"/>
      <c r="RGY32" s="37"/>
      <c r="RGZ32" s="37"/>
      <c r="RHA32" s="37"/>
      <c r="RHB32" s="37"/>
      <c r="RHC32" s="37"/>
      <c r="RHD32" s="37"/>
      <c r="RHE32" s="37"/>
      <c r="RHF32" s="37"/>
      <c r="RHG32" s="37"/>
      <c r="RHH32" s="37"/>
      <c r="RHI32" s="37"/>
      <c r="RHJ32" s="37"/>
      <c r="RHK32" s="37"/>
      <c r="RHL32" s="37"/>
      <c r="RHM32" s="37"/>
      <c r="RHN32" s="37"/>
      <c r="RHO32" s="37"/>
      <c r="RHP32" s="37"/>
      <c r="RHQ32" s="37"/>
      <c r="RHR32" s="37"/>
      <c r="RHS32" s="37"/>
      <c r="RHT32" s="37"/>
      <c r="RHU32" s="37"/>
      <c r="RHV32" s="37"/>
      <c r="RHW32" s="37"/>
      <c r="RHX32" s="37"/>
      <c r="RHY32" s="37"/>
      <c r="RHZ32" s="37"/>
      <c r="RIA32" s="37"/>
      <c r="RIB32" s="37"/>
      <c r="RIC32" s="37"/>
      <c r="RID32" s="37"/>
      <c r="RIE32" s="37"/>
      <c r="RIF32" s="37"/>
      <c r="RIG32" s="37"/>
      <c r="RIH32" s="37"/>
      <c r="RII32" s="37"/>
      <c r="RIJ32" s="37"/>
      <c r="RIK32" s="37"/>
      <c r="RIL32" s="37"/>
      <c r="RIM32" s="37"/>
      <c r="RIN32" s="37"/>
      <c r="RIO32" s="37"/>
      <c r="RIP32" s="37"/>
      <c r="RIQ32" s="37"/>
      <c r="RIR32" s="37"/>
      <c r="RIS32" s="37"/>
      <c r="RIT32" s="37"/>
      <c r="RIU32" s="37"/>
      <c r="RIV32" s="37"/>
      <c r="RIW32" s="37"/>
      <c r="RIX32" s="37"/>
      <c r="RIY32" s="37"/>
      <c r="RIZ32" s="37"/>
      <c r="RJA32" s="37"/>
      <c r="RJB32" s="37"/>
      <c r="RJC32" s="37"/>
      <c r="RJD32" s="37"/>
      <c r="RJE32" s="37"/>
      <c r="RJF32" s="37"/>
      <c r="RJG32" s="37"/>
      <c r="RJH32" s="37"/>
      <c r="RJI32" s="37"/>
      <c r="RJJ32" s="37"/>
      <c r="RJK32" s="37"/>
      <c r="RJL32" s="37"/>
      <c r="RJM32" s="37"/>
      <c r="RJN32" s="37"/>
      <c r="RJO32" s="37"/>
      <c r="RJP32" s="37"/>
      <c r="RJQ32" s="37"/>
      <c r="RJR32" s="37"/>
      <c r="RJS32" s="37"/>
      <c r="RJT32" s="37"/>
      <c r="RJU32" s="37"/>
      <c r="RJV32" s="37"/>
      <c r="RJW32" s="37"/>
      <c r="RJX32" s="37"/>
      <c r="RJY32" s="37"/>
      <c r="RJZ32" s="37"/>
      <c r="RKA32" s="37"/>
      <c r="RKB32" s="37"/>
      <c r="RKC32" s="37"/>
      <c r="RKD32" s="37"/>
      <c r="RKE32" s="37"/>
      <c r="RKF32" s="37"/>
      <c r="RKG32" s="37"/>
      <c r="RKH32" s="37"/>
      <c r="RKI32" s="37"/>
      <c r="RKJ32" s="37"/>
      <c r="RKK32" s="37"/>
      <c r="RKL32" s="37"/>
      <c r="RKM32" s="37"/>
      <c r="RKN32" s="37"/>
      <c r="RKO32" s="37"/>
      <c r="RKP32" s="37"/>
      <c r="RKQ32" s="37"/>
      <c r="RKR32" s="37"/>
      <c r="RKS32" s="37"/>
      <c r="RKT32" s="37"/>
      <c r="RKU32" s="37"/>
      <c r="RKV32" s="37"/>
      <c r="RKW32" s="37"/>
      <c r="RKX32" s="37"/>
      <c r="RKY32" s="37"/>
      <c r="RKZ32" s="37"/>
      <c r="RLA32" s="37"/>
      <c r="RLB32" s="37"/>
      <c r="RLC32" s="37"/>
      <c r="RLD32" s="37"/>
      <c r="RLE32" s="37"/>
      <c r="RLF32" s="37"/>
      <c r="RLG32" s="37"/>
      <c r="RLH32" s="37"/>
      <c r="RLI32" s="37"/>
      <c r="RLJ32" s="37"/>
      <c r="RLK32" s="37"/>
      <c r="RLL32" s="37"/>
      <c r="RLM32" s="37"/>
      <c r="RLN32" s="37"/>
      <c r="RLO32" s="37"/>
      <c r="RLP32" s="37"/>
      <c r="RLQ32" s="37"/>
      <c r="RLR32" s="37"/>
      <c r="RLS32" s="37"/>
      <c r="RLT32" s="37"/>
      <c r="RLU32" s="37"/>
      <c r="RLV32" s="37"/>
      <c r="RLW32" s="37"/>
      <c r="RLX32" s="37"/>
      <c r="RLY32" s="37"/>
      <c r="RLZ32" s="37"/>
      <c r="RMA32" s="37"/>
      <c r="RMB32" s="37"/>
      <c r="RMC32" s="37"/>
      <c r="RMD32" s="37"/>
      <c r="RME32" s="37"/>
      <c r="RMF32" s="37"/>
      <c r="RMG32" s="37"/>
      <c r="RMH32" s="37"/>
      <c r="RMI32" s="37"/>
      <c r="RMJ32" s="37"/>
      <c r="RMK32" s="37"/>
      <c r="RML32" s="37"/>
      <c r="RMM32" s="37"/>
      <c r="RMN32" s="37"/>
      <c r="RMO32" s="37"/>
      <c r="RMP32" s="37"/>
      <c r="RMQ32" s="37"/>
      <c r="RMR32" s="37"/>
      <c r="RMS32" s="37"/>
      <c r="RMT32" s="37"/>
      <c r="RMU32" s="37"/>
      <c r="RMV32" s="37"/>
      <c r="RMW32" s="37"/>
      <c r="RMX32" s="37"/>
      <c r="RMY32" s="37"/>
      <c r="RMZ32" s="37"/>
      <c r="RNA32" s="37"/>
      <c r="RNB32" s="37"/>
      <c r="RNC32" s="37"/>
      <c r="RND32" s="37"/>
      <c r="RNE32" s="37"/>
      <c r="RNF32" s="37"/>
      <c r="RNG32" s="37"/>
      <c r="RNH32" s="37"/>
      <c r="RNI32" s="37"/>
      <c r="RNJ32" s="37"/>
      <c r="RNK32" s="37"/>
      <c r="RNL32" s="37"/>
      <c r="RNM32" s="37"/>
      <c r="RNN32" s="37"/>
      <c r="RNO32" s="37"/>
      <c r="RNP32" s="37"/>
      <c r="RNQ32" s="37"/>
      <c r="RNR32" s="37"/>
      <c r="RNS32" s="37"/>
      <c r="RNT32" s="37"/>
      <c r="RNU32" s="37"/>
      <c r="RNV32" s="37"/>
      <c r="RNW32" s="37"/>
      <c r="RNX32" s="37"/>
      <c r="RNY32" s="37"/>
      <c r="RNZ32" s="37"/>
      <c r="ROA32" s="37"/>
      <c r="ROB32" s="37"/>
      <c r="ROC32" s="37"/>
      <c r="ROD32" s="37"/>
      <c r="ROE32" s="37"/>
      <c r="ROF32" s="37"/>
      <c r="ROG32" s="37"/>
      <c r="ROH32" s="37"/>
      <c r="ROI32" s="37"/>
      <c r="ROJ32" s="37"/>
      <c r="ROK32" s="37"/>
      <c r="ROL32" s="37"/>
      <c r="ROM32" s="37"/>
      <c r="RON32" s="37"/>
      <c r="ROO32" s="37"/>
      <c r="ROP32" s="37"/>
      <c r="ROQ32" s="37"/>
      <c r="ROR32" s="37"/>
      <c r="ROS32" s="37"/>
      <c r="ROT32" s="37"/>
      <c r="ROU32" s="37"/>
      <c r="ROV32" s="37"/>
      <c r="ROW32" s="37"/>
      <c r="ROX32" s="37"/>
      <c r="ROY32" s="37"/>
      <c r="ROZ32" s="37"/>
      <c r="RPA32" s="37"/>
      <c r="RPB32" s="37"/>
      <c r="RPC32" s="37"/>
      <c r="RPD32" s="37"/>
      <c r="RPE32" s="37"/>
      <c r="RPF32" s="37"/>
      <c r="RPG32" s="37"/>
      <c r="RPH32" s="37"/>
      <c r="RPI32" s="37"/>
      <c r="RPJ32" s="37"/>
      <c r="RPK32" s="37"/>
      <c r="RPL32" s="37"/>
      <c r="RPM32" s="37"/>
      <c r="RPN32" s="37"/>
      <c r="RPO32" s="37"/>
      <c r="RPP32" s="37"/>
      <c r="RPQ32" s="37"/>
      <c r="RPR32" s="37"/>
      <c r="RPS32" s="37"/>
      <c r="RPT32" s="37"/>
      <c r="RPU32" s="37"/>
      <c r="RPV32" s="37"/>
      <c r="RPW32" s="37"/>
      <c r="RPX32" s="37"/>
      <c r="RPY32" s="37"/>
      <c r="RPZ32" s="37"/>
      <c r="RQA32" s="37"/>
      <c r="RQB32" s="37"/>
      <c r="RQC32" s="37"/>
      <c r="RQD32" s="37"/>
      <c r="RQE32" s="37"/>
      <c r="RQF32" s="37"/>
      <c r="RQG32" s="37"/>
      <c r="RQH32" s="37"/>
      <c r="RQI32" s="37"/>
      <c r="RQJ32" s="37"/>
      <c r="RQK32" s="37"/>
      <c r="RQL32" s="37"/>
      <c r="RQM32" s="37"/>
      <c r="RQN32" s="37"/>
      <c r="RQO32" s="37"/>
      <c r="RQP32" s="37"/>
      <c r="RQQ32" s="37"/>
      <c r="RQR32" s="37"/>
      <c r="RQS32" s="37"/>
      <c r="RQT32" s="37"/>
      <c r="RQU32" s="37"/>
      <c r="RQV32" s="37"/>
      <c r="RQW32" s="37"/>
      <c r="RQX32" s="37"/>
      <c r="RQY32" s="37"/>
      <c r="RQZ32" s="37"/>
      <c r="RRA32" s="37"/>
      <c r="RRB32" s="37"/>
      <c r="RRC32" s="37"/>
      <c r="RRD32" s="37"/>
      <c r="RRE32" s="37"/>
      <c r="RRF32" s="37"/>
      <c r="RRG32" s="37"/>
      <c r="RRH32" s="37"/>
      <c r="RRI32" s="37"/>
      <c r="RRJ32" s="37"/>
      <c r="RRK32" s="37"/>
      <c r="RRL32" s="37"/>
      <c r="RRM32" s="37"/>
      <c r="RRN32" s="37"/>
      <c r="RRO32" s="37"/>
      <c r="RRP32" s="37"/>
      <c r="RRQ32" s="37"/>
      <c r="RRR32" s="37"/>
      <c r="RRS32" s="37"/>
      <c r="RRT32" s="37"/>
      <c r="RRU32" s="37"/>
      <c r="RRV32" s="37"/>
      <c r="RRW32" s="37"/>
      <c r="RRX32" s="37"/>
      <c r="RRY32" s="37"/>
      <c r="RRZ32" s="37"/>
      <c r="RSA32" s="37"/>
      <c r="RSB32" s="37"/>
      <c r="RSC32" s="37"/>
      <c r="RSD32" s="37"/>
      <c r="RSE32" s="37"/>
      <c r="RSF32" s="37"/>
      <c r="RSG32" s="37"/>
      <c r="RSH32" s="37"/>
      <c r="RSI32" s="37"/>
      <c r="RSJ32" s="37"/>
      <c r="RSK32" s="37"/>
      <c r="RSL32" s="37"/>
      <c r="RSM32" s="37"/>
      <c r="RSN32" s="37"/>
      <c r="RSO32" s="37"/>
      <c r="RSP32" s="37"/>
      <c r="RSQ32" s="37"/>
      <c r="RSR32" s="37"/>
      <c r="RSS32" s="37"/>
      <c r="RST32" s="37"/>
      <c r="RSU32" s="37"/>
      <c r="RSV32" s="37"/>
      <c r="RSW32" s="37"/>
      <c r="RSX32" s="37"/>
      <c r="RSY32" s="37"/>
      <c r="RSZ32" s="37"/>
      <c r="RTA32" s="37"/>
      <c r="RTB32" s="37"/>
      <c r="RTC32" s="37"/>
      <c r="RTD32" s="37"/>
      <c r="RTE32" s="37"/>
      <c r="RTF32" s="37"/>
      <c r="RTG32" s="37"/>
      <c r="RTH32" s="37"/>
      <c r="RTI32" s="37"/>
      <c r="RTJ32" s="37"/>
      <c r="RTK32" s="37"/>
      <c r="RTL32" s="37"/>
      <c r="RTM32" s="37"/>
      <c r="RTN32" s="37"/>
      <c r="RTO32" s="37"/>
      <c r="RTP32" s="37"/>
      <c r="RTQ32" s="37"/>
      <c r="RTR32" s="37"/>
      <c r="RTS32" s="37"/>
      <c r="RTT32" s="37"/>
      <c r="RTU32" s="37"/>
      <c r="RTV32" s="37"/>
      <c r="RTW32" s="37"/>
      <c r="RTX32" s="37"/>
      <c r="RTY32" s="37"/>
      <c r="RTZ32" s="37"/>
      <c r="RUA32" s="37"/>
      <c r="RUB32" s="37"/>
      <c r="RUC32" s="37"/>
      <c r="RUD32" s="37"/>
      <c r="RUE32" s="37"/>
      <c r="RUF32" s="37"/>
      <c r="RUG32" s="37"/>
      <c r="RUH32" s="37"/>
      <c r="RUI32" s="37"/>
      <c r="RUJ32" s="37"/>
      <c r="RUK32" s="37"/>
      <c r="RUL32" s="37"/>
      <c r="RUM32" s="37"/>
      <c r="RUN32" s="37"/>
      <c r="RUO32" s="37"/>
      <c r="RUP32" s="37"/>
      <c r="RUQ32" s="37"/>
      <c r="RUR32" s="37"/>
      <c r="RUS32" s="37"/>
      <c r="RUT32" s="37"/>
      <c r="RUU32" s="37"/>
      <c r="RUV32" s="37"/>
      <c r="RUW32" s="37"/>
      <c r="RUX32" s="37"/>
      <c r="RUY32" s="37"/>
      <c r="RUZ32" s="37"/>
      <c r="RVA32" s="37"/>
      <c r="RVB32" s="37"/>
      <c r="RVC32" s="37"/>
      <c r="RVD32" s="37"/>
      <c r="RVE32" s="37"/>
      <c r="RVF32" s="37"/>
      <c r="RVG32" s="37"/>
      <c r="RVH32" s="37"/>
      <c r="RVI32" s="37"/>
      <c r="RVJ32" s="37"/>
      <c r="RVK32" s="37"/>
      <c r="RVL32" s="37"/>
      <c r="RVM32" s="37"/>
      <c r="RVN32" s="37"/>
      <c r="RVO32" s="37"/>
      <c r="RVP32" s="37"/>
      <c r="RVQ32" s="37"/>
      <c r="RVR32" s="37"/>
      <c r="RVS32" s="37"/>
      <c r="RVT32" s="37"/>
      <c r="RVU32" s="37"/>
      <c r="RVV32" s="37"/>
      <c r="RVW32" s="37"/>
      <c r="RVX32" s="37"/>
      <c r="RVY32" s="37"/>
      <c r="RVZ32" s="37"/>
      <c r="RWA32" s="37"/>
      <c r="RWB32" s="37"/>
      <c r="RWC32" s="37"/>
      <c r="RWD32" s="37"/>
      <c r="RWE32" s="37"/>
      <c r="RWF32" s="37"/>
      <c r="RWG32" s="37"/>
      <c r="RWH32" s="37"/>
      <c r="RWI32" s="37"/>
      <c r="RWJ32" s="37"/>
      <c r="RWK32" s="37"/>
      <c r="RWL32" s="37"/>
      <c r="RWM32" s="37"/>
      <c r="RWN32" s="37"/>
      <c r="RWO32" s="37"/>
      <c r="RWP32" s="37"/>
      <c r="RWQ32" s="37"/>
      <c r="RWR32" s="37"/>
      <c r="RWS32" s="37"/>
      <c r="RWT32" s="37"/>
      <c r="RWU32" s="37"/>
      <c r="RWV32" s="37"/>
      <c r="RWW32" s="37"/>
      <c r="RWX32" s="37"/>
      <c r="RWY32" s="37"/>
      <c r="RWZ32" s="37"/>
      <c r="RXA32" s="37"/>
      <c r="RXB32" s="37"/>
      <c r="RXC32" s="37"/>
      <c r="RXD32" s="37"/>
      <c r="RXE32" s="37"/>
      <c r="RXF32" s="37"/>
      <c r="RXG32" s="37"/>
      <c r="RXH32" s="37"/>
      <c r="RXI32" s="37"/>
      <c r="RXJ32" s="37"/>
      <c r="RXK32" s="37"/>
      <c r="RXL32" s="37"/>
      <c r="RXM32" s="37"/>
      <c r="RXN32" s="37"/>
      <c r="RXO32" s="37"/>
      <c r="RXP32" s="37"/>
      <c r="RXQ32" s="37"/>
      <c r="RXR32" s="37"/>
      <c r="RXS32" s="37"/>
      <c r="RXT32" s="37"/>
      <c r="RXU32" s="37"/>
      <c r="RXV32" s="37"/>
      <c r="RXW32" s="37"/>
      <c r="RXX32" s="37"/>
      <c r="RXY32" s="37"/>
      <c r="RXZ32" s="37"/>
      <c r="RYA32" s="37"/>
      <c r="RYB32" s="37"/>
      <c r="RYC32" s="37"/>
      <c r="RYD32" s="37"/>
      <c r="RYE32" s="37"/>
      <c r="RYF32" s="37"/>
      <c r="RYG32" s="37"/>
      <c r="RYH32" s="37"/>
      <c r="RYI32" s="37"/>
      <c r="RYJ32" s="37"/>
      <c r="RYK32" s="37"/>
      <c r="RYL32" s="37"/>
      <c r="RYM32" s="37"/>
      <c r="RYN32" s="37"/>
      <c r="RYO32" s="37"/>
      <c r="RYP32" s="37"/>
      <c r="RYQ32" s="37"/>
      <c r="RYR32" s="37"/>
      <c r="RYS32" s="37"/>
      <c r="RYT32" s="37"/>
      <c r="RYU32" s="37"/>
      <c r="RYV32" s="37"/>
      <c r="RYW32" s="37"/>
      <c r="RYX32" s="37"/>
      <c r="RYY32" s="37"/>
      <c r="RYZ32" s="37"/>
      <c r="RZA32" s="37"/>
      <c r="RZB32" s="37"/>
      <c r="RZC32" s="37"/>
      <c r="RZD32" s="37"/>
      <c r="RZE32" s="37"/>
      <c r="RZF32" s="37"/>
      <c r="RZG32" s="37"/>
      <c r="RZH32" s="37"/>
      <c r="RZI32" s="37"/>
      <c r="RZJ32" s="37"/>
      <c r="RZK32" s="37"/>
      <c r="RZL32" s="37"/>
      <c r="RZM32" s="37"/>
      <c r="RZN32" s="37"/>
      <c r="RZO32" s="37"/>
      <c r="RZP32" s="37"/>
      <c r="RZQ32" s="37"/>
      <c r="RZR32" s="37"/>
      <c r="RZS32" s="37"/>
      <c r="RZT32" s="37"/>
      <c r="RZU32" s="37"/>
      <c r="RZV32" s="37"/>
      <c r="RZW32" s="37"/>
      <c r="RZX32" s="37"/>
      <c r="RZY32" s="37"/>
      <c r="RZZ32" s="37"/>
      <c r="SAA32" s="37"/>
      <c r="SAB32" s="37"/>
      <c r="SAC32" s="37"/>
      <c r="SAD32" s="37"/>
      <c r="SAE32" s="37"/>
      <c r="SAF32" s="37"/>
      <c r="SAG32" s="37"/>
      <c r="SAH32" s="37"/>
      <c r="SAI32" s="37"/>
      <c r="SAJ32" s="37"/>
      <c r="SAK32" s="37"/>
      <c r="SAL32" s="37"/>
      <c r="SAM32" s="37"/>
      <c r="SAN32" s="37"/>
      <c r="SAO32" s="37"/>
      <c r="SAP32" s="37"/>
      <c r="SAQ32" s="37"/>
      <c r="SAR32" s="37"/>
      <c r="SAS32" s="37"/>
      <c r="SAT32" s="37"/>
      <c r="SAU32" s="37"/>
      <c r="SAV32" s="37"/>
      <c r="SAW32" s="37"/>
      <c r="SAX32" s="37"/>
      <c r="SAY32" s="37"/>
      <c r="SAZ32" s="37"/>
      <c r="SBA32" s="37"/>
      <c r="SBB32" s="37"/>
      <c r="SBC32" s="37"/>
      <c r="SBD32" s="37"/>
      <c r="SBE32" s="37"/>
      <c r="SBF32" s="37"/>
      <c r="SBG32" s="37"/>
      <c r="SBH32" s="37"/>
      <c r="SBI32" s="37"/>
      <c r="SBJ32" s="37"/>
      <c r="SBK32" s="37"/>
      <c r="SBL32" s="37"/>
      <c r="SBM32" s="37"/>
      <c r="SBN32" s="37"/>
      <c r="SBO32" s="37"/>
      <c r="SBP32" s="37"/>
      <c r="SBQ32" s="37"/>
      <c r="SBR32" s="37"/>
      <c r="SBS32" s="37"/>
      <c r="SBT32" s="37"/>
      <c r="SBU32" s="37"/>
      <c r="SBV32" s="37"/>
      <c r="SBW32" s="37"/>
      <c r="SBX32" s="37"/>
      <c r="SBY32" s="37"/>
      <c r="SBZ32" s="37"/>
      <c r="SCA32" s="37"/>
      <c r="SCB32" s="37"/>
      <c r="SCC32" s="37"/>
      <c r="SCD32" s="37"/>
      <c r="SCE32" s="37"/>
      <c r="SCF32" s="37"/>
      <c r="SCG32" s="37"/>
      <c r="SCH32" s="37"/>
      <c r="SCI32" s="37"/>
      <c r="SCJ32" s="37"/>
      <c r="SCK32" s="37"/>
      <c r="SCL32" s="37"/>
      <c r="SCM32" s="37"/>
      <c r="SCN32" s="37"/>
      <c r="SCO32" s="37"/>
      <c r="SCP32" s="37"/>
      <c r="SCQ32" s="37"/>
      <c r="SCR32" s="37"/>
      <c r="SCS32" s="37"/>
      <c r="SCT32" s="37"/>
      <c r="SCU32" s="37"/>
      <c r="SCV32" s="37"/>
      <c r="SCW32" s="37"/>
      <c r="SCX32" s="37"/>
      <c r="SCY32" s="37"/>
      <c r="SCZ32" s="37"/>
      <c r="SDA32" s="37"/>
      <c r="SDB32" s="37"/>
      <c r="SDC32" s="37"/>
      <c r="SDD32" s="37"/>
      <c r="SDE32" s="37"/>
      <c r="SDF32" s="37"/>
      <c r="SDG32" s="37"/>
      <c r="SDH32" s="37"/>
      <c r="SDI32" s="37"/>
      <c r="SDJ32" s="37"/>
      <c r="SDK32" s="37"/>
      <c r="SDL32" s="37"/>
      <c r="SDM32" s="37"/>
      <c r="SDN32" s="37"/>
      <c r="SDO32" s="37"/>
      <c r="SDP32" s="37"/>
      <c r="SDQ32" s="37"/>
      <c r="SDR32" s="37"/>
      <c r="SDS32" s="37"/>
      <c r="SDT32" s="37"/>
      <c r="SDU32" s="37"/>
      <c r="SDV32" s="37"/>
      <c r="SDW32" s="37"/>
      <c r="SDX32" s="37"/>
      <c r="SDY32" s="37"/>
      <c r="SDZ32" s="37"/>
      <c r="SEA32" s="37"/>
      <c r="SEB32" s="37"/>
      <c r="SEC32" s="37"/>
      <c r="SED32" s="37"/>
      <c r="SEE32" s="37"/>
      <c r="SEF32" s="37"/>
      <c r="SEG32" s="37"/>
      <c r="SEH32" s="37"/>
      <c r="SEI32" s="37"/>
      <c r="SEJ32" s="37"/>
      <c r="SEK32" s="37"/>
      <c r="SEL32" s="37"/>
      <c r="SEM32" s="37"/>
      <c r="SEN32" s="37"/>
      <c r="SEO32" s="37"/>
      <c r="SEP32" s="37"/>
      <c r="SEQ32" s="37"/>
      <c r="SER32" s="37"/>
      <c r="SES32" s="37"/>
      <c r="SET32" s="37"/>
      <c r="SEU32" s="37"/>
      <c r="SEV32" s="37"/>
      <c r="SEW32" s="37"/>
      <c r="SEX32" s="37"/>
      <c r="SEY32" s="37"/>
      <c r="SEZ32" s="37"/>
      <c r="SFA32" s="37"/>
      <c r="SFB32" s="37"/>
      <c r="SFC32" s="37"/>
      <c r="SFD32" s="37"/>
      <c r="SFE32" s="37"/>
      <c r="SFF32" s="37"/>
      <c r="SFG32" s="37"/>
      <c r="SFH32" s="37"/>
      <c r="SFI32" s="37"/>
      <c r="SFJ32" s="37"/>
      <c r="SFK32" s="37"/>
      <c r="SFL32" s="37"/>
      <c r="SFM32" s="37"/>
      <c r="SFN32" s="37"/>
      <c r="SFO32" s="37"/>
      <c r="SFP32" s="37"/>
      <c r="SFQ32" s="37"/>
      <c r="SFR32" s="37"/>
      <c r="SFS32" s="37"/>
      <c r="SFT32" s="37"/>
      <c r="SFU32" s="37"/>
      <c r="SFV32" s="37"/>
      <c r="SFW32" s="37"/>
      <c r="SFX32" s="37"/>
      <c r="SFY32" s="37"/>
      <c r="SFZ32" s="37"/>
      <c r="SGA32" s="37"/>
      <c r="SGB32" s="37"/>
      <c r="SGC32" s="37"/>
      <c r="SGD32" s="37"/>
      <c r="SGE32" s="37"/>
      <c r="SGF32" s="37"/>
      <c r="SGG32" s="37"/>
      <c r="SGH32" s="37"/>
      <c r="SGI32" s="37"/>
      <c r="SGJ32" s="37"/>
      <c r="SGK32" s="37"/>
      <c r="SGL32" s="37"/>
      <c r="SGM32" s="37"/>
      <c r="SGN32" s="37"/>
      <c r="SGO32" s="37"/>
      <c r="SGP32" s="37"/>
      <c r="SGQ32" s="37"/>
      <c r="SGR32" s="37"/>
      <c r="SGS32" s="37"/>
      <c r="SGT32" s="37"/>
      <c r="SGU32" s="37"/>
      <c r="SGV32" s="37"/>
      <c r="SGW32" s="37"/>
      <c r="SGX32" s="37"/>
      <c r="SGY32" s="37"/>
      <c r="SGZ32" s="37"/>
      <c r="SHA32" s="37"/>
      <c r="SHB32" s="37"/>
      <c r="SHC32" s="37"/>
      <c r="SHD32" s="37"/>
      <c r="SHE32" s="37"/>
      <c r="SHF32" s="37"/>
      <c r="SHG32" s="37"/>
      <c r="SHH32" s="37"/>
      <c r="SHI32" s="37"/>
      <c r="SHJ32" s="37"/>
      <c r="SHK32" s="37"/>
      <c r="SHL32" s="37"/>
      <c r="SHM32" s="37"/>
      <c r="SHN32" s="37"/>
      <c r="SHO32" s="37"/>
      <c r="SHP32" s="37"/>
      <c r="SHQ32" s="37"/>
      <c r="SHR32" s="37"/>
      <c r="SHS32" s="37"/>
      <c r="SHT32" s="37"/>
      <c r="SHU32" s="37"/>
      <c r="SHV32" s="37"/>
      <c r="SHW32" s="37"/>
      <c r="SHX32" s="37"/>
      <c r="SHY32" s="37"/>
      <c r="SHZ32" s="37"/>
      <c r="SIA32" s="37"/>
      <c r="SIB32" s="37"/>
      <c r="SIC32" s="37"/>
      <c r="SID32" s="37"/>
      <c r="SIE32" s="37"/>
      <c r="SIF32" s="37"/>
      <c r="SIG32" s="37"/>
      <c r="SIH32" s="37"/>
      <c r="SII32" s="37"/>
      <c r="SIJ32" s="37"/>
      <c r="SIK32" s="37"/>
      <c r="SIL32" s="37"/>
      <c r="SIM32" s="37"/>
      <c r="SIN32" s="37"/>
      <c r="SIO32" s="37"/>
      <c r="SIP32" s="37"/>
      <c r="SIQ32" s="37"/>
      <c r="SIR32" s="37"/>
      <c r="SIS32" s="37"/>
      <c r="SIT32" s="37"/>
      <c r="SIU32" s="37"/>
      <c r="SIV32" s="37"/>
      <c r="SIW32" s="37"/>
      <c r="SIX32" s="37"/>
      <c r="SIY32" s="37"/>
      <c r="SIZ32" s="37"/>
      <c r="SJA32" s="37"/>
      <c r="SJB32" s="37"/>
      <c r="SJC32" s="37"/>
      <c r="SJD32" s="37"/>
      <c r="SJE32" s="37"/>
      <c r="SJF32" s="37"/>
      <c r="SJG32" s="37"/>
      <c r="SJH32" s="37"/>
      <c r="SJI32" s="37"/>
      <c r="SJJ32" s="37"/>
      <c r="SJK32" s="37"/>
      <c r="SJL32" s="37"/>
      <c r="SJM32" s="37"/>
      <c r="SJN32" s="37"/>
      <c r="SJO32" s="37"/>
      <c r="SJP32" s="37"/>
      <c r="SJQ32" s="37"/>
      <c r="SJR32" s="37"/>
      <c r="SJS32" s="37"/>
      <c r="SJT32" s="37"/>
      <c r="SJU32" s="37"/>
      <c r="SJV32" s="37"/>
      <c r="SJW32" s="37"/>
      <c r="SJX32" s="37"/>
      <c r="SJY32" s="37"/>
      <c r="SJZ32" s="37"/>
      <c r="SKA32" s="37"/>
      <c r="SKB32" s="37"/>
      <c r="SKC32" s="37"/>
      <c r="SKD32" s="37"/>
      <c r="SKE32" s="37"/>
      <c r="SKF32" s="37"/>
      <c r="SKG32" s="37"/>
      <c r="SKH32" s="37"/>
      <c r="SKI32" s="37"/>
      <c r="SKJ32" s="37"/>
      <c r="SKK32" s="37"/>
      <c r="SKL32" s="37"/>
      <c r="SKM32" s="37"/>
      <c r="SKN32" s="37"/>
      <c r="SKO32" s="37"/>
      <c r="SKP32" s="37"/>
      <c r="SKQ32" s="37"/>
      <c r="SKR32" s="37"/>
      <c r="SKS32" s="37"/>
      <c r="SKT32" s="37"/>
      <c r="SKU32" s="37"/>
      <c r="SKV32" s="37"/>
      <c r="SKW32" s="37"/>
      <c r="SKX32" s="37"/>
      <c r="SKY32" s="37"/>
      <c r="SKZ32" s="37"/>
      <c r="SLA32" s="37"/>
      <c r="SLB32" s="37"/>
      <c r="SLC32" s="37"/>
      <c r="SLD32" s="37"/>
      <c r="SLE32" s="37"/>
      <c r="SLF32" s="37"/>
      <c r="SLG32" s="37"/>
      <c r="SLH32" s="37"/>
      <c r="SLI32" s="37"/>
      <c r="SLJ32" s="37"/>
      <c r="SLK32" s="37"/>
      <c r="SLL32" s="37"/>
      <c r="SLM32" s="37"/>
      <c r="SLN32" s="37"/>
      <c r="SLO32" s="37"/>
      <c r="SLP32" s="37"/>
      <c r="SLQ32" s="37"/>
      <c r="SLR32" s="37"/>
      <c r="SLS32" s="37"/>
      <c r="SLT32" s="37"/>
      <c r="SLU32" s="37"/>
      <c r="SLV32" s="37"/>
      <c r="SLW32" s="37"/>
      <c r="SLX32" s="37"/>
      <c r="SLY32" s="37"/>
      <c r="SLZ32" s="37"/>
      <c r="SMA32" s="37"/>
      <c r="SMB32" s="37"/>
      <c r="SMC32" s="37"/>
      <c r="SMD32" s="37"/>
      <c r="SME32" s="37"/>
      <c r="SMF32" s="37"/>
      <c r="SMG32" s="37"/>
      <c r="SMH32" s="37"/>
      <c r="SMI32" s="37"/>
      <c r="SMJ32" s="37"/>
      <c r="SMK32" s="37"/>
      <c r="SML32" s="37"/>
      <c r="SMM32" s="37"/>
      <c r="SMN32" s="37"/>
      <c r="SMO32" s="37"/>
      <c r="SMP32" s="37"/>
      <c r="SMQ32" s="37"/>
      <c r="SMR32" s="37"/>
      <c r="SMS32" s="37"/>
      <c r="SMT32" s="37"/>
      <c r="SMU32" s="37"/>
      <c r="SMV32" s="37"/>
      <c r="SMW32" s="37"/>
      <c r="SMX32" s="37"/>
      <c r="SMY32" s="37"/>
      <c r="SMZ32" s="37"/>
      <c r="SNA32" s="37"/>
      <c r="SNB32" s="37"/>
      <c r="SNC32" s="37"/>
      <c r="SND32" s="37"/>
      <c r="SNE32" s="37"/>
      <c r="SNF32" s="37"/>
      <c r="SNG32" s="37"/>
      <c r="SNH32" s="37"/>
      <c r="SNI32" s="37"/>
      <c r="SNJ32" s="37"/>
      <c r="SNK32" s="37"/>
      <c r="SNL32" s="37"/>
      <c r="SNM32" s="37"/>
      <c r="SNN32" s="37"/>
      <c r="SNO32" s="37"/>
      <c r="SNP32" s="37"/>
      <c r="SNQ32" s="37"/>
      <c r="SNR32" s="37"/>
      <c r="SNS32" s="37"/>
      <c r="SNT32" s="37"/>
      <c r="SNU32" s="37"/>
      <c r="SNV32" s="37"/>
      <c r="SNW32" s="37"/>
      <c r="SNX32" s="37"/>
      <c r="SNY32" s="37"/>
      <c r="SNZ32" s="37"/>
      <c r="SOA32" s="37"/>
      <c r="SOB32" s="37"/>
      <c r="SOC32" s="37"/>
      <c r="SOD32" s="37"/>
      <c r="SOE32" s="37"/>
      <c r="SOF32" s="37"/>
      <c r="SOG32" s="37"/>
      <c r="SOH32" s="37"/>
      <c r="SOI32" s="37"/>
      <c r="SOJ32" s="37"/>
      <c r="SOK32" s="37"/>
      <c r="SOL32" s="37"/>
      <c r="SOM32" s="37"/>
      <c r="SON32" s="37"/>
      <c r="SOO32" s="37"/>
      <c r="SOP32" s="37"/>
      <c r="SOQ32" s="37"/>
      <c r="SOR32" s="37"/>
      <c r="SOS32" s="37"/>
      <c r="SOT32" s="37"/>
      <c r="SOU32" s="37"/>
      <c r="SOV32" s="37"/>
      <c r="SOW32" s="37"/>
      <c r="SOX32" s="37"/>
      <c r="SOY32" s="37"/>
      <c r="SOZ32" s="37"/>
      <c r="SPA32" s="37"/>
      <c r="SPB32" s="37"/>
      <c r="SPC32" s="37"/>
      <c r="SPD32" s="37"/>
      <c r="SPE32" s="37"/>
      <c r="SPF32" s="37"/>
      <c r="SPG32" s="37"/>
      <c r="SPH32" s="37"/>
      <c r="SPI32" s="37"/>
      <c r="SPJ32" s="37"/>
      <c r="SPK32" s="37"/>
      <c r="SPL32" s="37"/>
      <c r="SPM32" s="37"/>
      <c r="SPN32" s="37"/>
      <c r="SPO32" s="37"/>
      <c r="SPP32" s="37"/>
      <c r="SPQ32" s="37"/>
      <c r="SPR32" s="37"/>
      <c r="SPS32" s="37"/>
      <c r="SPT32" s="37"/>
      <c r="SPU32" s="37"/>
      <c r="SPV32" s="37"/>
      <c r="SPW32" s="37"/>
      <c r="SPX32" s="37"/>
      <c r="SPY32" s="37"/>
      <c r="SPZ32" s="37"/>
      <c r="SQA32" s="37"/>
      <c r="SQB32" s="37"/>
      <c r="SQC32" s="37"/>
      <c r="SQD32" s="37"/>
      <c r="SQE32" s="37"/>
      <c r="SQF32" s="37"/>
      <c r="SQG32" s="37"/>
      <c r="SQH32" s="37"/>
      <c r="SQI32" s="37"/>
      <c r="SQJ32" s="37"/>
      <c r="SQK32" s="37"/>
      <c r="SQL32" s="37"/>
      <c r="SQM32" s="37"/>
      <c r="SQN32" s="37"/>
      <c r="SQO32" s="37"/>
      <c r="SQP32" s="37"/>
      <c r="SQQ32" s="37"/>
      <c r="SQR32" s="37"/>
      <c r="SQS32" s="37"/>
      <c r="SQT32" s="37"/>
      <c r="SQU32" s="37"/>
      <c r="SQV32" s="37"/>
      <c r="SQW32" s="37"/>
      <c r="SQX32" s="37"/>
      <c r="SQY32" s="37"/>
      <c r="SQZ32" s="37"/>
      <c r="SRA32" s="37"/>
      <c r="SRB32" s="37"/>
      <c r="SRC32" s="37"/>
      <c r="SRD32" s="37"/>
      <c r="SRE32" s="37"/>
      <c r="SRF32" s="37"/>
      <c r="SRG32" s="37"/>
      <c r="SRH32" s="37"/>
      <c r="SRI32" s="37"/>
      <c r="SRJ32" s="37"/>
      <c r="SRK32" s="37"/>
      <c r="SRL32" s="37"/>
      <c r="SRM32" s="37"/>
      <c r="SRN32" s="37"/>
      <c r="SRO32" s="37"/>
      <c r="SRP32" s="37"/>
      <c r="SRQ32" s="37"/>
      <c r="SRR32" s="37"/>
      <c r="SRS32" s="37"/>
      <c r="SRT32" s="37"/>
      <c r="SRU32" s="37"/>
      <c r="SRV32" s="37"/>
      <c r="SRW32" s="37"/>
      <c r="SRX32" s="37"/>
      <c r="SRY32" s="37"/>
      <c r="SRZ32" s="37"/>
      <c r="SSA32" s="37"/>
      <c r="SSB32" s="37"/>
      <c r="SSC32" s="37"/>
      <c r="SSD32" s="37"/>
      <c r="SSE32" s="37"/>
      <c r="SSF32" s="37"/>
      <c r="SSG32" s="37"/>
      <c r="SSH32" s="37"/>
      <c r="SSI32" s="37"/>
      <c r="SSJ32" s="37"/>
      <c r="SSK32" s="37"/>
      <c r="SSL32" s="37"/>
      <c r="SSM32" s="37"/>
      <c r="SSN32" s="37"/>
      <c r="SSO32" s="37"/>
      <c r="SSP32" s="37"/>
      <c r="SSQ32" s="37"/>
      <c r="SSR32" s="37"/>
      <c r="SSS32" s="37"/>
      <c r="SST32" s="37"/>
      <c r="SSU32" s="37"/>
      <c r="SSV32" s="37"/>
      <c r="SSW32" s="37"/>
      <c r="SSX32" s="37"/>
      <c r="SSY32" s="37"/>
      <c r="SSZ32" s="37"/>
      <c r="STA32" s="37"/>
      <c r="STB32" s="37"/>
      <c r="STC32" s="37"/>
      <c r="STD32" s="37"/>
      <c r="STE32" s="37"/>
      <c r="STF32" s="37"/>
      <c r="STG32" s="37"/>
      <c r="STH32" s="37"/>
      <c r="STI32" s="37"/>
      <c r="STJ32" s="37"/>
      <c r="STK32" s="37"/>
      <c r="STL32" s="37"/>
      <c r="STM32" s="37"/>
      <c r="STN32" s="37"/>
      <c r="STO32" s="37"/>
      <c r="STP32" s="37"/>
      <c r="STQ32" s="37"/>
      <c r="STR32" s="37"/>
      <c r="STS32" s="37"/>
      <c r="STT32" s="37"/>
      <c r="STU32" s="37"/>
      <c r="STV32" s="37"/>
      <c r="STW32" s="37"/>
      <c r="STX32" s="37"/>
      <c r="STY32" s="37"/>
      <c r="STZ32" s="37"/>
      <c r="SUA32" s="37"/>
      <c r="SUB32" s="37"/>
      <c r="SUC32" s="37"/>
      <c r="SUD32" s="37"/>
      <c r="SUE32" s="37"/>
      <c r="SUF32" s="37"/>
      <c r="SUG32" s="37"/>
      <c r="SUH32" s="37"/>
      <c r="SUI32" s="37"/>
      <c r="SUJ32" s="37"/>
      <c r="SUK32" s="37"/>
      <c r="SUL32" s="37"/>
      <c r="SUM32" s="37"/>
      <c r="SUN32" s="37"/>
      <c r="SUO32" s="37"/>
      <c r="SUP32" s="37"/>
      <c r="SUQ32" s="37"/>
      <c r="SUR32" s="37"/>
      <c r="SUS32" s="37"/>
      <c r="SUT32" s="37"/>
      <c r="SUU32" s="37"/>
      <c r="SUV32" s="37"/>
      <c r="SUW32" s="37"/>
      <c r="SUX32" s="37"/>
      <c r="SUY32" s="37"/>
      <c r="SUZ32" s="37"/>
      <c r="SVA32" s="37"/>
      <c r="SVB32" s="37"/>
      <c r="SVC32" s="37"/>
      <c r="SVD32" s="37"/>
      <c r="SVE32" s="37"/>
      <c r="SVF32" s="37"/>
      <c r="SVG32" s="37"/>
      <c r="SVH32" s="37"/>
      <c r="SVI32" s="37"/>
      <c r="SVJ32" s="37"/>
      <c r="SVK32" s="37"/>
      <c r="SVL32" s="37"/>
      <c r="SVM32" s="37"/>
      <c r="SVN32" s="37"/>
      <c r="SVO32" s="37"/>
      <c r="SVP32" s="37"/>
      <c r="SVQ32" s="37"/>
      <c r="SVR32" s="37"/>
      <c r="SVS32" s="37"/>
      <c r="SVT32" s="37"/>
      <c r="SVU32" s="37"/>
      <c r="SVV32" s="37"/>
      <c r="SVW32" s="37"/>
      <c r="SVX32" s="37"/>
      <c r="SVY32" s="37"/>
      <c r="SVZ32" s="37"/>
      <c r="SWA32" s="37"/>
      <c r="SWB32" s="37"/>
      <c r="SWC32" s="37"/>
      <c r="SWD32" s="37"/>
      <c r="SWE32" s="37"/>
      <c r="SWF32" s="37"/>
      <c r="SWG32" s="37"/>
      <c r="SWH32" s="37"/>
      <c r="SWI32" s="37"/>
      <c r="SWJ32" s="37"/>
      <c r="SWK32" s="37"/>
      <c r="SWL32" s="37"/>
      <c r="SWM32" s="37"/>
      <c r="SWN32" s="37"/>
      <c r="SWO32" s="37"/>
      <c r="SWP32" s="37"/>
      <c r="SWQ32" s="37"/>
      <c r="SWR32" s="37"/>
      <c r="SWS32" s="37"/>
      <c r="SWT32" s="37"/>
      <c r="SWU32" s="37"/>
      <c r="SWV32" s="37"/>
      <c r="SWW32" s="37"/>
      <c r="SWX32" s="37"/>
      <c r="SWY32" s="37"/>
      <c r="SWZ32" s="37"/>
      <c r="SXA32" s="37"/>
      <c r="SXB32" s="37"/>
      <c r="SXC32" s="37"/>
      <c r="SXD32" s="37"/>
      <c r="SXE32" s="37"/>
      <c r="SXF32" s="37"/>
      <c r="SXG32" s="37"/>
      <c r="SXH32" s="37"/>
      <c r="SXI32" s="37"/>
      <c r="SXJ32" s="37"/>
      <c r="SXK32" s="37"/>
      <c r="SXL32" s="37"/>
      <c r="SXM32" s="37"/>
      <c r="SXN32" s="37"/>
      <c r="SXO32" s="37"/>
      <c r="SXP32" s="37"/>
      <c r="SXQ32" s="37"/>
      <c r="SXR32" s="37"/>
      <c r="SXS32" s="37"/>
      <c r="SXT32" s="37"/>
      <c r="SXU32" s="37"/>
      <c r="SXV32" s="37"/>
      <c r="SXW32" s="37"/>
      <c r="SXX32" s="37"/>
      <c r="SXY32" s="37"/>
      <c r="SXZ32" s="37"/>
      <c r="SYA32" s="37"/>
      <c r="SYB32" s="37"/>
      <c r="SYC32" s="37"/>
      <c r="SYD32" s="37"/>
      <c r="SYE32" s="37"/>
      <c r="SYF32" s="37"/>
      <c r="SYG32" s="37"/>
      <c r="SYH32" s="37"/>
      <c r="SYI32" s="37"/>
      <c r="SYJ32" s="37"/>
      <c r="SYK32" s="37"/>
      <c r="SYL32" s="37"/>
      <c r="SYM32" s="37"/>
      <c r="SYN32" s="37"/>
      <c r="SYO32" s="37"/>
      <c r="SYP32" s="37"/>
      <c r="SYQ32" s="37"/>
      <c r="SYR32" s="37"/>
      <c r="SYS32" s="37"/>
      <c r="SYT32" s="37"/>
      <c r="SYU32" s="37"/>
      <c r="SYV32" s="37"/>
      <c r="SYW32" s="37"/>
      <c r="SYX32" s="37"/>
      <c r="SYY32" s="37"/>
      <c r="SYZ32" s="37"/>
      <c r="SZA32" s="37"/>
      <c r="SZB32" s="37"/>
      <c r="SZC32" s="37"/>
      <c r="SZD32" s="37"/>
      <c r="SZE32" s="37"/>
      <c r="SZF32" s="37"/>
      <c r="SZG32" s="37"/>
      <c r="SZH32" s="37"/>
      <c r="SZI32" s="37"/>
      <c r="SZJ32" s="37"/>
      <c r="SZK32" s="37"/>
      <c r="SZL32" s="37"/>
      <c r="SZM32" s="37"/>
      <c r="SZN32" s="37"/>
      <c r="SZO32" s="37"/>
      <c r="SZP32" s="37"/>
      <c r="SZQ32" s="37"/>
      <c r="SZR32" s="37"/>
      <c r="SZS32" s="37"/>
      <c r="SZT32" s="37"/>
      <c r="SZU32" s="37"/>
      <c r="SZV32" s="37"/>
      <c r="SZW32" s="37"/>
      <c r="SZX32" s="37"/>
      <c r="SZY32" s="37"/>
      <c r="SZZ32" s="37"/>
      <c r="TAA32" s="37"/>
      <c r="TAB32" s="37"/>
      <c r="TAC32" s="37"/>
      <c r="TAD32" s="37"/>
      <c r="TAE32" s="37"/>
      <c r="TAF32" s="37"/>
      <c r="TAG32" s="37"/>
      <c r="TAH32" s="37"/>
      <c r="TAI32" s="37"/>
      <c r="TAJ32" s="37"/>
      <c r="TAK32" s="37"/>
      <c r="TAL32" s="37"/>
      <c r="TAM32" s="37"/>
      <c r="TAN32" s="37"/>
      <c r="TAO32" s="37"/>
      <c r="TAP32" s="37"/>
      <c r="TAQ32" s="37"/>
      <c r="TAR32" s="37"/>
      <c r="TAS32" s="37"/>
      <c r="TAT32" s="37"/>
      <c r="TAU32" s="37"/>
      <c r="TAV32" s="37"/>
      <c r="TAW32" s="37"/>
      <c r="TAX32" s="37"/>
      <c r="TAY32" s="37"/>
      <c r="TAZ32" s="37"/>
      <c r="TBA32" s="37"/>
      <c r="TBB32" s="37"/>
      <c r="TBC32" s="37"/>
      <c r="TBD32" s="37"/>
      <c r="TBE32" s="37"/>
      <c r="TBF32" s="37"/>
      <c r="TBG32" s="37"/>
      <c r="TBH32" s="37"/>
      <c r="TBI32" s="37"/>
      <c r="TBJ32" s="37"/>
      <c r="TBK32" s="37"/>
      <c r="TBL32" s="37"/>
      <c r="TBM32" s="37"/>
      <c r="TBN32" s="37"/>
      <c r="TBO32" s="37"/>
      <c r="TBP32" s="37"/>
      <c r="TBQ32" s="37"/>
      <c r="TBR32" s="37"/>
      <c r="TBS32" s="37"/>
      <c r="TBT32" s="37"/>
      <c r="TBU32" s="37"/>
      <c r="TBV32" s="37"/>
      <c r="TBW32" s="37"/>
      <c r="TBX32" s="37"/>
      <c r="TBY32" s="37"/>
      <c r="TBZ32" s="37"/>
      <c r="TCA32" s="37"/>
      <c r="TCB32" s="37"/>
      <c r="TCC32" s="37"/>
      <c r="TCD32" s="37"/>
      <c r="TCE32" s="37"/>
      <c r="TCF32" s="37"/>
      <c r="TCG32" s="37"/>
      <c r="TCH32" s="37"/>
      <c r="TCI32" s="37"/>
      <c r="TCJ32" s="37"/>
      <c r="TCK32" s="37"/>
      <c r="TCL32" s="37"/>
      <c r="TCM32" s="37"/>
      <c r="TCN32" s="37"/>
      <c r="TCO32" s="37"/>
      <c r="TCP32" s="37"/>
      <c r="TCQ32" s="37"/>
      <c r="TCR32" s="37"/>
      <c r="TCS32" s="37"/>
      <c r="TCT32" s="37"/>
      <c r="TCU32" s="37"/>
      <c r="TCV32" s="37"/>
      <c r="TCW32" s="37"/>
      <c r="TCX32" s="37"/>
      <c r="TCY32" s="37"/>
      <c r="TCZ32" s="37"/>
      <c r="TDA32" s="37"/>
      <c r="TDB32" s="37"/>
      <c r="TDC32" s="37"/>
      <c r="TDD32" s="37"/>
      <c r="TDE32" s="37"/>
      <c r="TDF32" s="37"/>
      <c r="TDG32" s="37"/>
      <c r="TDH32" s="37"/>
      <c r="TDI32" s="37"/>
      <c r="TDJ32" s="37"/>
      <c r="TDK32" s="37"/>
      <c r="TDL32" s="37"/>
      <c r="TDM32" s="37"/>
      <c r="TDN32" s="37"/>
      <c r="TDO32" s="37"/>
      <c r="TDP32" s="37"/>
      <c r="TDQ32" s="37"/>
      <c r="TDR32" s="37"/>
      <c r="TDS32" s="37"/>
      <c r="TDT32" s="37"/>
      <c r="TDU32" s="37"/>
      <c r="TDV32" s="37"/>
      <c r="TDW32" s="37"/>
      <c r="TDX32" s="37"/>
      <c r="TDY32" s="37"/>
      <c r="TDZ32" s="37"/>
      <c r="TEA32" s="37"/>
      <c r="TEB32" s="37"/>
      <c r="TEC32" s="37"/>
      <c r="TED32" s="37"/>
      <c r="TEE32" s="37"/>
      <c r="TEF32" s="37"/>
      <c r="TEG32" s="37"/>
      <c r="TEH32" s="37"/>
      <c r="TEI32" s="37"/>
      <c r="TEJ32" s="37"/>
      <c r="TEK32" s="37"/>
      <c r="TEL32" s="37"/>
      <c r="TEM32" s="37"/>
      <c r="TEN32" s="37"/>
      <c r="TEO32" s="37"/>
      <c r="TEP32" s="37"/>
      <c r="TEQ32" s="37"/>
      <c r="TER32" s="37"/>
      <c r="TES32" s="37"/>
      <c r="TET32" s="37"/>
      <c r="TEU32" s="37"/>
      <c r="TEV32" s="37"/>
      <c r="TEW32" s="37"/>
      <c r="TEX32" s="37"/>
      <c r="TEY32" s="37"/>
      <c r="TEZ32" s="37"/>
      <c r="TFA32" s="37"/>
      <c r="TFB32" s="37"/>
      <c r="TFC32" s="37"/>
      <c r="TFD32" s="37"/>
      <c r="TFE32" s="37"/>
      <c r="TFF32" s="37"/>
      <c r="TFG32" s="37"/>
      <c r="TFH32" s="37"/>
      <c r="TFI32" s="37"/>
      <c r="TFJ32" s="37"/>
      <c r="TFK32" s="37"/>
      <c r="TFL32" s="37"/>
      <c r="TFM32" s="37"/>
      <c r="TFN32" s="37"/>
      <c r="TFO32" s="37"/>
      <c r="TFP32" s="37"/>
      <c r="TFQ32" s="37"/>
      <c r="TFR32" s="37"/>
      <c r="TFS32" s="37"/>
      <c r="TFT32" s="37"/>
      <c r="TFU32" s="37"/>
      <c r="TFV32" s="37"/>
      <c r="TFW32" s="37"/>
      <c r="TFX32" s="37"/>
      <c r="TFY32" s="37"/>
      <c r="TFZ32" s="37"/>
      <c r="TGA32" s="37"/>
      <c r="TGB32" s="37"/>
      <c r="TGC32" s="37"/>
      <c r="TGD32" s="37"/>
      <c r="TGE32" s="37"/>
      <c r="TGF32" s="37"/>
      <c r="TGG32" s="37"/>
      <c r="TGH32" s="37"/>
      <c r="TGI32" s="37"/>
      <c r="TGJ32" s="37"/>
      <c r="TGK32" s="37"/>
      <c r="TGL32" s="37"/>
      <c r="TGM32" s="37"/>
      <c r="TGN32" s="37"/>
      <c r="TGO32" s="37"/>
      <c r="TGP32" s="37"/>
      <c r="TGQ32" s="37"/>
      <c r="TGR32" s="37"/>
      <c r="TGS32" s="37"/>
      <c r="TGT32" s="37"/>
      <c r="TGU32" s="37"/>
      <c r="TGV32" s="37"/>
      <c r="TGW32" s="37"/>
      <c r="TGX32" s="37"/>
      <c r="TGY32" s="37"/>
      <c r="TGZ32" s="37"/>
      <c r="THA32" s="37"/>
      <c r="THB32" s="37"/>
      <c r="THC32" s="37"/>
      <c r="THD32" s="37"/>
      <c r="THE32" s="37"/>
      <c r="THF32" s="37"/>
      <c r="THG32" s="37"/>
      <c r="THH32" s="37"/>
      <c r="THI32" s="37"/>
      <c r="THJ32" s="37"/>
      <c r="THK32" s="37"/>
      <c r="THL32" s="37"/>
      <c r="THM32" s="37"/>
      <c r="THN32" s="37"/>
      <c r="THO32" s="37"/>
      <c r="THP32" s="37"/>
      <c r="THQ32" s="37"/>
      <c r="THR32" s="37"/>
      <c r="THS32" s="37"/>
      <c r="THT32" s="37"/>
      <c r="THU32" s="37"/>
      <c r="THV32" s="37"/>
      <c r="THW32" s="37"/>
      <c r="THX32" s="37"/>
      <c r="THY32" s="37"/>
      <c r="THZ32" s="37"/>
      <c r="TIA32" s="37"/>
      <c r="TIB32" s="37"/>
      <c r="TIC32" s="37"/>
      <c r="TID32" s="37"/>
      <c r="TIE32" s="37"/>
      <c r="TIF32" s="37"/>
      <c r="TIG32" s="37"/>
      <c r="TIH32" s="37"/>
      <c r="TII32" s="37"/>
      <c r="TIJ32" s="37"/>
      <c r="TIK32" s="37"/>
      <c r="TIL32" s="37"/>
      <c r="TIM32" s="37"/>
      <c r="TIN32" s="37"/>
      <c r="TIO32" s="37"/>
      <c r="TIP32" s="37"/>
      <c r="TIQ32" s="37"/>
      <c r="TIR32" s="37"/>
      <c r="TIS32" s="37"/>
      <c r="TIT32" s="37"/>
      <c r="TIU32" s="37"/>
      <c r="TIV32" s="37"/>
      <c r="TIW32" s="37"/>
      <c r="TIX32" s="37"/>
      <c r="TIY32" s="37"/>
      <c r="TIZ32" s="37"/>
      <c r="TJA32" s="37"/>
      <c r="TJB32" s="37"/>
      <c r="TJC32" s="37"/>
      <c r="TJD32" s="37"/>
      <c r="TJE32" s="37"/>
      <c r="TJF32" s="37"/>
      <c r="TJG32" s="37"/>
      <c r="TJH32" s="37"/>
      <c r="TJI32" s="37"/>
      <c r="TJJ32" s="37"/>
      <c r="TJK32" s="37"/>
      <c r="TJL32" s="37"/>
      <c r="TJM32" s="37"/>
      <c r="TJN32" s="37"/>
      <c r="TJO32" s="37"/>
      <c r="TJP32" s="37"/>
      <c r="TJQ32" s="37"/>
      <c r="TJR32" s="37"/>
      <c r="TJS32" s="37"/>
      <c r="TJT32" s="37"/>
      <c r="TJU32" s="37"/>
      <c r="TJV32" s="37"/>
      <c r="TJW32" s="37"/>
      <c r="TJX32" s="37"/>
      <c r="TJY32" s="37"/>
      <c r="TJZ32" s="37"/>
      <c r="TKA32" s="37"/>
      <c r="TKB32" s="37"/>
      <c r="TKC32" s="37"/>
      <c r="TKD32" s="37"/>
      <c r="TKE32" s="37"/>
      <c r="TKF32" s="37"/>
      <c r="TKG32" s="37"/>
      <c r="TKH32" s="37"/>
      <c r="TKI32" s="37"/>
      <c r="TKJ32" s="37"/>
      <c r="TKK32" s="37"/>
      <c r="TKL32" s="37"/>
      <c r="TKM32" s="37"/>
      <c r="TKN32" s="37"/>
      <c r="TKO32" s="37"/>
      <c r="TKP32" s="37"/>
      <c r="TKQ32" s="37"/>
      <c r="TKR32" s="37"/>
      <c r="TKS32" s="37"/>
      <c r="TKT32" s="37"/>
      <c r="TKU32" s="37"/>
      <c r="TKV32" s="37"/>
      <c r="TKW32" s="37"/>
      <c r="TKX32" s="37"/>
      <c r="TKY32" s="37"/>
      <c r="TKZ32" s="37"/>
      <c r="TLA32" s="37"/>
      <c r="TLB32" s="37"/>
      <c r="TLC32" s="37"/>
      <c r="TLD32" s="37"/>
      <c r="TLE32" s="37"/>
      <c r="TLF32" s="37"/>
      <c r="TLG32" s="37"/>
      <c r="TLH32" s="37"/>
      <c r="TLI32" s="37"/>
      <c r="TLJ32" s="37"/>
      <c r="TLK32" s="37"/>
      <c r="TLL32" s="37"/>
      <c r="TLM32" s="37"/>
      <c r="TLN32" s="37"/>
      <c r="TLO32" s="37"/>
      <c r="TLP32" s="37"/>
      <c r="TLQ32" s="37"/>
      <c r="TLR32" s="37"/>
      <c r="TLS32" s="37"/>
      <c r="TLT32" s="37"/>
      <c r="TLU32" s="37"/>
      <c r="TLV32" s="37"/>
      <c r="TLW32" s="37"/>
      <c r="TLX32" s="37"/>
      <c r="TLY32" s="37"/>
      <c r="TLZ32" s="37"/>
      <c r="TMA32" s="37"/>
      <c r="TMB32" s="37"/>
      <c r="TMC32" s="37"/>
      <c r="TMD32" s="37"/>
      <c r="TME32" s="37"/>
      <c r="TMF32" s="37"/>
      <c r="TMG32" s="37"/>
      <c r="TMH32" s="37"/>
      <c r="TMI32" s="37"/>
      <c r="TMJ32" s="37"/>
      <c r="TMK32" s="37"/>
      <c r="TML32" s="37"/>
      <c r="TMM32" s="37"/>
      <c r="TMN32" s="37"/>
      <c r="TMO32" s="37"/>
      <c r="TMP32" s="37"/>
      <c r="TMQ32" s="37"/>
      <c r="TMR32" s="37"/>
      <c r="TMS32" s="37"/>
      <c r="TMT32" s="37"/>
      <c r="TMU32" s="37"/>
      <c r="TMV32" s="37"/>
      <c r="TMW32" s="37"/>
      <c r="TMX32" s="37"/>
      <c r="TMY32" s="37"/>
      <c r="TMZ32" s="37"/>
      <c r="TNA32" s="37"/>
      <c r="TNB32" s="37"/>
      <c r="TNC32" s="37"/>
      <c r="TND32" s="37"/>
      <c r="TNE32" s="37"/>
      <c r="TNF32" s="37"/>
      <c r="TNG32" s="37"/>
      <c r="TNH32" s="37"/>
      <c r="TNI32" s="37"/>
      <c r="TNJ32" s="37"/>
      <c r="TNK32" s="37"/>
      <c r="TNL32" s="37"/>
      <c r="TNM32" s="37"/>
      <c r="TNN32" s="37"/>
      <c r="TNO32" s="37"/>
      <c r="TNP32" s="37"/>
      <c r="TNQ32" s="37"/>
      <c r="TNR32" s="37"/>
      <c r="TNS32" s="37"/>
      <c r="TNT32" s="37"/>
      <c r="TNU32" s="37"/>
      <c r="TNV32" s="37"/>
      <c r="TNW32" s="37"/>
      <c r="TNX32" s="37"/>
      <c r="TNY32" s="37"/>
      <c r="TNZ32" s="37"/>
      <c r="TOA32" s="37"/>
      <c r="TOB32" s="37"/>
      <c r="TOC32" s="37"/>
      <c r="TOD32" s="37"/>
      <c r="TOE32" s="37"/>
      <c r="TOF32" s="37"/>
      <c r="TOG32" s="37"/>
      <c r="TOH32" s="37"/>
      <c r="TOI32" s="37"/>
      <c r="TOJ32" s="37"/>
      <c r="TOK32" s="37"/>
      <c r="TOL32" s="37"/>
      <c r="TOM32" s="37"/>
      <c r="TON32" s="37"/>
      <c r="TOO32" s="37"/>
      <c r="TOP32" s="37"/>
      <c r="TOQ32" s="37"/>
      <c r="TOR32" s="37"/>
      <c r="TOS32" s="37"/>
      <c r="TOT32" s="37"/>
      <c r="TOU32" s="37"/>
      <c r="TOV32" s="37"/>
      <c r="TOW32" s="37"/>
      <c r="TOX32" s="37"/>
      <c r="TOY32" s="37"/>
      <c r="TOZ32" s="37"/>
      <c r="TPA32" s="37"/>
      <c r="TPB32" s="37"/>
      <c r="TPC32" s="37"/>
      <c r="TPD32" s="37"/>
      <c r="TPE32" s="37"/>
      <c r="TPF32" s="37"/>
      <c r="TPG32" s="37"/>
      <c r="TPH32" s="37"/>
      <c r="TPI32" s="37"/>
      <c r="TPJ32" s="37"/>
      <c r="TPK32" s="37"/>
      <c r="TPL32" s="37"/>
      <c r="TPM32" s="37"/>
      <c r="TPN32" s="37"/>
      <c r="TPO32" s="37"/>
      <c r="TPP32" s="37"/>
      <c r="TPQ32" s="37"/>
      <c r="TPR32" s="37"/>
      <c r="TPS32" s="37"/>
      <c r="TPT32" s="37"/>
      <c r="TPU32" s="37"/>
      <c r="TPV32" s="37"/>
      <c r="TPW32" s="37"/>
      <c r="TPX32" s="37"/>
      <c r="TPY32" s="37"/>
      <c r="TPZ32" s="37"/>
      <c r="TQA32" s="37"/>
      <c r="TQB32" s="37"/>
      <c r="TQC32" s="37"/>
      <c r="TQD32" s="37"/>
      <c r="TQE32" s="37"/>
      <c r="TQF32" s="37"/>
      <c r="TQG32" s="37"/>
      <c r="TQH32" s="37"/>
      <c r="TQI32" s="37"/>
      <c r="TQJ32" s="37"/>
      <c r="TQK32" s="37"/>
      <c r="TQL32" s="37"/>
      <c r="TQM32" s="37"/>
      <c r="TQN32" s="37"/>
      <c r="TQO32" s="37"/>
      <c r="TQP32" s="37"/>
      <c r="TQQ32" s="37"/>
      <c r="TQR32" s="37"/>
      <c r="TQS32" s="37"/>
      <c r="TQT32" s="37"/>
      <c r="TQU32" s="37"/>
      <c r="TQV32" s="37"/>
      <c r="TQW32" s="37"/>
      <c r="TQX32" s="37"/>
      <c r="TQY32" s="37"/>
      <c r="TQZ32" s="37"/>
      <c r="TRA32" s="37"/>
      <c r="TRB32" s="37"/>
      <c r="TRC32" s="37"/>
      <c r="TRD32" s="37"/>
      <c r="TRE32" s="37"/>
      <c r="TRF32" s="37"/>
      <c r="TRG32" s="37"/>
      <c r="TRH32" s="37"/>
      <c r="TRI32" s="37"/>
      <c r="TRJ32" s="37"/>
      <c r="TRK32" s="37"/>
      <c r="TRL32" s="37"/>
      <c r="TRM32" s="37"/>
      <c r="TRN32" s="37"/>
      <c r="TRO32" s="37"/>
      <c r="TRP32" s="37"/>
      <c r="TRQ32" s="37"/>
      <c r="TRR32" s="37"/>
      <c r="TRS32" s="37"/>
      <c r="TRT32" s="37"/>
      <c r="TRU32" s="37"/>
      <c r="TRV32" s="37"/>
      <c r="TRW32" s="37"/>
      <c r="TRX32" s="37"/>
      <c r="TRY32" s="37"/>
      <c r="TRZ32" s="37"/>
      <c r="TSA32" s="37"/>
      <c r="TSB32" s="37"/>
      <c r="TSC32" s="37"/>
      <c r="TSD32" s="37"/>
      <c r="TSE32" s="37"/>
      <c r="TSF32" s="37"/>
      <c r="TSG32" s="37"/>
      <c r="TSH32" s="37"/>
      <c r="TSI32" s="37"/>
      <c r="TSJ32" s="37"/>
      <c r="TSK32" s="37"/>
      <c r="TSL32" s="37"/>
      <c r="TSM32" s="37"/>
      <c r="TSN32" s="37"/>
      <c r="TSO32" s="37"/>
      <c r="TSP32" s="37"/>
      <c r="TSQ32" s="37"/>
      <c r="TSR32" s="37"/>
      <c r="TSS32" s="37"/>
      <c r="TST32" s="37"/>
      <c r="TSU32" s="37"/>
      <c r="TSV32" s="37"/>
      <c r="TSW32" s="37"/>
      <c r="TSX32" s="37"/>
      <c r="TSY32" s="37"/>
      <c r="TSZ32" s="37"/>
      <c r="TTA32" s="37"/>
      <c r="TTB32" s="37"/>
      <c r="TTC32" s="37"/>
      <c r="TTD32" s="37"/>
      <c r="TTE32" s="37"/>
      <c r="TTF32" s="37"/>
      <c r="TTG32" s="37"/>
      <c r="TTH32" s="37"/>
      <c r="TTI32" s="37"/>
      <c r="TTJ32" s="37"/>
      <c r="TTK32" s="37"/>
      <c r="TTL32" s="37"/>
      <c r="TTM32" s="37"/>
      <c r="TTN32" s="37"/>
      <c r="TTO32" s="37"/>
      <c r="TTP32" s="37"/>
      <c r="TTQ32" s="37"/>
      <c r="TTR32" s="37"/>
      <c r="TTS32" s="37"/>
      <c r="TTT32" s="37"/>
      <c r="TTU32" s="37"/>
      <c r="TTV32" s="37"/>
      <c r="TTW32" s="37"/>
      <c r="TTX32" s="37"/>
      <c r="TTY32" s="37"/>
      <c r="TTZ32" s="37"/>
      <c r="TUA32" s="37"/>
      <c r="TUB32" s="37"/>
      <c r="TUC32" s="37"/>
      <c r="TUD32" s="37"/>
      <c r="TUE32" s="37"/>
      <c r="TUF32" s="37"/>
      <c r="TUG32" s="37"/>
      <c r="TUH32" s="37"/>
      <c r="TUI32" s="37"/>
      <c r="TUJ32" s="37"/>
      <c r="TUK32" s="37"/>
      <c r="TUL32" s="37"/>
      <c r="TUM32" s="37"/>
      <c r="TUN32" s="37"/>
      <c r="TUO32" s="37"/>
      <c r="TUP32" s="37"/>
      <c r="TUQ32" s="37"/>
      <c r="TUR32" s="37"/>
      <c r="TUS32" s="37"/>
      <c r="TUT32" s="37"/>
      <c r="TUU32" s="37"/>
      <c r="TUV32" s="37"/>
      <c r="TUW32" s="37"/>
      <c r="TUX32" s="37"/>
      <c r="TUY32" s="37"/>
      <c r="TUZ32" s="37"/>
      <c r="TVA32" s="37"/>
      <c r="TVB32" s="37"/>
      <c r="TVC32" s="37"/>
      <c r="TVD32" s="37"/>
      <c r="TVE32" s="37"/>
      <c r="TVF32" s="37"/>
      <c r="TVG32" s="37"/>
      <c r="TVH32" s="37"/>
      <c r="TVI32" s="37"/>
      <c r="TVJ32" s="37"/>
      <c r="TVK32" s="37"/>
      <c r="TVL32" s="37"/>
      <c r="TVM32" s="37"/>
      <c r="TVN32" s="37"/>
      <c r="TVO32" s="37"/>
      <c r="TVP32" s="37"/>
      <c r="TVQ32" s="37"/>
      <c r="TVR32" s="37"/>
      <c r="TVS32" s="37"/>
      <c r="TVT32" s="37"/>
      <c r="TVU32" s="37"/>
      <c r="TVV32" s="37"/>
      <c r="TVW32" s="37"/>
      <c r="TVX32" s="37"/>
      <c r="TVY32" s="37"/>
      <c r="TVZ32" s="37"/>
      <c r="TWA32" s="37"/>
      <c r="TWB32" s="37"/>
      <c r="TWC32" s="37"/>
      <c r="TWD32" s="37"/>
      <c r="TWE32" s="37"/>
      <c r="TWF32" s="37"/>
      <c r="TWG32" s="37"/>
      <c r="TWH32" s="37"/>
      <c r="TWI32" s="37"/>
      <c r="TWJ32" s="37"/>
      <c r="TWK32" s="37"/>
      <c r="TWL32" s="37"/>
      <c r="TWM32" s="37"/>
      <c r="TWN32" s="37"/>
      <c r="TWO32" s="37"/>
      <c r="TWP32" s="37"/>
      <c r="TWQ32" s="37"/>
      <c r="TWR32" s="37"/>
      <c r="TWS32" s="37"/>
      <c r="TWT32" s="37"/>
      <c r="TWU32" s="37"/>
      <c r="TWV32" s="37"/>
      <c r="TWW32" s="37"/>
      <c r="TWX32" s="37"/>
      <c r="TWY32" s="37"/>
      <c r="TWZ32" s="37"/>
      <c r="TXA32" s="37"/>
      <c r="TXB32" s="37"/>
      <c r="TXC32" s="37"/>
      <c r="TXD32" s="37"/>
      <c r="TXE32" s="37"/>
      <c r="TXF32" s="37"/>
      <c r="TXG32" s="37"/>
      <c r="TXH32" s="37"/>
      <c r="TXI32" s="37"/>
      <c r="TXJ32" s="37"/>
      <c r="TXK32" s="37"/>
      <c r="TXL32" s="37"/>
      <c r="TXM32" s="37"/>
      <c r="TXN32" s="37"/>
      <c r="TXO32" s="37"/>
      <c r="TXP32" s="37"/>
      <c r="TXQ32" s="37"/>
      <c r="TXR32" s="37"/>
      <c r="TXS32" s="37"/>
      <c r="TXT32" s="37"/>
      <c r="TXU32" s="37"/>
      <c r="TXV32" s="37"/>
      <c r="TXW32" s="37"/>
      <c r="TXX32" s="37"/>
      <c r="TXY32" s="37"/>
      <c r="TXZ32" s="37"/>
      <c r="TYA32" s="37"/>
      <c r="TYB32" s="37"/>
      <c r="TYC32" s="37"/>
      <c r="TYD32" s="37"/>
      <c r="TYE32" s="37"/>
      <c r="TYF32" s="37"/>
      <c r="TYG32" s="37"/>
      <c r="TYH32" s="37"/>
      <c r="TYI32" s="37"/>
      <c r="TYJ32" s="37"/>
      <c r="TYK32" s="37"/>
      <c r="TYL32" s="37"/>
      <c r="TYM32" s="37"/>
      <c r="TYN32" s="37"/>
      <c r="TYO32" s="37"/>
      <c r="TYP32" s="37"/>
      <c r="TYQ32" s="37"/>
      <c r="TYR32" s="37"/>
      <c r="TYS32" s="37"/>
      <c r="TYT32" s="37"/>
      <c r="TYU32" s="37"/>
      <c r="TYV32" s="37"/>
      <c r="TYW32" s="37"/>
      <c r="TYX32" s="37"/>
      <c r="TYY32" s="37"/>
      <c r="TYZ32" s="37"/>
      <c r="TZA32" s="37"/>
      <c r="TZB32" s="37"/>
      <c r="TZC32" s="37"/>
      <c r="TZD32" s="37"/>
      <c r="TZE32" s="37"/>
      <c r="TZF32" s="37"/>
      <c r="TZG32" s="37"/>
      <c r="TZH32" s="37"/>
      <c r="TZI32" s="37"/>
      <c r="TZJ32" s="37"/>
      <c r="TZK32" s="37"/>
      <c r="TZL32" s="37"/>
      <c r="TZM32" s="37"/>
      <c r="TZN32" s="37"/>
      <c r="TZO32" s="37"/>
      <c r="TZP32" s="37"/>
      <c r="TZQ32" s="37"/>
      <c r="TZR32" s="37"/>
      <c r="TZS32" s="37"/>
      <c r="TZT32" s="37"/>
      <c r="TZU32" s="37"/>
      <c r="TZV32" s="37"/>
      <c r="TZW32" s="37"/>
      <c r="TZX32" s="37"/>
      <c r="TZY32" s="37"/>
      <c r="TZZ32" s="37"/>
      <c r="UAA32" s="37"/>
      <c r="UAB32" s="37"/>
      <c r="UAC32" s="37"/>
      <c r="UAD32" s="37"/>
      <c r="UAE32" s="37"/>
      <c r="UAF32" s="37"/>
      <c r="UAG32" s="37"/>
      <c r="UAH32" s="37"/>
      <c r="UAI32" s="37"/>
      <c r="UAJ32" s="37"/>
      <c r="UAK32" s="37"/>
      <c r="UAL32" s="37"/>
      <c r="UAM32" s="37"/>
      <c r="UAN32" s="37"/>
      <c r="UAO32" s="37"/>
      <c r="UAP32" s="37"/>
      <c r="UAQ32" s="37"/>
      <c r="UAR32" s="37"/>
      <c r="UAS32" s="37"/>
      <c r="UAT32" s="37"/>
      <c r="UAU32" s="37"/>
      <c r="UAV32" s="37"/>
      <c r="UAW32" s="37"/>
      <c r="UAX32" s="37"/>
      <c r="UAY32" s="37"/>
      <c r="UAZ32" s="37"/>
      <c r="UBA32" s="37"/>
      <c r="UBB32" s="37"/>
      <c r="UBC32" s="37"/>
      <c r="UBD32" s="37"/>
      <c r="UBE32" s="37"/>
      <c r="UBF32" s="37"/>
      <c r="UBG32" s="37"/>
      <c r="UBH32" s="37"/>
      <c r="UBI32" s="37"/>
      <c r="UBJ32" s="37"/>
      <c r="UBK32" s="37"/>
      <c r="UBL32" s="37"/>
      <c r="UBM32" s="37"/>
      <c r="UBN32" s="37"/>
      <c r="UBO32" s="37"/>
      <c r="UBP32" s="37"/>
      <c r="UBQ32" s="37"/>
      <c r="UBR32" s="37"/>
      <c r="UBS32" s="37"/>
      <c r="UBT32" s="37"/>
      <c r="UBU32" s="37"/>
      <c r="UBV32" s="37"/>
      <c r="UBW32" s="37"/>
      <c r="UBX32" s="37"/>
      <c r="UBY32" s="37"/>
      <c r="UBZ32" s="37"/>
      <c r="UCA32" s="37"/>
      <c r="UCB32" s="37"/>
      <c r="UCC32" s="37"/>
      <c r="UCD32" s="37"/>
      <c r="UCE32" s="37"/>
      <c r="UCF32" s="37"/>
      <c r="UCG32" s="37"/>
      <c r="UCH32" s="37"/>
      <c r="UCI32" s="37"/>
      <c r="UCJ32" s="37"/>
      <c r="UCK32" s="37"/>
      <c r="UCL32" s="37"/>
      <c r="UCM32" s="37"/>
      <c r="UCN32" s="37"/>
      <c r="UCO32" s="37"/>
      <c r="UCP32" s="37"/>
      <c r="UCQ32" s="37"/>
      <c r="UCR32" s="37"/>
      <c r="UCS32" s="37"/>
      <c r="UCT32" s="37"/>
      <c r="UCU32" s="37"/>
      <c r="UCV32" s="37"/>
      <c r="UCW32" s="37"/>
      <c r="UCX32" s="37"/>
      <c r="UCY32" s="37"/>
      <c r="UCZ32" s="37"/>
      <c r="UDA32" s="37"/>
      <c r="UDB32" s="37"/>
      <c r="UDC32" s="37"/>
      <c r="UDD32" s="37"/>
      <c r="UDE32" s="37"/>
      <c r="UDF32" s="37"/>
      <c r="UDG32" s="37"/>
      <c r="UDH32" s="37"/>
      <c r="UDI32" s="37"/>
      <c r="UDJ32" s="37"/>
      <c r="UDK32" s="37"/>
      <c r="UDL32" s="37"/>
      <c r="UDM32" s="37"/>
      <c r="UDN32" s="37"/>
      <c r="UDO32" s="37"/>
      <c r="UDP32" s="37"/>
      <c r="UDQ32" s="37"/>
      <c r="UDR32" s="37"/>
      <c r="UDS32" s="37"/>
      <c r="UDT32" s="37"/>
      <c r="UDU32" s="37"/>
      <c r="UDV32" s="37"/>
      <c r="UDW32" s="37"/>
      <c r="UDX32" s="37"/>
      <c r="UDY32" s="37"/>
      <c r="UDZ32" s="37"/>
      <c r="UEA32" s="37"/>
      <c r="UEB32" s="37"/>
      <c r="UEC32" s="37"/>
      <c r="UED32" s="37"/>
      <c r="UEE32" s="37"/>
      <c r="UEF32" s="37"/>
      <c r="UEG32" s="37"/>
      <c r="UEH32" s="37"/>
      <c r="UEI32" s="37"/>
      <c r="UEJ32" s="37"/>
      <c r="UEK32" s="37"/>
      <c r="UEL32" s="37"/>
      <c r="UEM32" s="37"/>
      <c r="UEN32" s="37"/>
      <c r="UEO32" s="37"/>
      <c r="UEP32" s="37"/>
      <c r="UEQ32" s="37"/>
      <c r="UER32" s="37"/>
      <c r="UES32" s="37"/>
      <c r="UET32" s="37"/>
      <c r="UEU32" s="37"/>
      <c r="UEV32" s="37"/>
      <c r="UEW32" s="37"/>
      <c r="UEX32" s="37"/>
      <c r="UEY32" s="37"/>
      <c r="UEZ32" s="37"/>
      <c r="UFA32" s="37"/>
      <c r="UFB32" s="37"/>
      <c r="UFC32" s="37"/>
      <c r="UFD32" s="37"/>
      <c r="UFE32" s="37"/>
      <c r="UFF32" s="37"/>
      <c r="UFG32" s="37"/>
      <c r="UFH32" s="37"/>
      <c r="UFI32" s="37"/>
      <c r="UFJ32" s="37"/>
      <c r="UFK32" s="37"/>
      <c r="UFL32" s="37"/>
      <c r="UFM32" s="37"/>
      <c r="UFN32" s="37"/>
      <c r="UFO32" s="37"/>
      <c r="UFP32" s="37"/>
      <c r="UFQ32" s="37"/>
      <c r="UFR32" s="37"/>
      <c r="UFS32" s="37"/>
      <c r="UFT32" s="37"/>
      <c r="UFU32" s="37"/>
      <c r="UFV32" s="37"/>
      <c r="UFW32" s="37"/>
      <c r="UFX32" s="37"/>
      <c r="UFY32" s="37"/>
      <c r="UFZ32" s="37"/>
      <c r="UGA32" s="37"/>
      <c r="UGB32" s="37"/>
      <c r="UGC32" s="37"/>
      <c r="UGD32" s="37"/>
      <c r="UGE32" s="37"/>
      <c r="UGF32" s="37"/>
      <c r="UGG32" s="37"/>
      <c r="UGH32" s="37"/>
      <c r="UGI32" s="37"/>
      <c r="UGJ32" s="37"/>
      <c r="UGK32" s="37"/>
      <c r="UGL32" s="37"/>
      <c r="UGM32" s="37"/>
      <c r="UGN32" s="37"/>
      <c r="UGO32" s="37"/>
      <c r="UGP32" s="37"/>
      <c r="UGQ32" s="37"/>
      <c r="UGR32" s="37"/>
      <c r="UGS32" s="37"/>
      <c r="UGT32" s="37"/>
      <c r="UGU32" s="37"/>
      <c r="UGV32" s="37"/>
      <c r="UGW32" s="37"/>
      <c r="UGX32" s="37"/>
      <c r="UGY32" s="37"/>
      <c r="UGZ32" s="37"/>
      <c r="UHA32" s="37"/>
      <c r="UHB32" s="37"/>
      <c r="UHC32" s="37"/>
      <c r="UHD32" s="37"/>
      <c r="UHE32" s="37"/>
      <c r="UHF32" s="37"/>
      <c r="UHG32" s="37"/>
      <c r="UHH32" s="37"/>
      <c r="UHI32" s="37"/>
      <c r="UHJ32" s="37"/>
      <c r="UHK32" s="37"/>
      <c r="UHL32" s="37"/>
      <c r="UHM32" s="37"/>
      <c r="UHN32" s="37"/>
      <c r="UHO32" s="37"/>
      <c r="UHP32" s="37"/>
      <c r="UHQ32" s="37"/>
      <c r="UHR32" s="37"/>
      <c r="UHS32" s="37"/>
      <c r="UHT32" s="37"/>
      <c r="UHU32" s="37"/>
      <c r="UHV32" s="37"/>
      <c r="UHW32" s="37"/>
      <c r="UHX32" s="37"/>
      <c r="UHY32" s="37"/>
      <c r="UHZ32" s="37"/>
      <c r="UIA32" s="37"/>
      <c r="UIB32" s="37"/>
      <c r="UIC32" s="37"/>
      <c r="UID32" s="37"/>
      <c r="UIE32" s="37"/>
      <c r="UIF32" s="37"/>
      <c r="UIG32" s="37"/>
      <c r="UIH32" s="37"/>
      <c r="UII32" s="37"/>
      <c r="UIJ32" s="37"/>
      <c r="UIK32" s="37"/>
      <c r="UIL32" s="37"/>
      <c r="UIM32" s="37"/>
      <c r="UIN32" s="37"/>
      <c r="UIO32" s="37"/>
      <c r="UIP32" s="37"/>
      <c r="UIQ32" s="37"/>
      <c r="UIR32" s="37"/>
      <c r="UIS32" s="37"/>
      <c r="UIT32" s="37"/>
      <c r="UIU32" s="37"/>
      <c r="UIV32" s="37"/>
      <c r="UIW32" s="37"/>
      <c r="UIX32" s="37"/>
      <c r="UIY32" s="37"/>
      <c r="UIZ32" s="37"/>
      <c r="UJA32" s="37"/>
      <c r="UJB32" s="37"/>
      <c r="UJC32" s="37"/>
      <c r="UJD32" s="37"/>
      <c r="UJE32" s="37"/>
      <c r="UJF32" s="37"/>
      <c r="UJG32" s="37"/>
      <c r="UJH32" s="37"/>
      <c r="UJI32" s="37"/>
      <c r="UJJ32" s="37"/>
      <c r="UJK32" s="37"/>
      <c r="UJL32" s="37"/>
      <c r="UJM32" s="37"/>
      <c r="UJN32" s="37"/>
      <c r="UJO32" s="37"/>
      <c r="UJP32" s="37"/>
      <c r="UJQ32" s="37"/>
      <c r="UJR32" s="37"/>
      <c r="UJS32" s="37"/>
      <c r="UJT32" s="37"/>
      <c r="UJU32" s="37"/>
      <c r="UJV32" s="37"/>
      <c r="UJW32" s="37"/>
      <c r="UJX32" s="37"/>
      <c r="UJY32" s="37"/>
      <c r="UJZ32" s="37"/>
      <c r="UKA32" s="37"/>
      <c r="UKB32" s="37"/>
      <c r="UKC32" s="37"/>
      <c r="UKD32" s="37"/>
      <c r="UKE32" s="37"/>
      <c r="UKF32" s="37"/>
      <c r="UKG32" s="37"/>
      <c r="UKH32" s="37"/>
      <c r="UKI32" s="37"/>
      <c r="UKJ32" s="37"/>
      <c r="UKK32" s="37"/>
      <c r="UKL32" s="37"/>
      <c r="UKM32" s="37"/>
      <c r="UKN32" s="37"/>
      <c r="UKO32" s="37"/>
      <c r="UKP32" s="37"/>
      <c r="UKQ32" s="37"/>
      <c r="UKR32" s="37"/>
      <c r="UKS32" s="37"/>
      <c r="UKT32" s="37"/>
      <c r="UKU32" s="37"/>
      <c r="UKV32" s="37"/>
      <c r="UKW32" s="37"/>
      <c r="UKX32" s="37"/>
      <c r="UKY32" s="37"/>
      <c r="UKZ32" s="37"/>
      <c r="ULA32" s="37"/>
      <c r="ULB32" s="37"/>
      <c r="ULC32" s="37"/>
      <c r="ULD32" s="37"/>
      <c r="ULE32" s="37"/>
      <c r="ULF32" s="37"/>
      <c r="ULG32" s="37"/>
      <c r="ULH32" s="37"/>
      <c r="ULI32" s="37"/>
      <c r="ULJ32" s="37"/>
      <c r="ULK32" s="37"/>
      <c r="ULL32" s="37"/>
      <c r="ULM32" s="37"/>
      <c r="ULN32" s="37"/>
      <c r="ULO32" s="37"/>
      <c r="ULP32" s="37"/>
      <c r="ULQ32" s="37"/>
      <c r="ULR32" s="37"/>
      <c r="ULS32" s="37"/>
      <c r="ULT32" s="37"/>
      <c r="ULU32" s="37"/>
      <c r="ULV32" s="37"/>
      <c r="ULW32" s="37"/>
      <c r="ULX32" s="37"/>
      <c r="ULY32" s="37"/>
      <c r="ULZ32" s="37"/>
      <c r="UMA32" s="37"/>
      <c r="UMB32" s="37"/>
      <c r="UMC32" s="37"/>
      <c r="UMD32" s="37"/>
      <c r="UME32" s="37"/>
      <c r="UMF32" s="37"/>
      <c r="UMG32" s="37"/>
      <c r="UMH32" s="37"/>
      <c r="UMI32" s="37"/>
      <c r="UMJ32" s="37"/>
      <c r="UMK32" s="37"/>
      <c r="UML32" s="37"/>
      <c r="UMM32" s="37"/>
      <c r="UMN32" s="37"/>
      <c r="UMO32" s="37"/>
      <c r="UMP32" s="37"/>
      <c r="UMQ32" s="37"/>
      <c r="UMR32" s="37"/>
      <c r="UMS32" s="37"/>
      <c r="UMT32" s="37"/>
      <c r="UMU32" s="37"/>
      <c r="UMV32" s="37"/>
      <c r="UMW32" s="37"/>
      <c r="UMX32" s="37"/>
      <c r="UMY32" s="37"/>
      <c r="UMZ32" s="37"/>
      <c r="UNA32" s="37"/>
      <c r="UNB32" s="37"/>
      <c r="UNC32" s="37"/>
      <c r="UND32" s="37"/>
      <c r="UNE32" s="37"/>
      <c r="UNF32" s="37"/>
      <c r="UNG32" s="37"/>
      <c r="UNH32" s="37"/>
      <c r="UNI32" s="37"/>
      <c r="UNJ32" s="37"/>
      <c r="UNK32" s="37"/>
      <c r="UNL32" s="37"/>
      <c r="UNM32" s="37"/>
      <c r="UNN32" s="37"/>
      <c r="UNO32" s="37"/>
      <c r="UNP32" s="37"/>
      <c r="UNQ32" s="37"/>
      <c r="UNR32" s="37"/>
      <c r="UNS32" s="37"/>
      <c r="UNT32" s="37"/>
      <c r="UNU32" s="37"/>
      <c r="UNV32" s="37"/>
      <c r="UNW32" s="37"/>
      <c r="UNX32" s="37"/>
      <c r="UNY32" s="37"/>
      <c r="UNZ32" s="37"/>
      <c r="UOA32" s="37"/>
      <c r="UOB32" s="37"/>
      <c r="UOC32" s="37"/>
      <c r="UOD32" s="37"/>
      <c r="UOE32" s="37"/>
      <c r="UOF32" s="37"/>
      <c r="UOG32" s="37"/>
      <c r="UOH32" s="37"/>
      <c r="UOI32" s="37"/>
      <c r="UOJ32" s="37"/>
      <c r="UOK32" s="37"/>
      <c r="UOL32" s="37"/>
      <c r="UOM32" s="37"/>
      <c r="UON32" s="37"/>
      <c r="UOO32" s="37"/>
      <c r="UOP32" s="37"/>
      <c r="UOQ32" s="37"/>
      <c r="UOR32" s="37"/>
      <c r="UOS32" s="37"/>
      <c r="UOT32" s="37"/>
      <c r="UOU32" s="37"/>
      <c r="UOV32" s="37"/>
      <c r="UOW32" s="37"/>
      <c r="UOX32" s="37"/>
      <c r="UOY32" s="37"/>
      <c r="UOZ32" s="37"/>
      <c r="UPA32" s="37"/>
      <c r="UPB32" s="37"/>
      <c r="UPC32" s="37"/>
      <c r="UPD32" s="37"/>
      <c r="UPE32" s="37"/>
      <c r="UPF32" s="37"/>
      <c r="UPG32" s="37"/>
      <c r="UPH32" s="37"/>
      <c r="UPI32" s="37"/>
      <c r="UPJ32" s="37"/>
      <c r="UPK32" s="37"/>
      <c r="UPL32" s="37"/>
      <c r="UPM32" s="37"/>
      <c r="UPN32" s="37"/>
      <c r="UPO32" s="37"/>
      <c r="UPP32" s="37"/>
      <c r="UPQ32" s="37"/>
      <c r="UPR32" s="37"/>
      <c r="UPS32" s="37"/>
      <c r="UPT32" s="37"/>
      <c r="UPU32" s="37"/>
      <c r="UPV32" s="37"/>
      <c r="UPW32" s="37"/>
      <c r="UPX32" s="37"/>
      <c r="UPY32" s="37"/>
      <c r="UPZ32" s="37"/>
      <c r="UQA32" s="37"/>
      <c r="UQB32" s="37"/>
      <c r="UQC32" s="37"/>
      <c r="UQD32" s="37"/>
      <c r="UQE32" s="37"/>
      <c r="UQF32" s="37"/>
      <c r="UQG32" s="37"/>
      <c r="UQH32" s="37"/>
      <c r="UQI32" s="37"/>
      <c r="UQJ32" s="37"/>
      <c r="UQK32" s="37"/>
      <c r="UQL32" s="37"/>
      <c r="UQM32" s="37"/>
      <c r="UQN32" s="37"/>
      <c r="UQO32" s="37"/>
      <c r="UQP32" s="37"/>
      <c r="UQQ32" s="37"/>
      <c r="UQR32" s="37"/>
      <c r="UQS32" s="37"/>
      <c r="UQT32" s="37"/>
      <c r="UQU32" s="37"/>
      <c r="UQV32" s="37"/>
      <c r="UQW32" s="37"/>
      <c r="UQX32" s="37"/>
      <c r="UQY32" s="37"/>
      <c r="UQZ32" s="37"/>
      <c r="URA32" s="37"/>
      <c r="URB32" s="37"/>
      <c r="URC32" s="37"/>
      <c r="URD32" s="37"/>
      <c r="URE32" s="37"/>
      <c r="URF32" s="37"/>
      <c r="URG32" s="37"/>
      <c r="URH32" s="37"/>
      <c r="URI32" s="37"/>
      <c r="URJ32" s="37"/>
      <c r="URK32" s="37"/>
      <c r="URL32" s="37"/>
      <c r="URM32" s="37"/>
      <c r="URN32" s="37"/>
      <c r="URO32" s="37"/>
      <c r="URP32" s="37"/>
      <c r="URQ32" s="37"/>
      <c r="URR32" s="37"/>
      <c r="URS32" s="37"/>
      <c r="URT32" s="37"/>
      <c r="URU32" s="37"/>
      <c r="URV32" s="37"/>
      <c r="URW32" s="37"/>
      <c r="URX32" s="37"/>
      <c r="URY32" s="37"/>
      <c r="URZ32" s="37"/>
      <c r="USA32" s="37"/>
      <c r="USB32" s="37"/>
      <c r="USC32" s="37"/>
      <c r="USD32" s="37"/>
      <c r="USE32" s="37"/>
      <c r="USF32" s="37"/>
      <c r="USG32" s="37"/>
      <c r="USH32" s="37"/>
      <c r="USI32" s="37"/>
      <c r="USJ32" s="37"/>
      <c r="USK32" s="37"/>
      <c r="USL32" s="37"/>
      <c r="USM32" s="37"/>
      <c r="USN32" s="37"/>
      <c r="USO32" s="37"/>
      <c r="USP32" s="37"/>
      <c r="USQ32" s="37"/>
      <c r="USR32" s="37"/>
      <c r="USS32" s="37"/>
      <c r="UST32" s="37"/>
      <c r="USU32" s="37"/>
      <c r="USV32" s="37"/>
      <c r="USW32" s="37"/>
      <c r="USX32" s="37"/>
      <c r="USY32" s="37"/>
      <c r="USZ32" s="37"/>
      <c r="UTA32" s="37"/>
      <c r="UTB32" s="37"/>
      <c r="UTC32" s="37"/>
      <c r="UTD32" s="37"/>
      <c r="UTE32" s="37"/>
      <c r="UTF32" s="37"/>
      <c r="UTG32" s="37"/>
      <c r="UTH32" s="37"/>
      <c r="UTI32" s="37"/>
      <c r="UTJ32" s="37"/>
      <c r="UTK32" s="37"/>
      <c r="UTL32" s="37"/>
      <c r="UTM32" s="37"/>
      <c r="UTN32" s="37"/>
      <c r="UTO32" s="37"/>
      <c r="UTP32" s="37"/>
      <c r="UTQ32" s="37"/>
      <c r="UTR32" s="37"/>
      <c r="UTS32" s="37"/>
      <c r="UTT32" s="37"/>
      <c r="UTU32" s="37"/>
      <c r="UTV32" s="37"/>
      <c r="UTW32" s="37"/>
      <c r="UTX32" s="37"/>
      <c r="UTY32" s="37"/>
      <c r="UTZ32" s="37"/>
      <c r="UUA32" s="37"/>
      <c r="UUB32" s="37"/>
      <c r="UUC32" s="37"/>
      <c r="UUD32" s="37"/>
      <c r="UUE32" s="37"/>
      <c r="UUF32" s="37"/>
      <c r="UUG32" s="37"/>
      <c r="UUH32" s="37"/>
      <c r="UUI32" s="37"/>
      <c r="UUJ32" s="37"/>
      <c r="UUK32" s="37"/>
      <c r="UUL32" s="37"/>
      <c r="UUM32" s="37"/>
      <c r="UUN32" s="37"/>
      <c r="UUO32" s="37"/>
      <c r="UUP32" s="37"/>
      <c r="UUQ32" s="37"/>
      <c r="UUR32" s="37"/>
      <c r="UUS32" s="37"/>
      <c r="UUT32" s="37"/>
      <c r="UUU32" s="37"/>
      <c r="UUV32" s="37"/>
      <c r="UUW32" s="37"/>
      <c r="UUX32" s="37"/>
      <c r="UUY32" s="37"/>
      <c r="UUZ32" s="37"/>
      <c r="UVA32" s="37"/>
      <c r="UVB32" s="37"/>
      <c r="UVC32" s="37"/>
      <c r="UVD32" s="37"/>
      <c r="UVE32" s="37"/>
      <c r="UVF32" s="37"/>
      <c r="UVG32" s="37"/>
      <c r="UVH32" s="37"/>
      <c r="UVI32" s="37"/>
      <c r="UVJ32" s="37"/>
      <c r="UVK32" s="37"/>
      <c r="UVL32" s="37"/>
      <c r="UVM32" s="37"/>
      <c r="UVN32" s="37"/>
      <c r="UVO32" s="37"/>
      <c r="UVP32" s="37"/>
      <c r="UVQ32" s="37"/>
      <c r="UVR32" s="37"/>
      <c r="UVS32" s="37"/>
      <c r="UVT32" s="37"/>
      <c r="UVU32" s="37"/>
      <c r="UVV32" s="37"/>
      <c r="UVW32" s="37"/>
      <c r="UVX32" s="37"/>
      <c r="UVY32" s="37"/>
      <c r="UVZ32" s="37"/>
      <c r="UWA32" s="37"/>
      <c r="UWB32" s="37"/>
      <c r="UWC32" s="37"/>
      <c r="UWD32" s="37"/>
      <c r="UWE32" s="37"/>
      <c r="UWF32" s="37"/>
      <c r="UWG32" s="37"/>
      <c r="UWH32" s="37"/>
      <c r="UWI32" s="37"/>
      <c r="UWJ32" s="37"/>
      <c r="UWK32" s="37"/>
      <c r="UWL32" s="37"/>
      <c r="UWM32" s="37"/>
      <c r="UWN32" s="37"/>
      <c r="UWO32" s="37"/>
      <c r="UWP32" s="37"/>
      <c r="UWQ32" s="37"/>
      <c r="UWR32" s="37"/>
      <c r="UWS32" s="37"/>
      <c r="UWT32" s="37"/>
      <c r="UWU32" s="37"/>
      <c r="UWV32" s="37"/>
      <c r="UWW32" s="37"/>
      <c r="UWX32" s="37"/>
      <c r="UWY32" s="37"/>
      <c r="UWZ32" s="37"/>
      <c r="UXA32" s="37"/>
      <c r="UXB32" s="37"/>
      <c r="UXC32" s="37"/>
      <c r="UXD32" s="37"/>
      <c r="UXE32" s="37"/>
      <c r="UXF32" s="37"/>
      <c r="UXG32" s="37"/>
      <c r="UXH32" s="37"/>
      <c r="UXI32" s="37"/>
      <c r="UXJ32" s="37"/>
      <c r="UXK32" s="37"/>
      <c r="UXL32" s="37"/>
      <c r="UXM32" s="37"/>
      <c r="UXN32" s="37"/>
      <c r="UXO32" s="37"/>
      <c r="UXP32" s="37"/>
      <c r="UXQ32" s="37"/>
      <c r="UXR32" s="37"/>
      <c r="UXS32" s="37"/>
      <c r="UXT32" s="37"/>
      <c r="UXU32" s="37"/>
      <c r="UXV32" s="37"/>
      <c r="UXW32" s="37"/>
      <c r="UXX32" s="37"/>
      <c r="UXY32" s="37"/>
      <c r="UXZ32" s="37"/>
      <c r="UYA32" s="37"/>
      <c r="UYB32" s="37"/>
      <c r="UYC32" s="37"/>
      <c r="UYD32" s="37"/>
      <c r="UYE32" s="37"/>
      <c r="UYF32" s="37"/>
      <c r="UYG32" s="37"/>
      <c r="UYH32" s="37"/>
      <c r="UYI32" s="37"/>
      <c r="UYJ32" s="37"/>
      <c r="UYK32" s="37"/>
      <c r="UYL32" s="37"/>
      <c r="UYM32" s="37"/>
      <c r="UYN32" s="37"/>
      <c r="UYO32" s="37"/>
      <c r="UYP32" s="37"/>
      <c r="UYQ32" s="37"/>
      <c r="UYR32" s="37"/>
      <c r="UYS32" s="37"/>
      <c r="UYT32" s="37"/>
      <c r="UYU32" s="37"/>
      <c r="UYV32" s="37"/>
      <c r="UYW32" s="37"/>
      <c r="UYX32" s="37"/>
      <c r="UYY32" s="37"/>
      <c r="UYZ32" s="37"/>
      <c r="UZA32" s="37"/>
      <c r="UZB32" s="37"/>
      <c r="UZC32" s="37"/>
      <c r="UZD32" s="37"/>
      <c r="UZE32" s="37"/>
      <c r="UZF32" s="37"/>
      <c r="UZG32" s="37"/>
      <c r="UZH32" s="37"/>
      <c r="UZI32" s="37"/>
      <c r="UZJ32" s="37"/>
      <c r="UZK32" s="37"/>
      <c r="UZL32" s="37"/>
      <c r="UZM32" s="37"/>
      <c r="UZN32" s="37"/>
      <c r="UZO32" s="37"/>
      <c r="UZP32" s="37"/>
      <c r="UZQ32" s="37"/>
      <c r="UZR32" s="37"/>
      <c r="UZS32" s="37"/>
      <c r="UZT32" s="37"/>
      <c r="UZU32" s="37"/>
      <c r="UZV32" s="37"/>
      <c r="UZW32" s="37"/>
      <c r="UZX32" s="37"/>
      <c r="UZY32" s="37"/>
      <c r="UZZ32" s="37"/>
      <c r="VAA32" s="37"/>
      <c r="VAB32" s="37"/>
      <c r="VAC32" s="37"/>
      <c r="VAD32" s="37"/>
      <c r="VAE32" s="37"/>
      <c r="VAF32" s="37"/>
      <c r="VAG32" s="37"/>
      <c r="VAH32" s="37"/>
      <c r="VAI32" s="37"/>
      <c r="VAJ32" s="37"/>
      <c r="VAK32" s="37"/>
      <c r="VAL32" s="37"/>
      <c r="VAM32" s="37"/>
      <c r="VAN32" s="37"/>
      <c r="VAO32" s="37"/>
      <c r="VAP32" s="37"/>
      <c r="VAQ32" s="37"/>
      <c r="VAR32" s="37"/>
      <c r="VAS32" s="37"/>
      <c r="VAT32" s="37"/>
      <c r="VAU32" s="37"/>
      <c r="VAV32" s="37"/>
      <c r="VAW32" s="37"/>
      <c r="VAX32" s="37"/>
      <c r="VAY32" s="37"/>
      <c r="VAZ32" s="37"/>
      <c r="VBA32" s="37"/>
      <c r="VBB32" s="37"/>
      <c r="VBC32" s="37"/>
      <c r="VBD32" s="37"/>
      <c r="VBE32" s="37"/>
      <c r="VBF32" s="37"/>
      <c r="VBG32" s="37"/>
      <c r="VBH32" s="37"/>
      <c r="VBI32" s="37"/>
      <c r="VBJ32" s="37"/>
      <c r="VBK32" s="37"/>
      <c r="VBL32" s="37"/>
      <c r="VBM32" s="37"/>
      <c r="VBN32" s="37"/>
      <c r="VBO32" s="37"/>
      <c r="VBP32" s="37"/>
      <c r="VBQ32" s="37"/>
      <c r="VBR32" s="37"/>
      <c r="VBS32" s="37"/>
      <c r="VBT32" s="37"/>
      <c r="VBU32" s="37"/>
      <c r="VBV32" s="37"/>
      <c r="VBW32" s="37"/>
      <c r="VBX32" s="37"/>
      <c r="VBY32" s="37"/>
      <c r="VBZ32" s="37"/>
      <c r="VCA32" s="37"/>
      <c r="VCB32" s="37"/>
      <c r="VCC32" s="37"/>
      <c r="VCD32" s="37"/>
      <c r="VCE32" s="37"/>
      <c r="VCF32" s="37"/>
      <c r="VCG32" s="37"/>
      <c r="VCH32" s="37"/>
      <c r="VCI32" s="37"/>
      <c r="VCJ32" s="37"/>
      <c r="VCK32" s="37"/>
      <c r="VCL32" s="37"/>
      <c r="VCM32" s="37"/>
      <c r="VCN32" s="37"/>
      <c r="VCO32" s="37"/>
      <c r="VCP32" s="37"/>
      <c r="VCQ32" s="37"/>
      <c r="VCR32" s="37"/>
      <c r="VCS32" s="37"/>
      <c r="VCT32" s="37"/>
      <c r="VCU32" s="37"/>
      <c r="VCV32" s="37"/>
      <c r="VCW32" s="37"/>
      <c r="VCX32" s="37"/>
      <c r="VCY32" s="37"/>
      <c r="VCZ32" s="37"/>
      <c r="VDA32" s="37"/>
      <c r="VDB32" s="37"/>
      <c r="VDC32" s="37"/>
      <c r="VDD32" s="37"/>
      <c r="VDE32" s="37"/>
      <c r="VDF32" s="37"/>
      <c r="VDG32" s="37"/>
      <c r="VDH32" s="37"/>
      <c r="VDI32" s="37"/>
      <c r="VDJ32" s="37"/>
      <c r="VDK32" s="37"/>
      <c r="VDL32" s="37"/>
      <c r="VDM32" s="37"/>
      <c r="VDN32" s="37"/>
      <c r="VDO32" s="37"/>
      <c r="VDP32" s="37"/>
      <c r="VDQ32" s="37"/>
      <c r="VDR32" s="37"/>
      <c r="VDS32" s="37"/>
      <c r="VDT32" s="37"/>
      <c r="VDU32" s="37"/>
      <c r="VDV32" s="37"/>
      <c r="VDW32" s="37"/>
      <c r="VDX32" s="37"/>
      <c r="VDY32" s="37"/>
      <c r="VDZ32" s="37"/>
      <c r="VEA32" s="37"/>
      <c r="VEB32" s="37"/>
      <c r="VEC32" s="37"/>
      <c r="VED32" s="37"/>
      <c r="VEE32" s="37"/>
      <c r="VEF32" s="37"/>
      <c r="VEG32" s="37"/>
      <c r="VEH32" s="37"/>
      <c r="VEI32" s="37"/>
      <c r="VEJ32" s="37"/>
      <c r="VEK32" s="37"/>
      <c r="VEL32" s="37"/>
      <c r="VEM32" s="37"/>
      <c r="VEN32" s="37"/>
      <c r="VEO32" s="37"/>
      <c r="VEP32" s="37"/>
      <c r="VEQ32" s="37"/>
      <c r="VER32" s="37"/>
      <c r="VES32" s="37"/>
      <c r="VET32" s="37"/>
      <c r="VEU32" s="37"/>
      <c r="VEV32" s="37"/>
      <c r="VEW32" s="37"/>
      <c r="VEX32" s="37"/>
      <c r="VEY32" s="37"/>
      <c r="VEZ32" s="37"/>
      <c r="VFA32" s="37"/>
      <c r="VFB32" s="37"/>
      <c r="VFC32" s="37"/>
      <c r="VFD32" s="37"/>
      <c r="VFE32" s="37"/>
      <c r="VFF32" s="37"/>
      <c r="VFG32" s="37"/>
      <c r="VFH32" s="37"/>
      <c r="VFI32" s="37"/>
      <c r="VFJ32" s="37"/>
      <c r="VFK32" s="37"/>
      <c r="VFL32" s="37"/>
      <c r="VFM32" s="37"/>
      <c r="VFN32" s="37"/>
      <c r="VFO32" s="37"/>
      <c r="VFP32" s="37"/>
      <c r="VFQ32" s="37"/>
      <c r="VFR32" s="37"/>
      <c r="VFS32" s="37"/>
      <c r="VFT32" s="37"/>
      <c r="VFU32" s="37"/>
      <c r="VFV32" s="37"/>
      <c r="VFW32" s="37"/>
      <c r="VFX32" s="37"/>
      <c r="VFY32" s="37"/>
      <c r="VFZ32" s="37"/>
      <c r="VGA32" s="37"/>
      <c r="VGB32" s="37"/>
      <c r="VGC32" s="37"/>
      <c r="VGD32" s="37"/>
      <c r="VGE32" s="37"/>
      <c r="VGF32" s="37"/>
      <c r="VGG32" s="37"/>
      <c r="VGH32" s="37"/>
      <c r="VGI32" s="37"/>
      <c r="VGJ32" s="37"/>
      <c r="VGK32" s="37"/>
      <c r="VGL32" s="37"/>
      <c r="VGM32" s="37"/>
      <c r="VGN32" s="37"/>
      <c r="VGO32" s="37"/>
      <c r="VGP32" s="37"/>
      <c r="VGQ32" s="37"/>
      <c r="VGR32" s="37"/>
      <c r="VGS32" s="37"/>
      <c r="VGT32" s="37"/>
      <c r="VGU32" s="37"/>
      <c r="VGV32" s="37"/>
      <c r="VGW32" s="37"/>
      <c r="VGX32" s="37"/>
      <c r="VGY32" s="37"/>
      <c r="VGZ32" s="37"/>
      <c r="VHA32" s="37"/>
      <c r="VHB32" s="37"/>
      <c r="VHC32" s="37"/>
      <c r="VHD32" s="37"/>
      <c r="VHE32" s="37"/>
      <c r="VHF32" s="37"/>
      <c r="VHG32" s="37"/>
      <c r="VHH32" s="37"/>
      <c r="VHI32" s="37"/>
      <c r="VHJ32" s="37"/>
      <c r="VHK32" s="37"/>
      <c r="VHL32" s="37"/>
      <c r="VHM32" s="37"/>
      <c r="VHN32" s="37"/>
      <c r="VHO32" s="37"/>
      <c r="VHP32" s="37"/>
      <c r="VHQ32" s="37"/>
      <c r="VHR32" s="37"/>
      <c r="VHS32" s="37"/>
      <c r="VHT32" s="37"/>
      <c r="VHU32" s="37"/>
      <c r="VHV32" s="37"/>
      <c r="VHW32" s="37"/>
      <c r="VHX32" s="37"/>
      <c r="VHY32" s="37"/>
      <c r="VHZ32" s="37"/>
      <c r="VIA32" s="37"/>
      <c r="VIB32" s="37"/>
      <c r="VIC32" s="37"/>
      <c r="VID32" s="37"/>
      <c r="VIE32" s="37"/>
      <c r="VIF32" s="37"/>
      <c r="VIG32" s="37"/>
      <c r="VIH32" s="37"/>
      <c r="VII32" s="37"/>
      <c r="VIJ32" s="37"/>
      <c r="VIK32" s="37"/>
      <c r="VIL32" s="37"/>
      <c r="VIM32" s="37"/>
      <c r="VIN32" s="37"/>
      <c r="VIO32" s="37"/>
      <c r="VIP32" s="37"/>
      <c r="VIQ32" s="37"/>
      <c r="VIR32" s="37"/>
      <c r="VIS32" s="37"/>
      <c r="VIT32" s="37"/>
      <c r="VIU32" s="37"/>
      <c r="VIV32" s="37"/>
      <c r="VIW32" s="37"/>
      <c r="VIX32" s="37"/>
      <c r="VIY32" s="37"/>
      <c r="VIZ32" s="37"/>
      <c r="VJA32" s="37"/>
      <c r="VJB32" s="37"/>
      <c r="VJC32" s="37"/>
      <c r="VJD32" s="37"/>
      <c r="VJE32" s="37"/>
      <c r="VJF32" s="37"/>
      <c r="VJG32" s="37"/>
      <c r="VJH32" s="37"/>
      <c r="VJI32" s="37"/>
      <c r="VJJ32" s="37"/>
      <c r="VJK32" s="37"/>
      <c r="VJL32" s="37"/>
      <c r="VJM32" s="37"/>
      <c r="VJN32" s="37"/>
      <c r="VJO32" s="37"/>
      <c r="VJP32" s="37"/>
      <c r="VJQ32" s="37"/>
      <c r="VJR32" s="37"/>
      <c r="VJS32" s="37"/>
      <c r="VJT32" s="37"/>
      <c r="VJU32" s="37"/>
      <c r="VJV32" s="37"/>
      <c r="VJW32" s="37"/>
      <c r="VJX32" s="37"/>
      <c r="VJY32" s="37"/>
      <c r="VJZ32" s="37"/>
      <c r="VKA32" s="37"/>
      <c r="VKB32" s="37"/>
      <c r="VKC32" s="37"/>
      <c r="VKD32" s="37"/>
      <c r="VKE32" s="37"/>
      <c r="VKF32" s="37"/>
      <c r="VKG32" s="37"/>
      <c r="VKH32" s="37"/>
      <c r="VKI32" s="37"/>
      <c r="VKJ32" s="37"/>
      <c r="VKK32" s="37"/>
      <c r="VKL32" s="37"/>
      <c r="VKM32" s="37"/>
      <c r="VKN32" s="37"/>
      <c r="VKO32" s="37"/>
      <c r="VKP32" s="37"/>
      <c r="VKQ32" s="37"/>
      <c r="VKR32" s="37"/>
      <c r="VKS32" s="37"/>
      <c r="VKT32" s="37"/>
      <c r="VKU32" s="37"/>
      <c r="VKV32" s="37"/>
      <c r="VKW32" s="37"/>
      <c r="VKX32" s="37"/>
      <c r="VKY32" s="37"/>
      <c r="VKZ32" s="37"/>
      <c r="VLA32" s="37"/>
      <c r="VLB32" s="37"/>
      <c r="VLC32" s="37"/>
      <c r="VLD32" s="37"/>
      <c r="VLE32" s="37"/>
      <c r="VLF32" s="37"/>
      <c r="VLG32" s="37"/>
      <c r="VLH32" s="37"/>
      <c r="VLI32" s="37"/>
      <c r="VLJ32" s="37"/>
      <c r="VLK32" s="37"/>
      <c r="VLL32" s="37"/>
      <c r="VLM32" s="37"/>
      <c r="VLN32" s="37"/>
      <c r="VLO32" s="37"/>
      <c r="VLP32" s="37"/>
      <c r="VLQ32" s="37"/>
      <c r="VLR32" s="37"/>
      <c r="VLS32" s="37"/>
      <c r="VLT32" s="37"/>
      <c r="VLU32" s="37"/>
      <c r="VLV32" s="37"/>
      <c r="VLW32" s="37"/>
      <c r="VLX32" s="37"/>
      <c r="VLY32" s="37"/>
      <c r="VLZ32" s="37"/>
      <c r="VMA32" s="37"/>
      <c r="VMB32" s="37"/>
      <c r="VMC32" s="37"/>
      <c r="VMD32" s="37"/>
      <c r="VME32" s="37"/>
      <c r="VMF32" s="37"/>
      <c r="VMG32" s="37"/>
      <c r="VMH32" s="37"/>
      <c r="VMI32" s="37"/>
      <c r="VMJ32" s="37"/>
      <c r="VMK32" s="37"/>
      <c r="VML32" s="37"/>
      <c r="VMM32" s="37"/>
      <c r="VMN32" s="37"/>
      <c r="VMO32" s="37"/>
      <c r="VMP32" s="37"/>
      <c r="VMQ32" s="37"/>
      <c r="VMR32" s="37"/>
      <c r="VMS32" s="37"/>
      <c r="VMT32" s="37"/>
      <c r="VMU32" s="37"/>
      <c r="VMV32" s="37"/>
      <c r="VMW32" s="37"/>
      <c r="VMX32" s="37"/>
      <c r="VMY32" s="37"/>
      <c r="VMZ32" s="37"/>
      <c r="VNA32" s="37"/>
      <c r="VNB32" s="37"/>
      <c r="VNC32" s="37"/>
      <c r="VND32" s="37"/>
      <c r="VNE32" s="37"/>
      <c r="VNF32" s="37"/>
      <c r="VNG32" s="37"/>
      <c r="VNH32" s="37"/>
      <c r="VNI32" s="37"/>
      <c r="VNJ32" s="37"/>
      <c r="VNK32" s="37"/>
      <c r="VNL32" s="37"/>
      <c r="VNM32" s="37"/>
      <c r="VNN32" s="37"/>
      <c r="VNO32" s="37"/>
      <c r="VNP32" s="37"/>
      <c r="VNQ32" s="37"/>
      <c r="VNR32" s="37"/>
      <c r="VNS32" s="37"/>
      <c r="VNT32" s="37"/>
      <c r="VNU32" s="37"/>
      <c r="VNV32" s="37"/>
      <c r="VNW32" s="37"/>
      <c r="VNX32" s="37"/>
      <c r="VNY32" s="37"/>
      <c r="VNZ32" s="37"/>
      <c r="VOA32" s="37"/>
      <c r="VOB32" s="37"/>
      <c r="VOC32" s="37"/>
      <c r="VOD32" s="37"/>
      <c r="VOE32" s="37"/>
      <c r="VOF32" s="37"/>
      <c r="VOG32" s="37"/>
      <c r="VOH32" s="37"/>
      <c r="VOI32" s="37"/>
      <c r="VOJ32" s="37"/>
      <c r="VOK32" s="37"/>
      <c r="VOL32" s="37"/>
      <c r="VOM32" s="37"/>
      <c r="VON32" s="37"/>
      <c r="VOO32" s="37"/>
      <c r="VOP32" s="37"/>
      <c r="VOQ32" s="37"/>
      <c r="VOR32" s="37"/>
      <c r="VOS32" s="37"/>
      <c r="VOT32" s="37"/>
      <c r="VOU32" s="37"/>
      <c r="VOV32" s="37"/>
      <c r="VOW32" s="37"/>
      <c r="VOX32" s="37"/>
      <c r="VOY32" s="37"/>
      <c r="VOZ32" s="37"/>
      <c r="VPA32" s="37"/>
      <c r="VPB32" s="37"/>
      <c r="VPC32" s="37"/>
      <c r="VPD32" s="37"/>
      <c r="VPE32" s="37"/>
      <c r="VPF32" s="37"/>
      <c r="VPG32" s="37"/>
      <c r="VPH32" s="37"/>
      <c r="VPI32" s="37"/>
      <c r="VPJ32" s="37"/>
      <c r="VPK32" s="37"/>
      <c r="VPL32" s="37"/>
      <c r="VPM32" s="37"/>
      <c r="VPN32" s="37"/>
      <c r="VPO32" s="37"/>
      <c r="VPP32" s="37"/>
      <c r="VPQ32" s="37"/>
      <c r="VPR32" s="37"/>
      <c r="VPS32" s="37"/>
      <c r="VPT32" s="37"/>
      <c r="VPU32" s="37"/>
      <c r="VPV32" s="37"/>
      <c r="VPW32" s="37"/>
      <c r="VPX32" s="37"/>
      <c r="VPY32" s="37"/>
      <c r="VPZ32" s="37"/>
      <c r="VQA32" s="37"/>
      <c r="VQB32" s="37"/>
      <c r="VQC32" s="37"/>
      <c r="VQD32" s="37"/>
      <c r="VQE32" s="37"/>
      <c r="VQF32" s="37"/>
      <c r="VQG32" s="37"/>
      <c r="VQH32" s="37"/>
      <c r="VQI32" s="37"/>
      <c r="VQJ32" s="37"/>
      <c r="VQK32" s="37"/>
      <c r="VQL32" s="37"/>
      <c r="VQM32" s="37"/>
      <c r="VQN32" s="37"/>
      <c r="VQO32" s="37"/>
      <c r="VQP32" s="37"/>
      <c r="VQQ32" s="37"/>
      <c r="VQR32" s="37"/>
      <c r="VQS32" s="37"/>
      <c r="VQT32" s="37"/>
      <c r="VQU32" s="37"/>
      <c r="VQV32" s="37"/>
      <c r="VQW32" s="37"/>
      <c r="VQX32" s="37"/>
      <c r="VQY32" s="37"/>
      <c r="VQZ32" s="37"/>
      <c r="VRA32" s="37"/>
      <c r="VRB32" s="37"/>
      <c r="VRC32" s="37"/>
      <c r="VRD32" s="37"/>
      <c r="VRE32" s="37"/>
      <c r="VRF32" s="37"/>
      <c r="VRG32" s="37"/>
      <c r="VRH32" s="37"/>
      <c r="VRI32" s="37"/>
      <c r="VRJ32" s="37"/>
      <c r="VRK32" s="37"/>
      <c r="VRL32" s="37"/>
      <c r="VRM32" s="37"/>
      <c r="VRN32" s="37"/>
      <c r="VRO32" s="37"/>
      <c r="VRP32" s="37"/>
      <c r="VRQ32" s="37"/>
      <c r="VRR32" s="37"/>
      <c r="VRS32" s="37"/>
      <c r="VRT32" s="37"/>
      <c r="VRU32" s="37"/>
      <c r="VRV32" s="37"/>
      <c r="VRW32" s="37"/>
      <c r="VRX32" s="37"/>
      <c r="VRY32" s="37"/>
      <c r="VRZ32" s="37"/>
      <c r="VSA32" s="37"/>
      <c r="VSB32" s="37"/>
      <c r="VSC32" s="37"/>
      <c r="VSD32" s="37"/>
      <c r="VSE32" s="37"/>
      <c r="VSF32" s="37"/>
      <c r="VSG32" s="37"/>
      <c r="VSH32" s="37"/>
      <c r="VSI32" s="37"/>
      <c r="VSJ32" s="37"/>
      <c r="VSK32" s="37"/>
      <c r="VSL32" s="37"/>
      <c r="VSM32" s="37"/>
      <c r="VSN32" s="37"/>
      <c r="VSO32" s="37"/>
      <c r="VSP32" s="37"/>
      <c r="VSQ32" s="37"/>
      <c r="VSR32" s="37"/>
      <c r="VSS32" s="37"/>
      <c r="VST32" s="37"/>
      <c r="VSU32" s="37"/>
      <c r="VSV32" s="37"/>
      <c r="VSW32" s="37"/>
      <c r="VSX32" s="37"/>
      <c r="VSY32" s="37"/>
      <c r="VSZ32" s="37"/>
      <c r="VTA32" s="37"/>
      <c r="VTB32" s="37"/>
      <c r="VTC32" s="37"/>
      <c r="VTD32" s="37"/>
      <c r="VTE32" s="37"/>
      <c r="VTF32" s="37"/>
      <c r="VTG32" s="37"/>
      <c r="VTH32" s="37"/>
      <c r="VTI32" s="37"/>
      <c r="VTJ32" s="37"/>
      <c r="VTK32" s="37"/>
      <c r="VTL32" s="37"/>
      <c r="VTM32" s="37"/>
      <c r="VTN32" s="37"/>
      <c r="VTO32" s="37"/>
      <c r="VTP32" s="37"/>
      <c r="VTQ32" s="37"/>
      <c r="VTR32" s="37"/>
      <c r="VTS32" s="37"/>
      <c r="VTT32" s="37"/>
      <c r="VTU32" s="37"/>
      <c r="VTV32" s="37"/>
      <c r="VTW32" s="37"/>
      <c r="VTX32" s="37"/>
      <c r="VTY32" s="37"/>
      <c r="VTZ32" s="37"/>
      <c r="VUA32" s="37"/>
      <c r="VUB32" s="37"/>
      <c r="VUC32" s="37"/>
      <c r="VUD32" s="37"/>
      <c r="VUE32" s="37"/>
      <c r="VUF32" s="37"/>
      <c r="VUG32" s="37"/>
      <c r="VUH32" s="37"/>
      <c r="VUI32" s="37"/>
      <c r="VUJ32" s="37"/>
      <c r="VUK32" s="37"/>
      <c r="VUL32" s="37"/>
      <c r="VUM32" s="37"/>
      <c r="VUN32" s="37"/>
      <c r="VUO32" s="37"/>
      <c r="VUP32" s="37"/>
      <c r="VUQ32" s="37"/>
      <c r="VUR32" s="37"/>
      <c r="VUS32" s="37"/>
      <c r="VUT32" s="37"/>
      <c r="VUU32" s="37"/>
      <c r="VUV32" s="37"/>
      <c r="VUW32" s="37"/>
      <c r="VUX32" s="37"/>
      <c r="VUY32" s="37"/>
      <c r="VUZ32" s="37"/>
      <c r="VVA32" s="37"/>
      <c r="VVB32" s="37"/>
      <c r="VVC32" s="37"/>
      <c r="VVD32" s="37"/>
      <c r="VVE32" s="37"/>
      <c r="VVF32" s="37"/>
      <c r="VVG32" s="37"/>
      <c r="VVH32" s="37"/>
      <c r="VVI32" s="37"/>
      <c r="VVJ32" s="37"/>
      <c r="VVK32" s="37"/>
      <c r="VVL32" s="37"/>
      <c r="VVM32" s="37"/>
      <c r="VVN32" s="37"/>
      <c r="VVO32" s="37"/>
      <c r="VVP32" s="37"/>
      <c r="VVQ32" s="37"/>
      <c r="VVR32" s="37"/>
      <c r="VVS32" s="37"/>
      <c r="VVT32" s="37"/>
      <c r="VVU32" s="37"/>
      <c r="VVV32" s="37"/>
      <c r="VVW32" s="37"/>
      <c r="VVX32" s="37"/>
      <c r="VVY32" s="37"/>
      <c r="VVZ32" s="37"/>
      <c r="VWA32" s="37"/>
      <c r="VWB32" s="37"/>
      <c r="VWC32" s="37"/>
      <c r="VWD32" s="37"/>
      <c r="VWE32" s="37"/>
      <c r="VWF32" s="37"/>
      <c r="VWG32" s="37"/>
      <c r="VWH32" s="37"/>
      <c r="VWI32" s="37"/>
      <c r="VWJ32" s="37"/>
      <c r="VWK32" s="37"/>
      <c r="VWL32" s="37"/>
      <c r="VWM32" s="37"/>
      <c r="VWN32" s="37"/>
      <c r="VWO32" s="37"/>
      <c r="VWP32" s="37"/>
      <c r="VWQ32" s="37"/>
      <c r="VWR32" s="37"/>
      <c r="VWS32" s="37"/>
      <c r="VWT32" s="37"/>
      <c r="VWU32" s="37"/>
      <c r="VWV32" s="37"/>
      <c r="VWW32" s="37"/>
      <c r="VWX32" s="37"/>
      <c r="VWY32" s="37"/>
      <c r="VWZ32" s="37"/>
      <c r="VXA32" s="37"/>
      <c r="VXB32" s="37"/>
      <c r="VXC32" s="37"/>
      <c r="VXD32" s="37"/>
      <c r="VXE32" s="37"/>
      <c r="VXF32" s="37"/>
      <c r="VXG32" s="37"/>
      <c r="VXH32" s="37"/>
      <c r="VXI32" s="37"/>
      <c r="VXJ32" s="37"/>
      <c r="VXK32" s="37"/>
      <c r="VXL32" s="37"/>
      <c r="VXM32" s="37"/>
      <c r="VXN32" s="37"/>
      <c r="VXO32" s="37"/>
      <c r="VXP32" s="37"/>
      <c r="VXQ32" s="37"/>
      <c r="VXR32" s="37"/>
      <c r="VXS32" s="37"/>
      <c r="VXT32" s="37"/>
      <c r="VXU32" s="37"/>
      <c r="VXV32" s="37"/>
      <c r="VXW32" s="37"/>
      <c r="VXX32" s="37"/>
      <c r="VXY32" s="37"/>
      <c r="VXZ32" s="37"/>
      <c r="VYA32" s="37"/>
      <c r="VYB32" s="37"/>
      <c r="VYC32" s="37"/>
      <c r="VYD32" s="37"/>
      <c r="VYE32" s="37"/>
      <c r="VYF32" s="37"/>
      <c r="VYG32" s="37"/>
      <c r="VYH32" s="37"/>
      <c r="VYI32" s="37"/>
      <c r="VYJ32" s="37"/>
      <c r="VYK32" s="37"/>
      <c r="VYL32" s="37"/>
      <c r="VYM32" s="37"/>
      <c r="VYN32" s="37"/>
      <c r="VYO32" s="37"/>
      <c r="VYP32" s="37"/>
      <c r="VYQ32" s="37"/>
      <c r="VYR32" s="37"/>
      <c r="VYS32" s="37"/>
      <c r="VYT32" s="37"/>
      <c r="VYU32" s="37"/>
      <c r="VYV32" s="37"/>
      <c r="VYW32" s="37"/>
      <c r="VYX32" s="37"/>
      <c r="VYY32" s="37"/>
      <c r="VYZ32" s="37"/>
      <c r="VZA32" s="37"/>
      <c r="VZB32" s="37"/>
      <c r="VZC32" s="37"/>
      <c r="VZD32" s="37"/>
      <c r="VZE32" s="37"/>
      <c r="VZF32" s="37"/>
      <c r="VZG32" s="37"/>
      <c r="VZH32" s="37"/>
      <c r="VZI32" s="37"/>
      <c r="VZJ32" s="37"/>
      <c r="VZK32" s="37"/>
      <c r="VZL32" s="37"/>
      <c r="VZM32" s="37"/>
      <c r="VZN32" s="37"/>
      <c r="VZO32" s="37"/>
      <c r="VZP32" s="37"/>
      <c r="VZQ32" s="37"/>
      <c r="VZR32" s="37"/>
      <c r="VZS32" s="37"/>
      <c r="VZT32" s="37"/>
      <c r="VZU32" s="37"/>
      <c r="VZV32" s="37"/>
      <c r="VZW32" s="37"/>
      <c r="VZX32" s="37"/>
      <c r="VZY32" s="37"/>
      <c r="VZZ32" s="37"/>
      <c r="WAA32" s="37"/>
      <c r="WAB32" s="37"/>
      <c r="WAC32" s="37"/>
      <c r="WAD32" s="37"/>
      <c r="WAE32" s="37"/>
      <c r="WAF32" s="37"/>
      <c r="WAG32" s="37"/>
      <c r="WAH32" s="37"/>
      <c r="WAI32" s="37"/>
      <c r="WAJ32" s="37"/>
      <c r="WAK32" s="37"/>
      <c r="WAL32" s="37"/>
      <c r="WAM32" s="37"/>
      <c r="WAN32" s="37"/>
      <c r="WAO32" s="37"/>
      <c r="WAP32" s="37"/>
      <c r="WAQ32" s="37"/>
      <c r="WAR32" s="37"/>
      <c r="WAS32" s="37"/>
      <c r="WAT32" s="37"/>
      <c r="WAU32" s="37"/>
      <c r="WAV32" s="37"/>
      <c r="WAW32" s="37"/>
      <c r="WAX32" s="37"/>
      <c r="WAY32" s="37"/>
      <c r="WAZ32" s="37"/>
      <c r="WBA32" s="37"/>
      <c r="WBB32" s="37"/>
      <c r="WBC32" s="37"/>
      <c r="WBD32" s="37"/>
      <c r="WBE32" s="37"/>
      <c r="WBF32" s="37"/>
      <c r="WBG32" s="37"/>
      <c r="WBH32" s="37"/>
      <c r="WBI32" s="37"/>
      <c r="WBJ32" s="37"/>
      <c r="WBK32" s="37"/>
      <c r="WBL32" s="37"/>
      <c r="WBM32" s="37"/>
      <c r="WBN32" s="37"/>
      <c r="WBO32" s="37"/>
      <c r="WBP32" s="37"/>
      <c r="WBQ32" s="37"/>
      <c r="WBR32" s="37"/>
      <c r="WBS32" s="37"/>
      <c r="WBT32" s="37"/>
      <c r="WBU32" s="37"/>
      <c r="WBV32" s="37"/>
      <c r="WBW32" s="37"/>
      <c r="WBX32" s="37"/>
      <c r="WBY32" s="37"/>
      <c r="WBZ32" s="37"/>
      <c r="WCA32" s="37"/>
      <c r="WCB32" s="37"/>
      <c r="WCC32" s="37"/>
      <c r="WCD32" s="37"/>
      <c r="WCE32" s="37"/>
      <c r="WCF32" s="37"/>
      <c r="WCG32" s="37"/>
      <c r="WCH32" s="37"/>
      <c r="WCI32" s="37"/>
      <c r="WCJ32" s="37"/>
      <c r="WCK32" s="37"/>
      <c r="WCL32" s="37"/>
      <c r="WCM32" s="37"/>
      <c r="WCN32" s="37"/>
      <c r="WCO32" s="37"/>
      <c r="WCP32" s="37"/>
      <c r="WCQ32" s="37"/>
      <c r="WCR32" s="37"/>
      <c r="WCS32" s="37"/>
      <c r="WCT32" s="37"/>
      <c r="WCU32" s="37"/>
      <c r="WCV32" s="37"/>
      <c r="WCW32" s="37"/>
      <c r="WCX32" s="37"/>
      <c r="WCY32" s="37"/>
      <c r="WCZ32" s="37"/>
      <c r="WDA32" s="37"/>
      <c r="WDB32" s="37"/>
      <c r="WDC32" s="37"/>
      <c r="WDD32" s="37"/>
      <c r="WDE32" s="37"/>
      <c r="WDF32" s="37"/>
      <c r="WDG32" s="37"/>
      <c r="WDH32" s="37"/>
      <c r="WDI32" s="37"/>
      <c r="WDJ32" s="37"/>
      <c r="WDK32" s="37"/>
      <c r="WDL32" s="37"/>
      <c r="WDM32" s="37"/>
      <c r="WDN32" s="37"/>
      <c r="WDO32" s="37"/>
      <c r="WDP32" s="37"/>
      <c r="WDQ32" s="37"/>
      <c r="WDR32" s="37"/>
      <c r="WDS32" s="37"/>
      <c r="WDT32" s="37"/>
      <c r="WDU32" s="37"/>
      <c r="WDV32" s="37"/>
      <c r="WDW32" s="37"/>
      <c r="WDX32" s="37"/>
      <c r="WDY32" s="37"/>
      <c r="WDZ32" s="37"/>
      <c r="WEA32" s="37"/>
      <c r="WEB32" s="37"/>
      <c r="WEC32" s="37"/>
      <c r="WED32" s="37"/>
      <c r="WEE32" s="37"/>
      <c r="WEF32" s="37"/>
      <c r="WEG32" s="37"/>
      <c r="WEH32" s="37"/>
      <c r="WEI32" s="37"/>
      <c r="WEJ32" s="37"/>
      <c r="WEK32" s="37"/>
      <c r="WEL32" s="37"/>
      <c r="WEM32" s="37"/>
      <c r="WEN32" s="37"/>
      <c r="WEO32" s="37"/>
      <c r="WEP32" s="37"/>
      <c r="WEQ32" s="37"/>
      <c r="WER32" s="37"/>
      <c r="WES32" s="37"/>
      <c r="WET32" s="37"/>
      <c r="WEU32" s="37"/>
      <c r="WEV32" s="37"/>
      <c r="WEW32" s="37"/>
      <c r="WEX32" s="37"/>
      <c r="WEY32" s="37"/>
      <c r="WEZ32" s="37"/>
      <c r="WFA32" s="37"/>
      <c r="WFB32" s="37"/>
      <c r="WFC32" s="37"/>
      <c r="WFD32" s="37"/>
      <c r="WFE32" s="37"/>
      <c r="WFF32" s="37"/>
      <c r="WFG32" s="37"/>
      <c r="WFH32" s="37"/>
      <c r="WFI32" s="37"/>
      <c r="WFJ32" s="37"/>
      <c r="WFK32" s="37"/>
      <c r="WFL32" s="37"/>
      <c r="WFM32" s="37"/>
      <c r="WFN32" s="37"/>
      <c r="WFO32" s="37"/>
      <c r="WFP32" s="37"/>
      <c r="WFQ32" s="37"/>
      <c r="WFR32" s="37"/>
      <c r="WFS32" s="37"/>
      <c r="WFT32" s="37"/>
      <c r="WFU32" s="37"/>
      <c r="WFV32" s="37"/>
      <c r="WFW32" s="37"/>
      <c r="WFX32" s="37"/>
      <c r="WFY32" s="37"/>
      <c r="WFZ32" s="37"/>
      <c r="WGA32" s="37"/>
      <c r="WGB32" s="37"/>
      <c r="WGC32" s="37"/>
      <c r="WGD32" s="37"/>
      <c r="WGE32" s="37"/>
      <c r="WGF32" s="37"/>
      <c r="WGG32" s="37"/>
      <c r="WGH32" s="37"/>
      <c r="WGI32" s="37"/>
      <c r="WGJ32" s="37"/>
      <c r="WGK32" s="37"/>
      <c r="WGL32" s="37"/>
      <c r="WGM32" s="37"/>
      <c r="WGN32" s="37"/>
      <c r="WGO32" s="37"/>
      <c r="WGP32" s="37"/>
      <c r="WGQ32" s="37"/>
      <c r="WGR32" s="37"/>
      <c r="WGS32" s="37"/>
      <c r="WGT32" s="37"/>
      <c r="WGU32" s="37"/>
      <c r="WGV32" s="37"/>
      <c r="WGW32" s="37"/>
      <c r="WGX32" s="37"/>
      <c r="WGY32" s="37"/>
      <c r="WGZ32" s="37"/>
      <c r="WHA32" s="37"/>
      <c r="WHB32" s="37"/>
      <c r="WHC32" s="37"/>
      <c r="WHD32" s="37"/>
      <c r="WHE32" s="37"/>
      <c r="WHF32" s="37"/>
      <c r="WHG32" s="37"/>
      <c r="WHH32" s="37"/>
      <c r="WHI32" s="37"/>
      <c r="WHJ32" s="37"/>
      <c r="WHK32" s="37"/>
      <c r="WHL32" s="37"/>
      <c r="WHM32" s="37"/>
      <c r="WHN32" s="37"/>
      <c r="WHO32" s="37"/>
      <c r="WHP32" s="37"/>
      <c r="WHQ32" s="37"/>
      <c r="WHR32" s="37"/>
      <c r="WHS32" s="37"/>
      <c r="WHT32" s="37"/>
      <c r="WHU32" s="37"/>
      <c r="WHV32" s="37"/>
      <c r="WHW32" s="37"/>
      <c r="WHX32" s="37"/>
      <c r="WHY32" s="37"/>
      <c r="WHZ32" s="37"/>
      <c r="WIA32" s="37"/>
      <c r="WIB32" s="37"/>
      <c r="WIC32" s="37"/>
      <c r="WID32" s="37"/>
      <c r="WIE32" s="37"/>
      <c r="WIF32" s="37"/>
      <c r="WIG32" s="37"/>
      <c r="WIH32" s="37"/>
      <c r="WII32" s="37"/>
      <c r="WIJ32" s="37"/>
      <c r="WIK32" s="37"/>
      <c r="WIL32" s="37"/>
      <c r="WIM32" s="37"/>
      <c r="WIN32" s="37"/>
      <c r="WIO32" s="37"/>
      <c r="WIP32" s="37"/>
      <c r="WIQ32" s="37"/>
      <c r="WIR32" s="37"/>
      <c r="WIS32" s="37"/>
      <c r="WIT32" s="37"/>
      <c r="WIU32" s="37"/>
      <c r="WIV32" s="37"/>
      <c r="WIW32" s="37"/>
      <c r="WIX32" s="37"/>
      <c r="WIY32" s="37"/>
      <c r="WIZ32" s="37"/>
      <c r="WJA32" s="37"/>
      <c r="WJB32" s="37"/>
      <c r="WJC32" s="37"/>
      <c r="WJD32" s="37"/>
      <c r="WJE32" s="37"/>
      <c r="WJF32" s="37"/>
      <c r="WJG32" s="37"/>
      <c r="WJH32" s="37"/>
      <c r="WJI32" s="37"/>
      <c r="WJJ32" s="37"/>
      <c r="WJK32" s="37"/>
      <c r="WJL32" s="37"/>
      <c r="WJM32" s="37"/>
      <c r="WJN32" s="37"/>
      <c r="WJO32" s="37"/>
      <c r="WJP32" s="37"/>
      <c r="WJQ32" s="37"/>
      <c r="WJR32" s="37"/>
      <c r="WJS32" s="37"/>
      <c r="WJT32" s="37"/>
      <c r="WJU32" s="37"/>
      <c r="WJV32" s="37"/>
      <c r="WJW32" s="37"/>
      <c r="WJX32" s="37"/>
      <c r="WJY32" s="37"/>
      <c r="WJZ32" s="37"/>
      <c r="WKA32" s="37"/>
      <c r="WKB32" s="37"/>
      <c r="WKC32" s="37"/>
      <c r="WKD32" s="37"/>
      <c r="WKE32" s="37"/>
      <c r="WKF32" s="37"/>
      <c r="WKG32" s="37"/>
      <c r="WKH32" s="37"/>
      <c r="WKI32" s="37"/>
      <c r="WKJ32" s="37"/>
      <c r="WKK32" s="37"/>
      <c r="WKL32" s="37"/>
      <c r="WKM32" s="37"/>
      <c r="WKN32" s="37"/>
      <c r="WKO32" s="37"/>
      <c r="WKP32" s="37"/>
      <c r="WKQ32" s="37"/>
      <c r="WKR32" s="37"/>
      <c r="WKS32" s="37"/>
      <c r="WKT32" s="37"/>
      <c r="WKU32" s="37"/>
      <c r="WKV32" s="37"/>
      <c r="WKW32" s="37"/>
      <c r="WKX32" s="37"/>
      <c r="WKY32" s="37"/>
      <c r="WKZ32" s="37"/>
      <c r="WLA32" s="37"/>
      <c r="WLB32" s="37"/>
      <c r="WLC32" s="37"/>
      <c r="WLD32" s="37"/>
      <c r="WLE32" s="37"/>
      <c r="WLF32" s="37"/>
      <c r="WLG32" s="37"/>
      <c r="WLH32" s="37"/>
      <c r="WLI32" s="37"/>
      <c r="WLJ32" s="37"/>
      <c r="WLK32" s="37"/>
      <c r="WLL32" s="37"/>
      <c r="WLM32" s="37"/>
      <c r="WLN32" s="37"/>
      <c r="WLO32" s="37"/>
      <c r="WLP32" s="37"/>
      <c r="WLQ32" s="37"/>
      <c r="WLR32" s="37"/>
      <c r="WLS32" s="37"/>
      <c r="WLT32" s="37"/>
      <c r="WLU32" s="37"/>
      <c r="WLV32" s="37"/>
      <c r="WLW32" s="37"/>
      <c r="WLX32" s="37"/>
      <c r="WLY32" s="37"/>
      <c r="WLZ32" s="37"/>
      <c r="WMA32" s="37"/>
      <c r="WMB32" s="37"/>
      <c r="WMC32" s="37"/>
      <c r="WMD32" s="37"/>
      <c r="WME32" s="37"/>
      <c r="WMF32" s="37"/>
      <c r="WMG32" s="37"/>
      <c r="WMH32" s="37"/>
      <c r="WMI32" s="37"/>
      <c r="WMJ32" s="37"/>
      <c r="WMK32" s="37"/>
      <c r="WML32" s="37"/>
      <c r="WMM32" s="37"/>
      <c r="WMN32" s="37"/>
      <c r="WMO32" s="37"/>
      <c r="WMP32" s="37"/>
      <c r="WMQ32" s="37"/>
      <c r="WMR32" s="37"/>
      <c r="WMS32" s="37"/>
      <c r="WMT32" s="37"/>
      <c r="WMU32" s="37"/>
      <c r="WMV32" s="37"/>
      <c r="WMW32" s="37"/>
      <c r="WMX32" s="37"/>
      <c r="WMY32" s="37"/>
      <c r="WMZ32" s="37"/>
      <c r="WNA32" s="37"/>
      <c r="WNB32" s="37"/>
      <c r="WNC32" s="37"/>
      <c r="WND32" s="37"/>
      <c r="WNE32" s="37"/>
      <c r="WNF32" s="37"/>
      <c r="WNG32" s="37"/>
      <c r="WNH32" s="37"/>
      <c r="WNI32" s="37"/>
      <c r="WNJ32" s="37"/>
      <c r="WNK32" s="37"/>
      <c r="WNL32" s="37"/>
      <c r="WNM32" s="37"/>
      <c r="WNN32" s="37"/>
      <c r="WNO32" s="37"/>
      <c r="WNP32" s="37"/>
      <c r="WNQ32" s="37"/>
      <c r="WNR32" s="37"/>
      <c r="WNS32" s="37"/>
      <c r="WNT32" s="37"/>
      <c r="WNU32" s="37"/>
      <c r="WNV32" s="37"/>
      <c r="WNW32" s="37"/>
      <c r="WNX32" s="37"/>
      <c r="WNY32" s="37"/>
      <c r="WNZ32" s="37"/>
      <c r="WOA32" s="37"/>
      <c r="WOB32" s="37"/>
      <c r="WOC32" s="37"/>
      <c r="WOD32" s="37"/>
      <c r="WOE32" s="37"/>
      <c r="WOF32" s="37"/>
      <c r="WOG32" s="37"/>
      <c r="WOH32" s="37"/>
      <c r="WOI32" s="37"/>
      <c r="WOJ32" s="37"/>
      <c r="WOK32" s="37"/>
      <c r="WOL32" s="37"/>
      <c r="WOM32" s="37"/>
      <c r="WON32" s="37"/>
      <c r="WOO32" s="37"/>
      <c r="WOP32" s="37"/>
      <c r="WOQ32" s="37"/>
      <c r="WOR32" s="37"/>
      <c r="WOS32" s="37"/>
      <c r="WOT32" s="37"/>
      <c r="WOU32" s="37"/>
      <c r="WOV32" s="37"/>
      <c r="WOW32" s="37"/>
      <c r="WOX32" s="37"/>
      <c r="WOY32" s="37"/>
      <c r="WOZ32" s="37"/>
      <c r="WPA32" s="37"/>
      <c r="WPB32" s="37"/>
      <c r="WPC32" s="37"/>
      <c r="WPD32" s="37"/>
      <c r="WPE32" s="37"/>
      <c r="WPF32" s="37"/>
      <c r="WPG32" s="37"/>
      <c r="WPH32" s="37"/>
      <c r="WPI32" s="37"/>
      <c r="WPJ32" s="37"/>
      <c r="WPK32" s="37"/>
      <c r="WPL32" s="37"/>
      <c r="WPM32" s="37"/>
      <c r="WPN32" s="37"/>
      <c r="WPO32" s="37"/>
      <c r="WPP32" s="37"/>
      <c r="WPQ32" s="37"/>
      <c r="WPR32" s="37"/>
      <c r="WPS32" s="37"/>
      <c r="WPT32" s="37"/>
      <c r="WPU32" s="37"/>
      <c r="WPV32" s="37"/>
      <c r="WPW32" s="37"/>
      <c r="WPX32" s="37"/>
      <c r="WPY32" s="37"/>
      <c r="WPZ32" s="37"/>
      <c r="WQA32" s="37"/>
      <c r="WQB32" s="37"/>
      <c r="WQC32" s="37"/>
      <c r="WQD32" s="37"/>
      <c r="WQE32" s="37"/>
      <c r="WQF32" s="37"/>
      <c r="WQG32" s="37"/>
      <c r="WQH32" s="37"/>
      <c r="WQI32" s="37"/>
      <c r="WQJ32" s="37"/>
      <c r="WQK32" s="37"/>
      <c r="WQL32" s="37"/>
      <c r="WQM32" s="37"/>
      <c r="WQN32" s="37"/>
      <c r="WQO32" s="37"/>
      <c r="WQP32" s="37"/>
      <c r="WQQ32" s="37"/>
      <c r="WQR32" s="37"/>
      <c r="WQS32" s="37"/>
      <c r="WQT32" s="37"/>
      <c r="WQU32" s="37"/>
      <c r="WQV32" s="37"/>
      <c r="WQW32" s="37"/>
      <c r="WQX32" s="37"/>
      <c r="WQY32" s="37"/>
      <c r="WQZ32" s="37"/>
      <c r="WRA32" s="37"/>
      <c r="WRB32" s="37"/>
      <c r="WRC32" s="37"/>
      <c r="WRD32" s="37"/>
      <c r="WRE32" s="37"/>
      <c r="WRF32" s="37"/>
      <c r="WRG32" s="37"/>
      <c r="WRH32" s="37"/>
      <c r="WRI32" s="37"/>
      <c r="WRJ32" s="37"/>
      <c r="WRK32" s="37"/>
      <c r="WRL32" s="37"/>
      <c r="WRM32" s="37"/>
      <c r="WRN32" s="37"/>
      <c r="WRO32" s="37"/>
      <c r="WRP32" s="37"/>
      <c r="WRQ32" s="37"/>
      <c r="WRR32" s="37"/>
      <c r="WRS32" s="37"/>
      <c r="WRT32" s="37"/>
      <c r="WRU32" s="37"/>
      <c r="WRV32" s="37"/>
      <c r="WRW32" s="37"/>
      <c r="WRX32" s="37"/>
      <c r="WRY32" s="37"/>
      <c r="WRZ32" s="37"/>
      <c r="WSA32" s="37"/>
      <c r="WSB32" s="37"/>
      <c r="WSC32" s="37"/>
      <c r="WSD32" s="37"/>
      <c r="WSE32" s="37"/>
      <c r="WSF32" s="37"/>
      <c r="WSG32" s="37"/>
      <c r="WSH32" s="37"/>
      <c r="WSI32" s="37"/>
      <c r="WSJ32" s="37"/>
      <c r="WSK32" s="37"/>
      <c r="WSL32" s="37"/>
      <c r="WSM32" s="37"/>
      <c r="WSN32" s="37"/>
      <c r="WSO32" s="37"/>
      <c r="WSP32" s="37"/>
      <c r="WSQ32" s="37"/>
      <c r="WSR32" s="37"/>
      <c r="WSS32" s="37"/>
      <c r="WST32" s="37"/>
      <c r="WSU32" s="37"/>
      <c r="WSV32" s="37"/>
      <c r="WSW32" s="37"/>
      <c r="WSX32" s="37"/>
      <c r="WSY32" s="37"/>
      <c r="WSZ32" s="37"/>
      <c r="WTA32" s="37"/>
      <c r="WTB32" s="37"/>
      <c r="WTC32" s="37"/>
      <c r="WTD32" s="37"/>
      <c r="WTE32" s="37"/>
      <c r="WTF32" s="37"/>
      <c r="WTG32" s="37"/>
      <c r="WTH32" s="37"/>
      <c r="WTI32" s="37"/>
      <c r="WTJ32" s="37"/>
      <c r="WTK32" s="37"/>
      <c r="WTL32" s="37"/>
      <c r="WTM32" s="37"/>
      <c r="WTN32" s="37"/>
      <c r="WTO32" s="37"/>
      <c r="WTP32" s="37"/>
      <c r="WTQ32" s="37"/>
      <c r="WTR32" s="37"/>
      <c r="WTS32" s="37"/>
      <c r="WTT32" s="37"/>
      <c r="WTU32" s="37"/>
      <c r="WTV32" s="37"/>
      <c r="WTW32" s="37"/>
      <c r="WTX32" s="37"/>
      <c r="WTY32" s="37"/>
      <c r="WTZ32" s="37"/>
      <c r="WUA32" s="37"/>
      <c r="WUB32" s="37"/>
      <c r="WUC32" s="37"/>
      <c r="WUD32" s="37"/>
      <c r="WUE32" s="37"/>
      <c r="WUF32" s="37"/>
      <c r="WUG32" s="37"/>
      <c r="WUH32" s="37"/>
      <c r="WUI32" s="37"/>
      <c r="WUJ32" s="37"/>
      <c r="WUK32" s="37"/>
      <c r="WUL32" s="37"/>
      <c r="WUM32" s="37"/>
      <c r="WUN32" s="37"/>
      <c r="WUO32" s="37"/>
      <c r="WUP32" s="37"/>
      <c r="WUQ32" s="37"/>
      <c r="WUR32" s="37"/>
      <c r="WUS32" s="37"/>
      <c r="WUT32" s="37"/>
      <c r="WUU32" s="37"/>
      <c r="WUV32" s="37"/>
      <c r="WUW32" s="37"/>
      <c r="WUX32" s="37"/>
      <c r="WUY32" s="37"/>
      <c r="WUZ32" s="37"/>
      <c r="WVA32" s="37"/>
      <c r="WVB32" s="37"/>
      <c r="WVC32" s="37"/>
      <c r="WVD32" s="37"/>
      <c r="WVE32" s="37"/>
      <c r="WVF32" s="37"/>
      <c r="WVG32" s="37"/>
      <c r="WVH32" s="37"/>
      <c r="WVI32" s="37"/>
      <c r="WVJ32" s="37"/>
      <c r="WVK32" s="37"/>
      <c r="WVL32" s="37"/>
      <c r="WVM32" s="37"/>
      <c r="WVN32" s="37"/>
      <c r="WVO32" s="37"/>
      <c r="WVP32" s="37"/>
      <c r="WVQ32" s="37"/>
      <c r="WVR32" s="37"/>
      <c r="WVS32" s="37"/>
      <c r="WVT32" s="37"/>
      <c r="WVU32" s="37"/>
      <c r="WVV32" s="37"/>
      <c r="WVW32" s="37"/>
      <c r="WVX32" s="37"/>
      <c r="WVY32" s="37"/>
      <c r="WVZ32" s="37"/>
      <c r="WWA32" s="37"/>
      <c r="WWB32" s="37"/>
      <c r="WWC32" s="37"/>
      <c r="WWD32" s="37"/>
      <c r="WWE32" s="37"/>
      <c r="WWF32" s="37"/>
      <c r="WWG32" s="37"/>
      <c r="WWH32" s="37"/>
      <c r="WWI32" s="37"/>
      <c r="WWJ32" s="37"/>
      <c r="WWK32" s="37"/>
      <c r="WWL32" s="37"/>
      <c r="WWM32" s="37"/>
      <c r="WWN32" s="37"/>
      <c r="WWO32" s="37"/>
      <c r="WWP32" s="37"/>
      <c r="WWQ32" s="37"/>
      <c r="WWR32" s="37"/>
      <c r="WWS32" s="37"/>
      <c r="WWT32" s="37"/>
      <c r="WWU32" s="37"/>
      <c r="WWV32" s="37"/>
      <c r="WWW32" s="37"/>
      <c r="WWX32" s="37"/>
      <c r="WWY32" s="37"/>
      <c r="WWZ32" s="37"/>
      <c r="WXA32" s="37"/>
      <c r="WXB32" s="37"/>
      <c r="WXC32" s="37"/>
      <c r="WXD32" s="37"/>
      <c r="WXE32" s="37"/>
      <c r="WXF32" s="37"/>
      <c r="WXG32" s="37"/>
      <c r="WXH32" s="37"/>
      <c r="WXI32" s="37"/>
      <c r="WXJ32" s="37"/>
      <c r="WXK32" s="37"/>
      <c r="WXL32" s="37"/>
      <c r="WXM32" s="37"/>
      <c r="WXN32" s="37"/>
      <c r="WXO32" s="37"/>
      <c r="WXP32" s="37"/>
      <c r="WXQ32" s="37"/>
      <c r="WXR32" s="37"/>
      <c r="WXS32" s="37"/>
      <c r="WXT32" s="37"/>
      <c r="WXU32" s="37"/>
      <c r="WXV32" s="37"/>
      <c r="WXW32" s="37"/>
      <c r="WXX32" s="37"/>
      <c r="WXY32" s="37"/>
      <c r="WXZ32" s="37"/>
      <c r="WYA32" s="37"/>
      <c r="WYB32" s="37"/>
      <c r="WYC32" s="37"/>
      <c r="WYD32" s="37"/>
      <c r="WYE32" s="37"/>
      <c r="WYF32" s="37"/>
      <c r="WYG32" s="37"/>
      <c r="WYH32" s="37"/>
      <c r="WYI32" s="37"/>
      <c r="WYJ32" s="37"/>
      <c r="WYK32" s="37"/>
      <c r="WYL32" s="37"/>
      <c r="WYM32" s="37"/>
      <c r="WYN32" s="37"/>
      <c r="WYO32" s="37"/>
      <c r="WYP32" s="37"/>
      <c r="WYQ32" s="37"/>
      <c r="WYR32" s="37"/>
      <c r="WYS32" s="37"/>
      <c r="WYT32" s="37"/>
      <c r="WYU32" s="37"/>
      <c r="WYV32" s="37"/>
      <c r="WYW32" s="37"/>
      <c r="WYX32" s="37"/>
      <c r="WYY32" s="37"/>
      <c r="WYZ32" s="37"/>
      <c r="WZA32" s="37"/>
      <c r="WZB32" s="37"/>
      <c r="WZC32" s="37"/>
      <c r="WZD32" s="37"/>
      <c r="WZE32" s="37"/>
      <c r="WZF32" s="37"/>
      <c r="WZG32" s="37"/>
      <c r="WZH32" s="37"/>
      <c r="WZI32" s="37"/>
      <c r="WZJ32" s="37"/>
      <c r="WZK32" s="37"/>
      <c r="WZL32" s="37"/>
      <c r="WZM32" s="37"/>
      <c r="WZN32" s="37"/>
      <c r="WZO32" s="37"/>
      <c r="WZP32" s="37"/>
      <c r="WZQ32" s="37"/>
      <c r="WZR32" s="37"/>
      <c r="WZS32" s="37"/>
      <c r="WZT32" s="37"/>
      <c r="WZU32" s="37"/>
      <c r="WZV32" s="37"/>
      <c r="WZW32" s="37"/>
      <c r="WZX32" s="37"/>
      <c r="WZY32" s="37"/>
      <c r="WZZ32" s="37"/>
      <c r="XAA32" s="37"/>
      <c r="XAB32" s="37"/>
      <c r="XAC32" s="37"/>
      <c r="XAD32" s="37"/>
      <c r="XAE32" s="37"/>
      <c r="XAF32" s="37"/>
      <c r="XAG32" s="37"/>
      <c r="XAH32" s="37"/>
      <c r="XAI32" s="37"/>
      <c r="XAJ32" s="37"/>
      <c r="XAK32" s="37"/>
      <c r="XAL32" s="37"/>
      <c r="XAM32" s="37"/>
      <c r="XAN32" s="37"/>
      <c r="XAO32" s="37"/>
      <c r="XAP32" s="37"/>
      <c r="XAQ32" s="37"/>
      <c r="XAR32" s="37"/>
      <c r="XAS32" s="37"/>
      <c r="XAT32" s="37"/>
      <c r="XAU32" s="37"/>
      <c r="XAV32" s="37"/>
      <c r="XAW32" s="37"/>
      <c r="XAX32" s="37"/>
      <c r="XAY32" s="37"/>
      <c r="XAZ32" s="37"/>
      <c r="XBA32" s="37"/>
      <c r="XBB32" s="37"/>
      <c r="XBC32" s="37"/>
      <c r="XBD32" s="37"/>
      <c r="XBE32" s="37"/>
      <c r="XBF32" s="37"/>
      <c r="XBG32" s="37"/>
      <c r="XBH32" s="37"/>
      <c r="XBI32" s="37"/>
      <c r="XBJ32" s="37"/>
      <c r="XBK32" s="37"/>
      <c r="XBL32" s="37"/>
      <c r="XBM32" s="37"/>
      <c r="XBN32" s="37"/>
      <c r="XBO32" s="37"/>
      <c r="XBP32" s="37"/>
      <c r="XBQ32" s="37"/>
      <c r="XBR32" s="37"/>
      <c r="XBS32" s="37"/>
      <c r="XBT32" s="37"/>
      <c r="XBU32" s="37"/>
      <c r="XBV32" s="37"/>
      <c r="XBW32" s="37"/>
      <c r="XBX32" s="37"/>
      <c r="XBY32" s="37"/>
      <c r="XBZ32" s="37"/>
      <c r="XCA32" s="37"/>
      <c r="XCB32" s="37"/>
      <c r="XCC32" s="37"/>
      <c r="XCD32" s="37"/>
      <c r="XCE32" s="37"/>
      <c r="XCF32" s="37"/>
      <c r="XCG32" s="37"/>
      <c r="XCH32" s="37"/>
      <c r="XCI32" s="37"/>
      <c r="XCJ32" s="37"/>
      <c r="XCK32" s="37"/>
      <c r="XCL32" s="37"/>
      <c r="XCM32" s="37"/>
      <c r="XCN32" s="37"/>
      <c r="XCO32" s="37"/>
      <c r="XCP32" s="37"/>
      <c r="XCQ32" s="37"/>
      <c r="XCR32" s="37"/>
      <c r="XCS32" s="37"/>
      <c r="XCT32" s="37"/>
      <c r="XCU32" s="37"/>
      <c r="XCV32" s="37"/>
      <c r="XCW32" s="37"/>
      <c r="XCX32" s="37"/>
      <c r="XCY32" s="37"/>
      <c r="XCZ32" s="37"/>
      <c r="XDA32" s="37"/>
      <c r="XDB32" s="37"/>
      <c r="XDC32" s="37"/>
      <c r="XDD32" s="37"/>
      <c r="XDE32" s="37"/>
      <c r="XDF32" s="37"/>
      <c r="XDG32" s="37"/>
      <c r="XDH32" s="37"/>
      <c r="XDI32" s="37"/>
      <c r="XDJ32" s="37"/>
      <c r="XDK32" s="37"/>
      <c r="XDL32" s="37"/>
      <c r="XDM32" s="37"/>
      <c r="XDN32" s="37"/>
      <c r="XDO32" s="37"/>
      <c r="XDP32" s="37"/>
      <c r="XDQ32" s="37"/>
      <c r="XDR32" s="37"/>
      <c r="XDS32" s="37"/>
      <c r="XDT32" s="37"/>
      <c r="XDU32" s="37"/>
      <c r="XDV32" s="37"/>
      <c r="XDW32" s="37"/>
      <c r="XDX32" s="37"/>
      <c r="XDY32" s="37"/>
      <c r="XDZ32" s="37"/>
      <c r="XEA32" s="37"/>
      <c r="XEB32" s="37"/>
      <c r="XEC32" s="37"/>
      <c r="XED32" s="37"/>
      <c r="XEE32" s="37"/>
      <c r="XEF32" s="37"/>
      <c r="XEG32" s="37"/>
      <c r="XEH32" s="37"/>
      <c r="XEI32" s="37"/>
      <c r="XEJ32" s="37"/>
      <c r="XEK32" s="37"/>
      <c r="XEL32" s="37"/>
      <c r="XEM32" s="37"/>
      <c r="XEN32" s="37"/>
      <c r="XEO32" s="37"/>
      <c r="XEP32" s="37"/>
      <c r="XEQ32" s="37"/>
      <c r="XER32" s="37"/>
      <c r="XES32" s="37"/>
      <c r="XET32" s="37"/>
      <c r="XEU32" s="37"/>
      <c r="XEV32" s="37"/>
      <c r="XEW32" s="37"/>
      <c r="XEX32" s="37"/>
      <c r="XEY32" s="37"/>
      <c r="XEZ32" s="37"/>
      <c r="XFA32" s="37"/>
      <c r="XFB32" s="37"/>
      <c r="XFC32" s="37"/>
      <c r="XFD32" s="37"/>
    </row>
    <row r="33" spans="1:16384" s="147" customFormat="1" x14ac:dyDescent="0.2">
      <c r="A33" s="38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  <c r="IT33" s="37"/>
      <c r="IU33" s="37"/>
      <c r="IV33" s="37"/>
      <c r="IW33" s="37"/>
      <c r="IX33" s="37"/>
      <c r="IY33" s="37"/>
      <c r="IZ33" s="37"/>
      <c r="JA33" s="37"/>
      <c r="JB33" s="37"/>
      <c r="JC33" s="37"/>
      <c r="JD33" s="37"/>
      <c r="JE33" s="37"/>
      <c r="JF33" s="37"/>
      <c r="JG33" s="37"/>
      <c r="JH33" s="37"/>
      <c r="JI33" s="37"/>
      <c r="JJ33" s="37"/>
      <c r="JK33" s="37"/>
      <c r="JL33" s="37"/>
      <c r="JM33" s="37"/>
      <c r="JN33" s="37"/>
      <c r="JO33" s="37"/>
      <c r="JP33" s="37"/>
      <c r="JQ33" s="37"/>
      <c r="JR33" s="37"/>
      <c r="JS33" s="37"/>
      <c r="JT33" s="37"/>
      <c r="JU33" s="37"/>
      <c r="JV33" s="37"/>
      <c r="JW33" s="37"/>
      <c r="JX33" s="37"/>
      <c r="JY33" s="37"/>
      <c r="JZ33" s="37"/>
      <c r="KA33" s="37"/>
      <c r="KB33" s="37"/>
      <c r="KC33" s="37"/>
      <c r="KD33" s="37"/>
      <c r="KE33" s="37"/>
      <c r="KF33" s="37"/>
      <c r="KG33" s="37"/>
      <c r="KH33" s="37"/>
      <c r="KI33" s="37"/>
      <c r="KJ33" s="37"/>
      <c r="KK33" s="37"/>
      <c r="KL33" s="37"/>
      <c r="KM33" s="37"/>
      <c r="KN33" s="37"/>
      <c r="KO33" s="37"/>
      <c r="KP33" s="37"/>
      <c r="KQ33" s="37"/>
      <c r="KR33" s="37"/>
      <c r="KS33" s="37"/>
      <c r="KT33" s="37"/>
      <c r="KU33" s="37"/>
      <c r="KV33" s="37"/>
      <c r="KW33" s="37"/>
      <c r="KX33" s="37"/>
      <c r="KY33" s="37"/>
      <c r="KZ33" s="37"/>
      <c r="LA33" s="37"/>
      <c r="LB33" s="37"/>
      <c r="LC33" s="37"/>
      <c r="LD33" s="37"/>
      <c r="LE33" s="37"/>
      <c r="LF33" s="37"/>
      <c r="LG33" s="37"/>
      <c r="LH33" s="37"/>
      <c r="LI33" s="37"/>
      <c r="LJ33" s="37"/>
      <c r="LK33" s="37"/>
      <c r="LL33" s="37"/>
      <c r="LM33" s="37"/>
      <c r="LN33" s="37"/>
      <c r="LO33" s="37"/>
      <c r="LP33" s="37"/>
      <c r="LQ33" s="37"/>
      <c r="LR33" s="37"/>
      <c r="LS33" s="37"/>
      <c r="LT33" s="37"/>
      <c r="LU33" s="37"/>
      <c r="LV33" s="37"/>
      <c r="LW33" s="37"/>
      <c r="LX33" s="37"/>
      <c r="LY33" s="37"/>
      <c r="LZ33" s="37"/>
      <c r="MA33" s="37"/>
      <c r="MB33" s="37"/>
      <c r="MC33" s="37"/>
      <c r="MD33" s="37"/>
      <c r="ME33" s="37"/>
      <c r="MF33" s="37"/>
      <c r="MG33" s="37"/>
      <c r="MH33" s="37"/>
      <c r="MI33" s="37"/>
      <c r="MJ33" s="37"/>
      <c r="MK33" s="37"/>
      <c r="ML33" s="37"/>
      <c r="MM33" s="37"/>
      <c r="MN33" s="37"/>
      <c r="MO33" s="37"/>
      <c r="MP33" s="37"/>
      <c r="MQ33" s="37"/>
      <c r="MR33" s="37"/>
      <c r="MS33" s="37"/>
      <c r="MT33" s="37"/>
      <c r="MU33" s="37"/>
      <c r="MV33" s="37"/>
      <c r="MW33" s="37"/>
      <c r="MX33" s="37"/>
      <c r="MY33" s="37"/>
      <c r="MZ33" s="37"/>
      <c r="NA33" s="37"/>
      <c r="NB33" s="37"/>
      <c r="NC33" s="37"/>
      <c r="ND33" s="37"/>
      <c r="NE33" s="37"/>
      <c r="NF33" s="37"/>
      <c r="NG33" s="37"/>
      <c r="NH33" s="37"/>
      <c r="NI33" s="37"/>
      <c r="NJ33" s="37"/>
      <c r="NK33" s="37"/>
      <c r="NL33" s="37"/>
      <c r="NM33" s="37"/>
      <c r="NN33" s="37"/>
      <c r="NO33" s="37"/>
      <c r="NP33" s="37"/>
      <c r="NQ33" s="37"/>
      <c r="NR33" s="37"/>
      <c r="NS33" s="37"/>
      <c r="NT33" s="37"/>
      <c r="NU33" s="37"/>
      <c r="NV33" s="37"/>
      <c r="NW33" s="37"/>
      <c r="NX33" s="37"/>
      <c r="NY33" s="37"/>
      <c r="NZ33" s="37"/>
      <c r="OA33" s="37"/>
      <c r="OB33" s="37"/>
      <c r="OC33" s="37"/>
      <c r="OD33" s="37"/>
      <c r="OE33" s="37"/>
      <c r="OF33" s="37"/>
      <c r="OG33" s="37"/>
      <c r="OH33" s="37"/>
      <c r="OI33" s="37"/>
      <c r="OJ33" s="37"/>
      <c r="OK33" s="37"/>
      <c r="OL33" s="37"/>
      <c r="OM33" s="37"/>
      <c r="ON33" s="37"/>
      <c r="OO33" s="37"/>
      <c r="OP33" s="37"/>
      <c r="OQ33" s="37"/>
      <c r="OR33" s="37"/>
      <c r="OS33" s="37"/>
      <c r="OT33" s="37"/>
      <c r="OU33" s="37"/>
      <c r="OV33" s="37"/>
      <c r="OW33" s="37"/>
      <c r="OX33" s="37"/>
      <c r="OY33" s="37"/>
      <c r="OZ33" s="37"/>
      <c r="PA33" s="37"/>
      <c r="PB33" s="37"/>
      <c r="PC33" s="37"/>
      <c r="PD33" s="37"/>
      <c r="PE33" s="37"/>
      <c r="PF33" s="37"/>
      <c r="PG33" s="37"/>
      <c r="PH33" s="37"/>
      <c r="PI33" s="37"/>
      <c r="PJ33" s="37"/>
      <c r="PK33" s="37"/>
      <c r="PL33" s="37"/>
      <c r="PM33" s="37"/>
      <c r="PN33" s="37"/>
      <c r="PO33" s="37"/>
      <c r="PP33" s="37"/>
      <c r="PQ33" s="37"/>
      <c r="PR33" s="37"/>
      <c r="PS33" s="37"/>
      <c r="PT33" s="37"/>
      <c r="PU33" s="37"/>
      <c r="PV33" s="37"/>
      <c r="PW33" s="37"/>
      <c r="PX33" s="37"/>
      <c r="PY33" s="37"/>
      <c r="PZ33" s="37"/>
      <c r="QA33" s="37"/>
      <c r="QB33" s="37"/>
      <c r="QC33" s="37"/>
      <c r="QD33" s="37"/>
      <c r="QE33" s="37"/>
      <c r="QF33" s="37"/>
      <c r="QG33" s="37"/>
      <c r="QH33" s="37"/>
      <c r="QI33" s="37"/>
      <c r="QJ33" s="37"/>
      <c r="QK33" s="37"/>
      <c r="QL33" s="37"/>
      <c r="QM33" s="37"/>
      <c r="QN33" s="37"/>
      <c r="QO33" s="37"/>
      <c r="QP33" s="37"/>
      <c r="QQ33" s="37"/>
      <c r="QR33" s="37"/>
      <c r="QS33" s="37"/>
      <c r="QT33" s="37"/>
      <c r="QU33" s="37"/>
      <c r="QV33" s="37"/>
      <c r="QW33" s="37"/>
      <c r="QX33" s="37"/>
      <c r="QY33" s="37"/>
      <c r="QZ33" s="37"/>
      <c r="RA33" s="37"/>
      <c r="RB33" s="37"/>
      <c r="RC33" s="37"/>
      <c r="RD33" s="37"/>
      <c r="RE33" s="37"/>
      <c r="RF33" s="37"/>
      <c r="RG33" s="37"/>
      <c r="RH33" s="37"/>
      <c r="RI33" s="37"/>
      <c r="RJ33" s="37"/>
      <c r="RK33" s="37"/>
      <c r="RL33" s="37"/>
      <c r="RM33" s="37"/>
      <c r="RN33" s="37"/>
      <c r="RO33" s="37"/>
      <c r="RP33" s="37"/>
      <c r="RQ33" s="37"/>
      <c r="RR33" s="37"/>
      <c r="RS33" s="37"/>
      <c r="RT33" s="37"/>
      <c r="RU33" s="37"/>
      <c r="RV33" s="37"/>
      <c r="RW33" s="37"/>
      <c r="RX33" s="37"/>
      <c r="RY33" s="37"/>
      <c r="RZ33" s="37"/>
      <c r="SA33" s="37"/>
      <c r="SB33" s="37"/>
      <c r="SC33" s="37"/>
      <c r="SD33" s="37"/>
      <c r="SE33" s="37"/>
      <c r="SF33" s="37"/>
      <c r="SG33" s="37"/>
      <c r="SH33" s="37"/>
      <c r="SI33" s="37"/>
      <c r="SJ33" s="37"/>
      <c r="SK33" s="37"/>
      <c r="SL33" s="37"/>
      <c r="SM33" s="37"/>
      <c r="SN33" s="37"/>
      <c r="SO33" s="37"/>
      <c r="SP33" s="37"/>
      <c r="SQ33" s="37"/>
      <c r="SR33" s="37"/>
      <c r="SS33" s="37"/>
      <c r="ST33" s="37"/>
      <c r="SU33" s="37"/>
      <c r="SV33" s="37"/>
      <c r="SW33" s="37"/>
      <c r="SX33" s="37"/>
      <c r="SY33" s="37"/>
      <c r="SZ33" s="37"/>
      <c r="TA33" s="37"/>
      <c r="TB33" s="37"/>
      <c r="TC33" s="37"/>
      <c r="TD33" s="37"/>
      <c r="TE33" s="37"/>
      <c r="TF33" s="37"/>
      <c r="TG33" s="37"/>
      <c r="TH33" s="37"/>
      <c r="TI33" s="37"/>
      <c r="TJ33" s="37"/>
      <c r="TK33" s="37"/>
      <c r="TL33" s="37"/>
      <c r="TM33" s="37"/>
      <c r="TN33" s="37"/>
      <c r="TO33" s="37"/>
      <c r="TP33" s="37"/>
      <c r="TQ33" s="37"/>
      <c r="TR33" s="37"/>
      <c r="TS33" s="37"/>
      <c r="TT33" s="37"/>
      <c r="TU33" s="37"/>
      <c r="TV33" s="37"/>
      <c r="TW33" s="37"/>
      <c r="TX33" s="37"/>
      <c r="TY33" s="37"/>
      <c r="TZ33" s="37"/>
      <c r="UA33" s="37"/>
      <c r="UB33" s="37"/>
      <c r="UC33" s="37"/>
      <c r="UD33" s="37"/>
      <c r="UE33" s="37"/>
      <c r="UF33" s="37"/>
      <c r="UG33" s="37"/>
      <c r="UH33" s="37"/>
      <c r="UI33" s="37"/>
      <c r="UJ33" s="37"/>
      <c r="UK33" s="37"/>
      <c r="UL33" s="37"/>
      <c r="UM33" s="37"/>
      <c r="UN33" s="37"/>
      <c r="UO33" s="37"/>
      <c r="UP33" s="37"/>
      <c r="UQ33" s="37"/>
      <c r="UR33" s="37"/>
      <c r="US33" s="37"/>
      <c r="UT33" s="37"/>
      <c r="UU33" s="37"/>
      <c r="UV33" s="37"/>
      <c r="UW33" s="37"/>
      <c r="UX33" s="37"/>
      <c r="UY33" s="37"/>
      <c r="UZ33" s="37"/>
      <c r="VA33" s="37"/>
      <c r="VB33" s="37"/>
      <c r="VC33" s="37"/>
      <c r="VD33" s="37"/>
      <c r="VE33" s="37"/>
      <c r="VF33" s="37"/>
      <c r="VG33" s="37"/>
      <c r="VH33" s="37"/>
      <c r="VI33" s="37"/>
      <c r="VJ33" s="37"/>
      <c r="VK33" s="37"/>
      <c r="VL33" s="37"/>
      <c r="VM33" s="37"/>
      <c r="VN33" s="37"/>
      <c r="VO33" s="37"/>
      <c r="VP33" s="37"/>
      <c r="VQ33" s="37"/>
      <c r="VR33" s="37"/>
      <c r="VS33" s="37"/>
      <c r="VT33" s="37"/>
      <c r="VU33" s="37"/>
      <c r="VV33" s="37"/>
      <c r="VW33" s="37"/>
      <c r="VX33" s="37"/>
      <c r="VY33" s="37"/>
      <c r="VZ33" s="37"/>
      <c r="WA33" s="37"/>
      <c r="WB33" s="37"/>
      <c r="WC33" s="37"/>
      <c r="WD33" s="37"/>
      <c r="WE33" s="37"/>
      <c r="WF33" s="37"/>
      <c r="WG33" s="37"/>
      <c r="WH33" s="37"/>
      <c r="WI33" s="37"/>
      <c r="WJ33" s="37"/>
      <c r="WK33" s="37"/>
      <c r="WL33" s="37"/>
      <c r="WM33" s="37"/>
      <c r="WN33" s="37"/>
      <c r="WO33" s="37"/>
      <c r="WP33" s="37"/>
      <c r="WQ33" s="37"/>
      <c r="WR33" s="37"/>
      <c r="WS33" s="37"/>
      <c r="WT33" s="37"/>
      <c r="WU33" s="37"/>
      <c r="WV33" s="37"/>
      <c r="WW33" s="37"/>
      <c r="WX33" s="37"/>
      <c r="WY33" s="37"/>
      <c r="WZ33" s="37"/>
      <c r="XA33" s="37"/>
      <c r="XB33" s="37"/>
      <c r="XC33" s="37"/>
      <c r="XD33" s="37"/>
      <c r="XE33" s="37"/>
      <c r="XF33" s="37"/>
      <c r="XG33" s="37"/>
      <c r="XH33" s="37"/>
      <c r="XI33" s="37"/>
      <c r="XJ33" s="37"/>
      <c r="XK33" s="37"/>
      <c r="XL33" s="37"/>
      <c r="XM33" s="37"/>
      <c r="XN33" s="37"/>
      <c r="XO33" s="37"/>
      <c r="XP33" s="37"/>
      <c r="XQ33" s="37"/>
      <c r="XR33" s="37"/>
      <c r="XS33" s="37"/>
      <c r="XT33" s="37"/>
      <c r="XU33" s="37"/>
      <c r="XV33" s="37"/>
      <c r="XW33" s="37"/>
      <c r="XX33" s="37"/>
      <c r="XY33" s="37"/>
      <c r="XZ33" s="37"/>
      <c r="YA33" s="37"/>
      <c r="YB33" s="37"/>
      <c r="YC33" s="37"/>
      <c r="YD33" s="37"/>
      <c r="YE33" s="37"/>
      <c r="YF33" s="37"/>
      <c r="YG33" s="37"/>
      <c r="YH33" s="37"/>
      <c r="YI33" s="37"/>
      <c r="YJ33" s="37"/>
      <c r="YK33" s="37"/>
      <c r="YL33" s="37"/>
      <c r="YM33" s="37"/>
      <c r="YN33" s="37"/>
      <c r="YO33" s="37"/>
      <c r="YP33" s="37"/>
      <c r="YQ33" s="37"/>
      <c r="YR33" s="37"/>
      <c r="YS33" s="37"/>
      <c r="YT33" s="37"/>
      <c r="YU33" s="37"/>
      <c r="YV33" s="37"/>
      <c r="YW33" s="37"/>
      <c r="YX33" s="37"/>
      <c r="YY33" s="37"/>
      <c r="YZ33" s="37"/>
      <c r="ZA33" s="37"/>
      <c r="ZB33" s="37"/>
      <c r="ZC33" s="37"/>
      <c r="ZD33" s="37"/>
      <c r="ZE33" s="37"/>
      <c r="ZF33" s="37"/>
      <c r="ZG33" s="37"/>
      <c r="ZH33" s="37"/>
      <c r="ZI33" s="37"/>
      <c r="ZJ33" s="37"/>
      <c r="ZK33" s="37"/>
      <c r="ZL33" s="37"/>
      <c r="ZM33" s="37"/>
      <c r="ZN33" s="37"/>
      <c r="ZO33" s="37"/>
      <c r="ZP33" s="37"/>
      <c r="ZQ33" s="37"/>
      <c r="ZR33" s="37"/>
      <c r="ZS33" s="37"/>
      <c r="ZT33" s="37"/>
      <c r="ZU33" s="37"/>
      <c r="ZV33" s="37"/>
      <c r="ZW33" s="37"/>
      <c r="ZX33" s="37"/>
      <c r="ZY33" s="37"/>
      <c r="ZZ33" s="37"/>
      <c r="AAA33" s="37"/>
      <c r="AAB33" s="37"/>
      <c r="AAC33" s="37"/>
      <c r="AAD33" s="37"/>
      <c r="AAE33" s="37"/>
      <c r="AAF33" s="37"/>
      <c r="AAG33" s="37"/>
      <c r="AAH33" s="37"/>
      <c r="AAI33" s="37"/>
      <c r="AAJ33" s="37"/>
      <c r="AAK33" s="37"/>
      <c r="AAL33" s="37"/>
      <c r="AAM33" s="37"/>
      <c r="AAN33" s="37"/>
      <c r="AAO33" s="37"/>
      <c r="AAP33" s="37"/>
      <c r="AAQ33" s="37"/>
      <c r="AAR33" s="37"/>
      <c r="AAS33" s="37"/>
      <c r="AAT33" s="37"/>
      <c r="AAU33" s="37"/>
      <c r="AAV33" s="37"/>
      <c r="AAW33" s="37"/>
      <c r="AAX33" s="37"/>
      <c r="AAY33" s="37"/>
      <c r="AAZ33" s="37"/>
      <c r="ABA33" s="37"/>
      <c r="ABB33" s="37"/>
      <c r="ABC33" s="37"/>
      <c r="ABD33" s="37"/>
      <c r="ABE33" s="37"/>
      <c r="ABF33" s="37"/>
      <c r="ABG33" s="37"/>
      <c r="ABH33" s="37"/>
      <c r="ABI33" s="37"/>
      <c r="ABJ33" s="37"/>
      <c r="ABK33" s="37"/>
      <c r="ABL33" s="37"/>
      <c r="ABM33" s="37"/>
      <c r="ABN33" s="37"/>
      <c r="ABO33" s="37"/>
      <c r="ABP33" s="37"/>
      <c r="ABQ33" s="37"/>
      <c r="ABR33" s="37"/>
      <c r="ABS33" s="37"/>
      <c r="ABT33" s="37"/>
      <c r="ABU33" s="37"/>
      <c r="ABV33" s="37"/>
      <c r="ABW33" s="37"/>
      <c r="ABX33" s="37"/>
      <c r="ABY33" s="37"/>
      <c r="ABZ33" s="37"/>
      <c r="ACA33" s="37"/>
      <c r="ACB33" s="37"/>
      <c r="ACC33" s="37"/>
      <c r="ACD33" s="37"/>
      <c r="ACE33" s="37"/>
      <c r="ACF33" s="37"/>
      <c r="ACG33" s="37"/>
      <c r="ACH33" s="37"/>
      <c r="ACI33" s="37"/>
      <c r="ACJ33" s="37"/>
      <c r="ACK33" s="37"/>
      <c r="ACL33" s="37"/>
      <c r="ACM33" s="37"/>
      <c r="ACN33" s="37"/>
      <c r="ACO33" s="37"/>
      <c r="ACP33" s="37"/>
      <c r="ACQ33" s="37"/>
      <c r="ACR33" s="37"/>
      <c r="ACS33" s="37"/>
      <c r="ACT33" s="37"/>
      <c r="ACU33" s="37"/>
      <c r="ACV33" s="37"/>
      <c r="ACW33" s="37"/>
      <c r="ACX33" s="37"/>
      <c r="ACY33" s="37"/>
      <c r="ACZ33" s="37"/>
      <c r="ADA33" s="37"/>
      <c r="ADB33" s="37"/>
      <c r="ADC33" s="37"/>
      <c r="ADD33" s="37"/>
      <c r="ADE33" s="37"/>
      <c r="ADF33" s="37"/>
      <c r="ADG33" s="37"/>
      <c r="ADH33" s="37"/>
      <c r="ADI33" s="37"/>
      <c r="ADJ33" s="37"/>
      <c r="ADK33" s="37"/>
      <c r="ADL33" s="37"/>
      <c r="ADM33" s="37"/>
      <c r="ADN33" s="37"/>
      <c r="ADO33" s="37"/>
      <c r="ADP33" s="37"/>
      <c r="ADQ33" s="37"/>
      <c r="ADR33" s="37"/>
      <c r="ADS33" s="37"/>
      <c r="ADT33" s="37"/>
      <c r="ADU33" s="37"/>
      <c r="ADV33" s="37"/>
      <c r="ADW33" s="37"/>
      <c r="ADX33" s="37"/>
      <c r="ADY33" s="37"/>
      <c r="ADZ33" s="37"/>
      <c r="AEA33" s="37"/>
      <c r="AEB33" s="37"/>
      <c r="AEC33" s="37"/>
      <c r="AED33" s="37"/>
      <c r="AEE33" s="37"/>
      <c r="AEF33" s="37"/>
      <c r="AEG33" s="37"/>
      <c r="AEH33" s="37"/>
      <c r="AEI33" s="37"/>
      <c r="AEJ33" s="37"/>
      <c r="AEK33" s="37"/>
      <c r="AEL33" s="37"/>
      <c r="AEM33" s="37"/>
      <c r="AEN33" s="37"/>
      <c r="AEO33" s="37"/>
      <c r="AEP33" s="37"/>
      <c r="AEQ33" s="37"/>
      <c r="AER33" s="37"/>
      <c r="AES33" s="37"/>
      <c r="AET33" s="37"/>
      <c r="AEU33" s="37"/>
      <c r="AEV33" s="37"/>
      <c r="AEW33" s="37"/>
      <c r="AEX33" s="37"/>
      <c r="AEY33" s="37"/>
      <c r="AEZ33" s="37"/>
      <c r="AFA33" s="37"/>
      <c r="AFB33" s="37"/>
      <c r="AFC33" s="37"/>
      <c r="AFD33" s="37"/>
      <c r="AFE33" s="37"/>
      <c r="AFF33" s="37"/>
      <c r="AFG33" s="37"/>
      <c r="AFH33" s="37"/>
      <c r="AFI33" s="37"/>
      <c r="AFJ33" s="37"/>
      <c r="AFK33" s="37"/>
      <c r="AFL33" s="37"/>
      <c r="AFM33" s="37"/>
      <c r="AFN33" s="37"/>
      <c r="AFO33" s="37"/>
      <c r="AFP33" s="37"/>
      <c r="AFQ33" s="37"/>
      <c r="AFR33" s="37"/>
      <c r="AFS33" s="37"/>
      <c r="AFT33" s="37"/>
      <c r="AFU33" s="37"/>
      <c r="AFV33" s="37"/>
      <c r="AFW33" s="37"/>
      <c r="AFX33" s="37"/>
      <c r="AFY33" s="37"/>
      <c r="AFZ33" s="37"/>
      <c r="AGA33" s="37"/>
      <c r="AGB33" s="37"/>
      <c r="AGC33" s="37"/>
      <c r="AGD33" s="37"/>
      <c r="AGE33" s="37"/>
      <c r="AGF33" s="37"/>
      <c r="AGG33" s="37"/>
      <c r="AGH33" s="37"/>
      <c r="AGI33" s="37"/>
      <c r="AGJ33" s="37"/>
      <c r="AGK33" s="37"/>
      <c r="AGL33" s="37"/>
      <c r="AGM33" s="37"/>
      <c r="AGN33" s="37"/>
      <c r="AGO33" s="37"/>
      <c r="AGP33" s="37"/>
      <c r="AGQ33" s="37"/>
      <c r="AGR33" s="37"/>
      <c r="AGS33" s="37"/>
      <c r="AGT33" s="37"/>
      <c r="AGU33" s="37"/>
      <c r="AGV33" s="37"/>
      <c r="AGW33" s="37"/>
      <c r="AGX33" s="37"/>
      <c r="AGY33" s="37"/>
      <c r="AGZ33" s="37"/>
      <c r="AHA33" s="37"/>
      <c r="AHB33" s="37"/>
      <c r="AHC33" s="37"/>
      <c r="AHD33" s="37"/>
      <c r="AHE33" s="37"/>
      <c r="AHF33" s="37"/>
      <c r="AHG33" s="37"/>
      <c r="AHH33" s="37"/>
      <c r="AHI33" s="37"/>
      <c r="AHJ33" s="37"/>
      <c r="AHK33" s="37"/>
      <c r="AHL33" s="37"/>
      <c r="AHM33" s="37"/>
      <c r="AHN33" s="37"/>
      <c r="AHO33" s="37"/>
      <c r="AHP33" s="37"/>
      <c r="AHQ33" s="37"/>
      <c r="AHR33" s="37"/>
      <c r="AHS33" s="37"/>
      <c r="AHT33" s="37"/>
      <c r="AHU33" s="37"/>
      <c r="AHV33" s="37"/>
      <c r="AHW33" s="37"/>
      <c r="AHX33" s="37"/>
      <c r="AHY33" s="37"/>
      <c r="AHZ33" s="37"/>
      <c r="AIA33" s="37"/>
      <c r="AIB33" s="37"/>
      <c r="AIC33" s="37"/>
      <c r="AID33" s="37"/>
      <c r="AIE33" s="37"/>
      <c r="AIF33" s="37"/>
      <c r="AIG33" s="37"/>
      <c r="AIH33" s="37"/>
      <c r="AII33" s="37"/>
      <c r="AIJ33" s="37"/>
      <c r="AIK33" s="37"/>
      <c r="AIL33" s="37"/>
      <c r="AIM33" s="37"/>
      <c r="AIN33" s="37"/>
      <c r="AIO33" s="37"/>
      <c r="AIP33" s="37"/>
      <c r="AIQ33" s="37"/>
      <c r="AIR33" s="37"/>
      <c r="AIS33" s="37"/>
      <c r="AIT33" s="37"/>
      <c r="AIU33" s="37"/>
      <c r="AIV33" s="37"/>
      <c r="AIW33" s="37"/>
      <c r="AIX33" s="37"/>
      <c r="AIY33" s="37"/>
      <c r="AIZ33" s="37"/>
      <c r="AJA33" s="37"/>
      <c r="AJB33" s="37"/>
      <c r="AJC33" s="37"/>
      <c r="AJD33" s="37"/>
      <c r="AJE33" s="37"/>
      <c r="AJF33" s="37"/>
      <c r="AJG33" s="37"/>
      <c r="AJH33" s="37"/>
      <c r="AJI33" s="37"/>
      <c r="AJJ33" s="37"/>
      <c r="AJK33" s="37"/>
      <c r="AJL33" s="37"/>
      <c r="AJM33" s="37"/>
      <c r="AJN33" s="37"/>
      <c r="AJO33" s="37"/>
      <c r="AJP33" s="37"/>
      <c r="AJQ33" s="37"/>
      <c r="AJR33" s="37"/>
      <c r="AJS33" s="37"/>
      <c r="AJT33" s="37"/>
      <c r="AJU33" s="37"/>
      <c r="AJV33" s="37"/>
      <c r="AJW33" s="37"/>
      <c r="AJX33" s="37"/>
      <c r="AJY33" s="37"/>
      <c r="AJZ33" s="37"/>
      <c r="AKA33" s="37"/>
      <c r="AKB33" s="37"/>
      <c r="AKC33" s="37"/>
      <c r="AKD33" s="37"/>
      <c r="AKE33" s="37"/>
      <c r="AKF33" s="37"/>
      <c r="AKG33" s="37"/>
      <c r="AKH33" s="37"/>
      <c r="AKI33" s="37"/>
      <c r="AKJ33" s="37"/>
      <c r="AKK33" s="37"/>
      <c r="AKL33" s="37"/>
      <c r="AKM33" s="37"/>
      <c r="AKN33" s="37"/>
      <c r="AKO33" s="37"/>
      <c r="AKP33" s="37"/>
      <c r="AKQ33" s="37"/>
      <c r="AKR33" s="37"/>
      <c r="AKS33" s="37"/>
      <c r="AKT33" s="37"/>
      <c r="AKU33" s="37"/>
      <c r="AKV33" s="37"/>
      <c r="AKW33" s="37"/>
      <c r="AKX33" s="37"/>
      <c r="AKY33" s="37"/>
      <c r="AKZ33" s="37"/>
      <c r="ALA33" s="37"/>
      <c r="ALB33" s="37"/>
      <c r="ALC33" s="37"/>
      <c r="ALD33" s="37"/>
      <c r="ALE33" s="37"/>
      <c r="ALF33" s="37"/>
      <c r="ALG33" s="37"/>
      <c r="ALH33" s="37"/>
      <c r="ALI33" s="37"/>
      <c r="ALJ33" s="37"/>
      <c r="ALK33" s="37"/>
      <c r="ALL33" s="37"/>
      <c r="ALM33" s="37"/>
      <c r="ALN33" s="37"/>
      <c r="ALO33" s="37"/>
      <c r="ALP33" s="37"/>
      <c r="ALQ33" s="37"/>
      <c r="ALR33" s="37"/>
      <c r="ALS33" s="37"/>
      <c r="ALT33" s="37"/>
      <c r="ALU33" s="37"/>
      <c r="ALV33" s="37"/>
      <c r="ALW33" s="37"/>
      <c r="ALX33" s="37"/>
      <c r="ALY33" s="37"/>
      <c r="ALZ33" s="37"/>
      <c r="AMA33" s="37"/>
      <c r="AMB33" s="37"/>
      <c r="AMC33" s="37"/>
      <c r="AMD33" s="37"/>
      <c r="AME33" s="37"/>
      <c r="AMF33" s="37"/>
      <c r="AMG33" s="37"/>
      <c r="AMH33" s="37"/>
      <c r="AMI33" s="37"/>
      <c r="AMJ33" s="37"/>
      <c r="AMK33" s="37"/>
      <c r="AML33" s="37"/>
      <c r="AMM33" s="37"/>
      <c r="AMN33" s="37"/>
      <c r="AMO33" s="37"/>
      <c r="AMP33" s="37"/>
      <c r="AMQ33" s="37"/>
      <c r="AMR33" s="37"/>
      <c r="AMS33" s="37"/>
      <c r="AMT33" s="37"/>
      <c r="AMU33" s="37"/>
      <c r="AMV33" s="37"/>
      <c r="AMW33" s="37"/>
      <c r="AMX33" s="37"/>
      <c r="AMY33" s="37"/>
      <c r="AMZ33" s="37"/>
      <c r="ANA33" s="37"/>
      <c r="ANB33" s="37"/>
      <c r="ANC33" s="37"/>
      <c r="AND33" s="37"/>
      <c r="ANE33" s="37"/>
      <c r="ANF33" s="37"/>
      <c r="ANG33" s="37"/>
      <c r="ANH33" s="37"/>
      <c r="ANI33" s="37"/>
      <c r="ANJ33" s="37"/>
      <c r="ANK33" s="37"/>
      <c r="ANL33" s="37"/>
      <c r="ANM33" s="37"/>
      <c r="ANN33" s="37"/>
      <c r="ANO33" s="37"/>
      <c r="ANP33" s="37"/>
      <c r="ANQ33" s="37"/>
      <c r="ANR33" s="37"/>
      <c r="ANS33" s="37"/>
      <c r="ANT33" s="37"/>
      <c r="ANU33" s="37"/>
      <c r="ANV33" s="37"/>
      <c r="ANW33" s="37"/>
      <c r="ANX33" s="37"/>
      <c r="ANY33" s="37"/>
      <c r="ANZ33" s="37"/>
      <c r="AOA33" s="37"/>
      <c r="AOB33" s="37"/>
      <c r="AOC33" s="37"/>
      <c r="AOD33" s="37"/>
      <c r="AOE33" s="37"/>
      <c r="AOF33" s="37"/>
      <c r="AOG33" s="37"/>
      <c r="AOH33" s="37"/>
      <c r="AOI33" s="37"/>
      <c r="AOJ33" s="37"/>
      <c r="AOK33" s="37"/>
      <c r="AOL33" s="37"/>
      <c r="AOM33" s="37"/>
      <c r="AON33" s="37"/>
      <c r="AOO33" s="37"/>
      <c r="AOP33" s="37"/>
      <c r="AOQ33" s="37"/>
      <c r="AOR33" s="37"/>
      <c r="AOS33" s="37"/>
      <c r="AOT33" s="37"/>
      <c r="AOU33" s="37"/>
      <c r="AOV33" s="37"/>
      <c r="AOW33" s="37"/>
      <c r="AOX33" s="37"/>
      <c r="AOY33" s="37"/>
      <c r="AOZ33" s="37"/>
      <c r="APA33" s="37"/>
      <c r="APB33" s="37"/>
      <c r="APC33" s="37"/>
      <c r="APD33" s="37"/>
      <c r="APE33" s="37"/>
      <c r="APF33" s="37"/>
      <c r="APG33" s="37"/>
      <c r="APH33" s="37"/>
      <c r="API33" s="37"/>
      <c r="APJ33" s="37"/>
      <c r="APK33" s="37"/>
      <c r="APL33" s="37"/>
      <c r="APM33" s="37"/>
      <c r="APN33" s="37"/>
      <c r="APO33" s="37"/>
      <c r="APP33" s="37"/>
      <c r="APQ33" s="37"/>
      <c r="APR33" s="37"/>
      <c r="APS33" s="37"/>
      <c r="APT33" s="37"/>
      <c r="APU33" s="37"/>
      <c r="APV33" s="37"/>
      <c r="APW33" s="37"/>
      <c r="APX33" s="37"/>
      <c r="APY33" s="37"/>
      <c r="APZ33" s="37"/>
      <c r="AQA33" s="37"/>
      <c r="AQB33" s="37"/>
      <c r="AQC33" s="37"/>
      <c r="AQD33" s="37"/>
      <c r="AQE33" s="37"/>
      <c r="AQF33" s="37"/>
      <c r="AQG33" s="37"/>
      <c r="AQH33" s="37"/>
      <c r="AQI33" s="37"/>
      <c r="AQJ33" s="37"/>
      <c r="AQK33" s="37"/>
      <c r="AQL33" s="37"/>
      <c r="AQM33" s="37"/>
      <c r="AQN33" s="37"/>
      <c r="AQO33" s="37"/>
      <c r="AQP33" s="37"/>
      <c r="AQQ33" s="37"/>
      <c r="AQR33" s="37"/>
      <c r="AQS33" s="37"/>
      <c r="AQT33" s="37"/>
      <c r="AQU33" s="37"/>
      <c r="AQV33" s="37"/>
      <c r="AQW33" s="37"/>
      <c r="AQX33" s="37"/>
      <c r="AQY33" s="37"/>
      <c r="AQZ33" s="37"/>
      <c r="ARA33" s="37"/>
      <c r="ARB33" s="37"/>
      <c r="ARC33" s="37"/>
      <c r="ARD33" s="37"/>
      <c r="ARE33" s="37"/>
      <c r="ARF33" s="37"/>
      <c r="ARG33" s="37"/>
      <c r="ARH33" s="37"/>
      <c r="ARI33" s="37"/>
      <c r="ARJ33" s="37"/>
      <c r="ARK33" s="37"/>
      <c r="ARL33" s="37"/>
      <c r="ARM33" s="37"/>
      <c r="ARN33" s="37"/>
      <c r="ARO33" s="37"/>
      <c r="ARP33" s="37"/>
      <c r="ARQ33" s="37"/>
      <c r="ARR33" s="37"/>
      <c r="ARS33" s="37"/>
      <c r="ART33" s="37"/>
      <c r="ARU33" s="37"/>
      <c r="ARV33" s="37"/>
      <c r="ARW33" s="37"/>
      <c r="ARX33" s="37"/>
      <c r="ARY33" s="37"/>
      <c r="ARZ33" s="37"/>
      <c r="ASA33" s="37"/>
      <c r="ASB33" s="37"/>
      <c r="ASC33" s="37"/>
      <c r="ASD33" s="37"/>
      <c r="ASE33" s="37"/>
      <c r="ASF33" s="37"/>
      <c r="ASG33" s="37"/>
      <c r="ASH33" s="37"/>
      <c r="ASI33" s="37"/>
      <c r="ASJ33" s="37"/>
      <c r="ASK33" s="37"/>
      <c r="ASL33" s="37"/>
      <c r="ASM33" s="37"/>
      <c r="ASN33" s="37"/>
      <c r="ASO33" s="37"/>
      <c r="ASP33" s="37"/>
      <c r="ASQ33" s="37"/>
      <c r="ASR33" s="37"/>
      <c r="ASS33" s="37"/>
      <c r="AST33" s="37"/>
      <c r="ASU33" s="37"/>
      <c r="ASV33" s="37"/>
      <c r="ASW33" s="37"/>
      <c r="ASX33" s="37"/>
      <c r="ASY33" s="37"/>
      <c r="ASZ33" s="37"/>
      <c r="ATA33" s="37"/>
      <c r="ATB33" s="37"/>
      <c r="ATC33" s="37"/>
      <c r="ATD33" s="37"/>
      <c r="ATE33" s="37"/>
      <c r="ATF33" s="37"/>
      <c r="ATG33" s="37"/>
      <c r="ATH33" s="37"/>
      <c r="ATI33" s="37"/>
      <c r="ATJ33" s="37"/>
      <c r="ATK33" s="37"/>
      <c r="ATL33" s="37"/>
      <c r="ATM33" s="37"/>
      <c r="ATN33" s="37"/>
      <c r="ATO33" s="37"/>
      <c r="ATP33" s="37"/>
      <c r="ATQ33" s="37"/>
      <c r="ATR33" s="37"/>
      <c r="ATS33" s="37"/>
      <c r="ATT33" s="37"/>
      <c r="ATU33" s="37"/>
      <c r="ATV33" s="37"/>
      <c r="ATW33" s="37"/>
      <c r="ATX33" s="37"/>
      <c r="ATY33" s="37"/>
      <c r="ATZ33" s="37"/>
      <c r="AUA33" s="37"/>
      <c r="AUB33" s="37"/>
      <c r="AUC33" s="37"/>
      <c r="AUD33" s="37"/>
      <c r="AUE33" s="37"/>
      <c r="AUF33" s="37"/>
      <c r="AUG33" s="37"/>
      <c r="AUH33" s="37"/>
      <c r="AUI33" s="37"/>
      <c r="AUJ33" s="37"/>
      <c r="AUK33" s="37"/>
      <c r="AUL33" s="37"/>
      <c r="AUM33" s="37"/>
      <c r="AUN33" s="37"/>
      <c r="AUO33" s="37"/>
      <c r="AUP33" s="37"/>
      <c r="AUQ33" s="37"/>
      <c r="AUR33" s="37"/>
      <c r="AUS33" s="37"/>
      <c r="AUT33" s="37"/>
      <c r="AUU33" s="37"/>
      <c r="AUV33" s="37"/>
      <c r="AUW33" s="37"/>
      <c r="AUX33" s="37"/>
      <c r="AUY33" s="37"/>
      <c r="AUZ33" s="37"/>
      <c r="AVA33" s="37"/>
      <c r="AVB33" s="37"/>
      <c r="AVC33" s="37"/>
      <c r="AVD33" s="37"/>
      <c r="AVE33" s="37"/>
      <c r="AVF33" s="37"/>
      <c r="AVG33" s="37"/>
      <c r="AVH33" s="37"/>
      <c r="AVI33" s="37"/>
      <c r="AVJ33" s="37"/>
      <c r="AVK33" s="37"/>
      <c r="AVL33" s="37"/>
      <c r="AVM33" s="37"/>
      <c r="AVN33" s="37"/>
      <c r="AVO33" s="37"/>
      <c r="AVP33" s="37"/>
      <c r="AVQ33" s="37"/>
      <c r="AVR33" s="37"/>
      <c r="AVS33" s="37"/>
      <c r="AVT33" s="37"/>
      <c r="AVU33" s="37"/>
      <c r="AVV33" s="37"/>
      <c r="AVW33" s="37"/>
      <c r="AVX33" s="37"/>
      <c r="AVY33" s="37"/>
      <c r="AVZ33" s="37"/>
      <c r="AWA33" s="37"/>
      <c r="AWB33" s="37"/>
      <c r="AWC33" s="37"/>
      <c r="AWD33" s="37"/>
      <c r="AWE33" s="37"/>
      <c r="AWF33" s="37"/>
      <c r="AWG33" s="37"/>
      <c r="AWH33" s="37"/>
      <c r="AWI33" s="37"/>
      <c r="AWJ33" s="37"/>
      <c r="AWK33" s="37"/>
      <c r="AWL33" s="37"/>
      <c r="AWM33" s="37"/>
      <c r="AWN33" s="37"/>
      <c r="AWO33" s="37"/>
      <c r="AWP33" s="37"/>
      <c r="AWQ33" s="37"/>
      <c r="AWR33" s="37"/>
      <c r="AWS33" s="37"/>
      <c r="AWT33" s="37"/>
      <c r="AWU33" s="37"/>
      <c r="AWV33" s="37"/>
      <c r="AWW33" s="37"/>
      <c r="AWX33" s="37"/>
      <c r="AWY33" s="37"/>
      <c r="AWZ33" s="37"/>
      <c r="AXA33" s="37"/>
      <c r="AXB33" s="37"/>
      <c r="AXC33" s="37"/>
      <c r="AXD33" s="37"/>
      <c r="AXE33" s="37"/>
      <c r="AXF33" s="37"/>
      <c r="AXG33" s="37"/>
      <c r="AXH33" s="37"/>
      <c r="AXI33" s="37"/>
      <c r="AXJ33" s="37"/>
      <c r="AXK33" s="37"/>
      <c r="AXL33" s="37"/>
      <c r="AXM33" s="37"/>
      <c r="AXN33" s="37"/>
      <c r="AXO33" s="37"/>
      <c r="AXP33" s="37"/>
      <c r="AXQ33" s="37"/>
      <c r="AXR33" s="37"/>
      <c r="AXS33" s="37"/>
      <c r="AXT33" s="37"/>
      <c r="AXU33" s="37"/>
      <c r="AXV33" s="37"/>
      <c r="AXW33" s="37"/>
      <c r="AXX33" s="37"/>
      <c r="AXY33" s="37"/>
      <c r="AXZ33" s="37"/>
      <c r="AYA33" s="37"/>
      <c r="AYB33" s="37"/>
      <c r="AYC33" s="37"/>
      <c r="AYD33" s="37"/>
      <c r="AYE33" s="37"/>
      <c r="AYF33" s="37"/>
      <c r="AYG33" s="37"/>
      <c r="AYH33" s="37"/>
      <c r="AYI33" s="37"/>
      <c r="AYJ33" s="37"/>
      <c r="AYK33" s="37"/>
      <c r="AYL33" s="37"/>
      <c r="AYM33" s="37"/>
      <c r="AYN33" s="37"/>
      <c r="AYO33" s="37"/>
      <c r="AYP33" s="37"/>
      <c r="AYQ33" s="37"/>
      <c r="AYR33" s="37"/>
      <c r="AYS33" s="37"/>
      <c r="AYT33" s="37"/>
      <c r="AYU33" s="37"/>
      <c r="AYV33" s="37"/>
      <c r="AYW33" s="37"/>
      <c r="AYX33" s="37"/>
      <c r="AYY33" s="37"/>
      <c r="AYZ33" s="37"/>
      <c r="AZA33" s="37"/>
      <c r="AZB33" s="37"/>
      <c r="AZC33" s="37"/>
      <c r="AZD33" s="37"/>
      <c r="AZE33" s="37"/>
      <c r="AZF33" s="37"/>
      <c r="AZG33" s="37"/>
      <c r="AZH33" s="37"/>
      <c r="AZI33" s="37"/>
      <c r="AZJ33" s="37"/>
      <c r="AZK33" s="37"/>
      <c r="AZL33" s="37"/>
      <c r="AZM33" s="37"/>
      <c r="AZN33" s="37"/>
      <c r="AZO33" s="37"/>
      <c r="AZP33" s="37"/>
      <c r="AZQ33" s="37"/>
      <c r="AZR33" s="37"/>
      <c r="AZS33" s="37"/>
      <c r="AZT33" s="37"/>
      <c r="AZU33" s="37"/>
      <c r="AZV33" s="37"/>
      <c r="AZW33" s="37"/>
      <c r="AZX33" s="37"/>
      <c r="AZY33" s="37"/>
      <c r="AZZ33" s="37"/>
      <c r="BAA33" s="37"/>
      <c r="BAB33" s="37"/>
      <c r="BAC33" s="37"/>
      <c r="BAD33" s="37"/>
      <c r="BAE33" s="37"/>
      <c r="BAF33" s="37"/>
      <c r="BAG33" s="37"/>
      <c r="BAH33" s="37"/>
      <c r="BAI33" s="37"/>
      <c r="BAJ33" s="37"/>
      <c r="BAK33" s="37"/>
      <c r="BAL33" s="37"/>
      <c r="BAM33" s="37"/>
      <c r="BAN33" s="37"/>
      <c r="BAO33" s="37"/>
      <c r="BAP33" s="37"/>
      <c r="BAQ33" s="37"/>
      <c r="BAR33" s="37"/>
      <c r="BAS33" s="37"/>
      <c r="BAT33" s="37"/>
      <c r="BAU33" s="37"/>
      <c r="BAV33" s="37"/>
      <c r="BAW33" s="37"/>
      <c r="BAX33" s="37"/>
      <c r="BAY33" s="37"/>
      <c r="BAZ33" s="37"/>
      <c r="BBA33" s="37"/>
      <c r="BBB33" s="37"/>
      <c r="BBC33" s="37"/>
      <c r="BBD33" s="37"/>
      <c r="BBE33" s="37"/>
      <c r="BBF33" s="37"/>
      <c r="BBG33" s="37"/>
      <c r="BBH33" s="37"/>
      <c r="BBI33" s="37"/>
      <c r="BBJ33" s="37"/>
      <c r="BBK33" s="37"/>
      <c r="BBL33" s="37"/>
      <c r="BBM33" s="37"/>
      <c r="BBN33" s="37"/>
      <c r="BBO33" s="37"/>
      <c r="BBP33" s="37"/>
      <c r="BBQ33" s="37"/>
      <c r="BBR33" s="37"/>
      <c r="BBS33" s="37"/>
      <c r="BBT33" s="37"/>
      <c r="BBU33" s="37"/>
      <c r="BBV33" s="37"/>
      <c r="BBW33" s="37"/>
      <c r="BBX33" s="37"/>
      <c r="BBY33" s="37"/>
      <c r="BBZ33" s="37"/>
      <c r="BCA33" s="37"/>
      <c r="BCB33" s="37"/>
      <c r="BCC33" s="37"/>
      <c r="BCD33" s="37"/>
      <c r="BCE33" s="37"/>
      <c r="BCF33" s="37"/>
      <c r="BCG33" s="37"/>
      <c r="BCH33" s="37"/>
      <c r="BCI33" s="37"/>
      <c r="BCJ33" s="37"/>
      <c r="BCK33" s="37"/>
      <c r="BCL33" s="37"/>
      <c r="BCM33" s="37"/>
      <c r="BCN33" s="37"/>
      <c r="BCO33" s="37"/>
      <c r="BCP33" s="37"/>
      <c r="BCQ33" s="37"/>
      <c r="BCR33" s="37"/>
      <c r="BCS33" s="37"/>
      <c r="BCT33" s="37"/>
      <c r="BCU33" s="37"/>
      <c r="BCV33" s="37"/>
      <c r="BCW33" s="37"/>
      <c r="BCX33" s="37"/>
      <c r="BCY33" s="37"/>
      <c r="BCZ33" s="37"/>
      <c r="BDA33" s="37"/>
      <c r="BDB33" s="37"/>
      <c r="BDC33" s="37"/>
      <c r="BDD33" s="37"/>
      <c r="BDE33" s="37"/>
      <c r="BDF33" s="37"/>
      <c r="BDG33" s="37"/>
      <c r="BDH33" s="37"/>
      <c r="BDI33" s="37"/>
      <c r="BDJ33" s="37"/>
      <c r="BDK33" s="37"/>
      <c r="BDL33" s="37"/>
      <c r="BDM33" s="37"/>
      <c r="BDN33" s="37"/>
      <c r="BDO33" s="37"/>
      <c r="BDP33" s="37"/>
      <c r="BDQ33" s="37"/>
      <c r="BDR33" s="37"/>
      <c r="BDS33" s="37"/>
      <c r="BDT33" s="37"/>
      <c r="BDU33" s="37"/>
      <c r="BDV33" s="37"/>
      <c r="BDW33" s="37"/>
      <c r="BDX33" s="37"/>
      <c r="BDY33" s="37"/>
      <c r="BDZ33" s="37"/>
      <c r="BEA33" s="37"/>
      <c r="BEB33" s="37"/>
      <c r="BEC33" s="37"/>
      <c r="BED33" s="37"/>
      <c r="BEE33" s="37"/>
      <c r="BEF33" s="37"/>
      <c r="BEG33" s="37"/>
      <c r="BEH33" s="37"/>
      <c r="BEI33" s="37"/>
      <c r="BEJ33" s="37"/>
      <c r="BEK33" s="37"/>
      <c r="BEL33" s="37"/>
      <c r="BEM33" s="37"/>
      <c r="BEN33" s="37"/>
      <c r="BEO33" s="37"/>
      <c r="BEP33" s="37"/>
      <c r="BEQ33" s="37"/>
      <c r="BER33" s="37"/>
      <c r="BES33" s="37"/>
      <c r="BET33" s="37"/>
      <c r="BEU33" s="37"/>
      <c r="BEV33" s="37"/>
      <c r="BEW33" s="37"/>
      <c r="BEX33" s="37"/>
      <c r="BEY33" s="37"/>
      <c r="BEZ33" s="37"/>
      <c r="BFA33" s="37"/>
      <c r="BFB33" s="37"/>
      <c r="BFC33" s="37"/>
      <c r="BFD33" s="37"/>
      <c r="BFE33" s="37"/>
      <c r="BFF33" s="37"/>
      <c r="BFG33" s="37"/>
      <c r="BFH33" s="37"/>
      <c r="BFI33" s="37"/>
      <c r="BFJ33" s="37"/>
      <c r="BFK33" s="37"/>
      <c r="BFL33" s="37"/>
      <c r="BFM33" s="37"/>
      <c r="BFN33" s="37"/>
      <c r="BFO33" s="37"/>
      <c r="BFP33" s="37"/>
      <c r="BFQ33" s="37"/>
      <c r="BFR33" s="37"/>
      <c r="BFS33" s="37"/>
      <c r="BFT33" s="37"/>
      <c r="BFU33" s="37"/>
      <c r="BFV33" s="37"/>
      <c r="BFW33" s="37"/>
      <c r="BFX33" s="37"/>
      <c r="BFY33" s="37"/>
      <c r="BFZ33" s="37"/>
      <c r="BGA33" s="37"/>
      <c r="BGB33" s="37"/>
      <c r="BGC33" s="37"/>
      <c r="BGD33" s="37"/>
      <c r="BGE33" s="37"/>
      <c r="BGF33" s="37"/>
      <c r="BGG33" s="37"/>
      <c r="BGH33" s="37"/>
      <c r="BGI33" s="37"/>
      <c r="BGJ33" s="37"/>
      <c r="BGK33" s="37"/>
      <c r="BGL33" s="37"/>
      <c r="BGM33" s="37"/>
      <c r="BGN33" s="37"/>
      <c r="BGO33" s="37"/>
      <c r="BGP33" s="37"/>
      <c r="BGQ33" s="37"/>
      <c r="BGR33" s="37"/>
      <c r="BGS33" s="37"/>
      <c r="BGT33" s="37"/>
      <c r="BGU33" s="37"/>
      <c r="BGV33" s="37"/>
      <c r="BGW33" s="37"/>
      <c r="BGX33" s="37"/>
      <c r="BGY33" s="37"/>
      <c r="BGZ33" s="37"/>
      <c r="BHA33" s="37"/>
      <c r="BHB33" s="37"/>
      <c r="BHC33" s="37"/>
      <c r="BHD33" s="37"/>
      <c r="BHE33" s="37"/>
      <c r="BHF33" s="37"/>
      <c r="BHG33" s="37"/>
      <c r="BHH33" s="37"/>
      <c r="BHI33" s="37"/>
      <c r="BHJ33" s="37"/>
      <c r="BHK33" s="37"/>
      <c r="BHL33" s="37"/>
      <c r="BHM33" s="37"/>
      <c r="BHN33" s="37"/>
      <c r="BHO33" s="37"/>
      <c r="BHP33" s="37"/>
      <c r="BHQ33" s="37"/>
      <c r="BHR33" s="37"/>
      <c r="BHS33" s="37"/>
      <c r="BHT33" s="37"/>
      <c r="BHU33" s="37"/>
      <c r="BHV33" s="37"/>
      <c r="BHW33" s="37"/>
      <c r="BHX33" s="37"/>
      <c r="BHY33" s="37"/>
      <c r="BHZ33" s="37"/>
      <c r="BIA33" s="37"/>
      <c r="BIB33" s="37"/>
      <c r="BIC33" s="37"/>
      <c r="BID33" s="37"/>
      <c r="BIE33" s="37"/>
      <c r="BIF33" s="37"/>
      <c r="BIG33" s="37"/>
      <c r="BIH33" s="37"/>
      <c r="BII33" s="37"/>
      <c r="BIJ33" s="37"/>
      <c r="BIK33" s="37"/>
      <c r="BIL33" s="37"/>
      <c r="BIM33" s="37"/>
      <c r="BIN33" s="37"/>
      <c r="BIO33" s="37"/>
      <c r="BIP33" s="37"/>
      <c r="BIQ33" s="37"/>
      <c r="BIR33" s="37"/>
      <c r="BIS33" s="37"/>
      <c r="BIT33" s="37"/>
      <c r="BIU33" s="37"/>
      <c r="BIV33" s="37"/>
      <c r="BIW33" s="37"/>
      <c r="BIX33" s="37"/>
      <c r="BIY33" s="37"/>
      <c r="BIZ33" s="37"/>
      <c r="BJA33" s="37"/>
      <c r="BJB33" s="37"/>
      <c r="BJC33" s="37"/>
      <c r="BJD33" s="37"/>
      <c r="BJE33" s="37"/>
      <c r="BJF33" s="37"/>
      <c r="BJG33" s="37"/>
      <c r="BJH33" s="37"/>
      <c r="BJI33" s="37"/>
      <c r="BJJ33" s="37"/>
      <c r="BJK33" s="37"/>
      <c r="BJL33" s="37"/>
      <c r="BJM33" s="37"/>
      <c r="BJN33" s="37"/>
      <c r="BJO33" s="37"/>
      <c r="BJP33" s="37"/>
      <c r="BJQ33" s="37"/>
      <c r="BJR33" s="37"/>
      <c r="BJS33" s="37"/>
      <c r="BJT33" s="37"/>
      <c r="BJU33" s="37"/>
      <c r="BJV33" s="37"/>
      <c r="BJW33" s="37"/>
      <c r="BJX33" s="37"/>
      <c r="BJY33" s="37"/>
      <c r="BJZ33" s="37"/>
      <c r="BKA33" s="37"/>
      <c r="BKB33" s="37"/>
      <c r="BKC33" s="37"/>
      <c r="BKD33" s="37"/>
      <c r="BKE33" s="37"/>
      <c r="BKF33" s="37"/>
      <c r="BKG33" s="37"/>
      <c r="BKH33" s="37"/>
      <c r="BKI33" s="37"/>
      <c r="BKJ33" s="37"/>
      <c r="BKK33" s="37"/>
      <c r="BKL33" s="37"/>
      <c r="BKM33" s="37"/>
      <c r="BKN33" s="37"/>
      <c r="BKO33" s="37"/>
      <c r="BKP33" s="37"/>
      <c r="BKQ33" s="37"/>
      <c r="BKR33" s="37"/>
      <c r="BKS33" s="37"/>
      <c r="BKT33" s="37"/>
      <c r="BKU33" s="37"/>
      <c r="BKV33" s="37"/>
      <c r="BKW33" s="37"/>
      <c r="BKX33" s="37"/>
      <c r="BKY33" s="37"/>
      <c r="BKZ33" s="37"/>
      <c r="BLA33" s="37"/>
      <c r="BLB33" s="37"/>
      <c r="BLC33" s="37"/>
      <c r="BLD33" s="37"/>
      <c r="BLE33" s="37"/>
      <c r="BLF33" s="37"/>
      <c r="BLG33" s="37"/>
      <c r="BLH33" s="37"/>
      <c r="BLI33" s="37"/>
      <c r="BLJ33" s="37"/>
      <c r="BLK33" s="37"/>
      <c r="BLL33" s="37"/>
      <c r="BLM33" s="37"/>
      <c r="BLN33" s="37"/>
      <c r="BLO33" s="37"/>
      <c r="BLP33" s="37"/>
      <c r="BLQ33" s="37"/>
      <c r="BLR33" s="37"/>
      <c r="BLS33" s="37"/>
      <c r="BLT33" s="37"/>
      <c r="BLU33" s="37"/>
      <c r="BLV33" s="37"/>
      <c r="BLW33" s="37"/>
      <c r="BLX33" s="37"/>
      <c r="BLY33" s="37"/>
      <c r="BLZ33" s="37"/>
      <c r="BMA33" s="37"/>
      <c r="BMB33" s="37"/>
      <c r="BMC33" s="37"/>
      <c r="BMD33" s="37"/>
      <c r="BME33" s="37"/>
      <c r="BMF33" s="37"/>
      <c r="BMG33" s="37"/>
      <c r="BMH33" s="37"/>
      <c r="BMI33" s="37"/>
      <c r="BMJ33" s="37"/>
      <c r="BMK33" s="37"/>
      <c r="BML33" s="37"/>
      <c r="BMM33" s="37"/>
      <c r="BMN33" s="37"/>
      <c r="BMO33" s="37"/>
      <c r="BMP33" s="37"/>
      <c r="BMQ33" s="37"/>
      <c r="BMR33" s="37"/>
      <c r="BMS33" s="37"/>
      <c r="BMT33" s="37"/>
      <c r="BMU33" s="37"/>
      <c r="BMV33" s="37"/>
      <c r="BMW33" s="37"/>
      <c r="BMX33" s="37"/>
      <c r="BMY33" s="37"/>
      <c r="BMZ33" s="37"/>
      <c r="BNA33" s="37"/>
      <c r="BNB33" s="37"/>
      <c r="BNC33" s="37"/>
      <c r="BND33" s="37"/>
      <c r="BNE33" s="37"/>
      <c r="BNF33" s="37"/>
      <c r="BNG33" s="37"/>
      <c r="BNH33" s="37"/>
      <c r="BNI33" s="37"/>
      <c r="BNJ33" s="37"/>
      <c r="BNK33" s="37"/>
      <c r="BNL33" s="37"/>
      <c r="BNM33" s="37"/>
      <c r="BNN33" s="37"/>
      <c r="BNO33" s="37"/>
      <c r="BNP33" s="37"/>
      <c r="BNQ33" s="37"/>
      <c r="BNR33" s="37"/>
      <c r="BNS33" s="37"/>
      <c r="BNT33" s="37"/>
      <c r="BNU33" s="37"/>
      <c r="BNV33" s="37"/>
      <c r="BNW33" s="37"/>
      <c r="BNX33" s="37"/>
      <c r="BNY33" s="37"/>
      <c r="BNZ33" s="37"/>
      <c r="BOA33" s="37"/>
      <c r="BOB33" s="37"/>
      <c r="BOC33" s="37"/>
      <c r="BOD33" s="37"/>
      <c r="BOE33" s="37"/>
      <c r="BOF33" s="37"/>
      <c r="BOG33" s="37"/>
      <c r="BOH33" s="37"/>
      <c r="BOI33" s="37"/>
      <c r="BOJ33" s="37"/>
      <c r="BOK33" s="37"/>
      <c r="BOL33" s="37"/>
      <c r="BOM33" s="37"/>
      <c r="BON33" s="37"/>
      <c r="BOO33" s="37"/>
      <c r="BOP33" s="37"/>
      <c r="BOQ33" s="37"/>
      <c r="BOR33" s="37"/>
      <c r="BOS33" s="37"/>
      <c r="BOT33" s="37"/>
      <c r="BOU33" s="37"/>
      <c r="BOV33" s="37"/>
      <c r="BOW33" s="37"/>
      <c r="BOX33" s="37"/>
      <c r="BOY33" s="37"/>
      <c r="BOZ33" s="37"/>
      <c r="BPA33" s="37"/>
      <c r="BPB33" s="37"/>
      <c r="BPC33" s="37"/>
      <c r="BPD33" s="37"/>
      <c r="BPE33" s="37"/>
      <c r="BPF33" s="37"/>
      <c r="BPG33" s="37"/>
      <c r="BPH33" s="37"/>
      <c r="BPI33" s="37"/>
      <c r="BPJ33" s="37"/>
      <c r="BPK33" s="37"/>
      <c r="BPL33" s="37"/>
      <c r="BPM33" s="37"/>
      <c r="BPN33" s="37"/>
      <c r="BPO33" s="37"/>
      <c r="BPP33" s="37"/>
      <c r="BPQ33" s="37"/>
      <c r="BPR33" s="37"/>
      <c r="BPS33" s="37"/>
      <c r="BPT33" s="37"/>
      <c r="BPU33" s="37"/>
      <c r="BPV33" s="37"/>
      <c r="BPW33" s="37"/>
      <c r="BPX33" s="37"/>
      <c r="BPY33" s="37"/>
      <c r="BPZ33" s="37"/>
      <c r="BQA33" s="37"/>
      <c r="BQB33" s="37"/>
      <c r="BQC33" s="37"/>
      <c r="BQD33" s="37"/>
      <c r="BQE33" s="37"/>
      <c r="BQF33" s="37"/>
      <c r="BQG33" s="37"/>
      <c r="BQH33" s="37"/>
      <c r="BQI33" s="37"/>
      <c r="BQJ33" s="37"/>
      <c r="BQK33" s="37"/>
      <c r="BQL33" s="37"/>
      <c r="BQM33" s="37"/>
      <c r="BQN33" s="37"/>
      <c r="BQO33" s="37"/>
      <c r="BQP33" s="37"/>
      <c r="BQQ33" s="37"/>
      <c r="BQR33" s="37"/>
      <c r="BQS33" s="37"/>
      <c r="BQT33" s="37"/>
      <c r="BQU33" s="37"/>
      <c r="BQV33" s="37"/>
      <c r="BQW33" s="37"/>
      <c r="BQX33" s="37"/>
      <c r="BQY33" s="37"/>
      <c r="BQZ33" s="37"/>
      <c r="BRA33" s="37"/>
      <c r="BRB33" s="37"/>
      <c r="BRC33" s="37"/>
      <c r="BRD33" s="37"/>
      <c r="BRE33" s="37"/>
      <c r="BRF33" s="37"/>
      <c r="BRG33" s="37"/>
      <c r="BRH33" s="37"/>
      <c r="BRI33" s="37"/>
      <c r="BRJ33" s="37"/>
      <c r="BRK33" s="37"/>
      <c r="BRL33" s="37"/>
      <c r="BRM33" s="37"/>
      <c r="BRN33" s="37"/>
      <c r="BRO33" s="37"/>
      <c r="BRP33" s="37"/>
      <c r="BRQ33" s="37"/>
      <c r="BRR33" s="37"/>
      <c r="BRS33" s="37"/>
      <c r="BRT33" s="37"/>
      <c r="BRU33" s="37"/>
      <c r="BRV33" s="37"/>
      <c r="BRW33" s="37"/>
      <c r="BRX33" s="37"/>
      <c r="BRY33" s="37"/>
      <c r="BRZ33" s="37"/>
      <c r="BSA33" s="37"/>
      <c r="BSB33" s="37"/>
      <c r="BSC33" s="37"/>
      <c r="BSD33" s="37"/>
      <c r="BSE33" s="37"/>
      <c r="BSF33" s="37"/>
      <c r="BSG33" s="37"/>
      <c r="BSH33" s="37"/>
      <c r="BSI33" s="37"/>
      <c r="BSJ33" s="37"/>
      <c r="BSK33" s="37"/>
      <c r="BSL33" s="37"/>
      <c r="BSM33" s="37"/>
      <c r="BSN33" s="37"/>
      <c r="BSO33" s="37"/>
      <c r="BSP33" s="37"/>
      <c r="BSQ33" s="37"/>
      <c r="BSR33" s="37"/>
      <c r="BSS33" s="37"/>
      <c r="BST33" s="37"/>
      <c r="BSU33" s="37"/>
      <c r="BSV33" s="37"/>
      <c r="BSW33" s="37"/>
      <c r="BSX33" s="37"/>
      <c r="BSY33" s="37"/>
      <c r="BSZ33" s="37"/>
      <c r="BTA33" s="37"/>
      <c r="BTB33" s="37"/>
      <c r="BTC33" s="37"/>
      <c r="BTD33" s="37"/>
      <c r="BTE33" s="37"/>
      <c r="BTF33" s="37"/>
      <c r="BTG33" s="37"/>
      <c r="BTH33" s="37"/>
      <c r="BTI33" s="37"/>
      <c r="BTJ33" s="37"/>
      <c r="BTK33" s="37"/>
      <c r="BTL33" s="37"/>
      <c r="BTM33" s="37"/>
      <c r="BTN33" s="37"/>
      <c r="BTO33" s="37"/>
      <c r="BTP33" s="37"/>
      <c r="BTQ33" s="37"/>
      <c r="BTR33" s="37"/>
      <c r="BTS33" s="37"/>
      <c r="BTT33" s="37"/>
      <c r="BTU33" s="37"/>
      <c r="BTV33" s="37"/>
      <c r="BTW33" s="37"/>
      <c r="BTX33" s="37"/>
      <c r="BTY33" s="37"/>
      <c r="BTZ33" s="37"/>
      <c r="BUA33" s="37"/>
      <c r="BUB33" s="37"/>
      <c r="BUC33" s="37"/>
      <c r="BUD33" s="37"/>
      <c r="BUE33" s="37"/>
      <c r="BUF33" s="37"/>
      <c r="BUG33" s="37"/>
      <c r="BUH33" s="37"/>
      <c r="BUI33" s="37"/>
      <c r="BUJ33" s="37"/>
      <c r="BUK33" s="37"/>
      <c r="BUL33" s="37"/>
      <c r="BUM33" s="37"/>
      <c r="BUN33" s="37"/>
      <c r="BUO33" s="37"/>
      <c r="BUP33" s="37"/>
      <c r="BUQ33" s="37"/>
      <c r="BUR33" s="37"/>
      <c r="BUS33" s="37"/>
      <c r="BUT33" s="37"/>
      <c r="BUU33" s="37"/>
      <c r="BUV33" s="37"/>
      <c r="BUW33" s="37"/>
      <c r="BUX33" s="37"/>
      <c r="BUY33" s="37"/>
      <c r="BUZ33" s="37"/>
      <c r="BVA33" s="37"/>
      <c r="BVB33" s="37"/>
      <c r="BVC33" s="37"/>
      <c r="BVD33" s="37"/>
      <c r="BVE33" s="37"/>
      <c r="BVF33" s="37"/>
      <c r="BVG33" s="37"/>
      <c r="BVH33" s="37"/>
      <c r="BVI33" s="37"/>
      <c r="BVJ33" s="37"/>
      <c r="BVK33" s="37"/>
      <c r="BVL33" s="37"/>
      <c r="BVM33" s="37"/>
      <c r="BVN33" s="37"/>
      <c r="BVO33" s="37"/>
      <c r="BVP33" s="37"/>
      <c r="BVQ33" s="37"/>
      <c r="BVR33" s="37"/>
      <c r="BVS33" s="37"/>
      <c r="BVT33" s="37"/>
      <c r="BVU33" s="37"/>
      <c r="BVV33" s="37"/>
      <c r="BVW33" s="37"/>
      <c r="BVX33" s="37"/>
      <c r="BVY33" s="37"/>
      <c r="BVZ33" s="37"/>
      <c r="BWA33" s="37"/>
      <c r="BWB33" s="37"/>
      <c r="BWC33" s="37"/>
      <c r="BWD33" s="37"/>
      <c r="BWE33" s="37"/>
      <c r="BWF33" s="37"/>
      <c r="BWG33" s="37"/>
      <c r="BWH33" s="37"/>
      <c r="BWI33" s="37"/>
      <c r="BWJ33" s="37"/>
      <c r="BWK33" s="37"/>
      <c r="BWL33" s="37"/>
      <c r="BWM33" s="37"/>
      <c r="BWN33" s="37"/>
      <c r="BWO33" s="37"/>
      <c r="BWP33" s="37"/>
      <c r="BWQ33" s="37"/>
      <c r="BWR33" s="37"/>
      <c r="BWS33" s="37"/>
      <c r="BWT33" s="37"/>
      <c r="BWU33" s="37"/>
      <c r="BWV33" s="37"/>
      <c r="BWW33" s="37"/>
      <c r="BWX33" s="37"/>
      <c r="BWY33" s="37"/>
      <c r="BWZ33" s="37"/>
      <c r="BXA33" s="37"/>
      <c r="BXB33" s="37"/>
      <c r="BXC33" s="37"/>
      <c r="BXD33" s="37"/>
      <c r="BXE33" s="37"/>
      <c r="BXF33" s="37"/>
      <c r="BXG33" s="37"/>
      <c r="BXH33" s="37"/>
      <c r="BXI33" s="37"/>
      <c r="BXJ33" s="37"/>
      <c r="BXK33" s="37"/>
      <c r="BXL33" s="37"/>
      <c r="BXM33" s="37"/>
      <c r="BXN33" s="37"/>
      <c r="BXO33" s="37"/>
      <c r="BXP33" s="37"/>
      <c r="BXQ33" s="37"/>
      <c r="BXR33" s="37"/>
      <c r="BXS33" s="37"/>
      <c r="BXT33" s="37"/>
      <c r="BXU33" s="37"/>
      <c r="BXV33" s="37"/>
      <c r="BXW33" s="37"/>
      <c r="BXX33" s="37"/>
      <c r="BXY33" s="37"/>
      <c r="BXZ33" s="37"/>
      <c r="BYA33" s="37"/>
      <c r="BYB33" s="37"/>
      <c r="BYC33" s="37"/>
      <c r="BYD33" s="37"/>
      <c r="BYE33" s="37"/>
      <c r="BYF33" s="37"/>
      <c r="BYG33" s="37"/>
      <c r="BYH33" s="37"/>
      <c r="BYI33" s="37"/>
      <c r="BYJ33" s="37"/>
      <c r="BYK33" s="37"/>
      <c r="BYL33" s="37"/>
      <c r="BYM33" s="37"/>
      <c r="BYN33" s="37"/>
      <c r="BYO33" s="37"/>
      <c r="BYP33" s="37"/>
      <c r="BYQ33" s="37"/>
      <c r="BYR33" s="37"/>
      <c r="BYS33" s="37"/>
      <c r="BYT33" s="37"/>
      <c r="BYU33" s="37"/>
      <c r="BYV33" s="37"/>
      <c r="BYW33" s="37"/>
      <c r="BYX33" s="37"/>
      <c r="BYY33" s="37"/>
      <c r="BYZ33" s="37"/>
      <c r="BZA33" s="37"/>
      <c r="BZB33" s="37"/>
      <c r="BZC33" s="37"/>
      <c r="BZD33" s="37"/>
      <c r="BZE33" s="37"/>
      <c r="BZF33" s="37"/>
      <c r="BZG33" s="37"/>
      <c r="BZH33" s="37"/>
      <c r="BZI33" s="37"/>
      <c r="BZJ33" s="37"/>
      <c r="BZK33" s="37"/>
      <c r="BZL33" s="37"/>
      <c r="BZM33" s="37"/>
      <c r="BZN33" s="37"/>
      <c r="BZO33" s="37"/>
      <c r="BZP33" s="37"/>
      <c r="BZQ33" s="37"/>
      <c r="BZR33" s="37"/>
      <c r="BZS33" s="37"/>
      <c r="BZT33" s="37"/>
      <c r="BZU33" s="37"/>
      <c r="BZV33" s="37"/>
      <c r="BZW33" s="37"/>
      <c r="BZX33" s="37"/>
      <c r="BZY33" s="37"/>
      <c r="BZZ33" s="37"/>
      <c r="CAA33" s="37"/>
      <c r="CAB33" s="37"/>
      <c r="CAC33" s="37"/>
      <c r="CAD33" s="37"/>
      <c r="CAE33" s="37"/>
      <c r="CAF33" s="37"/>
      <c r="CAG33" s="37"/>
      <c r="CAH33" s="37"/>
      <c r="CAI33" s="37"/>
      <c r="CAJ33" s="37"/>
      <c r="CAK33" s="37"/>
      <c r="CAL33" s="37"/>
      <c r="CAM33" s="37"/>
      <c r="CAN33" s="37"/>
      <c r="CAO33" s="37"/>
      <c r="CAP33" s="37"/>
      <c r="CAQ33" s="37"/>
      <c r="CAR33" s="37"/>
      <c r="CAS33" s="37"/>
      <c r="CAT33" s="37"/>
      <c r="CAU33" s="37"/>
      <c r="CAV33" s="37"/>
      <c r="CAW33" s="37"/>
      <c r="CAX33" s="37"/>
      <c r="CAY33" s="37"/>
      <c r="CAZ33" s="37"/>
      <c r="CBA33" s="37"/>
      <c r="CBB33" s="37"/>
      <c r="CBC33" s="37"/>
      <c r="CBD33" s="37"/>
      <c r="CBE33" s="37"/>
      <c r="CBF33" s="37"/>
      <c r="CBG33" s="37"/>
      <c r="CBH33" s="37"/>
      <c r="CBI33" s="37"/>
      <c r="CBJ33" s="37"/>
      <c r="CBK33" s="37"/>
      <c r="CBL33" s="37"/>
      <c r="CBM33" s="37"/>
      <c r="CBN33" s="37"/>
      <c r="CBO33" s="37"/>
      <c r="CBP33" s="37"/>
      <c r="CBQ33" s="37"/>
      <c r="CBR33" s="37"/>
      <c r="CBS33" s="37"/>
      <c r="CBT33" s="37"/>
      <c r="CBU33" s="37"/>
      <c r="CBV33" s="37"/>
      <c r="CBW33" s="37"/>
      <c r="CBX33" s="37"/>
      <c r="CBY33" s="37"/>
      <c r="CBZ33" s="37"/>
      <c r="CCA33" s="37"/>
      <c r="CCB33" s="37"/>
      <c r="CCC33" s="37"/>
      <c r="CCD33" s="37"/>
      <c r="CCE33" s="37"/>
      <c r="CCF33" s="37"/>
      <c r="CCG33" s="37"/>
      <c r="CCH33" s="37"/>
      <c r="CCI33" s="37"/>
      <c r="CCJ33" s="37"/>
      <c r="CCK33" s="37"/>
      <c r="CCL33" s="37"/>
      <c r="CCM33" s="37"/>
      <c r="CCN33" s="37"/>
      <c r="CCO33" s="37"/>
      <c r="CCP33" s="37"/>
      <c r="CCQ33" s="37"/>
      <c r="CCR33" s="37"/>
      <c r="CCS33" s="37"/>
      <c r="CCT33" s="37"/>
      <c r="CCU33" s="37"/>
      <c r="CCV33" s="37"/>
      <c r="CCW33" s="37"/>
      <c r="CCX33" s="37"/>
      <c r="CCY33" s="37"/>
      <c r="CCZ33" s="37"/>
      <c r="CDA33" s="37"/>
      <c r="CDB33" s="37"/>
      <c r="CDC33" s="37"/>
      <c r="CDD33" s="37"/>
      <c r="CDE33" s="37"/>
      <c r="CDF33" s="37"/>
      <c r="CDG33" s="37"/>
      <c r="CDH33" s="37"/>
      <c r="CDI33" s="37"/>
      <c r="CDJ33" s="37"/>
      <c r="CDK33" s="37"/>
      <c r="CDL33" s="37"/>
      <c r="CDM33" s="37"/>
      <c r="CDN33" s="37"/>
      <c r="CDO33" s="37"/>
      <c r="CDP33" s="37"/>
      <c r="CDQ33" s="37"/>
      <c r="CDR33" s="37"/>
      <c r="CDS33" s="37"/>
      <c r="CDT33" s="37"/>
      <c r="CDU33" s="37"/>
      <c r="CDV33" s="37"/>
      <c r="CDW33" s="37"/>
      <c r="CDX33" s="37"/>
      <c r="CDY33" s="37"/>
      <c r="CDZ33" s="37"/>
      <c r="CEA33" s="37"/>
      <c r="CEB33" s="37"/>
      <c r="CEC33" s="37"/>
      <c r="CED33" s="37"/>
      <c r="CEE33" s="37"/>
      <c r="CEF33" s="37"/>
      <c r="CEG33" s="37"/>
      <c r="CEH33" s="37"/>
      <c r="CEI33" s="37"/>
      <c r="CEJ33" s="37"/>
      <c r="CEK33" s="37"/>
      <c r="CEL33" s="37"/>
      <c r="CEM33" s="37"/>
      <c r="CEN33" s="37"/>
      <c r="CEO33" s="37"/>
      <c r="CEP33" s="37"/>
      <c r="CEQ33" s="37"/>
      <c r="CER33" s="37"/>
      <c r="CES33" s="37"/>
      <c r="CET33" s="37"/>
      <c r="CEU33" s="37"/>
      <c r="CEV33" s="37"/>
      <c r="CEW33" s="37"/>
      <c r="CEX33" s="37"/>
      <c r="CEY33" s="37"/>
      <c r="CEZ33" s="37"/>
      <c r="CFA33" s="37"/>
      <c r="CFB33" s="37"/>
      <c r="CFC33" s="37"/>
      <c r="CFD33" s="37"/>
      <c r="CFE33" s="37"/>
      <c r="CFF33" s="37"/>
      <c r="CFG33" s="37"/>
      <c r="CFH33" s="37"/>
      <c r="CFI33" s="37"/>
      <c r="CFJ33" s="37"/>
      <c r="CFK33" s="37"/>
      <c r="CFL33" s="37"/>
      <c r="CFM33" s="37"/>
      <c r="CFN33" s="37"/>
      <c r="CFO33" s="37"/>
      <c r="CFP33" s="37"/>
      <c r="CFQ33" s="37"/>
      <c r="CFR33" s="37"/>
      <c r="CFS33" s="37"/>
      <c r="CFT33" s="37"/>
      <c r="CFU33" s="37"/>
      <c r="CFV33" s="37"/>
      <c r="CFW33" s="37"/>
      <c r="CFX33" s="37"/>
      <c r="CFY33" s="37"/>
      <c r="CFZ33" s="37"/>
      <c r="CGA33" s="37"/>
      <c r="CGB33" s="37"/>
      <c r="CGC33" s="37"/>
      <c r="CGD33" s="37"/>
      <c r="CGE33" s="37"/>
      <c r="CGF33" s="37"/>
      <c r="CGG33" s="37"/>
      <c r="CGH33" s="37"/>
      <c r="CGI33" s="37"/>
      <c r="CGJ33" s="37"/>
      <c r="CGK33" s="37"/>
      <c r="CGL33" s="37"/>
      <c r="CGM33" s="37"/>
      <c r="CGN33" s="37"/>
      <c r="CGO33" s="37"/>
      <c r="CGP33" s="37"/>
      <c r="CGQ33" s="37"/>
      <c r="CGR33" s="37"/>
      <c r="CGS33" s="37"/>
      <c r="CGT33" s="37"/>
      <c r="CGU33" s="37"/>
      <c r="CGV33" s="37"/>
      <c r="CGW33" s="37"/>
      <c r="CGX33" s="37"/>
      <c r="CGY33" s="37"/>
      <c r="CGZ33" s="37"/>
      <c r="CHA33" s="37"/>
      <c r="CHB33" s="37"/>
      <c r="CHC33" s="37"/>
      <c r="CHD33" s="37"/>
      <c r="CHE33" s="37"/>
      <c r="CHF33" s="37"/>
      <c r="CHG33" s="37"/>
      <c r="CHH33" s="37"/>
      <c r="CHI33" s="37"/>
      <c r="CHJ33" s="37"/>
      <c r="CHK33" s="37"/>
      <c r="CHL33" s="37"/>
      <c r="CHM33" s="37"/>
      <c r="CHN33" s="37"/>
      <c r="CHO33" s="37"/>
      <c r="CHP33" s="37"/>
      <c r="CHQ33" s="37"/>
      <c r="CHR33" s="37"/>
      <c r="CHS33" s="37"/>
      <c r="CHT33" s="37"/>
      <c r="CHU33" s="37"/>
      <c r="CHV33" s="37"/>
      <c r="CHW33" s="37"/>
      <c r="CHX33" s="37"/>
      <c r="CHY33" s="37"/>
      <c r="CHZ33" s="37"/>
      <c r="CIA33" s="37"/>
      <c r="CIB33" s="37"/>
      <c r="CIC33" s="37"/>
      <c r="CID33" s="37"/>
      <c r="CIE33" s="37"/>
      <c r="CIF33" s="37"/>
      <c r="CIG33" s="37"/>
      <c r="CIH33" s="37"/>
      <c r="CII33" s="37"/>
      <c r="CIJ33" s="37"/>
      <c r="CIK33" s="37"/>
      <c r="CIL33" s="37"/>
      <c r="CIM33" s="37"/>
      <c r="CIN33" s="37"/>
      <c r="CIO33" s="37"/>
      <c r="CIP33" s="37"/>
      <c r="CIQ33" s="37"/>
      <c r="CIR33" s="37"/>
      <c r="CIS33" s="37"/>
      <c r="CIT33" s="37"/>
      <c r="CIU33" s="37"/>
      <c r="CIV33" s="37"/>
      <c r="CIW33" s="37"/>
      <c r="CIX33" s="37"/>
      <c r="CIY33" s="37"/>
      <c r="CIZ33" s="37"/>
      <c r="CJA33" s="37"/>
      <c r="CJB33" s="37"/>
      <c r="CJC33" s="37"/>
      <c r="CJD33" s="37"/>
      <c r="CJE33" s="37"/>
      <c r="CJF33" s="37"/>
      <c r="CJG33" s="37"/>
      <c r="CJH33" s="37"/>
      <c r="CJI33" s="37"/>
      <c r="CJJ33" s="37"/>
      <c r="CJK33" s="37"/>
      <c r="CJL33" s="37"/>
      <c r="CJM33" s="37"/>
      <c r="CJN33" s="37"/>
      <c r="CJO33" s="37"/>
      <c r="CJP33" s="37"/>
      <c r="CJQ33" s="37"/>
      <c r="CJR33" s="37"/>
      <c r="CJS33" s="37"/>
      <c r="CJT33" s="37"/>
      <c r="CJU33" s="37"/>
      <c r="CJV33" s="37"/>
      <c r="CJW33" s="37"/>
      <c r="CJX33" s="37"/>
      <c r="CJY33" s="37"/>
      <c r="CJZ33" s="37"/>
      <c r="CKA33" s="37"/>
      <c r="CKB33" s="37"/>
      <c r="CKC33" s="37"/>
      <c r="CKD33" s="37"/>
      <c r="CKE33" s="37"/>
      <c r="CKF33" s="37"/>
      <c r="CKG33" s="37"/>
      <c r="CKH33" s="37"/>
      <c r="CKI33" s="37"/>
      <c r="CKJ33" s="37"/>
      <c r="CKK33" s="37"/>
      <c r="CKL33" s="37"/>
      <c r="CKM33" s="37"/>
      <c r="CKN33" s="37"/>
      <c r="CKO33" s="37"/>
      <c r="CKP33" s="37"/>
      <c r="CKQ33" s="37"/>
      <c r="CKR33" s="37"/>
      <c r="CKS33" s="37"/>
      <c r="CKT33" s="37"/>
      <c r="CKU33" s="37"/>
      <c r="CKV33" s="37"/>
      <c r="CKW33" s="37"/>
      <c r="CKX33" s="37"/>
      <c r="CKY33" s="37"/>
      <c r="CKZ33" s="37"/>
      <c r="CLA33" s="37"/>
      <c r="CLB33" s="37"/>
      <c r="CLC33" s="37"/>
      <c r="CLD33" s="37"/>
      <c r="CLE33" s="37"/>
      <c r="CLF33" s="37"/>
      <c r="CLG33" s="37"/>
      <c r="CLH33" s="37"/>
      <c r="CLI33" s="37"/>
      <c r="CLJ33" s="37"/>
      <c r="CLK33" s="37"/>
      <c r="CLL33" s="37"/>
      <c r="CLM33" s="37"/>
      <c r="CLN33" s="37"/>
      <c r="CLO33" s="37"/>
      <c r="CLP33" s="37"/>
      <c r="CLQ33" s="37"/>
      <c r="CLR33" s="37"/>
      <c r="CLS33" s="37"/>
      <c r="CLT33" s="37"/>
      <c r="CLU33" s="37"/>
      <c r="CLV33" s="37"/>
      <c r="CLW33" s="37"/>
      <c r="CLX33" s="37"/>
      <c r="CLY33" s="37"/>
      <c r="CLZ33" s="37"/>
      <c r="CMA33" s="37"/>
      <c r="CMB33" s="37"/>
      <c r="CMC33" s="37"/>
      <c r="CMD33" s="37"/>
      <c r="CME33" s="37"/>
      <c r="CMF33" s="37"/>
      <c r="CMG33" s="37"/>
      <c r="CMH33" s="37"/>
      <c r="CMI33" s="37"/>
      <c r="CMJ33" s="37"/>
      <c r="CMK33" s="37"/>
      <c r="CML33" s="37"/>
      <c r="CMM33" s="37"/>
      <c r="CMN33" s="37"/>
      <c r="CMO33" s="37"/>
      <c r="CMP33" s="37"/>
      <c r="CMQ33" s="37"/>
      <c r="CMR33" s="37"/>
      <c r="CMS33" s="37"/>
      <c r="CMT33" s="37"/>
      <c r="CMU33" s="37"/>
      <c r="CMV33" s="37"/>
      <c r="CMW33" s="37"/>
      <c r="CMX33" s="37"/>
      <c r="CMY33" s="37"/>
      <c r="CMZ33" s="37"/>
      <c r="CNA33" s="37"/>
      <c r="CNB33" s="37"/>
      <c r="CNC33" s="37"/>
      <c r="CND33" s="37"/>
      <c r="CNE33" s="37"/>
      <c r="CNF33" s="37"/>
      <c r="CNG33" s="37"/>
      <c r="CNH33" s="37"/>
      <c r="CNI33" s="37"/>
      <c r="CNJ33" s="37"/>
      <c r="CNK33" s="37"/>
      <c r="CNL33" s="37"/>
      <c r="CNM33" s="37"/>
      <c r="CNN33" s="37"/>
      <c r="CNO33" s="37"/>
      <c r="CNP33" s="37"/>
      <c r="CNQ33" s="37"/>
      <c r="CNR33" s="37"/>
      <c r="CNS33" s="37"/>
      <c r="CNT33" s="37"/>
      <c r="CNU33" s="37"/>
      <c r="CNV33" s="37"/>
      <c r="CNW33" s="37"/>
      <c r="CNX33" s="37"/>
      <c r="CNY33" s="37"/>
      <c r="CNZ33" s="37"/>
      <c r="COA33" s="37"/>
      <c r="COB33" s="37"/>
      <c r="COC33" s="37"/>
      <c r="COD33" s="37"/>
      <c r="COE33" s="37"/>
      <c r="COF33" s="37"/>
      <c r="COG33" s="37"/>
      <c r="COH33" s="37"/>
      <c r="COI33" s="37"/>
      <c r="COJ33" s="37"/>
      <c r="COK33" s="37"/>
      <c r="COL33" s="37"/>
      <c r="COM33" s="37"/>
      <c r="CON33" s="37"/>
      <c r="COO33" s="37"/>
      <c r="COP33" s="37"/>
      <c r="COQ33" s="37"/>
      <c r="COR33" s="37"/>
      <c r="COS33" s="37"/>
      <c r="COT33" s="37"/>
      <c r="COU33" s="37"/>
      <c r="COV33" s="37"/>
      <c r="COW33" s="37"/>
      <c r="COX33" s="37"/>
      <c r="COY33" s="37"/>
      <c r="COZ33" s="37"/>
      <c r="CPA33" s="37"/>
      <c r="CPB33" s="37"/>
      <c r="CPC33" s="37"/>
      <c r="CPD33" s="37"/>
      <c r="CPE33" s="37"/>
      <c r="CPF33" s="37"/>
      <c r="CPG33" s="37"/>
      <c r="CPH33" s="37"/>
      <c r="CPI33" s="37"/>
      <c r="CPJ33" s="37"/>
      <c r="CPK33" s="37"/>
      <c r="CPL33" s="37"/>
      <c r="CPM33" s="37"/>
      <c r="CPN33" s="37"/>
      <c r="CPO33" s="37"/>
      <c r="CPP33" s="37"/>
      <c r="CPQ33" s="37"/>
      <c r="CPR33" s="37"/>
      <c r="CPS33" s="37"/>
      <c r="CPT33" s="37"/>
      <c r="CPU33" s="37"/>
      <c r="CPV33" s="37"/>
      <c r="CPW33" s="37"/>
      <c r="CPX33" s="37"/>
      <c r="CPY33" s="37"/>
      <c r="CPZ33" s="37"/>
      <c r="CQA33" s="37"/>
      <c r="CQB33" s="37"/>
      <c r="CQC33" s="37"/>
      <c r="CQD33" s="37"/>
      <c r="CQE33" s="37"/>
      <c r="CQF33" s="37"/>
      <c r="CQG33" s="37"/>
      <c r="CQH33" s="37"/>
      <c r="CQI33" s="37"/>
      <c r="CQJ33" s="37"/>
      <c r="CQK33" s="37"/>
      <c r="CQL33" s="37"/>
      <c r="CQM33" s="37"/>
      <c r="CQN33" s="37"/>
      <c r="CQO33" s="37"/>
      <c r="CQP33" s="37"/>
      <c r="CQQ33" s="37"/>
      <c r="CQR33" s="37"/>
      <c r="CQS33" s="37"/>
      <c r="CQT33" s="37"/>
      <c r="CQU33" s="37"/>
      <c r="CQV33" s="37"/>
      <c r="CQW33" s="37"/>
      <c r="CQX33" s="37"/>
      <c r="CQY33" s="37"/>
      <c r="CQZ33" s="37"/>
      <c r="CRA33" s="37"/>
      <c r="CRB33" s="37"/>
      <c r="CRC33" s="37"/>
      <c r="CRD33" s="37"/>
      <c r="CRE33" s="37"/>
      <c r="CRF33" s="37"/>
      <c r="CRG33" s="37"/>
      <c r="CRH33" s="37"/>
      <c r="CRI33" s="37"/>
      <c r="CRJ33" s="37"/>
      <c r="CRK33" s="37"/>
      <c r="CRL33" s="37"/>
      <c r="CRM33" s="37"/>
      <c r="CRN33" s="37"/>
      <c r="CRO33" s="37"/>
      <c r="CRP33" s="37"/>
      <c r="CRQ33" s="37"/>
      <c r="CRR33" s="37"/>
      <c r="CRS33" s="37"/>
      <c r="CRT33" s="37"/>
      <c r="CRU33" s="37"/>
      <c r="CRV33" s="37"/>
      <c r="CRW33" s="37"/>
      <c r="CRX33" s="37"/>
      <c r="CRY33" s="37"/>
      <c r="CRZ33" s="37"/>
      <c r="CSA33" s="37"/>
      <c r="CSB33" s="37"/>
      <c r="CSC33" s="37"/>
      <c r="CSD33" s="37"/>
      <c r="CSE33" s="37"/>
      <c r="CSF33" s="37"/>
      <c r="CSG33" s="37"/>
      <c r="CSH33" s="37"/>
      <c r="CSI33" s="37"/>
      <c r="CSJ33" s="37"/>
      <c r="CSK33" s="37"/>
      <c r="CSL33" s="37"/>
      <c r="CSM33" s="37"/>
      <c r="CSN33" s="37"/>
      <c r="CSO33" s="37"/>
      <c r="CSP33" s="37"/>
      <c r="CSQ33" s="37"/>
      <c r="CSR33" s="37"/>
      <c r="CSS33" s="37"/>
      <c r="CST33" s="37"/>
      <c r="CSU33" s="37"/>
      <c r="CSV33" s="37"/>
      <c r="CSW33" s="37"/>
      <c r="CSX33" s="37"/>
      <c r="CSY33" s="37"/>
      <c r="CSZ33" s="37"/>
      <c r="CTA33" s="37"/>
      <c r="CTB33" s="37"/>
      <c r="CTC33" s="37"/>
      <c r="CTD33" s="37"/>
      <c r="CTE33" s="37"/>
      <c r="CTF33" s="37"/>
      <c r="CTG33" s="37"/>
      <c r="CTH33" s="37"/>
      <c r="CTI33" s="37"/>
      <c r="CTJ33" s="37"/>
      <c r="CTK33" s="37"/>
      <c r="CTL33" s="37"/>
      <c r="CTM33" s="37"/>
      <c r="CTN33" s="37"/>
      <c r="CTO33" s="37"/>
      <c r="CTP33" s="37"/>
      <c r="CTQ33" s="37"/>
      <c r="CTR33" s="37"/>
      <c r="CTS33" s="37"/>
      <c r="CTT33" s="37"/>
      <c r="CTU33" s="37"/>
      <c r="CTV33" s="37"/>
      <c r="CTW33" s="37"/>
      <c r="CTX33" s="37"/>
      <c r="CTY33" s="37"/>
      <c r="CTZ33" s="37"/>
      <c r="CUA33" s="37"/>
      <c r="CUB33" s="37"/>
      <c r="CUC33" s="37"/>
      <c r="CUD33" s="37"/>
      <c r="CUE33" s="37"/>
      <c r="CUF33" s="37"/>
      <c r="CUG33" s="37"/>
      <c r="CUH33" s="37"/>
      <c r="CUI33" s="37"/>
      <c r="CUJ33" s="37"/>
      <c r="CUK33" s="37"/>
      <c r="CUL33" s="37"/>
      <c r="CUM33" s="37"/>
      <c r="CUN33" s="37"/>
      <c r="CUO33" s="37"/>
      <c r="CUP33" s="37"/>
      <c r="CUQ33" s="37"/>
      <c r="CUR33" s="37"/>
      <c r="CUS33" s="37"/>
      <c r="CUT33" s="37"/>
      <c r="CUU33" s="37"/>
      <c r="CUV33" s="37"/>
      <c r="CUW33" s="37"/>
      <c r="CUX33" s="37"/>
      <c r="CUY33" s="37"/>
      <c r="CUZ33" s="37"/>
      <c r="CVA33" s="37"/>
      <c r="CVB33" s="37"/>
      <c r="CVC33" s="37"/>
      <c r="CVD33" s="37"/>
      <c r="CVE33" s="37"/>
      <c r="CVF33" s="37"/>
      <c r="CVG33" s="37"/>
      <c r="CVH33" s="37"/>
      <c r="CVI33" s="37"/>
      <c r="CVJ33" s="37"/>
      <c r="CVK33" s="37"/>
      <c r="CVL33" s="37"/>
      <c r="CVM33" s="37"/>
      <c r="CVN33" s="37"/>
      <c r="CVO33" s="37"/>
      <c r="CVP33" s="37"/>
      <c r="CVQ33" s="37"/>
      <c r="CVR33" s="37"/>
      <c r="CVS33" s="37"/>
      <c r="CVT33" s="37"/>
      <c r="CVU33" s="37"/>
      <c r="CVV33" s="37"/>
      <c r="CVW33" s="37"/>
      <c r="CVX33" s="37"/>
      <c r="CVY33" s="37"/>
      <c r="CVZ33" s="37"/>
      <c r="CWA33" s="37"/>
      <c r="CWB33" s="37"/>
      <c r="CWC33" s="37"/>
      <c r="CWD33" s="37"/>
      <c r="CWE33" s="37"/>
      <c r="CWF33" s="37"/>
      <c r="CWG33" s="37"/>
      <c r="CWH33" s="37"/>
      <c r="CWI33" s="37"/>
      <c r="CWJ33" s="37"/>
      <c r="CWK33" s="37"/>
      <c r="CWL33" s="37"/>
      <c r="CWM33" s="37"/>
      <c r="CWN33" s="37"/>
      <c r="CWO33" s="37"/>
      <c r="CWP33" s="37"/>
      <c r="CWQ33" s="37"/>
      <c r="CWR33" s="37"/>
      <c r="CWS33" s="37"/>
      <c r="CWT33" s="37"/>
      <c r="CWU33" s="37"/>
      <c r="CWV33" s="37"/>
      <c r="CWW33" s="37"/>
      <c r="CWX33" s="37"/>
      <c r="CWY33" s="37"/>
      <c r="CWZ33" s="37"/>
      <c r="CXA33" s="37"/>
      <c r="CXB33" s="37"/>
      <c r="CXC33" s="37"/>
      <c r="CXD33" s="37"/>
      <c r="CXE33" s="37"/>
      <c r="CXF33" s="37"/>
      <c r="CXG33" s="37"/>
      <c r="CXH33" s="37"/>
      <c r="CXI33" s="37"/>
      <c r="CXJ33" s="37"/>
      <c r="CXK33" s="37"/>
      <c r="CXL33" s="37"/>
      <c r="CXM33" s="37"/>
      <c r="CXN33" s="37"/>
      <c r="CXO33" s="37"/>
      <c r="CXP33" s="37"/>
      <c r="CXQ33" s="37"/>
      <c r="CXR33" s="37"/>
      <c r="CXS33" s="37"/>
      <c r="CXT33" s="37"/>
      <c r="CXU33" s="37"/>
      <c r="CXV33" s="37"/>
      <c r="CXW33" s="37"/>
      <c r="CXX33" s="37"/>
      <c r="CXY33" s="37"/>
      <c r="CXZ33" s="37"/>
      <c r="CYA33" s="37"/>
      <c r="CYB33" s="37"/>
      <c r="CYC33" s="37"/>
      <c r="CYD33" s="37"/>
      <c r="CYE33" s="37"/>
      <c r="CYF33" s="37"/>
      <c r="CYG33" s="37"/>
      <c r="CYH33" s="37"/>
      <c r="CYI33" s="37"/>
      <c r="CYJ33" s="37"/>
      <c r="CYK33" s="37"/>
      <c r="CYL33" s="37"/>
      <c r="CYM33" s="37"/>
      <c r="CYN33" s="37"/>
      <c r="CYO33" s="37"/>
      <c r="CYP33" s="37"/>
      <c r="CYQ33" s="37"/>
      <c r="CYR33" s="37"/>
      <c r="CYS33" s="37"/>
      <c r="CYT33" s="37"/>
      <c r="CYU33" s="37"/>
      <c r="CYV33" s="37"/>
      <c r="CYW33" s="37"/>
      <c r="CYX33" s="37"/>
      <c r="CYY33" s="37"/>
      <c r="CYZ33" s="37"/>
      <c r="CZA33" s="37"/>
      <c r="CZB33" s="37"/>
      <c r="CZC33" s="37"/>
      <c r="CZD33" s="37"/>
      <c r="CZE33" s="37"/>
      <c r="CZF33" s="37"/>
      <c r="CZG33" s="37"/>
      <c r="CZH33" s="37"/>
      <c r="CZI33" s="37"/>
      <c r="CZJ33" s="37"/>
      <c r="CZK33" s="37"/>
      <c r="CZL33" s="37"/>
      <c r="CZM33" s="37"/>
      <c r="CZN33" s="37"/>
      <c r="CZO33" s="37"/>
      <c r="CZP33" s="37"/>
      <c r="CZQ33" s="37"/>
      <c r="CZR33" s="37"/>
      <c r="CZS33" s="37"/>
      <c r="CZT33" s="37"/>
      <c r="CZU33" s="37"/>
      <c r="CZV33" s="37"/>
      <c r="CZW33" s="37"/>
      <c r="CZX33" s="37"/>
      <c r="CZY33" s="37"/>
      <c r="CZZ33" s="37"/>
      <c r="DAA33" s="37"/>
      <c r="DAB33" s="37"/>
      <c r="DAC33" s="37"/>
      <c r="DAD33" s="37"/>
      <c r="DAE33" s="37"/>
      <c r="DAF33" s="37"/>
      <c r="DAG33" s="37"/>
      <c r="DAH33" s="37"/>
      <c r="DAI33" s="37"/>
      <c r="DAJ33" s="37"/>
      <c r="DAK33" s="37"/>
      <c r="DAL33" s="37"/>
      <c r="DAM33" s="37"/>
      <c r="DAN33" s="37"/>
      <c r="DAO33" s="37"/>
      <c r="DAP33" s="37"/>
      <c r="DAQ33" s="37"/>
      <c r="DAR33" s="37"/>
      <c r="DAS33" s="37"/>
      <c r="DAT33" s="37"/>
      <c r="DAU33" s="37"/>
      <c r="DAV33" s="37"/>
      <c r="DAW33" s="37"/>
      <c r="DAX33" s="37"/>
      <c r="DAY33" s="37"/>
      <c r="DAZ33" s="37"/>
      <c r="DBA33" s="37"/>
      <c r="DBB33" s="37"/>
      <c r="DBC33" s="37"/>
      <c r="DBD33" s="37"/>
      <c r="DBE33" s="37"/>
      <c r="DBF33" s="37"/>
      <c r="DBG33" s="37"/>
      <c r="DBH33" s="37"/>
      <c r="DBI33" s="37"/>
      <c r="DBJ33" s="37"/>
      <c r="DBK33" s="37"/>
      <c r="DBL33" s="37"/>
      <c r="DBM33" s="37"/>
      <c r="DBN33" s="37"/>
      <c r="DBO33" s="37"/>
      <c r="DBP33" s="37"/>
      <c r="DBQ33" s="37"/>
      <c r="DBR33" s="37"/>
      <c r="DBS33" s="37"/>
      <c r="DBT33" s="37"/>
      <c r="DBU33" s="37"/>
      <c r="DBV33" s="37"/>
      <c r="DBW33" s="37"/>
      <c r="DBX33" s="37"/>
      <c r="DBY33" s="37"/>
      <c r="DBZ33" s="37"/>
      <c r="DCA33" s="37"/>
      <c r="DCB33" s="37"/>
      <c r="DCC33" s="37"/>
      <c r="DCD33" s="37"/>
      <c r="DCE33" s="37"/>
      <c r="DCF33" s="37"/>
      <c r="DCG33" s="37"/>
      <c r="DCH33" s="37"/>
      <c r="DCI33" s="37"/>
      <c r="DCJ33" s="37"/>
      <c r="DCK33" s="37"/>
      <c r="DCL33" s="37"/>
      <c r="DCM33" s="37"/>
      <c r="DCN33" s="37"/>
      <c r="DCO33" s="37"/>
      <c r="DCP33" s="37"/>
      <c r="DCQ33" s="37"/>
      <c r="DCR33" s="37"/>
      <c r="DCS33" s="37"/>
      <c r="DCT33" s="37"/>
      <c r="DCU33" s="37"/>
      <c r="DCV33" s="37"/>
      <c r="DCW33" s="37"/>
      <c r="DCX33" s="37"/>
      <c r="DCY33" s="37"/>
      <c r="DCZ33" s="37"/>
      <c r="DDA33" s="37"/>
      <c r="DDB33" s="37"/>
      <c r="DDC33" s="37"/>
      <c r="DDD33" s="37"/>
      <c r="DDE33" s="37"/>
      <c r="DDF33" s="37"/>
      <c r="DDG33" s="37"/>
      <c r="DDH33" s="37"/>
      <c r="DDI33" s="37"/>
      <c r="DDJ33" s="37"/>
      <c r="DDK33" s="37"/>
      <c r="DDL33" s="37"/>
      <c r="DDM33" s="37"/>
      <c r="DDN33" s="37"/>
      <c r="DDO33" s="37"/>
      <c r="DDP33" s="37"/>
      <c r="DDQ33" s="37"/>
      <c r="DDR33" s="37"/>
      <c r="DDS33" s="37"/>
      <c r="DDT33" s="37"/>
      <c r="DDU33" s="37"/>
      <c r="DDV33" s="37"/>
      <c r="DDW33" s="37"/>
      <c r="DDX33" s="37"/>
      <c r="DDY33" s="37"/>
      <c r="DDZ33" s="37"/>
      <c r="DEA33" s="37"/>
      <c r="DEB33" s="37"/>
      <c r="DEC33" s="37"/>
      <c r="DED33" s="37"/>
      <c r="DEE33" s="37"/>
      <c r="DEF33" s="37"/>
      <c r="DEG33" s="37"/>
      <c r="DEH33" s="37"/>
      <c r="DEI33" s="37"/>
      <c r="DEJ33" s="37"/>
      <c r="DEK33" s="37"/>
      <c r="DEL33" s="37"/>
      <c r="DEM33" s="37"/>
      <c r="DEN33" s="37"/>
      <c r="DEO33" s="37"/>
      <c r="DEP33" s="37"/>
      <c r="DEQ33" s="37"/>
      <c r="DER33" s="37"/>
      <c r="DES33" s="37"/>
      <c r="DET33" s="37"/>
      <c r="DEU33" s="37"/>
      <c r="DEV33" s="37"/>
      <c r="DEW33" s="37"/>
      <c r="DEX33" s="37"/>
      <c r="DEY33" s="37"/>
      <c r="DEZ33" s="37"/>
      <c r="DFA33" s="37"/>
      <c r="DFB33" s="37"/>
      <c r="DFC33" s="37"/>
      <c r="DFD33" s="37"/>
      <c r="DFE33" s="37"/>
      <c r="DFF33" s="37"/>
      <c r="DFG33" s="37"/>
      <c r="DFH33" s="37"/>
      <c r="DFI33" s="37"/>
      <c r="DFJ33" s="37"/>
      <c r="DFK33" s="37"/>
      <c r="DFL33" s="37"/>
      <c r="DFM33" s="37"/>
      <c r="DFN33" s="37"/>
      <c r="DFO33" s="37"/>
      <c r="DFP33" s="37"/>
      <c r="DFQ33" s="37"/>
      <c r="DFR33" s="37"/>
      <c r="DFS33" s="37"/>
      <c r="DFT33" s="37"/>
      <c r="DFU33" s="37"/>
      <c r="DFV33" s="37"/>
      <c r="DFW33" s="37"/>
      <c r="DFX33" s="37"/>
      <c r="DFY33" s="37"/>
      <c r="DFZ33" s="37"/>
      <c r="DGA33" s="37"/>
      <c r="DGB33" s="37"/>
      <c r="DGC33" s="37"/>
      <c r="DGD33" s="37"/>
      <c r="DGE33" s="37"/>
      <c r="DGF33" s="37"/>
      <c r="DGG33" s="37"/>
      <c r="DGH33" s="37"/>
      <c r="DGI33" s="37"/>
      <c r="DGJ33" s="37"/>
      <c r="DGK33" s="37"/>
      <c r="DGL33" s="37"/>
      <c r="DGM33" s="37"/>
      <c r="DGN33" s="37"/>
      <c r="DGO33" s="37"/>
      <c r="DGP33" s="37"/>
      <c r="DGQ33" s="37"/>
      <c r="DGR33" s="37"/>
      <c r="DGS33" s="37"/>
      <c r="DGT33" s="37"/>
      <c r="DGU33" s="37"/>
      <c r="DGV33" s="37"/>
      <c r="DGW33" s="37"/>
      <c r="DGX33" s="37"/>
      <c r="DGY33" s="37"/>
      <c r="DGZ33" s="37"/>
      <c r="DHA33" s="37"/>
      <c r="DHB33" s="37"/>
      <c r="DHC33" s="37"/>
      <c r="DHD33" s="37"/>
      <c r="DHE33" s="37"/>
      <c r="DHF33" s="37"/>
      <c r="DHG33" s="37"/>
      <c r="DHH33" s="37"/>
      <c r="DHI33" s="37"/>
      <c r="DHJ33" s="37"/>
      <c r="DHK33" s="37"/>
      <c r="DHL33" s="37"/>
      <c r="DHM33" s="37"/>
      <c r="DHN33" s="37"/>
      <c r="DHO33" s="37"/>
      <c r="DHP33" s="37"/>
      <c r="DHQ33" s="37"/>
      <c r="DHR33" s="37"/>
      <c r="DHS33" s="37"/>
      <c r="DHT33" s="37"/>
      <c r="DHU33" s="37"/>
      <c r="DHV33" s="37"/>
      <c r="DHW33" s="37"/>
      <c r="DHX33" s="37"/>
      <c r="DHY33" s="37"/>
      <c r="DHZ33" s="37"/>
      <c r="DIA33" s="37"/>
      <c r="DIB33" s="37"/>
      <c r="DIC33" s="37"/>
      <c r="DID33" s="37"/>
      <c r="DIE33" s="37"/>
      <c r="DIF33" s="37"/>
      <c r="DIG33" s="37"/>
      <c r="DIH33" s="37"/>
      <c r="DII33" s="37"/>
      <c r="DIJ33" s="37"/>
      <c r="DIK33" s="37"/>
      <c r="DIL33" s="37"/>
      <c r="DIM33" s="37"/>
      <c r="DIN33" s="37"/>
      <c r="DIO33" s="37"/>
      <c r="DIP33" s="37"/>
      <c r="DIQ33" s="37"/>
      <c r="DIR33" s="37"/>
      <c r="DIS33" s="37"/>
      <c r="DIT33" s="37"/>
      <c r="DIU33" s="37"/>
      <c r="DIV33" s="37"/>
      <c r="DIW33" s="37"/>
      <c r="DIX33" s="37"/>
      <c r="DIY33" s="37"/>
      <c r="DIZ33" s="37"/>
      <c r="DJA33" s="37"/>
      <c r="DJB33" s="37"/>
      <c r="DJC33" s="37"/>
      <c r="DJD33" s="37"/>
      <c r="DJE33" s="37"/>
      <c r="DJF33" s="37"/>
      <c r="DJG33" s="37"/>
      <c r="DJH33" s="37"/>
      <c r="DJI33" s="37"/>
      <c r="DJJ33" s="37"/>
      <c r="DJK33" s="37"/>
      <c r="DJL33" s="37"/>
      <c r="DJM33" s="37"/>
      <c r="DJN33" s="37"/>
      <c r="DJO33" s="37"/>
      <c r="DJP33" s="37"/>
      <c r="DJQ33" s="37"/>
      <c r="DJR33" s="37"/>
      <c r="DJS33" s="37"/>
      <c r="DJT33" s="37"/>
      <c r="DJU33" s="37"/>
      <c r="DJV33" s="37"/>
      <c r="DJW33" s="37"/>
      <c r="DJX33" s="37"/>
      <c r="DJY33" s="37"/>
      <c r="DJZ33" s="37"/>
      <c r="DKA33" s="37"/>
      <c r="DKB33" s="37"/>
      <c r="DKC33" s="37"/>
      <c r="DKD33" s="37"/>
      <c r="DKE33" s="37"/>
      <c r="DKF33" s="37"/>
      <c r="DKG33" s="37"/>
      <c r="DKH33" s="37"/>
      <c r="DKI33" s="37"/>
      <c r="DKJ33" s="37"/>
      <c r="DKK33" s="37"/>
      <c r="DKL33" s="37"/>
      <c r="DKM33" s="37"/>
      <c r="DKN33" s="37"/>
      <c r="DKO33" s="37"/>
      <c r="DKP33" s="37"/>
      <c r="DKQ33" s="37"/>
      <c r="DKR33" s="37"/>
      <c r="DKS33" s="37"/>
      <c r="DKT33" s="37"/>
      <c r="DKU33" s="37"/>
      <c r="DKV33" s="37"/>
      <c r="DKW33" s="37"/>
      <c r="DKX33" s="37"/>
      <c r="DKY33" s="37"/>
      <c r="DKZ33" s="37"/>
      <c r="DLA33" s="37"/>
      <c r="DLB33" s="37"/>
      <c r="DLC33" s="37"/>
      <c r="DLD33" s="37"/>
      <c r="DLE33" s="37"/>
      <c r="DLF33" s="37"/>
      <c r="DLG33" s="37"/>
      <c r="DLH33" s="37"/>
      <c r="DLI33" s="37"/>
      <c r="DLJ33" s="37"/>
      <c r="DLK33" s="37"/>
      <c r="DLL33" s="37"/>
      <c r="DLM33" s="37"/>
      <c r="DLN33" s="37"/>
      <c r="DLO33" s="37"/>
      <c r="DLP33" s="37"/>
      <c r="DLQ33" s="37"/>
      <c r="DLR33" s="37"/>
      <c r="DLS33" s="37"/>
      <c r="DLT33" s="37"/>
      <c r="DLU33" s="37"/>
      <c r="DLV33" s="37"/>
      <c r="DLW33" s="37"/>
      <c r="DLX33" s="37"/>
      <c r="DLY33" s="37"/>
      <c r="DLZ33" s="37"/>
      <c r="DMA33" s="37"/>
      <c r="DMB33" s="37"/>
      <c r="DMC33" s="37"/>
      <c r="DMD33" s="37"/>
      <c r="DME33" s="37"/>
      <c r="DMF33" s="37"/>
      <c r="DMG33" s="37"/>
      <c r="DMH33" s="37"/>
      <c r="DMI33" s="37"/>
      <c r="DMJ33" s="37"/>
      <c r="DMK33" s="37"/>
      <c r="DML33" s="37"/>
      <c r="DMM33" s="37"/>
      <c r="DMN33" s="37"/>
      <c r="DMO33" s="37"/>
      <c r="DMP33" s="37"/>
      <c r="DMQ33" s="37"/>
      <c r="DMR33" s="37"/>
      <c r="DMS33" s="37"/>
      <c r="DMT33" s="37"/>
      <c r="DMU33" s="37"/>
      <c r="DMV33" s="37"/>
      <c r="DMW33" s="37"/>
      <c r="DMX33" s="37"/>
      <c r="DMY33" s="37"/>
      <c r="DMZ33" s="37"/>
      <c r="DNA33" s="37"/>
      <c r="DNB33" s="37"/>
      <c r="DNC33" s="37"/>
      <c r="DND33" s="37"/>
      <c r="DNE33" s="37"/>
      <c r="DNF33" s="37"/>
      <c r="DNG33" s="37"/>
      <c r="DNH33" s="37"/>
      <c r="DNI33" s="37"/>
      <c r="DNJ33" s="37"/>
      <c r="DNK33" s="37"/>
      <c r="DNL33" s="37"/>
      <c r="DNM33" s="37"/>
      <c r="DNN33" s="37"/>
      <c r="DNO33" s="37"/>
      <c r="DNP33" s="37"/>
      <c r="DNQ33" s="37"/>
      <c r="DNR33" s="37"/>
      <c r="DNS33" s="37"/>
      <c r="DNT33" s="37"/>
      <c r="DNU33" s="37"/>
      <c r="DNV33" s="37"/>
      <c r="DNW33" s="37"/>
      <c r="DNX33" s="37"/>
      <c r="DNY33" s="37"/>
      <c r="DNZ33" s="37"/>
      <c r="DOA33" s="37"/>
      <c r="DOB33" s="37"/>
      <c r="DOC33" s="37"/>
      <c r="DOD33" s="37"/>
      <c r="DOE33" s="37"/>
      <c r="DOF33" s="37"/>
      <c r="DOG33" s="37"/>
      <c r="DOH33" s="37"/>
      <c r="DOI33" s="37"/>
      <c r="DOJ33" s="37"/>
      <c r="DOK33" s="37"/>
      <c r="DOL33" s="37"/>
      <c r="DOM33" s="37"/>
      <c r="DON33" s="37"/>
      <c r="DOO33" s="37"/>
      <c r="DOP33" s="37"/>
      <c r="DOQ33" s="37"/>
      <c r="DOR33" s="37"/>
      <c r="DOS33" s="37"/>
      <c r="DOT33" s="37"/>
      <c r="DOU33" s="37"/>
      <c r="DOV33" s="37"/>
      <c r="DOW33" s="37"/>
      <c r="DOX33" s="37"/>
      <c r="DOY33" s="37"/>
      <c r="DOZ33" s="37"/>
      <c r="DPA33" s="37"/>
      <c r="DPB33" s="37"/>
      <c r="DPC33" s="37"/>
      <c r="DPD33" s="37"/>
      <c r="DPE33" s="37"/>
      <c r="DPF33" s="37"/>
      <c r="DPG33" s="37"/>
      <c r="DPH33" s="37"/>
      <c r="DPI33" s="37"/>
      <c r="DPJ33" s="37"/>
      <c r="DPK33" s="37"/>
      <c r="DPL33" s="37"/>
      <c r="DPM33" s="37"/>
      <c r="DPN33" s="37"/>
      <c r="DPO33" s="37"/>
      <c r="DPP33" s="37"/>
      <c r="DPQ33" s="37"/>
      <c r="DPR33" s="37"/>
      <c r="DPS33" s="37"/>
      <c r="DPT33" s="37"/>
      <c r="DPU33" s="37"/>
      <c r="DPV33" s="37"/>
      <c r="DPW33" s="37"/>
      <c r="DPX33" s="37"/>
      <c r="DPY33" s="37"/>
      <c r="DPZ33" s="37"/>
      <c r="DQA33" s="37"/>
      <c r="DQB33" s="37"/>
      <c r="DQC33" s="37"/>
      <c r="DQD33" s="37"/>
      <c r="DQE33" s="37"/>
      <c r="DQF33" s="37"/>
      <c r="DQG33" s="37"/>
      <c r="DQH33" s="37"/>
      <c r="DQI33" s="37"/>
      <c r="DQJ33" s="37"/>
      <c r="DQK33" s="37"/>
      <c r="DQL33" s="37"/>
      <c r="DQM33" s="37"/>
      <c r="DQN33" s="37"/>
      <c r="DQO33" s="37"/>
      <c r="DQP33" s="37"/>
      <c r="DQQ33" s="37"/>
      <c r="DQR33" s="37"/>
      <c r="DQS33" s="37"/>
      <c r="DQT33" s="37"/>
      <c r="DQU33" s="37"/>
      <c r="DQV33" s="37"/>
      <c r="DQW33" s="37"/>
      <c r="DQX33" s="37"/>
      <c r="DQY33" s="37"/>
      <c r="DQZ33" s="37"/>
      <c r="DRA33" s="37"/>
      <c r="DRB33" s="37"/>
      <c r="DRC33" s="37"/>
      <c r="DRD33" s="37"/>
      <c r="DRE33" s="37"/>
      <c r="DRF33" s="37"/>
      <c r="DRG33" s="37"/>
      <c r="DRH33" s="37"/>
      <c r="DRI33" s="37"/>
      <c r="DRJ33" s="37"/>
      <c r="DRK33" s="37"/>
      <c r="DRL33" s="37"/>
      <c r="DRM33" s="37"/>
      <c r="DRN33" s="37"/>
      <c r="DRO33" s="37"/>
      <c r="DRP33" s="37"/>
      <c r="DRQ33" s="37"/>
      <c r="DRR33" s="37"/>
      <c r="DRS33" s="37"/>
      <c r="DRT33" s="37"/>
      <c r="DRU33" s="37"/>
      <c r="DRV33" s="37"/>
      <c r="DRW33" s="37"/>
      <c r="DRX33" s="37"/>
      <c r="DRY33" s="37"/>
      <c r="DRZ33" s="37"/>
      <c r="DSA33" s="37"/>
      <c r="DSB33" s="37"/>
      <c r="DSC33" s="37"/>
      <c r="DSD33" s="37"/>
      <c r="DSE33" s="37"/>
      <c r="DSF33" s="37"/>
      <c r="DSG33" s="37"/>
      <c r="DSH33" s="37"/>
      <c r="DSI33" s="37"/>
      <c r="DSJ33" s="37"/>
      <c r="DSK33" s="37"/>
      <c r="DSL33" s="37"/>
      <c r="DSM33" s="37"/>
      <c r="DSN33" s="37"/>
      <c r="DSO33" s="37"/>
      <c r="DSP33" s="37"/>
      <c r="DSQ33" s="37"/>
      <c r="DSR33" s="37"/>
      <c r="DSS33" s="37"/>
      <c r="DST33" s="37"/>
      <c r="DSU33" s="37"/>
      <c r="DSV33" s="37"/>
      <c r="DSW33" s="37"/>
      <c r="DSX33" s="37"/>
      <c r="DSY33" s="37"/>
      <c r="DSZ33" s="37"/>
      <c r="DTA33" s="37"/>
      <c r="DTB33" s="37"/>
      <c r="DTC33" s="37"/>
      <c r="DTD33" s="37"/>
      <c r="DTE33" s="37"/>
      <c r="DTF33" s="37"/>
      <c r="DTG33" s="37"/>
      <c r="DTH33" s="37"/>
      <c r="DTI33" s="37"/>
      <c r="DTJ33" s="37"/>
      <c r="DTK33" s="37"/>
      <c r="DTL33" s="37"/>
      <c r="DTM33" s="37"/>
      <c r="DTN33" s="37"/>
      <c r="DTO33" s="37"/>
      <c r="DTP33" s="37"/>
      <c r="DTQ33" s="37"/>
      <c r="DTR33" s="37"/>
      <c r="DTS33" s="37"/>
      <c r="DTT33" s="37"/>
      <c r="DTU33" s="37"/>
      <c r="DTV33" s="37"/>
      <c r="DTW33" s="37"/>
      <c r="DTX33" s="37"/>
      <c r="DTY33" s="37"/>
      <c r="DTZ33" s="37"/>
      <c r="DUA33" s="37"/>
      <c r="DUB33" s="37"/>
      <c r="DUC33" s="37"/>
      <c r="DUD33" s="37"/>
      <c r="DUE33" s="37"/>
      <c r="DUF33" s="37"/>
      <c r="DUG33" s="37"/>
      <c r="DUH33" s="37"/>
      <c r="DUI33" s="37"/>
      <c r="DUJ33" s="37"/>
      <c r="DUK33" s="37"/>
      <c r="DUL33" s="37"/>
      <c r="DUM33" s="37"/>
      <c r="DUN33" s="37"/>
      <c r="DUO33" s="37"/>
      <c r="DUP33" s="37"/>
      <c r="DUQ33" s="37"/>
      <c r="DUR33" s="37"/>
      <c r="DUS33" s="37"/>
      <c r="DUT33" s="37"/>
      <c r="DUU33" s="37"/>
      <c r="DUV33" s="37"/>
      <c r="DUW33" s="37"/>
      <c r="DUX33" s="37"/>
      <c r="DUY33" s="37"/>
      <c r="DUZ33" s="37"/>
      <c r="DVA33" s="37"/>
      <c r="DVB33" s="37"/>
      <c r="DVC33" s="37"/>
      <c r="DVD33" s="37"/>
      <c r="DVE33" s="37"/>
      <c r="DVF33" s="37"/>
      <c r="DVG33" s="37"/>
      <c r="DVH33" s="37"/>
      <c r="DVI33" s="37"/>
      <c r="DVJ33" s="37"/>
      <c r="DVK33" s="37"/>
      <c r="DVL33" s="37"/>
      <c r="DVM33" s="37"/>
      <c r="DVN33" s="37"/>
      <c r="DVO33" s="37"/>
      <c r="DVP33" s="37"/>
      <c r="DVQ33" s="37"/>
      <c r="DVR33" s="37"/>
      <c r="DVS33" s="37"/>
      <c r="DVT33" s="37"/>
      <c r="DVU33" s="37"/>
      <c r="DVV33" s="37"/>
      <c r="DVW33" s="37"/>
      <c r="DVX33" s="37"/>
      <c r="DVY33" s="37"/>
      <c r="DVZ33" s="37"/>
      <c r="DWA33" s="37"/>
      <c r="DWB33" s="37"/>
      <c r="DWC33" s="37"/>
      <c r="DWD33" s="37"/>
      <c r="DWE33" s="37"/>
      <c r="DWF33" s="37"/>
      <c r="DWG33" s="37"/>
      <c r="DWH33" s="37"/>
      <c r="DWI33" s="37"/>
      <c r="DWJ33" s="37"/>
      <c r="DWK33" s="37"/>
      <c r="DWL33" s="37"/>
      <c r="DWM33" s="37"/>
      <c r="DWN33" s="37"/>
      <c r="DWO33" s="37"/>
      <c r="DWP33" s="37"/>
      <c r="DWQ33" s="37"/>
      <c r="DWR33" s="37"/>
      <c r="DWS33" s="37"/>
      <c r="DWT33" s="37"/>
      <c r="DWU33" s="37"/>
      <c r="DWV33" s="37"/>
      <c r="DWW33" s="37"/>
      <c r="DWX33" s="37"/>
      <c r="DWY33" s="37"/>
      <c r="DWZ33" s="37"/>
      <c r="DXA33" s="37"/>
      <c r="DXB33" s="37"/>
      <c r="DXC33" s="37"/>
      <c r="DXD33" s="37"/>
      <c r="DXE33" s="37"/>
      <c r="DXF33" s="37"/>
      <c r="DXG33" s="37"/>
      <c r="DXH33" s="37"/>
      <c r="DXI33" s="37"/>
      <c r="DXJ33" s="37"/>
      <c r="DXK33" s="37"/>
      <c r="DXL33" s="37"/>
      <c r="DXM33" s="37"/>
      <c r="DXN33" s="37"/>
      <c r="DXO33" s="37"/>
      <c r="DXP33" s="37"/>
      <c r="DXQ33" s="37"/>
      <c r="DXR33" s="37"/>
      <c r="DXS33" s="37"/>
      <c r="DXT33" s="37"/>
      <c r="DXU33" s="37"/>
      <c r="DXV33" s="37"/>
      <c r="DXW33" s="37"/>
      <c r="DXX33" s="37"/>
      <c r="DXY33" s="37"/>
      <c r="DXZ33" s="37"/>
      <c r="DYA33" s="37"/>
      <c r="DYB33" s="37"/>
      <c r="DYC33" s="37"/>
      <c r="DYD33" s="37"/>
      <c r="DYE33" s="37"/>
      <c r="DYF33" s="37"/>
      <c r="DYG33" s="37"/>
      <c r="DYH33" s="37"/>
      <c r="DYI33" s="37"/>
      <c r="DYJ33" s="37"/>
      <c r="DYK33" s="37"/>
      <c r="DYL33" s="37"/>
      <c r="DYM33" s="37"/>
      <c r="DYN33" s="37"/>
      <c r="DYO33" s="37"/>
      <c r="DYP33" s="37"/>
      <c r="DYQ33" s="37"/>
      <c r="DYR33" s="37"/>
      <c r="DYS33" s="37"/>
      <c r="DYT33" s="37"/>
      <c r="DYU33" s="37"/>
      <c r="DYV33" s="37"/>
      <c r="DYW33" s="37"/>
      <c r="DYX33" s="37"/>
      <c r="DYY33" s="37"/>
      <c r="DYZ33" s="37"/>
      <c r="DZA33" s="37"/>
      <c r="DZB33" s="37"/>
      <c r="DZC33" s="37"/>
      <c r="DZD33" s="37"/>
      <c r="DZE33" s="37"/>
      <c r="DZF33" s="37"/>
      <c r="DZG33" s="37"/>
      <c r="DZH33" s="37"/>
      <c r="DZI33" s="37"/>
      <c r="DZJ33" s="37"/>
      <c r="DZK33" s="37"/>
      <c r="DZL33" s="37"/>
      <c r="DZM33" s="37"/>
      <c r="DZN33" s="37"/>
      <c r="DZO33" s="37"/>
      <c r="DZP33" s="37"/>
      <c r="DZQ33" s="37"/>
      <c r="DZR33" s="37"/>
      <c r="DZS33" s="37"/>
      <c r="DZT33" s="37"/>
      <c r="DZU33" s="37"/>
      <c r="DZV33" s="37"/>
      <c r="DZW33" s="37"/>
      <c r="DZX33" s="37"/>
      <c r="DZY33" s="37"/>
      <c r="DZZ33" s="37"/>
      <c r="EAA33" s="37"/>
      <c r="EAB33" s="37"/>
      <c r="EAC33" s="37"/>
      <c r="EAD33" s="37"/>
      <c r="EAE33" s="37"/>
      <c r="EAF33" s="37"/>
      <c r="EAG33" s="37"/>
      <c r="EAH33" s="37"/>
      <c r="EAI33" s="37"/>
      <c r="EAJ33" s="37"/>
      <c r="EAK33" s="37"/>
      <c r="EAL33" s="37"/>
      <c r="EAM33" s="37"/>
      <c r="EAN33" s="37"/>
      <c r="EAO33" s="37"/>
      <c r="EAP33" s="37"/>
      <c r="EAQ33" s="37"/>
      <c r="EAR33" s="37"/>
      <c r="EAS33" s="37"/>
      <c r="EAT33" s="37"/>
      <c r="EAU33" s="37"/>
      <c r="EAV33" s="37"/>
      <c r="EAW33" s="37"/>
      <c r="EAX33" s="37"/>
      <c r="EAY33" s="37"/>
      <c r="EAZ33" s="37"/>
      <c r="EBA33" s="37"/>
      <c r="EBB33" s="37"/>
      <c r="EBC33" s="37"/>
      <c r="EBD33" s="37"/>
      <c r="EBE33" s="37"/>
      <c r="EBF33" s="37"/>
      <c r="EBG33" s="37"/>
      <c r="EBH33" s="37"/>
      <c r="EBI33" s="37"/>
      <c r="EBJ33" s="37"/>
      <c r="EBK33" s="37"/>
      <c r="EBL33" s="37"/>
      <c r="EBM33" s="37"/>
      <c r="EBN33" s="37"/>
      <c r="EBO33" s="37"/>
      <c r="EBP33" s="37"/>
      <c r="EBQ33" s="37"/>
      <c r="EBR33" s="37"/>
      <c r="EBS33" s="37"/>
      <c r="EBT33" s="37"/>
      <c r="EBU33" s="37"/>
      <c r="EBV33" s="37"/>
      <c r="EBW33" s="37"/>
      <c r="EBX33" s="37"/>
      <c r="EBY33" s="37"/>
      <c r="EBZ33" s="37"/>
      <c r="ECA33" s="37"/>
      <c r="ECB33" s="37"/>
      <c r="ECC33" s="37"/>
      <c r="ECD33" s="37"/>
      <c r="ECE33" s="37"/>
      <c r="ECF33" s="37"/>
      <c r="ECG33" s="37"/>
      <c r="ECH33" s="37"/>
      <c r="ECI33" s="37"/>
      <c r="ECJ33" s="37"/>
      <c r="ECK33" s="37"/>
      <c r="ECL33" s="37"/>
      <c r="ECM33" s="37"/>
      <c r="ECN33" s="37"/>
      <c r="ECO33" s="37"/>
      <c r="ECP33" s="37"/>
      <c r="ECQ33" s="37"/>
      <c r="ECR33" s="37"/>
      <c r="ECS33" s="37"/>
      <c r="ECT33" s="37"/>
      <c r="ECU33" s="37"/>
      <c r="ECV33" s="37"/>
      <c r="ECW33" s="37"/>
      <c r="ECX33" s="37"/>
      <c r="ECY33" s="37"/>
      <c r="ECZ33" s="37"/>
      <c r="EDA33" s="37"/>
      <c r="EDB33" s="37"/>
      <c r="EDC33" s="37"/>
      <c r="EDD33" s="37"/>
      <c r="EDE33" s="37"/>
      <c r="EDF33" s="37"/>
      <c r="EDG33" s="37"/>
      <c r="EDH33" s="37"/>
      <c r="EDI33" s="37"/>
      <c r="EDJ33" s="37"/>
      <c r="EDK33" s="37"/>
      <c r="EDL33" s="37"/>
      <c r="EDM33" s="37"/>
      <c r="EDN33" s="37"/>
      <c r="EDO33" s="37"/>
      <c r="EDP33" s="37"/>
      <c r="EDQ33" s="37"/>
      <c r="EDR33" s="37"/>
      <c r="EDS33" s="37"/>
      <c r="EDT33" s="37"/>
      <c r="EDU33" s="37"/>
      <c r="EDV33" s="37"/>
      <c r="EDW33" s="37"/>
      <c r="EDX33" s="37"/>
      <c r="EDY33" s="37"/>
      <c r="EDZ33" s="37"/>
      <c r="EEA33" s="37"/>
      <c r="EEB33" s="37"/>
      <c r="EEC33" s="37"/>
      <c r="EED33" s="37"/>
      <c r="EEE33" s="37"/>
      <c r="EEF33" s="37"/>
      <c r="EEG33" s="37"/>
      <c r="EEH33" s="37"/>
      <c r="EEI33" s="37"/>
      <c r="EEJ33" s="37"/>
      <c r="EEK33" s="37"/>
      <c r="EEL33" s="37"/>
      <c r="EEM33" s="37"/>
      <c r="EEN33" s="37"/>
      <c r="EEO33" s="37"/>
      <c r="EEP33" s="37"/>
      <c r="EEQ33" s="37"/>
      <c r="EER33" s="37"/>
      <c r="EES33" s="37"/>
      <c r="EET33" s="37"/>
      <c r="EEU33" s="37"/>
      <c r="EEV33" s="37"/>
      <c r="EEW33" s="37"/>
      <c r="EEX33" s="37"/>
      <c r="EEY33" s="37"/>
      <c r="EEZ33" s="37"/>
      <c r="EFA33" s="37"/>
      <c r="EFB33" s="37"/>
      <c r="EFC33" s="37"/>
      <c r="EFD33" s="37"/>
      <c r="EFE33" s="37"/>
      <c r="EFF33" s="37"/>
      <c r="EFG33" s="37"/>
      <c r="EFH33" s="37"/>
      <c r="EFI33" s="37"/>
      <c r="EFJ33" s="37"/>
      <c r="EFK33" s="37"/>
      <c r="EFL33" s="37"/>
      <c r="EFM33" s="37"/>
      <c r="EFN33" s="37"/>
      <c r="EFO33" s="37"/>
      <c r="EFP33" s="37"/>
      <c r="EFQ33" s="37"/>
      <c r="EFR33" s="37"/>
      <c r="EFS33" s="37"/>
      <c r="EFT33" s="37"/>
      <c r="EFU33" s="37"/>
      <c r="EFV33" s="37"/>
      <c r="EFW33" s="37"/>
      <c r="EFX33" s="37"/>
      <c r="EFY33" s="37"/>
      <c r="EFZ33" s="37"/>
      <c r="EGA33" s="37"/>
      <c r="EGB33" s="37"/>
      <c r="EGC33" s="37"/>
      <c r="EGD33" s="37"/>
      <c r="EGE33" s="37"/>
      <c r="EGF33" s="37"/>
      <c r="EGG33" s="37"/>
      <c r="EGH33" s="37"/>
      <c r="EGI33" s="37"/>
      <c r="EGJ33" s="37"/>
      <c r="EGK33" s="37"/>
      <c r="EGL33" s="37"/>
      <c r="EGM33" s="37"/>
      <c r="EGN33" s="37"/>
      <c r="EGO33" s="37"/>
      <c r="EGP33" s="37"/>
      <c r="EGQ33" s="37"/>
      <c r="EGR33" s="37"/>
      <c r="EGS33" s="37"/>
      <c r="EGT33" s="37"/>
      <c r="EGU33" s="37"/>
      <c r="EGV33" s="37"/>
      <c r="EGW33" s="37"/>
      <c r="EGX33" s="37"/>
      <c r="EGY33" s="37"/>
      <c r="EGZ33" s="37"/>
      <c r="EHA33" s="37"/>
      <c r="EHB33" s="37"/>
      <c r="EHC33" s="37"/>
      <c r="EHD33" s="37"/>
      <c r="EHE33" s="37"/>
      <c r="EHF33" s="37"/>
      <c r="EHG33" s="37"/>
      <c r="EHH33" s="37"/>
      <c r="EHI33" s="37"/>
      <c r="EHJ33" s="37"/>
      <c r="EHK33" s="37"/>
      <c r="EHL33" s="37"/>
      <c r="EHM33" s="37"/>
      <c r="EHN33" s="37"/>
      <c r="EHO33" s="37"/>
      <c r="EHP33" s="37"/>
      <c r="EHQ33" s="37"/>
      <c r="EHR33" s="37"/>
      <c r="EHS33" s="37"/>
      <c r="EHT33" s="37"/>
      <c r="EHU33" s="37"/>
      <c r="EHV33" s="37"/>
      <c r="EHW33" s="37"/>
      <c r="EHX33" s="37"/>
      <c r="EHY33" s="37"/>
      <c r="EHZ33" s="37"/>
      <c r="EIA33" s="37"/>
      <c r="EIB33" s="37"/>
      <c r="EIC33" s="37"/>
      <c r="EID33" s="37"/>
      <c r="EIE33" s="37"/>
      <c r="EIF33" s="37"/>
      <c r="EIG33" s="37"/>
      <c r="EIH33" s="37"/>
      <c r="EII33" s="37"/>
      <c r="EIJ33" s="37"/>
      <c r="EIK33" s="37"/>
      <c r="EIL33" s="37"/>
      <c r="EIM33" s="37"/>
      <c r="EIN33" s="37"/>
      <c r="EIO33" s="37"/>
      <c r="EIP33" s="37"/>
      <c r="EIQ33" s="37"/>
      <c r="EIR33" s="37"/>
      <c r="EIS33" s="37"/>
      <c r="EIT33" s="37"/>
      <c r="EIU33" s="37"/>
      <c r="EIV33" s="37"/>
      <c r="EIW33" s="37"/>
      <c r="EIX33" s="37"/>
      <c r="EIY33" s="37"/>
      <c r="EIZ33" s="37"/>
      <c r="EJA33" s="37"/>
      <c r="EJB33" s="37"/>
      <c r="EJC33" s="37"/>
      <c r="EJD33" s="37"/>
      <c r="EJE33" s="37"/>
      <c r="EJF33" s="37"/>
      <c r="EJG33" s="37"/>
      <c r="EJH33" s="37"/>
      <c r="EJI33" s="37"/>
      <c r="EJJ33" s="37"/>
      <c r="EJK33" s="37"/>
      <c r="EJL33" s="37"/>
      <c r="EJM33" s="37"/>
      <c r="EJN33" s="37"/>
      <c r="EJO33" s="37"/>
      <c r="EJP33" s="37"/>
      <c r="EJQ33" s="37"/>
      <c r="EJR33" s="37"/>
      <c r="EJS33" s="37"/>
      <c r="EJT33" s="37"/>
      <c r="EJU33" s="37"/>
      <c r="EJV33" s="37"/>
      <c r="EJW33" s="37"/>
      <c r="EJX33" s="37"/>
      <c r="EJY33" s="37"/>
      <c r="EJZ33" s="37"/>
      <c r="EKA33" s="37"/>
      <c r="EKB33" s="37"/>
      <c r="EKC33" s="37"/>
      <c r="EKD33" s="37"/>
      <c r="EKE33" s="37"/>
      <c r="EKF33" s="37"/>
      <c r="EKG33" s="37"/>
      <c r="EKH33" s="37"/>
      <c r="EKI33" s="37"/>
      <c r="EKJ33" s="37"/>
      <c r="EKK33" s="37"/>
      <c r="EKL33" s="37"/>
      <c r="EKM33" s="37"/>
      <c r="EKN33" s="37"/>
      <c r="EKO33" s="37"/>
      <c r="EKP33" s="37"/>
      <c r="EKQ33" s="37"/>
      <c r="EKR33" s="37"/>
      <c r="EKS33" s="37"/>
      <c r="EKT33" s="37"/>
      <c r="EKU33" s="37"/>
      <c r="EKV33" s="37"/>
      <c r="EKW33" s="37"/>
      <c r="EKX33" s="37"/>
      <c r="EKY33" s="37"/>
      <c r="EKZ33" s="37"/>
      <c r="ELA33" s="37"/>
      <c r="ELB33" s="37"/>
      <c r="ELC33" s="37"/>
      <c r="ELD33" s="37"/>
      <c r="ELE33" s="37"/>
      <c r="ELF33" s="37"/>
      <c r="ELG33" s="37"/>
      <c r="ELH33" s="37"/>
      <c r="ELI33" s="37"/>
      <c r="ELJ33" s="37"/>
      <c r="ELK33" s="37"/>
      <c r="ELL33" s="37"/>
      <c r="ELM33" s="37"/>
      <c r="ELN33" s="37"/>
      <c r="ELO33" s="37"/>
      <c r="ELP33" s="37"/>
      <c r="ELQ33" s="37"/>
      <c r="ELR33" s="37"/>
      <c r="ELS33" s="37"/>
      <c r="ELT33" s="37"/>
      <c r="ELU33" s="37"/>
      <c r="ELV33" s="37"/>
      <c r="ELW33" s="37"/>
      <c r="ELX33" s="37"/>
      <c r="ELY33" s="37"/>
      <c r="ELZ33" s="37"/>
      <c r="EMA33" s="37"/>
      <c r="EMB33" s="37"/>
      <c r="EMC33" s="37"/>
      <c r="EMD33" s="37"/>
      <c r="EME33" s="37"/>
      <c r="EMF33" s="37"/>
      <c r="EMG33" s="37"/>
      <c r="EMH33" s="37"/>
      <c r="EMI33" s="37"/>
      <c r="EMJ33" s="37"/>
      <c r="EMK33" s="37"/>
      <c r="EML33" s="37"/>
      <c r="EMM33" s="37"/>
      <c r="EMN33" s="37"/>
      <c r="EMO33" s="37"/>
      <c r="EMP33" s="37"/>
      <c r="EMQ33" s="37"/>
      <c r="EMR33" s="37"/>
      <c r="EMS33" s="37"/>
      <c r="EMT33" s="37"/>
      <c r="EMU33" s="37"/>
      <c r="EMV33" s="37"/>
      <c r="EMW33" s="37"/>
      <c r="EMX33" s="37"/>
      <c r="EMY33" s="37"/>
      <c r="EMZ33" s="37"/>
      <c r="ENA33" s="37"/>
      <c r="ENB33" s="37"/>
      <c r="ENC33" s="37"/>
      <c r="END33" s="37"/>
      <c r="ENE33" s="37"/>
      <c r="ENF33" s="37"/>
      <c r="ENG33" s="37"/>
      <c r="ENH33" s="37"/>
      <c r="ENI33" s="37"/>
      <c r="ENJ33" s="37"/>
      <c r="ENK33" s="37"/>
      <c r="ENL33" s="37"/>
      <c r="ENM33" s="37"/>
      <c r="ENN33" s="37"/>
      <c r="ENO33" s="37"/>
      <c r="ENP33" s="37"/>
      <c r="ENQ33" s="37"/>
      <c r="ENR33" s="37"/>
      <c r="ENS33" s="37"/>
      <c r="ENT33" s="37"/>
      <c r="ENU33" s="37"/>
      <c r="ENV33" s="37"/>
      <c r="ENW33" s="37"/>
      <c r="ENX33" s="37"/>
      <c r="ENY33" s="37"/>
      <c r="ENZ33" s="37"/>
      <c r="EOA33" s="37"/>
      <c r="EOB33" s="37"/>
      <c r="EOC33" s="37"/>
      <c r="EOD33" s="37"/>
      <c r="EOE33" s="37"/>
      <c r="EOF33" s="37"/>
      <c r="EOG33" s="37"/>
      <c r="EOH33" s="37"/>
      <c r="EOI33" s="37"/>
      <c r="EOJ33" s="37"/>
      <c r="EOK33" s="37"/>
      <c r="EOL33" s="37"/>
      <c r="EOM33" s="37"/>
      <c r="EON33" s="37"/>
      <c r="EOO33" s="37"/>
      <c r="EOP33" s="37"/>
      <c r="EOQ33" s="37"/>
      <c r="EOR33" s="37"/>
      <c r="EOS33" s="37"/>
      <c r="EOT33" s="37"/>
      <c r="EOU33" s="37"/>
      <c r="EOV33" s="37"/>
      <c r="EOW33" s="37"/>
      <c r="EOX33" s="37"/>
      <c r="EOY33" s="37"/>
      <c r="EOZ33" s="37"/>
      <c r="EPA33" s="37"/>
      <c r="EPB33" s="37"/>
      <c r="EPC33" s="37"/>
      <c r="EPD33" s="37"/>
      <c r="EPE33" s="37"/>
      <c r="EPF33" s="37"/>
      <c r="EPG33" s="37"/>
      <c r="EPH33" s="37"/>
      <c r="EPI33" s="37"/>
      <c r="EPJ33" s="37"/>
      <c r="EPK33" s="37"/>
      <c r="EPL33" s="37"/>
      <c r="EPM33" s="37"/>
      <c r="EPN33" s="37"/>
      <c r="EPO33" s="37"/>
      <c r="EPP33" s="37"/>
      <c r="EPQ33" s="37"/>
      <c r="EPR33" s="37"/>
      <c r="EPS33" s="37"/>
      <c r="EPT33" s="37"/>
      <c r="EPU33" s="37"/>
      <c r="EPV33" s="37"/>
      <c r="EPW33" s="37"/>
      <c r="EPX33" s="37"/>
      <c r="EPY33" s="37"/>
      <c r="EPZ33" s="37"/>
      <c r="EQA33" s="37"/>
      <c r="EQB33" s="37"/>
      <c r="EQC33" s="37"/>
      <c r="EQD33" s="37"/>
      <c r="EQE33" s="37"/>
      <c r="EQF33" s="37"/>
      <c r="EQG33" s="37"/>
      <c r="EQH33" s="37"/>
      <c r="EQI33" s="37"/>
      <c r="EQJ33" s="37"/>
      <c r="EQK33" s="37"/>
      <c r="EQL33" s="37"/>
      <c r="EQM33" s="37"/>
      <c r="EQN33" s="37"/>
      <c r="EQO33" s="37"/>
      <c r="EQP33" s="37"/>
      <c r="EQQ33" s="37"/>
      <c r="EQR33" s="37"/>
      <c r="EQS33" s="37"/>
      <c r="EQT33" s="37"/>
      <c r="EQU33" s="37"/>
      <c r="EQV33" s="37"/>
      <c r="EQW33" s="37"/>
      <c r="EQX33" s="37"/>
      <c r="EQY33" s="37"/>
      <c r="EQZ33" s="37"/>
      <c r="ERA33" s="37"/>
      <c r="ERB33" s="37"/>
      <c r="ERC33" s="37"/>
      <c r="ERD33" s="37"/>
      <c r="ERE33" s="37"/>
      <c r="ERF33" s="37"/>
      <c r="ERG33" s="37"/>
      <c r="ERH33" s="37"/>
      <c r="ERI33" s="37"/>
      <c r="ERJ33" s="37"/>
      <c r="ERK33" s="37"/>
      <c r="ERL33" s="37"/>
      <c r="ERM33" s="37"/>
      <c r="ERN33" s="37"/>
      <c r="ERO33" s="37"/>
      <c r="ERP33" s="37"/>
      <c r="ERQ33" s="37"/>
      <c r="ERR33" s="37"/>
      <c r="ERS33" s="37"/>
      <c r="ERT33" s="37"/>
      <c r="ERU33" s="37"/>
      <c r="ERV33" s="37"/>
      <c r="ERW33" s="37"/>
      <c r="ERX33" s="37"/>
      <c r="ERY33" s="37"/>
      <c r="ERZ33" s="37"/>
      <c r="ESA33" s="37"/>
      <c r="ESB33" s="37"/>
      <c r="ESC33" s="37"/>
      <c r="ESD33" s="37"/>
      <c r="ESE33" s="37"/>
      <c r="ESF33" s="37"/>
      <c r="ESG33" s="37"/>
      <c r="ESH33" s="37"/>
      <c r="ESI33" s="37"/>
      <c r="ESJ33" s="37"/>
      <c r="ESK33" s="37"/>
      <c r="ESL33" s="37"/>
      <c r="ESM33" s="37"/>
      <c r="ESN33" s="37"/>
      <c r="ESO33" s="37"/>
      <c r="ESP33" s="37"/>
      <c r="ESQ33" s="37"/>
      <c r="ESR33" s="37"/>
      <c r="ESS33" s="37"/>
      <c r="EST33" s="37"/>
      <c r="ESU33" s="37"/>
      <c r="ESV33" s="37"/>
      <c r="ESW33" s="37"/>
      <c r="ESX33" s="37"/>
      <c r="ESY33" s="37"/>
      <c r="ESZ33" s="37"/>
      <c r="ETA33" s="37"/>
      <c r="ETB33" s="37"/>
      <c r="ETC33" s="37"/>
      <c r="ETD33" s="37"/>
      <c r="ETE33" s="37"/>
      <c r="ETF33" s="37"/>
      <c r="ETG33" s="37"/>
      <c r="ETH33" s="37"/>
      <c r="ETI33" s="37"/>
      <c r="ETJ33" s="37"/>
      <c r="ETK33" s="37"/>
      <c r="ETL33" s="37"/>
      <c r="ETM33" s="37"/>
      <c r="ETN33" s="37"/>
      <c r="ETO33" s="37"/>
      <c r="ETP33" s="37"/>
      <c r="ETQ33" s="37"/>
      <c r="ETR33" s="37"/>
      <c r="ETS33" s="37"/>
      <c r="ETT33" s="37"/>
      <c r="ETU33" s="37"/>
      <c r="ETV33" s="37"/>
      <c r="ETW33" s="37"/>
      <c r="ETX33" s="37"/>
      <c r="ETY33" s="37"/>
      <c r="ETZ33" s="37"/>
      <c r="EUA33" s="37"/>
      <c r="EUB33" s="37"/>
      <c r="EUC33" s="37"/>
      <c r="EUD33" s="37"/>
      <c r="EUE33" s="37"/>
      <c r="EUF33" s="37"/>
      <c r="EUG33" s="37"/>
      <c r="EUH33" s="37"/>
      <c r="EUI33" s="37"/>
      <c r="EUJ33" s="37"/>
      <c r="EUK33" s="37"/>
      <c r="EUL33" s="37"/>
      <c r="EUM33" s="37"/>
      <c r="EUN33" s="37"/>
      <c r="EUO33" s="37"/>
      <c r="EUP33" s="37"/>
      <c r="EUQ33" s="37"/>
      <c r="EUR33" s="37"/>
      <c r="EUS33" s="37"/>
      <c r="EUT33" s="37"/>
      <c r="EUU33" s="37"/>
      <c r="EUV33" s="37"/>
      <c r="EUW33" s="37"/>
      <c r="EUX33" s="37"/>
      <c r="EUY33" s="37"/>
      <c r="EUZ33" s="37"/>
      <c r="EVA33" s="37"/>
      <c r="EVB33" s="37"/>
      <c r="EVC33" s="37"/>
      <c r="EVD33" s="37"/>
      <c r="EVE33" s="37"/>
      <c r="EVF33" s="37"/>
      <c r="EVG33" s="37"/>
      <c r="EVH33" s="37"/>
      <c r="EVI33" s="37"/>
      <c r="EVJ33" s="37"/>
      <c r="EVK33" s="37"/>
      <c r="EVL33" s="37"/>
      <c r="EVM33" s="37"/>
      <c r="EVN33" s="37"/>
      <c r="EVO33" s="37"/>
      <c r="EVP33" s="37"/>
      <c r="EVQ33" s="37"/>
      <c r="EVR33" s="37"/>
      <c r="EVS33" s="37"/>
      <c r="EVT33" s="37"/>
      <c r="EVU33" s="37"/>
      <c r="EVV33" s="37"/>
      <c r="EVW33" s="37"/>
      <c r="EVX33" s="37"/>
      <c r="EVY33" s="37"/>
      <c r="EVZ33" s="37"/>
      <c r="EWA33" s="37"/>
      <c r="EWB33" s="37"/>
      <c r="EWC33" s="37"/>
      <c r="EWD33" s="37"/>
      <c r="EWE33" s="37"/>
      <c r="EWF33" s="37"/>
      <c r="EWG33" s="37"/>
      <c r="EWH33" s="37"/>
      <c r="EWI33" s="37"/>
      <c r="EWJ33" s="37"/>
      <c r="EWK33" s="37"/>
      <c r="EWL33" s="37"/>
      <c r="EWM33" s="37"/>
      <c r="EWN33" s="37"/>
      <c r="EWO33" s="37"/>
      <c r="EWP33" s="37"/>
      <c r="EWQ33" s="37"/>
      <c r="EWR33" s="37"/>
      <c r="EWS33" s="37"/>
      <c r="EWT33" s="37"/>
      <c r="EWU33" s="37"/>
      <c r="EWV33" s="37"/>
      <c r="EWW33" s="37"/>
      <c r="EWX33" s="37"/>
      <c r="EWY33" s="37"/>
      <c r="EWZ33" s="37"/>
      <c r="EXA33" s="37"/>
      <c r="EXB33" s="37"/>
      <c r="EXC33" s="37"/>
      <c r="EXD33" s="37"/>
      <c r="EXE33" s="37"/>
      <c r="EXF33" s="37"/>
      <c r="EXG33" s="37"/>
      <c r="EXH33" s="37"/>
      <c r="EXI33" s="37"/>
      <c r="EXJ33" s="37"/>
      <c r="EXK33" s="37"/>
      <c r="EXL33" s="37"/>
      <c r="EXM33" s="37"/>
      <c r="EXN33" s="37"/>
      <c r="EXO33" s="37"/>
      <c r="EXP33" s="37"/>
      <c r="EXQ33" s="37"/>
      <c r="EXR33" s="37"/>
      <c r="EXS33" s="37"/>
      <c r="EXT33" s="37"/>
      <c r="EXU33" s="37"/>
      <c r="EXV33" s="37"/>
      <c r="EXW33" s="37"/>
      <c r="EXX33" s="37"/>
      <c r="EXY33" s="37"/>
      <c r="EXZ33" s="37"/>
      <c r="EYA33" s="37"/>
      <c r="EYB33" s="37"/>
      <c r="EYC33" s="37"/>
      <c r="EYD33" s="37"/>
      <c r="EYE33" s="37"/>
      <c r="EYF33" s="37"/>
      <c r="EYG33" s="37"/>
      <c r="EYH33" s="37"/>
      <c r="EYI33" s="37"/>
      <c r="EYJ33" s="37"/>
      <c r="EYK33" s="37"/>
      <c r="EYL33" s="37"/>
      <c r="EYM33" s="37"/>
      <c r="EYN33" s="37"/>
      <c r="EYO33" s="37"/>
      <c r="EYP33" s="37"/>
      <c r="EYQ33" s="37"/>
      <c r="EYR33" s="37"/>
      <c r="EYS33" s="37"/>
      <c r="EYT33" s="37"/>
      <c r="EYU33" s="37"/>
      <c r="EYV33" s="37"/>
      <c r="EYW33" s="37"/>
      <c r="EYX33" s="37"/>
      <c r="EYY33" s="37"/>
      <c r="EYZ33" s="37"/>
      <c r="EZA33" s="37"/>
      <c r="EZB33" s="37"/>
      <c r="EZC33" s="37"/>
      <c r="EZD33" s="37"/>
      <c r="EZE33" s="37"/>
      <c r="EZF33" s="37"/>
      <c r="EZG33" s="37"/>
      <c r="EZH33" s="37"/>
      <c r="EZI33" s="37"/>
      <c r="EZJ33" s="37"/>
      <c r="EZK33" s="37"/>
      <c r="EZL33" s="37"/>
      <c r="EZM33" s="37"/>
      <c r="EZN33" s="37"/>
      <c r="EZO33" s="37"/>
      <c r="EZP33" s="37"/>
      <c r="EZQ33" s="37"/>
      <c r="EZR33" s="37"/>
      <c r="EZS33" s="37"/>
      <c r="EZT33" s="37"/>
      <c r="EZU33" s="37"/>
      <c r="EZV33" s="37"/>
      <c r="EZW33" s="37"/>
      <c r="EZX33" s="37"/>
      <c r="EZY33" s="37"/>
      <c r="EZZ33" s="37"/>
      <c r="FAA33" s="37"/>
      <c r="FAB33" s="37"/>
      <c r="FAC33" s="37"/>
      <c r="FAD33" s="37"/>
      <c r="FAE33" s="37"/>
      <c r="FAF33" s="37"/>
      <c r="FAG33" s="37"/>
      <c r="FAH33" s="37"/>
      <c r="FAI33" s="37"/>
      <c r="FAJ33" s="37"/>
      <c r="FAK33" s="37"/>
      <c r="FAL33" s="37"/>
      <c r="FAM33" s="37"/>
      <c r="FAN33" s="37"/>
      <c r="FAO33" s="37"/>
      <c r="FAP33" s="37"/>
      <c r="FAQ33" s="37"/>
      <c r="FAR33" s="37"/>
      <c r="FAS33" s="37"/>
      <c r="FAT33" s="37"/>
      <c r="FAU33" s="37"/>
      <c r="FAV33" s="37"/>
      <c r="FAW33" s="37"/>
      <c r="FAX33" s="37"/>
      <c r="FAY33" s="37"/>
      <c r="FAZ33" s="37"/>
      <c r="FBA33" s="37"/>
      <c r="FBB33" s="37"/>
      <c r="FBC33" s="37"/>
      <c r="FBD33" s="37"/>
      <c r="FBE33" s="37"/>
      <c r="FBF33" s="37"/>
      <c r="FBG33" s="37"/>
      <c r="FBH33" s="37"/>
      <c r="FBI33" s="37"/>
      <c r="FBJ33" s="37"/>
      <c r="FBK33" s="37"/>
      <c r="FBL33" s="37"/>
      <c r="FBM33" s="37"/>
      <c r="FBN33" s="37"/>
      <c r="FBO33" s="37"/>
      <c r="FBP33" s="37"/>
      <c r="FBQ33" s="37"/>
      <c r="FBR33" s="37"/>
      <c r="FBS33" s="37"/>
      <c r="FBT33" s="37"/>
      <c r="FBU33" s="37"/>
      <c r="FBV33" s="37"/>
      <c r="FBW33" s="37"/>
      <c r="FBX33" s="37"/>
      <c r="FBY33" s="37"/>
      <c r="FBZ33" s="37"/>
      <c r="FCA33" s="37"/>
      <c r="FCB33" s="37"/>
      <c r="FCC33" s="37"/>
      <c r="FCD33" s="37"/>
      <c r="FCE33" s="37"/>
      <c r="FCF33" s="37"/>
      <c r="FCG33" s="37"/>
      <c r="FCH33" s="37"/>
      <c r="FCI33" s="37"/>
      <c r="FCJ33" s="37"/>
      <c r="FCK33" s="37"/>
      <c r="FCL33" s="37"/>
      <c r="FCM33" s="37"/>
      <c r="FCN33" s="37"/>
      <c r="FCO33" s="37"/>
      <c r="FCP33" s="37"/>
      <c r="FCQ33" s="37"/>
      <c r="FCR33" s="37"/>
      <c r="FCS33" s="37"/>
      <c r="FCT33" s="37"/>
      <c r="FCU33" s="37"/>
      <c r="FCV33" s="37"/>
      <c r="FCW33" s="37"/>
      <c r="FCX33" s="37"/>
      <c r="FCY33" s="37"/>
      <c r="FCZ33" s="37"/>
      <c r="FDA33" s="37"/>
      <c r="FDB33" s="37"/>
      <c r="FDC33" s="37"/>
      <c r="FDD33" s="37"/>
      <c r="FDE33" s="37"/>
      <c r="FDF33" s="37"/>
      <c r="FDG33" s="37"/>
      <c r="FDH33" s="37"/>
      <c r="FDI33" s="37"/>
      <c r="FDJ33" s="37"/>
      <c r="FDK33" s="37"/>
      <c r="FDL33" s="37"/>
      <c r="FDM33" s="37"/>
      <c r="FDN33" s="37"/>
      <c r="FDO33" s="37"/>
      <c r="FDP33" s="37"/>
      <c r="FDQ33" s="37"/>
      <c r="FDR33" s="37"/>
      <c r="FDS33" s="37"/>
      <c r="FDT33" s="37"/>
      <c r="FDU33" s="37"/>
      <c r="FDV33" s="37"/>
      <c r="FDW33" s="37"/>
      <c r="FDX33" s="37"/>
      <c r="FDY33" s="37"/>
      <c r="FDZ33" s="37"/>
      <c r="FEA33" s="37"/>
      <c r="FEB33" s="37"/>
      <c r="FEC33" s="37"/>
      <c r="FED33" s="37"/>
      <c r="FEE33" s="37"/>
      <c r="FEF33" s="37"/>
      <c r="FEG33" s="37"/>
      <c r="FEH33" s="37"/>
      <c r="FEI33" s="37"/>
      <c r="FEJ33" s="37"/>
      <c r="FEK33" s="37"/>
      <c r="FEL33" s="37"/>
      <c r="FEM33" s="37"/>
      <c r="FEN33" s="37"/>
      <c r="FEO33" s="37"/>
      <c r="FEP33" s="37"/>
      <c r="FEQ33" s="37"/>
      <c r="FER33" s="37"/>
      <c r="FES33" s="37"/>
      <c r="FET33" s="37"/>
      <c r="FEU33" s="37"/>
      <c r="FEV33" s="37"/>
      <c r="FEW33" s="37"/>
      <c r="FEX33" s="37"/>
      <c r="FEY33" s="37"/>
      <c r="FEZ33" s="37"/>
      <c r="FFA33" s="37"/>
      <c r="FFB33" s="37"/>
      <c r="FFC33" s="37"/>
      <c r="FFD33" s="37"/>
      <c r="FFE33" s="37"/>
      <c r="FFF33" s="37"/>
      <c r="FFG33" s="37"/>
      <c r="FFH33" s="37"/>
      <c r="FFI33" s="37"/>
      <c r="FFJ33" s="37"/>
      <c r="FFK33" s="37"/>
      <c r="FFL33" s="37"/>
      <c r="FFM33" s="37"/>
      <c r="FFN33" s="37"/>
      <c r="FFO33" s="37"/>
      <c r="FFP33" s="37"/>
      <c r="FFQ33" s="37"/>
      <c r="FFR33" s="37"/>
      <c r="FFS33" s="37"/>
      <c r="FFT33" s="37"/>
      <c r="FFU33" s="37"/>
      <c r="FFV33" s="37"/>
      <c r="FFW33" s="37"/>
      <c r="FFX33" s="37"/>
      <c r="FFY33" s="37"/>
      <c r="FFZ33" s="37"/>
      <c r="FGA33" s="37"/>
      <c r="FGB33" s="37"/>
      <c r="FGC33" s="37"/>
      <c r="FGD33" s="37"/>
      <c r="FGE33" s="37"/>
      <c r="FGF33" s="37"/>
      <c r="FGG33" s="37"/>
      <c r="FGH33" s="37"/>
      <c r="FGI33" s="37"/>
      <c r="FGJ33" s="37"/>
      <c r="FGK33" s="37"/>
      <c r="FGL33" s="37"/>
      <c r="FGM33" s="37"/>
      <c r="FGN33" s="37"/>
      <c r="FGO33" s="37"/>
      <c r="FGP33" s="37"/>
      <c r="FGQ33" s="37"/>
      <c r="FGR33" s="37"/>
      <c r="FGS33" s="37"/>
      <c r="FGT33" s="37"/>
      <c r="FGU33" s="37"/>
      <c r="FGV33" s="37"/>
      <c r="FGW33" s="37"/>
      <c r="FGX33" s="37"/>
      <c r="FGY33" s="37"/>
      <c r="FGZ33" s="37"/>
      <c r="FHA33" s="37"/>
      <c r="FHB33" s="37"/>
      <c r="FHC33" s="37"/>
      <c r="FHD33" s="37"/>
      <c r="FHE33" s="37"/>
      <c r="FHF33" s="37"/>
      <c r="FHG33" s="37"/>
      <c r="FHH33" s="37"/>
      <c r="FHI33" s="37"/>
      <c r="FHJ33" s="37"/>
      <c r="FHK33" s="37"/>
      <c r="FHL33" s="37"/>
      <c r="FHM33" s="37"/>
      <c r="FHN33" s="37"/>
      <c r="FHO33" s="37"/>
      <c r="FHP33" s="37"/>
      <c r="FHQ33" s="37"/>
      <c r="FHR33" s="37"/>
      <c r="FHS33" s="37"/>
      <c r="FHT33" s="37"/>
      <c r="FHU33" s="37"/>
      <c r="FHV33" s="37"/>
      <c r="FHW33" s="37"/>
      <c r="FHX33" s="37"/>
      <c r="FHY33" s="37"/>
      <c r="FHZ33" s="37"/>
      <c r="FIA33" s="37"/>
      <c r="FIB33" s="37"/>
      <c r="FIC33" s="37"/>
      <c r="FID33" s="37"/>
      <c r="FIE33" s="37"/>
      <c r="FIF33" s="37"/>
      <c r="FIG33" s="37"/>
      <c r="FIH33" s="37"/>
      <c r="FII33" s="37"/>
      <c r="FIJ33" s="37"/>
      <c r="FIK33" s="37"/>
      <c r="FIL33" s="37"/>
      <c r="FIM33" s="37"/>
      <c r="FIN33" s="37"/>
      <c r="FIO33" s="37"/>
      <c r="FIP33" s="37"/>
      <c r="FIQ33" s="37"/>
      <c r="FIR33" s="37"/>
      <c r="FIS33" s="37"/>
      <c r="FIT33" s="37"/>
      <c r="FIU33" s="37"/>
      <c r="FIV33" s="37"/>
      <c r="FIW33" s="37"/>
      <c r="FIX33" s="37"/>
      <c r="FIY33" s="37"/>
      <c r="FIZ33" s="37"/>
      <c r="FJA33" s="37"/>
      <c r="FJB33" s="37"/>
      <c r="FJC33" s="37"/>
      <c r="FJD33" s="37"/>
      <c r="FJE33" s="37"/>
      <c r="FJF33" s="37"/>
      <c r="FJG33" s="37"/>
      <c r="FJH33" s="37"/>
      <c r="FJI33" s="37"/>
      <c r="FJJ33" s="37"/>
      <c r="FJK33" s="37"/>
      <c r="FJL33" s="37"/>
      <c r="FJM33" s="37"/>
      <c r="FJN33" s="37"/>
      <c r="FJO33" s="37"/>
      <c r="FJP33" s="37"/>
      <c r="FJQ33" s="37"/>
      <c r="FJR33" s="37"/>
      <c r="FJS33" s="37"/>
      <c r="FJT33" s="37"/>
      <c r="FJU33" s="37"/>
      <c r="FJV33" s="37"/>
      <c r="FJW33" s="37"/>
      <c r="FJX33" s="37"/>
      <c r="FJY33" s="37"/>
      <c r="FJZ33" s="37"/>
      <c r="FKA33" s="37"/>
      <c r="FKB33" s="37"/>
      <c r="FKC33" s="37"/>
      <c r="FKD33" s="37"/>
      <c r="FKE33" s="37"/>
      <c r="FKF33" s="37"/>
      <c r="FKG33" s="37"/>
      <c r="FKH33" s="37"/>
      <c r="FKI33" s="37"/>
      <c r="FKJ33" s="37"/>
      <c r="FKK33" s="37"/>
      <c r="FKL33" s="37"/>
      <c r="FKM33" s="37"/>
      <c r="FKN33" s="37"/>
      <c r="FKO33" s="37"/>
      <c r="FKP33" s="37"/>
      <c r="FKQ33" s="37"/>
      <c r="FKR33" s="37"/>
      <c r="FKS33" s="37"/>
      <c r="FKT33" s="37"/>
      <c r="FKU33" s="37"/>
      <c r="FKV33" s="37"/>
      <c r="FKW33" s="37"/>
      <c r="FKX33" s="37"/>
      <c r="FKY33" s="37"/>
      <c r="FKZ33" s="37"/>
      <c r="FLA33" s="37"/>
      <c r="FLB33" s="37"/>
      <c r="FLC33" s="37"/>
      <c r="FLD33" s="37"/>
      <c r="FLE33" s="37"/>
      <c r="FLF33" s="37"/>
      <c r="FLG33" s="37"/>
      <c r="FLH33" s="37"/>
      <c r="FLI33" s="37"/>
      <c r="FLJ33" s="37"/>
      <c r="FLK33" s="37"/>
      <c r="FLL33" s="37"/>
      <c r="FLM33" s="37"/>
      <c r="FLN33" s="37"/>
      <c r="FLO33" s="37"/>
      <c r="FLP33" s="37"/>
      <c r="FLQ33" s="37"/>
      <c r="FLR33" s="37"/>
      <c r="FLS33" s="37"/>
      <c r="FLT33" s="37"/>
      <c r="FLU33" s="37"/>
      <c r="FLV33" s="37"/>
      <c r="FLW33" s="37"/>
      <c r="FLX33" s="37"/>
      <c r="FLY33" s="37"/>
      <c r="FLZ33" s="37"/>
      <c r="FMA33" s="37"/>
      <c r="FMB33" s="37"/>
      <c r="FMC33" s="37"/>
      <c r="FMD33" s="37"/>
      <c r="FME33" s="37"/>
      <c r="FMF33" s="37"/>
      <c r="FMG33" s="37"/>
      <c r="FMH33" s="37"/>
      <c r="FMI33" s="37"/>
      <c r="FMJ33" s="37"/>
      <c r="FMK33" s="37"/>
      <c r="FML33" s="37"/>
      <c r="FMM33" s="37"/>
      <c r="FMN33" s="37"/>
      <c r="FMO33" s="37"/>
      <c r="FMP33" s="37"/>
      <c r="FMQ33" s="37"/>
      <c r="FMR33" s="37"/>
      <c r="FMS33" s="37"/>
      <c r="FMT33" s="37"/>
      <c r="FMU33" s="37"/>
      <c r="FMV33" s="37"/>
      <c r="FMW33" s="37"/>
      <c r="FMX33" s="37"/>
      <c r="FMY33" s="37"/>
      <c r="FMZ33" s="37"/>
      <c r="FNA33" s="37"/>
      <c r="FNB33" s="37"/>
      <c r="FNC33" s="37"/>
      <c r="FND33" s="37"/>
      <c r="FNE33" s="37"/>
      <c r="FNF33" s="37"/>
      <c r="FNG33" s="37"/>
      <c r="FNH33" s="37"/>
      <c r="FNI33" s="37"/>
      <c r="FNJ33" s="37"/>
      <c r="FNK33" s="37"/>
      <c r="FNL33" s="37"/>
      <c r="FNM33" s="37"/>
      <c r="FNN33" s="37"/>
      <c r="FNO33" s="37"/>
      <c r="FNP33" s="37"/>
      <c r="FNQ33" s="37"/>
      <c r="FNR33" s="37"/>
      <c r="FNS33" s="37"/>
      <c r="FNT33" s="37"/>
      <c r="FNU33" s="37"/>
      <c r="FNV33" s="37"/>
      <c r="FNW33" s="37"/>
      <c r="FNX33" s="37"/>
      <c r="FNY33" s="37"/>
      <c r="FNZ33" s="37"/>
      <c r="FOA33" s="37"/>
      <c r="FOB33" s="37"/>
      <c r="FOC33" s="37"/>
      <c r="FOD33" s="37"/>
      <c r="FOE33" s="37"/>
      <c r="FOF33" s="37"/>
      <c r="FOG33" s="37"/>
      <c r="FOH33" s="37"/>
      <c r="FOI33" s="37"/>
      <c r="FOJ33" s="37"/>
      <c r="FOK33" s="37"/>
      <c r="FOL33" s="37"/>
      <c r="FOM33" s="37"/>
      <c r="FON33" s="37"/>
      <c r="FOO33" s="37"/>
      <c r="FOP33" s="37"/>
      <c r="FOQ33" s="37"/>
      <c r="FOR33" s="37"/>
      <c r="FOS33" s="37"/>
      <c r="FOT33" s="37"/>
      <c r="FOU33" s="37"/>
      <c r="FOV33" s="37"/>
      <c r="FOW33" s="37"/>
      <c r="FOX33" s="37"/>
      <c r="FOY33" s="37"/>
      <c r="FOZ33" s="37"/>
      <c r="FPA33" s="37"/>
      <c r="FPB33" s="37"/>
      <c r="FPC33" s="37"/>
      <c r="FPD33" s="37"/>
      <c r="FPE33" s="37"/>
      <c r="FPF33" s="37"/>
      <c r="FPG33" s="37"/>
      <c r="FPH33" s="37"/>
      <c r="FPI33" s="37"/>
      <c r="FPJ33" s="37"/>
      <c r="FPK33" s="37"/>
      <c r="FPL33" s="37"/>
      <c r="FPM33" s="37"/>
      <c r="FPN33" s="37"/>
      <c r="FPO33" s="37"/>
      <c r="FPP33" s="37"/>
      <c r="FPQ33" s="37"/>
      <c r="FPR33" s="37"/>
      <c r="FPS33" s="37"/>
      <c r="FPT33" s="37"/>
      <c r="FPU33" s="37"/>
      <c r="FPV33" s="37"/>
      <c r="FPW33" s="37"/>
      <c r="FPX33" s="37"/>
      <c r="FPY33" s="37"/>
      <c r="FPZ33" s="37"/>
      <c r="FQA33" s="37"/>
      <c r="FQB33" s="37"/>
      <c r="FQC33" s="37"/>
      <c r="FQD33" s="37"/>
      <c r="FQE33" s="37"/>
      <c r="FQF33" s="37"/>
      <c r="FQG33" s="37"/>
      <c r="FQH33" s="37"/>
      <c r="FQI33" s="37"/>
      <c r="FQJ33" s="37"/>
      <c r="FQK33" s="37"/>
      <c r="FQL33" s="37"/>
      <c r="FQM33" s="37"/>
      <c r="FQN33" s="37"/>
      <c r="FQO33" s="37"/>
      <c r="FQP33" s="37"/>
      <c r="FQQ33" s="37"/>
      <c r="FQR33" s="37"/>
      <c r="FQS33" s="37"/>
      <c r="FQT33" s="37"/>
      <c r="FQU33" s="37"/>
      <c r="FQV33" s="37"/>
      <c r="FQW33" s="37"/>
      <c r="FQX33" s="37"/>
      <c r="FQY33" s="37"/>
      <c r="FQZ33" s="37"/>
      <c r="FRA33" s="37"/>
      <c r="FRB33" s="37"/>
      <c r="FRC33" s="37"/>
      <c r="FRD33" s="37"/>
      <c r="FRE33" s="37"/>
      <c r="FRF33" s="37"/>
      <c r="FRG33" s="37"/>
      <c r="FRH33" s="37"/>
      <c r="FRI33" s="37"/>
      <c r="FRJ33" s="37"/>
      <c r="FRK33" s="37"/>
      <c r="FRL33" s="37"/>
      <c r="FRM33" s="37"/>
      <c r="FRN33" s="37"/>
      <c r="FRO33" s="37"/>
      <c r="FRP33" s="37"/>
      <c r="FRQ33" s="37"/>
      <c r="FRR33" s="37"/>
      <c r="FRS33" s="37"/>
      <c r="FRT33" s="37"/>
      <c r="FRU33" s="37"/>
      <c r="FRV33" s="37"/>
      <c r="FRW33" s="37"/>
      <c r="FRX33" s="37"/>
      <c r="FRY33" s="37"/>
      <c r="FRZ33" s="37"/>
      <c r="FSA33" s="37"/>
      <c r="FSB33" s="37"/>
      <c r="FSC33" s="37"/>
      <c r="FSD33" s="37"/>
      <c r="FSE33" s="37"/>
      <c r="FSF33" s="37"/>
      <c r="FSG33" s="37"/>
      <c r="FSH33" s="37"/>
      <c r="FSI33" s="37"/>
      <c r="FSJ33" s="37"/>
      <c r="FSK33" s="37"/>
      <c r="FSL33" s="37"/>
      <c r="FSM33" s="37"/>
      <c r="FSN33" s="37"/>
      <c r="FSO33" s="37"/>
      <c r="FSP33" s="37"/>
      <c r="FSQ33" s="37"/>
      <c r="FSR33" s="37"/>
      <c r="FSS33" s="37"/>
      <c r="FST33" s="37"/>
      <c r="FSU33" s="37"/>
      <c r="FSV33" s="37"/>
      <c r="FSW33" s="37"/>
      <c r="FSX33" s="37"/>
      <c r="FSY33" s="37"/>
      <c r="FSZ33" s="37"/>
      <c r="FTA33" s="37"/>
      <c r="FTB33" s="37"/>
      <c r="FTC33" s="37"/>
      <c r="FTD33" s="37"/>
      <c r="FTE33" s="37"/>
      <c r="FTF33" s="37"/>
      <c r="FTG33" s="37"/>
      <c r="FTH33" s="37"/>
      <c r="FTI33" s="37"/>
      <c r="FTJ33" s="37"/>
      <c r="FTK33" s="37"/>
      <c r="FTL33" s="37"/>
      <c r="FTM33" s="37"/>
      <c r="FTN33" s="37"/>
      <c r="FTO33" s="37"/>
      <c r="FTP33" s="37"/>
      <c r="FTQ33" s="37"/>
      <c r="FTR33" s="37"/>
      <c r="FTS33" s="37"/>
      <c r="FTT33" s="37"/>
      <c r="FTU33" s="37"/>
      <c r="FTV33" s="37"/>
      <c r="FTW33" s="37"/>
      <c r="FTX33" s="37"/>
      <c r="FTY33" s="37"/>
      <c r="FTZ33" s="37"/>
      <c r="FUA33" s="37"/>
      <c r="FUB33" s="37"/>
      <c r="FUC33" s="37"/>
      <c r="FUD33" s="37"/>
      <c r="FUE33" s="37"/>
      <c r="FUF33" s="37"/>
      <c r="FUG33" s="37"/>
      <c r="FUH33" s="37"/>
      <c r="FUI33" s="37"/>
      <c r="FUJ33" s="37"/>
      <c r="FUK33" s="37"/>
      <c r="FUL33" s="37"/>
      <c r="FUM33" s="37"/>
      <c r="FUN33" s="37"/>
      <c r="FUO33" s="37"/>
      <c r="FUP33" s="37"/>
      <c r="FUQ33" s="37"/>
      <c r="FUR33" s="37"/>
      <c r="FUS33" s="37"/>
      <c r="FUT33" s="37"/>
      <c r="FUU33" s="37"/>
      <c r="FUV33" s="37"/>
      <c r="FUW33" s="37"/>
      <c r="FUX33" s="37"/>
      <c r="FUY33" s="37"/>
      <c r="FUZ33" s="37"/>
      <c r="FVA33" s="37"/>
      <c r="FVB33" s="37"/>
      <c r="FVC33" s="37"/>
      <c r="FVD33" s="37"/>
      <c r="FVE33" s="37"/>
      <c r="FVF33" s="37"/>
      <c r="FVG33" s="37"/>
      <c r="FVH33" s="37"/>
      <c r="FVI33" s="37"/>
      <c r="FVJ33" s="37"/>
      <c r="FVK33" s="37"/>
      <c r="FVL33" s="37"/>
      <c r="FVM33" s="37"/>
      <c r="FVN33" s="37"/>
      <c r="FVO33" s="37"/>
      <c r="FVP33" s="37"/>
      <c r="FVQ33" s="37"/>
      <c r="FVR33" s="37"/>
      <c r="FVS33" s="37"/>
      <c r="FVT33" s="37"/>
      <c r="FVU33" s="37"/>
      <c r="FVV33" s="37"/>
      <c r="FVW33" s="37"/>
      <c r="FVX33" s="37"/>
      <c r="FVY33" s="37"/>
      <c r="FVZ33" s="37"/>
      <c r="FWA33" s="37"/>
      <c r="FWB33" s="37"/>
      <c r="FWC33" s="37"/>
      <c r="FWD33" s="37"/>
      <c r="FWE33" s="37"/>
      <c r="FWF33" s="37"/>
      <c r="FWG33" s="37"/>
      <c r="FWH33" s="37"/>
      <c r="FWI33" s="37"/>
      <c r="FWJ33" s="37"/>
      <c r="FWK33" s="37"/>
      <c r="FWL33" s="37"/>
      <c r="FWM33" s="37"/>
      <c r="FWN33" s="37"/>
      <c r="FWO33" s="37"/>
      <c r="FWP33" s="37"/>
      <c r="FWQ33" s="37"/>
      <c r="FWR33" s="37"/>
      <c r="FWS33" s="37"/>
      <c r="FWT33" s="37"/>
      <c r="FWU33" s="37"/>
      <c r="FWV33" s="37"/>
      <c r="FWW33" s="37"/>
      <c r="FWX33" s="37"/>
      <c r="FWY33" s="37"/>
      <c r="FWZ33" s="37"/>
      <c r="FXA33" s="37"/>
      <c r="FXB33" s="37"/>
      <c r="FXC33" s="37"/>
      <c r="FXD33" s="37"/>
      <c r="FXE33" s="37"/>
      <c r="FXF33" s="37"/>
      <c r="FXG33" s="37"/>
      <c r="FXH33" s="37"/>
      <c r="FXI33" s="37"/>
      <c r="FXJ33" s="37"/>
      <c r="FXK33" s="37"/>
      <c r="FXL33" s="37"/>
      <c r="FXM33" s="37"/>
      <c r="FXN33" s="37"/>
      <c r="FXO33" s="37"/>
      <c r="FXP33" s="37"/>
      <c r="FXQ33" s="37"/>
      <c r="FXR33" s="37"/>
      <c r="FXS33" s="37"/>
      <c r="FXT33" s="37"/>
      <c r="FXU33" s="37"/>
      <c r="FXV33" s="37"/>
      <c r="FXW33" s="37"/>
      <c r="FXX33" s="37"/>
      <c r="FXY33" s="37"/>
      <c r="FXZ33" s="37"/>
      <c r="FYA33" s="37"/>
      <c r="FYB33" s="37"/>
      <c r="FYC33" s="37"/>
      <c r="FYD33" s="37"/>
      <c r="FYE33" s="37"/>
      <c r="FYF33" s="37"/>
      <c r="FYG33" s="37"/>
      <c r="FYH33" s="37"/>
      <c r="FYI33" s="37"/>
      <c r="FYJ33" s="37"/>
      <c r="FYK33" s="37"/>
      <c r="FYL33" s="37"/>
      <c r="FYM33" s="37"/>
      <c r="FYN33" s="37"/>
      <c r="FYO33" s="37"/>
      <c r="FYP33" s="37"/>
      <c r="FYQ33" s="37"/>
      <c r="FYR33" s="37"/>
      <c r="FYS33" s="37"/>
      <c r="FYT33" s="37"/>
      <c r="FYU33" s="37"/>
      <c r="FYV33" s="37"/>
      <c r="FYW33" s="37"/>
      <c r="FYX33" s="37"/>
      <c r="FYY33" s="37"/>
      <c r="FYZ33" s="37"/>
      <c r="FZA33" s="37"/>
      <c r="FZB33" s="37"/>
      <c r="FZC33" s="37"/>
      <c r="FZD33" s="37"/>
      <c r="FZE33" s="37"/>
      <c r="FZF33" s="37"/>
      <c r="FZG33" s="37"/>
      <c r="FZH33" s="37"/>
      <c r="FZI33" s="37"/>
      <c r="FZJ33" s="37"/>
      <c r="FZK33" s="37"/>
      <c r="FZL33" s="37"/>
      <c r="FZM33" s="37"/>
      <c r="FZN33" s="37"/>
      <c r="FZO33" s="37"/>
      <c r="FZP33" s="37"/>
      <c r="FZQ33" s="37"/>
      <c r="FZR33" s="37"/>
      <c r="FZS33" s="37"/>
      <c r="FZT33" s="37"/>
      <c r="FZU33" s="37"/>
      <c r="FZV33" s="37"/>
      <c r="FZW33" s="37"/>
      <c r="FZX33" s="37"/>
      <c r="FZY33" s="37"/>
      <c r="FZZ33" s="37"/>
      <c r="GAA33" s="37"/>
      <c r="GAB33" s="37"/>
      <c r="GAC33" s="37"/>
      <c r="GAD33" s="37"/>
      <c r="GAE33" s="37"/>
      <c r="GAF33" s="37"/>
      <c r="GAG33" s="37"/>
      <c r="GAH33" s="37"/>
      <c r="GAI33" s="37"/>
      <c r="GAJ33" s="37"/>
      <c r="GAK33" s="37"/>
      <c r="GAL33" s="37"/>
      <c r="GAM33" s="37"/>
      <c r="GAN33" s="37"/>
      <c r="GAO33" s="37"/>
      <c r="GAP33" s="37"/>
      <c r="GAQ33" s="37"/>
      <c r="GAR33" s="37"/>
      <c r="GAS33" s="37"/>
      <c r="GAT33" s="37"/>
      <c r="GAU33" s="37"/>
      <c r="GAV33" s="37"/>
      <c r="GAW33" s="37"/>
      <c r="GAX33" s="37"/>
      <c r="GAY33" s="37"/>
      <c r="GAZ33" s="37"/>
      <c r="GBA33" s="37"/>
      <c r="GBB33" s="37"/>
      <c r="GBC33" s="37"/>
      <c r="GBD33" s="37"/>
      <c r="GBE33" s="37"/>
      <c r="GBF33" s="37"/>
      <c r="GBG33" s="37"/>
      <c r="GBH33" s="37"/>
      <c r="GBI33" s="37"/>
      <c r="GBJ33" s="37"/>
      <c r="GBK33" s="37"/>
      <c r="GBL33" s="37"/>
      <c r="GBM33" s="37"/>
      <c r="GBN33" s="37"/>
      <c r="GBO33" s="37"/>
      <c r="GBP33" s="37"/>
      <c r="GBQ33" s="37"/>
      <c r="GBR33" s="37"/>
      <c r="GBS33" s="37"/>
      <c r="GBT33" s="37"/>
      <c r="GBU33" s="37"/>
      <c r="GBV33" s="37"/>
      <c r="GBW33" s="37"/>
      <c r="GBX33" s="37"/>
      <c r="GBY33" s="37"/>
      <c r="GBZ33" s="37"/>
      <c r="GCA33" s="37"/>
      <c r="GCB33" s="37"/>
      <c r="GCC33" s="37"/>
      <c r="GCD33" s="37"/>
      <c r="GCE33" s="37"/>
      <c r="GCF33" s="37"/>
      <c r="GCG33" s="37"/>
      <c r="GCH33" s="37"/>
      <c r="GCI33" s="37"/>
      <c r="GCJ33" s="37"/>
      <c r="GCK33" s="37"/>
      <c r="GCL33" s="37"/>
      <c r="GCM33" s="37"/>
      <c r="GCN33" s="37"/>
      <c r="GCO33" s="37"/>
      <c r="GCP33" s="37"/>
      <c r="GCQ33" s="37"/>
      <c r="GCR33" s="37"/>
      <c r="GCS33" s="37"/>
      <c r="GCT33" s="37"/>
      <c r="GCU33" s="37"/>
      <c r="GCV33" s="37"/>
      <c r="GCW33" s="37"/>
      <c r="GCX33" s="37"/>
      <c r="GCY33" s="37"/>
      <c r="GCZ33" s="37"/>
      <c r="GDA33" s="37"/>
      <c r="GDB33" s="37"/>
      <c r="GDC33" s="37"/>
      <c r="GDD33" s="37"/>
      <c r="GDE33" s="37"/>
      <c r="GDF33" s="37"/>
      <c r="GDG33" s="37"/>
      <c r="GDH33" s="37"/>
      <c r="GDI33" s="37"/>
      <c r="GDJ33" s="37"/>
      <c r="GDK33" s="37"/>
      <c r="GDL33" s="37"/>
      <c r="GDM33" s="37"/>
      <c r="GDN33" s="37"/>
      <c r="GDO33" s="37"/>
      <c r="GDP33" s="37"/>
      <c r="GDQ33" s="37"/>
      <c r="GDR33" s="37"/>
      <c r="GDS33" s="37"/>
      <c r="GDT33" s="37"/>
      <c r="GDU33" s="37"/>
      <c r="GDV33" s="37"/>
      <c r="GDW33" s="37"/>
      <c r="GDX33" s="37"/>
      <c r="GDY33" s="37"/>
      <c r="GDZ33" s="37"/>
      <c r="GEA33" s="37"/>
      <c r="GEB33" s="37"/>
      <c r="GEC33" s="37"/>
      <c r="GED33" s="37"/>
      <c r="GEE33" s="37"/>
      <c r="GEF33" s="37"/>
      <c r="GEG33" s="37"/>
      <c r="GEH33" s="37"/>
      <c r="GEI33" s="37"/>
      <c r="GEJ33" s="37"/>
      <c r="GEK33" s="37"/>
      <c r="GEL33" s="37"/>
      <c r="GEM33" s="37"/>
      <c r="GEN33" s="37"/>
      <c r="GEO33" s="37"/>
      <c r="GEP33" s="37"/>
      <c r="GEQ33" s="37"/>
      <c r="GER33" s="37"/>
      <c r="GES33" s="37"/>
      <c r="GET33" s="37"/>
      <c r="GEU33" s="37"/>
      <c r="GEV33" s="37"/>
      <c r="GEW33" s="37"/>
      <c r="GEX33" s="37"/>
      <c r="GEY33" s="37"/>
      <c r="GEZ33" s="37"/>
      <c r="GFA33" s="37"/>
      <c r="GFB33" s="37"/>
      <c r="GFC33" s="37"/>
      <c r="GFD33" s="37"/>
      <c r="GFE33" s="37"/>
      <c r="GFF33" s="37"/>
      <c r="GFG33" s="37"/>
      <c r="GFH33" s="37"/>
      <c r="GFI33" s="37"/>
      <c r="GFJ33" s="37"/>
      <c r="GFK33" s="37"/>
      <c r="GFL33" s="37"/>
      <c r="GFM33" s="37"/>
      <c r="GFN33" s="37"/>
      <c r="GFO33" s="37"/>
      <c r="GFP33" s="37"/>
      <c r="GFQ33" s="37"/>
      <c r="GFR33" s="37"/>
      <c r="GFS33" s="37"/>
      <c r="GFT33" s="37"/>
      <c r="GFU33" s="37"/>
      <c r="GFV33" s="37"/>
      <c r="GFW33" s="37"/>
      <c r="GFX33" s="37"/>
      <c r="GFY33" s="37"/>
      <c r="GFZ33" s="37"/>
      <c r="GGA33" s="37"/>
      <c r="GGB33" s="37"/>
      <c r="GGC33" s="37"/>
      <c r="GGD33" s="37"/>
      <c r="GGE33" s="37"/>
      <c r="GGF33" s="37"/>
      <c r="GGG33" s="37"/>
      <c r="GGH33" s="37"/>
      <c r="GGI33" s="37"/>
      <c r="GGJ33" s="37"/>
      <c r="GGK33" s="37"/>
      <c r="GGL33" s="37"/>
      <c r="GGM33" s="37"/>
      <c r="GGN33" s="37"/>
      <c r="GGO33" s="37"/>
      <c r="GGP33" s="37"/>
      <c r="GGQ33" s="37"/>
      <c r="GGR33" s="37"/>
      <c r="GGS33" s="37"/>
      <c r="GGT33" s="37"/>
      <c r="GGU33" s="37"/>
      <c r="GGV33" s="37"/>
      <c r="GGW33" s="37"/>
      <c r="GGX33" s="37"/>
      <c r="GGY33" s="37"/>
      <c r="GGZ33" s="37"/>
      <c r="GHA33" s="37"/>
      <c r="GHB33" s="37"/>
      <c r="GHC33" s="37"/>
      <c r="GHD33" s="37"/>
      <c r="GHE33" s="37"/>
      <c r="GHF33" s="37"/>
      <c r="GHG33" s="37"/>
      <c r="GHH33" s="37"/>
      <c r="GHI33" s="37"/>
      <c r="GHJ33" s="37"/>
      <c r="GHK33" s="37"/>
      <c r="GHL33" s="37"/>
      <c r="GHM33" s="37"/>
      <c r="GHN33" s="37"/>
      <c r="GHO33" s="37"/>
      <c r="GHP33" s="37"/>
      <c r="GHQ33" s="37"/>
      <c r="GHR33" s="37"/>
      <c r="GHS33" s="37"/>
      <c r="GHT33" s="37"/>
      <c r="GHU33" s="37"/>
      <c r="GHV33" s="37"/>
      <c r="GHW33" s="37"/>
      <c r="GHX33" s="37"/>
      <c r="GHY33" s="37"/>
      <c r="GHZ33" s="37"/>
      <c r="GIA33" s="37"/>
      <c r="GIB33" s="37"/>
      <c r="GIC33" s="37"/>
      <c r="GID33" s="37"/>
      <c r="GIE33" s="37"/>
      <c r="GIF33" s="37"/>
      <c r="GIG33" s="37"/>
      <c r="GIH33" s="37"/>
      <c r="GII33" s="37"/>
      <c r="GIJ33" s="37"/>
      <c r="GIK33" s="37"/>
      <c r="GIL33" s="37"/>
      <c r="GIM33" s="37"/>
      <c r="GIN33" s="37"/>
      <c r="GIO33" s="37"/>
      <c r="GIP33" s="37"/>
      <c r="GIQ33" s="37"/>
      <c r="GIR33" s="37"/>
      <c r="GIS33" s="37"/>
      <c r="GIT33" s="37"/>
      <c r="GIU33" s="37"/>
      <c r="GIV33" s="37"/>
      <c r="GIW33" s="37"/>
      <c r="GIX33" s="37"/>
      <c r="GIY33" s="37"/>
      <c r="GIZ33" s="37"/>
      <c r="GJA33" s="37"/>
      <c r="GJB33" s="37"/>
      <c r="GJC33" s="37"/>
      <c r="GJD33" s="37"/>
      <c r="GJE33" s="37"/>
      <c r="GJF33" s="37"/>
      <c r="GJG33" s="37"/>
      <c r="GJH33" s="37"/>
      <c r="GJI33" s="37"/>
      <c r="GJJ33" s="37"/>
      <c r="GJK33" s="37"/>
      <c r="GJL33" s="37"/>
      <c r="GJM33" s="37"/>
      <c r="GJN33" s="37"/>
      <c r="GJO33" s="37"/>
      <c r="GJP33" s="37"/>
      <c r="GJQ33" s="37"/>
      <c r="GJR33" s="37"/>
      <c r="GJS33" s="37"/>
      <c r="GJT33" s="37"/>
      <c r="GJU33" s="37"/>
      <c r="GJV33" s="37"/>
      <c r="GJW33" s="37"/>
      <c r="GJX33" s="37"/>
      <c r="GJY33" s="37"/>
      <c r="GJZ33" s="37"/>
      <c r="GKA33" s="37"/>
      <c r="GKB33" s="37"/>
      <c r="GKC33" s="37"/>
      <c r="GKD33" s="37"/>
      <c r="GKE33" s="37"/>
      <c r="GKF33" s="37"/>
      <c r="GKG33" s="37"/>
      <c r="GKH33" s="37"/>
      <c r="GKI33" s="37"/>
      <c r="GKJ33" s="37"/>
      <c r="GKK33" s="37"/>
      <c r="GKL33" s="37"/>
      <c r="GKM33" s="37"/>
      <c r="GKN33" s="37"/>
      <c r="GKO33" s="37"/>
      <c r="GKP33" s="37"/>
      <c r="GKQ33" s="37"/>
      <c r="GKR33" s="37"/>
      <c r="GKS33" s="37"/>
      <c r="GKT33" s="37"/>
      <c r="GKU33" s="37"/>
      <c r="GKV33" s="37"/>
      <c r="GKW33" s="37"/>
      <c r="GKX33" s="37"/>
      <c r="GKY33" s="37"/>
      <c r="GKZ33" s="37"/>
      <c r="GLA33" s="37"/>
      <c r="GLB33" s="37"/>
      <c r="GLC33" s="37"/>
      <c r="GLD33" s="37"/>
      <c r="GLE33" s="37"/>
      <c r="GLF33" s="37"/>
      <c r="GLG33" s="37"/>
      <c r="GLH33" s="37"/>
      <c r="GLI33" s="37"/>
      <c r="GLJ33" s="37"/>
      <c r="GLK33" s="37"/>
      <c r="GLL33" s="37"/>
      <c r="GLM33" s="37"/>
      <c r="GLN33" s="37"/>
      <c r="GLO33" s="37"/>
      <c r="GLP33" s="37"/>
      <c r="GLQ33" s="37"/>
      <c r="GLR33" s="37"/>
      <c r="GLS33" s="37"/>
      <c r="GLT33" s="37"/>
      <c r="GLU33" s="37"/>
      <c r="GLV33" s="37"/>
      <c r="GLW33" s="37"/>
      <c r="GLX33" s="37"/>
      <c r="GLY33" s="37"/>
      <c r="GLZ33" s="37"/>
      <c r="GMA33" s="37"/>
      <c r="GMB33" s="37"/>
      <c r="GMC33" s="37"/>
      <c r="GMD33" s="37"/>
      <c r="GME33" s="37"/>
      <c r="GMF33" s="37"/>
      <c r="GMG33" s="37"/>
      <c r="GMH33" s="37"/>
      <c r="GMI33" s="37"/>
      <c r="GMJ33" s="37"/>
      <c r="GMK33" s="37"/>
      <c r="GML33" s="37"/>
      <c r="GMM33" s="37"/>
      <c r="GMN33" s="37"/>
      <c r="GMO33" s="37"/>
      <c r="GMP33" s="37"/>
      <c r="GMQ33" s="37"/>
      <c r="GMR33" s="37"/>
      <c r="GMS33" s="37"/>
      <c r="GMT33" s="37"/>
      <c r="GMU33" s="37"/>
      <c r="GMV33" s="37"/>
      <c r="GMW33" s="37"/>
      <c r="GMX33" s="37"/>
      <c r="GMY33" s="37"/>
      <c r="GMZ33" s="37"/>
      <c r="GNA33" s="37"/>
      <c r="GNB33" s="37"/>
      <c r="GNC33" s="37"/>
      <c r="GND33" s="37"/>
      <c r="GNE33" s="37"/>
      <c r="GNF33" s="37"/>
      <c r="GNG33" s="37"/>
      <c r="GNH33" s="37"/>
      <c r="GNI33" s="37"/>
      <c r="GNJ33" s="37"/>
      <c r="GNK33" s="37"/>
      <c r="GNL33" s="37"/>
      <c r="GNM33" s="37"/>
      <c r="GNN33" s="37"/>
      <c r="GNO33" s="37"/>
      <c r="GNP33" s="37"/>
      <c r="GNQ33" s="37"/>
      <c r="GNR33" s="37"/>
      <c r="GNS33" s="37"/>
      <c r="GNT33" s="37"/>
      <c r="GNU33" s="37"/>
      <c r="GNV33" s="37"/>
      <c r="GNW33" s="37"/>
      <c r="GNX33" s="37"/>
      <c r="GNY33" s="37"/>
      <c r="GNZ33" s="37"/>
      <c r="GOA33" s="37"/>
      <c r="GOB33" s="37"/>
      <c r="GOC33" s="37"/>
      <c r="GOD33" s="37"/>
      <c r="GOE33" s="37"/>
      <c r="GOF33" s="37"/>
      <c r="GOG33" s="37"/>
      <c r="GOH33" s="37"/>
      <c r="GOI33" s="37"/>
      <c r="GOJ33" s="37"/>
      <c r="GOK33" s="37"/>
      <c r="GOL33" s="37"/>
      <c r="GOM33" s="37"/>
      <c r="GON33" s="37"/>
      <c r="GOO33" s="37"/>
      <c r="GOP33" s="37"/>
      <c r="GOQ33" s="37"/>
      <c r="GOR33" s="37"/>
      <c r="GOS33" s="37"/>
      <c r="GOT33" s="37"/>
      <c r="GOU33" s="37"/>
      <c r="GOV33" s="37"/>
      <c r="GOW33" s="37"/>
      <c r="GOX33" s="37"/>
      <c r="GOY33" s="37"/>
      <c r="GOZ33" s="37"/>
      <c r="GPA33" s="37"/>
      <c r="GPB33" s="37"/>
      <c r="GPC33" s="37"/>
      <c r="GPD33" s="37"/>
      <c r="GPE33" s="37"/>
      <c r="GPF33" s="37"/>
      <c r="GPG33" s="37"/>
      <c r="GPH33" s="37"/>
      <c r="GPI33" s="37"/>
      <c r="GPJ33" s="37"/>
      <c r="GPK33" s="37"/>
      <c r="GPL33" s="37"/>
      <c r="GPM33" s="37"/>
      <c r="GPN33" s="37"/>
      <c r="GPO33" s="37"/>
      <c r="GPP33" s="37"/>
      <c r="GPQ33" s="37"/>
      <c r="GPR33" s="37"/>
      <c r="GPS33" s="37"/>
      <c r="GPT33" s="37"/>
      <c r="GPU33" s="37"/>
      <c r="GPV33" s="37"/>
      <c r="GPW33" s="37"/>
      <c r="GPX33" s="37"/>
      <c r="GPY33" s="37"/>
      <c r="GPZ33" s="37"/>
      <c r="GQA33" s="37"/>
      <c r="GQB33" s="37"/>
      <c r="GQC33" s="37"/>
      <c r="GQD33" s="37"/>
      <c r="GQE33" s="37"/>
      <c r="GQF33" s="37"/>
      <c r="GQG33" s="37"/>
      <c r="GQH33" s="37"/>
      <c r="GQI33" s="37"/>
      <c r="GQJ33" s="37"/>
      <c r="GQK33" s="37"/>
      <c r="GQL33" s="37"/>
      <c r="GQM33" s="37"/>
      <c r="GQN33" s="37"/>
      <c r="GQO33" s="37"/>
      <c r="GQP33" s="37"/>
      <c r="GQQ33" s="37"/>
      <c r="GQR33" s="37"/>
      <c r="GQS33" s="37"/>
      <c r="GQT33" s="37"/>
      <c r="GQU33" s="37"/>
      <c r="GQV33" s="37"/>
      <c r="GQW33" s="37"/>
      <c r="GQX33" s="37"/>
      <c r="GQY33" s="37"/>
      <c r="GQZ33" s="37"/>
      <c r="GRA33" s="37"/>
      <c r="GRB33" s="37"/>
      <c r="GRC33" s="37"/>
      <c r="GRD33" s="37"/>
      <c r="GRE33" s="37"/>
      <c r="GRF33" s="37"/>
      <c r="GRG33" s="37"/>
      <c r="GRH33" s="37"/>
      <c r="GRI33" s="37"/>
      <c r="GRJ33" s="37"/>
      <c r="GRK33" s="37"/>
      <c r="GRL33" s="37"/>
      <c r="GRM33" s="37"/>
      <c r="GRN33" s="37"/>
      <c r="GRO33" s="37"/>
      <c r="GRP33" s="37"/>
      <c r="GRQ33" s="37"/>
      <c r="GRR33" s="37"/>
      <c r="GRS33" s="37"/>
      <c r="GRT33" s="37"/>
      <c r="GRU33" s="37"/>
      <c r="GRV33" s="37"/>
      <c r="GRW33" s="37"/>
      <c r="GRX33" s="37"/>
      <c r="GRY33" s="37"/>
      <c r="GRZ33" s="37"/>
      <c r="GSA33" s="37"/>
      <c r="GSB33" s="37"/>
      <c r="GSC33" s="37"/>
      <c r="GSD33" s="37"/>
      <c r="GSE33" s="37"/>
      <c r="GSF33" s="37"/>
      <c r="GSG33" s="37"/>
      <c r="GSH33" s="37"/>
      <c r="GSI33" s="37"/>
      <c r="GSJ33" s="37"/>
      <c r="GSK33" s="37"/>
      <c r="GSL33" s="37"/>
      <c r="GSM33" s="37"/>
      <c r="GSN33" s="37"/>
      <c r="GSO33" s="37"/>
      <c r="GSP33" s="37"/>
      <c r="GSQ33" s="37"/>
      <c r="GSR33" s="37"/>
      <c r="GSS33" s="37"/>
      <c r="GST33" s="37"/>
      <c r="GSU33" s="37"/>
      <c r="GSV33" s="37"/>
      <c r="GSW33" s="37"/>
      <c r="GSX33" s="37"/>
      <c r="GSY33" s="37"/>
      <c r="GSZ33" s="37"/>
      <c r="GTA33" s="37"/>
      <c r="GTB33" s="37"/>
      <c r="GTC33" s="37"/>
      <c r="GTD33" s="37"/>
      <c r="GTE33" s="37"/>
      <c r="GTF33" s="37"/>
      <c r="GTG33" s="37"/>
      <c r="GTH33" s="37"/>
      <c r="GTI33" s="37"/>
      <c r="GTJ33" s="37"/>
      <c r="GTK33" s="37"/>
      <c r="GTL33" s="37"/>
      <c r="GTM33" s="37"/>
      <c r="GTN33" s="37"/>
      <c r="GTO33" s="37"/>
      <c r="GTP33" s="37"/>
      <c r="GTQ33" s="37"/>
      <c r="GTR33" s="37"/>
      <c r="GTS33" s="37"/>
      <c r="GTT33" s="37"/>
      <c r="GTU33" s="37"/>
      <c r="GTV33" s="37"/>
      <c r="GTW33" s="37"/>
      <c r="GTX33" s="37"/>
      <c r="GTY33" s="37"/>
      <c r="GTZ33" s="37"/>
      <c r="GUA33" s="37"/>
      <c r="GUB33" s="37"/>
      <c r="GUC33" s="37"/>
      <c r="GUD33" s="37"/>
      <c r="GUE33" s="37"/>
      <c r="GUF33" s="37"/>
      <c r="GUG33" s="37"/>
      <c r="GUH33" s="37"/>
      <c r="GUI33" s="37"/>
      <c r="GUJ33" s="37"/>
      <c r="GUK33" s="37"/>
      <c r="GUL33" s="37"/>
      <c r="GUM33" s="37"/>
      <c r="GUN33" s="37"/>
      <c r="GUO33" s="37"/>
      <c r="GUP33" s="37"/>
      <c r="GUQ33" s="37"/>
      <c r="GUR33" s="37"/>
      <c r="GUS33" s="37"/>
      <c r="GUT33" s="37"/>
      <c r="GUU33" s="37"/>
      <c r="GUV33" s="37"/>
      <c r="GUW33" s="37"/>
      <c r="GUX33" s="37"/>
      <c r="GUY33" s="37"/>
      <c r="GUZ33" s="37"/>
      <c r="GVA33" s="37"/>
      <c r="GVB33" s="37"/>
      <c r="GVC33" s="37"/>
      <c r="GVD33" s="37"/>
      <c r="GVE33" s="37"/>
      <c r="GVF33" s="37"/>
      <c r="GVG33" s="37"/>
      <c r="GVH33" s="37"/>
      <c r="GVI33" s="37"/>
      <c r="GVJ33" s="37"/>
      <c r="GVK33" s="37"/>
      <c r="GVL33" s="37"/>
      <c r="GVM33" s="37"/>
      <c r="GVN33" s="37"/>
      <c r="GVO33" s="37"/>
      <c r="GVP33" s="37"/>
      <c r="GVQ33" s="37"/>
      <c r="GVR33" s="37"/>
      <c r="GVS33" s="37"/>
      <c r="GVT33" s="37"/>
      <c r="GVU33" s="37"/>
      <c r="GVV33" s="37"/>
      <c r="GVW33" s="37"/>
      <c r="GVX33" s="37"/>
      <c r="GVY33" s="37"/>
      <c r="GVZ33" s="37"/>
      <c r="GWA33" s="37"/>
      <c r="GWB33" s="37"/>
      <c r="GWC33" s="37"/>
      <c r="GWD33" s="37"/>
      <c r="GWE33" s="37"/>
      <c r="GWF33" s="37"/>
      <c r="GWG33" s="37"/>
      <c r="GWH33" s="37"/>
      <c r="GWI33" s="37"/>
      <c r="GWJ33" s="37"/>
      <c r="GWK33" s="37"/>
      <c r="GWL33" s="37"/>
      <c r="GWM33" s="37"/>
      <c r="GWN33" s="37"/>
      <c r="GWO33" s="37"/>
      <c r="GWP33" s="37"/>
      <c r="GWQ33" s="37"/>
      <c r="GWR33" s="37"/>
      <c r="GWS33" s="37"/>
      <c r="GWT33" s="37"/>
      <c r="GWU33" s="37"/>
      <c r="GWV33" s="37"/>
      <c r="GWW33" s="37"/>
      <c r="GWX33" s="37"/>
      <c r="GWY33" s="37"/>
      <c r="GWZ33" s="37"/>
      <c r="GXA33" s="37"/>
      <c r="GXB33" s="37"/>
      <c r="GXC33" s="37"/>
      <c r="GXD33" s="37"/>
      <c r="GXE33" s="37"/>
      <c r="GXF33" s="37"/>
      <c r="GXG33" s="37"/>
      <c r="GXH33" s="37"/>
      <c r="GXI33" s="37"/>
      <c r="GXJ33" s="37"/>
      <c r="GXK33" s="37"/>
      <c r="GXL33" s="37"/>
      <c r="GXM33" s="37"/>
      <c r="GXN33" s="37"/>
      <c r="GXO33" s="37"/>
      <c r="GXP33" s="37"/>
      <c r="GXQ33" s="37"/>
      <c r="GXR33" s="37"/>
      <c r="GXS33" s="37"/>
      <c r="GXT33" s="37"/>
      <c r="GXU33" s="37"/>
      <c r="GXV33" s="37"/>
      <c r="GXW33" s="37"/>
      <c r="GXX33" s="37"/>
      <c r="GXY33" s="37"/>
      <c r="GXZ33" s="37"/>
      <c r="GYA33" s="37"/>
      <c r="GYB33" s="37"/>
      <c r="GYC33" s="37"/>
      <c r="GYD33" s="37"/>
      <c r="GYE33" s="37"/>
      <c r="GYF33" s="37"/>
      <c r="GYG33" s="37"/>
      <c r="GYH33" s="37"/>
      <c r="GYI33" s="37"/>
      <c r="GYJ33" s="37"/>
      <c r="GYK33" s="37"/>
      <c r="GYL33" s="37"/>
      <c r="GYM33" s="37"/>
      <c r="GYN33" s="37"/>
      <c r="GYO33" s="37"/>
      <c r="GYP33" s="37"/>
      <c r="GYQ33" s="37"/>
      <c r="GYR33" s="37"/>
      <c r="GYS33" s="37"/>
      <c r="GYT33" s="37"/>
      <c r="GYU33" s="37"/>
      <c r="GYV33" s="37"/>
      <c r="GYW33" s="37"/>
      <c r="GYX33" s="37"/>
      <c r="GYY33" s="37"/>
      <c r="GYZ33" s="37"/>
      <c r="GZA33" s="37"/>
      <c r="GZB33" s="37"/>
      <c r="GZC33" s="37"/>
      <c r="GZD33" s="37"/>
      <c r="GZE33" s="37"/>
      <c r="GZF33" s="37"/>
      <c r="GZG33" s="37"/>
      <c r="GZH33" s="37"/>
      <c r="GZI33" s="37"/>
      <c r="GZJ33" s="37"/>
      <c r="GZK33" s="37"/>
      <c r="GZL33" s="37"/>
      <c r="GZM33" s="37"/>
      <c r="GZN33" s="37"/>
      <c r="GZO33" s="37"/>
      <c r="GZP33" s="37"/>
      <c r="GZQ33" s="37"/>
      <c r="GZR33" s="37"/>
      <c r="GZS33" s="37"/>
      <c r="GZT33" s="37"/>
      <c r="GZU33" s="37"/>
      <c r="GZV33" s="37"/>
      <c r="GZW33" s="37"/>
      <c r="GZX33" s="37"/>
      <c r="GZY33" s="37"/>
      <c r="GZZ33" s="37"/>
      <c r="HAA33" s="37"/>
      <c r="HAB33" s="37"/>
      <c r="HAC33" s="37"/>
      <c r="HAD33" s="37"/>
      <c r="HAE33" s="37"/>
      <c r="HAF33" s="37"/>
      <c r="HAG33" s="37"/>
      <c r="HAH33" s="37"/>
      <c r="HAI33" s="37"/>
      <c r="HAJ33" s="37"/>
      <c r="HAK33" s="37"/>
      <c r="HAL33" s="37"/>
      <c r="HAM33" s="37"/>
      <c r="HAN33" s="37"/>
      <c r="HAO33" s="37"/>
      <c r="HAP33" s="37"/>
      <c r="HAQ33" s="37"/>
      <c r="HAR33" s="37"/>
      <c r="HAS33" s="37"/>
      <c r="HAT33" s="37"/>
      <c r="HAU33" s="37"/>
      <c r="HAV33" s="37"/>
      <c r="HAW33" s="37"/>
      <c r="HAX33" s="37"/>
      <c r="HAY33" s="37"/>
      <c r="HAZ33" s="37"/>
      <c r="HBA33" s="37"/>
      <c r="HBB33" s="37"/>
      <c r="HBC33" s="37"/>
      <c r="HBD33" s="37"/>
      <c r="HBE33" s="37"/>
      <c r="HBF33" s="37"/>
      <c r="HBG33" s="37"/>
      <c r="HBH33" s="37"/>
      <c r="HBI33" s="37"/>
      <c r="HBJ33" s="37"/>
      <c r="HBK33" s="37"/>
      <c r="HBL33" s="37"/>
      <c r="HBM33" s="37"/>
      <c r="HBN33" s="37"/>
      <c r="HBO33" s="37"/>
      <c r="HBP33" s="37"/>
      <c r="HBQ33" s="37"/>
      <c r="HBR33" s="37"/>
      <c r="HBS33" s="37"/>
      <c r="HBT33" s="37"/>
      <c r="HBU33" s="37"/>
      <c r="HBV33" s="37"/>
      <c r="HBW33" s="37"/>
      <c r="HBX33" s="37"/>
      <c r="HBY33" s="37"/>
      <c r="HBZ33" s="37"/>
      <c r="HCA33" s="37"/>
      <c r="HCB33" s="37"/>
      <c r="HCC33" s="37"/>
      <c r="HCD33" s="37"/>
      <c r="HCE33" s="37"/>
      <c r="HCF33" s="37"/>
      <c r="HCG33" s="37"/>
      <c r="HCH33" s="37"/>
      <c r="HCI33" s="37"/>
      <c r="HCJ33" s="37"/>
      <c r="HCK33" s="37"/>
      <c r="HCL33" s="37"/>
      <c r="HCM33" s="37"/>
      <c r="HCN33" s="37"/>
      <c r="HCO33" s="37"/>
      <c r="HCP33" s="37"/>
      <c r="HCQ33" s="37"/>
      <c r="HCR33" s="37"/>
      <c r="HCS33" s="37"/>
      <c r="HCT33" s="37"/>
      <c r="HCU33" s="37"/>
      <c r="HCV33" s="37"/>
      <c r="HCW33" s="37"/>
      <c r="HCX33" s="37"/>
      <c r="HCY33" s="37"/>
      <c r="HCZ33" s="37"/>
      <c r="HDA33" s="37"/>
      <c r="HDB33" s="37"/>
      <c r="HDC33" s="37"/>
      <c r="HDD33" s="37"/>
      <c r="HDE33" s="37"/>
      <c r="HDF33" s="37"/>
      <c r="HDG33" s="37"/>
      <c r="HDH33" s="37"/>
      <c r="HDI33" s="37"/>
      <c r="HDJ33" s="37"/>
      <c r="HDK33" s="37"/>
      <c r="HDL33" s="37"/>
      <c r="HDM33" s="37"/>
      <c r="HDN33" s="37"/>
      <c r="HDO33" s="37"/>
      <c r="HDP33" s="37"/>
      <c r="HDQ33" s="37"/>
      <c r="HDR33" s="37"/>
      <c r="HDS33" s="37"/>
      <c r="HDT33" s="37"/>
      <c r="HDU33" s="37"/>
      <c r="HDV33" s="37"/>
      <c r="HDW33" s="37"/>
      <c r="HDX33" s="37"/>
      <c r="HDY33" s="37"/>
      <c r="HDZ33" s="37"/>
      <c r="HEA33" s="37"/>
      <c r="HEB33" s="37"/>
      <c r="HEC33" s="37"/>
      <c r="HED33" s="37"/>
      <c r="HEE33" s="37"/>
      <c r="HEF33" s="37"/>
      <c r="HEG33" s="37"/>
      <c r="HEH33" s="37"/>
      <c r="HEI33" s="37"/>
      <c r="HEJ33" s="37"/>
      <c r="HEK33" s="37"/>
      <c r="HEL33" s="37"/>
      <c r="HEM33" s="37"/>
      <c r="HEN33" s="37"/>
      <c r="HEO33" s="37"/>
      <c r="HEP33" s="37"/>
      <c r="HEQ33" s="37"/>
      <c r="HER33" s="37"/>
      <c r="HES33" s="37"/>
      <c r="HET33" s="37"/>
      <c r="HEU33" s="37"/>
      <c r="HEV33" s="37"/>
      <c r="HEW33" s="37"/>
      <c r="HEX33" s="37"/>
      <c r="HEY33" s="37"/>
      <c r="HEZ33" s="37"/>
      <c r="HFA33" s="37"/>
      <c r="HFB33" s="37"/>
      <c r="HFC33" s="37"/>
      <c r="HFD33" s="37"/>
      <c r="HFE33" s="37"/>
      <c r="HFF33" s="37"/>
      <c r="HFG33" s="37"/>
      <c r="HFH33" s="37"/>
      <c r="HFI33" s="37"/>
      <c r="HFJ33" s="37"/>
      <c r="HFK33" s="37"/>
      <c r="HFL33" s="37"/>
      <c r="HFM33" s="37"/>
      <c r="HFN33" s="37"/>
      <c r="HFO33" s="37"/>
      <c r="HFP33" s="37"/>
      <c r="HFQ33" s="37"/>
      <c r="HFR33" s="37"/>
      <c r="HFS33" s="37"/>
      <c r="HFT33" s="37"/>
      <c r="HFU33" s="37"/>
      <c r="HFV33" s="37"/>
      <c r="HFW33" s="37"/>
      <c r="HFX33" s="37"/>
      <c r="HFY33" s="37"/>
      <c r="HFZ33" s="37"/>
      <c r="HGA33" s="37"/>
      <c r="HGB33" s="37"/>
      <c r="HGC33" s="37"/>
      <c r="HGD33" s="37"/>
      <c r="HGE33" s="37"/>
      <c r="HGF33" s="37"/>
      <c r="HGG33" s="37"/>
      <c r="HGH33" s="37"/>
      <c r="HGI33" s="37"/>
      <c r="HGJ33" s="37"/>
      <c r="HGK33" s="37"/>
      <c r="HGL33" s="37"/>
      <c r="HGM33" s="37"/>
      <c r="HGN33" s="37"/>
      <c r="HGO33" s="37"/>
      <c r="HGP33" s="37"/>
      <c r="HGQ33" s="37"/>
      <c r="HGR33" s="37"/>
      <c r="HGS33" s="37"/>
      <c r="HGT33" s="37"/>
      <c r="HGU33" s="37"/>
      <c r="HGV33" s="37"/>
      <c r="HGW33" s="37"/>
      <c r="HGX33" s="37"/>
      <c r="HGY33" s="37"/>
      <c r="HGZ33" s="37"/>
      <c r="HHA33" s="37"/>
      <c r="HHB33" s="37"/>
      <c r="HHC33" s="37"/>
      <c r="HHD33" s="37"/>
      <c r="HHE33" s="37"/>
      <c r="HHF33" s="37"/>
      <c r="HHG33" s="37"/>
      <c r="HHH33" s="37"/>
      <c r="HHI33" s="37"/>
      <c r="HHJ33" s="37"/>
      <c r="HHK33" s="37"/>
      <c r="HHL33" s="37"/>
      <c r="HHM33" s="37"/>
      <c r="HHN33" s="37"/>
      <c r="HHO33" s="37"/>
      <c r="HHP33" s="37"/>
      <c r="HHQ33" s="37"/>
      <c r="HHR33" s="37"/>
      <c r="HHS33" s="37"/>
      <c r="HHT33" s="37"/>
      <c r="HHU33" s="37"/>
      <c r="HHV33" s="37"/>
      <c r="HHW33" s="37"/>
      <c r="HHX33" s="37"/>
      <c r="HHY33" s="37"/>
      <c r="HHZ33" s="37"/>
      <c r="HIA33" s="37"/>
      <c r="HIB33" s="37"/>
      <c r="HIC33" s="37"/>
      <c r="HID33" s="37"/>
      <c r="HIE33" s="37"/>
      <c r="HIF33" s="37"/>
      <c r="HIG33" s="37"/>
      <c r="HIH33" s="37"/>
      <c r="HII33" s="37"/>
      <c r="HIJ33" s="37"/>
      <c r="HIK33" s="37"/>
      <c r="HIL33" s="37"/>
      <c r="HIM33" s="37"/>
      <c r="HIN33" s="37"/>
      <c r="HIO33" s="37"/>
      <c r="HIP33" s="37"/>
      <c r="HIQ33" s="37"/>
      <c r="HIR33" s="37"/>
      <c r="HIS33" s="37"/>
      <c r="HIT33" s="37"/>
      <c r="HIU33" s="37"/>
      <c r="HIV33" s="37"/>
      <c r="HIW33" s="37"/>
      <c r="HIX33" s="37"/>
      <c r="HIY33" s="37"/>
      <c r="HIZ33" s="37"/>
      <c r="HJA33" s="37"/>
      <c r="HJB33" s="37"/>
      <c r="HJC33" s="37"/>
      <c r="HJD33" s="37"/>
      <c r="HJE33" s="37"/>
      <c r="HJF33" s="37"/>
      <c r="HJG33" s="37"/>
      <c r="HJH33" s="37"/>
      <c r="HJI33" s="37"/>
      <c r="HJJ33" s="37"/>
      <c r="HJK33" s="37"/>
      <c r="HJL33" s="37"/>
      <c r="HJM33" s="37"/>
      <c r="HJN33" s="37"/>
      <c r="HJO33" s="37"/>
      <c r="HJP33" s="37"/>
      <c r="HJQ33" s="37"/>
      <c r="HJR33" s="37"/>
      <c r="HJS33" s="37"/>
      <c r="HJT33" s="37"/>
      <c r="HJU33" s="37"/>
      <c r="HJV33" s="37"/>
      <c r="HJW33" s="37"/>
      <c r="HJX33" s="37"/>
      <c r="HJY33" s="37"/>
      <c r="HJZ33" s="37"/>
      <c r="HKA33" s="37"/>
      <c r="HKB33" s="37"/>
      <c r="HKC33" s="37"/>
      <c r="HKD33" s="37"/>
      <c r="HKE33" s="37"/>
      <c r="HKF33" s="37"/>
      <c r="HKG33" s="37"/>
      <c r="HKH33" s="37"/>
      <c r="HKI33" s="37"/>
      <c r="HKJ33" s="37"/>
      <c r="HKK33" s="37"/>
      <c r="HKL33" s="37"/>
      <c r="HKM33" s="37"/>
      <c r="HKN33" s="37"/>
      <c r="HKO33" s="37"/>
      <c r="HKP33" s="37"/>
      <c r="HKQ33" s="37"/>
      <c r="HKR33" s="37"/>
      <c r="HKS33" s="37"/>
      <c r="HKT33" s="37"/>
      <c r="HKU33" s="37"/>
      <c r="HKV33" s="37"/>
      <c r="HKW33" s="37"/>
      <c r="HKX33" s="37"/>
      <c r="HKY33" s="37"/>
      <c r="HKZ33" s="37"/>
      <c r="HLA33" s="37"/>
      <c r="HLB33" s="37"/>
      <c r="HLC33" s="37"/>
      <c r="HLD33" s="37"/>
      <c r="HLE33" s="37"/>
      <c r="HLF33" s="37"/>
      <c r="HLG33" s="37"/>
      <c r="HLH33" s="37"/>
      <c r="HLI33" s="37"/>
      <c r="HLJ33" s="37"/>
      <c r="HLK33" s="37"/>
      <c r="HLL33" s="37"/>
      <c r="HLM33" s="37"/>
      <c r="HLN33" s="37"/>
      <c r="HLO33" s="37"/>
      <c r="HLP33" s="37"/>
      <c r="HLQ33" s="37"/>
      <c r="HLR33" s="37"/>
      <c r="HLS33" s="37"/>
      <c r="HLT33" s="37"/>
      <c r="HLU33" s="37"/>
      <c r="HLV33" s="37"/>
      <c r="HLW33" s="37"/>
      <c r="HLX33" s="37"/>
      <c r="HLY33" s="37"/>
      <c r="HLZ33" s="37"/>
      <c r="HMA33" s="37"/>
      <c r="HMB33" s="37"/>
      <c r="HMC33" s="37"/>
      <c r="HMD33" s="37"/>
      <c r="HME33" s="37"/>
      <c r="HMF33" s="37"/>
      <c r="HMG33" s="37"/>
      <c r="HMH33" s="37"/>
      <c r="HMI33" s="37"/>
      <c r="HMJ33" s="37"/>
      <c r="HMK33" s="37"/>
      <c r="HML33" s="37"/>
      <c r="HMM33" s="37"/>
      <c r="HMN33" s="37"/>
      <c r="HMO33" s="37"/>
      <c r="HMP33" s="37"/>
      <c r="HMQ33" s="37"/>
      <c r="HMR33" s="37"/>
      <c r="HMS33" s="37"/>
      <c r="HMT33" s="37"/>
      <c r="HMU33" s="37"/>
      <c r="HMV33" s="37"/>
      <c r="HMW33" s="37"/>
      <c r="HMX33" s="37"/>
      <c r="HMY33" s="37"/>
      <c r="HMZ33" s="37"/>
      <c r="HNA33" s="37"/>
      <c r="HNB33" s="37"/>
      <c r="HNC33" s="37"/>
      <c r="HND33" s="37"/>
      <c r="HNE33" s="37"/>
      <c r="HNF33" s="37"/>
      <c r="HNG33" s="37"/>
      <c r="HNH33" s="37"/>
      <c r="HNI33" s="37"/>
      <c r="HNJ33" s="37"/>
      <c r="HNK33" s="37"/>
      <c r="HNL33" s="37"/>
      <c r="HNM33" s="37"/>
      <c r="HNN33" s="37"/>
      <c r="HNO33" s="37"/>
      <c r="HNP33" s="37"/>
      <c r="HNQ33" s="37"/>
      <c r="HNR33" s="37"/>
      <c r="HNS33" s="37"/>
      <c r="HNT33" s="37"/>
      <c r="HNU33" s="37"/>
      <c r="HNV33" s="37"/>
      <c r="HNW33" s="37"/>
      <c r="HNX33" s="37"/>
      <c r="HNY33" s="37"/>
      <c r="HNZ33" s="37"/>
      <c r="HOA33" s="37"/>
      <c r="HOB33" s="37"/>
      <c r="HOC33" s="37"/>
      <c r="HOD33" s="37"/>
      <c r="HOE33" s="37"/>
      <c r="HOF33" s="37"/>
      <c r="HOG33" s="37"/>
      <c r="HOH33" s="37"/>
      <c r="HOI33" s="37"/>
      <c r="HOJ33" s="37"/>
      <c r="HOK33" s="37"/>
      <c r="HOL33" s="37"/>
      <c r="HOM33" s="37"/>
      <c r="HON33" s="37"/>
      <c r="HOO33" s="37"/>
      <c r="HOP33" s="37"/>
      <c r="HOQ33" s="37"/>
      <c r="HOR33" s="37"/>
      <c r="HOS33" s="37"/>
      <c r="HOT33" s="37"/>
      <c r="HOU33" s="37"/>
      <c r="HOV33" s="37"/>
      <c r="HOW33" s="37"/>
      <c r="HOX33" s="37"/>
      <c r="HOY33" s="37"/>
      <c r="HOZ33" s="37"/>
      <c r="HPA33" s="37"/>
      <c r="HPB33" s="37"/>
      <c r="HPC33" s="37"/>
      <c r="HPD33" s="37"/>
      <c r="HPE33" s="37"/>
      <c r="HPF33" s="37"/>
      <c r="HPG33" s="37"/>
      <c r="HPH33" s="37"/>
      <c r="HPI33" s="37"/>
      <c r="HPJ33" s="37"/>
      <c r="HPK33" s="37"/>
      <c r="HPL33" s="37"/>
      <c r="HPM33" s="37"/>
      <c r="HPN33" s="37"/>
      <c r="HPO33" s="37"/>
      <c r="HPP33" s="37"/>
      <c r="HPQ33" s="37"/>
      <c r="HPR33" s="37"/>
      <c r="HPS33" s="37"/>
      <c r="HPT33" s="37"/>
      <c r="HPU33" s="37"/>
      <c r="HPV33" s="37"/>
      <c r="HPW33" s="37"/>
      <c r="HPX33" s="37"/>
      <c r="HPY33" s="37"/>
      <c r="HPZ33" s="37"/>
      <c r="HQA33" s="37"/>
      <c r="HQB33" s="37"/>
      <c r="HQC33" s="37"/>
      <c r="HQD33" s="37"/>
      <c r="HQE33" s="37"/>
      <c r="HQF33" s="37"/>
      <c r="HQG33" s="37"/>
      <c r="HQH33" s="37"/>
      <c r="HQI33" s="37"/>
      <c r="HQJ33" s="37"/>
      <c r="HQK33" s="37"/>
      <c r="HQL33" s="37"/>
      <c r="HQM33" s="37"/>
      <c r="HQN33" s="37"/>
      <c r="HQO33" s="37"/>
      <c r="HQP33" s="37"/>
      <c r="HQQ33" s="37"/>
      <c r="HQR33" s="37"/>
      <c r="HQS33" s="37"/>
      <c r="HQT33" s="37"/>
      <c r="HQU33" s="37"/>
      <c r="HQV33" s="37"/>
      <c r="HQW33" s="37"/>
      <c r="HQX33" s="37"/>
      <c r="HQY33" s="37"/>
      <c r="HQZ33" s="37"/>
      <c r="HRA33" s="37"/>
      <c r="HRB33" s="37"/>
      <c r="HRC33" s="37"/>
      <c r="HRD33" s="37"/>
      <c r="HRE33" s="37"/>
      <c r="HRF33" s="37"/>
      <c r="HRG33" s="37"/>
      <c r="HRH33" s="37"/>
      <c r="HRI33" s="37"/>
      <c r="HRJ33" s="37"/>
      <c r="HRK33" s="37"/>
      <c r="HRL33" s="37"/>
      <c r="HRM33" s="37"/>
      <c r="HRN33" s="37"/>
      <c r="HRO33" s="37"/>
      <c r="HRP33" s="37"/>
      <c r="HRQ33" s="37"/>
      <c r="HRR33" s="37"/>
      <c r="HRS33" s="37"/>
      <c r="HRT33" s="37"/>
      <c r="HRU33" s="37"/>
      <c r="HRV33" s="37"/>
      <c r="HRW33" s="37"/>
      <c r="HRX33" s="37"/>
      <c r="HRY33" s="37"/>
      <c r="HRZ33" s="37"/>
      <c r="HSA33" s="37"/>
      <c r="HSB33" s="37"/>
      <c r="HSC33" s="37"/>
      <c r="HSD33" s="37"/>
      <c r="HSE33" s="37"/>
      <c r="HSF33" s="37"/>
      <c r="HSG33" s="37"/>
      <c r="HSH33" s="37"/>
      <c r="HSI33" s="37"/>
      <c r="HSJ33" s="37"/>
      <c r="HSK33" s="37"/>
      <c r="HSL33" s="37"/>
      <c r="HSM33" s="37"/>
      <c r="HSN33" s="37"/>
      <c r="HSO33" s="37"/>
      <c r="HSP33" s="37"/>
      <c r="HSQ33" s="37"/>
      <c r="HSR33" s="37"/>
      <c r="HSS33" s="37"/>
      <c r="HST33" s="37"/>
      <c r="HSU33" s="37"/>
      <c r="HSV33" s="37"/>
      <c r="HSW33" s="37"/>
      <c r="HSX33" s="37"/>
      <c r="HSY33" s="37"/>
      <c r="HSZ33" s="37"/>
      <c r="HTA33" s="37"/>
      <c r="HTB33" s="37"/>
      <c r="HTC33" s="37"/>
      <c r="HTD33" s="37"/>
      <c r="HTE33" s="37"/>
      <c r="HTF33" s="37"/>
      <c r="HTG33" s="37"/>
      <c r="HTH33" s="37"/>
      <c r="HTI33" s="37"/>
      <c r="HTJ33" s="37"/>
      <c r="HTK33" s="37"/>
      <c r="HTL33" s="37"/>
      <c r="HTM33" s="37"/>
      <c r="HTN33" s="37"/>
      <c r="HTO33" s="37"/>
      <c r="HTP33" s="37"/>
      <c r="HTQ33" s="37"/>
      <c r="HTR33" s="37"/>
      <c r="HTS33" s="37"/>
      <c r="HTT33" s="37"/>
      <c r="HTU33" s="37"/>
      <c r="HTV33" s="37"/>
      <c r="HTW33" s="37"/>
      <c r="HTX33" s="37"/>
      <c r="HTY33" s="37"/>
      <c r="HTZ33" s="37"/>
      <c r="HUA33" s="37"/>
      <c r="HUB33" s="37"/>
      <c r="HUC33" s="37"/>
      <c r="HUD33" s="37"/>
      <c r="HUE33" s="37"/>
      <c r="HUF33" s="37"/>
      <c r="HUG33" s="37"/>
      <c r="HUH33" s="37"/>
      <c r="HUI33" s="37"/>
      <c r="HUJ33" s="37"/>
      <c r="HUK33" s="37"/>
      <c r="HUL33" s="37"/>
      <c r="HUM33" s="37"/>
      <c r="HUN33" s="37"/>
      <c r="HUO33" s="37"/>
      <c r="HUP33" s="37"/>
      <c r="HUQ33" s="37"/>
      <c r="HUR33" s="37"/>
      <c r="HUS33" s="37"/>
      <c r="HUT33" s="37"/>
      <c r="HUU33" s="37"/>
      <c r="HUV33" s="37"/>
      <c r="HUW33" s="37"/>
      <c r="HUX33" s="37"/>
      <c r="HUY33" s="37"/>
      <c r="HUZ33" s="37"/>
      <c r="HVA33" s="37"/>
      <c r="HVB33" s="37"/>
      <c r="HVC33" s="37"/>
      <c r="HVD33" s="37"/>
      <c r="HVE33" s="37"/>
      <c r="HVF33" s="37"/>
      <c r="HVG33" s="37"/>
      <c r="HVH33" s="37"/>
      <c r="HVI33" s="37"/>
      <c r="HVJ33" s="37"/>
      <c r="HVK33" s="37"/>
      <c r="HVL33" s="37"/>
      <c r="HVM33" s="37"/>
      <c r="HVN33" s="37"/>
      <c r="HVO33" s="37"/>
      <c r="HVP33" s="37"/>
      <c r="HVQ33" s="37"/>
      <c r="HVR33" s="37"/>
      <c r="HVS33" s="37"/>
      <c r="HVT33" s="37"/>
      <c r="HVU33" s="37"/>
      <c r="HVV33" s="37"/>
      <c r="HVW33" s="37"/>
      <c r="HVX33" s="37"/>
      <c r="HVY33" s="37"/>
      <c r="HVZ33" s="37"/>
      <c r="HWA33" s="37"/>
      <c r="HWB33" s="37"/>
      <c r="HWC33" s="37"/>
      <c r="HWD33" s="37"/>
      <c r="HWE33" s="37"/>
      <c r="HWF33" s="37"/>
      <c r="HWG33" s="37"/>
      <c r="HWH33" s="37"/>
      <c r="HWI33" s="37"/>
      <c r="HWJ33" s="37"/>
      <c r="HWK33" s="37"/>
      <c r="HWL33" s="37"/>
      <c r="HWM33" s="37"/>
      <c r="HWN33" s="37"/>
      <c r="HWO33" s="37"/>
      <c r="HWP33" s="37"/>
      <c r="HWQ33" s="37"/>
      <c r="HWR33" s="37"/>
      <c r="HWS33" s="37"/>
      <c r="HWT33" s="37"/>
      <c r="HWU33" s="37"/>
      <c r="HWV33" s="37"/>
      <c r="HWW33" s="37"/>
      <c r="HWX33" s="37"/>
      <c r="HWY33" s="37"/>
      <c r="HWZ33" s="37"/>
      <c r="HXA33" s="37"/>
      <c r="HXB33" s="37"/>
      <c r="HXC33" s="37"/>
      <c r="HXD33" s="37"/>
      <c r="HXE33" s="37"/>
      <c r="HXF33" s="37"/>
      <c r="HXG33" s="37"/>
      <c r="HXH33" s="37"/>
      <c r="HXI33" s="37"/>
      <c r="HXJ33" s="37"/>
      <c r="HXK33" s="37"/>
      <c r="HXL33" s="37"/>
      <c r="HXM33" s="37"/>
      <c r="HXN33" s="37"/>
      <c r="HXO33" s="37"/>
      <c r="HXP33" s="37"/>
      <c r="HXQ33" s="37"/>
      <c r="HXR33" s="37"/>
      <c r="HXS33" s="37"/>
      <c r="HXT33" s="37"/>
      <c r="HXU33" s="37"/>
      <c r="HXV33" s="37"/>
      <c r="HXW33" s="37"/>
      <c r="HXX33" s="37"/>
      <c r="HXY33" s="37"/>
      <c r="HXZ33" s="37"/>
      <c r="HYA33" s="37"/>
      <c r="HYB33" s="37"/>
      <c r="HYC33" s="37"/>
      <c r="HYD33" s="37"/>
      <c r="HYE33" s="37"/>
      <c r="HYF33" s="37"/>
      <c r="HYG33" s="37"/>
      <c r="HYH33" s="37"/>
      <c r="HYI33" s="37"/>
      <c r="HYJ33" s="37"/>
      <c r="HYK33" s="37"/>
      <c r="HYL33" s="37"/>
      <c r="HYM33" s="37"/>
      <c r="HYN33" s="37"/>
      <c r="HYO33" s="37"/>
      <c r="HYP33" s="37"/>
      <c r="HYQ33" s="37"/>
      <c r="HYR33" s="37"/>
      <c r="HYS33" s="37"/>
      <c r="HYT33" s="37"/>
      <c r="HYU33" s="37"/>
      <c r="HYV33" s="37"/>
      <c r="HYW33" s="37"/>
      <c r="HYX33" s="37"/>
      <c r="HYY33" s="37"/>
      <c r="HYZ33" s="37"/>
      <c r="HZA33" s="37"/>
      <c r="HZB33" s="37"/>
      <c r="HZC33" s="37"/>
      <c r="HZD33" s="37"/>
      <c r="HZE33" s="37"/>
      <c r="HZF33" s="37"/>
      <c r="HZG33" s="37"/>
      <c r="HZH33" s="37"/>
      <c r="HZI33" s="37"/>
      <c r="HZJ33" s="37"/>
      <c r="HZK33" s="37"/>
      <c r="HZL33" s="37"/>
      <c r="HZM33" s="37"/>
      <c r="HZN33" s="37"/>
      <c r="HZO33" s="37"/>
      <c r="HZP33" s="37"/>
      <c r="HZQ33" s="37"/>
      <c r="HZR33" s="37"/>
      <c r="HZS33" s="37"/>
      <c r="HZT33" s="37"/>
      <c r="HZU33" s="37"/>
      <c r="HZV33" s="37"/>
      <c r="HZW33" s="37"/>
      <c r="HZX33" s="37"/>
      <c r="HZY33" s="37"/>
      <c r="HZZ33" s="37"/>
      <c r="IAA33" s="37"/>
      <c r="IAB33" s="37"/>
      <c r="IAC33" s="37"/>
      <c r="IAD33" s="37"/>
      <c r="IAE33" s="37"/>
      <c r="IAF33" s="37"/>
      <c r="IAG33" s="37"/>
      <c r="IAH33" s="37"/>
      <c r="IAI33" s="37"/>
      <c r="IAJ33" s="37"/>
      <c r="IAK33" s="37"/>
      <c r="IAL33" s="37"/>
      <c r="IAM33" s="37"/>
      <c r="IAN33" s="37"/>
      <c r="IAO33" s="37"/>
      <c r="IAP33" s="37"/>
      <c r="IAQ33" s="37"/>
      <c r="IAR33" s="37"/>
      <c r="IAS33" s="37"/>
      <c r="IAT33" s="37"/>
      <c r="IAU33" s="37"/>
      <c r="IAV33" s="37"/>
      <c r="IAW33" s="37"/>
      <c r="IAX33" s="37"/>
      <c r="IAY33" s="37"/>
      <c r="IAZ33" s="37"/>
      <c r="IBA33" s="37"/>
      <c r="IBB33" s="37"/>
      <c r="IBC33" s="37"/>
      <c r="IBD33" s="37"/>
      <c r="IBE33" s="37"/>
      <c r="IBF33" s="37"/>
      <c r="IBG33" s="37"/>
      <c r="IBH33" s="37"/>
      <c r="IBI33" s="37"/>
      <c r="IBJ33" s="37"/>
      <c r="IBK33" s="37"/>
      <c r="IBL33" s="37"/>
      <c r="IBM33" s="37"/>
      <c r="IBN33" s="37"/>
      <c r="IBO33" s="37"/>
      <c r="IBP33" s="37"/>
      <c r="IBQ33" s="37"/>
      <c r="IBR33" s="37"/>
      <c r="IBS33" s="37"/>
      <c r="IBT33" s="37"/>
      <c r="IBU33" s="37"/>
      <c r="IBV33" s="37"/>
      <c r="IBW33" s="37"/>
      <c r="IBX33" s="37"/>
      <c r="IBY33" s="37"/>
      <c r="IBZ33" s="37"/>
      <c r="ICA33" s="37"/>
      <c r="ICB33" s="37"/>
      <c r="ICC33" s="37"/>
      <c r="ICD33" s="37"/>
      <c r="ICE33" s="37"/>
      <c r="ICF33" s="37"/>
      <c r="ICG33" s="37"/>
      <c r="ICH33" s="37"/>
      <c r="ICI33" s="37"/>
      <c r="ICJ33" s="37"/>
      <c r="ICK33" s="37"/>
      <c r="ICL33" s="37"/>
      <c r="ICM33" s="37"/>
      <c r="ICN33" s="37"/>
      <c r="ICO33" s="37"/>
      <c r="ICP33" s="37"/>
      <c r="ICQ33" s="37"/>
      <c r="ICR33" s="37"/>
      <c r="ICS33" s="37"/>
      <c r="ICT33" s="37"/>
      <c r="ICU33" s="37"/>
      <c r="ICV33" s="37"/>
      <c r="ICW33" s="37"/>
      <c r="ICX33" s="37"/>
      <c r="ICY33" s="37"/>
      <c r="ICZ33" s="37"/>
      <c r="IDA33" s="37"/>
      <c r="IDB33" s="37"/>
      <c r="IDC33" s="37"/>
      <c r="IDD33" s="37"/>
      <c r="IDE33" s="37"/>
      <c r="IDF33" s="37"/>
      <c r="IDG33" s="37"/>
      <c r="IDH33" s="37"/>
      <c r="IDI33" s="37"/>
      <c r="IDJ33" s="37"/>
      <c r="IDK33" s="37"/>
      <c r="IDL33" s="37"/>
      <c r="IDM33" s="37"/>
      <c r="IDN33" s="37"/>
      <c r="IDO33" s="37"/>
      <c r="IDP33" s="37"/>
      <c r="IDQ33" s="37"/>
      <c r="IDR33" s="37"/>
      <c r="IDS33" s="37"/>
      <c r="IDT33" s="37"/>
      <c r="IDU33" s="37"/>
      <c r="IDV33" s="37"/>
      <c r="IDW33" s="37"/>
      <c r="IDX33" s="37"/>
      <c r="IDY33" s="37"/>
      <c r="IDZ33" s="37"/>
      <c r="IEA33" s="37"/>
      <c r="IEB33" s="37"/>
      <c r="IEC33" s="37"/>
      <c r="IED33" s="37"/>
      <c r="IEE33" s="37"/>
      <c r="IEF33" s="37"/>
      <c r="IEG33" s="37"/>
      <c r="IEH33" s="37"/>
      <c r="IEI33" s="37"/>
      <c r="IEJ33" s="37"/>
      <c r="IEK33" s="37"/>
      <c r="IEL33" s="37"/>
      <c r="IEM33" s="37"/>
      <c r="IEN33" s="37"/>
      <c r="IEO33" s="37"/>
      <c r="IEP33" s="37"/>
      <c r="IEQ33" s="37"/>
      <c r="IER33" s="37"/>
      <c r="IES33" s="37"/>
      <c r="IET33" s="37"/>
      <c r="IEU33" s="37"/>
      <c r="IEV33" s="37"/>
      <c r="IEW33" s="37"/>
      <c r="IEX33" s="37"/>
      <c r="IEY33" s="37"/>
      <c r="IEZ33" s="37"/>
      <c r="IFA33" s="37"/>
      <c r="IFB33" s="37"/>
      <c r="IFC33" s="37"/>
      <c r="IFD33" s="37"/>
      <c r="IFE33" s="37"/>
      <c r="IFF33" s="37"/>
      <c r="IFG33" s="37"/>
      <c r="IFH33" s="37"/>
      <c r="IFI33" s="37"/>
      <c r="IFJ33" s="37"/>
      <c r="IFK33" s="37"/>
      <c r="IFL33" s="37"/>
      <c r="IFM33" s="37"/>
      <c r="IFN33" s="37"/>
      <c r="IFO33" s="37"/>
      <c r="IFP33" s="37"/>
      <c r="IFQ33" s="37"/>
      <c r="IFR33" s="37"/>
      <c r="IFS33" s="37"/>
      <c r="IFT33" s="37"/>
      <c r="IFU33" s="37"/>
      <c r="IFV33" s="37"/>
      <c r="IFW33" s="37"/>
      <c r="IFX33" s="37"/>
      <c r="IFY33" s="37"/>
      <c r="IFZ33" s="37"/>
      <c r="IGA33" s="37"/>
      <c r="IGB33" s="37"/>
      <c r="IGC33" s="37"/>
      <c r="IGD33" s="37"/>
      <c r="IGE33" s="37"/>
      <c r="IGF33" s="37"/>
      <c r="IGG33" s="37"/>
      <c r="IGH33" s="37"/>
      <c r="IGI33" s="37"/>
      <c r="IGJ33" s="37"/>
      <c r="IGK33" s="37"/>
      <c r="IGL33" s="37"/>
      <c r="IGM33" s="37"/>
      <c r="IGN33" s="37"/>
      <c r="IGO33" s="37"/>
      <c r="IGP33" s="37"/>
      <c r="IGQ33" s="37"/>
      <c r="IGR33" s="37"/>
      <c r="IGS33" s="37"/>
      <c r="IGT33" s="37"/>
      <c r="IGU33" s="37"/>
      <c r="IGV33" s="37"/>
      <c r="IGW33" s="37"/>
      <c r="IGX33" s="37"/>
      <c r="IGY33" s="37"/>
      <c r="IGZ33" s="37"/>
      <c r="IHA33" s="37"/>
      <c r="IHB33" s="37"/>
      <c r="IHC33" s="37"/>
      <c r="IHD33" s="37"/>
      <c r="IHE33" s="37"/>
      <c r="IHF33" s="37"/>
      <c r="IHG33" s="37"/>
      <c r="IHH33" s="37"/>
      <c r="IHI33" s="37"/>
      <c r="IHJ33" s="37"/>
      <c r="IHK33" s="37"/>
      <c r="IHL33" s="37"/>
      <c r="IHM33" s="37"/>
      <c r="IHN33" s="37"/>
      <c r="IHO33" s="37"/>
      <c r="IHP33" s="37"/>
      <c r="IHQ33" s="37"/>
      <c r="IHR33" s="37"/>
      <c r="IHS33" s="37"/>
      <c r="IHT33" s="37"/>
      <c r="IHU33" s="37"/>
      <c r="IHV33" s="37"/>
      <c r="IHW33" s="37"/>
      <c r="IHX33" s="37"/>
      <c r="IHY33" s="37"/>
      <c r="IHZ33" s="37"/>
      <c r="IIA33" s="37"/>
      <c r="IIB33" s="37"/>
      <c r="IIC33" s="37"/>
      <c r="IID33" s="37"/>
      <c r="IIE33" s="37"/>
      <c r="IIF33" s="37"/>
      <c r="IIG33" s="37"/>
      <c r="IIH33" s="37"/>
      <c r="III33" s="37"/>
      <c r="IIJ33" s="37"/>
      <c r="IIK33" s="37"/>
      <c r="IIL33" s="37"/>
      <c r="IIM33" s="37"/>
      <c r="IIN33" s="37"/>
      <c r="IIO33" s="37"/>
      <c r="IIP33" s="37"/>
      <c r="IIQ33" s="37"/>
      <c r="IIR33" s="37"/>
      <c r="IIS33" s="37"/>
      <c r="IIT33" s="37"/>
      <c r="IIU33" s="37"/>
      <c r="IIV33" s="37"/>
      <c r="IIW33" s="37"/>
      <c r="IIX33" s="37"/>
      <c r="IIY33" s="37"/>
      <c r="IIZ33" s="37"/>
      <c r="IJA33" s="37"/>
      <c r="IJB33" s="37"/>
      <c r="IJC33" s="37"/>
      <c r="IJD33" s="37"/>
      <c r="IJE33" s="37"/>
      <c r="IJF33" s="37"/>
      <c r="IJG33" s="37"/>
      <c r="IJH33" s="37"/>
      <c r="IJI33" s="37"/>
      <c r="IJJ33" s="37"/>
      <c r="IJK33" s="37"/>
      <c r="IJL33" s="37"/>
      <c r="IJM33" s="37"/>
      <c r="IJN33" s="37"/>
      <c r="IJO33" s="37"/>
      <c r="IJP33" s="37"/>
      <c r="IJQ33" s="37"/>
      <c r="IJR33" s="37"/>
      <c r="IJS33" s="37"/>
      <c r="IJT33" s="37"/>
      <c r="IJU33" s="37"/>
      <c r="IJV33" s="37"/>
      <c r="IJW33" s="37"/>
      <c r="IJX33" s="37"/>
      <c r="IJY33" s="37"/>
      <c r="IJZ33" s="37"/>
      <c r="IKA33" s="37"/>
      <c r="IKB33" s="37"/>
      <c r="IKC33" s="37"/>
      <c r="IKD33" s="37"/>
      <c r="IKE33" s="37"/>
      <c r="IKF33" s="37"/>
      <c r="IKG33" s="37"/>
      <c r="IKH33" s="37"/>
      <c r="IKI33" s="37"/>
      <c r="IKJ33" s="37"/>
      <c r="IKK33" s="37"/>
      <c r="IKL33" s="37"/>
      <c r="IKM33" s="37"/>
      <c r="IKN33" s="37"/>
      <c r="IKO33" s="37"/>
      <c r="IKP33" s="37"/>
      <c r="IKQ33" s="37"/>
      <c r="IKR33" s="37"/>
      <c r="IKS33" s="37"/>
      <c r="IKT33" s="37"/>
      <c r="IKU33" s="37"/>
      <c r="IKV33" s="37"/>
      <c r="IKW33" s="37"/>
      <c r="IKX33" s="37"/>
      <c r="IKY33" s="37"/>
      <c r="IKZ33" s="37"/>
      <c r="ILA33" s="37"/>
      <c r="ILB33" s="37"/>
      <c r="ILC33" s="37"/>
      <c r="ILD33" s="37"/>
      <c r="ILE33" s="37"/>
      <c r="ILF33" s="37"/>
      <c r="ILG33" s="37"/>
      <c r="ILH33" s="37"/>
      <c r="ILI33" s="37"/>
      <c r="ILJ33" s="37"/>
      <c r="ILK33" s="37"/>
      <c r="ILL33" s="37"/>
      <c r="ILM33" s="37"/>
      <c r="ILN33" s="37"/>
      <c r="ILO33" s="37"/>
      <c r="ILP33" s="37"/>
      <c r="ILQ33" s="37"/>
      <c r="ILR33" s="37"/>
      <c r="ILS33" s="37"/>
      <c r="ILT33" s="37"/>
      <c r="ILU33" s="37"/>
      <c r="ILV33" s="37"/>
      <c r="ILW33" s="37"/>
      <c r="ILX33" s="37"/>
      <c r="ILY33" s="37"/>
      <c r="ILZ33" s="37"/>
      <c r="IMA33" s="37"/>
      <c r="IMB33" s="37"/>
      <c r="IMC33" s="37"/>
      <c r="IMD33" s="37"/>
      <c r="IME33" s="37"/>
      <c r="IMF33" s="37"/>
      <c r="IMG33" s="37"/>
      <c r="IMH33" s="37"/>
      <c r="IMI33" s="37"/>
      <c r="IMJ33" s="37"/>
      <c r="IMK33" s="37"/>
      <c r="IML33" s="37"/>
      <c r="IMM33" s="37"/>
      <c r="IMN33" s="37"/>
      <c r="IMO33" s="37"/>
      <c r="IMP33" s="37"/>
      <c r="IMQ33" s="37"/>
      <c r="IMR33" s="37"/>
      <c r="IMS33" s="37"/>
      <c r="IMT33" s="37"/>
      <c r="IMU33" s="37"/>
      <c r="IMV33" s="37"/>
      <c r="IMW33" s="37"/>
      <c r="IMX33" s="37"/>
      <c r="IMY33" s="37"/>
      <c r="IMZ33" s="37"/>
      <c r="INA33" s="37"/>
      <c r="INB33" s="37"/>
      <c r="INC33" s="37"/>
      <c r="IND33" s="37"/>
      <c r="INE33" s="37"/>
      <c r="INF33" s="37"/>
      <c r="ING33" s="37"/>
      <c r="INH33" s="37"/>
      <c r="INI33" s="37"/>
      <c r="INJ33" s="37"/>
      <c r="INK33" s="37"/>
      <c r="INL33" s="37"/>
      <c r="INM33" s="37"/>
      <c r="INN33" s="37"/>
      <c r="INO33" s="37"/>
      <c r="INP33" s="37"/>
      <c r="INQ33" s="37"/>
      <c r="INR33" s="37"/>
      <c r="INS33" s="37"/>
      <c r="INT33" s="37"/>
      <c r="INU33" s="37"/>
      <c r="INV33" s="37"/>
      <c r="INW33" s="37"/>
      <c r="INX33" s="37"/>
      <c r="INY33" s="37"/>
      <c r="INZ33" s="37"/>
      <c r="IOA33" s="37"/>
      <c r="IOB33" s="37"/>
      <c r="IOC33" s="37"/>
      <c r="IOD33" s="37"/>
      <c r="IOE33" s="37"/>
      <c r="IOF33" s="37"/>
      <c r="IOG33" s="37"/>
      <c r="IOH33" s="37"/>
      <c r="IOI33" s="37"/>
      <c r="IOJ33" s="37"/>
      <c r="IOK33" s="37"/>
      <c r="IOL33" s="37"/>
      <c r="IOM33" s="37"/>
      <c r="ION33" s="37"/>
      <c r="IOO33" s="37"/>
      <c r="IOP33" s="37"/>
      <c r="IOQ33" s="37"/>
      <c r="IOR33" s="37"/>
      <c r="IOS33" s="37"/>
      <c r="IOT33" s="37"/>
      <c r="IOU33" s="37"/>
      <c r="IOV33" s="37"/>
      <c r="IOW33" s="37"/>
      <c r="IOX33" s="37"/>
      <c r="IOY33" s="37"/>
      <c r="IOZ33" s="37"/>
      <c r="IPA33" s="37"/>
      <c r="IPB33" s="37"/>
      <c r="IPC33" s="37"/>
      <c r="IPD33" s="37"/>
      <c r="IPE33" s="37"/>
      <c r="IPF33" s="37"/>
      <c r="IPG33" s="37"/>
      <c r="IPH33" s="37"/>
      <c r="IPI33" s="37"/>
      <c r="IPJ33" s="37"/>
      <c r="IPK33" s="37"/>
      <c r="IPL33" s="37"/>
      <c r="IPM33" s="37"/>
      <c r="IPN33" s="37"/>
      <c r="IPO33" s="37"/>
      <c r="IPP33" s="37"/>
      <c r="IPQ33" s="37"/>
      <c r="IPR33" s="37"/>
      <c r="IPS33" s="37"/>
      <c r="IPT33" s="37"/>
      <c r="IPU33" s="37"/>
      <c r="IPV33" s="37"/>
      <c r="IPW33" s="37"/>
      <c r="IPX33" s="37"/>
      <c r="IPY33" s="37"/>
      <c r="IPZ33" s="37"/>
      <c r="IQA33" s="37"/>
      <c r="IQB33" s="37"/>
      <c r="IQC33" s="37"/>
      <c r="IQD33" s="37"/>
      <c r="IQE33" s="37"/>
      <c r="IQF33" s="37"/>
      <c r="IQG33" s="37"/>
      <c r="IQH33" s="37"/>
      <c r="IQI33" s="37"/>
      <c r="IQJ33" s="37"/>
      <c r="IQK33" s="37"/>
      <c r="IQL33" s="37"/>
      <c r="IQM33" s="37"/>
      <c r="IQN33" s="37"/>
      <c r="IQO33" s="37"/>
      <c r="IQP33" s="37"/>
      <c r="IQQ33" s="37"/>
      <c r="IQR33" s="37"/>
      <c r="IQS33" s="37"/>
      <c r="IQT33" s="37"/>
      <c r="IQU33" s="37"/>
      <c r="IQV33" s="37"/>
      <c r="IQW33" s="37"/>
      <c r="IQX33" s="37"/>
      <c r="IQY33" s="37"/>
      <c r="IQZ33" s="37"/>
      <c r="IRA33" s="37"/>
      <c r="IRB33" s="37"/>
      <c r="IRC33" s="37"/>
      <c r="IRD33" s="37"/>
      <c r="IRE33" s="37"/>
      <c r="IRF33" s="37"/>
      <c r="IRG33" s="37"/>
      <c r="IRH33" s="37"/>
      <c r="IRI33" s="37"/>
      <c r="IRJ33" s="37"/>
      <c r="IRK33" s="37"/>
      <c r="IRL33" s="37"/>
      <c r="IRM33" s="37"/>
      <c r="IRN33" s="37"/>
      <c r="IRO33" s="37"/>
      <c r="IRP33" s="37"/>
      <c r="IRQ33" s="37"/>
      <c r="IRR33" s="37"/>
      <c r="IRS33" s="37"/>
      <c r="IRT33" s="37"/>
      <c r="IRU33" s="37"/>
      <c r="IRV33" s="37"/>
      <c r="IRW33" s="37"/>
      <c r="IRX33" s="37"/>
      <c r="IRY33" s="37"/>
      <c r="IRZ33" s="37"/>
      <c r="ISA33" s="37"/>
      <c r="ISB33" s="37"/>
      <c r="ISC33" s="37"/>
      <c r="ISD33" s="37"/>
      <c r="ISE33" s="37"/>
      <c r="ISF33" s="37"/>
      <c r="ISG33" s="37"/>
      <c r="ISH33" s="37"/>
      <c r="ISI33" s="37"/>
      <c r="ISJ33" s="37"/>
      <c r="ISK33" s="37"/>
      <c r="ISL33" s="37"/>
      <c r="ISM33" s="37"/>
      <c r="ISN33" s="37"/>
      <c r="ISO33" s="37"/>
      <c r="ISP33" s="37"/>
      <c r="ISQ33" s="37"/>
      <c r="ISR33" s="37"/>
      <c r="ISS33" s="37"/>
      <c r="IST33" s="37"/>
      <c r="ISU33" s="37"/>
      <c r="ISV33" s="37"/>
      <c r="ISW33" s="37"/>
      <c r="ISX33" s="37"/>
      <c r="ISY33" s="37"/>
      <c r="ISZ33" s="37"/>
      <c r="ITA33" s="37"/>
      <c r="ITB33" s="37"/>
      <c r="ITC33" s="37"/>
      <c r="ITD33" s="37"/>
      <c r="ITE33" s="37"/>
      <c r="ITF33" s="37"/>
      <c r="ITG33" s="37"/>
      <c r="ITH33" s="37"/>
      <c r="ITI33" s="37"/>
      <c r="ITJ33" s="37"/>
      <c r="ITK33" s="37"/>
      <c r="ITL33" s="37"/>
      <c r="ITM33" s="37"/>
      <c r="ITN33" s="37"/>
      <c r="ITO33" s="37"/>
      <c r="ITP33" s="37"/>
      <c r="ITQ33" s="37"/>
      <c r="ITR33" s="37"/>
      <c r="ITS33" s="37"/>
      <c r="ITT33" s="37"/>
      <c r="ITU33" s="37"/>
      <c r="ITV33" s="37"/>
      <c r="ITW33" s="37"/>
      <c r="ITX33" s="37"/>
      <c r="ITY33" s="37"/>
      <c r="ITZ33" s="37"/>
      <c r="IUA33" s="37"/>
      <c r="IUB33" s="37"/>
      <c r="IUC33" s="37"/>
      <c r="IUD33" s="37"/>
      <c r="IUE33" s="37"/>
      <c r="IUF33" s="37"/>
      <c r="IUG33" s="37"/>
      <c r="IUH33" s="37"/>
      <c r="IUI33" s="37"/>
      <c r="IUJ33" s="37"/>
      <c r="IUK33" s="37"/>
      <c r="IUL33" s="37"/>
      <c r="IUM33" s="37"/>
      <c r="IUN33" s="37"/>
      <c r="IUO33" s="37"/>
      <c r="IUP33" s="37"/>
      <c r="IUQ33" s="37"/>
      <c r="IUR33" s="37"/>
      <c r="IUS33" s="37"/>
      <c r="IUT33" s="37"/>
      <c r="IUU33" s="37"/>
      <c r="IUV33" s="37"/>
      <c r="IUW33" s="37"/>
      <c r="IUX33" s="37"/>
      <c r="IUY33" s="37"/>
      <c r="IUZ33" s="37"/>
      <c r="IVA33" s="37"/>
      <c r="IVB33" s="37"/>
      <c r="IVC33" s="37"/>
      <c r="IVD33" s="37"/>
      <c r="IVE33" s="37"/>
      <c r="IVF33" s="37"/>
      <c r="IVG33" s="37"/>
      <c r="IVH33" s="37"/>
      <c r="IVI33" s="37"/>
      <c r="IVJ33" s="37"/>
      <c r="IVK33" s="37"/>
      <c r="IVL33" s="37"/>
      <c r="IVM33" s="37"/>
      <c r="IVN33" s="37"/>
      <c r="IVO33" s="37"/>
      <c r="IVP33" s="37"/>
      <c r="IVQ33" s="37"/>
      <c r="IVR33" s="37"/>
      <c r="IVS33" s="37"/>
      <c r="IVT33" s="37"/>
      <c r="IVU33" s="37"/>
      <c r="IVV33" s="37"/>
      <c r="IVW33" s="37"/>
      <c r="IVX33" s="37"/>
      <c r="IVY33" s="37"/>
      <c r="IVZ33" s="37"/>
      <c r="IWA33" s="37"/>
      <c r="IWB33" s="37"/>
      <c r="IWC33" s="37"/>
      <c r="IWD33" s="37"/>
      <c r="IWE33" s="37"/>
      <c r="IWF33" s="37"/>
      <c r="IWG33" s="37"/>
      <c r="IWH33" s="37"/>
      <c r="IWI33" s="37"/>
      <c r="IWJ33" s="37"/>
      <c r="IWK33" s="37"/>
      <c r="IWL33" s="37"/>
      <c r="IWM33" s="37"/>
      <c r="IWN33" s="37"/>
      <c r="IWO33" s="37"/>
      <c r="IWP33" s="37"/>
      <c r="IWQ33" s="37"/>
      <c r="IWR33" s="37"/>
      <c r="IWS33" s="37"/>
      <c r="IWT33" s="37"/>
      <c r="IWU33" s="37"/>
      <c r="IWV33" s="37"/>
      <c r="IWW33" s="37"/>
      <c r="IWX33" s="37"/>
      <c r="IWY33" s="37"/>
      <c r="IWZ33" s="37"/>
      <c r="IXA33" s="37"/>
      <c r="IXB33" s="37"/>
      <c r="IXC33" s="37"/>
      <c r="IXD33" s="37"/>
      <c r="IXE33" s="37"/>
      <c r="IXF33" s="37"/>
      <c r="IXG33" s="37"/>
      <c r="IXH33" s="37"/>
      <c r="IXI33" s="37"/>
      <c r="IXJ33" s="37"/>
      <c r="IXK33" s="37"/>
      <c r="IXL33" s="37"/>
      <c r="IXM33" s="37"/>
      <c r="IXN33" s="37"/>
      <c r="IXO33" s="37"/>
      <c r="IXP33" s="37"/>
      <c r="IXQ33" s="37"/>
      <c r="IXR33" s="37"/>
      <c r="IXS33" s="37"/>
      <c r="IXT33" s="37"/>
      <c r="IXU33" s="37"/>
      <c r="IXV33" s="37"/>
      <c r="IXW33" s="37"/>
      <c r="IXX33" s="37"/>
      <c r="IXY33" s="37"/>
      <c r="IXZ33" s="37"/>
      <c r="IYA33" s="37"/>
      <c r="IYB33" s="37"/>
      <c r="IYC33" s="37"/>
      <c r="IYD33" s="37"/>
      <c r="IYE33" s="37"/>
      <c r="IYF33" s="37"/>
      <c r="IYG33" s="37"/>
      <c r="IYH33" s="37"/>
      <c r="IYI33" s="37"/>
      <c r="IYJ33" s="37"/>
      <c r="IYK33" s="37"/>
      <c r="IYL33" s="37"/>
      <c r="IYM33" s="37"/>
      <c r="IYN33" s="37"/>
      <c r="IYO33" s="37"/>
      <c r="IYP33" s="37"/>
      <c r="IYQ33" s="37"/>
      <c r="IYR33" s="37"/>
      <c r="IYS33" s="37"/>
      <c r="IYT33" s="37"/>
      <c r="IYU33" s="37"/>
      <c r="IYV33" s="37"/>
      <c r="IYW33" s="37"/>
      <c r="IYX33" s="37"/>
      <c r="IYY33" s="37"/>
      <c r="IYZ33" s="37"/>
      <c r="IZA33" s="37"/>
      <c r="IZB33" s="37"/>
      <c r="IZC33" s="37"/>
      <c r="IZD33" s="37"/>
      <c r="IZE33" s="37"/>
      <c r="IZF33" s="37"/>
      <c r="IZG33" s="37"/>
      <c r="IZH33" s="37"/>
      <c r="IZI33" s="37"/>
      <c r="IZJ33" s="37"/>
      <c r="IZK33" s="37"/>
      <c r="IZL33" s="37"/>
      <c r="IZM33" s="37"/>
      <c r="IZN33" s="37"/>
      <c r="IZO33" s="37"/>
      <c r="IZP33" s="37"/>
      <c r="IZQ33" s="37"/>
      <c r="IZR33" s="37"/>
      <c r="IZS33" s="37"/>
      <c r="IZT33" s="37"/>
      <c r="IZU33" s="37"/>
      <c r="IZV33" s="37"/>
      <c r="IZW33" s="37"/>
      <c r="IZX33" s="37"/>
      <c r="IZY33" s="37"/>
      <c r="IZZ33" s="37"/>
      <c r="JAA33" s="37"/>
      <c r="JAB33" s="37"/>
      <c r="JAC33" s="37"/>
      <c r="JAD33" s="37"/>
      <c r="JAE33" s="37"/>
      <c r="JAF33" s="37"/>
      <c r="JAG33" s="37"/>
      <c r="JAH33" s="37"/>
      <c r="JAI33" s="37"/>
      <c r="JAJ33" s="37"/>
      <c r="JAK33" s="37"/>
      <c r="JAL33" s="37"/>
      <c r="JAM33" s="37"/>
      <c r="JAN33" s="37"/>
      <c r="JAO33" s="37"/>
      <c r="JAP33" s="37"/>
      <c r="JAQ33" s="37"/>
      <c r="JAR33" s="37"/>
      <c r="JAS33" s="37"/>
      <c r="JAT33" s="37"/>
      <c r="JAU33" s="37"/>
      <c r="JAV33" s="37"/>
      <c r="JAW33" s="37"/>
      <c r="JAX33" s="37"/>
      <c r="JAY33" s="37"/>
      <c r="JAZ33" s="37"/>
      <c r="JBA33" s="37"/>
      <c r="JBB33" s="37"/>
      <c r="JBC33" s="37"/>
      <c r="JBD33" s="37"/>
      <c r="JBE33" s="37"/>
      <c r="JBF33" s="37"/>
      <c r="JBG33" s="37"/>
      <c r="JBH33" s="37"/>
      <c r="JBI33" s="37"/>
      <c r="JBJ33" s="37"/>
      <c r="JBK33" s="37"/>
      <c r="JBL33" s="37"/>
      <c r="JBM33" s="37"/>
      <c r="JBN33" s="37"/>
      <c r="JBO33" s="37"/>
      <c r="JBP33" s="37"/>
      <c r="JBQ33" s="37"/>
      <c r="JBR33" s="37"/>
      <c r="JBS33" s="37"/>
      <c r="JBT33" s="37"/>
      <c r="JBU33" s="37"/>
      <c r="JBV33" s="37"/>
      <c r="JBW33" s="37"/>
      <c r="JBX33" s="37"/>
      <c r="JBY33" s="37"/>
      <c r="JBZ33" s="37"/>
      <c r="JCA33" s="37"/>
      <c r="JCB33" s="37"/>
      <c r="JCC33" s="37"/>
      <c r="JCD33" s="37"/>
      <c r="JCE33" s="37"/>
      <c r="JCF33" s="37"/>
      <c r="JCG33" s="37"/>
      <c r="JCH33" s="37"/>
      <c r="JCI33" s="37"/>
      <c r="JCJ33" s="37"/>
      <c r="JCK33" s="37"/>
      <c r="JCL33" s="37"/>
      <c r="JCM33" s="37"/>
      <c r="JCN33" s="37"/>
      <c r="JCO33" s="37"/>
      <c r="JCP33" s="37"/>
      <c r="JCQ33" s="37"/>
      <c r="JCR33" s="37"/>
      <c r="JCS33" s="37"/>
      <c r="JCT33" s="37"/>
      <c r="JCU33" s="37"/>
      <c r="JCV33" s="37"/>
      <c r="JCW33" s="37"/>
      <c r="JCX33" s="37"/>
      <c r="JCY33" s="37"/>
      <c r="JCZ33" s="37"/>
      <c r="JDA33" s="37"/>
      <c r="JDB33" s="37"/>
      <c r="JDC33" s="37"/>
      <c r="JDD33" s="37"/>
      <c r="JDE33" s="37"/>
      <c r="JDF33" s="37"/>
      <c r="JDG33" s="37"/>
      <c r="JDH33" s="37"/>
      <c r="JDI33" s="37"/>
      <c r="JDJ33" s="37"/>
      <c r="JDK33" s="37"/>
      <c r="JDL33" s="37"/>
      <c r="JDM33" s="37"/>
      <c r="JDN33" s="37"/>
      <c r="JDO33" s="37"/>
      <c r="JDP33" s="37"/>
      <c r="JDQ33" s="37"/>
      <c r="JDR33" s="37"/>
      <c r="JDS33" s="37"/>
      <c r="JDT33" s="37"/>
      <c r="JDU33" s="37"/>
      <c r="JDV33" s="37"/>
      <c r="JDW33" s="37"/>
      <c r="JDX33" s="37"/>
      <c r="JDY33" s="37"/>
      <c r="JDZ33" s="37"/>
      <c r="JEA33" s="37"/>
      <c r="JEB33" s="37"/>
      <c r="JEC33" s="37"/>
      <c r="JED33" s="37"/>
      <c r="JEE33" s="37"/>
      <c r="JEF33" s="37"/>
      <c r="JEG33" s="37"/>
      <c r="JEH33" s="37"/>
      <c r="JEI33" s="37"/>
      <c r="JEJ33" s="37"/>
      <c r="JEK33" s="37"/>
      <c r="JEL33" s="37"/>
      <c r="JEM33" s="37"/>
      <c r="JEN33" s="37"/>
      <c r="JEO33" s="37"/>
      <c r="JEP33" s="37"/>
      <c r="JEQ33" s="37"/>
      <c r="JER33" s="37"/>
      <c r="JES33" s="37"/>
      <c r="JET33" s="37"/>
      <c r="JEU33" s="37"/>
      <c r="JEV33" s="37"/>
      <c r="JEW33" s="37"/>
      <c r="JEX33" s="37"/>
      <c r="JEY33" s="37"/>
      <c r="JEZ33" s="37"/>
      <c r="JFA33" s="37"/>
      <c r="JFB33" s="37"/>
      <c r="JFC33" s="37"/>
      <c r="JFD33" s="37"/>
      <c r="JFE33" s="37"/>
      <c r="JFF33" s="37"/>
      <c r="JFG33" s="37"/>
      <c r="JFH33" s="37"/>
      <c r="JFI33" s="37"/>
      <c r="JFJ33" s="37"/>
      <c r="JFK33" s="37"/>
      <c r="JFL33" s="37"/>
      <c r="JFM33" s="37"/>
      <c r="JFN33" s="37"/>
      <c r="JFO33" s="37"/>
      <c r="JFP33" s="37"/>
      <c r="JFQ33" s="37"/>
      <c r="JFR33" s="37"/>
      <c r="JFS33" s="37"/>
      <c r="JFT33" s="37"/>
      <c r="JFU33" s="37"/>
      <c r="JFV33" s="37"/>
      <c r="JFW33" s="37"/>
      <c r="JFX33" s="37"/>
      <c r="JFY33" s="37"/>
      <c r="JFZ33" s="37"/>
      <c r="JGA33" s="37"/>
      <c r="JGB33" s="37"/>
      <c r="JGC33" s="37"/>
      <c r="JGD33" s="37"/>
      <c r="JGE33" s="37"/>
      <c r="JGF33" s="37"/>
      <c r="JGG33" s="37"/>
      <c r="JGH33" s="37"/>
      <c r="JGI33" s="37"/>
      <c r="JGJ33" s="37"/>
      <c r="JGK33" s="37"/>
      <c r="JGL33" s="37"/>
      <c r="JGM33" s="37"/>
      <c r="JGN33" s="37"/>
      <c r="JGO33" s="37"/>
      <c r="JGP33" s="37"/>
      <c r="JGQ33" s="37"/>
      <c r="JGR33" s="37"/>
      <c r="JGS33" s="37"/>
      <c r="JGT33" s="37"/>
      <c r="JGU33" s="37"/>
      <c r="JGV33" s="37"/>
      <c r="JGW33" s="37"/>
      <c r="JGX33" s="37"/>
      <c r="JGY33" s="37"/>
      <c r="JGZ33" s="37"/>
      <c r="JHA33" s="37"/>
      <c r="JHB33" s="37"/>
      <c r="JHC33" s="37"/>
      <c r="JHD33" s="37"/>
      <c r="JHE33" s="37"/>
      <c r="JHF33" s="37"/>
      <c r="JHG33" s="37"/>
      <c r="JHH33" s="37"/>
      <c r="JHI33" s="37"/>
      <c r="JHJ33" s="37"/>
      <c r="JHK33" s="37"/>
      <c r="JHL33" s="37"/>
      <c r="JHM33" s="37"/>
      <c r="JHN33" s="37"/>
      <c r="JHO33" s="37"/>
      <c r="JHP33" s="37"/>
      <c r="JHQ33" s="37"/>
      <c r="JHR33" s="37"/>
      <c r="JHS33" s="37"/>
      <c r="JHT33" s="37"/>
      <c r="JHU33" s="37"/>
      <c r="JHV33" s="37"/>
      <c r="JHW33" s="37"/>
      <c r="JHX33" s="37"/>
      <c r="JHY33" s="37"/>
      <c r="JHZ33" s="37"/>
      <c r="JIA33" s="37"/>
      <c r="JIB33" s="37"/>
      <c r="JIC33" s="37"/>
      <c r="JID33" s="37"/>
      <c r="JIE33" s="37"/>
      <c r="JIF33" s="37"/>
      <c r="JIG33" s="37"/>
      <c r="JIH33" s="37"/>
      <c r="JII33" s="37"/>
      <c r="JIJ33" s="37"/>
      <c r="JIK33" s="37"/>
      <c r="JIL33" s="37"/>
      <c r="JIM33" s="37"/>
      <c r="JIN33" s="37"/>
      <c r="JIO33" s="37"/>
      <c r="JIP33" s="37"/>
      <c r="JIQ33" s="37"/>
      <c r="JIR33" s="37"/>
      <c r="JIS33" s="37"/>
      <c r="JIT33" s="37"/>
      <c r="JIU33" s="37"/>
      <c r="JIV33" s="37"/>
      <c r="JIW33" s="37"/>
      <c r="JIX33" s="37"/>
      <c r="JIY33" s="37"/>
      <c r="JIZ33" s="37"/>
      <c r="JJA33" s="37"/>
      <c r="JJB33" s="37"/>
      <c r="JJC33" s="37"/>
      <c r="JJD33" s="37"/>
      <c r="JJE33" s="37"/>
      <c r="JJF33" s="37"/>
      <c r="JJG33" s="37"/>
      <c r="JJH33" s="37"/>
      <c r="JJI33" s="37"/>
      <c r="JJJ33" s="37"/>
      <c r="JJK33" s="37"/>
      <c r="JJL33" s="37"/>
      <c r="JJM33" s="37"/>
      <c r="JJN33" s="37"/>
      <c r="JJO33" s="37"/>
      <c r="JJP33" s="37"/>
      <c r="JJQ33" s="37"/>
      <c r="JJR33" s="37"/>
      <c r="JJS33" s="37"/>
      <c r="JJT33" s="37"/>
      <c r="JJU33" s="37"/>
      <c r="JJV33" s="37"/>
      <c r="JJW33" s="37"/>
      <c r="JJX33" s="37"/>
      <c r="JJY33" s="37"/>
      <c r="JJZ33" s="37"/>
      <c r="JKA33" s="37"/>
      <c r="JKB33" s="37"/>
      <c r="JKC33" s="37"/>
      <c r="JKD33" s="37"/>
      <c r="JKE33" s="37"/>
      <c r="JKF33" s="37"/>
      <c r="JKG33" s="37"/>
      <c r="JKH33" s="37"/>
      <c r="JKI33" s="37"/>
      <c r="JKJ33" s="37"/>
      <c r="JKK33" s="37"/>
      <c r="JKL33" s="37"/>
      <c r="JKM33" s="37"/>
      <c r="JKN33" s="37"/>
      <c r="JKO33" s="37"/>
      <c r="JKP33" s="37"/>
      <c r="JKQ33" s="37"/>
      <c r="JKR33" s="37"/>
      <c r="JKS33" s="37"/>
      <c r="JKT33" s="37"/>
      <c r="JKU33" s="37"/>
      <c r="JKV33" s="37"/>
      <c r="JKW33" s="37"/>
      <c r="JKX33" s="37"/>
      <c r="JKY33" s="37"/>
      <c r="JKZ33" s="37"/>
      <c r="JLA33" s="37"/>
      <c r="JLB33" s="37"/>
      <c r="JLC33" s="37"/>
      <c r="JLD33" s="37"/>
      <c r="JLE33" s="37"/>
      <c r="JLF33" s="37"/>
      <c r="JLG33" s="37"/>
      <c r="JLH33" s="37"/>
      <c r="JLI33" s="37"/>
      <c r="JLJ33" s="37"/>
      <c r="JLK33" s="37"/>
      <c r="JLL33" s="37"/>
      <c r="JLM33" s="37"/>
      <c r="JLN33" s="37"/>
      <c r="JLO33" s="37"/>
      <c r="JLP33" s="37"/>
      <c r="JLQ33" s="37"/>
      <c r="JLR33" s="37"/>
      <c r="JLS33" s="37"/>
      <c r="JLT33" s="37"/>
      <c r="JLU33" s="37"/>
      <c r="JLV33" s="37"/>
      <c r="JLW33" s="37"/>
      <c r="JLX33" s="37"/>
      <c r="JLY33" s="37"/>
      <c r="JLZ33" s="37"/>
      <c r="JMA33" s="37"/>
      <c r="JMB33" s="37"/>
      <c r="JMC33" s="37"/>
      <c r="JMD33" s="37"/>
      <c r="JME33" s="37"/>
      <c r="JMF33" s="37"/>
      <c r="JMG33" s="37"/>
      <c r="JMH33" s="37"/>
      <c r="JMI33" s="37"/>
      <c r="JMJ33" s="37"/>
      <c r="JMK33" s="37"/>
      <c r="JML33" s="37"/>
      <c r="JMM33" s="37"/>
      <c r="JMN33" s="37"/>
      <c r="JMO33" s="37"/>
      <c r="JMP33" s="37"/>
      <c r="JMQ33" s="37"/>
      <c r="JMR33" s="37"/>
      <c r="JMS33" s="37"/>
      <c r="JMT33" s="37"/>
      <c r="JMU33" s="37"/>
      <c r="JMV33" s="37"/>
      <c r="JMW33" s="37"/>
      <c r="JMX33" s="37"/>
      <c r="JMY33" s="37"/>
      <c r="JMZ33" s="37"/>
      <c r="JNA33" s="37"/>
      <c r="JNB33" s="37"/>
      <c r="JNC33" s="37"/>
      <c r="JND33" s="37"/>
      <c r="JNE33" s="37"/>
      <c r="JNF33" s="37"/>
      <c r="JNG33" s="37"/>
      <c r="JNH33" s="37"/>
      <c r="JNI33" s="37"/>
      <c r="JNJ33" s="37"/>
      <c r="JNK33" s="37"/>
      <c r="JNL33" s="37"/>
      <c r="JNM33" s="37"/>
      <c r="JNN33" s="37"/>
      <c r="JNO33" s="37"/>
      <c r="JNP33" s="37"/>
      <c r="JNQ33" s="37"/>
      <c r="JNR33" s="37"/>
      <c r="JNS33" s="37"/>
      <c r="JNT33" s="37"/>
      <c r="JNU33" s="37"/>
      <c r="JNV33" s="37"/>
      <c r="JNW33" s="37"/>
      <c r="JNX33" s="37"/>
      <c r="JNY33" s="37"/>
      <c r="JNZ33" s="37"/>
      <c r="JOA33" s="37"/>
      <c r="JOB33" s="37"/>
      <c r="JOC33" s="37"/>
      <c r="JOD33" s="37"/>
      <c r="JOE33" s="37"/>
      <c r="JOF33" s="37"/>
      <c r="JOG33" s="37"/>
      <c r="JOH33" s="37"/>
      <c r="JOI33" s="37"/>
      <c r="JOJ33" s="37"/>
      <c r="JOK33" s="37"/>
      <c r="JOL33" s="37"/>
      <c r="JOM33" s="37"/>
      <c r="JON33" s="37"/>
      <c r="JOO33" s="37"/>
      <c r="JOP33" s="37"/>
      <c r="JOQ33" s="37"/>
      <c r="JOR33" s="37"/>
      <c r="JOS33" s="37"/>
      <c r="JOT33" s="37"/>
      <c r="JOU33" s="37"/>
      <c r="JOV33" s="37"/>
      <c r="JOW33" s="37"/>
      <c r="JOX33" s="37"/>
      <c r="JOY33" s="37"/>
      <c r="JOZ33" s="37"/>
      <c r="JPA33" s="37"/>
      <c r="JPB33" s="37"/>
      <c r="JPC33" s="37"/>
      <c r="JPD33" s="37"/>
      <c r="JPE33" s="37"/>
      <c r="JPF33" s="37"/>
      <c r="JPG33" s="37"/>
      <c r="JPH33" s="37"/>
      <c r="JPI33" s="37"/>
      <c r="JPJ33" s="37"/>
      <c r="JPK33" s="37"/>
      <c r="JPL33" s="37"/>
      <c r="JPM33" s="37"/>
      <c r="JPN33" s="37"/>
      <c r="JPO33" s="37"/>
      <c r="JPP33" s="37"/>
      <c r="JPQ33" s="37"/>
      <c r="JPR33" s="37"/>
      <c r="JPS33" s="37"/>
      <c r="JPT33" s="37"/>
      <c r="JPU33" s="37"/>
      <c r="JPV33" s="37"/>
      <c r="JPW33" s="37"/>
      <c r="JPX33" s="37"/>
      <c r="JPY33" s="37"/>
      <c r="JPZ33" s="37"/>
      <c r="JQA33" s="37"/>
      <c r="JQB33" s="37"/>
      <c r="JQC33" s="37"/>
      <c r="JQD33" s="37"/>
      <c r="JQE33" s="37"/>
      <c r="JQF33" s="37"/>
      <c r="JQG33" s="37"/>
      <c r="JQH33" s="37"/>
      <c r="JQI33" s="37"/>
      <c r="JQJ33" s="37"/>
      <c r="JQK33" s="37"/>
      <c r="JQL33" s="37"/>
      <c r="JQM33" s="37"/>
      <c r="JQN33" s="37"/>
      <c r="JQO33" s="37"/>
      <c r="JQP33" s="37"/>
      <c r="JQQ33" s="37"/>
      <c r="JQR33" s="37"/>
      <c r="JQS33" s="37"/>
      <c r="JQT33" s="37"/>
      <c r="JQU33" s="37"/>
      <c r="JQV33" s="37"/>
      <c r="JQW33" s="37"/>
      <c r="JQX33" s="37"/>
      <c r="JQY33" s="37"/>
      <c r="JQZ33" s="37"/>
      <c r="JRA33" s="37"/>
      <c r="JRB33" s="37"/>
      <c r="JRC33" s="37"/>
      <c r="JRD33" s="37"/>
      <c r="JRE33" s="37"/>
      <c r="JRF33" s="37"/>
      <c r="JRG33" s="37"/>
      <c r="JRH33" s="37"/>
      <c r="JRI33" s="37"/>
      <c r="JRJ33" s="37"/>
      <c r="JRK33" s="37"/>
      <c r="JRL33" s="37"/>
      <c r="JRM33" s="37"/>
      <c r="JRN33" s="37"/>
      <c r="JRO33" s="37"/>
      <c r="JRP33" s="37"/>
      <c r="JRQ33" s="37"/>
      <c r="JRR33" s="37"/>
      <c r="JRS33" s="37"/>
      <c r="JRT33" s="37"/>
      <c r="JRU33" s="37"/>
      <c r="JRV33" s="37"/>
      <c r="JRW33" s="37"/>
      <c r="JRX33" s="37"/>
      <c r="JRY33" s="37"/>
      <c r="JRZ33" s="37"/>
      <c r="JSA33" s="37"/>
      <c r="JSB33" s="37"/>
      <c r="JSC33" s="37"/>
      <c r="JSD33" s="37"/>
      <c r="JSE33" s="37"/>
      <c r="JSF33" s="37"/>
      <c r="JSG33" s="37"/>
      <c r="JSH33" s="37"/>
      <c r="JSI33" s="37"/>
      <c r="JSJ33" s="37"/>
      <c r="JSK33" s="37"/>
      <c r="JSL33" s="37"/>
      <c r="JSM33" s="37"/>
      <c r="JSN33" s="37"/>
      <c r="JSO33" s="37"/>
      <c r="JSP33" s="37"/>
      <c r="JSQ33" s="37"/>
      <c r="JSR33" s="37"/>
      <c r="JSS33" s="37"/>
      <c r="JST33" s="37"/>
      <c r="JSU33" s="37"/>
      <c r="JSV33" s="37"/>
      <c r="JSW33" s="37"/>
      <c r="JSX33" s="37"/>
      <c r="JSY33" s="37"/>
      <c r="JSZ33" s="37"/>
      <c r="JTA33" s="37"/>
      <c r="JTB33" s="37"/>
      <c r="JTC33" s="37"/>
      <c r="JTD33" s="37"/>
      <c r="JTE33" s="37"/>
      <c r="JTF33" s="37"/>
      <c r="JTG33" s="37"/>
      <c r="JTH33" s="37"/>
      <c r="JTI33" s="37"/>
      <c r="JTJ33" s="37"/>
      <c r="JTK33" s="37"/>
      <c r="JTL33" s="37"/>
      <c r="JTM33" s="37"/>
      <c r="JTN33" s="37"/>
      <c r="JTO33" s="37"/>
      <c r="JTP33" s="37"/>
      <c r="JTQ33" s="37"/>
      <c r="JTR33" s="37"/>
      <c r="JTS33" s="37"/>
      <c r="JTT33" s="37"/>
      <c r="JTU33" s="37"/>
      <c r="JTV33" s="37"/>
      <c r="JTW33" s="37"/>
      <c r="JTX33" s="37"/>
      <c r="JTY33" s="37"/>
      <c r="JTZ33" s="37"/>
      <c r="JUA33" s="37"/>
      <c r="JUB33" s="37"/>
      <c r="JUC33" s="37"/>
      <c r="JUD33" s="37"/>
      <c r="JUE33" s="37"/>
      <c r="JUF33" s="37"/>
      <c r="JUG33" s="37"/>
      <c r="JUH33" s="37"/>
      <c r="JUI33" s="37"/>
      <c r="JUJ33" s="37"/>
      <c r="JUK33" s="37"/>
      <c r="JUL33" s="37"/>
      <c r="JUM33" s="37"/>
      <c r="JUN33" s="37"/>
      <c r="JUO33" s="37"/>
      <c r="JUP33" s="37"/>
      <c r="JUQ33" s="37"/>
      <c r="JUR33" s="37"/>
      <c r="JUS33" s="37"/>
      <c r="JUT33" s="37"/>
      <c r="JUU33" s="37"/>
      <c r="JUV33" s="37"/>
      <c r="JUW33" s="37"/>
      <c r="JUX33" s="37"/>
      <c r="JUY33" s="37"/>
      <c r="JUZ33" s="37"/>
      <c r="JVA33" s="37"/>
      <c r="JVB33" s="37"/>
      <c r="JVC33" s="37"/>
      <c r="JVD33" s="37"/>
      <c r="JVE33" s="37"/>
      <c r="JVF33" s="37"/>
      <c r="JVG33" s="37"/>
      <c r="JVH33" s="37"/>
      <c r="JVI33" s="37"/>
      <c r="JVJ33" s="37"/>
      <c r="JVK33" s="37"/>
      <c r="JVL33" s="37"/>
      <c r="JVM33" s="37"/>
      <c r="JVN33" s="37"/>
      <c r="JVO33" s="37"/>
      <c r="JVP33" s="37"/>
      <c r="JVQ33" s="37"/>
      <c r="JVR33" s="37"/>
      <c r="JVS33" s="37"/>
      <c r="JVT33" s="37"/>
      <c r="JVU33" s="37"/>
      <c r="JVV33" s="37"/>
      <c r="JVW33" s="37"/>
      <c r="JVX33" s="37"/>
      <c r="JVY33" s="37"/>
      <c r="JVZ33" s="37"/>
      <c r="JWA33" s="37"/>
      <c r="JWB33" s="37"/>
      <c r="JWC33" s="37"/>
      <c r="JWD33" s="37"/>
      <c r="JWE33" s="37"/>
      <c r="JWF33" s="37"/>
      <c r="JWG33" s="37"/>
      <c r="JWH33" s="37"/>
      <c r="JWI33" s="37"/>
      <c r="JWJ33" s="37"/>
      <c r="JWK33" s="37"/>
      <c r="JWL33" s="37"/>
      <c r="JWM33" s="37"/>
      <c r="JWN33" s="37"/>
      <c r="JWO33" s="37"/>
      <c r="JWP33" s="37"/>
      <c r="JWQ33" s="37"/>
      <c r="JWR33" s="37"/>
      <c r="JWS33" s="37"/>
      <c r="JWT33" s="37"/>
      <c r="JWU33" s="37"/>
      <c r="JWV33" s="37"/>
      <c r="JWW33" s="37"/>
      <c r="JWX33" s="37"/>
      <c r="JWY33" s="37"/>
      <c r="JWZ33" s="37"/>
      <c r="JXA33" s="37"/>
      <c r="JXB33" s="37"/>
      <c r="JXC33" s="37"/>
      <c r="JXD33" s="37"/>
      <c r="JXE33" s="37"/>
      <c r="JXF33" s="37"/>
      <c r="JXG33" s="37"/>
      <c r="JXH33" s="37"/>
      <c r="JXI33" s="37"/>
      <c r="JXJ33" s="37"/>
      <c r="JXK33" s="37"/>
      <c r="JXL33" s="37"/>
      <c r="JXM33" s="37"/>
      <c r="JXN33" s="37"/>
      <c r="JXO33" s="37"/>
      <c r="JXP33" s="37"/>
      <c r="JXQ33" s="37"/>
      <c r="JXR33" s="37"/>
      <c r="JXS33" s="37"/>
      <c r="JXT33" s="37"/>
      <c r="JXU33" s="37"/>
      <c r="JXV33" s="37"/>
      <c r="JXW33" s="37"/>
      <c r="JXX33" s="37"/>
      <c r="JXY33" s="37"/>
      <c r="JXZ33" s="37"/>
      <c r="JYA33" s="37"/>
      <c r="JYB33" s="37"/>
      <c r="JYC33" s="37"/>
      <c r="JYD33" s="37"/>
      <c r="JYE33" s="37"/>
      <c r="JYF33" s="37"/>
      <c r="JYG33" s="37"/>
      <c r="JYH33" s="37"/>
      <c r="JYI33" s="37"/>
      <c r="JYJ33" s="37"/>
      <c r="JYK33" s="37"/>
      <c r="JYL33" s="37"/>
      <c r="JYM33" s="37"/>
      <c r="JYN33" s="37"/>
      <c r="JYO33" s="37"/>
      <c r="JYP33" s="37"/>
      <c r="JYQ33" s="37"/>
      <c r="JYR33" s="37"/>
      <c r="JYS33" s="37"/>
      <c r="JYT33" s="37"/>
      <c r="JYU33" s="37"/>
      <c r="JYV33" s="37"/>
      <c r="JYW33" s="37"/>
      <c r="JYX33" s="37"/>
      <c r="JYY33" s="37"/>
      <c r="JYZ33" s="37"/>
      <c r="JZA33" s="37"/>
      <c r="JZB33" s="37"/>
      <c r="JZC33" s="37"/>
      <c r="JZD33" s="37"/>
      <c r="JZE33" s="37"/>
      <c r="JZF33" s="37"/>
      <c r="JZG33" s="37"/>
      <c r="JZH33" s="37"/>
      <c r="JZI33" s="37"/>
      <c r="JZJ33" s="37"/>
      <c r="JZK33" s="37"/>
      <c r="JZL33" s="37"/>
      <c r="JZM33" s="37"/>
      <c r="JZN33" s="37"/>
      <c r="JZO33" s="37"/>
      <c r="JZP33" s="37"/>
      <c r="JZQ33" s="37"/>
      <c r="JZR33" s="37"/>
      <c r="JZS33" s="37"/>
      <c r="JZT33" s="37"/>
      <c r="JZU33" s="37"/>
      <c r="JZV33" s="37"/>
      <c r="JZW33" s="37"/>
      <c r="JZX33" s="37"/>
      <c r="JZY33" s="37"/>
      <c r="JZZ33" s="37"/>
      <c r="KAA33" s="37"/>
      <c r="KAB33" s="37"/>
      <c r="KAC33" s="37"/>
      <c r="KAD33" s="37"/>
      <c r="KAE33" s="37"/>
      <c r="KAF33" s="37"/>
      <c r="KAG33" s="37"/>
      <c r="KAH33" s="37"/>
      <c r="KAI33" s="37"/>
      <c r="KAJ33" s="37"/>
      <c r="KAK33" s="37"/>
      <c r="KAL33" s="37"/>
      <c r="KAM33" s="37"/>
      <c r="KAN33" s="37"/>
      <c r="KAO33" s="37"/>
      <c r="KAP33" s="37"/>
      <c r="KAQ33" s="37"/>
      <c r="KAR33" s="37"/>
      <c r="KAS33" s="37"/>
      <c r="KAT33" s="37"/>
      <c r="KAU33" s="37"/>
      <c r="KAV33" s="37"/>
      <c r="KAW33" s="37"/>
      <c r="KAX33" s="37"/>
      <c r="KAY33" s="37"/>
      <c r="KAZ33" s="37"/>
      <c r="KBA33" s="37"/>
      <c r="KBB33" s="37"/>
      <c r="KBC33" s="37"/>
      <c r="KBD33" s="37"/>
      <c r="KBE33" s="37"/>
      <c r="KBF33" s="37"/>
      <c r="KBG33" s="37"/>
      <c r="KBH33" s="37"/>
      <c r="KBI33" s="37"/>
      <c r="KBJ33" s="37"/>
      <c r="KBK33" s="37"/>
      <c r="KBL33" s="37"/>
      <c r="KBM33" s="37"/>
      <c r="KBN33" s="37"/>
      <c r="KBO33" s="37"/>
      <c r="KBP33" s="37"/>
      <c r="KBQ33" s="37"/>
      <c r="KBR33" s="37"/>
      <c r="KBS33" s="37"/>
      <c r="KBT33" s="37"/>
      <c r="KBU33" s="37"/>
      <c r="KBV33" s="37"/>
      <c r="KBW33" s="37"/>
      <c r="KBX33" s="37"/>
      <c r="KBY33" s="37"/>
      <c r="KBZ33" s="37"/>
      <c r="KCA33" s="37"/>
      <c r="KCB33" s="37"/>
      <c r="KCC33" s="37"/>
      <c r="KCD33" s="37"/>
      <c r="KCE33" s="37"/>
      <c r="KCF33" s="37"/>
      <c r="KCG33" s="37"/>
      <c r="KCH33" s="37"/>
      <c r="KCI33" s="37"/>
      <c r="KCJ33" s="37"/>
      <c r="KCK33" s="37"/>
      <c r="KCL33" s="37"/>
      <c r="KCM33" s="37"/>
      <c r="KCN33" s="37"/>
      <c r="KCO33" s="37"/>
      <c r="KCP33" s="37"/>
      <c r="KCQ33" s="37"/>
      <c r="KCR33" s="37"/>
      <c r="KCS33" s="37"/>
      <c r="KCT33" s="37"/>
      <c r="KCU33" s="37"/>
      <c r="KCV33" s="37"/>
      <c r="KCW33" s="37"/>
      <c r="KCX33" s="37"/>
      <c r="KCY33" s="37"/>
      <c r="KCZ33" s="37"/>
      <c r="KDA33" s="37"/>
      <c r="KDB33" s="37"/>
      <c r="KDC33" s="37"/>
      <c r="KDD33" s="37"/>
      <c r="KDE33" s="37"/>
      <c r="KDF33" s="37"/>
      <c r="KDG33" s="37"/>
      <c r="KDH33" s="37"/>
      <c r="KDI33" s="37"/>
      <c r="KDJ33" s="37"/>
      <c r="KDK33" s="37"/>
      <c r="KDL33" s="37"/>
      <c r="KDM33" s="37"/>
      <c r="KDN33" s="37"/>
      <c r="KDO33" s="37"/>
      <c r="KDP33" s="37"/>
      <c r="KDQ33" s="37"/>
      <c r="KDR33" s="37"/>
      <c r="KDS33" s="37"/>
      <c r="KDT33" s="37"/>
      <c r="KDU33" s="37"/>
      <c r="KDV33" s="37"/>
      <c r="KDW33" s="37"/>
      <c r="KDX33" s="37"/>
      <c r="KDY33" s="37"/>
      <c r="KDZ33" s="37"/>
      <c r="KEA33" s="37"/>
      <c r="KEB33" s="37"/>
      <c r="KEC33" s="37"/>
      <c r="KED33" s="37"/>
      <c r="KEE33" s="37"/>
      <c r="KEF33" s="37"/>
      <c r="KEG33" s="37"/>
      <c r="KEH33" s="37"/>
      <c r="KEI33" s="37"/>
      <c r="KEJ33" s="37"/>
      <c r="KEK33" s="37"/>
      <c r="KEL33" s="37"/>
      <c r="KEM33" s="37"/>
      <c r="KEN33" s="37"/>
      <c r="KEO33" s="37"/>
      <c r="KEP33" s="37"/>
      <c r="KEQ33" s="37"/>
      <c r="KER33" s="37"/>
      <c r="KES33" s="37"/>
      <c r="KET33" s="37"/>
      <c r="KEU33" s="37"/>
      <c r="KEV33" s="37"/>
      <c r="KEW33" s="37"/>
      <c r="KEX33" s="37"/>
      <c r="KEY33" s="37"/>
      <c r="KEZ33" s="37"/>
      <c r="KFA33" s="37"/>
      <c r="KFB33" s="37"/>
      <c r="KFC33" s="37"/>
      <c r="KFD33" s="37"/>
      <c r="KFE33" s="37"/>
      <c r="KFF33" s="37"/>
      <c r="KFG33" s="37"/>
      <c r="KFH33" s="37"/>
      <c r="KFI33" s="37"/>
      <c r="KFJ33" s="37"/>
      <c r="KFK33" s="37"/>
      <c r="KFL33" s="37"/>
      <c r="KFM33" s="37"/>
      <c r="KFN33" s="37"/>
      <c r="KFO33" s="37"/>
      <c r="KFP33" s="37"/>
      <c r="KFQ33" s="37"/>
      <c r="KFR33" s="37"/>
      <c r="KFS33" s="37"/>
      <c r="KFT33" s="37"/>
      <c r="KFU33" s="37"/>
      <c r="KFV33" s="37"/>
      <c r="KFW33" s="37"/>
      <c r="KFX33" s="37"/>
      <c r="KFY33" s="37"/>
      <c r="KFZ33" s="37"/>
      <c r="KGA33" s="37"/>
      <c r="KGB33" s="37"/>
      <c r="KGC33" s="37"/>
      <c r="KGD33" s="37"/>
      <c r="KGE33" s="37"/>
      <c r="KGF33" s="37"/>
      <c r="KGG33" s="37"/>
      <c r="KGH33" s="37"/>
      <c r="KGI33" s="37"/>
      <c r="KGJ33" s="37"/>
      <c r="KGK33" s="37"/>
      <c r="KGL33" s="37"/>
      <c r="KGM33" s="37"/>
      <c r="KGN33" s="37"/>
      <c r="KGO33" s="37"/>
      <c r="KGP33" s="37"/>
      <c r="KGQ33" s="37"/>
      <c r="KGR33" s="37"/>
      <c r="KGS33" s="37"/>
      <c r="KGT33" s="37"/>
      <c r="KGU33" s="37"/>
      <c r="KGV33" s="37"/>
      <c r="KGW33" s="37"/>
      <c r="KGX33" s="37"/>
      <c r="KGY33" s="37"/>
      <c r="KGZ33" s="37"/>
      <c r="KHA33" s="37"/>
      <c r="KHB33" s="37"/>
      <c r="KHC33" s="37"/>
      <c r="KHD33" s="37"/>
      <c r="KHE33" s="37"/>
      <c r="KHF33" s="37"/>
      <c r="KHG33" s="37"/>
      <c r="KHH33" s="37"/>
      <c r="KHI33" s="37"/>
      <c r="KHJ33" s="37"/>
      <c r="KHK33" s="37"/>
      <c r="KHL33" s="37"/>
      <c r="KHM33" s="37"/>
      <c r="KHN33" s="37"/>
      <c r="KHO33" s="37"/>
      <c r="KHP33" s="37"/>
      <c r="KHQ33" s="37"/>
      <c r="KHR33" s="37"/>
      <c r="KHS33" s="37"/>
      <c r="KHT33" s="37"/>
      <c r="KHU33" s="37"/>
      <c r="KHV33" s="37"/>
      <c r="KHW33" s="37"/>
      <c r="KHX33" s="37"/>
      <c r="KHY33" s="37"/>
      <c r="KHZ33" s="37"/>
      <c r="KIA33" s="37"/>
      <c r="KIB33" s="37"/>
      <c r="KIC33" s="37"/>
      <c r="KID33" s="37"/>
      <c r="KIE33" s="37"/>
      <c r="KIF33" s="37"/>
      <c r="KIG33" s="37"/>
      <c r="KIH33" s="37"/>
      <c r="KII33" s="37"/>
      <c r="KIJ33" s="37"/>
      <c r="KIK33" s="37"/>
      <c r="KIL33" s="37"/>
      <c r="KIM33" s="37"/>
      <c r="KIN33" s="37"/>
      <c r="KIO33" s="37"/>
      <c r="KIP33" s="37"/>
      <c r="KIQ33" s="37"/>
      <c r="KIR33" s="37"/>
      <c r="KIS33" s="37"/>
      <c r="KIT33" s="37"/>
      <c r="KIU33" s="37"/>
      <c r="KIV33" s="37"/>
      <c r="KIW33" s="37"/>
      <c r="KIX33" s="37"/>
      <c r="KIY33" s="37"/>
      <c r="KIZ33" s="37"/>
      <c r="KJA33" s="37"/>
      <c r="KJB33" s="37"/>
      <c r="KJC33" s="37"/>
      <c r="KJD33" s="37"/>
      <c r="KJE33" s="37"/>
      <c r="KJF33" s="37"/>
      <c r="KJG33" s="37"/>
      <c r="KJH33" s="37"/>
      <c r="KJI33" s="37"/>
      <c r="KJJ33" s="37"/>
      <c r="KJK33" s="37"/>
      <c r="KJL33" s="37"/>
      <c r="KJM33" s="37"/>
      <c r="KJN33" s="37"/>
      <c r="KJO33" s="37"/>
      <c r="KJP33" s="37"/>
      <c r="KJQ33" s="37"/>
      <c r="KJR33" s="37"/>
      <c r="KJS33" s="37"/>
      <c r="KJT33" s="37"/>
      <c r="KJU33" s="37"/>
      <c r="KJV33" s="37"/>
      <c r="KJW33" s="37"/>
      <c r="KJX33" s="37"/>
      <c r="KJY33" s="37"/>
      <c r="KJZ33" s="37"/>
      <c r="KKA33" s="37"/>
      <c r="KKB33" s="37"/>
      <c r="KKC33" s="37"/>
      <c r="KKD33" s="37"/>
      <c r="KKE33" s="37"/>
      <c r="KKF33" s="37"/>
      <c r="KKG33" s="37"/>
      <c r="KKH33" s="37"/>
      <c r="KKI33" s="37"/>
      <c r="KKJ33" s="37"/>
      <c r="KKK33" s="37"/>
      <c r="KKL33" s="37"/>
      <c r="KKM33" s="37"/>
      <c r="KKN33" s="37"/>
      <c r="KKO33" s="37"/>
      <c r="KKP33" s="37"/>
      <c r="KKQ33" s="37"/>
      <c r="KKR33" s="37"/>
      <c r="KKS33" s="37"/>
      <c r="KKT33" s="37"/>
      <c r="KKU33" s="37"/>
      <c r="KKV33" s="37"/>
      <c r="KKW33" s="37"/>
      <c r="KKX33" s="37"/>
      <c r="KKY33" s="37"/>
      <c r="KKZ33" s="37"/>
      <c r="KLA33" s="37"/>
      <c r="KLB33" s="37"/>
      <c r="KLC33" s="37"/>
      <c r="KLD33" s="37"/>
      <c r="KLE33" s="37"/>
      <c r="KLF33" s="37"/>
      <c r="KLG33" s="37"/>
      <c r="KLH33" s="37"/>
      <c r="KLI33" s="37"/>
      <c r="KLJ33" s="37"/>
      <c r="KLK33" s="37"/>
      <c r="KLL33" s="37"/>
      <c r="KLM33" s="37"/>
      <c r="KLN33" s="37"/>
      <c r="KLO33" s="37"/>
      <c r="KLP33" s="37"/>
      <c r="KLQ33" s="37"/>
      <c r="KLR33" s="37"/>
      <c r="KLS33" s="37"/>
      <c r="KLT33" s="37"/>
      <c r="KLU33" s="37"/>
      <c r="KLV33" s="37"/>
      <c r="KLW33" s="37"/>
      <c r="KLX33" s="37"/>
      <c r="KLY33" s="37"/>
      <c r="KLZ33" s="37"/>
      <c r="KMA33" s="37"/>
      <c r="KMB33" s="37"/>
      <c r="KMC33" s="37"/>
      <c r="KMD33" s="37"/>
      <c r="KME33" s="37"/>
      <c r="KMF33" s="37"/>
      <c r="KMG33" s="37"/>
      <c r="KMH33" s="37"/>
      <c r="KMI33" s="37"/>
      <c r="KMJ33" s="37"/>
      <c r="KMK33" s="37"/>
      <c r="KML33" s="37"/>
      <c r="KMM33" s="37"/>
      <c r="KMN33" s="37"/>
      <c r="KMO33" s="37"/>
      <c r="KMP33" s="37"/>
      <c r="KMQ33" s="37"/>
      <c r="KMR33" s="37"/>
      <c r="KMS33" s="37"/>
      <c r="KMT33" s="37"/>
      <c r="KMU33" s="37"/>
      <c r="KMV33" s="37"/>
      <c r="KMW33" s="37"/>
      <c r="KMX33" s="37"/>
      <c r="KMY33" s="37"/>
      <c r="KMZ33" s="37"/>
      <c r="KNA33" s="37"/>
      <c r="KNB33" s="37"/>
      <c r="KNC33" s="37"/>
      <c r="KND33" s="37"/>
      <c r="KNE33" s="37"/>
      <c r="KNF33" s="37"/>
      <c r="KNG33" s="37"/>
      <c r="KNH33" s="37"/>
      <c r="KNI33" s="37"/>
      <c r="KNJ33" s="37"/>
      <c r="KNK33" s="37"/>
      <c r="KNL33" s="37"/>
      <c r="KNM33" s="37"/>
      <c r="KNN33" s="37"/>
      <c r="KNO33" s="37"/>
      <c r="KNP33" s="37"/>
      <c r="KNQ33" s="37"/>
      <c r="KNR33" s="37"/>
      <c r="KNS33" s="37"/>
      <c r="KNT33" s="37"/>
      <c r="KNU33" s="37"/>
      <c r="KNV33" s="37"/>
      <c r="KNW33" s="37"/>
      <c r="KNX33" s="37"/>
      <c r="KNY33" s="37"/>
      <c r="KNZ33" s="37"/>
      <c r="KOA33" s="37"/>
      <c r="KOB33" s="37"/>
      <c r="KOC33" s="37"/>
      <c r="KOD33" s="37"/>
      <c r="KOE33" s="37"/>
      <c r="KOF33" s="37"/>
      <c r="KOG33" s="37"/>
      <c r="KOH33" s="37"/>
      <c r="KOI33" s="37"/>
      <c r="KOJ33" s="37"/>
      <c r="KOK33" s="37"/>
      <c r="KOL33" s="37"/>
      <c r="KOM33" s="37"/>
      <c r="KON33" s="37"/>
      <c r="KOO33" s="37"/>
      <c r="KOP33" s="37"/>
      <c r="KOQ33" s="37"/>
      <c r="KOR33" s="37"/>
      <c r="KOS33" s="37"/>
      <c r="KOT33" s="37"/>
      <c r="KOU33" s="37"/>
      <c r="KOV33" s="37"/>
      <c r="KOW33" s="37"/>
      <c r="KOX33" s="37"/>
      <c r="KOY33" s="37"/>
      <c r="KOZ33" s="37"/>
      <c r="KPA33" s="37"/>
      <c r="KPB33" s="37"/>
      <c r="KPC33" s="37"/>
      <c r="KPD33" s="37"/>
      <c r="KPE33" s="37"/>
      <c r="KPF33" s="37"/>
      <c r="KPG33" s="37"/>
      <c r="KPH33" s="37"/>
      <c r="KPI33" s="37"/>
      <c r="KPJ33" s="37"/>
      <c r="KPK33" s="37"/>
      <c r="KPL33" s="37"/>
      <c r="KPM33" s="37"/>
      <c r="KPN33" s="37"/>
      <c r="KPO33" s="37"/>
      <c r="KPP33" s="37"/>
      <c r="KPQ33" s="37"/>
      <c r="KPR33" s="37"/>
      <c r="KPS33" s="37"/>
      <c r="KPT33" s="37"/>
      <c r="KPU33" s="37"/>
      <c r="KPV33" s="37"/>
      <c r="KPW33" s="37"/>
      <c r="KPX33" s="37"/>
      <c r="KPY33" s="37"/>
      <c r="KPZ33" s="37"/>
      <c r="KQA33" s="37"/>
      <c r="KQB33" s="37"/>
      <c r="KQC33" s="37"/>
      <c r="KQD33" s="37"/>
      <c r="KQE33" s="37"/>
      <c r="KQF33" s="37"/>
      <c r="KQG33" s="37"/>
      <c r="KQH33" s="37"/>
      <c r="KQI33" s="37"/>
      <c r="KQJ33" s="37"/>
      <c r="KQK33" s="37"/>
      <c r="KQL33" s="37"/>
      <c r="KQM33" s="37"/>
      <c r="KQN33" s="37"/>
      <c r="KQO33" s="37"/>
      <c r="KQP33" s="37"/>
      <c r="KQQ33" s="37"/>
      <c r="KQR33" s="37"/>
      <c r="KQS33" s="37"/>
      <c r="KQT33" s="37"/>
      <c r="KQU33" s="37"/>
      <c r="KQV33" s="37"/>
      <c r="KQW33" s="37"/>
      <c r="KQX33" s="37"/>
      <c r="KQY33" s="37"/>
      <c r="KQZ33" s="37"/>
      <c r="KRA33" s="37"/>
      <c r="KRB33" s="37"/>
      <c r="KRC33" s="37"/>
      <c r="KRD33" s="37"/>
      <c r="KRE33" s="37"/>
      <c r="KRF33" s="37"/>
      <c r="KRG33" s="37"/>
      <c r="KRH33" s="37"/>
      <c r="KRI33" s="37"/>
      <c r="KRJ33" s="37"/>
      <c r="KRK33" s="37"/>
      <c r="KRL33" s="37"/>
      <c r="KRM33" s="37"/>
      <c r="KRN33" s="37"/>
      <c r="KRO33" s="37"/>
      <c r="KRP33" s="37"/>
      <c r="KRQ33" s="37"/>
      <c r="KRR33" s="37"/>
      <c r="KRS33" s="37"/>
      <c r="KRT33" s="37"/>
      <c r="KRU33" s="37"/>
      <c r="KRV33" s="37"/>
      <c r="KRW33" s="37"/>
      <c r="KRX33" s="37"/>
      <c r="KRY33" s="37"/>
      <c r="KRZ33" s="37"/>
      <c r="KSA33" s="37"/>
      <c r="KSB33" s="37"/>
      <c r="KSC33" s="37"/>
      <c r="KSD33" s="37"/>
      <c r="KSE33" s="37"/>
      <c r="KSF33" s="37"/>
      <c r="KSG33" s="37"/>
      <c r="KSH33" s="37"/>
      <c r="KSI33" s="37"/>
      <c r="KSJ33" s="37"/>
      <c r="KSK33" s="37"/>
      <c r="KSL33" s="37"/>
      <c r="KSM33" s="37"/>
      <c r="KSN33" s="37"/>
      <c r="KSO33" s="37"/>
      <c r="KSP33" s="37"/>
      <c r="KSQ33" s="37"/>
      <c r="KSR33" s="37"/>
      <c r="KSS33" s="37"/>
      <c r="KST33" s="37"/>
      <c r="KSU33" s="37"/>
      <c r="KSV33" s="37"/>
      <c r="KSW33" s="37"/>
      <c r="KSX33" s="37"/>
      <c r="KSY33" s="37"/>
      <c r="KSZ33" s="37"/>
      <c r="KTA33" s="37"/>
      <c r="KTB33" s="37"/>
      <c r="KTC33" s="37"/>
      <c r="KTD33" s="37"/>
      <c r="KTE33" s="37"/>
      <c r="KTF33" s="37"/>
      <c r="KTG33" s="37"/>
      <c r="KTH33" s="37"/>
      <c r="KTI33" s="37"/>
      <c r="KTJ33" s="37"/>
      <c r="KTK33" s="37"/>
      <c r="KTL33" s="37"/>
      <c r="KTM33" s="37"/>
      <c r="KTN33" s="37"/>
      <c r="KTO33" s="37"/>
      <c r="KTP33" s="37"/>
      <c r="KTQ33" s="37"/>
      <c r="KTR33" s="37"/>
      <c r="KTS33" s="37"/>
      <c r="KTT33" s="37"/>
      <c r="KTU33" s="37"/>
      <c r="KTV33" s="37"/>
      <c r="KTW33" s="37"/>
      <c r="KTX33" s="37"/>
      <c r="KTY33" s="37"/>
      <c r="KTZ33" s="37"/>
      <c r="KUA33" s="37"/>
      <c r="KUB33" s="37"/>
      <c r="KUC33" s="37"/>
      <c r="KUD33" s="37"/>
      <c r="KUE33" s="37"/>
      <c r="KUF33" s="37"/>
      <c r="KUG33" s="37"/>
      <c r="KUH33" s="37"/>
      <c r="KUI33" s="37"/>
      <c r="KUJ33" s="37"/>
      <c r="KUK33" s="37"/>
      <c r="KUL33" s="37"/>
      <c r="KUM33" s="37"/>
      <c r="KUN33" s="37"/>
      <c r="KUO33" s="37"/>
      <c r="KUP33" s="37"/>
      <c r="KUQ33" s="37"/>
      <c r="KUR33" s="37"/>
      <c r="KUS33" s="37"/>
      <c r="KUT33" s="37"/>
      <c r="KUU33" s="37"/>
      <c r="KUV33" s="37"/>
      <c r="KUW33" s="37"/>
      <c r="KUX33" s="37"/>
      <c r="KUY33" s="37"/>
      <c r="KUZ33" s="37"/>
      <c r="KVA33" s="37"/>
      <c r="KVB33" s="37"/>
      <c r="KVC33" s="37"/>
      <c r="KVD33" s="37"/>
      <c r="KVE33" s="37"/>
      <c r="KVF33" s="37"/>
      <c r="KVG33" s="37"/>
      <c r="KVH33" s="37"/>
      <c r="KVI33" s="37"/>
      <c r="KVJ33" s="37"/>
      <c r="KVK33" s="37"/>
      <c r="KVL33" s="37"/>
      <c r="KVM33" s="37"/>
      <c r="KVN33" s="37"/>
      <c r="KVO33" s="37"/>
      <c r="KVP33" s="37"/>
      <c r="KVQ33" s="37"/>
      <c r="KVR33" s="37"/>
      <c r="KVS33" s="37"/>
      <c r="KVT33" s="37"/>
      <c r="KVU33" s="37"/>
      <c r="KVV33" s="37"/>
      <c r="KVW33" s="37"/>
      <c r="KVX33" s="37"/>
      <c r="KVY33" s="37"/>
      <c r="KVZ33" s="37"/>
      <c r="KWA33" s="37"/>
      <c r="KWB33" s="37"/>
      <c r="KWC33" s="37"/>
      <c r="KWD33" s="37"/>
      <c r="KWE33" s="37"/>
      <c r="KWF33" s="37"/>
      <c r="KWG33" s="37"/>
      <c r="KWH33" s="37"/>
      <c r="KWI33" s="37"/>
      <c r="KWJ33" s="37"/>
      <c r="KWK33" s="37"/>
      <c r="KWL33" s="37"/>
      <c r="KWM33" s="37"/>
      <c r="KWN33" s="37"/>
      <c r="KWO33" s="37"/>
      <c r="KWP33" s="37"/>
      <c r="KWQ33" s="37"/>
      <c r="KWR33" s="37"/>
      <c r="KWS33" s="37"/>
      <c r="KWT33" s="37"/>
      <c r="KWU33" s="37"/>
      <c r="KWV33" s="37"/>
      <c r="KWW33" s="37"/>
      <c r="KWX33" s="37"/>
      <c r="KWY33" s="37"/>
      <c r="KWZ33" s="37"/>
      <c r="KXA33" s="37"/>
      <c r="KXB33" s="37"/>
      <c r="KXC33" s="37"/>
      <c r="KXD33" s="37"/>
      <c r="KXE33" s="37"/>
      <c r="KXF33" s="37"/>
      <c r="KXG33" s="37"/>
      <c r="KXH33" s="37"/>
      <c r="KXI33" s="37"/>
      <c r="KXJ33" s="37"/>
      <c r="KXK33" s="37"/>
      <c r="KXL33" s="37"/>
      <c r="KXM33" s="37"/>
      <c r="KXN33" s="37"/>
      <c r="KXO33" s="37"/>
      <c r="KXP33" s="37"/>
      <c r="KXQ33" s="37"/>
      <c r="KXR33" s="37"/>
      <c r="KXS33" s="37"/>
      <c r="KXT33" s="37"/>
      <c r="KXU33" s="37"/>
      <c r="KXV33" s="37"/>
      <c r="KXW33" s="37"/>
      <c r="KXX33" s="37"/>
      <c r="KXY33" s="37"/>
      <c r="KXZ33" s="37"/>
      <c r="KYA33" s="37"/>
      <c r="KYB33" s="37"/>
      <c r="KYC33" s="37"/>
      <c r="KYD33" s="37"/>
      <c r="KYE33" s="37"/>
      <c r="KYF33" s="37"/>
      <c r="KYG33" s="37"/>
      <c r="KYH33" s="37"/>
      <c r="KYI33" s="37"/>
      <c r="KYJ33" s="37"/>
      <c r="KYK33" s="37"/>
      <c r="KYL33" s="37"/>
      <c r="KYM33" s="37"/>
      <c r="KYN33" s="37"/>
      <c r="KYO33" s="37"/>
      <c r="KYP33" s="37"/>
      <c r="KYQ33" s="37"/>
      <c r="KYR33" s="37"/>
      <c r="KYS33" s="37"/>
      <c r="KYT33" s="37"/>
      <c r="KYU33" s="37"/>
      <c r="KYV33" s="37"/>
      <c r="KYW33" s="37"/>
      <c r="KYX33" s="37"/>
      <c r="KYY33" s="37"/>
      <c r="KYZ33" s="37"/>
      <c r="KZA33" s="37"/>
      <c r="KZB33" s="37"/>
      <c r="KZC33" s="37"/>
      <c r="KZD33" s="37"/>
      <c r="KZE33" s="37"/>
      <c r="KZF33" s="37"/>
      <c r="KZG33" s="37"/>
      <c r="KZH33" s="37"/>
      <c r="KZI33" s="37"/>
      <c r="KZJ33" s="37"/>
      <c r="KZK33" s="37"/>
      <c r="KZL33" s="37"/>
      <c r="KZM33" s="37"/>
      <c r="KZN33" s="37"/>
      <c r="KZO33" s="37"/>
      <c r="KZP33" s="37"/>
      <c r="KZQ33" s="37"/>
      <c r="KZR33" s="37"/>
      <c r="KZS33" s="37"/>
      <c r="KZT33" s="37"/>
      <c r="KZU33" s="37"/>
      <c r="KZV33" s="37"/>
      <c r="KZW33" s="37"/>
      <c r="KZX33" s="37"/>
      <c r="KZY33" s="37"/>
      <c r="KZZ33" s="37"/>
      <c r="LAA33" s="37"/>
      <c r="LAB33" s="37"/>
      <c r="LAC33" s="37"/>
      <c r="LAD33" s="37"/>
      <c r="LAE33" s="37"/>
      <c r="LAF33" s="37"/>
      <c r="LAG33" s="37"/>
      <c r="LAH33" s="37"/>
      <c r="LAI33" s="37"/>
      <c r="LAJ33" s="37"/>
      <c r="LAK33" s="37"/>
      <c r="LAL33" s="37"/>
      <c r="LAM33" s="37"/>
      <c r="LAN33" s="37"/>
      <c r="LAO33" s="37"/>
      <c r="LAP33" s="37"/>
      <c r="LAQ33" s="37"/>
      <c r="LAR33" s="37"/>
      <c r="LAS33" s="37"/>
      <c r="LAT33" s="37"/>
      <c r="LAU33" s="37"/>
      <c r="LAV33" s="37"/>
      <c r="LAW33" s="37"/>
      <c r="LAX33" s="37"/>
      <c r="LAY33" s="37"/>
      <c r="LAZ33" s="37"/>
      <c r="LBA33" s="37"/>
      <c r="LBB33" s="37"/>
      <c r="LBC33" s="37"/>
      <c r="LBD33" s="37"/>
      <c r="LBE33" s="37"/>
      <c r="LBF33" s="37"/>
      <c r="LBG33" s="37"/>
      <c r="LBH33" s="37"/>
      <c r="LBI33" s="37"/>
      <c r="LBJ33" s="37"/>
      <c r="LBK33" s="37"/>
      <c r="LBL33" s="37"/>
      <c r="LBM33" s="37"/>
      <c r="LBN33" s="37"/>
      <c r="LBO33" s="37"/>
      <c r="LBP33" s="37"/>
      <c r="LBQ33" s="37"/>
      <c r="LBR33" s="37"/>
      <c r="LBS33" s="37"/>
      <c r="LBT33" s="37"/>
      <c r="LBU33" s="37"/>
      <c r="LBV33" s="37"/>
      <c r="LBW33" s="37"/>
      <c r="LBX33" s="37"/>
      <c r="LBY33" s="37"/>
      <c r="LBZ33" s="37"/>
      <c r="LCA33" s="37"/>
      <c r="LCB33" s="37"/>
      <c r="LCC33" s="37"/>
      <c r="LCD33" s="37"/>
      <c r="LCE33" s="37"/>
      <c r="LCF33" s="37"/>
      <c r="LCG33" s="37"/>
      <c r="LCH33" s="37"/>
      <c r="LCI33" s="37"/>
      <c r="LCJ33" s="37"/>
      <c r="LCK33" s="37"/>
      <c r="LCL33" s="37"/>
      <c r="LCM33" s="37"/>
      <c r="LCN33" s="37"/>
      <c r="LCO33" s="37"/>
      <c r="LCP33" s="37"/>
      <c r="LCQ33" s="37"/>
      <c r="LCR33" s="37"/>
      <c r="LCS33" s="37"/>
      <c r="LCT33" s="37"/>
      <c r="LCU33" s="37"/>
      <c r="LCV33" s="37"/>
      <c r="LCW33" s="37"/>
      <c r="LCX33" s="37"/>
      <c r="LCY33" s="37"/>
      <c r="LCZ33" s="37"/>
      <c r="LDA33" s="37"/>
      <c r="LDB33" s="37"/>
      <c r="LDC33" s="37"/>
      <c r="LDD33" s="37"/>
      <c r="LDE33" s="37"/>
      <c r="LDF33" s="37"/>
      <c r="LDG33" s="37"/>
      <c r="LDH33" s="37"/>
      <c r="LDI33" s="37"/>
      <c r="LDJ33" s="37"/>
      <c r="LDK33" s="37"/>
      <c r="LDL33" s="37"/>
      <c r="LDM33" s="37"/>
      <c r="LDN33" s="37"/>
      <c r="LDO33" s="37"/>
      <c r="LDP33" s="37"/>
      <c r="LDQ33" s="37"/>
      <c r="LDR33" s="37"/>
      <c r="LDS33" s="37"/>
      <c r="LDT33" s="37"/>
      <c r="LDU33" s="37"/>
      <c r="LDV33" s="37"/>
      <c r="LDW33" s="37"/>
      <c r="LDX33" s="37"/>
      <c r="LDY33" s="37"/>
      <c r="LDZ33" s="37"/>
      <c r="LEA33" s="37"/>
      <c r="LEB33" s="37"/>
      <c r="LEC33" s="37"/>
      <c r="LED33" s="37"/>
      <c r="LEE33" s="37"/>
      <c r="LEF33" s="37"/>
      <c r="LEG33" s="37"/>
      <c r="LEH33" s="37"/>
      <c r="LEI33" s="37"/>
      <c r="LEJ33" s="37"/>
      <c r="LEK33" s="37"/>
      <c r="LEL33" s="37"/>
      <c r="LEM33" s="37"/>
      <c r="LEN33" s="37"/>
      <c r="LEO33" s="37"/>
      <c r="LEP33" s="37"/>
      <c r="LEQ33" s="37"/>
      <c r="LER33" s="37"/>
      <c r="LES33" s="37"/>
      <c r="LET33" s="37"/>
      <c r="LEU33" s="37"/>
      <c r="LEV33" s="37"/>
      <c r="LEW33" s="37"/>
      <c r="LEX33" s="37"/>
      <c r="LEY33" s="37"/>
      <c r="LEZ33" s="37"/>
      <c r="LFA33" s="37"/>
      <c r="LFB33" s="37"/>
      <c r="LFC33" s="37"/>
      <c r="LFD33" s="37"/>
      <c r="LFE33" s="37"/>
      <c r="LFF33" s="37"/>
      <c r="LFG33" s="37"/>
      <c r="LFH33" s="37"/>
      <c r="LFI33" s="37"/>
      <c r="LFJ33" s="37"/>
      <c r="LFK33" s="37"/>
      <c r="LFL33" s="37"/>
      <c r="LFM33" s="37"/>
      <c r="LFN33" s="37"/>
      <c r="LFO33" s="37"/>
      <c r="LFP33" s="37"/>
      <c r="LFQ33" s="37"/>
      <c r="LFR33" s="37"/>
      <c r="LFS33" s="37"/>
      <c r="LFT33" s="37"/>
      <c r="LFU33" s="37"/>
      <c r="LFV33" s="37"/>
      <c r="LFW33" s="37"/>
      <c r="LFX33" s="37"/>
      <c r="LFY33" s="37"/>
      <c r="LFZ33" s="37"/>
      <c r="LGA33" s="37"/>
      <c r="LGB33" s="37"/>
      <c r="LGC33" s="37"/>
      <c r="LGD33" s="37"/>
      <c r="LGE33" s="37"/>
      <c r="LGF33" s="37"/>
      <c r="LGG33" s="37"/>
      <c r="LGH33" s="37"/>
      <c r="LGI33" s="37"/>
      <c r="LGJ33" s="37"/>
      <c r="LGK33" s="37"/>
      <c r="LGL33" s="37"/>
      <c r="LGM33" s="37"/>
      <c r="LGN33" s="37"/>
      <c r="LGO33" s="37"/>
      <c r="LGP33" s="37"/>
      <c r="LGQ33" s="37"/>
      <c r="LGR33" s="37"/>
      <c r="LGS33" s="37"/>
      <c r="LGT33" s="37"/>
      <c r="LGU33" s="37"/>
      <c r="LGV33" s="37"/>
      <c r="LGW33" s="37"/>
      <c r="LGX33" s="37"/>
      <c r="LGY33" s="37"/>
      <c r="LGZ33" s="37"/>
      <c r="LHA33" s="37"/>
      <c r="LHB33" s="37"/>
      <c r="LHC33" s="37"/>
      <c r="LHD33" s="37"/>
      <c r="LHE33" s="37"/>
      <c r="LHF33" s="37"/>
      <c r="LHG33" s="37"/>
      <c r="LHH33" s="37"/>
      <c r="LHI33" s="37"/>
      <c r="LHJ33" s="37"/>
      <c r="LHK33" s="37"/>
      <c r="LHL33" s="37"/>
      <c r="LHM33" s="37"/>
      <c r="LHN33" s="37"/>
      <c r="LHO33" s="37"/>
      <c r="LHP33" s="37"/>
      <c r="LHQ33" s="37"/>
      <c r="LHR33" s="37"/>
      <c r="LHS33" s="37"/>
      <c r="LHT33" s="37"/>
      <c r="LHU33" s="37"/>
      <c r="LHV33" s="37"/>
      <c r="LHW33" s="37"/>
      <c r="LHX33" s="37"/>
      <c r="LHY33" s="37"/>
      <c r="LHZ33" s="37"/>
      <c r="LIA33" s="37"/>
      <c r="LIB33" s="37"/>
      <c r="LIC33" s="37"/>
      <c r="LID33" s="37"/>
      <c r="LIE33" s="37"/>
      <c r="LIF33" s="37"/>
      <c r="LIG33" s="37"/>
      <c r="LIH33" s="37"/>
      <c r="LII33" s="37"/>
      <c r="LIJ33" s="37"/>
      <c r="LIK33" s="37"/>
      <c r="LIL33" s="37"/>
      <c r="LIM33" s="37"/>
      <c r="LIN33" s="37"/>
      <c r="LIO33" s="37"/>
      <c r="LIP33" s="37"/>
      <c r="LIQ33" s="37"/>
      <c r="LIR33" s="37"/>
      <c r="LIS33" s="37"/>
      <c r="LIT33" s="37"/>
      <c r="LIU33" s="37"/>
      <c r="LIV33" s="37"/>
      <c r="LIW33" s="37"/>
      <c r="LIX33" s="37"/>
      <c r="LIY33" s="37"/>
      <c r="LIZ33" s="37"/>
      <c r="LJA33" s="37"/>
      <c r="LJB33" s="37"/>
      <c r="LJC33" s="37"/>
      <c r="LJD33" s="37"/>
      <c r="LJE33" s="37"/>
      <c r="LJF33" s="37"/>
      <c r="LJG33" s="37"/>
      <c r="LJH33" s="37"/>
      <c r="LJI33" s="37"/>
      <c r="LJJ33" s="37"/>
      <c r="LJK33" s="37"/>
      <c r="LJL33" s="37"/>
      <c r="LJM33" s="37"/>
      <c r="LJN33" s="37"/>
      <c r="LJO33" s="37"/>
      <c r="LJP33" s="37"/>
      <c r="LJQ33" s="37"/>
      <c r="LJR33" s="37"/>
      <c r="LJS33" s="37"/>
      <c r="LJT33" s="37"/>
      <c r="LJU33" s="37"/>
      <c r="LJV33" s="37"/>
      <c r="LJW33" s="37"/>
      <c r="LJX33" s="37"/>
      <c r="LJY33" s="37"/>
      <c r="LJZ33" s="37"/>
      <c r="LKA33" s="37"/>
      <c r="LKB33" s="37"/>
      <c r="LKC33" s="37"/>
      <c r="LKD33" s="37"/>
      <c r="LKE33" s="37"/>
      <c r="LKF33" s="37"/>
      <c r="LKG33" s="37"/>
      <c r="LKH33" s="37"/>
      <c r="LKI33" s="37"/>
      <c r="LKJ33" s="37"/>
      <c r="LKK33" s="37"/>
      <c r="LKL33" s="37"/>
      <c r="LKM33" s="37"/>
      <c r="LKN33" s="37"/>
      <c r="LKO33" s="37"/>
      <c r="LKP33" s="37"/>
      <c r="LKQ33" s="37"/>
      <c r="LKR33" s="37"/>
      <c r="LKS33" s="37"/>
      <c r="LKT33" s="37"/>
      <c r="LKU33" s="37"/>
      <c r="LKV33" s="37"/>
      <c r="LKW33" s="37"/>
      <c r="LKX33" s="37"/>
      <c r="LKY33" s="37"/>
      <c r="LKZ33" s="37"/>
      <c r="LLA33" s="37"/>
      <c r="LLB33" s="37"/>
      <c r="LLC33" s="37"/>
      <c r="LLD33" s="37"/>
      <c r="LLE33" s="37"/>
      <c r="LLF33" s="37"/>
      <c r="LLG33" s="37"/>
      <c r="LLH33" s="37"/>
      <c r="LLI33" s="37"/>
      <c r="LLJ33" s="37"/>
      <c r="LLK33" s="37"/>
      <c r="LLL33" s="37"/>
      <c r="LLM33" s="37"/>
      <c r="LLN33" s="37"/>
      <c r="LLO33" s="37"/>
      <c r="LLP33" s="37"/>
      <c r="LLQ33" s="37"/>
      <c r="LLR33" s="37"/>
      <c r="LLS33" s="37"/>
      <c r="LLT33" s="37"/>
      <c r="LLU33" s="37"/>
      <c r="LLV33" s="37"/>
      <c r="LLW33" s="37"/>
      <c r="LLX33" s="37"/>
      <c r="LLY33" s="37"/>
      <c r="LLZ33" s="37"/>
      <c r="LMA33" s="37"/>
      <c r="LMB33" s="37"/>
      <c r="LMC33" s="37"/>
      <c r="LMD33" s="37"/>
      <c r="LME33" s="37"/>
      <c r="LMF33" s="37"/>
      <c r="LMG33" s="37"/>
      <c r="LMH33" s="37"/>
      <c r="LMI33" s="37"/>
      <c r="LMJ33" s="37"/>
      <c r="LMK33" s="37"/>
      <c r="LML33" s="37"/>
      <c r="LMM33" s="37"/>
      <c r="LMN33" s="37"/>
      <c r="LMO33" s="37"/>
      <c r="LMP33" s="37"/>
      <c r="LMQ33" s="37"/>
      <c r="LMR33" s="37"/>
      <c r="LMS33" s="37"/>
      <c r="LMT33" s="37"/>
      <c r="LMU33" s="37"/>
      <c r="LMV33" s="37"/>
      <c r="LMW33" s="37"/>
      <c r="LMX33" s="37"/>
      <c r="LMY33" s="37"/>
      <c r="LMZ33" s="37"/>
      <c r="LNA33" s="37"/>
      <c r="LNB33" s="37"/>
      <c r="LNC33" s="37"/>
      <c r="LND33" s="37"/>
      <c r="LNE33" s="37"/>
      <c r="LNF33" s="37"/>
      <c r="LNG33" s="37"/>
      <c r="LNH33" s="37"/>
      <c r="LNI33" s="37"/>
      <c r="LNJ33" s="37"/>
      <c r="LNK33" s="37"/>
      <c r="LNL33" s="37"/>
      <c r="LNM33" s="37"/>
      <c r="LNN33" s="37"/>
      <c r="LNO33" s="37"/>
      <c r="LNP33" s="37"/>
      <c r="LNQ33" s="37"/>
      <c r="LNR33" s="37"/>
      <c r="LNS33" s="37"/>
      <c r="LNT33" s="37"/>
      <c r="LNU33" s="37"/>
      <c r="LNV33" s="37"/>
      <c r="LNW33" s="37"/>
      <c r="LNX33" s="37"/>
      <c r="LNY33" s="37"/>
      <c r="LNZ33" s="37"/>
      <c r="LOA33" s="37"/>
      <c r="LOB33" s="37"/>
      <c r="LOC33" s="37"/>
      <c r="LOD33" s="37"/>
      <c r="LOE33" s="37"/>
      <c r="LOF33" s="37"/>
      <c r="LOG33" s="37"/>
      <c r="LOH33" s="37"/>
      <c r="LOI33" s="37"/>
      <c r="LOJ33" s="37"/>
      <c r="LOK33" s="37"/>
      <c r="LOL33" s="37"/>
      <c r="LOM33" s="37"/>
      <c r="LON33" s="37"/>
      <c r="LOO33" s="37"/>
      <c r="LOP33" s="37"/>
      <c r="LOQ33" s="37"/>
      <c r="LOR33" s="37"/>
      <c r="LOS33" s="37"/>
      <c r="LOT33" s="37"/>
      <c r="LOU33" s="37"/>
      <c r="LOV33" s="37"/>
      <c r="LOW33" s="37"/>
      <c r="LOX33" s="37"/>
      <c r="LOY33" s="37"/>
      <c r="LOZ33" s="37"/>
      <c r="LPA33" s="37"/>
      <c r="LPB33" s="37"/>
      <c r="LPC33" s="37"/>
      <c r="LPD33" s="37"/>
      <c r="LPE33" s="37"/>
      <c r="LPF33" s="37"/>
      <c r="LPG33" s="37"/>
      <c r="LPH33" s="37"/>
      <c r="LPI33" s="37"/>
      <c r="LPJ33" s="37"/>
      <c r="LPK33" s="37"/>
      <c r="LPL33" s="37"/>
      <c r="LPM33" s="37"/>
      <c r="LPN33" s="37"/>
      <c r="LPO33" s="37"/>
      <c r="LPP33" s="37"/>
      <c r="LPQ33" s="37"/>
      <c r="LPR33" s="37"/>
      <c r="LPS33" s="37"/>
      <c r="LPT33" s="37"/>
      <c r="LPU33" s="37"/>
      <c r="LPV33" s="37"/>
      <c r="LPW33" s="37"/>
      <c r="LPX33" s="37"/>
      <c r="LPY33" s="37"/>
      <c r="LPZ33" s="37"/>
      <c r="LQA33" s="37"/>
      <c r="LQB33" s="37"/>
      <c r="LQC33" s="37"/>
      <c r="LQD33" s="37"/>
      <c r="LQE33" s="37"/>
      <c r="LQF33" s="37"/>
      <c r="LQG33" s="37"/>
      <c r="LQH33" s="37"/>
      <c r="LQI33" s="37"/>
      <c r="LQJ33" s="37"/>
      <c r="LQK33" s="37"/>
      <c r="LQL33" s="37"/>
      <c r="LQM33" s="37"/>
      <c r="LQN33" s="37"/>
      <c r="LQO33" s="37"/>
      <c r="LQP33" s="37"/>
      <c r="LQQ33" s="37"/>
      <c r="LQR33" s="37"/>
      <c r="LQS33" s="37"/>
      <c r="LQT33" s="37"/>
      <c r="LQU33" s="37"/>
      <c r="LQV33" s="37"/>
      <c r="LQW33" s="37"/>
      <c r="LQX33" s="37"/>
      <c r="LQY33" s="37"/>
      <c r="LQZ33" s="37"/>
      <c r="LRA33" s="37"/>
      <c r="LRB33" s="37"/>
      <c r="LRC33" s="37"/>
      <c r="LRD33" s="37"/>
      <c r="LRE33" s="37"/>
      <c r="LRF33" s="37"/>
      <c r="LRG33" s="37"/>
      <c r="LRH33" s="37"/>
      <c r="LRI33" s="37"/>
      <c r="LRJ33" s="37"/>
      <c r="LRK33" s="37"/>
      <c r="LRL33" s="37"/>
      <c r="LRM33" s="37"/>
      <c r="LRN33" s="37"/>
      <c r="LRO33" s="37"/>
      <c r="LRP33" s="37"/>
      <c r="LRQ33" s="37"/>
      <c r="LRR33" s="37"/>
      <c r="LRS33" s="37"/>
      <c r="LRT33" s="37"/>
      <c r="LRU33" s="37"/>
      <c r="LRV33" s="37"/>
      <c r="LRW33" s="37"/>
      <c r="LRX33" s="37"/>
      <c r="LRY33" s="37"/>
      <c r="LRZ33" s="37"/>
      <c r="LSA33" s="37"/>
      <c r="LSB33" s="37"/>
      <c r="LSC33" s="37"/>
      <c r="LSD33" s="37"/>
      <c r="LSE33" s="37"/>
      <c r="LSF33" s="37"/>
      <c r="LSG33" s="37"/>
      <c r="LSH33" s="37"/>
      <c r="LSI33" s="37"/>
      <c r="LSJ33" s="37"/>
      <c r="LSK33" s="37"/>
      <c r="LSL33" s="37"/>
      <c r="LSM33" s="37"/>
      <c r="LSN33" s="37"/>
      <c r="LSO33" s="37"/>
      <c r="LSP33" s="37"/>
      <c r="LSQ33" s="37"/>
      <c r="LSR33" s="37"/>
      <c r="LSS33" s="37"/>
      <c r="LST33" s="37"/>
      <c r="LSU33" s="37"/>
      <c r="LSV33" s="37"/>
      <c r="LSW33" s="37"/>
      <c r="LSX33" s="37"/>
      <c r="LSY33" s="37"/>
      <c r="LSZ33" s="37"/>
      <c r="LTA33" s="37"/>
      <c r="LTB33" s="37"/>
      <c r="LTC33" s="37"/>
      <c r="LTD33" s="37"/>
      <c r="LTE33" s="37"/>
      <c r="LTF33" s="37"/>
      <c r="LTG33" s="37"/>
      <c r="LTH33" s="37"/>
      <c r="LTI33" s="37"/>
      <c r="LTJ33" s="37"/>
      <c r="LTK33" s="37"/>
      <c r="LTL33" s="37"/>
      <c r="LTM33" s="37"/>
      <c r="LTN33" s="37"/>
      <c r="LTO33" s="37"/>
      <c r="LTP33" s="37"/>
      <c r="LTQ33" s="37"/>
      <c r="LTR33" s="37"/>
      <c r="LTS33" s="37"/>
      <c r="LTT33" s="37"/>
      <c r="LTU33" s="37"/>
      <c r="LTV33" s="37"/>
      <c r="LTW33" s="37"/>
      <c r="LTX33" s="37"/>
      <c r="LTY33" s="37"/>
      <c r="LTZ33" s="37"/>
      <c r="LUA33" s="37"/>
      <c r="LUB33" s="37"/>
      <c r="LUC33" s="37"/>
      <c r="LUD33" s="37"/>
      <c r="LUE33" s="37"/>
      <c r="LUF33" s="37"/>
      <c r="LUG33" s="37"/>
      <c r="LUH33" s="37"/>
      <c r="LUI33" s="37"/>
      <c r="LUJ33" s="37"/>
      <c r="LUK33" s="37"/>
      <c r="LUL33" s="37"/>
      <c r="LUM33" s="37"/>
      <c r="LUN33" s="37"/>
      <c r="LUO33" s="37"/>
      <c r="LUP33" s="37"/>
      <c r="LUQ33" s="37"/>
      <c r="LUR33" s="37"/>
      <c r="LUS33" s="37"/>
      <c r="LUT33" s="37"/>
      <c r="LUU33" s="37"/>
      <c r="LUV33" s="37"/>
      <c r="LUW33" s="37"/>
      <c r="LUX33" s="37"/>
      <c r="LUY33" s="37"/>
      <c r="LUZ33" s="37"/>
      <c r="LVA33" s="37"/>
      <c r="LVB33" s="37"/>
      <c r="LVC33" s="37"/>
      <c r="LVD33" s="37"/>
      <c r="LVE33" s="37"/>
      <c r="LVF33" s="37"/>
      <c r="LVG33" s="37"/>
      <c r="LVH33" s="37"/>
      <c r="LVI33" s="37"/>
      <c r="LVJ33" s="37"/>
      <c r="LVK33" s="37"/>
      <c r="LVL33" s="37"/>
      <c r="LVM33" s="37"/>
      <c r="LVN33" s="37"/>
      <c r="LVO33" s="37"/>
      <c r="LVP33" s="37"/>
      <c r="LVQ33" s="37"/>
      <c r="LVR33" s="37"/>
      <c r="LVS33" s="37"/>
      <c r="LVT33" s="37"/>
      <c r="LVU33" s="37"/>
      <c r="LVV33" s="37"/>
      <c r="LVW33" s="37"/>
      <c r="LVX33" s="37"/>
      <c r="LVY33" s="37"/>
      <c r="LVZ33" s="37"/>
      <c r="LWA33" s="37"/>
      <c r="LWB33" s="37"/>
      <c r="LWC33" s="37"/>
      <c r="LWD33" s="37"/>
      <c r="LWE33" s="37"/>
      <c r="LWF33" s="37"/>
      <c r="LWG33" s="37"/>
      <c r="LWH33" s="37"/>
      <c r="LWI33" s="37"/>
      <c r="LWJ33" s="37"/>
      <c r="LWK33" s="37"/>
      <c r="LWL33" s="37"/>
      <c r="LWM33" s="37"/>
      <c r="LWN33" s="37"/>
      <c r="LWO33" s="37"/>
      <c r="LWP33" s="37"/>
      <c r="LWQ33" s="37"/>
      <c r="LWR33" s="37"/>
      <c r="LWS33" s="37"/>
      <c r="LWT33" s="37"/>
      <c r="LWU33" s="37"/>
      <c r="LWV33" s="37"/>
      <c r="LWW33" s="37"/>
      <c r="LWX33" s="37"/>
      <c r="LWY33" s="37"/>
      <c r="LWZ33" s="37"/>
      <c r="LXA33" s="37"/>
      <c r="LXB33" s="37"/>
      <c r="LXC33" s="37"/>
      <c r="LXD33" s="37"/>
      <c r="LXE33" s="37"/>
      <c r="LXF33" s="37"/>
      <c r="LXG33" s="37"/>
      <c r="LXH33" s="37"/>
      <c r="LXI33" s="37"/>
      <c r="LXJ33" s="37"/>
      <c r="LXK33" s="37"/>
      <c r="LXL33" s="37"/>
      <c r="LXM33" s="37"/>
      <c r="LXN33" s="37"/>
      <c r="LXO33" s="37"/>
      <c r="LXP33" s="37"/>
      <c r="LXQ33" s="37"/>
      <c r="LXR33" s="37"/>
      <c r="LXS33" s="37"/>
      <c r="LXT33" s="37"/>
      <c r="LXU33" s="37"/>
      <c r="LXV33" s="37"/>
      <c r="LXW33" s="37"/>
      <c r="LXX33" s="37"/>
      <c r="LXY33" s="37"/>
      <c r="LXZ33" s="37"/>
      <c r="LYA33" s="37"/>
      <c r="LYB33" s="37"/>
      <c r="LYC33" s="37"/>
      <c r="LYD33" s="37"/>
      <c r="LYE33" s="37"/>
      <c r="LYF33" s="37"/>
      <c r="LYG33" s="37"/>
      <c r="LYH33" s="37"/>
      <c r="LYI33" s="37"/>
      <c r="LYJ33" s="37"/>
      <c r="LYK33" s="37"/>
      <c r="LYL33" s="37"/>
      <c r="LYM33" s="37"/>
      <c r="LYN33" s="37"/>
      <c r="LYO33" s="37"/>
      <c r="LYP33" s="37"/>
      <c r="LYQ33" s="37"/>
      <c r="LYR33" s="37"/>
      <c r="LYS33" s="37"/>
      <c r="LYT33" s="37"/>
      <c r="LYU33" s="37"/>
      <c r="LYV33" s="37"/>
      <c r="LYW33" s="37"/>
      <c r="LYX33" s="37"/>
      <c r="LYY33" s="37"/>
      <c r="LYZ33" s="37"/>
      <c r="LZA33" s="37"/>
      <c r="LZB33" s="37"/>
      <c r="LZC33" s="37"/>
      <c r="LZD33" s="37"/>
      <c r="LZE33" s="37"/>
      <c r="LZF33" s="37"/>
      <c r="LZG33" s="37"/>
      <c r="LZH33" s="37"/>
      <c r="LZI33" s="37"/>
      <c r="LZJ33" s="37"/>
      <c r="LZK33" s="37"/>
      <c r="LZL33" s="37"/>
      <c r="LZM33" s="37"/>
      <c r="LZN33" s="37"/>
      <c r="LZO33" s="37"/>
      <c r="LZP33" s="37"/>
      <c r="LZQ33" s="37"/>
      <c r="LZR33" s="37"/>
      <c r="LZS33" s="37"/>
      <c r="LZT33" s="37"/>
      <c r="LZU33" s="37"/>
      <c r="LZV33" s="37"/>
      <c r="LZW33" s="37"/>
      <c r="LZX33" s="37"/>
      <c r="LZY33" s="37"/>
      <c r="LZZ33" s="37"/>
      <c r="MAA33" s="37"/>
      <c r="MAB33" s="37"/>
      <c r="MAC33" s="37"/>
      <c r="MAD33" s="37"/>
      <c r="MAE33" s="37"/>
      <c r="MAF33" s="37"/>
      <c r="MAG33" s="37"/>
      <c r="MAH33" s="37"/>
      <c r="MAI33" s="37"/>
      <c r="MAJ33" s="37"/>
      <c r="MAK33" s="37"/>
      <c r="MAL33" s="37"/>
      <c r="MAM33" s="37"/>
      <c r="MAN33" s="37"/>
      <c r="MAO33" s="37"/>
      <c r="MAP33" s="37"/>
      <c r="MAQ33" s="37"/>
      <c r="MAR33" s="37"/>
      <c r="MAS33" s="37"/>
      <c r="MAT33" s="37"/>
      <c r="MAU33" s="37"/>
      <c r="MAV33" s="37"/>
      <c r="MAW33" s="37"/>
      <c r="MAX33" s="37"/>
      <c r="MAY33" s="37"/>
      <c r="MAZ33" s="37"/>
      <c r="MBA33" s="37"/>
      <c r="MBB33" s="37"/>
      <c r="MBC33" s="37"/>
      <c r="MBD33" s="37"/>
      <c r="MBE33" s="37"/>
      <c r="MBF33" s="37"/>
      <c r="MBG33" s="37"/>
      <c r="MBH33" s="37"/>
      <c r="MBI33" s="37"/>
      <c r="MBJ33" s="37"/>
      <c r="MBK33" s="37"/>
      <c r="MBL33" s="37"/>
      <c r="MBM33" s="37"/>
      <c r="MBN33" s="37"/>
      <c r="MBO33" s="37"/>
      <c r="MBP33" s="37"/>
      <c r="MBQ33" s="37"/>
      <c r="MBR33" s="37"/>
      <c r="MBS33" s="37"/>
      <c r="MBT33" s="37"/>
      <c r="MBU33" s="37"/>
      <c r="MBV33" s="37"/>
      <c r="MBW33" s="37"/>
      <c r="MBX33" s="37"/>
      <c r="MBY33" s="37"/>
      <c r="MBZ33" s="37"/>
      <c r="MCA33" s="37"/>
      <c r="MCB33" s="37"/>
      <c r="MCC33" s="37"/>
      <c r="MCD33" s="37"/>
      <c r="MCE33" s="37"/>
      <c r="MCF33" s="37"/>
      <c r="MCG33" s="37"/>
      <c r="MCH33" s="37"/>
      <c r="MCI33" s="37"/>
      <c r="MCJ33" s="37"/>
      <c r="MCK33" s="37"/>
      <c r="MCL33" s="37"/>
      <c r="MCM33" s="37"/>
      <c r="MCN33" s="37"/>
      <c r="MCO33" s="37"/>
      <c r="MCP33" s="37"/>
      <c r="MCQ33" s="37"/>
      <c r="MCR33" s="37"/>
      <c r="MCS33" s="37"/>
      <c r="MCT33" s="37"/>
      <c r="MCU33" s="37"/>
      <c r="MCV33" s="37"/>
      <c r="MCW33" s="37"/>
      <c r="MCX33" s="37"/>
      <c r="MCY33" s="37"/>
      <c r="MCZ33" s="37"/>
      <c r="MDA33" s="37"/>
      <c r="MDB33" s="37"/>
      <c r="MDC33" s="37"/>
      <c r="MDD33" s="37"/>
      <c r="MDE33" s="37"/>
      <c r="MDF33" s="37"/>
      <c r="MDG33" s="37"/>
      <c r="MDH33" s="37"/>
      <c r="MDI33" s="37"/>
      <c r="MDJ33" s="37"/>
      <c r="MDK33" s="37"/>
      <c r="MDL33" s="37"/>
      <c r="MDM33" s="37"/>
      <c r="MDN33" s="37"/>
      <c r="MDO33" s="37"/>
      <c r="MDP33" s="37"/>
      <c r="MDQ33" s="37"/>
      <c r="MDR33" s="37"/>
      <c r="MDS33" s="37"/>
      <c r="MDT33" s="37"/>
      <c r="MDU33" s="37"/>
      <c r="MDV33" s="37"/>
      <c r="MDW33" s="37"/>
      <c r="MDX33" s="37"/>
      <c r="MDY33" s="37"/>
      <c r="MDZ33" s="37"/>
      <c r="MEA33" s="37"/>
      <c r="MEB33" s="37"/>
      <c r="MEC33" s="37"/>
      <c r="MED33" s="37"/>
      <c r="MEE33" s="37"/>
      <c r="MEF33" s="37"/>
      <c r="MEG33" s="37"/>
      <c r="MEH33" s="37"/>
      <c r="MEI33" s="37"/>
      <c r="MEJ33" s="37"/>
      <c r="MEK33" s="37"/>
      <c r="MEL33" s="37"/>
      <c r="MEM33" s="37"/>
      <c r="MEN33" s="37"/>
      <c r="MEO33" s="37"/>
      <c r="MEP33" s="37"/>
      <c r="MEQ33" s="37"/>
      <c r="MER33" s="37"/>
      <c r="MES33" s="37"/>
      <c r="MET33" s="37"/>
      <c r="MEU33" s="37"/>
      <c r="MEV33" s="37"/>
      <c r="MEW33" s="37"/>
      <c r="MEX33" s="37"/>
      <c r="MEY33" s="37"/>
      <c r="MEZ33" s="37"/>
      <c r="MFA33" s="37"/>
      <c r="MFB33" s="37"/>
      <c r="MFC33" s="37"/>
      <c r="MFD33" s="37"/>
      <c r="MFE33" s="37"/>
      <c r="MFF33" s="37"/>
      <c r="MFG33" s="37"/>
      <c r="MFH33" s="37"/>
      <c r="MFI33" s="37"/>
      <c r="MFJ33" s="37"/>
      <c r="MFK33" s="37"/>
      <c r="MFL33" s="37"/>
      <c r="MFM33" s="37"/>
      <c r="MFN33" s="37"/>
      <c r="MFO33" s="37"/>
      <c r="MFP33" s="37"/>
      <c r="MFQ33" s="37"/>
      <c r="MFR33" s="37"/>
      <c r="MFS33" s="37"/>
      <c r="MFT33" s="37"/>
      <c r="MFU33" s="37"/>
      <c r="MFV33" s="37"/>
      <c r="MFW33" s="37"/>
      <c r="MFX33" s="37"/>
      <c r="MFY33" s="37"/>
      <c r="MFZ33" s="37"/>
      <c r="MGA33" s="37"/>
      <c r="MGB33" s="37"/>
      <c r="MGC33" s="37"/>
      <c r="MGD33" s="37"/>
      <c r="MGE33" s="37"/>
      <c r="MGF33" s="37"/>
      <c r="MGG33" s="37"/>
      <c r="MGH33" s="37"/>
      <c r="MGI33" s="37"/>
      <c r="MGJ33" s="37"/>
      <c r="MGK33" s="37"/>
      <c r="MGL33" s="37"/>
      <c r="MGM33" s="37"/>
      <c r="MGN33" s="37"/>
      <c r="MGO33" s="37"/>
      <c r="MGP33" s="37"/>
      <c r="MGQ33" s="37"/>
      <c r="MGR33" s="37"/>
      <c r="MGS33" s="37"/>
      <c r="MGT33" s="37"/>
      <c r="MGU33" s="37"/>
      <c r="MGV33" s="37"/>
      <c r="MGW33" s="37"/>
      <c r="MGX33" s="37"/>
      <c r="MGY33" s="37"/>
      <c r="MGZ33" s="37"/>
      <c r="MHA33" s="37"/>
      <c r="MHB33" s="37"/>
      <c r="MHC33" s="37"/>
      <c r="MHD33" s="37"/>
      <c r="MHE33" s="37"/>
      <c r="MHF33" s="37"/>
      <c r="MHG33" s="37"/>
      <c r="MHH33" s="37"/>
      <c r="MHI33" s="37"/>
      <c r="MHJ33" s="37"/>
      <c r="MHK33" s="37"/>
      <c r="MHL33" s="37"/>
      <c r="MHM33" s="37"/>
      <c r="MHN33" s="37"/>
      <c r="MHO33" s="37"/>
      <c r="MHP33" s="37"/>
      <c r="MHQ33" s="37"/>
      <c r="MHR33" s="37"/>
      <c r="MHS33" s="37"/>
      <c r="MHT33" s="37"/>
      <c r="MHU33" s="37"/>
      <c r="MHV33" s="37"/>
      <c r="MHW33" s="37"/>
      <c r="MHX33" s="37"/>
      <c r="MHY33" s="37"/>
      <c r="MHZ33" s="37"/>
      <c r="MIA33" s="37"/>
      <c r="MIB33" s="37"/>
      <c r="MIC33" s="37"/>
      <c r="MID33" s="37"/>
      <c r="MIE33" s="37"/>
      <c r="MIF33" s="37"/>
      <c r="MIG33" s="37"/>
      <c r="MIH33" s="37"/>
      <c r="MII33" s="37"/>
      <c r="MIJ33" s="37"/>
      <c r="MIK33" s="37"/>
      <c r="MIL33" s="37"/>
      <c r="MIM33" s="37"/>
      <c r="MIN33" s="37"/>
      <c r="MIO33" s="37"/>
      <c r="MIP33" s="37"/>
      <c r="MIQ33" s="37"/>
      <c r="MIR33" s="37"/>
      <c r="MIS33" s="37"/>
      <c r="MIT33" s="37"/>
      <c r="MIU33" s="37"/>
      <c r="MIV33" s="37"/>
      <c r="MIW33" s="37"/>
      <c r="MIX33" s="37"/>
      <c r="MIY33" s="37"/>
      <c r="MIZ33" s="37"/>
      <c r="MJA33" s="37"/>
      <c r="MJB33" s="37"/>
      <c r="MJC33" s="37"/>
      <c r="MJD33" s="37"/>
      <c r="MJE33" s="37"/>
      <c r="MJF33" s="37"/>
      <c r="MJG33" s="37"/>
      <c r="MJH33" s="37"/>
      <c r="MJI33" s="37"/>
      <c r="MJJ33" s="37"/>
      <c r="MJK33" s="37"/>
      <c r="MJL33" s="37"/>
      <c r="MJM33" s="37"/>
      <c r="MJN33" s="37"/>
      <c r="MJO33" s="37"/>
      <c r="MJP33" s="37"/>
      <c r="MJQ33" s="37"/>
      <c r="MJR33" s="37"/>
      <c r="MJS33" s="37"/>
      <c r="MJT33" s="37"/>
      <c r="MJU33" s="37"/>
      <c r="MJV33" s="37"/>
      <c r="MJW33" s="37"/>
      <c r="MJX33" s="37"/>
      <c r="MJY33" s="37"/>
      <c r="MJZ33" s="37"/>
      <c r="MKA33" s="37"/>
      <c r="MKB33" s="37"/>
      <c r="MKC33" s="37"/>
      <c r="MKD33" s="37"/>
      <c r="MKE33" s="37"/>
      <c r="MKF33" s="37"/>
      <c r="MKG33" s="37"/>
      <c r="MKH33" s="37"/>
      <c r="MKI33" s="37"/>
      <c r="MKJ33" s="37"/>
      <c r="MKK33" s="37"/>
      <c r="MKL33" s="37"/>
      <c r="MKM33" s="37"/>
      <c r="MKN33" s="37"/>
      <c r="MKO33" s="37"/>
      <c r="MKP33" s="37"/>
      <c r="MKQ33" s="37"/>
      <c r="MKR33" s="37"/>
      <c r="MKS33" s="37"/>
      <c r="MKT33" s="37"/>
      <c r="MKU33" s="37"/>
      <c r="MKV33" s="37"/>
      <c r="MKW33" s="37"/>
      <c r="MKX33" s="37"/>
      <c r="MKY33" s="37"/>
      <c r="MKZ33" s="37"/>
      <c r="MLA33" s="37"/>
      <c r="MLB33" s="37"/>
      <c r="MLC33" s="37"/>
      <c r="MLD33" s="37"/>
      <c r="MLE33" s="37"/>
      <c r="MLF33" s="37"/>
      <c r="MLG33" s="37"/>
      <c r="MLH33" s="37"/>
      <c r="MLI33" s="37"/>
      <c r="MLJ33" s="37"/>
      <c r="MLK33" s="37"/>
      <c r="MLL33" s="37"/>
      <c r="MLM33" s="37"/>
      <c r="MLN33" s="37"/>
      <c r="MLO33" s="37"/>
      <c r="MLP33" s="37"/>
      <c r="MLQ33" s="37"/>
      <c r="MLR33" s="37"/>
      <c r="MLS33" s="37"/>
      <c r="MLT33" s="37"/>
      <c r="MLU33" s="37"/>
      <c r="MLV33" s="37"/>
      <c r="MLW33" s="37"/>
      <c r="MLX33" s="37"/>
      <c r="MLY33" s="37"/>
      <c r="MLZ33" s="37"/>
      <c r="MMA33" s="37"/>
      <c r="MMB33" s="37"/>
      <c r="MMC33" s="37"/>
      <c r="MMD33" s="37"/>
      <c r="MME33" s="37"/>
      <c r="MMF33" s="37"/>
      <c r="MMG33" s="37"/>
      <c r="MMH33" s="37"/>
      <c r="MMI33" s="37"/>
      <c r="MMJ33" s="37"/>
      <c r="MMK33" s="37"/>
      <c r="MML33" s="37"/>
      <c r="MMM33" s="37"/>
      <c r="MMN33" s="37"/>
      <c r="MMO33" s="37"/>
      <c r="MMP33" s="37"/>
      <c r="MMQ33" s="37"/>
      <c r="MMR33" s="37"/>
      <c r="MMS33" s="37"/>
      <c r="MMT33" s="37"/>
      <c r="MMU33" s="37"/>
      <c r="MMV33" s="37"/>
      <c r="MMW33" s="37"/>
      <c r="MMX33" s="37"/>
      <c r="MMY33" s="37"/>
      <c r="MMZ33" s="37"/>
      <c r="MNA33" s="37"/>
      <c r="MNB33" s="37"/>
      <c r="MNC33" s="37"/>
      <c r="MND33" s="37"/>
      <c r="MNE33" s="37"/>
      <c r="MNF33" s="37"/>
      <c r="MNG33" s="37"/>
      <c r="MNH33" s="37"/>
      <c r="MNI33" s="37"/>
      <c r="MNJ33" s="37"/>
      <c r="MNK33" s="37"/>
      <c r="MNL33" s="37"/>
      <c r="MNM33" s="37"/>
      <c r="MNN33" s="37"/>
      <c r="MNO33" s="37"/>
      <c r="MNP33" s="37"/>
      <c r="MNQ33" s="37"/>
      <c r="MNR33" s="37"/>
      <c r="MNS33" s="37"/>
      <c r="MNT33" s="37"/>
      <c r="MNU33" s="37"/>
      <c r="MNV33" s="37"/>
      <c r="MNW33" s="37"/>
      <c r="MNX33" s="37"/>
      <c r="MNY33" s="37"/>
      <c r="MNZ33" s="37"/>
      <c r="MOA33" s="37"/>
      <c r="MOB33" s="37"/>
      <c r="MOC33" s="37"/>
      <c r="MOD33" s="37"/>
      <c r="MOE33" s="37"/>
      <c r="MOF33" s="37"/>
      <c r="MOG33" s="37"/>
      <c r="MOH33" s="37"/>
      <c r="MOI33" s="37"/>
      <c r="MOJ33" s="37"/>
      <c r="MOK33" s="37"/>
      <c r="MOL33" s="37"/>
      <c r="MOM33" s="37"/>
      <c r="MON33" s="37"/>
      <c r="MOO33" s="37"/>
      <c r="MOP33" s="37"/>
      <c r="MOQ33" s="37"/>
      <c r="MOR33" s="37"/>
      <c r="MOS33" s="37"/>
      <c r="MOT33" s="37"/>
      <c r="MOU33" s="37"/>
      <c r="MOV33" s="37"/>
      <c r="MOW33" s="37"/>
      <c r="MOX33" s="37"/>
      <c r="MOY33" s="37"/>
      <c r="MOZ33" s="37"/>
      <c r="MPA33" s="37"/>
      <c r="MPB33" s="37"/>
      <c r="MPC33" s="37"/>
      <c r="MPD33" s="37"/>
      <c r="MPE33" s="37"/>
      <c r="MPF33" s="37"/>
      <c r="MPG33" s="37"/>
      <c r="MPH33" s="37"/>
      <c r="MPI33" s="37"/>
      <c r="MPJ33" s="37"/>
      <c r="MPK33" s="37"/>
      <c r="MPL33" s="37"/>
      <c r="MPM33" s="37"/>
      <c r="MPN33" s="37"/>
      <c r="MPO33" s="37"/>
      <c r="MPP33" s="37"/>
      <c r="MPQ33" s="37"/>
      <c r="MPR33" s="37"/>
      <c r="MPS33" s="37"/>
      <c r="MPT33" s="37"/>
      <c r="MPU33" s="37"/>
      <c r="MPV33" s="37"/>
      <c r="MPW33" s="37"/>
      <c r="MPX33" s="37"/>
      <c r="MPY33" s="37"/>
      <c r="MPZ33" s="37"/>
      <c r="MQA33" s="37"/>
      <c r="MQB33" s="37"/>
      <c r="MQC33" s="37"/>
      <c r="MQD33" s="37"/>
      <c r="MQE33" s="37"/>
      <c r="MQF33" s="37"/>
      <c r="MQG33" s="37"/>
      <c r="MQH33" s="37"/>
      <c r="MQI33" s="37"/>
      <c r="MQJ33" s="37"/>
      <c r="MQK33" s="37"/>
      <c r="MQL33" s="37"/>
      <c r="MQM33" s="37"/>
      <c r="MQN33" s="37"/>
      <c r="MQO33" s="37"/>
      <c r="MQP33" s="37"/>
      <c r="MQQ33" s="37"/>
      <c r="MQR33" s="37"/>
      <c r="MQS33" s="37"/>
      <c r="MQT33" s="37"/>
      <c r="MQU33" s="37"/>
      <c r="MQV33" s="37"/>
      <c r="MQW33" s="37"/>
      <c r="MQX33" s="37"/>
      <c r="MQY33" s="37"/>
      <c r="MQZ33" s="37"/>
      <c r="MRA33" s="37"/>
      <c r="MRB33" s="37"/>
      <c r="MRC33" s="37"/>
      <c r="MRD33" s="37"/>
      <c r="MRE33" s="37"/>
      <c r="MRF33" s="37"/>
      <c r="MRG33" s="37"/>
      <c r="MRH33" s="37"/>
      <c r="MRI33" s="37"/>
      <c r="MRJ33" s="37"/>
      <c r="MRK33" s="37"/>
      <c r="MRL33" s="37"/>
      <c r="MRM33" s="37"/>
      <c r="MRN33" s="37"/>
      <c r="MRO33" s="37"/>
      <c r="MRP33" s="37"/>
      <c r="MRQ33" s="37"/>
      <c r="MRR33" s="37"/>
      <c r="MRS33" s="37"/>
      <c r="MRT33" s="37"/>
      <c r="MRU33" s="37"/>
      <c r="MRV33" s="37"/>
      <c r="MRW33" s="37"/>
      <c r="MRX33" s="37"/>
      <c r="MRY33" s="37"/>
      <c r="MRZ33" s="37"/>
      <c r="MSA33" s="37"/>
      <c r="MSB33" s="37"/>
      <c r="MSC33" s="37"/>
      <c r="MSD33" s="37"/>
      <c r="MSE33" s="37"/>
      <c r="MSF33" s="37"/>
      <c r="MSG33" s="37"/>
      <c r="MSH33" s="37"/>
      <c r="MSI33" s="37"/>
      <c r="MSJ33" s="37"/>
      <c r="MSK33" s="37"/>
      <c r="MSL33" s="37"/>
      <c r="MSM33" s="37"/>
      <c r="MSN33" s="37"/>
      <c r="MSO33" s="37"/>
      <c r="MSP33" s="37"/>
      <c r="MSQ33" s="37"/>
      <c r="MSR33" s="37"/>
      <c r="MSS33" s="37"/>
      <c r="MST33" s="37"/>
      <c r="MSU33" s="37"/>
      <c r="MSV33" s="37"/>
      <c r="MSW33" s="37"/>
      <c r="MSX33" s="37"/>
      <c r="MSY33" s="37"/>
      <c r="MSZ33" s="37"/>
      <c r="MTA33" s="37"/>
      <c r="MTB33" s="37"/>
      <c r="MTC33" s="37"/>
      <c r="MTD33" s="37"/>
      <c r="MTE33" s="37"/>
      <c r="MTF33" s="37"/>
      <c r="MTG33" s="37"/>
      <c r="MTH33" s="37"/>
      <c r="MTI33" s="37"/>
      <c r="MTJ33" s="37"/>
      <c r="MTK33" s="37"/>
      <c r="MTL33" s="37"/>
      <c r="MTM33" s="37"/>
      <c r="MTN33" s="37"/>
      <c r="MTO33" s="37"/>
      <c r="MTP33" s="37"/>
      <c r="MTQ33" s="37"/>
      <c r="MTR33" s="37"/>
      <c r="MTS33" s="37"/>
      <c r="MTT33" s="37"/>
      <c r="MTU33" s="37"/>
      <c r="MTV33" s="37"/>
      <c r="MTW33" s="37"/>
      <c r="MTX33" s="37"/>
      <c r="MTY33" s="37"/>
      <c r="MTZ33" s="37"/>
      <c r="MUA33" s="37"/>
      <c r="MUB33" s="37"/>
      <c r="MUC33" s="37"/>
      <c r="MUD33" s="37"/>
      <c r="MUE33" s="37"/>
      <c r="MUF33" s="37"/>
      <c r="MUG33" s="37"/>
      <c r="MUH33" s="37"/>
      <c r="MUI33" s="37"/>
      <c r="MUJ33" s="37"/>
      <c r="MUK33" s="37"/>
      <c r="MUL33" s="37"/>
      <c r="MUM33" s="37"/>
      <c r="MUN33" s="37"/>
      <c r="MUO33" s="37"/>
      <c r="MUP33" s="37"/>
      <c r="MUQ33" s="37"/>
      <c r="MUR33" s="37"/>
      <c r="MUS33" s="37"/>
      <c r="MUT33" s="37"/>
      <c r="MUU33" s="37"/>
      <c r="MUV33" s="37"/>
      <c r="MUW33" s="37"/>
      <c r="MUX33" s="37"/>
      <c r="MUY33" s="37"/>
      <c r="MUZ33" s="37"/>
      <c r="MVA33" s="37"/>
      <c r="MVB33" s="37"/>
      <c r="MVC33" s="37"/>
      <c r="MVD33" s="37"/>
      <c r="MVE33" s="37"/>
      <c r="MVF33" s="37"/>
      <c r="MVG33" s="37"/>
      <c r="MVH33" s="37"/>
      <c r="MVI33" s="37"/>
      <c r="MVJ33" s="37"/>
      <c r="MVK33" s="37"/>
      <c r="MVL33" s="37"/>
      <c r="MVM33" s="37"/>
      <c r="MVN33" s="37"/>
      <c r="MVO33" s="37"/>
      <c r="MVP33" s="37"/>
      <c r="MVQ33" s="37"/>
      <c r="MVR33" s="37"/>
      <c r="MVS33" s="37"/>
      <c r="MVT33" s="37"/>
      <c r="MVU33" s="37"/>
      <c r="MVV33" s="37"/>
      <c r="MVW33" s="37"/>
      <c r="MVX33" s="37"/>
      <c r="MVY33" s="37"/>
      <c r="MVZ33" s="37"/>
      <c r="MWA33" s="37"/>
      <c r="MWB33" s="37"/>
      <c r="MWC33" s="37"/>
      <c r="MWD33" s="37"/>
      <c r="MWE33" s="37"/>
      <c r="MWF33" s="37"/>
      <c r="MWG33" s="37"/>
      <c r="MWH33" s="37"/>
      <c r="MWI33" s="37"/>
      <c r="MWJ33" s="37"/>
      <c r="MWK33" s="37"/>
      <c r="MWL33" s="37"/>
      <c r="MWM33" s="37"/>
      <c r="MWN33" s="37"/>
      <c r="MWO33" s="37"/>
      <c r="MWP33" s="37"/>
      <c r="MWQ33" s="37"/>
      <c r="MWR33" s="37"/>
      <c r="MWS33" s="37"/>
      <c r="MWT33" s="37"/>
      <c r="MWU33" s="37"/>
      <c r="MWV33" s="37"/>
      <c r="MWW33" s="37"/>
      <c r="MWX33" s="37"/>
      <c r="MWY33" s="37"/>
      <c r="MWZ33" s="37"/>
      <c r="MXA33" s="37"/>
      <c r="MXB33" s="37"/>
      <c r="MXC33" s="37"/>
      <c r="MXD33" s="37"/>
      <c r="MXE33" s="37"/>
      <c r="MXF33" s="37"/>
      <c r="MXG33" s="37"/>
      <c r="MXH33" s="37"/>
      <c r="MXI33" s="37"/>
      <c r="MXJ33" s="37"/>
      <c r="MXK33" s="37"/>
      <c r="MXL33" s="37"/>
      <c r="MXM33" s="37"/>
      <c r="MXN33" s="37"/>
      <c r="MXO33" s="37"/>
      <c r="MXP33" s="37"/>
      <c r="MXQ33" s="37"/>
      <c r="MXR33" s="37"/>
      <c r="MXS33" s="37"/>
      <c r="MXT33" s="37"/>
      <c r="MXU33" s="37"/>
      <c r="MXV33" s="37"/>
      <c r="MXW33" s="37"/>
      <c r="MXX33" s="37"/>
      <c r="MXY33" s="37"/>
      <c r="MXZ33" s="37"/>
      <c r="MYA33" s="37"/>
      <c r="MYB33" s="37"/>
      <c r="MYC33" s="37"/>
      <c r="MYD33" s="37"/>
      <c r="MYE33" s="37"/>
      <c r="MYF33" s="37"/>
      <c r="MYG33" s="37"/>
      <c r="MYH33" s="37"/>
      <c r="MYI33" s="37"/>
      <c r="MYJ33" s="37"/>
      <c r="MYK33" s="37"/>
      <c r="MYL33" s="37"/>
      <c r="MYM33" s="37"/>
      <c r="MYN33" s="37"/>
      <c r="MYO33" s="37"/>
      <c r="MYP33" s="37"/>
      <c r="MYQ33" s="37"/>
      <c r="MYR33" s="37"/>
      <c r="MYS33" s="37"/>
      <c r="MYT33" s="37"/>
      <c r="MYU33" s="37"/>
      <c r="MYV33" s="37"/>
      <c r="MYW33" s="37"/>
      <c r="MYX33" s="37"/>
      <c r="MYY33" s="37"/>
      <c r="MYZ33" s="37"/>
      <c r="MZA33" s="37"/>
      <c r="MZB33" s="37"/>
      <c r="MZC33" s="37"/>
      <c r="MZD33" s="37"/>
      <c r="MZE33" s="37"/>
      <c r="MZF33" s="37"/>
      <c r="MZG33" s="37"/>
      <c r="MZH33" s="37"/>
      <c r="MZI33" s="37"/>
      <c r="MZJ33" s="37"/>
      <c r="MZK33" s="37"/>
      <c r="MZL33" s="37"/>
      <c r="MZM33" s="37"/>
      <c r="MZN33" s="37"/>
      <c r="MZO33" s="37"/>
      <c r="MZP33" s="37"/>
      <c r="MZQ33" s="37"/>
      <c r="MZR33" s="37"/>
      <c r="MZS33" s="37"/>
      <c r="MZT33" s="37"/>
      <c r="MZU33" s="37"/>
      <c r="MZV33" s="37"/>
      <c r="MZW33" s="37"/>
      <c r="MZX33" s="37"/>
      <c r="MZY33" s="37"/>
      <c r="MZZ33" s="37"/>
      <c r="NAA33" s="37"/>
      <c r="NAB33" s="37"/>
      <c r="NAC33" s="37"/>
      <c r="NAD33" s="37"/>
      <c r="NAE33" s="37"/>
      <c r="NAF33" s="37"/>
      <c r="NAG33" s="37"/>
      <c r="NAH33" s="37"/>
      <c r="NAI33" s="37"/>
      <c r="NAJ33" s="37"/>
      <c r="NAK33" s="37"/>
      <c r="NAL33" s="37"/>
      <c r="NAM33" s="37"/>
      <c r="NAN33" s="37"/>
      <c r="NAO33" s="37"/>
      <c r="NAP33" s="37"/>
      <c r="NAQ33" s="37"/>
      <c r="NAR33" s="37"/>
      <c r="NAS33" s="37"/>
      <c r="NAT33" s="37"/>
      <c r="NAU33" s="37"/>
      <c r="NAV33" s="37"/>
      <c r="NAW33" s="37"/>
      <c r="NAX33" s="37"/>
      <c r="NAY33" s="37"/>
      <c r="NAZ33" s="37"/>
      <c r="NBA33" s="37"/>
      <c r="NBB33" s="37"/>
      <c r="NBC33" s="37"/>
      <c r="NBD33" s="37"/>
      <c r="NBE33" s="37"/>
      <c r="NBF33" s="37"/>
      <c r="NBG33" s="37"/>
      <c r="NBH33" s="37"/>
      <c r="NBI33" s="37"/>
      <c r="NBJ33" s="37"/>
      <c r="NBK33" s="37"/>
      <c r="NBL33" s="37"/>
      <c r="NBM33" s="37"/>
      <c r="NBN33" s="37"/>
      <c r="NBO33" s="37"/>
      <c r="NBP33" s="37"/>
      <c r="NBQ33" s="37"/>
      <c r="NBR33" s="37"/>
      <c r="NBS33" s="37"/>
      <c r="NBT33" s="37"/>
      <c r="NBU33" s="37"/>
      <c r="NBV33" s="37"/>
      <c r="NBW33" s="37"/>
      <c r="NBX33" s="37"/>
      <c r="NBY33" s="37"/>
      <c r="NBZ33" s="37"/>
      <c r="NCA33" s="37"/>
      <c r="NCB33" s="37"/>
      <c r="NCC33" s="37"/>
      <c r="NCD33" s="37"/>
      <c r="NCE33" s="37"/>
      <c r="NCF33" s="37"/>
      <c r="NCG33" s="37"/>
      <c r="NCH33" s="37"/>
      <c r="NCI33" s="37"/>
      <c r="NCJ33" s="37"/>
      <c r="NCK33" s="37"/>
      <c r="NCL33" s="37"/>
      <c r="NCM33" s="37"/>
      <c r="NCN33" s="37"/>
      <c r="NCO33" s="37"/>
      <c r="NCP33" s="37"/>
      <c r="NCQ33" s="37"/>
      <c r="NCR33" s="37"/>
      <c r="NCS33" s="37"/>
      <c r="NCT33" s="37"/>
      <c r="NCU33" s="37"/>
      <c r="NCV33" s="37"/>
      <c r="NCW33" s="37"/>
      <c r="NCX33" s="37"/>
      <c r="NCY33" s="37"/>
      <c r="NCZ33" s="37"/>
      <c r="NDA33" s="37"/>
      <c r="NDB33" s="37"/>
      <c r="NDC33" s="37"/>
      <c r="NDD33" s="37"/>
      <c r="NDE33" s="37"/>
      <c r="NDF33" s="37"/>
      <c r="NDG33" s="37"/>
      <c r="NDH33" s="37"/>
      <c r="NDI33" s="37"/>
      <c r="NDJ33" s="37"/>
      <c r="NDK33" s="37"/>
      <c r="NDL33" s="37"/>
      <c r="NDM33" s="37"/>
      <c r="NDN33" s="37"/>
      <c r="NDO33" s="37"/>
      <c r="NDP33" s="37"/>
      <c r="NDQ33" s="37"/>
      <c r="NDR33" s="37"/>
      <c r="NDS33" s="37"/>
      <c r="NDT33" s="37"/>
      <c r="NDU33" s="37"/>
      <c r="NDV33" s="37"/>
      <c r="NDW33" s="37"/>
      <c r="NDX33" s="37"/>
      <c r="NDY33" s="37"/>
      <c r="NDZ33" s="37"/>
      <c r="NEA33" s="37"/>
      <c r="NEB33" s="37"/>
      <c r="NEC33" s="37"/>
      <c r="NED33" s="37"/>
      <c r="NEE33" s="37"/>
      <c r="NEF33" s="37"/>
      <c r="NEG33" s="37"/>
      <c r="NEH33" s="37"/>
      <c r="NEI33" s="37"/>
      <c r="NEJ33" s="37"/>
      <c r="NEK33" s="37"/>
      <c r="NEL33" s="37"/>
      <c r="NEM33" s="37"/>
      <c r="NEN33" s="37"/>
      <c r="NEO33" s="37"/>
      <c r="NEP33" s="37"/>
      <c r="NEQ33" s="37"/>
      <c r="NER33" s="37"/>
      <c r="NES33" s="37"/>
      <c r="NET33" s="37"/>
      <c r="NEU33" s="37"/>
      <c r="NEV33" s="37"/>
      <c r="NEW33" s="37"/>
      <c r="NEX33" s="37"/>
      <c r="NEY33" s="37"/>
      <c r="NEZ33" s="37"/>
      <c r="NFA33" s="37"/>
      <c r="NFB33" s="37"/>
      <c r="NFC33" s="37"/>
      <c r="NFD33" s="37"/>
      <c r="NFE33" s="37"/>
      <c r="NFF33" s="37"/>
      <c r="NFG33" s="37"/>
      <c r="NFH33" s="37"/>
      <c r="NFI33" s="37"/>
      <c r="NFJ33" s="37"/>
      <c r="NFK33" s="37"/>
      <c r="NFL33" s="37"/>
      <c r="NFM33" s="37"/>
      <c r="NFN33" s="37"/>
      <c r="NFO33" s="37"/>
      <c r="NFP33" s="37"/>
      <c r="NFQ33" s="37"/>
      <c r="NFR33" s="37"/>
      <c r="NFS33" s="37"/>
      <c r="NFT33" s="37"/>
      <c r="NFU33" s="37"/>
      <c r="NFV33" s="37"/>
      <c r="NFW33" s="37"/>
      <c r="NFX33" s="37"/>
      <c r="NFY33" s="37"/>
      <c r="NFZ33" s="37"/>
      <c r="NGA33" s="37"/>
      <c r="NGB33" s="37"/>
      <c r="NGC33" s="37"/>
      <c r="NGD33" s="37"/>
      <c r="NGE33" s="37"/>
      <c r="NGF33" s="37"/>
      <c r="NGG33" s="37"/>
      <c r="NGH33" s="37"/>
      <c r="NGI33" s="37"/>
      <c r="NGJ33" s="37"/>
      <c r="NGK33" s="37"/>
      <c r="NGL33" s="37"/>
      <c r="NGM33" s="37"/>
      <c r="NGN33" s="37"/>
      <c r="NGO33" s="37"/>
      <c r="NGP33" s="37"/>
      <c r="NGQ33" s="37"/>
      <c r="NGR33" s="37"/>
      <c r="NGS33" s="37"/>
      <c r="NGT33" s="37"/>
      <c r="NGU33" s="37"/>
      <c r="NGV33" s="37"/>
      <c r="NGW33" s="37"/>
      <c r="NGX33" s="37"/>
      <c r="NGY33" s="37"/>
      <c r="NGZ33" s="37"/>
      <c r="NHA33" s="37"/>
      <c r="NHB33" s="37"/>
      <c r="NHC33" s="37"/>
      <c r="NHD33" s="37"/>
      <c r="NHE33" s="37"/>
      <c r="NHF33" s="37"/>
      <c r="NHG33" s="37"/>
      <c r="NHH33" s="37"/>
      <c r="NHI33" s="37"/>
      <c r="NHJ33" s="37"/>
      <c r="NHK33" s="37"/>
      <c r="NHL33" s="37"/>
      <c r="NHM33" s="37"/>
      <c r="NHN33" s="37"/>
      <c r="NHO33" s="37"/>
      <c r="NHP33" s="37"/>
      <c r="NHQ33" s="37"/>
      <c r="NHR33" s="37"/>
      <c r="NHS33" s="37"/>
      <c r="NHT33" s="37"/>
      <c r="NHU33" s="37"/>
      <c r="NHV33" s="37"/>
      <c r="NHW33" s="37"/>
      <c r="NHX33" s="37"/>
      <c r="NHY33" s="37"/>
      <c r="NHZ33" s="37"/>
      <c r="NIA33" s="37"/>
      <c r="NIB33" s="37"/>
      <c r="NIC33" s="37"/>
      <c r="NID33" s="37"/>
      <c r="NIE33" s="37"/>
      <c r="NIF33" s="37"/>
      <c r="NIG33" s="37"/>
      <c r="NIH33" s="37"/>
      <c r="NII33" s="37"/>
      <c r="NIJ33" s="37"/>
      <c r="NIK33" s="37"/>
      <c r="NIL33" s="37"/>
      <c r="NIM33" s="37"/>
      <c r="NIN33" s="37"/>
      <c r="NIO33" s="37"/>
      <c r="NIP33" s="37"/>
      <c r="NIQ33" s="37"/>
      <c r="NIR33" s="37"/>
      <c r="NIS33" s="37"/>
      <c r="NIT33" s="37"/>
      <c r="NIU33" s="37"/>
      <c r="NIV33" s="37"/>
      <c r="NIW33" s="37"/>
      <c r="NIX33" s="37"/>
      <c r="NIY33" s="37"/>
      <c r="NIZ33" s="37"/>
      <c r="NJA33" s="37"/>
      <c r="NJB33" s="37"/>
      <c r="NJC33" s="37"/>
      <c r="NJD33" s="37"/>
      <c r="NJE33" s="37"/>
      <c r="NJF33" s="37"/>
      <c r="NJG33" s="37"/>
      <c r="NJH33" s="37"/>
      <c r="NJI33" s="37"/>
      <c r="NJJ33" s="37"/>
      <c r="NJK33" s="37"/>
      <c r="NJL33" s="37"/>
      <c r="NJM33" s="37"/>
      <c r="NJN33" s="37"/>
      <c r="NJO33" s="37"/>
      <c r="NJP33" s="37"/>
      <c r="NJQ33" s="37"/>
      <c r="NJR33" s="37"/>
      <c r="NJS33" s="37"/>
      <c r="NJT33" s="37"/>
      <c r="NJU33" s="37"/>
      <c r="NJV33" s="37"/>
      <c r="NJW33" s="37"/>
      <c r="NJX33" s="37"/>
      <c r="NJY33" s="37"/>
      <c r="NJZ33" s="37"/>
      <c r="NKA33" s="37"/>
      <c r="NKB33" s="37"/>
      <c r="NKC33" s="37"/>
      <c r="NKD33" s="37"/>
      <c r="NKE33" s="37"/>
      <c r="NKF33" s="37"/>
      <c r="NKG33" s="37"/>
      <c r="NKH33" s="37"/>
      <c r="NKI33" s="37"/>
      <c r="NKJ33" s="37"/>
      <c r="NKK33" s="37"/>
      <c r="NKL33" s="37"/>
      <c r="NKM33" s="37"/>
      <c r="NKN33" s="37"/>
      <c r="NKO33" s="37"/>
      <c r="NKP33" s="37"/>
      <c r="NKQ33" s="37"/>
      <c r="NKR33" s="37"/>
      <c r="NKS33" s="37"/>
      <c r="NKT33" s="37"/>
      <c r="NKU33" s="37"/>
      <c r="NKV33" s="37"/>
      <c r="NKW33" s="37"/>
      <c r="NKX33" s="37"/>
      <c r="NKY33" s="37"/>
      <c r="NKZ33" s="37"/>
      <c r="NLA33" s="37"/>
      <c r="NLB33" s="37"/>
      <c r="NLC33" s="37"/>
      <c r="NLD33" s="37"/>
      <c r="NLE33" s="37"/>
      <c r="NLF33" s="37"/>
      <c r="NLG33" s="37"/>
      <c r="NLH33" s="37"/>
      <c r="NLI33" s="37"/>
      <c r="NLJ33" s="37"/>
      <c r="NLK33" s="37"/>
      <c r="NLL33" s="37"/>
      <c r="NLM33" s="37"/>
      <c r="NLN33" s="37"/>
      <c r="NLO33" s="37"/>
      <c r="NLP33" s="37"/>
      <c r="NLQ33" s="37"/>
      <c r="NLR33" s="37"/>
      <c r="NLS33" s="37"/>
      <c r="NLT33" s="37"/>
      <c r="NLU33" s="37"/>
      <c r="NLV33" s="37"/>
      <c r="NLW33" s="37"/>
      <c r="NLX33" s="37"/>
      <c r="NLY33" s="37"/>
      <c r="NLZ33" s="37"/>
      <c r="NMA33" s="37"/>
      <c r="NMB33" s="37"/>
      <c r="NMC33" s="37"/>
      <c r="NMD33" s="37"/>
      <c r="NME33" s="37"/>
      <c r="NMF33" s="37"/>
      <c r="NMG33" s="37"/>
      <c r="NMH33" s="37"/>
      <c r="NMI33" s="37"/>
      <c r="NMJ33" s="37"/>
      <c r="NMK33" s="37"/>
      <c r="NML33" s="37"/>
      <c r="NMM33" s="37"/>
      <c r="NMN33" s="37"/>
      <c r="NMO33" s="37"/>
      <c r="NMP33" s="37"/>
      <c r="NMQ33" s="37"/>
      <c r="NMR33" s="37"/>
      <c r="NMS33" s="37"/>
      <c r="NMT33" s="37"/>
      <c r="NMU33" s="37"/>
      <c r="NMV33" s="37"/>
      <c r="NMW33" s="37"/>
      <c r="NMX33" s="37"/>
      <c r="NMY33" s="37"/>
      <c r="NMZ33" s="37"/>
      <c r="NNA33" s="37"/>
      <c r="NNB33" s="37"/>
      <c r="NNC33" s="37"/>
      <c r="NND33" s="37"/>
      <c r="NNE33" s="37"/>
      <c r="NNF33" s="37"/>
      <c r="NNG33" s="37"/>
      <c r="NNH33" s="37"/>
      <c r="NNI33" s="37"/>
      <c r="NNJ33" s="37"/>
      <c r="NNK33" s="37"/>
      <c r="NNL33" s="37"/>
      <c r="NNM33" s="37"/>
      <c r="NNN33" s="37"/>
      <c r="NNO33" s="37"/>
      <c r="NNP33" s="37"/>
      <c r="NNQ33" s="37"/>
      <c r="NNR33" s="37"/>
      <c r="NNS33" s="37"/>
      <c r="NNT33" s="37"/>
      <c r="NNU33" s="37"/>
      <c r="NNV33" s="37"/>
      <c r="NNW33" s="37"/>
      <c r="NNX33" s="37"/>
      <c r="NNY33" s="37"/>
      <c r="NNZ33" s="37"/>
      <c r="NOA33" s="37"/>
      <c r="NOB33" s="37"/>
      <c r="NOC33" s="37"/>
      <c r="NOD33" s="37"/>
      <c r="NOE33" s="37"/>
      <c r="NOF33" s="37"/>
      <c r="NOG33" s="37"/>
      <c r="NOH33" s="37"/>
      <c r="NOI33" s="37"/>
      <c r="NOJ33" s="37"/>
      <c r="NOK33" s="37"/>
      <c r="NOL33" s="37"/>
      <c r="NOM33" s="37"/>
      <c r="NON33" s="37"/>
      <c r="NOO33" s="37"/>
      <c r="NOP33" s="37"/>
      <c r="NOQ33" s="37"/>
      <c r="NOR33" s="37"/>
      <c r="NOS33" s="37"/>
      <c r="NOT33" s="37"/>
      <c r="NOU33" s="37"/>
      <c r="NOV33" s="37"/>
      <c r="NOW33" s="37"/>
      <c r="NOX33" s="37"/>
      <c r="NOY33" s="37"/>
      <c r="NOZ33" s="37"/>
      <c r="NPA33" s="37"/>
      <c r="NPB33" s="37"/>
      <c r="NPC33" s="37"/>
      <c r="NPD33" s="37"/>
      <c r="NPE33" s="37"/>
      <c r="NPF33" s="37"/>
      <c r="NPG33" s="37"/>
      <c r="NPH33" s="37"/>
      <c r="NPI33" s="37"/>
      <c r="NPJ33" s="37"/>
      <c r="NPK33" s="37"/>
      <c r="NPL33" s="37"/>
      <c r="NPM33" s="37"/>
      <c r="NPN33" s="37"/>
      <c r="NPO33" s="37"/>
      <c r="NPP33" s="37"/>
      <c r="NPQ33" s="37"/>
      <c r="NPR33" s="37"/>
      <c r="NPS33" s="37"/>
      <c r="NPT33" s="37"/>
      <c r="NPU33" s="37"/>
      <c r="NPV33" s="37"/>
      <c r="NPW33" s="37"/>
      <c r="NPX33" s="37"/>
      <c r="NPY33" s="37"/>
      <c r="NPZ33" s="37"/>
      <c r="NQA33" s="37"/>
      <c r="NQB33" s="37"/>
      <c r="NQC33" s="37"/>
      <c r="NQD33" s="37"/>
      <c r="NQE33" s="37"/>
      <c r="NQF33" s="37"/>
      <c r="NQG33" s="37"/>
      <c r="NQH33" s="37"/>
      <c r="NQI33" s="37"/>
      <c r="NQJ33" s="37"/>
      <c r="NQK33" s="37"/>
      <c r="NQL33" s="37"/>
      <c r="NQM33" s="37"/>
      <c r="NQN33" s="37"/>
      <c r="NQO33" s="37"/>
      <c r="NQP33" s="37"/>
      <c r="NQQ33" s="37"/>
      <c r="NQR33" s="37"/>
      <c r="NQS33" s="37"/>
      <c r="NQT33" s="37"/>
      <c r="NQU33" s="37"/>
      <c r="NQV33" s="37"/>
      <c r="NQW33" s="37"/>
      <c r="NQX33" s="37"/>
      <c r="NQY33" s="37"/>
      <c r="NQZ33" s="37"/>
      <c r="NRA33" s="37"/>
      <c r="NRB33" s="37"/>
      <c r="NRC33" s="37"/>
      <c r="NRD33" s="37"/>
      <c r="NRE33" s="37"/>
      <c r="NRF33" s="37"/>
      <c r="NRG33" s="37"/>
      <c r="NRH33" s="37"/>
      <c r="NRI33" s="37"/>
      <c r="NRJ33" s="37"/>
      <c r="NRK33" s="37"/>
      <c r="NRL33" s="37"/>
      <c r="NRM33" s="37"/>
      <c r="NRN33" s="37"/>
      <c r="NRO33" s="37"/>
      <c r="NRP33" s="37"/>
      <c r="NRQ33" s="37"/>
      <c r="NRR33" s="37"/>
      <c r="NRS33" s="37"/>
      <c r="NRT33" s="37"/>
      <c r="NRU33" s="37"/>
      <c r="NRV33" s="37"/>
      <c r="NRW33" s="37"/>
      <c r="NRX33" s="37"/>
      <c r="NRY33" s="37"/>
      <c r="NRZ33" s="37"/>
      <c r="NSA33" s="37"/>
      <c r="NSB33" s="37"/>
      <c r="NSC33" s="37"/>
      <c r="NSD33" s="37"/>
      <c r="NSE33" s="37"/>
      <c r="NSF33" s="37"/>
      <c r="NSG33" s="37"/>
      <c r="NSH33" s="37"/>
      <c r="NSI33" s="37"/>
      <c r="NSJ33" s="37"/>
      <c r="NSK33" s="37"/>
      <c r="NSL33" s="37"/>
      <c r="NSM33" s="37"/>
      <c r="NSN33" s="37"/>
      <c r="NSO33" s="37"/>
      <c r="NSP33" s="37"/>
      <c r="NSQ33" s="37"/>
      <c r="NSR33" s="37"/>
      <c r="NSS33" s="37"/>
      <c r="NST33" s="37"/>
      <c r="NSU33" s="37"/>
      <c r="NSV33" s="37"/>
      <c r="NSW33" s="37"/>
      <c r="NSX33" s="37"/>
      <c r="NSY33" s="37"/>
      <c r="NSZ33" s="37"/>
      <c r="NTA33" s="37"/>
      <c r="NTB33" s="37"/>
      <c r="NTC33" s="37"/>
      <c r="NTD33" s="37"/>
      <c r="NTE33" s="37"/>
      <c r="NTF33" s="37"/>
      <c r="NTG33" s="37"/>
      <c r="NTH33" s="37"/>
      <c r="NTI33" s="37"/>
      <c r="NTJ33" s="37"/>
      <c r="NTK33" s="37"/>
      <c r="NTL33" s="37"/>
      <c r="NTM33" s="37"/>
      <c r="NTN33" s="37"/>
      <c r="NTO33" s="37"/>
      <c r="NTP33" s="37"/>
      <c r="NTQ33" s="37"/>
      <c r="NTR33" s="37"/>
      <c r="NTS33" s="37"/>
      <c r="NTT33" s="37"/>
      <c r="NTU33" s="37"/>
      <c r="NTV33" s="37"/>
      <c r="NTW33" s="37"/>
      <c r="NTX33" s="37"/>
      <c r="NTY33" s="37"/>
      <c r="NTZ33" s="37"/>
      <c r="NUA33" s="37"/>
      <c r="NUB33" s="37"/>
      <c r="NUC33" s="37"/>
      <c r="NUD33" s="37"/>
      <c r="NUE33" s="37"/>
      <c r="NUF33" s="37"/>
      <c r="NUG33" s="37"/>
      <c r="NUH33" s="37"/>
      <c r="NUI33" s="37"/>
      <c r="NUJ33" s="37"/>
      <c r="NUK33" s="37"/>
      <c r="NUL33" s="37"/>
      <c r="NUM33" s="37"/>
      <c r="NUN33" s="37"/>
      <c r="NUO33" s="37"/>
      <c r="NUP33" s="37"/>
      <c r="NUQ33" s="37"/>
      <c r="NUR33" s="37"/>
      <c r="NUS33" s="37"/>
      <c r="NUT33" s="37"/>
      <c r="NUU33" s="37"/>
      <c r="NUV33" s="37"/>
      <c r="NUW33" s="37"/>
      <c r="NUX33" s="37"/>
      <c r="NUY33" s="37"/>
      <c r="NUZ33" s="37"/>
      <c r="NVA33" s="37"/>
      <c r="NVB33" s="37"/>
      <c r="NVC33" s="37"/>
      <c r="NVD33" s="37"/>
      <c r="NVE33" s="37"/>
      <c r="NVF33" s="37"/>
      <c r="NVG33" s="37"/>
      <c r="NVH33" s="37"/>
      <c r="NVI33" s="37"/>
      <c r="NVJ33" s="37"/>
      <c r="NVK33" s="37"/>
      <c r="NVL33" s="37"/>
      <c r="NVM33" s="37"/>
      <c r="NVN33" s="37"/>
      <c r="NVO33" s="37"/>
      <c r="NVP33" s="37"/>
      <c r="NVQ33" s="37"/>
      <c r="NVR33" s="37"/>
      <c r="NVS33" s="37"/>
      <c r="NVT33" s="37"/>
      <c r="NVU33" s="37"/>
      <c r="NVV33" s="37"/>
      <c r="NVW33" s="37"/>
      <c r="NVX33" s="37"/>
      <c r="NVY33" s="37"/>
      <c r="NVZ33" s="37"/>
      <c r="NWA33" s="37"/>
      <c r="NWB33" s="37"/>
      <c r="NWC33" s="37"/>
      <c r="NWD33" s="37"/>
      <c r="NWE33" s="37"/>
      <c r="NWF33" s="37"/>
      <c r="NWG33" s="37"/>
      <c r="NWH33" s="37"/>
      <c r="NWI33" s="37"/>
      <c r="NWJ33" s="37"/>
      <c r="NWK33" s="37"/>
      <c r="NWL33" s="37"/>
      <c r="NWM33" s="37"/>
      <c r="NWN33" s="37"/>
      <c r="NWO33" s="37"/>
      <c r="NWP33" s="37"/>
      <c r="NWQ33" s="37"/>
      <c r="NWR33" s="37"/>
      <c r="NWS33" s="37"/>
      <c r="NWT33" s="37"/>
      <c r="NWU33" s="37"/>
      <c r="NWV33" s="37"/>
      <c r="NWW33" s="37"/>
      <c r="NWX33" s="37"/>
      <c r="NWY33" s="37"/>
      <c r="NWZ33" s="37"/>
      <c r="NXA33" s="37"/>
      <c r="NXB33" s="37"/>
      <c r="NXC33" s="37"/>
      <c r="NXD33" s="37"/>
      <c r="NXE33" s="37"/>
      <c r="NXF33" s="37"/>
      <c r="NXG33" s="37"/>
      <c r="NXH33" s="37"/>
      <c r="NXI33" s="37"/>
      <c r="NXJ33" s="37"/>
      <c r="NXK33" s="37"/>
      <c r="NXL33" s="37"/>
      <c r="NXM33" s="37"/>
      <c r="NXN33" s="37"/>
      <c r="NXO33" s="37"/>
      <c r="NXP33" s="37"/>
      <c r="NXQ33" s="37"/>
      <c r="NXR33" s="37"/>
      <c r="NXS33" s="37"/>
      <c r="NXT33" s="37"/>
      <c r="NXU33" s="37"/>
      <c r="NXV33" s="37"/>
      <c r="NXW33" s="37"/>
      <c r="NXX33" s="37"/>
      <c r="NXY33" s="37"/>
      <c r="NXZ33" s="37"/>
      <c r="NYA33" s="37"/>
      <c r="NYB33" s="37"/>
      <c r="NYC33" s="37"/>
      <c r="NYD33" s="37"/>
      <c r="NYE33" s="37"/>
      <c r="NYF33" s="37"/>
      <c r="NYG33" s="37"/>
      <c r="NYH33" s="37"/>
      <c r="NYI33" s="37"/>
      <c r="NYJ33" s="37"/>
      <c r="NYK33" s="37"/>
      <c r="NYL33" s="37"/>
      <c r="NYM33" s="37"/>
      <c r="NYN33" s="37"/>
      <c r="NYO33" s="37"/>
      <c r="NYP33" s="37"/>
      <c r="NYQ33" s="37"/>
      <c r="NYR33" s="37"/>
      <c r="NYS33" s="37"/>
      <c r="NYT33" s="37"/>
      <c r="NYU33" s="37"/>
      <c r="NYV33" s="37"/>
      <c r="NYW33" s="37"/>
      <c r="NYX33" s="37"/>
      <c r="NYY33" s="37"/>
      <c r="NYZ33" s="37"/>
      <c r="NZA33" s="37"/>
      <c r="NZB33" s="37"/>
      <c r="NZC33" s="37"/>
      <c r="NZD33" s="37"/>
      <c r="NZE33" s="37"/>
      <c r="NZF33" s="37"/>
      <c r="NZG33" s="37"/>
      <c r="NZH33" s="37"/>
      <c r="NZI33" s="37"/>
      <c r="NZJ33" s="37"/>
      <c r="NZK33" s="37"/>
      <c r="NZL33" s="37"/>
      <c r="NZM33" s="37"/>
      <c r="NZN33" s="37"/>
      <c r="NZO33" s="37"/>
      <c r="NZP33" s="37"/>
      <c r="NZQ33" s="37"/>
      <c r="NZR33" s="37"/>
      <c r="NZS33" s="37"/>
      <c r="NZT33" s="37"/>
      <c r="NZU33" s="37"/>
      <c r="NZV33" s="37"/>
      <c r="NZW33" s="37"/>
      <c r="NZX33" s="37"/>
      <c r="NZY33" s="37"/>
      <c r="NZZ33" s="37"/>
      <c r="OAA33" s="37"/>
      <c r="OAB33" s="37"/>
      <c r="OAC33" s="37"/>
      <c r="OAD33" s="37"/>
      <c r="OAE33" s="37"/>
      <c r="OAF33" s="37"/>
      <c r="OAG33" s="37"/>
      <c r="OAH33" s="37"/>
      <c r="OAI33" s="37"/>
      <c r="OAJ33" s="37"/>
      <c r="OAK33" s="37"/>
      <c r="OAL33" s="37"/>
      <c r="OAM33" s="37"/>
      <c r="OAN33" s="37"/>
      <c r="OAO33" s="37"/>
      <c r="OAP33" s="37"/>
      <c r="OAQ33" s="37"/>
      <c r="OAR33" s="37"/>
      <c r="OAS33" s="37"/>
      <c r="OAT33" s="37"/>
      <c r="OAU33" s="37"/>
      <c r="OAV33" s="37"/>
      <c r="OAW33" s="37"/>
      <c r="OAX33" s="37"/>
      <c r="OAY33" s="37"/>
      <c r="OAZ33" s="37"/>
      <c r="OBA33" s="37"/>
      <c r="OBB33" s="37"/>
      <c r="OBC33" s="37"/>
      <c r="OBD33" s="37"/>
      <c r="OBE33" s="37"/>
      <c r="OBF33" s="37"/>
      <c r="OBG33" s="37"/>
      <c r="OBH33" s="37"/>
      <c r="OBI33" s="37"/>
      <c r="OBJ33" s="37"/>
      <c r="OBK33" s="37"/>
      <c r="OBL33" s="37"/>
      <c r="OBM33" s="37"/>
      <c r="OBN33" s="37"/>
      <c r="OBO33" s="37"/>
      <c r="OBP33" s="37"/>
      <c r="OBQ33" s="37"/>
      <c r="OBR33" s="37"/>
      <c r="OBS33" s="37"/>
      <c r="OBT33" s="37"/>
      <c r="OBU33" s="37"/>
      <c r="OBV33" s="37"/>
      <c r="OBW33" s="37"/>
      <c r="OBX33" s="37"/>
      <c r="OBY33" s="37"/>
      <c r="OBZ33" s="37"/>
      <c r="OCA33" s="37"/>
      <c r="OCB33" s="37"/>
      <c r="OCC33" s="37"/>
      <c r="OCD33" s="37"/>
      <c r="OCE33" s="37"/>
      <c r="OCF33" s="37"/>
      <c r="OCG33" s="37"/>
      <c r="OCH33" s="37"/>
      <c r="OCI33" s="37"/>
      <c r="OCJ33" s="37"/>
      <c r="OCK33" s="37"/>
      <c r="OCL33" s="37"/>
      <c r="OCM33" s="37"/>
      <c r="OCN33" s="37"/>
      <c r="OCO33" s="37"/>
      <c r="OCP33" s="37"/>
      <c r="OCQ33" s="37"/>
      <c r="OCR33" s="37"/>
      <c r="OCS33" s="37"/>
      <c r="OCT33" s="37"/>
      <c r="OCU33" s="37"/>
      <c r="OCV33" s="37"/>
      <c r="OCW33" s="37"/>
      <c r="OCX33" s="37"/>
      <c r="OCY33" s="37"/>
      <c r="OCZ33" s="37"/>
      <c r="ODA33" s="37"/>
      <c r="ODB33" s="37"/>
      <c r="ODC33" s="37"/>
      <c r="ODD33" s="37"/>
      <c r="ODE33" s="37"/>
      <c r="ODF33" s="37"/>
      <c r="ODG33" s="37"/>
      <c r="ODH33" s="37"/>
      <c r="ODI33" s="37"/>
      <c r="ODJ33" s="37"/>
      <c r="ODK33" s="37"/>
      <c r="ODL33" s="37"/>
      <c r="ODM33" s="37"/>
      <c r="ODN33" s="37"/>
      <c r="ODO33" s="37"/>
      <c r="ODP33" s="37"/>
      <c r="ODQ33" s="37"/>
      <c r="ODR33" s="37"/>
      <c r="ODS33" s="37"/>
      <c r="ODT33" s="37"/>
      <c r="ODU33" s="37"/>
      <c r="ODV33" s="37"/>
      <c r="ODW33" s="37"/>
      <c r="ODX33" s="37"/>
      <c r="ODY33" s="37"/>
      <c r="ODZ33" s="37"/>
      <c r="OEA33" s="37"/>
      <c r="OEB33" s="37"/>
      <c r="OEC33" s="37"/>
      <c r="OED33" s="37"/>
      <c r="OEE33" s="37"/>
      <c r="OEF33" s="37"/>
      <c r="OEG33" s="37"/>
      <c r="OEH33" s="37"/>
      <c r="OEI33" s="37"/>
      <c r="OEJ33" s="37"/>
      <c r="OEK33" s="37"/>
      <c r="OEL33" s="37"/>
      <c r="OEM33" s="37"/>
      <c r="OEN33" s="37"/>
      <c r="OEO33" s="37"/>
      <c r="OEP33" s="37"/>
      <c r="OEQ33" s="37"/>
      <c r="OER33" s="37"/>
      <c r="OES33" s="37"/>
      <c r="OET33" s="37"/>
      <c r="OEU33" s="37"/>
      <c r="OEV33" s="37"/>
      <c r="OEW33" s="37"/>
      <c r="OEX33" s="37"/>
      <c r="OEY33" s="37"/>
      <c r="OEZ33" s="37"/>
      <c r="OFA33" s="37"/>
      <c r="OFB33" s="37"/>
      <c r="OFC33" s="37"/>
      <c r="OFD33" s="37"/>
      <c r="OFE33" s="37"/>
      <c r="OFF33" s="37"/>
      <c r="OFG33" s="37"/>
      <c r="OFH33" s="37"/>
      <c r="OFI33" s="37"/>
      <c r="OFJ33" s="37"/>
      <c r="OFK33" s="37"/>
      <c r="OFL33" s="37"/>
      <c r="OFM33" s="37"/>
      <c r="OFN33" s="37"/>
      <c r="OFO33" s="37"/>
      <c r="OFP33" s="37"/>
      <c r="OFQ33" s="37"/>
      <c r="OFR33" s="37"/>
      <c r="OFS33" s="37"/>
      <c r="OFT33" s="37"/>
      <c r="OFU33" s="37"/>
      <c r="OFV33" s="37"/>
      <c r="OFW33" s="37"/>
      <c r="OFX33" s="37"/>
      <c r="OFY33" s="37"/>
      <c r="OFZ33" s="37"/>
      <c r="OGA33" s="37"/>
      <c r="OGB33" s="37"/>
      <c r="OGC33" s="37"/>
      <c r="OGD33" s="37"/>
      <c r="OGE33" s="37"/>
      <c r="OGF33" s="37"/>
      <c r="OGG33" s="37"/>
      <c r="OGH33" s="37"/>
      <c r="OGI33" s="37"/>
      <c r="OGJ33" s="37"/>
      <c r="OGK33" s="37"/>
      <c r="OGL33" s="37"/>
      <c r="OGM33" s="37"/>
      <c r="OGN33" s="37"/>
      <c r="OGO33" s="37"/>
      <c r="OGP33" s="37"/>
      <c r="OGQ33" s="37"/>
      <c r="OGR33" s="37"/>
      <c r="OGS33" s="37"/>
      <c r="OGT33" s="37"/>
      <c r="OGU33" s="37"/>
      <c r="OGV33" s="37"/>
      <c r="OGW33" s="37"/>
      <c r="OGX33" s="37"/>
      <c r="OGY33" s="37"/>
      <c r="OGZ33" s="37"/>
      <c r="OHA33" s="37"/>
      <c r="OHB33" s="37"/>
      <c r="OHC33" s="37"/>
      <c r="OHD33" s="37"/>
      <c r="OHE33" s="37"/>
      <c r="OHF33" s="37"/>
      <c r="OHG33" s="37"/>
      <c r="OHH33" s="37"/>
      <c r="OHI33" s="37"/>
      <c r="OHJ33" s="37"/>
      <c r="OHK33" s="37"/>
      <c r="OHL33" s="37"/>
      <c r="OHM33" s="37"/>
      <c r="OHN33" s="37"/>
      <c r="OHO33" s="37"/>
      <c r="OHP33" s="37"/>
      <c r="OHQ33" s="37"/>
      <c r="OHR33" s="37"/>
      <c r="OHS33" s="37"/>
      <c r="OHT33" s="37"/>
      <c r="OHU33" s="37"/>
      <c r="OHV33" s="37"/>
      <c r="OHW33" s="37"/>
      <c r="OHX33" s="37"/>
      <c r="OHY33" s="37"/>
      <c r="OHZ33" s="37"/>
      <c r="OIA33" s="37"/>
      <c r="OIB33" s="37"/>
      <c r="OIC33" s="37"/>
      <c r="OID33" s="37"/>
      <c r="OIE33" s="37"/>
      <c r="OIF33" s="37"/>
      <c r="OIG33" s="37"/>
      <c r="OIH33" s="37"/>
      <c r="OII33" s="37"/>
      <c r="OIJ33" s="37"/>
      <c r="OIK33" s="37"/>
      <c r="OIL33" s="37"/>
      <c r="OIM33" s="37"/>
      <c r="OIN33" s="37"/>
      <c r="OIO33" s="37"/>
      <c r="OIP33" s="37"/>
      <c r="OIQ33" s="37"/>
      <c r="OIR33" s="37"/>
      <c r="OIS33" s="37"/>
      <c r="OIT33" s="37"/>
      <c r="OIU33" s="37"/>
      <c r="OIV33" s="37"/>
      <c r="OIW33" s="37"/>
      <c r="OIX33" s="37"/>
      <c r="OIY33" s="37"/>
      <c r="OIZ33" s="37"/>
      <c r="OJA33" s="37"/>
      <c r="OJB33" s="37"/>
      <c r="OJC33" s="37"/>
      <c r="OJD33" s="37"/>
      <c r="OJE33" s="37"/>
      <c r="OJF33" s="37"/>
      <c r="OJG33" s="37"/>
      <c r="OJH33" s="37"/>
      <c r="OJI33" s="37"/>
      <c r="OJJ33" s="37"/>
      <c r="OJK33" s="37"/>
      <c r="OJL33" s="37"/>
      <c r="OJM33" s="37"/>
      <c r="OJN33" s="37"/>
      <c r="OJO33" s="37"/>
      <c r="OJP33" s="37"/>
      <c r="OJQ33" s="37"/>
      <c r="OJR33" s="37"/>
      <c r="OJS33" s="37"/>
      <c r="OJT33" s="37"/>
      <c r="OJU33" s="37"/>
      <c r="OJV33" s="37"/>
      <c r="OJW33" s="37"/>
      <c r="OJX33" s="37"/>
      <c r="OJY33" s="37"/>
      <c r="OJZ33" s="37"/>
      <c r="OKA33" s="37"/>
      <c r="OKB33" s="37"/>
      <c r="OKC33" s="37"/>
      <c r="OKD33" s="37"/>
      <c r="OKE33" s="37"/>
      <c r="OKF33" s="37"/>
      <c r="OKG33" s="37"/>
      <c r="OKH33" s="37"/>
      <c r="OKI33" s="37"/>
      <c r="OKJ33" s="37"/>
      <c r="OKK33" s="37"/>
      <c r="OKL33" s="37"/>
      <c r="OKM33" s="37"/>
      <c r="OKN33" s="37"/>
      <c r="OKO33" s="37"/>
      <c r="OKP33" s="37"/>
      <c r="OKQ33" s="37"/>
      <c r="OKR33" s="37"/>
      <c r="OKS33" s="37"/>
      <c r="OKT33" s="37"/>
      <c r="OKU33" s="37"/>
      <c r="OKV33" s="37"/>
      <c r="OKW33" s="37"/>
      <c r="OKX33" s="37"/>
      <c r="OKY33" s="37"/>
      <c r="OKZ33" s="37"/>
      <c r="OLA33" s="37"/>
      <c r="OLB33" s="37"/>
      <c r="OLC33" s="37"/>
      <c r="OLD33" s="37"/>
      <c r="OLE33" s="37"/>
      <c r="OLF33" s="37"/>
      <c r="OLG33" s="37"/>
      <c r="OLH33" s="37"/>
      <c r="OLI33" s="37"/>
      <c r="OLJ33" s="37"/>
      <c r="OLK33" s="37"/>
      <c r="OLL33" s="37"/>
      <c r="OLM33" s="37"/>
      <c r="OLN33" s="37"/>
      <c r="OLO33" s="37"/>
      <c r="OLP33" s="37"/>
      <c r="OLQ33" s="37"/>
      <c r="OLR33" s="37"/>
      <c r="OLS33" s="37"/>
      <c r="OLT33" s="37"/>
      <c r="OLU33" s="37"/>
      <c r="OLV33" s="37"/>
      <c r="OLW33" s="37"/>
      <c r="OLX33" s="37"/>
      <c r="OLY33" s="37"/>
      <c r="OLZ33" s="37"/>
      <c r="OMA33" s="37"/>
      <c r="OMB33" s="37"/>
      <c r="OMC33" s="37"/>
      <c r="OMD33" s="37"/>
      <c r="OME33" s="37"/>
      <c r="OMF33" s="37"/>
      <c r="OMG33" s="37"/>
      <c r="OMH33" s="37"/>
      <c r="OMI33" s="37"/>
      <c r="OMJ33" s="37"/>
      <c r="OMK33" s="37"/>
      <c r="OML33" s="37"/>
      <c r="OMM33" s="37"/>
      <c r="OMN33" s="37"/>
      <c r="OMO33" s="37"/>
      <c r="OMP33" s="37"/>
      <c r="OMQ33" s="37"/>
      <c r="OMR33" s="37"/>
      <c r="OMS33" s="37"/>
      <c r="OMT33" s="37"/>
      <c r="OMU33" s="37"/>
      <c r="OMV33" s="37"/>
      <c r="OMW33" s="37"/>
      <c r="OMX33" s="37"/>
      <c r="OMY33" s="37"/>
      <c r="OMZ33" s="37"/>
      <c r="ONA33" s="37"/>
      <c r="ONB33" s="37"/>
      <c r="ONC33" s="37"/>
      <c r="OND33" s="37"/>
      <c r="ONE33" s="37"/>
      <c r="ONF33" s="37"/>
      <c r="ONG33" s="37"/>
      <c r="ONH33" s="37"/>
      <c r="ONI33" s="37"/>
      <c r="ONJ33" s="37"/>
      <c r="ONK33" s="37"/>
      <c r="ONL33" s="37"/>
      <c r="ONM33" s="37"/>
      <c r="ONN33" s="37"/>
      <c r="ONO33" s="37"/>
      <c r="ONP33" s="37"/>
      <c r="ONQ33" s="37"/>
      <c r="ONR33" s="37"/>
      <c r="ONS33" s="37"/>
      <c r="ONT33" s="37"/>
      <c r="ONU33" s="37"/>
      <c r="ONV33" s="37"/>
      <c r="ONW33" s="37"/>
      <c r="ONX33" s="37"/>
      <c r="ONY33" s="37"/>
      <c r="ONZ33" s="37"/>
      <c r="OOA33" s="37"/>
      <c r="OOB33" s="37"/>
      <c r="OOC33" s="37"/>
      <c r="OOD33" s="37"/>
      <c r="OOE33" s="37"/>
      <c r="OOF33" s="37"/>
      <c r="OOG33" s="37"/>
      <c r="OOH33" s="37"/>
      <c r="OOI33" s="37"/>
      <c r="OOJ33" s="37"/>
      <c r="OOK33" s="37"/>
      <c r="OOL33" s="37"/>
      <c r="OOM33" s="37"/>
      <c r="OON33" s="37"/>
      <c r="OOO33" s="37"/>
      <c r="OOP33" s="37"/>
      <c r="OOQ33" s="37"/>
      <c r="OOR33" s="37"/>
      <c r="OOS33" s="37"/>
      <c r="OOT33" s="37"/>
      <c r="OOU33" s="37"/>
      <c r="OOV33" s="37"/>
      <c r="OOW33" s="37"/>
      <c r="OOX33" s="37"/>
      <c r="OOY33" s="37"/>
      <c r="OOZ33" s="37"/>
      <c r="OPA33" s="37"/>
      <c r="OPB33" s="37"/>
      <c r="OPC33" s="37"/>
      <c r="OPD33" s="37"/>
      <c r="OPE33" s="37"/>
      <c r="OPF33" s="37"/>
      <c r="OPG33" s="37"/>
      <c r="OPH33" s="37"/>
      <c r="OPI33" s="37"/>
      <c r="OPJ33" s="37"/>
      <c r="OPK33" s="37"/>
      <c r="OPL33" s="37"/>
      <c r="OPM33" s="37"/>
      <c r="OPN33" s="37"/>
      <c r="OPO33" s="37"/>
      <c r="OPP33" s="37"/>
      <c r="OPQ33" s="37"/>
      <c r="OPR33" s="37"/>
      <c r="OPS33" s="37"/>
      <c r="OPT33" s="37"/>
      <c r="OPU33" s="37"/>
      <c r="OPV33" s="37"/>
      <c r="OPW33" s="37"/>
      <c r="OPX33" s="37"/>
      <c r="OPY33" s="37"/>
      <c r="OPZ33" s="37"/>
      <c r="OQA33" s="37"/>
      <c r="OQB33" s="37"/>
      <c r="OQC33" s="37"/>
      <c r="OQD33" s="37"/>
      <c r="OQE33" s="37"/>
      <c r="OQF33" s="37"/>
      <c r="OQG33" s="37"/>
      <c r="OQH33" s="37"/>
      <c r="OQI33" s="37"/>
      <c r="OQJ33" s="37"/>
      <c r="OQK33" s="37"/>
      <c r="OQL33" s="37"/>
      <c r="OQM33" s="37"/>
      <c r="OQN33" s="37"/>
      <c r="OQO33" s="37"/>
      <c r="OQP33" s="37"/>
      <c r="OQQ33" s="37"/>
      <c r="OQR33" s="37"/>
      <c r="OQS33" s="37"/>
      <c r="OQT33" s="37"/>
      <c r="OQU33" s="37"/>
      <c r="OQV33" s="37"/>
      <c r="OQW33" s="37"/>
      <c r="OQX33" s="37"/>
      <c r="OQY33" s="37"/>
      <c r="OQZ33" s="37"/>
      <c r="ORA33" s="37"/>
      <c r="ORB33" s="37"/>
      <c r="ORC33" s="37"/>
      <c r="ORD33" s="37"/>
      <c r="ORE33" s="37"/>
      <c r="ORF33" s="37"/>
      <c r="ORG33" s="37"/>
      <c r="ORH33" s="37"/>
      <c r="ORI33" s="37"/>
      <c r="ORJ33" s="37"/>
      <c r="ORK33" s="37"/>
      <c r="ORL33" s="37"/>
      <c r="ORM33" s="37"/>
      <c r="ORN33" s="37"/>
      <c r="ORO33" s="37"/>
      <c r="ORP33" s="37"/>
      <c r="ORQ33" s="37"/>
      <c r="ORR33" s="37"/>
      <c r="ORS33" s="37"/>
      <c r="ORT33" s="37"/>
      <c r="ORU33" s="37"/>
      <c r="ORV33" s="37"/>
      <c r="ORW33" s="37"/>
      <c r="ORX33" s="37"/>
      <c r="ORY33" s="37"/>
      <c r="ORZ33" s="37"/>
      <c r="OSA33" s="37"/>
      <c r="OSB33" s="37"/>
      <c r="OSC33" s="37"/>
      <c r="OSD33" s="37"/>
      <c r="OSE33" s="37"/>
      <c r="OSF33" s="37"/>
      <c r="OSG33" s="37"/>
      <c r="OSH33" s="37"/>
      <c r="OSI33" s="37"/>
      <c r="OSJ33" s="37"/>
      <c r="OSK33" s="37"/>
      <c r="OSL33" s="37"/>
      <c r="OSM33" s="37"/>
      <c r="OSN33" s="37"/>
      <c r="OSO33" s="37"/>
      <c r="OSP33" s="37"/>
      <c r="OSQ33" s="37"/>
      <c r="OSR33" s="37"/>
      <c r="OSS33" s="37"/>
      <c r="OST33" s="37"/>
      <c r="OSU33" s="37"/>
      <c r="OSV33" s="37"/>
      <c r="OSW33" s="37"/>
      <c r="OSX33" s="37"/>
      <c r="OSY33" s="37"/>
      <c r="OSZ33" s="37"/>
      <c r="OTA33" s="37"/>
      <c r="OTB33" s="37"/>
      <c r="OTC33" s="37"/>
      <c r="OTD33" s="37"/>
      <c r="OTE33" s="37"/>
      <c r="OTF33" s="37"/>
      <c r="OTG33" s="37"/>
      <c r="OTH33" s="37"/>
      <c r="OTI33" s="37"/>
      <c r="OTJ33" s="37"/>
      <c r="OTK33" s="37"/>
      <c r="OTL33" s="37"/>
      <c r="OTM33" s="37"/>
      <c r="OTN33" s="37"/>
      <c r="OTO33" s="37"/>
      <c r="OTP33" s="37"/>
      <c r="OTQ33" s="37"/>
      <c r="OTR33" s="37"/>
      <c r="OTS33" s="37"/>
      <c r="OTT33" s="37"/>
      <c r="OTU33" s="37"/>
      <c r="OTV33" s="37"/>
      <c r="OTW33" s="37"/>
      <c r="OTX33" s="37"/>
      <c r="OTY33" s="37"/>
      <c r="OTZ33" s="37"/>
      <c r="OUA33" s="37"/>
      <c r="OUB33" s="37"/>
      <c r="OUC33" s="37"/>
      <c r="OUD33" s="37"/>
      <c r="OUE33" s="37"/>
      <c r="OUF33" s="37"/>
      <c r="OUG33" s="37"/>
      <c r="OUH33" s="37"/>
      <c r="OUI33" s="37"/>
      <c r="OUJ33" s="37"/>
      <c r="OUK33" s="37"/>
      <c r="OUL33" s="37"/>
      <c r="OUM33" s="37"/>
      <c r="OUN33" s="37"/>
      <c r="OUO33" s="37"/>
      <c r="OUP33" s="37"/>
      <c r="OUQ33" s="37"/>
      <c r="OUR33" s="37"/>
      <c r="OUS33" s="37"/>
      <c r="OUT33" s="37"/>
      <c r="OUU33" s="37"/>
      <c r="OUV33" s="37"/>
      <c r="OUW33" s="37"/>
      <c r="OUX33" s="37"/>
      <c r="OUY33" s="37"/>
      <c r="OUZ33" s="37"/>
      <c r="OVA33" s="37"/>
      <c r="OVB33" s="37"/>
      <c r="OVC33" s="37"/>
      <c r="OVD33" s="37"/>
      <c r="OVE33" s="37"/>
      <c r="OVF33" s="37"/>
      <c r="OVG33" s="37"/>
      <c r="OVH33" s="37"/>
      <c r="OVI33" s="37"/>
      <c r="OVJ33" s="37"/>
      <c r="OVK33" s="37"/>
      <c r="OVL33" s="37"/>
      <c r="OVM33" s="37"/>
      <c r="OVN33" s="37"/>
      <c r="OVO33" s="37"/>
      <c r="OVP33" s="37"/>
      <c r="OVQ33" s="37"/>
      <c r="OVR33" s="37"/>
      <c r="OVS33" s="37"/>
      <c r="OVT33" s="37"/>
      <c r="OVU33" s="37"/>
      <c r="OVV33" s="37"/>
      <c r="OVW33" s="37"/>
      <c r="OVX33" s="37"/>
      <c r="OVY33" s="37"/>
      <c r="OVZ33" s="37"/>
      <c r="OWA33" s="37"/>
      <c r="OWB33" s="37"/>
      <c r="OWC33" s="37"/>
      <c r="OWD33" s="37"/>
      <c r="OWE33" s="37"/>
      <c r="OWF33" s="37"/>
      <c r="OWG33" s="37"/>
      <c r="OWH33" s="37"/>
      <c r="OWI33" s="37"/>
      <c r="OWJ33" s="37"/>
      <c r="OWK33" s="37"/>
      <c r="OWL33" s="37"/>
      <c r="OWM33" s="37"/>
      <c r="OWN33" s="37"/>
      <c r="OWO33" s="37"/>
      <c r="OWP33" s="37"/>
      <c r="OWQ33" s="37"/>
      <c r="OWR33" s="37"/>
      <c r="OWS33" s="37"/>
      <c r="OWT33" s="37"/>
      <c r="OWU33" s="37"/>
      <c r="OWV33" s="37"/>
      <c r="OWW33" s="37"/>
      <c r="OWX33" s="37"/>
      <c r="OWY33" s="37"/>
      <c r="OWZ33" s="37"/>
      <c r="OXA33" s="37"/>
      <c r="OXB33" s="37"/>
      <c r="OXC33" s="37"/>
      <c r="OXD33" s="37"/>
      <c r="OXE33" s="37"/>
      <c r="OXF33" s="37"/>
      <c r="OXG33" s="37"/>
      <c r="OXH33" s="37"/>
      <c r="OXI33" s="37"/>
      <c r="OXJ33" s="37"/>
      <c r="OXK33" s="37"/>
      <c r="OXL33" s="37"/>
      <c r="OXM33" s="37"/>
      <c r="OXN33" s="37"/>
      <c r="OXO33" s="37"/>
      <c r="OXP33" s="37"/>
      <c r="OXQ33" s="37"/>
      <c r="OXR33" s="37"/>
      <c r="OXS33" s="37"/>
      <c r="OXT33" s="37"/>
      <c r="OXU33" s="37"/>
      <c r="OXV33" s="37"/>
      <c r="OXW33" s="37"/>
      <c r="OXX33" s="37"/>
      <c r="OXY33" s="37"/>
      <c r="OXZ33" s="37"/>
      <c r="OYA33" s="37"/>
      <c r="OYB33" s="37"/>
      <c r="OYC33" s="37"/>
      <c r="OYD33" s="37"/>
      <c r="OYE33" s="37"/>
      <c r="OYF33" s="37"/>
      <c r="OYG33" s="37"/>
      <c r="OYH33" s="37"/>
      <c r="OYI33" s="37"/>
      <c r="OYJ33" s="37"/>
      <c r="OYK33" s="37"/>
      <c r="OYL33" s="37"/>
      <c r="OYM33" s="37"/>
      <c r="OYN33" s="37"/>
      <c r="OYO33" s="37"/>
      <c r="OYP33" s="37"/>
      <c r="OYQ33" s="37"/>
      <c r="OYR33" s="37"/>
      <c r="OYS33" s="37"/>
      <c r="OYT33" s="37"/>
      <c r="OYU33" s="37"/>
      <c r="OYV33" s="37"/>
      <c r="OYW33" s="37"/>
      <c r="OYX33" s="37"/>
      <c r="OYY33" s="37"/>
      <c r="OYZ33" s="37"/>
      <c r="OZA33" s="37"/>
      <c r="OZB33" s="37"/>
      <c r="OZC33" s="37"/>
      <c r="OZD33" s="37"/>
      <c r="OZE33" s="37"/>
      <c r="OZF33" s="37"/>
      <c r="OZG33" s="37"/>
      <c r="OZH33" s="37"/>
      <c r="OZI33" s="37"/>
      <c r="OZJ33" s="37"/>
      <c r="OZK33" s="37"/>
      <c r="OZL33" s="37"/>
      <c r="OZM33" s="37"/>
      <c r="OZN33" s="37"/>
      <c r="OZO33" s="37"/>
      <c r="OZP33" s="37"/>
      <c r="OZQ33" s="37"/>
      <c r="OZR33" s="37"/>
      <c r="OZS33" s="37"/>
      <c r="OZT33" s="37"/>
      <c r="OZU33" s="37"/>
      <c r="OZV33" s="37"/>
      <c r="OZW33" s="37"/>
      <c r="OZX33" s="37"/>
      <c r="OZY33" s="37"/>
      <c r="OZZ33" s="37"/>
      <c r="PAA33" s="37"/>
      <c r="PAB33" s="37"/>
      <c r="PAC33" s="37"/>
      <c r="PAD33" s="37"/>
      <c r="PAE33" s="37"/>
      <c r="PAF33" s="37"/>
      <c r="PAG33" s="37"/>
      <c r="PAH33" s="37"/>
      <c r="PAI33" s="37"/>
      <c r="PAJ33" s="37"/>
      <c r="PAK33" s="37"/>
      <c r="PAL33" s="37"/>
      <c r="PAM33" s="37"/>
      <c r="PAN33" s="37"/>
      <c r="PAO33" s="37"/>
      <c r="PAP33" s="37"/>
      <c r="PAQ33" s="37"/>
      <c r="PAR33" s="37"/>
      <c r="PAS33" s="37"/>
      <c r="PAT33" s="37"/>
      <c r="PAU33" s="37"/>
      <c r="PAV33" s="37"/>
      <c r="PAW33" s="37"/>
      <c r="PAX33" s="37"/>
      <c r="PAY33" s="37"/>
      <c r="PAZ33" s="37"/>
      <c r="PBA33" s="37"/>
      <c r="PBB33" s="37"/>
      <c r="PBC33" s="37"/>
      <c r="PBD33" s="37"/>
      <c r="PBE33" s="37"/>
      <c r="PBF33" s="37"/>
      <c r="PBG33" s="37"/>
      <c r="PBH33" s="37"/>
      <c r="PBI33" s="37"/>
      <c r="PBJ33" s="37"/>
      <c r="PBK33" s="37"/>
      <c r="PBL33" s="37"/>
      <c r="PBM33" s="37"/>
      <c r="PBN33" s="37"/>
      <c r="PBO33" s="37"/>
      <c r="PBP33" s="37"/>
      <c r="PBQ33" s="37"/>
      <c r="PBR33" s="37"/>
      <c r="PBS33" s="37"/>
      <c r="PBT33" s="37"/>
      <c r="PBU33" s="37"/>
      <c r="PBV33" s="37"/>
      <c r="PBW33" s="37"/>
      <c r="PBX33" s="37"/>
      <c r="PBY33" s="37"/>
      <c r="PBZ33" s="37"/>
      <c r="PCA33" s="37"/>
      <c r="PCB33" s="37"/>
      <c r="PCC33" s="37"/>
      <c r="PCD33" s="37"/>
      <c r="PCE33" s="37"/>
      <c r="PCF33" s="37"/>
      <c r="PCG33" s="37"/>
      <c r="PCH33" s="37"/>
      <c r="PCI33" s="37"/>
      <c r="PCJ33" s="37"/>
      <c r="PCK33" s="37"/>
      <c r="PCL33" s="37"/>
      <c r="PCM33" s="37"/>
      <c r="PCN33" s="37"/>
      <c r="PCO33" s="37"/>
      <c r="PCP33" s="37"/>
      <c r="PCQ33" s="37"/>
      <c r="PCR33" s="37"/>
      <c r="PCS33" s="37"/>
      <c r="PCT33" s="37"/>
      <c r="PCU33" s="37"/>
      <c r="PCV33" s="37"/>
      <c r="PCW33" s="37"/>
      <c r="PCX33" s="37"/>
      <c r="PCY33" s="37"/>
      <c r="PCZ33" s="37"/>
      <c r="PDA33" s="37"/>
      <c r="PDB33" s="37"/>
      <c r="PDC33" s="37"/>
      <c r="PDD33" s="37"/>
      <c r="PDE33" s="37"/>
      <c r="PDF33" s="37"/>
      <c r="PDG33" s="37"/>
      <c r="PDH33" s="37"/>
      <c r="PDI33" s="37"/>
      <c r="PDJ33" s="37"/>
      <c r="PDK33" s="37"/>
      <c r="PDL33" s="37"/>
      <c r="PDM33" s="37"/>
      <c r="PDN33" s="37"/>
      <c r="PDO33" s="37"/>
      <c r="PDP33" s="37"/>
      <c r="PDQ33" s="37"/>
      <c r="PDR33" s="37"/>
      <c r="PDS33" s="37"/>
      <c r="PDT33" s="37"/>
      <c r="PDU33" s="37"/>
      <c r="PDV33" s="37"/>
      <c r="PDW33" s="37"/>
      <c r="PDX33" s="37"/>
      <c r="PDY33" s="37"/>
      <c r="PDZ33" s="37"/>
      <c r="PEA33" s="37"/>
      <c r="PEB33" s="37"/>
      <c r="PEC33" s="37"/>
      <c r="PED33" s="37"/>
      <c r="PEE33" s="37"/>
      <c r="PEF33" s="37"/>
      <c r="PEG33" s="37"/>
      <c r="PEH33" s="37"/>
      <c r="PEI33" s="37"/>
      <c r="PEJ33" s="37"/>
      <c r="PEK33" s="37"/>
      <c r="PEL33" s="37"/>
      <c r="PEM33" s="37"/>
      <c r="PEN33" s="37"/>
      <c r="PEO33" s="37"/>
      <c r="PEP33" s="37"/>
      <c r="PEQ33" s="37"/>
      <c r="PER33" s="37"/>
      <c r="PES33" s="37"/>
      <c r="PET33" s="37"/>
      <c r="PEU33" s="37"/>
      <c r="PEV33" s="37"/>
      <c r="PEW33" s="37"/>
      <c r="PEX33" s="37"/>
      <c r="PEY33" s="37"/>
      <c r="PEZ33" s="37"/>
      <c r="PFA33" s="37"/>
      <c r="PFB33" s="37"/>
      <c r="PFC33" s="37"/>
      <c r="PFD33" s="37"/>
      <c r="PFE33" s="37"/>
      <c r="PFF33" s="37"/>
      <c r="PFG33" s="37"/>
      <c r="PFH33" s="37"/>
      <c r="PFI33" s="37"/>
      <c r="PFJ33" s="37"/>
      <c r="PFK33" s="37"/>
      <c r="PFL33" s="37"/>
      <c r="PFM33" s="37"/>
      <c r="PFN33" s="37"/>
      <c r="PFO33" s="37"/>
      <c r="PFP33" s="37"/>
      <c r="PFQ33" s="37"/>
      <c r="PFR33" s="37"/>
      <c r="PFS33" s="37"/>
      <c r="PFT33" s="37"/>
      <c r="PFU33" s="37"/>
      <c r="PFV33" s="37"/>
      <c r="PFW33" s="37"/>
      <c r="PFX33" s="37"/>
      <c r="PFY33" s="37"/>
      <c r="PFZ33" s="37"/>
      <c r="PGA33" s="37"/>
      <c r="PGB33" s="37"/>
      <c r="PGC33" s="37"/>
      <c r="PGD33" s="37"/>
      <c r="PGE33" s="37"/>
      <c r="PGF33" s="37"/>
      <c r="PGG33" s="37"/>
      <c r="PGH33" s="37"/>
      <c r="PGI33" s="37"/>
      <c r="PGJ33" s="37"/>
      <c r="PGK33" s="37"/>
      <c r="PGL33" s="37"/>
      <c r="PGM33" s="37"/>
      <c r="PGN33" s="37"/>
      <c r="PGO33" s="37"/>
      <c r="PGP33" s="37"/>
      <c r="PGQ33" s="37"/>
      <c r="PGR33" s="37"/>
      <c r="PGS33" s="37"/>
      <c r="PGT33" s="37"/>
      <c r="PGU33" s="37"/>
      <c r="PGV33" s="37"/>
      <c r="PGW33" s="37"/>
      <c r="PGX33" s="37"/>
      <c r="PGY33" s="37"/>
      <c r="PGZ33" s="37"/>
      <c r="PHA33" s="37"/>
      <c r="PHB33" s="37"/>
      <c r="PHC33" s="37"/>
      <c r="PHD33" s="37"/>
      <c r="PHE33" s="37"/>
      <c r="PHF33" s="37"/>
      <c r="PHG33" s="37"/>
      <c r="PHH33" s="37"/>
      <c r="PHI33" s="37"/>
      <c r="PHJ33" s="37"/>
      <c r="PHK33" s="37"/>
      <c r="PHL33" s="37"/>
      <c r="PHM33" s="37"/>
      <c r="PHN33" s="37"/>
      <c r="PHO33" s="37"/>
      <c r="PHP33" s="37"/>
      <c r="PHQ33" s="37"/>
      <c r="PHR33" s="37"/>
      <c r="PHS33" s="37"/>
      <c r="PHT33" s="37"/>
      <c r="PHU33" s="37"/>
      <c r="PHV33" s="37"/>
      <c r="PHW33" s="37"/>
      <c r="PHX33" s="37"/>
      <c r="PHY33" s="37"/>
      <c r="PHZ33" s="37"/>
      <c r="PIA33" s="37"/>
      <c r="PIB33" s="37"/>
      <c r="PIC33" s="37"/>
      <c r="PID33" s="37"/>
      <c r="PIE33" s="37"/>
      <c r="PIF33" s="37"/>
      <c r="PIG33" s="37"/>
      <c r="PIH33" s="37"/>
      <c r="PII33" s="37"/>
      <c r="PIJ33" s="37"/>
      <c r="PIK33" s="37"/>
      <c r="PIL33" s="37"/>
      <c r="PIM33" s="37"/>
      <c r="PIN33" s="37"/>
      <c r="PIO33" s="37"/>
      <c r="PIP33" s="37"/>
      <c r="PIQ33" s="37"/>
      <c r="PIR33" s="37"/>
      <c r="PIS33" s="37"/>
      <c r="PIT33" s="37"/>
      <c r="PIU33" s="37"/>
      <c r="PIV33" s="37"/>
      <c r="PIW33" s="37"/>
      <c r="PIX33" s="37"/>
      <c r="PIY33" s="37"/>
      <c r="PIZ33" s="37"/>
      <c r="PJA33" s="37"/>
      <c r="PJB33" s="37"/>
      <c r="PJC33" s="37"/>
      <c r="PJD33" s="37"/>
      <c r="PJE33" s="37"/>
      <c r="PJF33" s="37"/>
      <c r="PJG33" s="37"/>
      <c r="PJH33" s="37"/>
      <c r="PJI33" s="37"/>
      <c r="PJJ33" s="37"/>
      <c r="PJK33" s="37"/>
      <c r="PJL33" s="37"/>
      <c r="PJM33" s="37"/>
      <c r="PJN33" s="37"/>
      <c r="PJO33" s="37"/>
      <c r="PJP33" s="37"/>
      <c r="PJQ33" s="37"/>
      <c r="PJR33" s="37"/>
      <c r="PJS33" s="37"/>
      <c r="PJT33" s="37"/>
      <c r="PJU33" s="37"/>
      <c r="PJV33" s="37"/>
      <c r="PJW33" s="37"/>
      <c r="PJX33" s="37"/>
      <c r="PJY33" s="37"/>
      <c r="PJZ33" s="37"/>
      <c r="PKA33" s="37"/>
      <c r="PKB33" s="37"/>
      <c r="PKC33" s="37"/>
      <c r="PKD33" s="37"/>
      <c r="PKE33" s="37"/>
      <c r="PKF33" s="37"/>
      <c r="PKG33" s="37"/>
      <c r="PKH33" s="37"/>
      <c r="PKI33" s="37"/>
      <c r="PKJ33" s="37"/>
      <c r="PKK33" s="37"/>
      <c r="PKL33" s="37"/>
      <c r="PKM33" s="37"/>
      <c r="PKN33" s="37"/>
      <c r="PKO33" s="37"/>
      <c r="PKP33" s="37"/>
      <c r="PKQ33" s="37"/>
      <c r="PKR33" s="37"/>
      <c r="PKS33" s="37"/>
      <c r="PKT33" s="37"/>
      <c r="PKU33" s="37"/>
      <c r="PKV33" s="37"/>
      <c r="PKW33" s="37"/>
      <c r="PKX33" s="37"/>
      <c r="PKY33" s="37"/>
      <c r="PKZ33" s="37"/>
      <c r="PLA33" s="37"/>
      <c r="PLB33" s="37"/>
      <c r="PLC33" s="37"/>
      <c r="PLD33" s="37"/>
      <c r="PLE33" s="37"/>
      <c r="PLF33" s="37"/>
      <c r="PLG33" s="37"/>
      <c r="PLH33" s="37"/>
      <c r="PLI33" s="37"/>
      <c r="PLJ33" s="37"/>
      <c r="PLK33" s="37"/>
      <c r="PLL33" s="37"/>
      <c r="PLM33" s="37"/>
      <c r="PLN33" s="37"/>
      <c r="PLO33" s="37"/>
      <c r="PLP33" s="37"/>
      <c r="PLQ33" s="37"/>
      <c r="PLR33" s="37"/>
      <c r="PLS33" s="37"/>
      <c r="PLT33" s="37"/>
      <c r="PLU33" s="37"/>
      <c r="PLV33" s="37"/>
      <c r="PLW33" s="37"/>
      <c r="PLX33" s="37"/>
      <c r="PLY33" s="37"/>
      <c r="PLZ33" s="37"/>
      <c r="PMA33" s="37"/>
      <c r="PMB33" s="37"/>
      <c r="PMC33" s="37"/>
      <c r="PMD33" s="37"/>
      <c r="PME33" s="37"/>
      <c r="PMF33" s="37"/>
      <c r="PMG33" s="37"/>
      <c r="PMH33" s="37"/>
      <c r="PMI33" s="37"/>
      <c r="PMJ33" s="37"/>
      <c r="PMK33" s="37"/>
      <c r="PML33" s="37"/>
      <c r="PMM33" s="37"/>
      <c r="PMN33" s="37"/>
      <c r="PMO33" s="37"/>
      <c r="PMP33" s="37"/>
      <c r="PMQ33" s="37"/>
      <c r="PMR33" s="37"/>
      <c r="PMS33" s="37"/>
      <c r="PMT33" s="37"/>
      <c r="PMU33" s="37"/>
      <c r="PMV33" s="37"/>
      <c r="PMW33" s="37"/>
      <c r="PMX33" s="37"/>
      <c r="PMY33" s="37"/>
      <c r="PMZ33" s="37"/>
      <c r="PNA33" s="37"/>
      <c r="PNB33" s="37"/>
      <c r="PNC33" s="37"/>
      <c r="PND33" s="37"/>
      <c r="PNE33" s="37"/>
      <c r="PNF33" s="37"/>
      <c r="PNG33" s="37"/>
      <c r="PNH33" s="37"/>
      <c r="PNI33" s="37"/>
      <c r="PNJ33" s="37"/>
      <c r="PNK33" s="37"/>
      <c r="PNL33" s="37"/>
      <c r="PNM33" s="37"/>
      <c r="PNN33" s="37"/>
      <c r="PNO33" s="37"/>
      <c r="PNP33" s="37"/>
      <c r="PNQ33" s="37"/>
      <c r="PNR33" s="37"/>
      <c r="PNS33" s="37"/>
      <c r="PNT33" s="37"/>
      <c r="PNU33" s="37"/>
      <c r="PNV33" s="37"/>
      <c r="PNW33" s="37"/>
      <c r="PNX33" s="37"/>
      <c r="PNY33" s="37"/>
      <c r="PNZ33" s="37"/>
      <c r="POA33" s="37"/>
      <c r="POB33" s="37"/>
      <c r="POC33" s="37"/>
      <c r="POD33" s="37"/>
      <c r="POE33" s="37"/>
      <c r="POF33" s="37"/>
      <c r="POG33" s="37"/>
      <c r="POH33" s="37"/>
      <c r="POI33" s="37"/>
      <c r="POJ33" s="37"/>
      <c r="POK33" s="37"/>
      <c r="POL33" s="37"/>
      <c r="POM33" s="37"/>
      <c r="PON33" s="37"/>
      <c r="POO33" s="37"/>
      <c r="POP33" s="37"/>
      <c r="POQ33" s="37"/>
      <c r="POR33" s="37"/>
      <c r="POS33" s="37"/>
      <c r="POT33" s="37"/>
      <c r="POU33" s="37"/>
      <c r="POV33" s="37"/>
      <c r="POW33" s="37"/>
      <c r="POX33" s="37"/>
      <c r="POY33" s="37"/>
      <c r="POZ33" s="37"/>
      <c r="PPA33" s="37"/>
      <c r="PPB33" s="37"/>
      <c r="PPC33" s="37"/>
      <c r="PPD33" s="37"/>
      <c r="PPE33" s="37"/>
      <c r="PPF33" s="37"/>
      <c r="PPG33" s="37"/>
      <c r="PPH33" s="37"/>
      <c r="PPI33" s="37"/>
      <c r="PPJ33" s="37"/>
      <c r="PPK33" s="37"/>
      <c r="PPL33" s="37"/>
      <c r="PPM33" s="37"/>
      <c r="PPN33" s="37"/>
      <c r="PPO33" s="37"/>
      <c r="PPP33" s="37"/>
      <c r="PPQ33" s="37"/>
      <c r="PPR33" s="37"/>
      <c r="PPS33" s="37"/>
      <c r="PPT33" s="37"/>
      <c r="PPU33" s="37"/>
      <c r="PPV33" s="37"/>
      <c r="PPW33" s="37"/>
      <c r="PPX33" s="37"/>
      <c r="PPY33" s="37"/>
      <c r="PPZ33" s="37"/>
      <c r="PQA33" s="37"/>
      <c r="PQB33" s="37"/>
      <c r="PQC33" s="37"/>
      <c r="PQD33" s="37"/>
      <c r="PQE33" s="37"/>
      <c r="PQF33" s="37"/>
      <c r="PQG33" s="37"/>
      <c r="PQH33" s="37"/>
      <c r="PQI33" s="37"/>
      <c r="PQJ33" s="37"/>
      <c r="PQK33" s="37"/>
      <c r="PQL33" s="37"/>
      <c r="PQM33" s="37"/>
      <c r="PQN33" s="37"/>
      <c r="PQO33" s="37"/>
      <c r="PQP33" s="37"/>
      <c r="PQQ33" s="37"/>
      <c r="PQR33" s="37"/>
      <c r="PQS33" s="37"/>
      <c r="PQT33" s="37"/>
      <c r="PQU33" s="37"/>
      <c r="PQV33" s="37"/>
      <c r="PQW33" s="37"/>
      <c r="PQX33" s="37"/>
      <c r="PQY33" s="37"/>
      <c r="PQZ33" s="37"/>
      <c r="PRA33" s="37"/>
      <c r="PRB33" s="37"/>
      <c r="PRC33" s="37"/>
      <c r="PRD33" s="37"/>
      <c r="PRE33" s="37"/>
      <c r="PRF33" s="37"/>
      <c r="PRG33" s="37"/>
      <c r="PRH33" s="37"/>
      <c r="PRI33" s="37"/>
      <c r="PRJ33" s="37"/>
      <c r="PRK33" s="37"/>
      <c r="PRL33" s="37"/>
      <c r="PRM33" s="37"/>
      <c r="PRN33" s="37"/>
      <c r="PRO33" s="37"/>
      <c r="PRP33" s="37"/>
      <c r="PRQ33" s="37"/>
      <c r="PRR33" s="37"/>
      <c r="PRS33" s="37"/>
      <c r="PRT33" s="37"/>
      <c r="PRU33" s="37"/>
      <c r="PRV33" s="37"/>
      <c r="PRW33" s="37"/>
      <c r="PRX33" s="37"/>
      <c r="PRY33" s="37"/>
      <c r="PRZ33" s="37"/>
      <c r="PSA33" s="37"/>
      <c r="PSB33" s="37"/>
      <c r="PSC33" s="37"/>
      <c r="PSD33" s="37"/>
      <c r="PSE33" s="37"/>
      <c r="PSF33" s="37"/>
      <c r="PSG33" s="37"/>
      <c r="PSH33" s="37"/>
      <c r="PSI33" s="37"/>
      <c r="PSJ33" s="37"/>
      <c r="PSK33" s="37"/>
      <c r="PSL33" s="37"/>
      <c r="PSM33" s="37"/>
      <c r="PSN33" s="37"/>
      <c r="PSO33" s="37"/>
      <c r="PSP33" s="37"/>
      <c r="PSQ33" s="37"/>
      <c r="PSR33" s="37"/>
      <c r="PSS33" s="37"/>
      <c r="PST33" s="37"/>
      <c r="PSU33" s="37"/>
      <c r="PSV33" s="37"/>
      <c r="PSW33" s="37"/>
      <c r="PSX33" s="37"/>
      <c r="PSY33" s="37"/>
      <c r="PSZ33" s="37"/>
      <c r="PTA33" s="37"/>
      <c r="PTB33" s="37"/>
      <c r="PTC33" s="37"/>
      <c r="PTD33" s="37"/>
      <c r="PTE33" s="37"/>
      <c r="PTF33" s="37"/>
      <c r="PTG33" s="37"/>
      <c r="PTH33" s="37"/>
      <c r="PTI33" s="37"/>
      <c r="PTJ33" s="37"/>
      <c r="PTK33" s="37"/>
      <c r="PTL33" s="37"/>
      <c r="PTM33" s="37"/>
      <c r="PTN33" s="37"/>
      <c r="PTO33" s="37"/>
      <c r="PTP33" s="37"/>
      <c r="PTQ33" s="37"/>
      <c r="PTR33" s="37"/>
      <c r="PTS33" s="37"/>
      <c r="PTT33" s="37"/>
      <c r="PTU33" s="37"/>
      <c r="PTV33" s="37"/>
      <c r="PTW33" s="37"/>
      <c r="PTX33" s="37"/>
      <c r="PTY33" s="37"/>
      <c r="PTZ33" s="37"/>
      <c r="PUA33" s="37"/>
      <c r="PUB33" s="37"/>
      <c r="PUC33" s="37"/>
      <c r="PUD33" s="37"/>
      <c r="PUE33" s="37"/>
      <c r="PUF33" s="37"/>
      <c r="PUG33" s="37"/>
      <c r="PUH33" s="37"/>
      <c r="PUI33" s="37"/>
      <c r="PUJ33" s="37"/>
      <c r="PUK33" s="37"/>
      <c r="PUL33" s="37"/>
      <c r="PUM33" s="37"/>
      <c r="PUN33" s="37"/>
      <c r="PUO33" s="37"/>
      <c r="PUP33" s="37"/>
      <c r="PUQ33" s="37"/>
      <c r="PUR33" s="37"/>
      <c r="PUS33" s="37"/>
      <c r="PUT33" s="37"/>
      <c r="PUU33" s="37"/>
      <c r="PUV33" s="37"/>
      <c r="PUW33" s="37"/>
      <c r="PUX33" s="37"/>
      <c r="PUY33" s="37"/>
      <c r="PUZ33" s="37"/>
      <c r="PVA33" s="37"/>
      <c r="PVB33" s="37"/>
      <c r="PVC33" s="37"/>
      <c r="PVD33" s="37"/>
      <c r="PVE33" s="37"/>
      <c r="PVF33" s="37"/>
      <c r="PVG33" s="37"/>
      <c r="PVH33" s="37"/>
      <c r="PVI33" s="37"/>
      <c r="PVJ33" s="37"/>
      <c r="PVK33" s="37"/>
      <c r="PVL33" s="37"/>
      <c r="PVM33" s="37"/>
      <c r="PVN33" s="37"/>
      <c r="PVO33" s="37"/>
      <c r="PVP33" s="37"/>
      <c r="PVQ33" s="37"/>
      <c r="PVR33" s="37"/>
      <c r="PVS33" s="37"/>
      <c r="PVT33" s="37"/>
      <c r="PVU33" s="37"/>
      <c r="PVV33" s="37"/>
      <c r="PVW33" s="37"/>
      <c r="PVX33" s="37"/>
      <c r="PVY33" s="37"/>
      <c r="PVZ33" s="37"/>
      <c r="PWA33" s="37"/>
      <c r="PWB33" s="37"/>
      <c r="PWC33" s="37"/>
      <c r="PWD33" s="37"/>
      <c r="PWE33" s="37"/>
      <c r="PWF33" s="37"/>
      <c r="PWG33" s="37"/>
      <c r="PWH33" s="37"/>
      <c r="PWI33" s="37"/>
      <c r="PWJ33" s="37"/>
      <c r="PWK33" s="37"/>
      <c r="PWL33" s="37"/>
      <c r="PWM33" s="37"/>
      <c r="PWN33" s="37"/>
      <c r="PWO33" s="37"/>
      <c r="PWP33" s="37"/>
      <c r="PWQ33" s="37"/>
      <c r="PWR33" s="37"/>
      <c r="PWS33" s="37"/>
      <c r="PWT33" s="37"/>
      <c r="PWU33" s="37"/>
      <c r="PWV33" s="37"/>
      <c r="PWW33" s="37"/>
      <c r="PWX33" s="37"/>
      <c r="PWY33" s="37"/>
      <c r="PWZ33" s="37"/>
      <c r="PXA33" s="37"/>
      <c r="PXB33" s="37"/>
      <c r="PXC33" s="37"/>
      <c r="PXD33" s="37"/>
      <c r="PXE33" s="37"/>
      <c r="PXF33" s="37"/>
      <c r="PXG33" s="37"/>
      <c r="PXH33" s="37"/>
      <c r="PXI33" s="37"/>
      <c r="PXJ33" s="37"/>
      <c r="PXK33" s="37"/>
      <c r="PXL33" s="37"/>
      <c r="PXM33" s="37"/>
      <c r="PXN33" s="37"/>
      <c r="PXO33" s="37"/>
      <c r="PXP33" s="37"/>
      <c r="PXQ33" s="37"/>
      <c r="PXR33" s="37"/>
      <c r="PXS33" s="37"/>
      <c r="PXT33" s="37"/>
      <c r="PXU33" s="37"/>
      <c r="PXV33" s="37"/>
      <c r="PXW33" s="37"/>
      <c r="PXX33" s="37"/>
      <c r="PXY33" s="37"/>
      <c r="PXZ33" s="37"/>
      <c r="PYA33" s="37"/>
      <c r="PYB33" s="37"/>
      <c r="PYC33" s="37"/>
      <c r="PYD33" s="37"/>
      <c r="PYE33" s="37"/>
      <c r="PYF33" s="37"/>
      <c r="PYG33" s="37"/>
      <c r="PYH33" s="37"/>
      <c r="PYI33" s="37"/>
      <c r="PYJ33" s="37"/>
      <c r="PYK33" s="37"/>
      <c r="PYL33" s="37"/>
      <c r="PYM33" s="37"/>
      <c r="PYN33" s="37"/>
      <c r="PYO33" s="37"/>
      <c r="PYP33" s="37"/>
      <c r="PYQ33" s="37"/>
      <c r="PYR33" s="37"/>
      <c r="PYS33" s="37"/>
      <c r="PYT33" s="37"/>
      <c r="PYU33" s="37"/>
      <c r="PYV33" s="37"/>
      <c r="PYW33" s="37"/>
      <c r="PYX33" s="37"/>
      <c r="PYY33" s="37"/>
      <c r="PYZ33" s="37"/>
      <c r="PZA33" s="37"/>
      <c r="PZB33" s="37"/>
      <c r="PZC33" s="37"/>
      <c r="PZD33" s="37"/>
      <c r="PZE33" s="37"/>
      <c r="PZF33" s="37"/>
      <c r="PZG33" s="37"/>
      <c r="PZH33" s="37"/>
      <c r="PZI33" s="37"/>
      <c r="PZJ33" s="37"/>
      <c r="PZK33" s="37"/>
      <c r="PZL33" s="37"/>
      <c r="PZM33" s="37"/>
      <c r="PZN33" s="37"/>
      <c r="PZO33" s="37"/>
      <c r="PZP33" s="37"/>
      <c r="PZQ33" s="37"/>
      <c r="PZR33" s="37"/>
      <c r="PZS33" s="37"/>
      <c r="PZT33" s="37"/>
      <c r="PZU33" s="37"/>
      <c r="PZV33" s="37"/>
      <c r="PZW33" s="37"/>
      <c r="PZX33" s="37"/>
      <c r="PZY33" s="37"/>
      <c r="PZZ33" s="37"/>
      <c r="QAA33" s="37"/>
      <c r="QAB33" s="37"/>
      <c r="QAC33" s="37"/>
      <c r="QAD33" s="37"/>
      <c r="QAE33" s="37"/>
      <c r="QAF33" s="37"/>
      <c r="QAG33" s="37"/>
      <c r="QAH33" s="37"/>
      <c r="QAI33" s="37"/>
      <c r="QAJ33" s="37"/>
      <c r="QAK33" s="37"/>
      <c r="QAL33" s="37"/>
      <c r="QAM33" s="37"/>
      <c r="QAN33" s="37"/>
      <c r="QAO33" s="37"/>
      <c r="QAP33" s="37"/>
      <c r="QAQ33" s="37"/>
      <c r="QAR33" s="37"/>
      <c r="QAS33" s="37"/>
      <c r="QAT33" s="37"/>
      <c r="QAU33" s="37"/>
      <c r="QAV33" s="37"/>
      <c r="QAW33" s="37"/>
      <c r="QAX33" s="37"/>
      <c r="QAY33" s="37"/>
      <c r="QAZ33" s="37"/>
      <c r="QBA33" s="37"/>
      <c r="QBB33" s="37"/>
      <c r="QBC33" s="37"/>
      <c r="QBD33" s="37"/>
      <c r="QBE33" s="37"/>
      <c r="QBF33" s="37"/>
      <c r="QBG33" s="37"/>
      <c r="QBH33" s="37"/>
      <c r="QBI33" s="37"/>
      <c r="QBJ33" s="37"/>
      <c r="QBK33" s="37"/>
      <c r="QBL33" s="37"/>
      <c r="QBM33" s="37"/>
      <c r="QBN33" s="37"/>
      <c r="QBO33" s="37"/>
      <c r="QBP33" s="37"/>
      <c r="QBQ33" s="37"/>
      <c r="QBR33" s="37"/>
      <c r="QBS33" s="37"/>
      <c r="QBT33" s="37"/>
      <c r="QBU33" s="37"/>
      <c r="QBV33" s="37"/>
      <c r="QBW33" s="37"/>
      <c r="QBX33" s="37"/>
      <c r="QBY33" s="37"/>
      <c r="QBZ33" s="37"/>
      <c r="QCA33" s="37"/>
      <c r="QCB33" s="37"/>
      <c r="QCC33" s="37"/>
      <c r="QCD33" s="37"/>
      <c r="QCE33" s="37"/>
      <c r="QCF33" s="37"/>
      <c r="QCG33" s="37"/>
      <c r="QCH33" s="37"/>
      <c r="QCI33" s="37"/>
      <c r="QCJ33" s="37"/>
      <c r="QCK33" s="37"/>
      <c r="QCL33" s="37"/>
      <c r="QCM33" s="37"/>
      <c r="QCN33" s="37"/>
      <c r="QCO33" s="37"/>
      <c r="QCP33" s="37"/>
      <c r="QCQ33" s="37"/>
      <c r="QCR33" s="37"/>
      <c r="QCS33" s="37"/>
      <c r="QCT33" s="37"/>
      <c r="QCU33" s="37"/>
      <c r="QCV33" s="37"/>
      <c r="QCW33" s="37"/>
      <c r="QCX33" s="37"/>
      <c r="QCY33" s="37"/>
      <c r="QCZ33" s="37"/>
      <c r="QDA33" s="37"/>
      <c r="QDB33" s="37"/>
      <c r="QDC33" s="37"/>
      <c r="QDD33" s="37"/>
      <c r="QDE33" s="37"/>
      <c r="QDF33" s="37"/>
      <c r="QDG33" s="37"/>
      <c r="QDH33" s="37"/>
      <c r="QDI33" s="37"/>
      <c r="QDJ33" s="37"/>
      <c r="QDK33" s="37"/>
      <c r="QDL33" s="37"/>
      <c r="QDM33" s="37"/>
      <c r="QDN33" s="37"/>
      <c r="QDO33" s="37"/>
      <c r="QDP33" s="37"/>
      <c r="QDQ33" s="37"/>
      <c r="QDR33" s="37"/>
      <c r="QDS33" s="37"/>
      <c r="QDT33" s="37"/>
      <c r="QDU33" s="37"/>
      <c r="QDV33" s="37"/>
      <c r="QDW33" s="37"/>
      <c r="QDX33" s="37"/>
      <c r="QDY33" s="37"/>
      <c r="QDZ33" s="37"/>
      <c r="QEA33" s="37"/>
      <c r="QEB33" s="37"/>
      <c r="QEC33" s="37"/>
      <c r="QED33" s="37"/>
      <c r="QEE33" s="37"/>
      <c r="QEF33" s="37"/>
      <c r="QEG33" s="37"/>
      <c r="QEH33" s="37"/>
      <c r="QEI33" s="37"/>
      <c r="QEJ33" s="37"/>
      <c r="QEK33" s="37"/>
      <c r="QEL33" s="37"/>
      <c r="QEM33" s="37"/>
      <c r="QEN33" s="37"/>
      <c r="QEO33" s="37"/>
      <c r="QEP33" s="37"/>
      <c r="QEQ33" s="37"/>
      <c r="QER33" s="37"/>
      <c r="QES33" s="37"/>
      <c r="QET33" s="37"/>
      <c r="QEU33" s="37"/>
      <c r="QEV33" s="37"/>
      <c r="QEW33" s="37"/>
      <c r="QEX33" s="37"/>
      <c r="QEY33" s="37"/>
      <c r="QEZ33" s="37"/>
      <c r="QFA33" s="37"/>
      <c r="QFB33" s="37"/>
      <c r="QFC33" s="37"/>
      <c r="QFD33" s="37"/>
      <c r="QFE33" s="37"/>
      <c r="QFF33" s="37"/>
      <c r="QFG33" s="37"/>
      <c r="QFH33" s="37"/>
      <c r="QFI33" s="37"/>
      <c r="QFJ33" s="37"/>
      <c r="QFK33" s="37"/>
      <c r="QFL33" s="37"/>
      <c r="QFM33" s="37"/>
      <c r="QFN33" s="37"/>
      <c r="QFO33" s="37"/>
      <c r="QFP33" s="37"/>
      <c r="QFQ33" s="37"/>
      <c r="QFR33" s="37"/>
      <c r="QFS33" s="37"/>
      <c r="QFT33" s="37"/>
      <c r="QFU33" s="37"/>
      <c r="QFV33" s="37"/>
      <c r="QFW33" s="37"/>
      <c r="QFX33" s="37"/>
      <c r="QFY33" s="37"/>
      <c r="QFZ33" s="37"/>
      <c r="QGA33" s="37"/>
      <c r="QGB33" s="37"/>
      <c r="QGC33" s="37"/>
      <c r="QGD33" s="37"/>
      <c r="QGE33" s="37"/>
      <c r="QGF33" s="37"/>
      <c r="QGG33" s="37"/>
      <c r="QGH33" s="37"/>
      <c r="QGI33" s="37"/>
      <c r="QGJ33" s="37"/>
      <c r="QGK33" s="37"/>
      <c r="QGL33" s="37"/>
      <c r="QGM33" s="37"/>
      <c r="QGN33" s="37"/>
      <c r="QGO33" s="37"/>
      <c r="QGP33" s="37"/>
      <c r="QGQ33" s="37"/>
      <c r="QGR33" s="37"/>
      <c r="QGS33" s="37"/>
      <c r="QGT33" s="37"/>
      <c r="QGU33" s="37"/>
      <c r="QGV33" s="37"/>
      <c r="QGW33" s="37"/>
      <c r="QGX33" s="37"/>
      <c r="QGY33" s="37"/>
      <c r="QGZ33" s="37"/>
      <c r="QHA33" s="37"/>
      <c r="QHB33" s="37"/>
      <c r="QHC33" s="37"/>
      <c r="QHD33" s="37"/>
      <c r="QHE33" s="37"/>
      <c r="QHF33" s="37"/>
      <c r="QHG33" s="37"/>
      <c r="QHH33" s="37"/>
      <c r="QHI33" s="37"/>
      <c r="QHJ33" s="37"/>
      <c r="QHK33" s="37"/>
      <c r="QHL33" s="37"/>
      <c r="QHM33" s="37"/>
      <c r="QHN33" s="37"/>
      <c r="QHO33" s="37"/>
      <c r="QHP33" s="37"/>
      <c r="QHQ33" s="37"/>
      <c r="QHR33" s="37"/>
      <c r="QHS33" s="37"/>
      <c r="QHT33" s="37"/>
      <c r="QHU33" s="37"/>
      <c r="QHV33" s="37"/>
      <c r="QHW33" s="37"/>
      <c r="QHX33" s="37"/>
      <c r="QHY33" s="37"/>
      <c r="QHZ33" s="37"/>
      <c r="QIA33" s="37"/>
      <c r="QIB33" s="37"/>
      <c r="QIC33" s="37"/>
      <c r="QID33" s="37"/>
      <c r="QIE33" s="37"/>
      <c r="QIF33" s="37"/>
      <c r="QIG33" s="37"/>
      <c r="QIH33" s="37"/>
      <c r="QII33" s="37"/>
      <c r="QIJ33" s="37"/>
      <c r="QIK33" s="37"/>
      <c r="QIL33" s="37"/>
      <c r="QIM33" s="37"/>
      <c r="QIN33" s="37"/>
      <c r="QIO33" s="37"/>
      <c r="QIP33" s="37"/>
      <c r="QIQ33" s="37"/>
      <c r="QIR33" s="37"/>
      <c r="QIS33" s="37"/>
      <c r="QIT33" s="37"/>
      <c r="QIU33" s="37"/>
      <c r="QIV33" s="37"/>
      <c r="QIW33" s="37"/>
      <c r="QIX33" s="37"/>
      <c r="QIY33" s="37"/>
      <c r="QIZ33" s="37"/>
      <c r="QJA33" s="37"/>
      <c r="QJB33" s="37"/>
      <c r="QJC33" s="37"/>
      <c r="QJD33" s="37"/>
      <c r="QJE33" s="37"/>
      <c r="QJF33" s="37"/>
      <c r="QJG33" s="37"/>
      <c r="QJH33" s="37"/>
      <c r="QJI33" s="37"/>
      <c r="QJJ33" s="37"/>
      <c r="QJK33" s="37"/>
      <c r="QJL33" s="37"/>
      <c r="QJM33" s="37"/>
      <c r="QJN33" s="37"/>
      <c r="QJO33" s="37"/>
      <c r="QJP33" s="37"/>
      <c r="QJQ33" s="37"/>
      <c r="QJR33" s="37"/>
      <c r="QJS33" s="37"/>
      <c r="QJT33" s="37"/>
      <c r="QJU33" s="37"/>
      <c r="QJV33" s="37"/>
      <c r="QJW33" s="37"/>
      <c r="QJX33" s="37"/>
      <c r="QJY33" s="37"/>
      <c r="QJZ33" s="37"/>
      <c r="QKA33" s="37"/>
      <c r="QKB33" s="37"/>
      <c r="QKC33" s="37"/>
      <c r="QKD33" s="37"/>
      <c r="QKE33" s="37"/>
      <c r="QKF33" s="37"/>
      <c r="QKG33" s="37"/>
      <c r="QKH33" s="37"/>
      <c r="QKI33" s="37"/>
      <c r="QKJ33" s="37"/>
      <c r="QKK33" s="37"/>
      <c r="QKL33" s="37"/>
      <c r="QKM33" s="37"/>
      <c r="QKN33" s="37"/>
      <c r="QKO33" s="37"/>
      <c r="QKP33" s="37"/>
      <c r="QKQ33" s="37"/>
      <c r="QKR33" s="37"/>
      <c r="QKS33" s="37"/>
      <c r="QKT33" s="37"/>
      <c r="QKU33" s="37"/>
      <c r="QKV33" s="37"/>
      <c r="QKW33" s="37"/>
      <c r="QKX33" s="37"/>
      <c r="QKY33" s="37"/>
      <c r="QKZ33" s="37"/>
      <c r="QLA33" s="37"/>
      <c r="QLB33" s="37"/>
      <c r="QLC33" s="37"/>
      <c r="QLD33" s="37"/>
      <c r="QLE33" s="37"/>
      <c r="QLF33" s="37"/>
      <c r="QLG33" s="37"/>
      <c r="QLH33" s="37"/>
      <c r="QLI33" s="37"/>
      <c r="QLJ33" s="37"/>
      <c r="QLK33" s="37"/>
      <c r="QLL33" s="37"/>
      <c r="QLM33" s="37"/>
      <c r="QLN33" s="37"/>
      <c r="QLO33" s="37"/>
      <c r="QLP33" s="37"/>
      <c r="QLQ33" s="37"/>
      <c r="QLR33" s="37"/>
      <c r="QLS33" s="37"/>
      <c r="QLT33" s="37"/>
      <c r="QLU33" s="37"/>
      <c r="QLV33" s="37"/>
      <c r="QLW33" s="37"/>
      <c r="QLX33" s="37"/>
      <c r="QLY33" s="37"/>
      <c r="QLZ33" s="37"/>
      <c r="QMA33" s="37"/>
      <c r="QMB33" s="37"/>
      <c r="QMC33" s="37"/>
      <c r="QMD33" s="37"/>
      <c r="QME33" s="37"/>
      <c r="QMF33" s="37"/>
      <c r="QMG33" s="37"/>
      <c r="QMH33" s="37"/>
      <c r="QMI33" s="37"/>
      <c r="QMJ33" s="37"/>
      <c r="QMK33" s="37"/>
      <c r="QML33" s="37"/>
      <c r="QMM33" s="37"/>
      <c r="QMN33" s="37"/>
      <c r="QMO33" s="37"/>
      <c r="QMP33" s="37"/>
      <c r="QMQ33" s="37"/>
      <c r="QMR33" s="37"/>
      <c r="QMS33" s="37"/>
      <c r="QMT33" s="37"/>
      <c r="QMU33" s="37"/>
      <c r="QMV33" s="37"/>
      <c r="QMW33" s="37"/>
      <c r="QMX33" s="37"/>
      <c r="QMY33" s="37"/>
      <c r="QMZ33" s="37"/>
      <c r="QNA33" s="37"/>
      <c r="QNB33" s="37"/>
      <c r="QNC33" s="37"/>
      <c r="QND33" s="37"/>
      <c r="QNE33" s="37"/>
      <c r="QNF33" s="37"/>
      <c r="QNG33" s="37"/>
      <c r="QNH33" s="37"/>
      <c r="QNI33" s="37"/>
      <c r="QNJ33" s="37"/>
      <c r="QNK33" s="37"/>
      <c r="QNL33" s="37"/>
      <c r="QNM33" s="37"/>
      <c r="QNN33" s="37"/>
      <c r="QNO33" s="37"/>
      <c r="QNP33" s="37"/>
      <c r="QNQ33" s="37"/>
      <c r="QNR33" s="37"/>
      <c r="QNS33" s="37"/>
      <c r="QNT33" s="37"/>
      <c r="QNU33" s="37"/>
      <c r="QNV33" s="37"/>
      <c r="QNW33" s="37"/>
      <c r="QNX33" s="37"/>
      <c r="QNY33" s="37"/>
      <c r="QNZ33" s="37"/>
      <c r="QOA33" s="37"/>
      <c r="QOB33" s="37"/>
      <c r="QOC33" s="37"/>
      <c r="QOD33" s="37"/>
      <c r="QOE33" s="37"/>
      <c r="QOF33" s="37"/>
      <c r="QOG33" s="37"/>
      <c r="QOH33" s="37"/>
      <c r="QOI33" s="37"/>
      <c r="QOJ33" s="37"/>
      <c r="QOK33" s="37"/>
      <c r="QOL33" s="37"/>
      <c r="QOM33" s="37"/>
      <c r="QON33" s="37"/>
      <c r="QOO33" s="37"/>
      <c r="QOP33" s="37"/>
      <c r="QOQ33" s="37"/>
      <c r="QOR33" s="37"/>
      <c r="QOS33" s="37"/>
      <c r="QOT33" s="37"/>
      <c r="QOU33" s="37"/>
      <c r="QOV33" s="37"/>
      <c r="QOW33" s="37"/>
      <c r="QOX33" s="37"/>
      <c r="QOY33" s="37"/>
      <c r="QOZ33" s="37"/>
      <c r="QPA33" s="37"/>
      <c r="QPB33" s="37"/>
      <c r="QPC33" s="37"/>
      <c r="QPD33" s="37"/>
      <c r="QPE33" s="37"/>
      <c r="QPF33" s="37"/>
      <c r="QPG33" s="37"/>
      <c r="QPH33" s="37"/>
      <c r="QPI33" s="37"/>
      <c r="QPJ33" s="37"/>
      <c r="QPK33" s="37"/>
      <c r="QPL33" s="37"/>
      <c r="QPM33" s="37"/>
      <c r="QPN33" s="37"/>
      <c r="QPO33" s="37"/>
      <c r="QPP33" s="37"/>
      <c r="QPQ33" s="37"/>
      <c r="QPR33" s="37"/>
      <c r="QPS33" s="37"/>
      <c r="QPT33" s="37"/>
      <c r="QPU33" s="37"/>
      <c r="QPV33" s="37"/>
      <c r="QPW33" s="37"/>
      <c r="QPX33" s="37"/>
      <c r="QPY33" s="37"/>
      <c r="QPZ33" s="37"/>
      <c r="QQA33" s="37"/>
      <c r="QQB33" s="37"/>
      <c r="QQC33" s="37"/>
      <c r="QQD33" s="37"/>
      <c r="QQE33" s="37"/>
      <c r="QQF33" s="37"/>
      <c r="QQG33" s="37"/>
      <c r="QQH33" s="37"/>
      <c r="QQI33" s="37"/>
      <c r="QQJ33" s="37"/>
      <c r="QQK33" s="37"/>
      <c r="QQL33" s="37"/>
      <c r="QQM33" s="37"/>
      <c r="QQN33" s="37"/>
      <c r="QQO33" s="37"/>
      <c r="QQP33" s="37"/>
      <c r="QQQ33" s="37"/>
      <c r="QQR33" s="37"/>
      <c r="QQS33" s="37"/>
      <c r="QQT33" s="37"/>
      <c r="QQU33" s="37"/>
      <c r="QQV33" s="37"/>
      <c r="QQW33" s="37"/>
      <c r="QQX33" s="37"/>
      <c r="QQY33" s="37"/>
      <c r="QQZ33" s="37"/>
      <c r="QRA33" s="37"/>
      <c r="QRB33" s="37"/>
      <c r="QRC33" s="37"/>
      <c r="QRD33" s="37"/>
      <c r="QRE33" s="37"/>
      <c r="QRF33" s="37"/>
      <c r="QRG33" s="37"/>
      <c r="QRH33" s="37"/>
      <c r="QRI33" s="37"/>
      <c r="QRJ33" s="37"/>
      <c r="QRK33" s="37"/>
      <c r="QRL33" s="37"/>
      <c r="QRM33" s="37"/>
      <c r="QRN33" s="37"/>
      <c r="QRO33" s="37"/>
      <c r="QRP33" s="37"/>
      <c r="QRQ33" s="37"/>
      <c r="QRR33" s="37"/>
      <c r="QRS33" s="37"/>
      <c r="QRT33" s="37"/>
      <c r="QRU33" s="37"/>
      <c r="QRV33" s="37"/>
      <c r="QRW33" s="37"/>
      <c r="QRX33" s="37"/>
      <c r="QRY33" s="37"/>
      <c r="QRZ33" s="37"/>
      <c r="QSA33" s="37"/>
      <c r="QSB33" s="37"/>
      <c r="QSC33" s="37"/>
      <c r="QSD33" s="37"/>
      <c r="QSE33" s="37"/>
      <c r="QSF33" s="37"/>
      <c r="QSG33" s="37"/>
      <c r="QSH33" s="37"/>
      <c r="QSI33" s="37"/>
      <c r="QSJ33" s="37"/>
      <c r="QSK33" s="37"/>
      <c r="QSL33" s="37"/>
      <c r="QSM33" s="37"/>
      <c r="QSN33" s="37"/>
      <c r="QSO33" s="37"/>
      <c r="QSP33" s="37"/>
      <c r="QSQ33" s="37"/>
      <c r="QSR33" s="37"/>
      <c r="QSS33" s="37"/>
      <c r="QST33" s="37"/>
      <c r="QSU33" s="37"/>
      <c r="QSV33" s="37"/>
      <c r="QSW33" s="37"/>
      <c r="QSX33" s="37"/>
      <c r="QSY33" s="37"/>
      <c r="QSZ33" s="37"/>
      <c r="QTA33" s="37"/>
      <c r="QTB33" s="37"/>
      <c r="QTC33" s="37"/>
      <c r="QTD33" s="37"/>
      <c r="QTE33" s="37"/>
      <c r="QTF33" s="37"/>
      <c r="QTG33" s="37"/>
      <c r="QTH33" s="37"/>
      <c r="QTI33" s="37"/>
      <c r="QTJ33" s="37"/>
      <c r="QTK33" s="37"/>
      <c r="QTL33" s="37"/>
      <c r="QTM33" s="37"/>
      <c r="QTN33" s="37"/>
      <c r="QTO33" s="37"/>
      <c r="QTP33" s="37"/>
      <c r="QTQ33" s="37"/>
      <c r="QTR33" s="37"/>
      <c r="QTS33" s="37"/>
      <c r="QTT33" s="37"/>
      <c r="QTU33" s="37"/>
      <c r="QTV33" s="37"/>
      <c r="QTW33" s="37"/>
      <c r="QTX33" s="37"/>
      <c r="QTY33" s="37"/>
      <c r="QTZ33" s="37"/>
      <c r="QUA33" s="37"/>
      <c r="QUB33" s="37"/>
      <c r="QUC33" s="37"/>
      <c r="QUD33" s="37"/>
      <c r="QUE33" s="37"/>
      <c r="QUF33" s="37"/>
      <c r="QUG33" s="37"/>
      <c r="QUH33" s="37"/>
      <c r="QUI33" s="37"/>
      <c r="QUJ33" s="37"/>
      <c r="QUK33" s="37"/>
      <c r="QUL33" s="37"/>
      <c r="QUM33" s="37"/>
      <c r="QUN33" s="37"/>
      <c r="QUO33" s="37"/>
      <c r="QUP33" s="37"/>
      <c r="QUQ33" s="37"/>
      <c r="QUR33" s="37"/>
      <c r="QUS33" s="37"/>
      <c r="QUT33" s="37"/>
      <c r="QUU33" s="37"/>
      <c r="QUV33" s="37"/>
      <c r="QUW33" s="37"/>
      <c r="QUX33" s="37"/>
      <c r="QUY33" s="37"/>
      <c r="QUZ33" s="37"/>
      <c r="QVA33" s="37"/>
      <c r="QVB33" s="37"/>
      <c r="QVC33" s="37"/>
      <c r="QVD33" s="37"/>
      <c r="QVE33" s="37"/>
      <c r="QVF33" s="37"/>
      <c r="QVG33" s="37"/>
      <c r="QVH33" s="37"/>
      <c r="QVI33" s="37"/>
      <c r="QVJ33" s="37"/>
      <c r="QVK33" s="37"/>
      <c r="QVL33" s="37"/>
      <c r="QVM33" s="37"/>
      <c r="QVN33" s="37"/>
      <c r="QVO33" s="37"/>
      <c r="QVP33" s="37"/>
      <c r="QVQ33" s="37"/>
      <c r="QVR33" s="37"/>
      <c r="QVS33" s="37"/>
      <c r="QVT33" s="37"/>
      <c r="QVU33" s="37"/>
      <c r="QVV33" s="37"/>
      <c r="QVW33" s="37"/>
      <c r="QVX33" s="37"/>
      <c r="QVY33" s="37"/>
      <c r="QVZ33" s="37"/>
      <c r="QWA33" s="37"/>
      <c r="QWB33" s="37"/>
      <c r="QWC33" s="37"/>
      <c r="QWD33" s="37"/>
      <c r="QWE33" s="37"/>
      <c r="QWF33" s="37"/>
      <c r="QWG33" s="37"/>
      <c r="QWH33" s="37"/>
      <c r="QWI33" s="37"/>
      <c r="QWJ33" s="37"/>
      <c r="QWK33" s="37"/>
      <c r="QWL33" s="37"/>
      <c r="QWM33" s="37"/>
      <c r="QWN33" s="37"/>
      <c r="QWO33" s="37"/>
      <c r="QWP33" s="37"/>
      <c r="QWQ33" s="37"/>
      <c r="QWR33" s="37"/>
      <c r="QWS33" s="37"/>
      <c r="QWT33" s="37"/>
      <c r="QWU33" s="37"/>
      <c r="QWV33" s="37"/>
      <c r="QWW33" s="37"/>
      <c r="QWX33" s="37"/>
      <c r="QWY33" s="37"/>
      <c r="QWZ33" s="37"/>
      <c r="QXA33" s="37"/>
      <c r="QXB33" s="37"/>
      <c r="QXC33" s="37"/>
      <c r="QXD33" s="37"/>
      <c r="QXE33" s="37"/>
      <c r="QXF33" s="37"/>
      <c r="QXG33" s="37"/>
      <c r="QXH33" s="37"/>
      <c r="QXI33" s="37"/>
      <c r="QXJ33" s="37"/>
      <c r="QXK33" s="37"/>
      <c r="QXL33" s="37"/>
      <c r="QXM33" s="37"/>
      <c r="QXN33" s="37"/>
      <c r="QXO33" s="37"/>
      <c r="QXP33" s="37"/>
      <c r="QXQ33" s="37"/>
      <c r="QXR33" s="37"/>
      <c r="QXS33" s="37"/>
      <c r="QXT33" s="37"/>
      <c r="QXU33" s="37"/>
      <c r="QXV33" s="37"/>
      <c r="QXW33" s="37"/>
      <c r="QXX33" s="37"/>
      <c r="QXY33" s="37"/>
      <c r="QXZ33" s="37"/>
      <c r="QYA33" s="37"/>
      <c r="QYB33" s="37"/>
      <c r="QYC33" s="37"/>
      <c r="QYD33" s="37"/>
      <c r="QYE33" s="37"/>
      <c r="QYF33" s="37"/>
      <c r="QYG33" s="37"/>
      <c r="QYH33" s="37"/>
      <c r="QYI33" s="37"/>
      <c r="QYJ33" s="37"/>
      <c r="QYK33" s="37"/>
      <c r="QYL33" s="37"/>
      <c r="QYM33" s="37"/>
      <c r="QYN33" s="37"/>
      <c r="QYO33" s="37"/>
      <c r="QYP33" s="37"/>
      <c r="QYQ33" s="37"/>
      <c r="QYR33" s="37"/>
      <c r="QYS33" s="37"/>
      <c r="QYT33" s="37"/>
      <c r="QYU33" s="37"/>
      <c r="QYV33" s="37"/>
      <c r="QYW33" s="37"/>
      <c r="QYX33" s="37"/>
      <c r="QYY33" s="37"/>
      <c r="QYZ33" s="37"/>
      <c r="QZA33" s="37"/>
      <c r="QZB33" s="37"/>
      <c r="QZC33" s="37"/>
      <c r="QZD33" s="37"/>
      <c r="QZE33" s="37"/>
      <c r="QZF33" s="37"/>
      <c r="QZG33" s="37"/>
      <c r="QZH33" s="37"/>
      <c r="QZI33" s="37"/>
      <c r="QZJ33" s="37"/>
      <c r="QZK33" s="37"/>
      <c r="QZL33" s="37"/>
      <c r="QZM33" s="37"/>
      <c r="QZN33" s="37"/>
      <c r="QZO33" s="37"/>
      <c r="QZP33" s="37"/>
      <c r="QZQ33" s="37"/>
      <c r="QZR33" s="37"/>
      <c r="QZS33" s="37"/>
      <c r="QZT33" s="37"/>
      <c r="QZU33" s="37"/>
      <c r="QZV33" s="37"/>
      <c r="QZW33" s="37"/>
      <c r="QZX33" s="37"/>
      <c r="QZY33" s="37"/>
      <c r="QZZ33" s="37"/>
      <c r="RAA33" s="37"/>
      <c r="RAB33" s="37"/>
      <c r="RAC33" s="37"/>
      <c r="RAD33" s="37"/>
      <c r="RAE33" s="37"/>
      <c r="RAF33" s="37"/>
      <c r="RAG33" s="37"/>
      <c r="RAH33" s="37"/>
      <c r="RAI33" s="37"/>
      <c r="RAJ33" s="37"/>
      <c r="RAK33" s="37"/>
      <c r="RAL33" s="37"/>
      <c r="RAM33" s="37"/>
      <c r="RAN33" s="37"/>
      <c r="RAO33" s="37"/>
      <c r="RAP33" s="37"/>
      <c r="RAQ33" s="37"/>
      <c r="RAR33" s="37"/>
      <c r="RAS33" s="37"/>
      <c r="RAT33" s="37"/>
      <c r="RAU33" s="37"/>
      <c r="RAV33" s="37"/>
      <c r="RAW33" s="37"/>
      <c r="RAX33" s="37"/>
      <c r="RAY33" s="37"/>
      <c r="RAZ33" s="37"/>
      <c r="RBA33" s="37"/>
      <c r="RBB33" s="37"/>
      <c r="RBC33" s="37"/>
      <c r="RBD33" s="37"/>
      <c r="RBE33" s="37"/>
      <c r="RBF33" s="37"/>
      <c r="RBG33" s="37"/>
      <c r="RBH33" s="37"/>
      <c r="RBI33" s="37"/>
      <c r="RBJ33" s="37"/>
      <c r="RBK33" s="37"/>
      <c r="RBL33" s="37"/>
      <c r="RBM33" s="37"/>
      <c r="RBN33" s="37"/>
      <c r="RBO33" s="37"/>
      <c r="RBP33" s="37"/>
      <c r="RBQ33" s="37"/>
      <c r="RBR33" s="37"/>
      <c r="RBS33" s="37"/>
      <c r="RBT33" s="37"/>
      <c r="RBU33" s="37"/>
      <c r="RBV33" s="37"/>
      <c r="RBW33" s="37"/>
      <c r="RBX33" s="37"/>
      <c r="RBY33" s="37"/>
      <c r="RBZ33" s="37"/>
      <c r="RCA33" s="37"/>
      <c r="RCB33" s="37"/>
      <c r="RCC33" s="37"/>
      <c r="RCD33" s="37"/>
      <c r="RCE33" s="37"/>
      <c r="RCF33" s="37"/>
      <c r="RCG33" s="37"/>
      <c r="RCH33" s="37"/>
      <c r="RCI33" s="37"/>
      <c r="RCJ33" s="37"/>
      <c r="RCK33" s="37"/>
      <c r="RCL33" s="37"/>
      <c r="RCM33" s="37"/>
      <c r="RCN33" s="37"/>
      <c r="RCO33" s="37"/>
      <c r="RCP33" s="37"/>
      <c r="RCQ33" s="37"/>
      <c r="RCR33" s="37"/>
      <c r="RCS33" s="37"/>
      <c r="RCT33" s="37"/>
      <c r="RCU33" s="37"/>
      <c r="RCV33" s="37"/>
      <c r="RCW33" s="37"/>
      <c r="RCX33" s="37"/>
      <c r="RCY33" s="37"/>
      <c r="RCZ33" s="37"/>
      <c r="RDA33" s="37"/>
      <c r="RDB33" s="37"/>
      <c r="RDC33" s="37"/>
      <c r="RDD33" s="37"/>
      <c r="RDE33" s="37"/>
      <c r="RDF33" s="37"/>
      <c r="RDG33" s="37"/>
      <c r="RDH33" s="37"/>
      <c r="RDI33" s="37"/>
      <c r="RDJ33" s="37"/>
      <c r="RDK33" s="37"/>
      <c r="RDL33" s="37"/>
      <c r="RDM33" s="37"/>
      <c r="RDN33" s="37"/>
      <c r="RDO33" s="37"/>
      <c r="RDP33" s="37"/>
      <c r="RDQ33" s="37"/>
      <c r="RDR33" s="37"/>
      <c r="RDS33" s="37"/>
      <c r="RDT33" s="37"/>
      <c r="RDU33" s="37"/>
      <c r="RDV33" s="37"/>
      <c r="RDW33" s="37"/>
      <c r="RDX33" s="37"/>
      <c r="RDY33" s="37"/>
      <c r="RDZ33" s="37"/>
      <c r="REA33" s="37"/>
      <c r="REB33" s="37"/>
      <c r="REC33" s="37"/>
      <c r="RED33" s="37"/>
      <c r="REE33" s="37"/>
      <c r="REF33" s="37"/>
      <c r="REG33" s="37"/>
      <c r="REH33" s="37"/>
      <c r="REI33" s="37"/>
      <c r="REJ33" s="37"/>
      <c r="REK33" s="37"/>
      <c r="REL33" s="37"/>
      <c r="REM33" s="37"/>
      <c r="REN33" s="37"/>
      <c r="REO33" s="37"/>
      <c r="REP33" s="37"/>
      <c r="REQ33" s="37"/>
      <c r="RER33" s="37"/>
      <c r="RES33" s="37"/>
      <c r="RET33" s="37"/>
      <c r="REU33" s="37"/>
      <c r="REV33" s="37"/>
      <c r="REW33" s="37"/>
      <c r="REX33" s="37"/>
      <c r="REY33" s="37"/>
      <c r="REZ33" s="37"/>
      <c r="RFA33" s="37"/>
      <c r="RFB33" s="37"/>
      <c r="RFC33" s="37"/>
      <c r="RFD33" s="37"/>
      <c r="RFE33" s="37"/>
      <c r="RFF33" s="37"/>
      <c r="RFG33" s="37"/>
      <c r="RFH33" s="37"/>
      <c r="RFI33" s="37"/>
      <c r="RFJ33" s="37"/>
      <c r="RFK33" s="37"/>
      <c r="RFL33" s="37"/>
      <c r="RFM33" s="37"/>
      <c r="RFN33" s="37"/>
      <c r="RFO33" s="37"/>
      <c r="RFP33" s="37"/>
      <c r="RFQ33" s="37"/>
      <c r="RFR33" s="37"/>
      <c r="RFS33" s="37"/>
      <c r="RFT33" s="37"/>
      <c r="RFU33" s="37"/>
      <c r="RFV33" s="37"/>
      <c r="RFW33" s="37"/>
      <c r="RFX33" s="37"/>
      <c r="RFY33" s="37"/>
      <c r="RFZ33" s="37"/>
      <c r="RGA33" s="37"/>
      <c r="RGB33" s="37"/>
      <c r="RGC33" s="37"/>
      <c r="RGD33" s="37"/>
      <c r="RGE33" s="37"/>
      <c r="RGF33" s="37"/>
      <c r="RGG33" s="37"/>
      <c r="RGH33" s="37"/>
      <c r="RGI33" s="37"/>
      <c r="RGJ33" s="37"/>
      <c r="RGK33" s="37"/>
      <c r="RGL33" s="37"/>
      <c r="RGM33" s="37"/>
      <c r="RGN33" s="37"/>
      <c r="RGO33" s="37"/>
      <c r="RGP33" s="37"/>
      <c r="RGQ33" s="37"/>
      <c r="RGR33" s="37"/>
      <c r="RGS33" s="37"/>
      <c r="RGT33" s="37"/>
      <c r="RGU33" s="37"/>
      <c r="RGV33" s="37"/>
      <c r="RGW33" s="37"/>
      <c r="RGX33" s="37"/>
      <c r="RGY33" s="37"/>
      <c r="RGZ33" s="37"/>
      <c r="RHA33" s="37"/>
      <c r="RHB33" s="37"/>
      <c r="RHC33" s="37"/>
      <c r="RHD33" s="37"/>
      <c r="RHE33" s="37"/>
      <c r="RHF33" s="37"/>
      <c r="RHG33" s="37"/>
      <c r="RHH33" s="37"/>
      <c r="RHI33" s="37"/>
      <c r="RHJ33" s="37"/>
      <c r="RHK33" s="37"/>
      <c r="RHL33" s="37"/>
      <c r="RHM33" s="37"/>
      <c r="RHN33" s="37"/>
      <c r="RHO33" s="37"/>
      <c r="RHP33" s="37"/>
      <c r="RHQ33" s="37"/>
      <c r="RHR33" s="37"/>
      <c r="RHS33" s="37"/>
      <c r="RHT33" s="37"/>
      <c r="RHU33" s="37"/>
      <c r="RHV33" s="37"/>
      <c r="RHW33" s="37"/>
      <c r="RHX33" s="37"/>
      <c r="RHY33" s="37"/>
      <c r="RHZ33" s="37"/>
      <c r="RIA33" s="37"/>
      <c r="RIB33" s="37"/>
      <c r="RIC33" s="37"/>
      <c r="RID33" s="37"/>
      <c r="RIE33" s="37"/>
      <c r="RIF33" s="37"/>
      <c r="RIG33" s="37"/>
      <c r="RIH33" s="37"/>
      <c r="RII33" s="37"/>
      <c r="RIJ33" s="37"/>
      <c r="RIK33" s="37"/>
      <c r="RIL33" s="37"/>
      <c r="RIM33" s="37"/>
      <c r="RIN33" s="37"/>
      <c r="RIO33" s="37"/>
      <c r="RIP33" s="37"/>
      <c r="RIQ33" s="37"/>
      <c r="RIR33" s="37"/>
      <c r="RIS33" s="37"/>
      <c r="RIT33" s="37"/>
      <c r="RIU33" s="37"/>
      <c r="RIV33" s="37"/>
      <c r="RIW33" s="37"/>
      <c r="RIX33" s="37"/>
      <c r="RIY33" s="37"/>
      <c r="RIZ33" s="37"/>
      <c r="RJA33" s="37"/>
      <c r="RJB33" s="37"/>
      <c r="RJC33" s="37"/>
      <c r="RJD33" s="37"/>
      <c r="RJE33" s="37"/>
      <c r="RJF33" s="37"/>
      <c r="RJG33" s="37"/>
      <c r="RJH33" s="37"/>
      <c r="RJI33" s="37"/>
      <c r="RJJ33" s="37"/>
      <c r="RJK33" s="37"/>
      <c r="RJL33" s="37"/>
      <c r="RJM33" s="37"/>
      <c r="RJN33" s="37"/>
      <c r="RJO33" s="37"/>
      <c r="RJP33" s="37"/>
      <c r="RJQ33" s="37"/>
      <c r="RJR33" s="37"/>
      <c r="RJS33" s="37"/>
      <c r="RJT33" s="37"/>
      <c r="RJU33" s="37"/>
      <c r="RJV33" s="37"/>
      <c r="RJW33" s="37"/>
      <c r="RJX33" s="37"/>
      <c r="RJY33" s="37"/>
      <c r="RJZ33" s="37"/>
      <c r="RKA33" s="37"/>
      <c r="RKB33" s="37"/>
      <c r="RKC33" s="37"/>
      <c r="RKD33" s="37"/>
      <c r="RKE33" s="37"/>
      <c r="RKF33" s="37"/>
      <c r="RKG33" s="37"/>
      <c r="RKH33" s="37"/>
      <c r="RKI33" s="37"/>
      <c r="RKJ33" s="37"/>
      <c r="RKK33" s="37"/>
      <c r="RKL33" s="37"/>
      <c r="RKM33" s="37"/>
      <c r="RKN33" s="37"/>
      <c r="RKO33" s="37"/>
      <c r="RKP33" s="37"/>
      <c r="RKQ33" s="37"/>
      <c r="RKR33" s="37"/>
      <c r="RKS33" s="37"/>
      <c r="RKT33" s="37"/>
      <c r="RKU33" s="37"/>
      <c r="RKV33" s="37"/>
      <c r="RKW33" s="37"/>
      <c r="RKX33" s="37"/>
      <c r="RKY33" s="37"/>
      <c r="RKZ33" s="37"/>
      <c r="RLA33" s="37"/>
      <c r="RLB33" s="37"/>
      <c r="RLC33" s="37"/>
      <c r="RLD33" s="37"/>
      <c r="RLE33" s="37"/>
      <c r="RLF33" s="37"/>
      <c r="RLG33" s="37"/>
      <c r="RLH33" s="37"/>
      <c r="RLI33" s="37"/>
      <c r="RLJ33" s="37"/>
      <c r="RLK33" s="37"/>
      <c r="RLL33" s="37"/>
      <c r="RLM33" s="37"/>
      <c r="RLN33" s="37"/>
      <c r="RLO33" s="37"/>
      <c r="RLP33" s="37"/>
      <c r="RLQ33" s="37"/>
      <c r="RLR33" s="37"/>
      <c r="RLS33" s="37"/>
      <c r="RLT33" s="37"/>
      <c r="RLU33" s="37"/>
      <c r="RLV33" s="37"/>
      <c r="RLW33" s="37"/>
      <c r="RLX33" s="37"/>
      <c r="RLY33" s="37"/>
      <c r="RLZ33" s="37"/>
      <c r="RMA33" s="37"/>
      <c r="RMB33" s="37"/>
      <c r="RMC33" s="37"/>
      <c r="RMD33" s="37"/>
      <c r="RME33" s="37"/>
      <c r="RMF33" s="37"/>
      <c r="RMG33" s="37"/>
      <c r="RMH33" s="37"/>
      <c r="RMI33" s="37"/>
      <c r="RMJ33" s="37"/>
      <c r="RMK33" s="37"/>
      <c r="RML33" s="37"/>
      <c r="RMM33" s="37"/>
      <c r="RMN33" s="37"/>
      <c r="RMO33" s="37"/>
      <c r="RMP33" s="37"/>
      <c r="RMQ33" s="37"/>
      <c r="RMR33" s="37"/>
      <c r="RMS33" s="37"/>
      <c r="RMT33" s="37"/>
      <c r="RMU33" s="37"/>
      <c r="RMV33" s="37"/>
      <c r="RMW33" s="37"/>
      <c r="RMX33" s="37"/>
      <c r="RMY33" s="37"/>
      <c r="RMZ33" s="37"/>
      <c r="RNA33" s="37"/>
      <c r="RNB33" s="37"/>
      <c r="RNC33" s="37"/>
      <c r="RND33" s="37"/>
      <c r="RNE33" s="37"/>
      <c r="RNF33" s="37"/>
      <c r="RNG33" s="37"/>
      <c r="RNH33" s="37"/>
      <c r="RNI33" s="37"/>
      <c r="RNJ33" s="37"/>
      <c r="RNK33" s="37"/>
      <c r="RNL33" s="37"/>
      <c r="RNM33" s="37"/>
      <c r="RNN33" s="37"/>
      <c r="RNO33" s="37"/>
      <c r="RNP33" s="37"/>
      <c r="RNQ33" s="37"/>
      <c r="RNR33" s="37"/>
      <c r="RNS33" s="37"/>
      <c r="RNT33" s="37"/>
      <c r="RNU33" s="37"/>
      <c r="RNV33" s="37"/>
      <c r="RNW33" s="37"/>
      <c r="RNX33" s="37"/>
      <c r="RNY33" s="37"/>
      <c r="RNZ33" s="37"/>
      <c r="ROA33" s="37"/>
      <c r="ROB33" s="37"/>
      <c r="ROC33" s="37"/>
      <c r="ROD33" s="37"/>
      <c r="ROE33" s="37"/>
      <c r="ROF33" s="37"/>
      <c r="ROG33" s="37"/>
      <c r="ROH33" s="37"/>
      <c r="ROI33" s="37"/>
      <c r="ROJ33" s="37"/>
      <c r="ROK33" s="37"/>
      <c r="ROL33" s="37"/>
      <c r="ROM33" s="37"/>
      <c r="RON33" s="37"/>
      <c r="ROO33" s="37"/>
      <c r="ROP33" s="37"/>
      <c r="ROQ33" s="37"/>
      <c r="ROR33" s="37"/>
      <c r="ROS33" s="37"/>
      <c r="ROT33" s="37"/>
      <c r="ROU33" s="37"/>
      <c r="ROV33" s="37"/>
      <c r="ROW33" s="37"/>
      <c r="ROX33" s="37"/>
      <c r="ROY33" s="37"/>
      <c r="ROZ33" s="37"/>
      <c r="RPA33" s="37"/>
      <c r="RPB33" s="37"/>
      <c r="RPC33" s="37"/>
      <c r="RPD33" s="37"/>
      <c r="RPE33" s="37"/>
      <c r="RPF33" s="37"/>
      <c r="RPG33" s="37"/>
      <c r="RPH33" s="37"/>
      <c r="RPI33" s="37"/>
      <c r="RPJ33" s="37"/>
      <c r="RPK33" s="37"/>
      <c r="RPL33" s="37"/>
      <c r="RPM33" s="37"/>
      <c r="RPN33" s="37"/>
      <c r="RPO33" s="37"/>
      <c r="RPP33" s="37"/>
      <c r="RPQ33" s="37"/>
      <c r="RPR33" s="37"/>
      <c r="RPS33" s="37"/>
      <c r="RPT33" s="37"/>
      <c r="RPU33" s="37"/>
      <c r="RPV33" s="37"/>
      <c r="RPW33" s="37"/>
      <c r="RPX33" s="37"/>
      <c r="RPY33" s="37"/>
      <c r="RPZ33" s="37"/>
      <c r="RQA33" s="37"/>
      <c r="RQB33" s="37"/>
      <c r="RQC33" s="37"/>
      <c r="RQD33" s="37"/>
      <c r="RQE33" s="37"/>
      <c r="RQF33" s="37"/>
      <c r="RQG33" s="37"/>
      <c r="RQH33" s="37"/>
      <c r="RQI33" s="37"/>
      <c r="RQJ33" s="37"/>
      <c r="RQK33" s="37"/>
      <c r="RQL33" s="37"/>
      <c r="RQM33" s="37"/>
      <c r="RQN33" s="37"/>
      <c r="RQO33" s="37"/>
      <c r="RQP33" s="37"/>
      <c r="RQQ33" s="37"/>
      <c r="RQR33" s="37"/>
      <c r="RQS33" s="37"/>
      <c r="RQT33" s="37"/>
      <c r="RQU33" s="37"/>
      <c r="RQV33" s="37"/>
      <c r="RQW33" s="37"/>
      <c r="RQX33" s="37"/>
      <c r="RQY33" s="37"/>
      <c r="RQZ33" s="37"/>
      <c r="RRA33" s="37"/>
      <c r="RRB33" s="37"/>
      <c r="RRC33" s="37"/>
      <c r="RRD33" s="37"/>
      <c r="RRE33" s="37"/>
      <c r="RRF33" s="37"/>
      <c r="RRG33" s="37"/>
      <c r="RRH33" s="37"/>
      <c r="RRI33" s="37"/>
      <c r="RRJ33" s="37"/>
      <c r="RRK33" s="37"/>
      <c r="RRL33" s="37"/>
      <c r="RRM33" s="37"/>
      <c r="RRN33" s="37"/>
      <c r="RRO33" s="37"/>
      <c r="RRP33" s="37"/>
      <c r="RRQ33" s="37"/>
      <c r="RRR33" s="37"/>
      <c r="RRS33" s="37"/>
      <c r="RRT33" s="37"/>
      <c r="RRU33" s="37"/>
      <c r="RRV33" s="37"/>
      <c r="RRW33" s="37"/>
      <c r="RRX33" s="37"/>
      <c r="RRY33" s="37"/>
      <c r="RRZ33" s="37"/>
      <c r="RSA33" s="37"/>
      <c r="RSB33" s="37"/>
      <c r="RSC33" s="37"/>
      <c r="RSD33" s="37"/>
      <c r="RSE33" s="37"/>
      <c r="RSF33" s="37"/>
      <c r="RSG33" s="37"/>
      <c r="RSH33" s="37"/>
      <c r="RSI33" s="37"/>
      <c r="RSJ33" s="37"/>
      <c r="RSK33" s="37"/>
      <c r="RSL33" s="37"/>
      <c r="RSM33" s="37"/>
      <c r="RSN33" s="37"/>
      <c r="RSO33" s="37"/>
      <c r="RSP33" s="37"/>
      <c r="RSQ33" s="37"/>
      <c r="RSR33" s="37"/>
      <c r="RSS33" s="37"/>
      <c r="RST33" s="37"/>
      <c r="RSU33" s="37"/>
      <c r="RSV33" s="37"/>
      <c r="RSW33" s="37"/>
      <c r="RSX33" s="37"/>
      <c r="RSY33" s="37"/>
      <c r="RSZ33" s="37"/>
      <c r="RTA33" s="37"/>
      <c r="RTB33" s="37"/>
      <c r="RTC33" s="37"/>
      <c r="RTD33" s="37"/>
      <c r="RTE33" s="37"/>
      <c r="RTF33" s="37"/>
      <c r="RTG33" s="37"/>
      <c r="RTH33" s="37"/>
      <c r="RTI33" s="37"/>
      <c r="RTJ33" s="37"/>
      <c r="RTK33" s="37"/>
      <c r="RTL33" s="37"/>
      <c r="RTM33" s="37"/>
      <c r="RTN33" s="37"/>
      <c r="RTO33" s="37"/>
      <c r="RTP33" s="37"/>
      <c r="RTQ33" s="37"/>
      <c r="RTR33" s="37"/>
      <c r="RTS33" s="37"/>
      <c r="RTT33" s="37"/>
      <c r="RTU33" s="37"/>
      <c r="RTV33" s="37"/>
      <c r="RTW33" s="37"/>
      <c r="RTX33" s="37"/>
      <c r="RTY33" s="37"/>
      <c r="RTZ33" s="37"/>
      <c r="RUA33" s="37"/>
      <c r="RUB33" s="37"/>
      <c r="RUC33" s="37"/>
      <c r="RUD33" s="37"/>
      <c r="RUE33" s="37"/>
      <c r="RUF33" s="37"/>
      <c r="RUG33" s="37"/>
      <c r="RUH33" s="37"/>
      <c r="RUI33" s="37"/>
      <c r="RUJ33" s="37"/>
      <c r="RUK33" s="37"/>
      <c r="RUL33" s="37"/>
      <c r="RUM33" s="37"/>
      <c r="RUN33" s="37"/>
      <c r="RUO33" s="37"/>
      <c r="RUP33" s="37"/>
      <c r="RUQ33" s="37"/>
      <c r="RUR33" s="37"/>
      <c r="RUS33" s="37"/>
      <c r="RUT33" s="37"/>
      <c r="RUU33" s="37"/>
      <c r="RUV33" s="37"/>
      <c r="RUW33" s="37"/>
      <c r="RUX33" s="37"/>
      <c r="RUY33" s="37"/>
      <c r="RUZ33" s="37"/>
      <c r="RVA33" s="37"/>
      <c r="RVB33" s="37"/>
      <c r="RVC33" s="37"/>
      <c r="RVD33" s="37"/>
      <c r="RVE33" s="37"/>
      <c r="RVF33" s="37"/>
      <c r="RVG33" s="37"/>
      <c r="RVH33" s="37"/>
      <c r="RVI33" s="37"/>
      <c r="RVJ33" s="37"/>
      <c r="RVK33" s="37"/>
      <c r="RVL33" s="37"/>
      <c r="RVM33" s="37"/>
      <c r="RVN33" s="37"/>
      <c r="RVO33" s="37"/>
      <c r="RVP33" s="37"/>
      <c r="RVQ33" s="37"/>
      <c r="RVR33" s="37"/>
      <c r="RVS33" s="37"/>
      <c r="RVT33" s="37"/>
      <c r="RVU33" s="37"/>
      <c r="RVV33" s="37"/>
      <c r="RVW33" s="37"/>
      <c r="RVX33" s="37"/>
      <c r="RVY33" s="37"/>
      <c r="RVZ33" s="37"/>
      <c r="RWA33" s="37"/>
      <c r="RWB33" s="37"/>
      <c r="RWC33" s="37"/>
      <c r="RWD33" s="37"/>
      <c r="RWE33" s="37"/>
      <c r="RWF33" s="37"/>
      <c r="RWG33" s="37"/>
      <c r="RWH33" s="37"/>
      <c r="RWI33" s="37"/>
      <c r="RWJ33" s="37"/>
      <c r="RWK33" s="37"/>
      <c r="RWL33" s="37"/>
      <c r="RWM33" s="37"/>
      <c r="RWN33" s="37"/>
      <c r="RWO33" s="37"/>
      <c r="RWP33" s="37"/>
      <c r="RWQ33" s="37"/>
      <c r="RWR33" s="37"/>
      <c r="RWS33" s="37"/>
      <c r="RWT33" s="37"/>
      <c r="RWU33" s="37"/>
      <c r="RWV33" s="37"/>
      <c r="RWW33" s="37"/>
      <c r="RWX33" s="37"/>
      <c r="RWY33" s="37"/>
      <c r="RWZ33" s="37"/>
      <c r="RXA33" s="37"/>
      <c r="RXB33" s="37"/>
      <c r="RXC33" s="37"/>
      <c r="RXD33" s="37"/>
      <c r="RXE33" s="37"/>
      <c r="RXF33" s="37"/>
      <c r="RXG33" s="37"/>
      <c r="RXH33" s="37"/>
      <c r="RXI33" s="37"/>
      <c r="RXJ33" s="37"/>
      <c r="RXK33" s="37"/>
      <c r="RXL33" s="37"/>
      <c r="RXM33" s="37"/>
      <c r="RXN33" s="37"/>
      <c r="RXO33" s="37"/>
      <c r="RXP33" s="37"/>
      <c r="RXQ33" s="37"/>
      <c r="RXR33" s="37"/>
      <c r="RXS33" s="37"/>
      <c r="RXT33" s="37"/>
      <c r="RXU33" s="37"/>
      <c r="RXV33" s="37"/>
      <c r="RXW33" s="37"/>
      <c r="RXX33" s="37"/>
      <c r="RXY33" s="37"/>
      <c r="RXZ33" s="37"/>
      <c r="RYA33" s="37"/>
      <c r="RYB33" s="37"/>
      <c r="RYC33" s="37"/>
      <c r="RYD33" s="37"/>
      <c r="RYE33" s="37"/>
      <c r="RYF33" s="37"/>
      <c r="RYG33" s="37"/>
      <c r="RYH33" s="37"/>
      <c r="RYI33" s="37"/>
      <c r="RYJ33" s="37"/>
      <c r="RYK33" s="37"/>
      <c r="RYL33" s="37"/>
      <c r="RYM33" s="37"/>
      <c r="RYN33" s="37"/>
      <c r="RYO33" s="37"/>
      <c r="RYP33" s="37"/>
      <c r="RYQ33" s="37"/>
      <c r="RYR33" s="37"/>
      <c r="RYS33" s="37"/>
      <c r="RYT33" s="37"/>
      <c r="RYU33" s="37"/>
      <c r="RYV33" s="37"/>
      <c r="RYW33" s="37"/>
      <c r="RYX33" s="37"/>
      <c r="RYY33" s="37"/>
      <c r="RYZ33" s="37"/>
      <c r="RZA33" s="37"/>
      <c r="RZB33" s="37"/>
      <c r="RZC33" s="37"/>
      <c r="RZD33" s="37"/>
      <c r="RZE33" s="37"/>
      <c r="RZF33" s="37"/>
      <c r="RZG33" s="37"/>
      <c r="RZH33" s="37"/>
      <c r="RZI33" s="37"/>
      <c r="RZJ33" s="37"/>
      <c r="RZK33" s="37"/>
      <c r="RZL33" s="37"/>
      <c r="RZM33" s="37"/>
      <c r="RZN33" s="37"/>
      <c r="RZO33" s="37"/>
      <c r="RZP33" s="37"/>
      <c r="RZQ33" s="37"/>
      <c r="RZR33" s="37"/>
      <c r="RZS33" s="37"/>
      <c r="RZT33" s="37"/>
      <c r="RZU33" s="37"/>
      <c r="RZV33" s="37"/>
      <c r="RZW33" s="37"/>
      <c r="RZX33" s="37"/>
      <c r="RZY33" s="37"/>
      <c r="RZZ33" s="37"/>
      <c r="SAA33" s="37"/>
      <c r="SAB33" s="37"/>
      <c r="SAC33" s="37"/>
      <c r="SAD33" s="37"/>
      <c r="SAE33" s="37"/>
      <c r="SAF33" s="37"/>
      <c r="SAG33" s="37"/>
      <c r="SAH33" s="37"/>
      <c r="SAI33" s="37"/>
      <c r="SAJ33" s="37"/>
      <c r="SAK33" s="37"/>
      <c r="SAL33" s="37"/>
      <c r="SAM33" s="37"/>
      <c r="SAN33" s="37"/>
      <c r="SAO33" s="37"/>
      <c r="SAP33" s="37"/>
      <c r="SAQ33" s="37"/>
      <c r="SAR33" s="37"/>
      <c r="SAS33" s="37"/>
      <c r="SAT33" s="37"/>
      <c r="SAU33" s="37"/>
      <c r="SAV33" s="37"/>
      <c r="SAW33" s="37"/>
      <c r="SAX33" s="37"/>
      <c r="SAY33" s="37"/>
      <c r="SAZ33" s="37"/>
      <c r="SBA33" s="37"/>
      <c r="SBB33" s="37"/>
      <c r="SBC33" s="37"/>
      <c r="SBD33" s="37"/>
      <c r="SBE33" s="37"/>
      <c r="SBF33" s="37"/>
      <c r="SBG33" s="37"/>
      <c r="SBH33" s="37"/>
      <c r="SBI33" s="37"/>
      <c r="SBJ33" s="37"/>
      <c r="SBK33" s="37"/>
      <c r="SBL33" s="37"/>
      <c r="SBM33" s="37"/>
      <c r="SBN33" s="37"/>
      <c r="SBO33" s="37"/>
      <c r="SBP33" s="37"/>
      <c r="SBQ33" s="37"/>
      <c r="SBR33" s="37"/>
      <c r="SBS33" s="37"/>
      <c r="SBT33" s="37"/>
      <c r="SBU33" s="37"/>
      <c r="SBV33" s="37"/>
      <c r="SBW33" s="37"/>
      <c r="SBX33" s="37"/>
      <c r="SBY33" s="37"/>
      <c r="SBZ33" s="37"/>
      <c r="SCA33" s="37"/>
      <c r="SCB33" s="37"/>
      <c r="SCC33" s="37"/>
      <c r="SCD33" s="37"/>
      <c r="SCE33" s="37"/>
      <c r="SCF33" s="37"/>
      <c r="SCG33" s="37"/>
      <c r="SCH33" s="37"/>
      <c r="SCI33" s="37"/>
      <c r="SCJ33" s="37"/>
      <c r="SCK33" s="37"/>
      <c r="SCL33" s="37"/>
      <c r="SCM33" s="37"/>
      <c r="SCN33" s="37"/>
      <c r="SCO33" s="37"/>
      <c r="SCP33" s="37"/>
      <c r="SCQ33" s="37"/>
      <c r="SCR33" s="37"/>
      <c r="SCS33" s="37"/>
      <c r="SCT33" s="37"/>
      <c r="SCU33" s="37"/>
      <c r="SCV33" s="37"/>
      <c r="SCW33" s="37"/>
      <c r="SCX33" s="37"/>
      <c r="SCY33" s="37"/>
      <c r="SCZ33" s="37"/>
      <c r="SDA33" s="37"/>
      <c r="SDB33" s="37"/>
      <c r="SDC33" s="37"/>
      <c r="SDD33" s="37"/>
      <c r="SDE33" s="37"/>
      <c r="SDF33" s="37"/>
      <c r="SDG33" s="37"/>
      <c r="SDH33" s="37"/>
      <c r="SDI33" s="37"/>
      <c r="SDJ33" s="37"/>
      <c r="SDK33" s="37"/>
      <c r="SDL33" s="37"/>
      <c r="SDM33" s="37"/>
      <c r="SDN33" s="37"/>
      <c r="SDO33" s="37"/>
      <c r="SDP33" s="37"/>
      <c r="SDQ33" s="37"/>
      <c r="SDR33" s="37"/>
      <c r="SDS33" s="37"/>
      <c r="SDT33" s="37"/>
      <c r="SDU33" s="37"/>
      <c r="SDV33" s="37"/>
      <c r="SDW33" s="37"/>
      <c r="SDX33" s="37"/>
      <c r="SDY33" s="37"/>
      <c r="SDZ33" s="37"/>
      <c r="SEA33" s="37"/>
      <c r="SEB33" s="37"/>
      <c r="SEC33" s="37"/>
      <c r="SED33" s="37"/>
      <c r="SEE33" s="37"/>
      <c r="SEF33" s="37"/>
      <c r="SEG33" s="37"/>
      <c r="SEH33" s="37"/>
      <c r="SEI33" s="37"/>
      <c r="SEJ33" s="37"/>
      <c r="SEK33" s="37"/>
      <c r="SEL33" s="37"/>
      <c r="SEM33" s="37"/>
      <c r="SEN33" s="37"/>
      <c r="SEO33" s="37"/>
      <c r="SEP33" s="37"/>
      <c r="SEQ33" s="37"/>
      <c r="SER33" s="37"/>
      <c r="SES33" s="37"/>
      <c r="SET33" s="37"/>
      <c r="SEU33" s="37"/>
      <c r="SEV33" s="37"/>
      <c r="SEW33" s="37"/>
      <c r="SEX33" s="37"/>
      <c r="SEY33" s="37"/>
      <c r="SEZ33" s="37"/>
      <c r="SFA33" s="37"/>
      <c r="SFB33" s="37"/>
      <c r="SFC33" s="37"/>
      <c r="SFD33" s="37"/>
      <c r="SFE33" s="37"/>
      <c r="SFF33" s="37"/>
      <c r="SFG33" s="37"/>
      <c r="SFH33" s="37"/>
      <c r="SFI33" s="37"/>
      <c r="SFJ33" s="37"/>
      <c r="SFK33" s="37"/>
      <c r="SFL33" s="37"/>
      <c r="SFM33" s="37"/>
      <c r="SFN33" s="37"/>
      <c r="SFO33" s="37"/>
      <c r="SFP33" s="37"/>
      <c r="SFQ33" s="37"/>
      <c r="SFR33" s="37"/>
      <c r="SFS33" s="37"/>
      <c r="SFT33" s="37"/>
      <c r="SFU33" s="37"/>
      <c r="SFV33" s="37"/>
      <c r="SFW33" s="37"/>
      <c r="SFX33" s="37"/>
      <c r="SFY33" s="37"/>
      <c r="SFZ33" s="37"/>
      <c r="SGA33" s="37"/>
      <c r="SGB33" s="37"/>
      <c r="SGC33" s="37"/>
      <c r="SGD33" s="37"/>
      <c r="SGE33" s="37"/>
      <c r="SGF33" s="37"/>
      <c r="SGG33" s="37"/>
      <c r="SGH33" s="37"/>
      <c r="SGI33" s="37"/>
      <c r="SGJ33" s="37"/>
      <c r="SGK33" s="37"/>
      <c r="SGL33" s="37"/>
      <c r="SGM33" s="37"/>
      <c r="SGN33" s="37"/>
      <c r="SGO33" s="37"/>
      <c r="SGP33" s="37"/>
      <c r="SGQ33" s="37"/>
      <c r="SGR33" s="37"/>
      <c r="SGS33" s="37"/>
      <c r="SGT33" s="37"/>
      <c r="SGU33" s="37"/>
      <c r="SGV33" s="37"/>
      <c r="SGW33" s="37"/>
      <c r="SGX33" s="37"/>
      <c r="SGY33" s="37"/>
      <c r="SGZ33" s="37"/>
      <c r="SHA33" s="37"/>
      <c r="SHB33" s="37"/>
      <c r="SHC33" s="37"/>
      <c r="SHD33" s="37"/>
      <c r="SHE33" s="37"/>
      <c r="SHF33" s="37"/>
      <c r="SHG33" s="37"/>
      <c r="SHH33" s="37"/>
      <c r="SHI33" s="37"/>
      <c r="SHJ33" s="37"/>
      <c r="SHK33" s="37"/>
      <c r="SHL33" s="37"/>
      <c r="SHM33" s="37"/>
      <c r="SHN33" s="37"/>
      <c r="SHO33" s="37"/>
      <c r="SHP33" s="37"/>
      <c r="SHQ33" s="37"/>
      <c r="SHR33" s="37"/>
      <c r="SHS33" s="37"/>
      <c r="SHT33" s="37"/>
      <c r="SHU33" s="37"/>
      <c r="SHV33" s="37"/>
      <c r="SHW33" s="37"/>
      <c r="SHX33" s="37"/>
      <c r="SHY33" s="37"/>
      <c r="SHZ33" s="37"/>
      <c r="SIA33" s="37"/>
      <c r="SIB33" s="37"/>
      <c r="SIC33" s="37"/>
      <c r="SID33" s="37"/>
      <c r="SIE33" s="37"/>
      <c r="SIF33" s="37"/>
      <c r="SIG33" s="37"/>
      <c r="SIH33" s="37"/>
      <c r="SII33" s="37"/>
      <c r="SIJ33" s="37"/>
      <c r="SIK33" s="37"/>
      <c r="SIL33" s="37"/>
      <c r="SIM33" s="37"/>
      <c r="SIN33" s="37"/>
      <c r="SIO33" s="37"/>
      <c r="SIP33" s="37"/>
      <c r="SIQ33" s="37"/>
      <c r="SIR33" s="37"/>
      <c r="SIS33" s="37"/>
      <c r="SIT33" s="37"/>
      <c r="SIU33" s="37"/>
      <c r="SIV33" s="37"/>
      <c r="SIW33" s="37"/>
      <c r="SIX33" s="37"/>
      <c r="SIY33" s="37"/>
      <c r="SIZ33" s="37"/>
      <c r="SJA33" s="37"/>
      <c r="SJB33" s="37"/>
      <c r="SJC33" s="37"/>
      <c r="SJD33" s="37"/>
      <c r="SJE33" s="37"/>
      <c r="SJF33" s="37"/>
      <c r="SJG33" s="37"/>
      <c r="SJH33" s="37"/>
      <c r="SJI33" s="37"/>
      <c r="SJJ33" s="37"/>
      <c r="SJK33" s="37"/>
      <c r="SJL33" s="37"/>
      <c r="SJM33" s="37"/>
      <c r="SJN33" s="37"/>
      <c r="SJO33" s="37"/>
      <c r="SJP33" s="37"/>
      <c r="SJQ33" s="37"/>
      <c r="SJR33" s="37"/>
      <c r="SJS33" s="37"/>
      <c r="SJT33" s="37"/>
      <c r="SJU33" s="37"/>
      <c r="SJV33" s="37"/>
      <c r="SJW33" s="37"/>
      <c r="SJX33" s="37"/>
      <c r="SJY33" s="37"/>
      <c r="SJZ33" s="37"/>
      <c r="SKA33" s="37"/>
      <c r="SKB33" s="37"/>
      <c r="SKC33" s="37"/>
      <c r="SKD33" s="37"/>
      <c r="SKE33" s="37"/>
      <c r="SKF33" s="37"/>
      <c r="SKG33" s="37"/>
      <c r="SKH33" s="37"/>
      <c r="SKI33" s="37"/>
      <c r="SKJ33" s="37"/>
      <c r="SKK33" s="37"/>
      <c r="SKL33" s="37"/>
      <c r="SKM33" s="37"/>
      <c r="SKN33" s="37"/>
      <c r="SKO33" s="37"/>
      <c r="SKP33" s="37"/>
      <c r="SKQ33" s="37"/>
      <c r="SKR33" s="37"/>
      <c r="SKS33" s="37"/>
      <c r="SKT33" s="37"/>
      <c r="SKU33" s="37"/>
      <c r="SKV33" s="37"/>
      <c r="SKW33" s="37"/>
      <c r="SKX33" s="37"/>
      <c r="SKY33" s="37"/>
      <c r="SKZ33" s="37"/>
      <c r="SLA33" s="37"/>
      <c r="SLB33" s="37"/>
      <c r="SLC33" s="37"/>
      <c r="SLD33" s="37"/>
      <c r="SLE33" s="37"/>
      <c r="SLF33" s="37"/>
      <c r="SLG33" s="37"/>
      <c r="SLH33" s="37"/>
      <c r="SLI33" s="37"/>
      <c r="SLJ33" s="37"/>
      <c r="SLK33" s="37"/>
      <c r="SLL33" s="37"/>
      <c r="SLM33" s="37"/>
      <c r="SLN33" s="37"/>
      <c r="SLO33" s="37"/>
      <c r="SLP33" s="37"/>
      <c r="SLQ33" s="37"/>
      <c r="SLR33" s="37"/>
      <c r="SLS33" s="37"/>
      <c r="SLT33" s="37"/>
      <c r="SLU33" s="37"/>
      <c r="SLV33" s="37"/>
      <c r="SLW33" s="37"/>
      <c r="SLX33" s="37"/>
      <c r="SLY33" s="37"/>
      <c r="SLZ33" s="37"/>
      <c r="SMA33" s="37"/>
      <c r="SMB33" s="37"/>
      <c r="SMC33" s="37"/>
      <c r="SMD33" s="37"/>
      <c r="SME33" s="37"/>
      <c r="SMF33" s="37"/>
      <c r="SMG33" s="37"/>
      <c r="SMH33" s="37"/>
      <c r="SMI33" s="37"/>
      <c r="SMJ33" s="37"/>
      <c r="SMK33" s="37"/>
      <c r="SML33" s="37"/>
      <c r="SMM33" s="37"/>
      <c r="SMN33" s="37"/>
      <c r="SMO33" s="37"/>
      <c r="SMP33" s="37"/>
      <c r="SMQ33" s="37"/>
      <c r="SMR33" s="37"/>
      <c r="SMS33" s="37"/>
      <c r="SMT33" s="37"/>
      <c r="SMU33" s="37"/>
      <c r="SMV33" s="37"/>
      <c r="SMW33" s="37"/>
      <c r="SMX33" s="37"/>
      <c r="SMY33" s="37"/>
      <c r="SMZ33" s="37"/>
      <c r="SNA33" s="37"/>
      <c r="SNB33" s="37"/>
      <c r="SNC33" s="37"/>
      <c r="SND33" s="37"/>
      <c r="SNE33" s="37"/>
      <c r="SNF33" s="37"/>
      <c r="SNG33" s="37"/>
      <c r="SNH33" s="37"/>
      <c r="SNI33" s="37"/>
      <c r="SNJ33" s="37"/>
      <c r="SNK33" s="37"/>
      <c r="SNL33" s="37"/>
      <c r="SNM33" s="37"/>
      <c r="SNN33" s="37"/>
      <c r="SNO33" s="37"/>
      <c r="SNP33" s="37"/>
      <c r="SNQ33" s="37"/>
      <c r="SNR33" s="37"/>
      <c r="SNS33" s="37"/>
      <c r="SNT33" s="37"/>
      <c r="SNU33" s="37"/>
      <c r="SNV33" s="37"/>
      <c r="SNW33" s="37"/>
      <c r="SNX33" s="37"/>
      <c r="SNY33" s="37"/>
      <c r="SNZ33" s="37"/>
      <c r="SOA33" s="37"/>
      <c r="SOB33" s="37"/>
      <c r="SOC33" s="37"/>
      <c r="SOD33" s="37"/>
      <c r="SOE33" s="37"/>
      <c r="SOF33" s="37"/>
      <c r="SOG33" s="37"/>
      <c r="SOH33" s="37"/>
      <c r="SOI33" s="37"/>
      <c r="SOJ33" s="37"/>
      <c r="SOK33" s="37"/>
      <c r="SOL33" s="37"/>
      <c r="SOM33" s="37"/>
      <c r="SON33" s="37"/>
      <c r="SOO33" s="37"/>
      <c r="SOP33" s="37"/>
      <c r="SOQ33" s="37"/>
      <c r="SOR33" s="37"/>
      <c r="SOS33" s="37"/>
      <c r="SOT33" s="37"/>
      <c r="SOU33" s="37"/>
      <c r="SOV33" s="37"/>
      <c r="SOW33" s="37"/>
      <c r="SOX33" s="37"/>
      <c r="SOY33" s="37"/>
      <c r="SOZ33" s="37"/>
      <c r="SPA33" s="37"/>
      <c r="SPB33" s="37"/>
      <c r="SPC33" s="37"/>
      <c r="SPD33" s="37"/>
      <c r="SPE33" s="37"/>
      <c r="SPF33" s="37"/>
      <c r="SPG33" s="37"/>
      <c r="SPH33" s="37"/>
      <c r="SPI33" s="37"/>
      <c r="SPJ33" s="37"/>
      <c r="SPK33" s="37"/>
      <c r="SPL33" s="37"/>
      <c r="SPM33" s="37"/>
      <c r="SPN33" s="37"/>
      <c r="SPO33" s="37"/>
      <c r="SPP33" s="37"/>
      <c r="SPQ33" s="37"/>
      <c r="SPR33" s="37"/>
      <c r="SPS33" s="37"/>
      <c r="SPT33" s="37"/>
      <c r="SPU33" s="37"/>
      <c r="SPV33" s="37"/>
      <c r="SPW33" s="37"/>
      <c r="SPX33" s="37"/>
      <c r="SPY33" s="37"/>
      <c r="SPZ33" s="37"/>
      <c r="SQA33" s="37"/>
      <c r="SQB33" s="37"/>
      <c r="SQC33" s="37"/>
      <c r="SQD33" s="37"/>
      <c r="SQE33" s="37"/>
      <c r="SQF33" s="37"/>
      <c r="SQG33" s="37"/>
      <c r="SQH33" s="37"/>
      <c r="SQI33" s="37"/>
      <c r="SQJ33" s="37"/>
      <c r="SQK33" s="37"/>
      <c r="SQL33" s="37"/>
      <c r="SQM33" s="37"/>
      <c r="SQN33" s="37"/>
      <c r="SQO33" s="37"/>
      <c r="SQP33" s="37"/>
      <c r="SQQ33" s="37"/>
      <c r="SQR33" s="37"/>
      <c r="SQS33" s="37"/>
      <c r="SQT33" s="37"/>
      <c r="SQU33" s="37"/>
      <c r="SQV33" s="37"/>
      <c r="SQW33" s="37"/>
      <c r="SQX33" s="37"/>
      <c r="SQY33" s="37"/>
      <c r="SQZ33" s="37"/>
      <c r="SRA33" s="37"/>
      <c r="SRB33" s="37"/>
      <c r="SRC33" s="37"/>
      <c r="SRD33" s="37"/>
      <c r="SRE33" s="37"/>
      <c r="SRF33" s="37"/>
      <c r="SRG33" s="37"/>
      <c r="SRH33" s="37"/>
      <c r="SRI33" s="37"/>
      <c r="SRJ33" s="37"/>
      <c r="SRK33" s="37"/>
      <c r="SRL33" s="37"/>
      <c r="SRM33" s="37"/>
      <c r="SRN33" s="37"/>
      <c r="SRO33" s="37"/>
      <c r="SRP33" s="37"/>
      <c r="SRQ33" s="37"/>
      <c r="SRR33" s="37"/>
      <c r="SRS33" s="37"/>
      <c r="SRT33" s="37"/>
      <c r="SRU33" s="37"/>
      <c r="SRV33" s="37"/>
      <c r="SRW33" s="37"/>
      <c r="SRX33" s="37"/>
      <c r="SRY33" s="37"/>
      <c r="SRZ33" s="37"/>
      <c r="SSA33" s="37"/>
      <c r="SSB33" s="37"/>
      <c r="SSC33" s="37"/>
      <c r="SSD33" s="37"/>
      <c r="SSE33" s="37"/>
      <c r="SSF33" s="37"/>
      <c r="SSG33" s="37"/>
      <c r="SSH33" s="37"/>
      <c r="SSI33" s="37"/>
      <c r="SSJ33" s="37"/>
      <c r="SSK33" s="37"/>
      <c r="SSL33" s="37"/>
      <c r="SSM33" s="37"/>
      <c r="SSN33" s="37"/>
      <c r="SSO33" s="37"/>
      <c r="SSP33" s="37"/>
      <c r="SSQ33" s="37"/>
      <c r="SSR33" s="37"/>
      <c r="SSS33" s="37"/>
      <c r="SST33" s="37"/>
      <c r="SSU33" s="37"/>
      <c r="SSV33" s="37"/>
      <c r="SSW33" s="37"/>
      <c r="SSX33" s="37"/>
      <c r="SSY33" s="37"/>
      <c r="SSZ33" s="37"/>
      <c r="STA33" s="37"/>
      <c r="STB33" s="37"/>
      <c r="STC33" s="37"/>
      <c r="STD33" s="37"/>
      <c r="STE33" s="37"/>
      <c r="STF33" s="37"/>
      <c r="STG33" s="37"/>
      <c r="STH33" s="37"/>
      <c r="STI33" s="37"/>
      <c r="STJ33" s="37"/>
      <c r="STK33" s="37"/>
      <c r="STL33" s="37"/>
      <c r="STM33" s="37"/>
      <c r="STN33" s="37"/>
      <c r="STO33" s="37"/>
      <c r="STP33" s="37"/>
      <c r="STQ33" s="37"/>
      <c r="STR33" s="37"/>
      <c r="STS33" s="37"/>
      <c r="STT33" s="37"/>
      <c r="STU33" s="37"/>
      <c r="STV33" s="37"/>
      <c r="STW33" s="37"/>
      <c r="STX33" s="37"/>
      <c r="STY33" s="37"/>
      <c r="STZ33" s="37"/>
      <c r="SUA33" s="37"/>
      <c r="SUB33" s="37"/>
      <c r="SUC33" s="37"/>
      <c r="SUD33" s="37"/>
      <c r="SUE33" s="37"/>
      <c r="SUF33" s="37"/>
      <c r="SUG33" s="37"/>
      <c r="SUH33" s="37"/>
      <c r="SUI33" s="37"/>
      <c r="SUJ33" s="37"/>
      <c r="SUK33" s="37"/>
      <c r="SUL33" s="37"/>
      <c r="SUM33" s="37"/>
      <c r="SUN33" s="37"/>
      <c r="SUO33" s="37"/>
      <c r="SUP33" s="37"/>
      <c r="SUQ33" s="37"/>
      <c r="SUR33" s="37"/>
      <c r="SUS33" s="37"/>
      <c r="SUT33" s="37"/>
      <c r="SUU33" s="37"/>
      <c r="SUV33" s="37"/>
      <c r="SUW33" s="37"/>
      <c r="SUX33" s="37"/>
      <c r="SUY33" s="37"/>
      <c r="SUZ33" s="37"/>
      <c r="SVA33" s="37"/>
      <c r="SVB33" s="37"/>
      <c r="SVC33" s="37"/>
      <c r="SVD33" s="37"/>
      <c r="SVE33" s="37"/>
      <c r="SVF33" s="37"/>
      <c r="SVG33" s="37"/>
      <c r="SVH33" s="37"/>
      <c r="SVI33" s="37"/>
      <c r="SVJ33" s="37"/>
      <c r="SVK33" s="37"/>
      <c r="SVL33" s="37"/>
      <c r="SVM33" s="37"/>
      <c r="SVN33" s="37"/>
      <c r="SVO33" s="37"/>
      <c r="SVP33" s="37"/>
      <c r="SVQ33" s="37"/>
      <c r="SVR33" s="37"/>
      <c r="SVS33" s="37"/>
      <c r="SVT33" s="37"/>
      <c r="SVU33" s="37"/>
      <c r="SVV33" s="37"/>
      <c r="SVW33" s="37"/>
      <c r="SVX33" s="37"/>
      <c r="SVY33" s="37"/>
      <c r="SVZ33" s="37"/>
      <c r="SWA33" s="37"/>
      <c r="SWB33" s="37"/>
      <c r="SWC33" s="37"/>
      <c r="SWD33" s="37"/>
      <c r="SWE33" s="37"/>
      <c r="SWF33" s="37"/>
      <c r="SWG33" s="37"/>
      <c r="SWH33" s="37"/>
      <c r="SWI33" s="37"/>
      <c r="SWJ33" s="37"/>
      <c r="SWK33" s="37"/>
      <c r="SWL33" s="37"/>
      <c r="SWM33" s="37"/>
      <c r="SWN33" s="37"/>
      <c r="SWO33" s="37"/>
      <c r="SWP33" s="37"/>
      <c r="SWQ33" s="37"/>
      <c r="SWR33" s="37"/>
      <c r="SWS33" s="37"/>
      <c r="SWT33" s="37"/>
      <c r="SWU33" s="37"/>
      <c r="SWV33" s="37"/>
      <c r="SWW33" s="37"/>
      <c r="SWX33" s="37"/>
      <c r="SWY33" s="37"/>
      <c r="SWZ33" s="37"/>
      <c r="SXA33" s="37"/>
      <c r="SXB33" s="37"/>
      <c r="SXC33" s="37"/>
      <c r="SXD33" s="37"/>
      <c r="SXE33" s="37"/>
      <c r="SXF33" s="37"/>
      <c r="SXG33" s="37"/>
      <c r="SXH33" s="37"/>
      <c r="SXI33" s="37"/>
      <c r="SXJ33" s="37"/>
      <c r="SXK33" s="37"/>
      <c r="SXL33" s="37"/>
      <c r="SXM33" s="37"/>
      <c r="SXN33" s="37"/>
      <c r="SXO33" s="37"/>
      <c r="SXP33" s="37"/>
      <c r="SXQ33" s="37"/>
      <c r="SXR33" s="37"/>
      <c r="SXS33" s="37"/>
      <c r="SXT33" s="37"/>
      <c r="SXU33" s="37"/>
      <c r="SXV33" s="37"/>
      <c r="SXW33" s="37"/>
      <c r="SXX33" s="37"/>
      <c r="SXY33" s="37"/>
      <c r="SXZ33" s="37"/>
      <c r="SYA33" s="37"/>
      <c r="SYB33" s="37"/>
      <c r="SYC33" s="37"/>
      <c r="SYD33" s="37"/>
      <c r="SYE33" s="37"/>
      <c r="SYF33" s="37"/>
      <c r="SYG33" s="37"/>
      <c r="SYH33" s="37"/>
      <c r="SYI33" s="37"/>
      <c r="SYJ33" s="37"/>
      <c r="SYK33" s="37"/>
      <c r="SYL33" s="37"/>
      <c r="SYM33" s="37"/>
      <c r="SYN33" s="37"/>
      <c r="SYO33" s="37"/>
      <c r="SYP33" s="37"/>
      <c r="SYQ33" s="37"/>
      <c r="SYR33" s="37"/>
      <c r="SYS33" s="37"/>
      <c r="SYT33" s="37"/>
      <c r="SYU33" s="37"/>
      <c r="SYV33" s="37"/>
      <c r="SYW33" s="37"/>
      <c r="SYX33" s="37"/>
      <c r="SYY33" s="37"/>
      <c r="SYZ33" s="37"/>
      <c r="SZA33" s="37"/>
      <c r="SZB33" s="37"/>
      <c r="SZC33" s="37"/>
      <c r="SZD33" s="37"/>
      <c r="SZE33" s="37"/>
      <c r="SZF33" s="37"/>
      <c r="SZG33" s="37"/>
      <c r="SZH33" s="37"/>
      <c r="SZI33" s="37"/>
      <c r="SZJ33" s="37"/>
      <c r="SZK33" s="37"/>
      <c r="SZL33" s="37"/>
      <c r="SZM33" s="37"/>
      <c r="SZN33" s="37"/>
      <c r="SZO33" s="37"/>
      <c r="SZP33" s="37"/>
      <c r="SZQ33" s="37"/>
      <c r="SZR33" s="37"/>
      <c r="SZS33" s="37"/>
      <c r="SZT33" s="37"/>
      <c r="SZU33" s="37"/>
      <c r="SZV33" s="37"/>
      <c r="SZW33" s="37"/>
      <c r="SZX33" s="37"/>
      <c r="SZY33" s="37"/>
      <c r="SZZ33" s="37"/>
      <c r="TAA33" s="37"/>
      <c r="TAB33" s="37"/>
      <c r="TAC33" s="37"/>
      <c r="TAD33" s="37"/>
      <c r="TAE33" s="37"/>
      <c r="TAF33" s="37"/>
      <c r="TAG33" s="37"/>
      <c r="TAH33" s="37"/>
      <c r="TAI33" s="37"/>
      <c r="TAJ33" s="37"/>
      <c r="TAK33" s="37"/>
      <c r="TAL33" s="37"/>
      <c r="TAM33" s="37"/>
      <c r="TAN33" s="37"/>
      <c r="TAO33" s="37"/>
      <c r="TAP33" s="37"/>
      <c r="TAQ33" s="37"/>
      <c r="TAR33" s="37"/>
      <c r="TAS33" s="37"/>
      <c r="TAT33" s="37"/>
      <c r="TAU33" s="37"/>
      <c r="TAV33" s="37"/>
      <c r="TAW33" s="37"/>
      <c r="TAX33" s="37"/>
      <c r="TAY33" s="37"/>
      <c r="TAZ33" s="37"/>
      <c r="TBA33" s="37"/>
      <c r="TBB33" s="37"/>
      <c r="TBC33" s="37"/>
      <c r="TBD33" s="37"/>
      <c r="TBE33" s="37"/>
      <c r="TBF33" s="37"/>
      <c r="TBG33" s="37"/>
      <c r="TBH33" s="37"/>
      <c r="TBI33" s="37"/>
      <c r="TBJ33" s="37"/>
      <c r="TBK33" s="37"/>
      <c r="TBL33" s="37"/>
      <c r="TBM33" s="37"/>
      <c r="TBN33" s="37"/>
      <c r="TBO33" s="37"/>
      <c r="TBP33" s="37"/>
      <c r="TBQ33" s="37"/>
      <c r="TBR33" s="37"/>
      <c r="TBS33" s="37"/>
      <c r="TBT33" s="37"/>
      <c r="TBU33" s="37"/>
      <c r="TBV33" s="37"/>
      <c r="TBW33" s="37"/>
      <c r="TBX33" s="37"/>
      <c r="TBY33" s="37"/>
      <c r="TBZ33" s="37"/>
      <c r="TCA33" s="37"/>
      <c r="TCB33" s="37"/>
      <c r="TCC33" s="37"/>
      <c r="TCD33" s="37"/>
      <c r="TCE33" s="37"/>
      <c r="TCF33" s="37"/>
      <c r="TCG33" s="37"/>
      <c r="TCH33" s="37"/>
      <c r="TCI33" s="37"/>
      <c r="TCJ33" s="37"/>
      <c r="TCK33" s="37"/>
      <c r="TCL33" s="37"/>
      <c r="TCM33" s="37"/>
      <c r="TCN33" s="37"/>
      <c r="TCO33" s="37"/>
      <c r="TCP33" s="37"/>
      <c r="TCQ33" s="37"/>
      <c r="TCR33" s="37"/>
      <c r="TCS33" s="37"/>
      <c r="TCT33" s="37"/>
      <c r="TCU33" s="37"/>
      <c r="TCV33" s="37"/>
      <c r="TCW33" s="37"/>
      <c r="TCX33" s="37"/>
      <c r="TCY33" s="37"/>
      <c r="TCZ33" s="37"/>
      <c r="TDA33" s="37"/>
      <c r="TDB33" s="37"/>
      <c r="TDC33" s="37"/>
      <c r="TDD33" s="37"/>
      <c r="TDE33" s="37"/>
      <c r="TDF33" s="37"/>
      <c r="TDG33" s="37"/>
      <c r="TDH33" s="37"/>
      <c r="TDI33" s="37"/>
      <c r="TDJ33" s="37"/>
      <c r="TDK33" s="37"/>
      <c r="TDL33" s="37"/>
      <c r="TDM33" s="37"/>
      <c r="TDN33" s="37"/>
      <c r="TDO33" s="37"/>
      <c r="TDP33" s="37"/>
      <c r="TDQ33" s="37"/>
      <c r="TDR33" s="37"/>
      <c r="TDS33" s="37"/>
      <c r="TDT33" s="37"/>
      <c r="TDU33" s="37"/>
      <c r="TDV33" s="37"/>
      <c r="TDW33" s="37"/>
      <c r="TDX33" s="37"/>
      <c r="TDY33" s="37"/>
      <c r="TDZ33" s="37"/>
      <c r="TEA33" s="37"/>
      <c r="TEB33" s="37"/>
      <c r="TEC33" s="37"/>
      <c r="TED33" s="37"/>
      <c r="TEE33" s="37"/>
      <c r="TEF33" s="37"/>
      <c r="TEG33" s="37"/>
      <c r="TEH33" s="37"/>
      <c r="TEI33" s="37"/>
      <c r="TEJ33" s="37"/>
      <c r="TEK33" s="37"/>
      <c r="TEL33" s="37"/>
      <c r="TEM33" s="37"/>
      <c r="TEN33" s="37"/>
      <c r="TEO33" s="37"/>
      <c r="TEP33" s="37"/>
      <c r="TEQ33" s="37"/>
      <c r="TER33" s="37"/>
      <c r="TES33" s="37"/>
      <c r="TET33" s="37"/>
      <c r="TEU33" s="37"/>
      <c r="TEV33" s="37"/>
      <c r="TEW33" s="37"/>
      <c r="TEX33" s="37"/>
      <c r="TEY33" s="37"/>
      <c r="TEZ33" s="37"/>
      <c r="TFA33" s="37"/>
      <c r="TFB33" s="37"/>
      <c r="TFC33" s="37"/>
      <c r="TFD33" s="37"/>
      <c r="TFE33" s="37"/>
      <c r="TFF33" s="37"/>
      <c r="TFG33" s="37"/>
      <c r="TFH33" s="37"/>
      <c r="TFI33" s="37"/>
      <c r="TFJ33" s="37"/>
      <c r="TFK33" s="37"/>
      <c r="TFL33" s="37"/>
      <c r="TFM33" s="37"/>
      <c r="TFN33" s="37"/>
      <c r="TFO33" s="37"/>
      <c r="TFP33" s="37"/>
      <c r="TFQ33" s="37"/>
      <c r="TFR33" s="37"/>
      <c r="TFS33" s="37"/>
      <c r="TFT33" s="37"/>
      <c r="TFU33" s="37"/>
      <c r="TFV33" s="37"/>
      <c r="TFW33" s="37"/>
      <c r="TFX33" s="37"/>
      <c r="TFY33" s="37"/>
      <c r="TFZ33" s="37"/>
      <c r="TGA33" s="37"/>
      <c r="TGB33" s="37"/>
      <c r="TGC33" s="37"/>
      <c r="TGD33" s="37"/>
      <c r="TGE33" s="37"/>
      <c r="TGF33" s="37"/>
      <c r="TGG33" s="37"/>
      <c r="TGH33" s="37"/>
      <c r="TGI33" s="37"/>
      <c r="TGJ33" s="37"/>
      <c r="TGK33" s="37"/>
      <c r="TGL33" s="37"/>
      <c r="TGM33" s="37"/>
      <c r="TGN33" s="37"/>
      <c r="TGO33" s="37"/>
      <c r="TGP33" s="37"/>
      <c r="TGQ33" s="37"/>
      <c r="TGR33" s="37"/>
      <c r="TGS33" s="37"/>
      <c r="TGT33" s="37"/>
      <c r="TGU33" s="37"/>
      <c r="TGV33" s="37"/>
      <c r="TGW33" s="37"/>
      <c r="TGX33" s="37"/>
      <c r="TGY33" s="37"/>
      <c r="TGZ33" s="37"/>
      <c r="THA33" s="37"/>
      <c r="THB33" s="37"/>
      <c r="THC33" s="37"/>
      <c r="THD33" s="37"/>
      <c r="THE33" s="37"/>
      <c r="THF33" s="37"/>
      <c r="THG33" s="37"/>
      <c r="THH33" s="37"/>
      <c r="THI33" s="37"/>
      <c r="THJ33" s="37"/>
      <c r="THK33" s="37"/>
      <c r="THL33" s="37"/>
      <c r="THM33" s="37"/>
      <c r="THN33" s="37"/>
      <c r="THO33" s="37"/>
      <c r="THP33" s="37"/>
      <c r="THQ33" s="37"/>
      <c r="THR33" s="37"/>
      <c r="THS33" s="37"/>
      <c r="THT33" s="37"/>
      <c r="THU33" s="37"/>
      <c r="THV33" s="37"/>
      <c r="THW33" s="37"/>
      <c r="THX33" s="37"/>
      <c r="THY33" s="37"/>
      <c r="THZ33" s="37"/>
      <c r="TIA33" s="37"/>
      <c r="TIB33" s="37"/>
      <c r="TIC33" s="37"/>
      <c r="TID33" s="37"/>
      <c r="TIE33" s="37"/>
      <c r="TIF33" s="37"/>
      <c r="TIG33" s="37"/>
      <c r="TIH33" s="37"/>
      <c r="TII33" s="37"/>
      <c r="TIJ33" s="37"/>
      <c r="TIK33" s="37"/>
      <c r="TIL33" s="37"/>
      <c r="TIM33" s="37"/>
      <c r="TIN33" s="37"/>
      <c r="TIO33" s="37"/>
      <c r="TIP33" s="37"/>
      <c r="TIQ33" s="37"/>
      <c r="TIR33" s="37"/>
      <c r="TIS33" s="37"/>
      <c r="TIT33" s="37"/>
      <c r="TIU33" s="37"/>
      <c r="TIV33" s="37"/>
      <c r="TIW33" s="37"/>
      <c r="TIX33" s="37"/>
      <c r="TIY33" s="37"/>
      <c r="TIZ33" s="37"/>
      <c r="TJA33" s="37"/>
      <c r="TJB33" s="37"/>
      <c r="TJC33" s="37"/>
      <c r="TJD33" s="37"/>
      <c r="TJE33" s="37"/>
      <c r="TJF33" s="37"/>
      <c r="TJG33" s="37"/>
      <c r="TJH33" s="37"/>
      <c r="TJI33" s="37"/>
      <c r="TJJ33" s="37"/>
      <c r="TJK33" s="37"/>
      <c r="TJL33" s="37"/>
      <c r="TJM33" s="37"/>
      <c r="TJN33" s="37"/>
      <c r="TJO33" s="37"/>
      <c r="TJP33" s="37"/>
      <c r="TJQ33" s="37"/>
      <c r="TJR33" s="37"/>
      <c r="TJS33" s="37"/>
      <c r="TJT33" s="37"/>
      <c r="TJU33" s="37"/>
      <c r="TJV33" s="37"/>
      <c r="TJW33" s="37"/>
      <c r="TJX33" s="37"/>
      <c r="TJY33" s="37"/>
      <c r="TJZ33" s="37"/>
      <c r="TKA33" s="37"/>
      <c r="TKB33" s="37"/>
      <c r="TKC33" s="37"/>
      <c r="TKD33" s="37"/>
      <c r="TKE33" s="37"/>
      <c r="TKF33" s="37"/>
      <c r="TKG33" s="37"/>
      <c r="TKH33" s="37"/>
      <c r="TKI33" s="37"/>
      <c r="TKJ33" s="37"/>
      <c r="TKK33" s="37"/>
      <c r="TKL33" s="37"/>
      <c r="TKM33" s="37"/>
      <c r="TKN33" s="37"/>
      <c r="TKO33" s="37"/>
      <c r="TKP33" s="37"/>
      <c r="TKQ33" s="37"/>
      <c r="TKR33" s="37"/>
      <c r="TKS33" s="37"/>
      <c r="TKT33" s="37"/>
      <c r="TKU33" s="37"/>
      <c r="TKV33" s="37"/>
      <c r="TKW33" s="37"/>
      <c r="TKX33" s="37"/>
      <c r="TKY33" s="37"/>
      <c r="TKZ33" s="37"/>
      <c r="TLA33" s="37"/>
      <c r="TLB33" s="37"/>
      <c r="TLC33" s="37"/>
      <c r="TLD33" s="37"/>
      <c r="TLE33" s="37"/>
      <c r="TLF33" s="37"/>
      <c r="TLG33" s="37"/>
      <c r="TLH33" s="37"/>
      <c r="TLI33" s="37"/>
      <c r="TLJ33" s="37"/>
      <c r="TLK33" s="37"/>
      <c r="TLL33" s="37"/>
      <c r="TLM33" s="37"/>
      <c r="TLN33" s="37"/>
      <c r="TLO33" s="37"/>
      <c r="TLP33" s="37"/>
      <c r="TLQ33" s="37"/>
      <c r="TLR33" s="37"/>
      <c r="TLS33" s="37"/>
      <c r="TLT33" s="37"/>
      <c r="TLU33" s="37"/>
      <c r="TLV33" s="37"/>
      <c r="TLW33" s="37"/>
      <c r="TLX33" s="37"/>
      <c r="TLY33" s="37"/>
      <c r="TLZ33" s="37"/>
      <c r="TMA33" s="37"/>
      <c r="TMB33" s="37"/>
      <c r="TMC33" s="37"/>
      <c r="TMD33" s="37"/>
      <c r="TME33" s="37"/>
      <c r="TMF33" s="37"/>
      <c r="TMG33" s="37"/>
      <c r="TMH33" s="37"/>
      <c r="TMI33" s="37"/>
      <c r="TMJ33" s="37"/>
      <c r="TMK33" s="37"/>
      <c r="TML33" s="37"/>
      <c r="TMM33" s="37"/>
      <c r="TMN33" s="37"/>
      <c r="TMO33" s="37"/>
      <c r="TMP33" s="37"/>
      <c r="TMQ33" s="37"/>
      <c r="TMR33" s="37"/>
      <c r="TMS33" s="37"/>
      <c r="TMT33" s="37"/>
      <c r="TMU33" s="37"/>
      <c r="TMV33" s="37"/>
      <c r="TMW33" s="37"/>
      <c r="TMX33" s="37"/>
      <c r="TMY33" s="37"/>
      <c r="TMZ33" s="37"/>
      <c r="TNA33" s="37"/>
      <c r="TNB33" s="37"/>
      <c r="TNC33" s="37"/>
      <c r="TND33" s="37"/>
      <c r="TNE33" s="37"/>
      <c r="TNF33" s="37"/>
      <c r="TNG33" s="37"/>
      <c r="TNH33" s="37"/>
      <c r="TNI33" s="37"/>
      <c r="TNJ33" s="37"/>
      <c r="TNK33" s="37"/>
      <c r="TNL33" s="37"/>
      <c r="TNM33" s="37"/>
      <c r="TNN33" s="37"/>
      <c r="TNO33" s="37"/>
      <c r="TNP33" s="37"/>
      <c r="TNQ33" s="37"/>
      <c r="TNR33" s="37"/>
      <c r="TNS33" s="37"/>
      <c r="TNT33" s="37"/>
      <c r="TNU33" s="37"/>
      <c r="TNV33" s="37"/>
      <c r="TNW33" s="37"/>
      <c r="TNX33" s="37"/>
      <c r="TNY33" s="37"/>
      <c r="TNZ33" s="37"/>
      <c r="TOA33" s="37"/>
      <c r="TOB33" s="37"/>
      <c r="TOC33" s="37"/>
      <c r="TOD33" s="37"/>
      <c r="TOE33" s="37"/>
      <c r="TOF33" s="37"/>
      <c r="TOG33" s="37"/>
      <c r="TOH33" s="37"/>
      <c r="TOI33" s="37"/>
      <c r="TOJ33" s="37"/>
      <c r="TOK33" s="37"/>
      <c r="TOL33" s="37"/>
      <c r="TOM33" s="37"/>
      <c r="TON33" s="37"/>
      <c r="TOO33" s="37"/>
      <c r="TOP33" s="37"/>
      <c r="TOQ33" s="37"/>
      <c r="TOR33" s="37"/>
      <c r="TOS33" s="37"/>
      <c r="TOT33" s="37"/>
      <c r="TOU33" s="37"/>
      <c r="TOV33" s="37"/>
      <c r="TOW33" s="37"/>
      <c r="TOX33" s="37"/>
      <c r="TOY33" s="37"/>
      <c r="TOZ33" s="37"/>
      <c r="TPA33" s="37"/>
      <c r="TPB33" s="37"/>
      <c r="TPC33" s="37"/>
      <c r="TPD33" s="37"/>
      <c r="TPE33" s="37"/>
      <c r="TPF33" s="37"/>
      <c r="TPG33" s="37"/>
      <c r="TPH33" s="37"/>
      <c r="TPI33" s="37"/>
      <c r="TPJ33" s="37"/>
      <c r="TPK33" s="37"/>
      <c r="TPL33" s="37"/>
      <c r="TPM33" s="37"/>
      <c r="TPN33" s="37"/>
      <c r="TPO33" s="37"/>
      <c r="TPP33" s="37"/>
      <c r="TPQ33" s="37"/>
      <c r="TPR33" s="37"/>
      <c r="TPS33" s="37"/>
      <c r="TPT33" s="37"/>
      <c r="TPU33" s="37"/>
      <c r="TPV33" s="37"/>
      <c r="TPW33" s="37"/>
      <c r="TPX33" s="37"/>
      <c r="TPY33" s="37"/>
      <c r="TPZ33" s="37"/>
      <c r="TQA33" s="37"/>
      <c r="TQB33" s="37"/>
      <c r="TQC33" s="37"/>
      <c r="TQD33" s="37"/>
      <c r="TQE33" s="37"/>
      <c r="TQF33" s="37"/>
      <c r="TQG33" s="37"/>
      <c r="TQH33" s="37"/>
      <c r="TQI33" s="37"/>
      <c r="TQJ33" s="37"/>
      <c r="TQK33" s="37"/>
      <c r="TQL33" s="37"/>
      <c r="TQM33" s="37"/>
      <c r="TQN33" s="37"/>
      <c r="TQO33" s="37"/>
      <c r="TQP33" s="37"/>
      <c r="TQQ33" s="37"/>
      <c r="TQR33" s="37"/>
      <c r="TQS33" s="37"/>
      <c r="TQT33" s="37"/>
      <c r="TQU33" s="37"/>
      <c r="TQV33" s="37"/>
      <c r="TQW33" s="37"/>
      <c r="TQX33" s="37"/>
      <c r="TQY33" s="37"/>
      <c r="TQZ33" s="37"/>
      <c r="TRA33" s="37"/>
      <c r="TRB33" s="37"/>
      <c r="TRC33" s="37"/>
      <c r="TRD33" s="37"/>
      <c r="TRE33" s="37"/>
      <c r="TRF33" s="37"/>
      <c r="TRG33" s="37"/>
      <c r="TRH33" s="37"/>
      <c r="TRI33" s="37"/>
      <c r="TRJ33" s="37"/>
      <c r="TRK33" s="37"/>
      <c r="TRL33" s="37"/>
      <c r="TRM33" s="37"/>
      <c r="TRN33" s="37"/>
      <c r="TRO33" s="37"/>
      <c r="TRP33" s="37"/>
      <c r="TRQ33" s="37"/>
      <c r="TRR33" s="37"/>
      <c r="TRS33" s="37"/>
      <c r="TRT33" s="37"/>
      <c r="TRU33" s="37"/>
      <c r="TRV33" s="37"/>
      <c r="TRW33" s="37"/>
      <c r="TRX33" s="37"/>
      <c r="TRY33" s="37"/>
      <c r="TRZ33" s="37"/>
      <c r="TSA33" s="37"/>
      <c r="TSB33" s="37"/>
      <c r="TSC33" s="37"/>
      <c r="TSD33" s="37"/>
      <c r="TSE33" s="37"/>
      <c r="TSF33" s="37"/>
      <c r="TSG33" s="37"/>
      <c r="TSH33" s="37"/>
      <c r="TSI33" s="37"/>
      <c r="TSJ33" s="37"/>
      <c r="TSK33" s="37"/>
      <c r="TSL33" s="37"/>
      <c r="TSM33" s="37"/>
      <c r="TSN33" s="37"/>
      <c r="TSO33" s="37"/>
      <c r="TSP33" s="37"/>
      <c r="TSQ33" s="37"/>
      <c r="TSR33" s="37"/>
      <c r="TSS33" s="37"/>
      <c r="TST33" s="37"/>
      <c r="TSU33" s="37"/>
      <c r="TSV33" s="37"/>
      <c r="TSW33" s="37"/>
      <c r="TSX33" s="37"/>
      <c r="TSY33" s="37"/>
      <c r="TSZ33" s="37"/>
      <c r="TTA33" s="37"/>
      <c r="TTB33" s="37"/>
      <c r="TTC33" s="37"/>
      <c r="TTD33" s="37"/>
      <c r="TTE33" s="37"/>
      <c r="TTF33" s="37"/>
      <c r="TTG33" s="37"/>
      <c r="TTH33" s="37"/>
      <c r="TTI33" s="37"/>
      <c r="TTJ33" s="37"/>
      <c r="TTK33" s="37"/>
      <c r="TTL33" s="37"/>
      <c r="TTM33" s="37"/>
      <c r="TTN33" s="37"/>
      <c r="TTO33" s="37"/>
      <c r="TTP33" s="37"/>
      <c r="TTQ33" s="37"/>
      <c r="TTR33" s="37"/>
      <c r="TTS33" s="37"/>
      <c r="TTT33" s="37"/>
      <c r="TTU33" s="37"/>
      <c r="TTV33" s="37"/>
      <c r="TTW33" s="37"/>
      <c r="TTX33" s="37"/>
      <c r="TTY33" s="37"/>
      <c r="TTZ33" s="37"/>
      <c r="TUA33" s="37"/>
      <c r="TUB33" s="37"/>
      <c r="TUC33" s="37"/>
      <c r="TUD33" s="37"/>
      <c r="TUE33" s="37"/>
      <c r="TUF33" s="37"/>
      <c r="TUG33" s="37"/>
      <c r="TUH33" s="37"/>
      <c r="TUI33" s="37"/>
      <c r="TUJ33" s="37"/>
      <c r="TUK33" s="37"/>
      <c r="TUL33" s="37"/>
      <c r="TUM33" s="37"/>
      <c r="TUN33" s="37"/>
      <c r="TUO33" s="37"/>
      <c r="TUP33" s="37"/>
      <c r="TUQ33" s="37"/>
      <c r="TUR33" s="37"/>
      <c r="TUS33" s="37"/>
      <c r="TUT33" s="37"/>
      <c r="TUU33" s="37"/>
      <c r="TUV33" s="37"/>
      <c r="TUW33" s="37"/>
      <c r="TUX33" s="37"/>
      <c r="TUY33" s="37"/>
      <c r="TUZ33" s="37"/>
      <c r="TVA33" s="37"/>
      <c r="TVB33" s="37"/>
      <c r="TVC33" s="37"/>
      <c r="TVD33" s="37"/>
      <c r="TVE33" s="37"/>
      <c r="TVF33" s="37"/>
      <c r="TVG33" s="37"/>
      <c r="TVH33" s="37"/>
      <c r="TVI33" s="37"/>
      <c r="TVJ33" s="37"/>
      <c r="TVK33" s="37"/>
      <c r="TVL33" s="37"/>
      <c r="TVM33" s="37"/>
      <c r="TVN33" s="37"/>
      <c r="TVO33" s="37"/>
      <c r="TVP33" s="37"/>
      <c r="TVQ33" s="37"/>
      <c r="TVR33" s="37"/>
      <c r="TVS33" s="37"/>
      <c r="TVT33" s="37"/>
      <c r="TVU33" s="37"/>
      <c r="TVV33" s="37"/>
      <c r="TVW33" s="37"/>
      <c r="TVX33" s="37"/>
      <c r="TVY33" s="37"/>
      <c r="TVZ33" s="37"/>
      <c r="TWA33" s="37"/>
      <c r="TWB33" s="37"/>
      <c r="TWC33" s="37"/>
      <c r="TWD33" s="37"/>
      <c r="TWE33" s="37"/>
      <c r="TWF33" s="37"/>
      <c r="TWG33" s="37"/>
      <c r="TWH33" s="37"/>
      <c r="TWI33" s="37"/>
      <c r="TWJ33" s="37"/>
      <c r="TWK33" s="37"/>
      <c r="TWL33" s="37"/>
      <c r="TWM33" s="37"/>
      <c r="TWN33" s="37"/>
      <c r="TWO33" s="37"/>
      <c r="TWP33" s="37"/>
      <c r="TWQ33" s="37"/>
      <c r="TWR33" s="37"/>
      <c r="TWS33" s="37"/>
      <c r="TWT33" s="37"/>
      <c r="TWU33" s="37"/>
      <c r="TWV33" s="37"/>
      <c r="TWW33" s="37"/>
      <c r="TWX33" s="37"/>
      <c r="TWY33" s="37"/>
      <c r="TWZ33" s="37"/>
      <c r="TXA33" s="37"/>
      <c r="TXB33" s="37"/>
      <c r="TXC33" s="37"/>
      <c r="TXD33" s="37"/>
      <c r="TXE33" s="37"/>
      <c r="TXF33" s="37"/>
      <c r="TXG33" s="37"/>
      <c r="TXH33" s="37"/>
      <c r="TXI33" s="37"/>
      <c r="TXJ33" s="37"/>
      <c r="TXK33" s="37"/>
      <c r="TXL33" s="37"/>
      <c r="TXM33" s="37"/>
      <c r="TXN33" s="37"/>
      <c r="TXO33" s="37"/>
      <c r="TXP33" s="37"/>
      <c r="TXQ33" s="37"/>
      <c r="TXR33" s="37"/>
      <c r="TXS33" s="37"/>
      <c r="TXT33" s="37"/>
      <c r="TXU33" s="37"/>
      <c r="TXV33" s="37"/>
      <c r="TXW33" s="37"/>
      <c r="TXX33" s="37"/>
      <c r="TXY33" s="37"/>
      <c r="TXZ33" s="37"/>
      <c r="TYA33" s="37"/>
      <c r="TYB33" s="37"/>
      <c r="TYC33" s="37"/>
      <c r="TYD33" s="37"/>
      <c r="TYE33" s="37"/>
      <c r="TYF33" s="37"/>
      <c r="TYG33" s="37"/>
      <c r="TYH33" s="37"/>
      <c r="TYI33" s="37"/>
      <c r="TYJ33" s="37"/>
      <c r="TYK33" s="37"/>
      <c r="TYL33" s="37"/>
      <c r="TYM33" s="37"/>
      <c r="TYN33" s="37"/>
      <c r="TYO33" s="37"/>
      <c r="TYP33" s="37"/>
      <c r="TYQ33" s="37"/>
      <c r="TYR33" s="37"/>
      <c r="TYS33" s="37"/>
      <c r="TYT33" s="37"/>
      <c r="TYU33" s="37"/>
      <c r="TYV33" s="37"/>
      <c r="TYW33" s="37"/>
      <c r="TYX33" s="37"/>
      <c r="TYY33" s="37"/>
      <c r="TYZ33" s="37"/>
      <c r="TZA33" s="37"/>
      <c r="TZB33" s="37"/>
      <c r="TZC33" s="37"/>
      <c r="TZD33" s="37"/>
      <c r="TZE33" s="37"/>
      <c r="TZF33" s="37"/>
      <c r="TZG33" s="37"/>
      <c r="TZH33" s="37"/>
      <c r="TZI33" s="37"/>
      <c r="TZJ33" s="37"/>
      <c r="TZK33" s="37"/>
      <c r="TZL33" s="37"/>
      <c r="TZM33" s="37"/>
      <c r="TZN33" s="37"/>
      <c r="TZO33" s="37"/>
      <c r="TZP33" s="37"/>
      <c r="TZQ33" s="37"/>
      <c r="TZR33" s="37"/>
      <c r="TZS33" s="37"/>
      <c r="TZT33" s="37"/>
      <c r="TZU33" s="37"/>
      <c r="TZV33" s="37"/>
      <c r="TZW33" s="37"/>
      <c r="TZX33" s="37"/>
      <c r="TZY33" s="37"/>
      <c r="TZZ33" s="37"/>
      <c r="UAA33" s="37"/>
      <c r="UAB33" s="37"/>
      <c r="UAC33" s="37"/>
      <c r="UAD33" s="37"/>
      <c r="UAE33" s="37"/>
      <c r="UAF33" s="37"/>
      <c r="UAG33" s="37"/>
      <c r="UAH33" s="37"/>
      <c r="UAI33" s="37"/>
      <c r="UAJ33" s="37"/>
      <c r="UAK33" s="37"/>
      <c r="UAL33" s="37"/>
      <c r="UAM33" s="37"/>
      <c r="UAN33" s="37"/>
      <c r="UAO33" s="37"/>
      <c r="UAP33" s="37"/>
      <c r="UAQ33" s="37"/>
      <c r="UAR33" s="37"/>
      <c r="UAS33" s="37"/>
      <c r="UAT33" s="37"/>
      <c r="UAU33" s="37"/>
      <c r="UAV33" s="37"/>
      <c r="UAW33" s="37"/>
      <c r="UAX33" s="37"/>
      <c r="UAY33" s="37"/>
      <c r="UAZ33" s="37"/>
      <c r="UBA33" s="37"/>
      <c r="UBB33" s="37"/>
      <c r="UBC33" s="37"/>
      <c r="UBD33" s="37"/>
      <c r="UBE33" s="37"/>
      <c r="UBF33" s="37"/>
      <c r="UBG33" s="37"/>
      <c r="UBH33" s="37"/>
      <c r="UBI33" s="37"/>
      <c r="UBJ33" s="37"/>
      <c r="UBK33" s="37"/>
      <c r="UBL33" s="37"/>
      <c r="UBM33" s="37"/>
      <c r="UBN33" s="37"/>
      <c r="UBO33" s="37"/>
      <c r="UBP33" s="37"/>
      <c r="UBQ33" s="37"/>
      <c r="UBR33" s="37"/>
      <c r="UBS33" s="37"/>
      <c r="UBT33" s="37"/>
      <c r="UBU33" s="37"/>
      <c r="UBV33" s="37"/>
      <c r="UBW33" s="37"/>
      <c r="UBX33" s="37"/>
      <c r="UBY33" s="37"/>
      <c r="UBZ33" s="37"/>
      <c r="UCA33" s="37"/>
      <c r="UCB33" s="37"/>
      <c r="UCC33" s="37"/>
      <c r="UCD33" s="37"/>
      <c r="UCE33" s="37"/>
      <c r="UCF33" s="37"/>
      <c r="UCG33" s="37"/>
      <c r="UCH33" s="37"/>
      <c r="UCI33" s="37"/>
      <c r="UCJ33" s="37"/>
      <c r="UCK33" s="37"/>
      <c r="UCL33" s="37"/>
      <c r="UCM33" s="37"/>
      <c r="UCN33" s="37"/>
      <c r="UCO33" s="37"/>
      <c r="UCP33" s="37"/>
      <c r="UCQ33" s="37"/>
      <c r="UCR33" s="37"/>
      <c r="UCS33" s="37"/>
      <c r="UCT33" s="37"/>
      <c r="UCU33" s="37"/>
      <c r="UCV33" s="37"/>
      <c r="UCW33" s="37"/>
      <c r="UCX33" s="37"/>
      <c r="UCY33" s="37"/>
      <c r="UCZ33" s="37"/>
      <c r="UDA33" s="37"/>
      <c r="UDB33" s="37"/>
      <c r="UDC33" s="37"/>
      <c r="UDD33" s="37"/>
      <c r="UDE33" s="37"/>
      <c r="UDF33" s="37"/>
      <c r="UDG33" s="37"/>
      <c r="UDH33" s="37"/>
      <c r="UDI33" s="37"/>
      <c r="UDJ33" s="37"/>
      <c r="UDK33" s="37"/>
      <c r="UDL33" s="37"/>
      <c r="UDM33" s="37"/>
      <c r="UDN33" s="37"/>
      <c r="UDO33" s="37"/>
      <c r="UDP33" s="37"/>
      <c r="UDQ33" s="37"/>
      <c r="UDR33" s="37"/>
      <c r="UDS33" s="37"/>
      <c r="UDT33" s="37"/>
      <c r="UDU33" s="37"/>
      <c r="UDV33" s="37"/>
      <c r="UDW33" s="37"/>
      <c r="UDX33" s="37"/>
      <c r="UDY33" s="37"/>
      <c r="UDZ33" s="37"/>
      <c r="UEA33" s="37"/>
      <c r="UEB33" s="37"/>
      <c r="UEC33" s="37"/>
      <c r="UED33" s="37"/>
      <c r="UEE33" s="37"/>
      <c r="UEF33" s="37"/>
      <c r="UEG33" s="37"/>
      <c r="UEH33" s="37"/>
      <c r="UEI33" s="37"/>
      <c r="UEJ33" s="37"/>
      <c r="UEK33" s="37"/>
      <c r="UEL33" s="37"/>
      <c r="UEM33" s="37"/>
      <c r="UEN33" s="37"/>
      <c r="UEO33" s="37"/>
      <c r="UEP33" s="37"/>
      <c r="UEQ33" s="37"/>
      <c r="UER33" s="37"/>
      <c r="UES33" s="37"/>
      <c r="UET33" s="37"/>
      <c r="UEU33" s="37"/>
      <c r="UEV33" s="37"/>
      <c r="UEW33" s="37"/>
      <c r="UEX33" s="37"/>
      <c r="UEY33" s="37"/>
      <c r="UEZ33" s="37"/>
      <c r="UFA33" s="37"/>
      <c r="UFB33" s="37"/>
      <c r="UFC33" s="37"/>
      <c r="UFD33" s="37"/>
      <c r="UFE33" s="37"/>
      <c r="UFF33" s="37"/>
      <c r="UFG33" s="37"/>
      <c r="UFH33" s="37"/>
      <c r="UFI33" s="37"/>
      <c r="UFJ33" s="37"/>
      <c r="UFK33" s="37"/>
      <c r="UFL33" s="37"/>
      <c r="UFM33" s="37"/>
      <c r="UFN33" s="37"/>
      <c r="UFO33" s="37"/>
      <c r="UFP33" s="37"/>
      <c r="UFQ33" s="37"/>
      <c r="UFR33" s="37"/>
      <c r="UFS33" s="37"/>
      <c r="UFT33" s="37"/>
      <c r="UFU33" s="37"/>
      <c r="UFV33" s="37"/>
      <c r="UFW33" s="37"/>
      <c r="UFX33" s="37"/>
      <c r="UFY33" s="37"/>
      <c r="UFZ33" s="37"/>
      <c r="UGA33" s="37"/>
      <c r="UGB33" s="37"/>
      <c r="UGC33" s="37"/>
      <c r="UGD33" s="37"/>
      <c r="UGE33" s="37"/>
      <c r="UGF33" s="37"/>
      <c r="UGG33" s="37"/>
      <c r="UGH33" s="37"/>
      <c r="UGI33" s="37"/>
      <c r="UGJ33" s="37"/>
      <c r="UGK33" s="37"/>
      <c r="UGL33" s="37"/>
      <c r="UGM33" s="37"/>
      <c r="UGN33" s="37"/>
      <c r="UGO33" s="37"/>
      <c r="UGP33" s="37"/>
      <c r="UGQ33" s="37"/>
      <c r="UGR33" s="37"/>
      <c r="UGS33" s="37"/>
      <c r="UGT33" s="37"/>
      <c r="UGU33" s="37"/>
      <c r="UGV33" s="37"/>
      <c r="UGW33" s="37"/>
      <c r="UGX33" s="37"/>
      <c r="UGY33" s="37"/>
      <c r="UGZ33" s="37"/>
      <c r="UHA33" s="37"/>
      <c r="UHB33" s="37"/>
      <c r="UHC33" s="37"/>
      <c r="UHD33" s="37"/>
      <c r="UHE33" s="37"/>
      <c r="UHF33" s="37"/>
      <c r="UHG33" s="37"/>
      <c r="UHH33" s="37"/>
      <c r="UHI33" s="37"/>
      <c r="UHJ33" s="37"/>
      <c r="UHK33" s="37"/>
      <c r="UHL33" s="37"/>
      <c r="UHM33" s="37"/>
      <c r="UHN33" s="37"/>
      <c r="UHO33" s="37"/>
      <c r="UHP33" s="37"/>
      <c r="UHQ33" s="37"/>
      <c r="UHR33" s="37"/>
      <c r="UHS33" s="37"/>
      <c r="UHT33" s="37"/>
      <c r="UHU33" s="37"/>
      <c r="UHV33" s="37"/>
      <c r="UHW33" s="37"/>
      <c r="UHX33" s="37"/>
      <c r="UHY33" s="37"/>
      <c r="UHZ33" s="37"/>
      <c r="UIA33" s="37"/>
      <c r="UIB33" s="37"/>
      <c r="UIC33" s="37"/>
      <c r="UID33" s="37"/>
      <c r="UIE33" s="37"/>
      <c r="UIF33" s="37"/>
      <c r="UIG33" s="37"/>
      <c r="UIH33" s="37"/>
      <c r="UII33" s="37"/>
      <c r="UIJ33" s="37"/>
      <c r="UIK33" s="37"/>
      <c r="UIL33" s="37"/>
      <c r="UIM33" s="37"/>
      <c r="UIN33" s="37"/>
      <c r="UIO33" s="37"/>
      <c r="UIP33" s="37"/>
      <c r="UIQ33" s="37"/>
      <c r="UIR33" s="37"/>
      <c r="UIS33" s="37"/>
      <c r="UIT33" s="37"/>
      <c r="UIU33" s="37"/>
      <c r="UIV33" s="37"/>
      <c r="UIW33" s="37"/>
      <c r="UIX33" s="37"/>
      <c r="UIY33" s="37"/>
      <c r="UIZ33" s="37"/>
      <c r="UJA33" s="37"/>
      <c r="UJB33" s="37"/>
      <c r="UJC33" s="37"/>
      <c r="UJD33" s="37"/>
      <c r="UJE33" s="37"/>
      <c r="UJF33" s="37"/>
      <c r="UJG33" s="37"/>
      <c r="UJH33" s="37"/>
      <c r="UJI33" s="37"/>
      <c r="UJJ33" s="37"/>
      <c r="UJK33" s="37"/>
      <c r="UJL33" s="37"/>
      <c r="UJM33" s="37"/>
      <c r="UJN33" s="37"/>
      <c r="UJO33" s="37"/>
      <c r="UJP33" s="37"/>
      <c r="UJQ33" s="37"/>
      <c r="UJR33" s="37"/>
      <c r="UJS33" s="37"/>
      <c r="UJT33" s="37"/>
      <c r="UJU33" s="37"/>
      <c r="UJV33" s="37"/>
      <c r="UJW33" s="37"/>
      <c r="UJX33" s="37"/>
      <c r="UJY33" s="37"/>
      <c r="UJZ33" s="37"/>
      <c r="UKA33" s="37"/>
      <c r="UKB33" s="37"/>
      <c r="UKC33" s="37"/>
      <c r="UKD33" s="37"/>
      <c r="UKE33" s="37"/>
      <c r="UKF33" s="37"/>
      <c r="UKG33" s="37"/>
      <c r="UKH33" s="37"/>
      <c r="UKI33" s="37"/>
      <c r="UKJ33" s="37"/>
      <c r="UKK33" s="37"/>
      <c r="UKL33" s="37"/>
      <c r="UKM33" s="37"/>
      <c r="UKN33" s="37"/>
      <c r="UKO33" s="37"/>
      <c r="UKP33" s="37"/>
      <c r="UKQ33" s="37"/>
      <c r="UKR33" s="37"/>
      <c r="UKS33" s="37"/>
      <c r="UKT33" s="37"/>
      <c r="UKU33" s="37"/>
      <c r="UKV33" s="37"/>
      <c r="UKW33" s="37"/>
      <c r="UKX33" s="37"/>
      <c r="UKY33" s="37"/>
      <c r="UKZ33" s="37"/>
      <c r="ULA33" s="37"/>
      <c r="ULB33" s="37"/>
      <c r="ULC33" s="37"/>
      <c r="ULD33" s="37"/>
      <c r="ULE33" s="37"/>
      <c r="ULF33" s="37"/>
      <c r="ULG33" s="37"/>
      <c r="ULH33" s="37"/>
      <c r="ULI33" s="37"/>
      <c r="ULJ33" s="37"/>
      <c r="ULK33" s="37"/>
      <c r="ULL33" s="37"/>
      <c r="ULM33" s="37"/>
      <c r="ULN33" s="37"/>
      <c r="ULO33" s="37"/>
      <c r="ULP33" s="37"/>
      <c r="ULQ33" s="37"/>
      <c r="ULR33" s="37"/>
      <c r="ULS33" s="37"/>
      <c r="ULT33" s="37"/>
      <c r="ULU33" s="37"/>
      <c r="ULV33" s="37"/>
      <c r="ULW33" s="37"/>
      <c r="ULX33" s="37"/>
      <c r="ULY33" s="37"/>
      <c r="ULZ33" s="37"/>
      <c r="UMA33" s="37"/>
      <c r="UMB33" s="37"/>
      <c r="UMC33" s="37"/>
      <c r="UMD33" s="37"/>
      <c r="UME33" s="37"/>
      <c r="UMF33" s="37"/>
      <c r="UMG33" s="37"/>
      <c r="UMH33" s="37"/>
      <c r="UMI33" s="37"/>
      <c r="UMJ33" s="37"/>
      <c r="UMK33" s="37"/>
      <c r="UML33" s="37"/>
      <c r="UMM33" s="37"/>
      <c r="UMN33" s="37"/>
      <c r="UMO33" s="37"/>
      <c r="UMP33" s="37"/>
      <c r="UMQ33" s="37"/>
      <c r="UMR33" s="37"/>
      <c r="UMS33" s="37"/>
      <c r="UMT33" s="37"/>
      <c r="UMU33" s="37"/>
      <c r="UMV33" s="37"/>
      <c r="UMW33" s="37"/>
      <c r="UMX33" s="37"/>
      <c r="UMY33" s="37"/>
      <c r="UMZ33" s="37"/>
      <c r="UNA33" s="37"/>
      <c r="UNB33" s="37"/>
      <c r="UNC33" s="37"/>
      <c r="UND33" s="37"/>
      <c r="UNE33" s="37"/>
      <c r="UNF33" s="37"/>
      <c r="UNG33" s="37"/>
      <c r="UNH33" s="37"/>
      <c r="UNI33" s="37"/>
      <c r="UNJ33" s="37"/>
      <c r="UNK33" s="37"/>
      <c r="UNL33" s="37"/>
      <c r="UNM33" s="37"/>
      <c r="UNN33" s="37"/>
      <c r="UNO33" s="37"/>
      <c r="UNP33" s="37"/>
      <c r="UNQ33" s="37"/>
      <c r="UNR33" s="37"/>
      <c r="UNS33" s="37"/>
      <c r="UNT33" s="37"/>
      <c r="UNU33" s="37"/>
      <c r="UNV33" s="37"/>
      <c r="UNW33" s="37"/>
      <c r="UNX33" s="37"/>
      <c r="UNY33" s="37"/>
      <c r="UNZ33" s="37"/>
      <c r="UOA33" s="37"/>
      <c r="UOB33" s="37"/>
      <c r="UOC33" s="37"/>
      <c r="UOD33" s="37"/>
      <c r="UOE33" s="37"/>
      <c r="UOF33" s="37"/>
      <c r="UOG33" s="37"/>
      <c r="UOH33" s="37"/>
      <c r="UOI33" s="37"/>
      <c r="UOJ33" s="37"/>
      <c r="UOK33" s="37"/>
      <c r="UOL33" s="37"/>
      <c r="UOM33" s="37"/>
      <c r="UON33" s="37"/>
      <c r="UOO33" s="37"/>
      <c r="UOP33" s="37"/>
      <c r="UOQ33" s="37"/>
      <c r="UOR33" s="37"/>
      <c r="UOS33" s="37"/>
      <c r="UOT33" s="37"/>
      <c r="UOU33" s="37"/>
      <c r="UOV33" s="37"/>
      <c r="UOW33" s="37"/>
      <c r="UOX33" s="37"/>
      <c r="UOY33" s="37"/>
      <c r="UOZ33" s="37"/>
      <c r="UPA33" s="37"/>
      <c r="UPB33" s="37"/>
      <c r="UPC33" s="37"/>
      <c r="UPD33" s="37"/>
      <c r="UPE33" s="37"/>
      <c r="UPF33" s="37"/>
      <c r="UPG33" s="37"/>
      <c r="UPH33" s="37"/>
      <c r="UPI33" s="37"/>
      <c r="UPJ33" s="37"/>
      <c r="UPK33" s="37"/>
      <c r="UPL33" s="37"/>
      <c r="UPM33" s="37"/>
      <c r="UPN33" s="37"/>
      <c r="UPO33" s="37"/>
      <c r="UPP33" s="37"/>
      <c r="UPQ33" s="37"/>
      <c r="UPR33" s="37"/>
      <c r="UPS33" s="37"/>
      <c r="UPT33" s="37"/>
      <c r="UPU33" s="37"/>
      <c r="UPV33" s="37"/>
      <c r="UPW33" s="37"/>
      <c r="UPX33" s="37"/>
      <c r="UPY33" s="37"/>
      <c r="UPZ33" s="37"/>
      <c r="UQA33" s="37"/>
      <c r="UQB33" s="37"/>
      <c r="UQC33" s="37"/>
      <c r="UQD33" s="37"/>
      <c r="UQE33" s="37"/>
      <c r="UQF33" s="37"/>
      <c r="UQG33" s="37"/>
      <c r="UQH33" s="37"/>
      <c r="UQI33" s="37"/>
      <c r="UQJ33" s="37"/>
      <c r="UQK33" s="37"/>
      <c r="UQL33" s="37"/>
      <c r="UQM33" s="37"/>
      <c r="UQN33" s="37"/>
      <c r="UQO33" s="37"/>
      <c r="UQP33" s="37"/>
      <c r="UQQ33" s="37"/>
      <c r="UQR33" s="37"/>
      <c r="UQS33" s="37"/>
      <c r="UQT33" s="37"/>
      <c r="UQU33" s="37"/>
      <c r="UQV33" s="37"/>
      <c r="UQW33" s="37"/>
      <c r="UQX33" s="37"/>
      <c r="UQY33" s="37"/>
      <c r="UQZ33" s="37"/>
      <c r="URA33" s="37"/>
      <c r="URB33" s="37"/>
      <c r="URC33" s="37"/>
      <c r="URD33" s="37"/>
      <c r="URE33" s="37"/>
      <c r="URF33" s="37"/>
      <c r="URG33" s="37"/>
      <c r="URH33" s="37"/>
      <c r="URI33" s="37"/>
      <c r="URJ33" s="37"/>
      <c r="URK33" s="37"/>
      <c r="URL33" s="37"/>
      <c r="URM33" s="37"/>
      <c r="URN33" s="37"/>
      <c r="URO33" s="37"/>
      <c r="URP33" s="37"/>
      <c r="URQ33" s="37"/>
      <c r="URR33" s="37"/>
      <c r="URS33" s="37"/>
      <c r="URT33" s="37"/>
      <c r="URU33" s="37"/>
      <c r="URV33" s="37"/>
      <c r="URW33" s="37"/>
      <c r="URX33" s="37"/>
      <c r="URY33" s="37"/>
      <c r="URZ33" s="37"/>
      <c r="USA33" s="37"/>
      <c r="USB33" s="37"/>
      <c r="USC33" s="37"/>
      <c r="USD33" s="37"/>
      <c r="USE33" s="37"/>
      <c r="USF33" s="37"/>
      <c r="USG33" s="37"/>
      <c r="USH33" s="37"/>
      <c r="USI33" s="37"/>
      <c r="USJ33" s="37"/>
      <c r="USK33" s="37"/>
      <c r="USL33" s="37"/>
      <c r="USM33" s="37"/>
      <c r="USN33" s="37"/>
      <c r="USO33" s="37"/>
      <c r="USP33" s="37"/>
      <c r="USQ33" s="37"/>
      <c r="USR33" s="37"/>
      <c r="USS33" s="37"/>
      <c r="UST33" s="37"/>
      <c r="USU33" s="37"/>
      <c r="USV33" s="37"/>
      <c r="USW33" s="37"/>
      <c r="USX33" s="37"/>
      <c r="USY33" s="37"/>
      <c r="USZ33" s="37"/>
      <c r="UTA33" s="37"/>
      <c r="UTB33" s="37"/>
      <c r="UTC33" s="37"/>
      <c r="UTD33" s="37"/>
      <c r="UTE33" s="37"/>
      <c r="UTF33" s="37"/>
      <c r="UTG33" s="37"/>
      <c r="UTH33" s="37"/>
      <c r="UTI33" s="37"/>
      <c r="UTJ33" s="37"/>
      <c r="UTK33" s="37"/>
      <c r="UTL33" s="37"/>
      <c r="UTM33" s="37"/>
      <c r="UTN33" s="37"/>
      <c r="UTO33" s="37"/>
      <c r="UTP33" s="37"/>
      <c r="UTQ33" s="37"/>
      <c r="UTR33" s="37"/>
      <c r="UTS33" s="37"/>
      <c r="UTT33" s="37"/>
      <c r="UTU33" s="37"/>
      <c r="UTV33" s="37"/>
      <c r="UTW33" s="37"/>
      <c r="UTX33" s="37"/>
      <c r="UTY33" s="37"/>
      <c r="UTZ33" s="37"/>
      <c r="UUA33" s="37"/>
      <c r="UUB33" s="37"/>
      <c r="UUC33" s="37"/>
      <c r="UUD33" s="37"/>
      <c r="UUE33" s="37"/>
      <c r="UUF33" s="37"/>
      <c r="UUG33" s="37"/>
      <c r="UUH33" s="37"/>
      <c r="UUI33" s="37"/>
      <c r="UUJ33" s="37"/>
      <c r="UUK33" s="37"/>
      <c r="UUL33" s="37"/>
      <c r="UUM33" s="37"/>
      <c r="UUN33" s="37"/>
      <c r="UUO33" s="37"/>
      <c r="UUP33" s="37"/>
      <c r="UUQ33" s="37"/>
      <c r="UUR33" s="37"/>
      <c r="UUS33" s="37"/>
      <c r="UUT33" s="37"/>
      <c r="UUU33" s="37"/>
      <c r="UUV33" s="37"/>
      <c r="UUW33" s="37"/>
      <c r="UUX33" s="37"/>
      <c r="UUY33" s="37"/>
      <c r="UUZ33" s="37"/>
      <c r="UVA33" s="37"/>
      <c r="UVB33" s="37"/>
      <c r="UVC33" s="37"/>
      <c r="UVD33" s="37"/>
      <c r="UVE33" s="37"/>
      <c r="UVF33" s="37"/>
      <c r="UVG33" s="37"/>
      <c r="UVH33" s="37"/>
      <c r="UVI33" s="37"/>
      <c r="UVJ33" s="37"/>
      <c r="UVK33" s="37"/>
      <c r="UVL33" s="37"/>
      <c r="UVM33" s="37"/>
      <c r="UVN33" s="37"/>
      <c r="UVO33" s="37"/>
      <c r="UVP33" s="37"/>
      <c r="UVQ33" s="37"/>
      <c r="UVR33" s="37"/>
      <c r="UVS33" s="37"/>
      <c r="UVT33" s="37"/>
      <c r="UVU33" s="37"/>
      <c r="UVV33" s="37"/>
      <c r="UVW33" s="37"/>
      <c r="UVX33" s="37"/>
      <c r="UVY33" s="37"/>
      <c r="UVZ33" s="37"/>
      <c r="UWA33" s="37"/>
      <c r="UWB33" s="37"/>
      <c r="UWC33" s="37"/>
      <c r="UWD33" s="37"/>
      <c r="UWE33" s="37"/>
      <c r="UWF33" s="37"/>
      <c r="UWG33" s="37"/>
      <c r="UWH33" s="37"/>
      <c r="UWI33" s="37"/>
      <c r="UWJ33" s="37"/>
      <c r="UWK33" s="37"/>
      <c r="UWL33" s="37"/>
      <c r="UWM33" s="37"/>
      <c r="UWN33" s="37"/>
      <c r="UWO33" s="37"/>
      <c r="UWP33" s="37"/>
      <c r="UWQ33" s="37"/>
      <c r="UWR33" s="37"/>
      <c r="UWS33" s="37"/>
      <c r="UWT33" s="37"/>
      <c r="UWU33" s="37"/>
      <c r="UWV33" s="37"/>
      <c r="UWW33" s="37"/>
      <c r="UWX33" s="37"/>
      <c r="UWY33" s="37"/>
      <c r="UWZ33" s="37"/>
      <c r="UXA33" s="37"/>
      <c r="UXB33" s="37"/>
      <c r="UXC33" s="37"/>
      <c r="UXD33" s="37"/>
      <c r="UXE33" s="37"/>
      <c r="UXF33" s="37"/>
      <c r="UXG33" s="37"/>
      <c r="UXH33" s="37"/>
      <c r="UXI33" s="37"/>
      <c r="UXJ33" s="37"/>
      <c r="UXK33" s="37"/>
      <c r="UXL33" s="37"/>
      <c r="UXM33" s="37"/>
      <c r="UXN33" s="37"/>
      <c r="UXO33" s="37"/>
      <c r="UXP33" s="37"/>
      <c r="UXQ33" s="37"/>
      <c r="UXR33" s="37"/>
      <c r="UXS33" s="37"/>
      <c r="UXT33" s="37"/>
      <c r="UXU33" s="37"/>
      <c r="UXV33" s="37"/>
      <c r="UXW33" s="37"/>
      <c r="UXX33" s="37"/>
      <c r="UXY33" s="37"/>
      <c r="UXZ33" s="37"/>
      <c r="UYA33" s="37"/>
      <c r="UYB33" s="37"/>
      <c r="UYC33" s="37"/>
      <c r="UYD33" s="37"/>
      <c r="UYE33" s="37"/>
      <c r="UYF33" s="37"/>
      <c r="UYG33" s="37"/>
      <c r="UYH33" s="37"/>
      <c r="UYI33" s="37"/>
      <c r="UYJ33" s="37"/>
      <c r="UYK33" s="37"/>
      <c r="UYL33" s="37"/>
      <c r="UYM33" s="37"/>
      <c r="UYN33" s="37"/>
      <c r="UYO33" s="37"/>
      <c r="UYP33" s="37"/>
      <c r="UYQ33" s="37"/>
      <c r="UYR33" s="37"/>
      <c r="UYS33" s="37"/>
      <c r="UYT33" s="37"/>
      <c r="UYU33" s="37"/>
      <c r="UYV33" s="37"/>
      <c r="UYW33" s="37"/>
      <c r="UYX33" s="37"/>
      <c r="UYY33" s="37"/>
      <c r="UYZ33" s="37"/>
      <c r="UZA33" s="37"/>
      <c r="UZB33" s="37"/>
      <c r="UZC33" s="37"/>
      <c r="UZD33" s="37"/>
      <c r="UZE33" s="37"/>
      <c r="UZF33" s="37"/>
      <c r="UZG33" s="37"/>
      <c r="UZH33" s="37"/>
      <c r="UZI33" s="37"/>
      <c r="UZJ33" s="37"/>
      <c r="UZK33" s="37"/>
      <c r="UZL33" s="37"/>
      <c r="UZM33" s="37"/>
      <c r="UZN33" s="37"/>
      <c r="UZO33" s="37"/>
      <c r="UZP33" s="37"/>
      <c r="UZQ33" s="37"/>
      <c r="UZR33" s="37"/>
      <c r="UZS33" s="37"/>
      <c r="UZT33" s="37"/>
      <c r="UZU33" s="37"/>
      <c r="UZV33" s="37"/>
      <c r="UZW33" s="37"/>
      <c r="UZX33" s="37"/>
      <c r="UZY33" s="37"/>
      <c r="UZZ33" s="37"/>
      <c r="VAA33" s="37"/>
      <c r="VAB33" s="37"/>
      <c r="VAC33" s="37"/>
      <c r="VAD33" s="37"/>
      <c r="VAE33" s="37"/>
      <c r="VAF33" s="37"/>
      <c r="VAG33" s="37"/>
      <c r="VAH33" s="37"/>
      <c r="VAI33" s="37"/>
      <c r="VAJ33" s="37"/>
      <c r="VAK33" s="37"/>
      <c r="VAL33" s="37"/>
      <c r="VAM33" s="37"/>
      <c r="VAN33" s="37"/>
      <c r="VAO33" s="37"/>
      <c r="VAP33" s="37"/>
      <c r="VAQ33" s="37"/>
      <c r="VAR33" s="37"/>
      <c r="VAS33" s="37"/>
      <c r="VAT33" s="37"/>
      <c r="VAU33" s="37"/>
      <c r="VAV33" s="37"/>
      <c r="VAW33" s="37"/>
      <c r="VAX33" s="37"/>
      <c r="VAY33" s="37"/>
      <c r="VAZ33" s="37"/>
      <c r="VBA33" s="37"/>
      <c r="VBB33" s="37"/>
      <c r="VBC33" s="37"/>
      <c r="VBD33" s="37"/>
      <c r="VBE33" s="37"/>
      <c r="VBF33" s="37"/>
      <c r="VBG33" s="37"/>
      <c r="VBH33" s="37"/>
      <c r="VBI33" s="37"/>
      <c r="VBJ33" s="37"/>
      <c r="VBK33" s="37"/>
      <c r="VBL33" s="37"/>
      <c r="VBM33" s="37"/>
      <c r="VBN33" s="37"/>
      <c r="VBO33" s="37"/>
      <c r="VBP33" s="37"/>
      <c r="VBQ33" s="37"/>
      <c r="VBR33" s="37"/>
      <c r="VBS33" s="37"/>
      <c r="VBT33" s="37"/>
      <c r="VBU33" s="37"/>
      <c r="VBV33" s="37"/>
      <c r="VBW33" s="37"/>
      <c r="VBX33" s="37"/>
      <c r="VBY33" s="37"/>
      <c r="VBZ33" s="37"/>
      <c r="VCA33" s="37"/>
      <c r="VCB33" s="37"/>
      <c r="VCC33" s="37"/>
      <c r="VCD33" s="37"/>
      <c r="VCE33" s="37"/>
      <c r="VCF33" s="37"/>
      <c r="VCG33" s="37"/>
      <c r="VCH33" s="37"/>
      <c r="VCI33" s="37"/>
      <c r="VCJ33" s="37"/>
      <c r="VCK33" s="37"/>
      <c r="VCL33" s="37"/>
      <c r="VCM33" s="37"/>
      <c r="VCN33" s="37"/>
      <c r="VCO33" s="37"/>
      <c r="VCP33" s="37"/>
      <c r="VCQ33" s="37"/>
      <c r="VCR33" s="37"/>
      <c r="VCS33" s="37"/>
      <c r="VCT33" s="37"/>
      <c r="VCU33" s="37"/>
      <c r="VCV33" s="37"/>
      <c r="VCW33" s="37"/>
      <c r="VCX33" s="37"/>
      <c r="VCY33" s="37"/>
      <c r="VCZ33" s="37"/>
      <c r="VDA33" s="37"/>
      <c r="VDB33" s="37"/>
      <c r="VDC33" s="37"/>
      <c r="VDD33" s="37"/>
      <c r="VDE33" s="37"/>
      <c r="VDF33" s="37"/>
      <c r="VDG33" s="37"/>
      <c r="VDH33" s="37"/>
      <c r="VDI33" s="37"/>
      <c r="VDJ33" s="37"/>
      <c r="VDK33" s="37"/>
      <c r="VDL33" s="37"/>
      <c r="VDM33" s="37"/>
      <c r="VDN33" s="37"/>
      <c r="VDO33" s="37"/>
      <c r="VDP33" s="37"/>
      <c r="VDQ33" s="37"/>
      <c r="VDR33" s="37"/>
      <c r="VDS33" s="37"/>
      <c r="VDT33" s="37"/>
      <c r="VDU33" s="37"/>
      <c r="VDV33" s="37"/>
      <c r="VDW33" s="37"/>
      <c r="VDX33" s="37"/>
      <c r="VDY33" s="37"/>
      <c r="VDZ33" s="37"/>
      <c r="VEA33" s="37"/>
      <c r="VEB33" s="37"/>
      <c r="VEC33" s="37"/>
      <c r="VED33" s="37"/>
      <c r="VEE33" s="37"/>
      <c r="VEF33" s="37"/>
      <c r="VEG33" s="37"/>
      <c r="VEH33" s="37"/>
      <c r="VEI33" s="37"/>
      <c r="VEJ33" s="37"/>
      <c r="VEK33" s="37"/>
      <c r="VEL33" s="37"/>
      <c r="VEM33" s="37"/>
      <c r="VEN33" s="37"/>
      <c r="VEO33" s="37"/>
      <c r="VEP33" s="37"/>
      <c r="VEQ33" s="37"/>
      <c r="VER33" s="37"/>
      <c r="VES33" s="37"/>
      <c r="VET33" s="37"/>
      <c r="VEU33" s="37"/>
      <c r="VEV33" s="37"/>
      <c r="VEW33" s="37"/>
      <c r="VEX33" s="37"/>
      <c r="VEY33" s="37"/>
      <c r="VEZ33" s="37"/>
      <c r="VFA33" s="37"/>
      <c r="VFB33" s="37"/>
      <c r="VFC33" s="37"/>
      <c r="VFD33" s="37"/>
      <c r="VFE33" s="37"/>
      <c r="VFF33" s="37"/>
      <c r="VFG33" s="37"/>
      <c r="VFH33" s="37"/>
      <c r="VFI33" s="37"/>
      <c r="VFJ33" s="37"/>
      <c r="VFK33" s="37"/>
      <c r="VFL33" s="37"/>
      <c r="VFM33" s="37"/>
      <c r="VFN33" s="37"/>
      <c r="VFO33" s="37"/>
      <c r="VFP33" s="37"/>
      <c r="VFQ33" s="37"/>
      <c r="VFR33" s="37"/>
      <c r="VFS33" s="37"/>
      <c r="VFT33" s="37"/>
      <c r="VFU33" s="37"/>
      <c r="VFV33" s="37"/>
      <c r="VFW33" s="37"/>
      <c r="VFX33" s="37"/>
      <c r="VFY33" s="37"/>
      <c r="VFZ33" s="37"/>
      <c r="VGA33" s="37"/>
      <c r="VGB33" s="37"/>
      <c r="VGC33" s="37"/>
      <c r="VGD33" s="37"/>
      <c r="VGE33" s="37"/>
      <c r="VGF33" s="37"/>
      <c r="VGG33" s="37"/>
      <c r="VGH33" s="37"/>
      <c r="VGI33" s="37"/>
      <c r="VGJ33" s="37"/>
      <c r="VGK33" s="37"/>
      <c r="VGL33" s="37"/>
      <c r="VGM33" s="37"/>
      <c r="VGN33" s="37"/>
      <c r="VGO33" s="37"/>
      <c r="VGP33" s="37"/>
      <c r="VGQ33" s="37"/>
      <c r="VGR33" s="37"/>
      <c r="VGS33" s="37"/>
      <c r="VGT33" s="37"/>
      <c r="VGU33" s="37"/>
      <c r="VGV33" s="37"/>
      <c r="VGW33" s="37"/>
      <c r="VGX33" s="37"/>
      <c r="VGY33" s="37"/>
      <c r="VGZ33" s="37"/>
      <c r="VHA33" s="37"/>
      <c r="VHB33" s="37"/>
      <c r="VHC33" s="37"/>
      <c r="VHD33" s="37"/>
      <c r="VHE33" s="37"/>
      <c r="VHF33" s="37"/>
      <c r="VHG33" s="37"/>
      <c r="VHH33" s="37"/>
      <c r="VHI33" s="37"/>
      <c r="VHJ33" s="37"/>
      <c r="VHK33" s="37"/>
      <c r="VHL33" s="37"/>
      <c r="VHM33" s="37"/>
      <c r="VHN33" s="37"/>
      <c r="VHO33" s="37"/>
      <c r="VHP33" s="37"/>
      <c r="VHQ33" s="37"/>
      <c r="VHR33" s="37"/>
      <c r="VHS33" s="37"/>
      <c r="VHT33" s="37"/>
      <c r="VHU33" s="37"/>
      <c r="VHV33" s="37"/>
      <c r="VHW33" s="37"/>
      <c r="VHX33" s="37"/>
      <c r="VHY33" s="37"/>
      <c r="VHZ33" s="37"/>
      <c r="VIA33" s="37"/>
      <c r="VIB33" s="37"/>
      <c r="VIC33" s="37"/>
      <c r="VID33" s="37"/>
      <c r="VIE33" s="37"/>
      <c r="VIF33" s="37"/>
      <c r="VIG33" s="37"/>
      <c r="VIH33" s="37"/>
      <c r="VII33" s="37"/>
      <c r="VIJ33" s="37"/>
      <c r="VIK33" s="37"/>
      <c r="VIL33" s="37"/>
      <c r="VIM33" s="37"/>
      <c r="VIN33" s="37"/>
      <c r="VIO33" s="37"/>
      <c r="VIP33" s="37"/>
      <c r="VIQ33" s="37"/>
      <c r="VIR33" s="37"/>
      <c r="VIS33" s="37"/>
      <c r="VIT33" s="37"/>
      <c r="VIU33" s="37"/>
      <c r="VIV33" s="37"/>
      <c r="VIW33" s="37"/>
      <c r="VIX33" s="37"/>
      <c r="VIY33" s="37"/>
      <c r="VIZ33" s="37"/>
      <c r="VJA33" s="37"/>
      <c r="VJB33" s="37"/>
      <c r="VJC33" s="37"/>
      <c r="VJD33" s="37"/>
      <c r="VJE33" s="37"/>
      <c r="VJF33" s="37"/>
      <c r="VJG33" s="37"/>
      <c r="VJH33" s="37"/>
      <c r="VJI33" s="37"/>
      <c r="VJJ33" s="37"/>
      <c r="VJK33" s="37"/>
      <c r="VJL33" s="37"/>
      <c r="VJM33" s="37"/>
      <c r="VJN33" s="37"/>
      <c r="VJO33" s="37"/>
      <c r="VJP33" s="37"/>
      <c r="VJQ33" s="37"/>
      <c r="VJR33" s="37"/>
      <c r="VJS33" s="37"/>
      <c r="VJT33" s="37"/>
      <c r="VJU33" s="37"/>
      <c r="VJV33" s="37"/>
      <c r="VJW33" s="37"/>
      <c r="VJX33" s="37"/>
      <c r="VJY33" s="37"/>
      <c r="VJZ33" s="37"/>
      <c r="VKA33" s="37"/>
      <c r="VKB33" s="37"/>
      <c r="VKC33" s="37"/>
      <c r="VKD33" s="37"/>
      <c r="VKE33" s="37"/>
      <c r="VKF33" s="37"/>
      <c r="VKG33" s="37"/>
      <c r="VKH33" s="37"/>
      <c r="VKI33" s="37"/>
      <c r="VKJ33" s="37"/>
      <c r="VKK33" s="37"/>
      <c r="VKL33" s="37"/>
      <c r="VKM33" s="37"/>
      <c r="VKN33" s="37"/>
      <c r="VKO33" s="37"/>
      <c r="VKP33" s="37"/>
      <c r="VKQ33" s="37"/>
      <c r="VKR33" s="37"/>
      <c r="VKS33" s="37"/>
      <c r="VKT33" s="37"/>
      <c r="VKU33" s="37"/>
      <c r="VKV33" s="37"/>
      <c r="VKW33" s="37"/>
      <c r="VKX33" s="37"/>
      <c r="VKY33" s="37"/>
      <c r="VKZ33" s="37"/>
      <c r="VLA33" s="37"/>
      <c r="VLB33" s="37"/>
      <c r="VLC33" s="37"/>
      <c r="VLD33" s="37"/>
      <c r="VLE33" s="37"/>
      <c r="VLF33" s="37"/>
      <c r="VLG33" s="37"/>
      <c r="VLH33" s="37"/>
      <c r="VLI33" s="37"/>
      <c r="VLJ33" s="37"/>
      <c r="VLK33" s="37"/>
      <c r="VLL33" s="37"/>
      <c r="VLM33" s="37"/>
      <c r="VLN33" s="37"/>
      <c r="VLO33" s="37"/>
      <c r="VLP33" s="37"/>
      <c r="VLQ33" s="37"/>
      <c r="VLR33" s="37"/>
      <c r="VLS33" s="37"/>
      <c r="VLT33" s="37"/>
      <c r="VLU33" s="37"/>
      <c r="VLV33" s="37"/>
      <c r="VLW33" s="37"/>
      <c r="VLX33" s="37"/>
      <c r="VLY33" s="37"/>
      <c r="VLZ33" s="37"/>
      <c r="VMA33" s="37"/>
      <c r="VMB33" s="37"/>
      <c r="VMC33" s="37"/>
      <c r="VMD33" s="37"/>
      <c r="VME33" s="37"/>
      <c r="VMF33" s="37"/>
      <c r="VMG33" s="37"/>
      <c r="VMH33" s="37"/>
      <c r="VMI33" s="37"/>
      <c r="VMJ33" s="37"/>
      <c r="VMK33" s="37"/>
      <c r="VML33" s="37"/>
      <c r="VMM33" s="37"/>
      <c r="VMN33" s="37"/>
      <c r="VMO33" s="37"/>
      <c r="VMP33" s="37"/>
      <c r="VMQ33" s="37"/>
      <c r="VMR33" s="37"/>
      <c r="VMS33" s="37"/>
      <c r="VMT33" s="37"/>
      <c r="VMU33" s="37"/>
      <c r="VMV33" s="37"/>
      <c r="VMW33" s="37"/>
      <c r="VMX33" s="37"/>
      <c r="VMY33" s="37"/>
      <c r="VMZ33" s="37"/>
      <c r="VNA33" s="37"/>
      <c r="VNB33" s="37"/>
      <c r="VNC33" s="37"/>
      <c r="VND33" s="37"/>
      <c r="VNE33" s="37"/>
      <c r="VNF33" s="37"/>
      <c r="VNG33" s="37"/>
      <c r="VNH33" s="37"/>
      <c r="VNI33" s="37"/>
      <c r="VNJ33" s="37"/>
      <c r="VNK33" s="37"/>
      <c r="VNL33" s="37"/>
      <c r="VNM33" s="37"/>
      <c r="VNN33" s="37"/>
      <c r="VNO33" s="37"/>
      <c r="VNP33" s="37"/>
      <c r="VNQ33" s="37"/>
      <c r="VNR33" s="37"/>
      <c r="VNS33" s="37"/>
      <c r="VNT33" s="37"/>
      <c r="VNU33" s="37"/>
      <c r="VNV33" s="37"/>
      <c r="VNW33" s="37"/>
      <c r="VNX33" s="37"/>
      <c r="VNY33" s="37"/>
      <c r="VNZ33" s="37"/>
      <c r="VOA33" s="37"/>
      <c r="VOB33" s="37"/>
      <c r="VOC33" s="37"/>
      <c r="VOD33" s="37"/>
      <c r="VOE33" s="37"/>
      <c r="VOF33" s="37"/>
      <c r="VOG33" s="37"/>
      <c r="VOH33" s="37"/>
      <c r="VOI33" s="37"/>
      <c r="VOJ33" s="37"/>
      <c r="VOK33" s="37"/>
      <c r="VOL33" s="37"/>
      <c r="VOM33" s="37"/>
      <c r="VON33" s="37"/>
      <c r="VOO33" s="37"/>
      <c r="VOP33" s="37"/>
      <c r="VOQ33" s="37"/>
      <c r="VOR33" s="37"/>
      <c r="VOS33" s="37"/>
      <c r="VOT33" s="37"/>
      <c r="VOU33" s="37"/>
      <c r="VOV33" s="37"/>
      <c r="VOW33" s="37"/>
      <c r="VOX33" s="37"/>
      <c r="VOY33" s="37"/>
      <c r="VOZ33" s="37"/>
      <c r="VPA33" s="37"/>
      <c r="VPB33" s="37"/>
      <c r="VPC33" s="37"/>
      <c r="VPD33" s="37"/>
      <c r="VPE33" s="37"/>
      <c r="VPF33" s="37"/>
      <c r="VPG33" s="37"/>
      <c r="VPH33" s="37"/>
      <c r="VPI33" s="37"/>
      <c r="VPJ33" s="37"/>
      <c r="VPK33" s="37"/>
      <c r="VPL33" s="37"/>
      <c r="VPM33" s="37"/>
      <c r="VPN33" s="37"/>
      <c r="VPO33" s="37"/>
      <c r="VPP33" s="37"/>
      <c r="VPQ33" s="37"/>
      <c r="VPR33" s="37"/>
      <c r="VPS33" s="37"/>
      <c r="VPT33" s="37"/>
      <c r="VPU33" s="37"/>
      <c r="VPV33" s="37"/>
      <c r="VPW33" s="37"/>
      <c r="VPX33" s="37"/>
      <c r="VPY33" s="37"/>
      <c r="VPZ33" s="37"/>
      <c r="VQA33" s="37"/>
      <c r="VQB33" s="37"/>
      <c r="VQC33" s="37"/>
      <c r="VQD33" s="37"/>
      <c r="VQE33" s="37"/>
      <c r="VQF33" s="37"/>
      <c r="VQG33" s="37"/>
      <c r="VQH33" s="37"/>
      <c r="VQI33" s="37"/>
      <c r="VQJ33" s="37"/>
      <c r="VQK33" s="37"/>
      <c r="VQL33" s="37"/>
      <c r="VQM33" s="37"/>
      <c r="VQN33" s="37"/>
      <c r="VQO33" s="37"/>
      <c r="VQP33" s="37"/>
      <c r="VQQ33" s="37"/>
      <c r="VQR33" s="37"/>
      <c r="VQS33" s="37"/>
      <c r="VQT33" s="37"/>
      <c r="VQU33" s="37"/>
      <c r="VQV33" s="37"/>
      <c r="VQW33" s="37"/>
      <c r="VQX33" s="37"/>
      <c r="VQY33" s="37"/>
      <c r="VQZ33" s="37"/>
      <c r="VRA33" s="37"/>
      <c r="VRB33" s="37"/>
      <c r="VRC33" s="37"/>
      <c r="VRD33" s="37"/>
      <c r="VRE33" s="37"/>
      <c r="VRF33" s="37"/>
      <c r="VRG33" s="37"/>
      <c r="VRH33" s="37"/>
      <c r="VRI33" s="37"/>
      <c r="VRJ33" s="37"/>
      <c r="VRK33" s="37"/>
      <c r="VRL33" s="37"/>
      <c r="VRM33" s="37"/>
      <c r="VRN33" s="37"/>
      <c r="VRO33" s="37"/>
      <c r="VRP33" s="37"/>
      <c r="VRQ33" s="37"/>
      <c r="VRR33" s="37"/>
      <c r="VRS33" s="37"/>
      <c r="VRT33" s="37"/>
      <c r="VRU33" s="37"/>
      <c r="VRV33" s="37"/>
      <c r="VRW33" s="37"/>
      <c r="VRX33" s="37"/>
      <c r="VRY33" s="37"/>
      <c r="VRZ33" s="37"/>
      <c r="VSA33" s="37"/>
      <c r="VSB33" s="37"/>
      <c r="VSC33" s="37"/>
      <c r="VSD33" s="37"/>
      <c r="VSE33" s="37"/>
      <c r="VSF33" s="37"/>
      <c r="VSG33" s="37"/>
      <c r="VSH33" s="37"/>
      <c r="VSI33" s="37"/>
      <c r="VSJ33" s="37"/>
      <c r="VSK33" s="37"/>
      <c r="VSL33" s="37"/>
      <c r="VSM33" s="37"/>
      <c r="VSN33" s="37"/>
      <c r="VSO33" s="37"/>
      <c r="VSP33" s="37"/>
      <c r="VSQ33" s="37"/>
      <c r="VSR33" s="37"/>
      <c r="VSS33" s="37"/>
      <c r="VST33" s="37"/>
      <c r="VSU33" s="37"/>
      <c r="VSV33" s="37"/>
      <c r="VSW33" s="37"/>
      <c r="VSX33" s="37"/>
      <c r="VSY33" s="37"/>
      <c r="VSZ33" s="37"/>
      <c r="VTA33" s="37"/>
      <c r="VTB33" s="37"/>
      <c r="VTC33" s="37"/>
      <c r="VTD33" s="37"/>
      <c r="VTE33" s="37"/>
      <c r="VTF33" s="37"/>
      <c r="VTG33" s="37"/>
      <c r="VTH33" s="37"/>
      <c r="VTI33" s="37"/>
      <c r="VTJ33" s="37"/>
      <c r="VTK33" s="37"/>
      <c r="VTL33" s="37"/>
      <c r="VTM33" s="37"/>
      <c r="VTN33" s="37"/>
      <c r="VTO33" s="37"/>
      <c r="VTP33" s="37"/>
      <c r="VTQ33" s="37"/>
      <c r="VTR33" s="37"/>
      <c r="VTS33" s="37"/>
      <c r="VTT33" s="37"/>
      <c r="VTU33" s="37"/>
      <c r="VTV33" s="37"/>
      <c r="VTW33" s="37"/>
      <c r="VTX33" s="37"/>
      <c r="VTY33" s="37"/>
      <c r="VTZ33" s="37"/>
      <c r="VUA33" s="37"/>
      <c r="VUB33" s="37"/>
      <c r="VUC33" s="37"/>
      <c r="VUD33" s="37"/>
      <c r="VUE33" s="37"/>
      <c r="VUF33" s="37"/>
      <c r="VUG33" s="37"/>
      <c r="VUH33" s="37"/>
      <c r="VUI33" s="37"/>
      <c r="VUJ33" s="37"/>
      <c r="VUK33" s="37"/>
      <c r="VUL33" s="37"/>
      <c r="VUM33" s="37"/>
      <c r="VUN33" s="37"/>
      <c r="VUO33" s="37"/>
      <c r="VUP33" s="37"/>
      <c r="VUQ33" s="37"/>
      <c r="VUR33" s="37"/>
      <c r="VUS33" s="37"/>
      <c r="VUT33" s="37"/>
      <c r="VUU33" s="37"/>
      <c r="VUV33" s="37"/>
      <c r="VUW33" s="37"/>
      <c r="VUX33" s="37"/>
      <c r="VUY33" s="37"/>
      <c r="VUZ33" s="37"/>
      <c r="VVA33" s="37"/>
      <c r="VVB33" s="37"/>
      <c r="VVC33" s="37"/>
      <c r="VVD33" s="37"/>
      <c r="VVE33" s="37"/>
      <c r="VVF33" s="37"/>
      <c r="VVG33" s="37"/>
      <c r="VVH33" s="37"/>
      <c r="VVI33" s="37"/>
      <c r="VVJ33" s="37"/>
      <c r="VVK33" s="37"/>
      <c r="VVL33" s="37"/>
      <c r="VVM33" s="37"/>
      <c r="VVN33" s="37"/>
      <c r="VVO33" s="37"/>
      <c r="VVP33" s="37"/>
      <c r="VVQ33" s="37"/>
      <c r="VVR33" s="37"/>
      <c r="VVS33" s="37"/>
      <c r="VVT33" s="37"/>
      <c r="VVU33" s="37"/>
      <c r="VVV33" s="37"/>
      <c r="VVW33" s="37"/>
      <c r="VVX33" s="37"/>
      <c r="VVY33" s="37"/>
      <c r="VVZ33" s="37"/>
      <c r="VWA33" s="37"/>
      <c r="VWB33" s="37"/>
      <c r="VWC33" s="37"/>
      <c r="VWD33" s="37"/>
      <c r="VWE33" s="37"/>
      <c r="VWF33" s="37"/>
      <c r="VWG33" s="37"/>
      <c r="VWH33" s="37"/>
      <c r="VWI33" s="37"/>
      <c r="VWJ33" s="37"/>
      <c r="VWK33" s="37"/>
      <c r="VWL33" s="37"/>
      <c r="VWM33" s="37"/>
      <c r="VWN33" s="37"/>
      <c r="VWO33" s="37"/>
      <c r="VWP33" s="37"/>
      <c r="VWQ33" s="37"/>
      <c r="VWR33" s="37"/>
      <c r="VWS33" s="37"/>
      <c r="VWT33" s="37"/>
      <c r="VWU33" s="37"/>
      <c r="VWV33" s="37"/>
      <c r="VWW33" s="37"/>
      <c r="VWX33" s="37"/>
      <c r="VWY33" s="37"/>
      <c r="VWZ33" s="37"/>
      <c r="VXA33" s="37"/>
      <c r="VXB33" s="37"/>
      <c r="VXC33" s="37"/>
      <c r="VXD33" s="37"/>
      <c r="VXE33" s="37"/>
      <c r="VXF33" s="37"/>
      <c r="VXG33" s="37"/>
      <c r="VXH33" s="37"/>
      <c r="VXI33" s="37"/>
      <c r="VXJ33" s="37"/>
      <c r="VXK33" s="37"/>
      <c r="VXL33" s="37"/>
      <c r="VXM33" s="37"/>
      <c r="VXN33" s="37"/>
      <c r="VXO33" s="37"/>
      <c r="VXP33" s="37"/>
      <c r="VXQ33" s="37"/>
      <c r="VXR33" s="37"/>
      <c r="VXS33" s="37"/>
      <c r="VXT33" s="37"/>
      <c r="VXU33" s="37"/>
      <c r="VXV33" s="37"/>
      <c r="VXW33" s="37"/>
      <c r="VXX33" s="37"/>
      <c r="VXY33" s="37"/>
      <c r="VXZ33" s="37"/>
      <c r="VYA33" s="37"/>
      <c r="VYB33" s="37"/>
      <c r="VYC33" s="37"/>
      <c r="VYD33" s="37"/>
      <c r="VYE33" s="37"/>
      <c r="VYF33" s="37"/>
      <c r="VYG33" s="37"/>
      <c r="VYH33" s="37"/>
      <c r="VYI33" s="37"/>
      <c r="VYJ33" s="37"/>
      <c r="VYK33" s="37"/>
      <c r="VYL33" s="37"/>
      <c r="VYM33" s="37"/>
      <c r="VYN33" s="37"/>
      <c r="VYO33" s="37"/>
      <c r="VYP33" s="37"/>
      <c r="VYQ33" s="37"/>
      <c r="VYR33" s="37"/>
      <c r="VYS33" s="37"/>
      <c r="VYT33" s="37"/>
      <c r="VYU33" s="37"/>
      <c r="VYV33" s="37"/>
      <c r="VYW33" s="37"/>
      <c r="VYX33" s="37"/>
      <c r="VYY33" s="37"/>
      <c r="VYZ33" s="37"/>
      <c r="VZA33" s="37"/>
      <c r="VZB33" s="37"/>
      <c r="VZC33" s="37"/>
      <c r="VZD33" s="37"/>
      <c r="VZE33" s="37"/>
      <c r="VZF33" s="37"/>
      <c r="VZG33" s="37"/>
      <c r="VZH33" s="37"/>
      <c r="VZI33" s="37"/>
      <c r="VZJ33" s="37"/>
      <c r="VZK33" s="37"/>
      <c r="VZL33" s="37"/>
      <c r="VZM33" s="37"/>
      <c r="VZN33" s="37"/>
      <c r="VZO33" s="37"/>
      <c r="VZP33" s="37"/>
      <c r="VZQ33" s="37"/>
      <c r="VZR33" s="37"/>
      <c r="VZS33" s="37"/>
      <c r="VZT33" s="37"/>
      <c r="VZU33" s="37"/>
      <c r="VZV33" s="37"/>
      <c r="VZW33" s="37"/>
      <c r="VZX33" s="37"/>
      <c r="VZY33" s="37"/>
      <c r="VZZ33" s="37"/>
      <c r="WAA33" s="37"/>
      <c r="WAB33" s="37"/>
      <c r="WAC33" s="37"/>
      <c r="WAD33" s="37"/>
      <c r="WAE33" s="37"/>
      <c r="WAF33" s="37"/>
      <c r="WAG33" s="37"/>
      <c r="WAH33" s="37"/>
      <c r="WAI33" s="37"/>
      <c r="WAJ33" s="37"/>
      <c r="WAK33" s="37"/>
      <c r="WAL33" s="37"/>
      <c r="WAM33" s="37"/>
      <c r="WAN33" s="37"/>
      <c r="WAO33" s="37"/>
      <c r="WAP33" s="37"/>
      <c r="WAQ33" s="37"/>
      <c r="WAR33" s="37"/>
      <c r="WAS33" s="37"/>
      <c r="WAT33" s="37"/>
      <c r="WAU33" s="37"/>
      <c r="WAV33" s="37"/>
      <c r="WAW33" s="37"/>
      <c r="WAX33" s="37"/>
      <c r="WAY33" s="37"/>
      <c r="WAZ33" s="37"/>
      <c r="WBA33" s="37"/>
      <c r="WBB33" s="37"/>
      <c r="WBC33" s="37"/>
      <c r="WBD33" s="37"/>
      <c r="WBE33" s="37"/>
      <c r="WBF33" s="37"/>
      <c r="WBG33" s="37"/>
      <c r="WBH33" s="37"/>
      <c r="WBI33" s="37"/>
      <c r="WBJ33" s="37"/>
      <c r="WBK33" s="37"/>
      <c r="WBL33" s="37"/>
      <c r="WBM33" s="37"/>
      <c r="WBN33" s="37"/>
      <c r="WBO33" s="37"/>
      <c r="WBP33" s="37"/>
      <c r="WBQ33" s="37"/>
      <c r="WBR33" s="37"/>
      <c r="WBS33" s="37"/>
      <c r="WBT33" s="37"/>
      <c r="WBU33" s="37"/>
      <c r="WBV33" s="37"/>
      <c r="WBW33" s="37"/>
      <c r="WBX33" s="37"/>
      <c r="WBY33" s="37"/>
      <c r="WBZ33" s="37"/>
      <c r="WCA33" s="37"/>
      <c r="WCB33" s="37"/>
      <c r="WCC33" s="37"/>
      <c r="WCD33" s="37"/>
      <c r="WCE33" s="37"/>
      <c r="WCF33" s="37"/>
      <c r="WCG33" s="37"/>
      <c r="WCH33" s="37"/>
      <c r="WCI33" s="37"/>
      <c r="WCJ33" s="37"/>
      <c r="WCK33" s="37"/>
      <c r="WCL33" s="37"/>
      <c r="WCM33" s="37"/>
      <c r="WCN33" s="37"/>
      <c r="WCO33" s="37"/>
      <c r="WCP33" s="37"/>
      <c r="WCQ33" s="37"/>
      <c r="WCR33" s="37"/>
      <c r="WCS33" s="37"/>
      <c r="WCT33" s="37"/>
      <c r="WCU33" s="37"/>
      <c r="WCV33" s="37"/>
      <c r="WCW33" s="37"/>
      <c r="WCX33" s="37"/>
      <c r="WCY33" s="37"/>
      <c r="WCZ33" s="37"/>
      <c r="WDA33" s="37"/>
      <c r="WDB33" s="37"/>
      <c r="WDC33" s="37"/>
      <c r="WDD33" s="37"/>
      <c r="WDE33" s="37"/>
      <c r="WDF33" s="37"/>
      <c r="WDG33" s="37"/>
      <c r="WDH33" s="37"/>
      <c r="WDI33" s="37"/>
      <c r="WDJ33" s="37"/>
      <c r="WDK33" s="37"/>
      <c r="WDL33" s="37"/>
      <c r="WDM33" s="37"/>
      <c r="WDN33" s="37"/>
      <c r="WDO33" s="37"/>
      <c r="WDP33" s="37"/>
      <c r="WDQ33" s="37"/>
      <c r="WDR33" s="37"/>
      <c r="WDS33" s="37"/>
      <c r="WDT33" s="37"/>
      <c r="WDU33" s="37"/>
      <c r="WDV33" s="37"/>
      <c r="WDW33" s="37"/>
      <c r="WDX33" s="37"/>
      <c r="WDY33" s="37"/>
      <c r="WDZ33" s="37"/>
      <c r="WEA33" s="37"/>
      <c r="WEB33" s="37"/>
      <c r="WEC33" s="37"/>
      <c r="WED33" s="37"/>
      <c r="WEE33" s="37"/>
      <c r="WEF33" s="37"/>
      <c r="WEG33" s="37"/>
      <c r="WEH33" s="37"/>
      <c r="WEI33" s="37"/>
      <c r="WEJ33" s="37"/>
      <c r="WEK33" s="37"/>
      <c r="WEL33" s="37"/>
      <c r="WEM33" s="37"/>
      <c r="WEN33" s="37"/>
      <c r="WEO33" s="37"/>
      <c r="WEP33" s="37"/>
      <c r="WEQ33" s="37"/>
      <c r="WER33" s="37"/>
      <c r="WES33" s="37"/>
      <c r="WET33" s="37"/>
      <c r="WEU33" s="37"/>
      <c r="WEV33" s="37"/>
      <c r="WEW33" s="37"/>
      <c r="WEX33" s="37"/>
      <c r="WEY33" s="37"/>
      <c r="WEZ33" s="37"/>
      <c r="WFA33" s="37"/>
      <c r="WFB33" s="37"/>
      <c r="WFC33" s="37"/>
      <c r="WFD33" s="37"/>
      <c r="WFE33" s="37"/>
      <c r="WFF33" s="37"/>
      <c r="WFG33" s="37"/>
      <c r="WFH33" s="37"/>
      <c r="WFI33" s="37"/>
      <c r="WFJ33" s="37"/>
      <c r="WFK33" s="37"/>
      <c r="WFL33" s="37"/>
      <c r="WFM33" s="37"/>
      <c r="WFN33" s="37"/>
      <c r="WFO33" s="37"/>
      <c r="WFP33" s="37"/>
      <c r="WFQ33" s="37"/>
      <c r="WFR33" s="37"/>
      <c r="WFS33" s="37"/>
      <c r="WFT33" s="37"/>
      <c r="WFU33" s="37"/>
      <c r="WFV33" s="37"/>
      <c r="WFW33" s="37"/>
      <c r="WFX33" s="37"/>
      <c r="WFY33" s="37"/>
      <c r="WFZ33" s="37"/>
      <c r="WGA33" s="37"/>
      <c r="WGB33" s="37"/>
      <c r="WGC33" s="37"/>
      <c r="WGD33" s="37"/>
      <c r="WGE33" s="37"/>
      <c r="WGF33" s="37"/>
      <c r="WGG33" s="37"/>
      <c r="WGH33" s="37"/>
      <c r="WGI33" s="37"/>
      <c r="WGJ33" s="37"/>
      <c r="WGK33" s="37"/>
      <c r="WGL33" s="37"/>
      <c r="WGM33" s="37"/>
      <c r="WGN33" s="37"/>
      <c r="WGO33" s="37"/>
      <c r="WGP33" s="37"/>
      <c r="WGQ33" s="37"/>
      <c r="WGR33" s="37"/>
      <c r="WGS33" s="37"/>
      <c r="WGT33" s="37"/>
      <c r="WGU33" s="37"/>
      <c r="WGV33" s="37"/>
      <c r="WGW33" s="37"/>
      <c r="WGX33" s="37"/>
      <c r="WGY33" s="37"/>
      <c r="WGZ33" s="37"/>
      <c r="WHA33" s="37"/>
      <c r="WHB33" s="37"/>
      <c r="WHC33" s="37"/>
      <c r="WHD33" s="37"/>
      <c r="WHE33" s="37"/>
      <c r="WHF33" s="37"/>
      <c r="WHG33" s="37"/>
      <c r="WHH33" s="37"/>
      <c r="WHI33" s="37"/>
      <c r="WHJ33" s="37"/>
      <c r="WHK33" s="37"/>
      <c r="WHL33" s="37"/>
      <c r="WHM33" s="37"/>
      <c r="WHN33" s="37"/>
      <c r="WHO33" s="37"/>
      <c r="WHP33" s="37"/>
      <c r="WHQ33" s="37"/>
      <c r="WHR33" s="37"/>
      <c r="WHS33" s="37"/>
      <c r="WHT33" s="37"/>
      <c r="WHU33" s="37"/>
      <c r="WHV33" s="37"/>
      <c r="WHW33" s="37"/>
      <c r="WHX33" s="37"/>
      <c r="WHY33" s="37"/>
      <c r="WHZ33" s="37"/>
      <c r="WIA33" s="37"/>
      <c r="WIB33" s="37"/>
      <c r="WIC33" s="37"/>
      <c r="WID33" s="37"/>
      <c r="WIE33" s="37"/>
      <c r="WIF33" s="37"/>
      <c r="WIG33" s="37"/>
      <c r="WIH33" s="37"/>
      <c r="WII33" s="37"/>
      <c r="WIJ33" s="37"/>
      <c r="WIK33" s="37"/>
      <c r="WIL33" s="37"/>
      <c r="WIM33" s="37"/>
      <c r="WIN33" s="37"/>
      <c r="WIO33" s="37"/>
      <c r="WIP33" s="37"/>
      <c r="WIQ33" s="37"/>
      <c r="WIR33" s="37"/>
      <c r="WIS33" s="37"/>
      <c r="WIT33" s="37"/>
      <c r="WIU33" s="37"/>
      <c r="WIV33" s="37"/>
      <c r="WIW33" s="37"/>
      <c r="WIX33" s="37"/>
      <c r="WIY33" s="37"/>
      <c r="WIZ33" s="37"/>
      <c r="WJA33" s="37"/>
      <c r="WJB33" s="37"/>
      <c r="WJC33" s="37"/>
      <c r="WJD33" s="37"/>
      <c r="WJE33" s="37"/>
      <c r="WJF33" s="37"/>
      <c r="WJG33" s="37"/>
      <c r="WJH33" s="37"/>
      <c r="WJI33" s="37"/>
      <c r="WJJ33" s="37"/>
      <c r="WJK33" s="37"/>
      <c r="WJL33" s="37"/>
      <c r="WJM33" s="37"/>
      <c r="WJN33" s="37"/>
      <c r="WJO33" s="37"/>
      <c r="WJP33" s="37"/>
      <c r="WJQ33" s="37"/>
      <c r="WJR33" s="37"/>
      <c r="WJS33" s="37"/>
      <c r="WJT33" s="37"/>
      <c r="WJU33" s="37"/>
      <c r="WJV33" s="37"/>
      <c r="WJW33" s="37"/>
      <c r="WJX33" s="37"/>
      <c r="WJY33" s="37"/>
      <c r="WJZ33" s="37"/>
      <c r="WKA33" s="37"/>
      <c r="WKB33" s="37"/>
      <c r="WKC33" s="37"/>
      <c r="WKD33" s="37"/>
      <c r="WKE33" s="37"/>
      <c r="WKF33" s="37"/>
      <c r="WKG33" s="37"/>
      <c r="WKH33" s="37"/>
      <c r="WKI33" s="37"/>
      <c r="WKJ33" s="37"/>
      <c r="WKK33" s="37"/>
      <c r="WKL33" s="37"/>
      <c r="WKM33" s="37"/>
      <c r="WKN33" s="37"/>
      <c r="WKO33" s="37"/>
      <c r="WKP33" s="37"/>
      <c r="WKQ33" s="37"/>
      <c r="WKR33" s="37"/>
      <c r="WKS33" s="37"/>
      <c r="WKT33" s="37"/>
      <c r="WKU33" s="37"/>
      <c r="WKV33" s="37"/>
      <c r="WKW33" s="37"/>
      <c r="WKX33" s="37"/>
      <c r="WKY33" s="37"/>
      <c r="WKZ33" s="37"/>
      <c r="WLA33" s="37"/>
      <c r="WLB33" s="37"/>
      <c r="WLC33" s="37"/>
      <c r="WLD33" s="37"/>
      <c r="WLE33" s="37"/>
      <c r="WLF33" s="37"/>
      <c r="WLG33" s="37"/>
      <c r="WLH33" s="37"/>
      <c r="WLI33" s="37"/>
      <c r="WLJ33" s="37"/>
      <c r="WLK33" s="37"/>
      <c r="WLL33" s="37"/>
      <c r="WLM33" s="37"/>
      <c r="WLN33" s="37"/>
      <c r="WLO33" s="37"/>
      <c r="WLP33" s="37"/>
      <c r="WLQ33" s="37"/>
      <c r="WLR33" s="37"/>
      <c r="WLS33" s="37"/>
      <c r="WLT33" s="37"/>
      <c r="WLU33" s="37"/>
      <c r="WLV33" s="37"/>
      <c r="WLW33" s="37"/>
      <c r="WLX33" s="37"/>
      <c r="WLY33" s="37"/>
      <c r="WLZ33" s="37"/>
      <c r="WMA33" s="37"/>
      <c r="WMB33" s="37"/>
      <c r="WMC33" s="37"/>
      <c r="WMD33" s="37"/>
      <c r="WME33" s="37"/>
      <c r="WMF33" s="37"/>
      <c r="WMG33" s="37"/>
      <c r="WMH33" s="37"/>
      <c r="WMI33" s="37"/>
      <c r="WMJ33" s="37"/>
      <c r="WMK33" s="37"/>
      <c r="WML33" s="37"/>
      <c r="WMM33" s="37"/>
      <c r="WMN33" s="37"/>
      <c r="WMO33" s="37"/>
      <c r="WMP33" s="37"/>
      <c r="WMQ33" s="37"/>
      <c r="WMR33" s="37"/>
      <c r="WMS33" s="37"/>
      <c r="WMT33" s="37"/>
      <c r="WMU33" s="37"/>
      <c r="WMV33" s="37"/>
      <c r="WMW33" s="37"/>
      <c r="WMX33" s="37"/>
      <c r="WMY33" s="37"/>
      <c r="WMZ33" s="37"/>
      <c r="WNA33" s="37"/>
      <c r="WNB33" s="37"/>
      <c r="WNC33" s="37"/>
      <c r="WND33" s="37"/>
      <c r="WNE33" s="37"/>
      <c r="WNF33" s="37"/>
      <c r="WNG33" s="37"/>
      <c r="WNH33" s="37"/>
      <c r="WNI33" s="37"/>
      <c r="WNJ33" s="37"/>
      <c r="WNK33" s="37"/>
      <c r="WNL33" s="37"/>
      <c r="WNM33" s="37"/>
      <c r="WNN33" s="37"/>
      <c r="WNO33" s="37"/>
      <c r="WNP33" s="37"/>
      <c r="WNQ33" s="37"/>
      <c r="WNR33" s="37"/>
      <c r="WNS33" s="37"/>
      <c r="WNT33" s="37"/>
      <c r="WNU33" s="37"/>
      <c r="WNV33" s="37"/>
      <c r="WNW33" s="37"/>
      <c r="WNX33" s="37"/>
      <c r="WNY33" s="37"/>
      <c r="WNZ33" s="37"/>
      <c r="WOA33" s="37"/>
      <c r="WOB33" s="37"/>
      <c r="WOC33" s="37"/>
      <c r="WOD33" s="37"/>
      <c r="WOE33" s="37"/>
      <c r="WOF33" s="37"/>
      <c r="WOG33" s="37"/>
      <c r="WOH33" s="37"/>
      <c r="WOI33" s="37"/>
      <c r="WOJ33" s="37"/>
      <c r="WOK33" s="37"/>
      <c r="WOL33" s="37"/>
      <c r="WOM33" s="37"/>
      <c r="WON33" s="37"/>
      <c r="WOO33" s="37"/>
      <c r="WOP33" s="37"/>
      <c r="WOQ33" s="37"/>
      <c r="WOR33" s="37"/>
      <c r="WOS33" s="37"/>
      <c r="WOT33" s="37"/>
      <c r="WOU33" s="37"/>
      <c r="WOV33" s="37"/>
      <c r="WOW33" s="37"/>
      <c r="WOX33" s="37"/>
      <c r="WOY33" s="37"/>
      <c r="WOZ33" s="37"/>
      <c r="WPA33" s="37"/>
      <c r="WPB33" s="37"/>
      <c r="WPC33" s="37"/>
      <c r="WPD33" s="37"/>
      <c r="WPE33" s="37"/>
      <c r="WPF33" s="37"/>
      <c r="WPG33" s="37"/>
      <c r="WPH33" s="37"/>
      <c r="WPI33" s="37"/>
      <c r="WPJ33" s="37"/>
      <c r="WPK33" s="37"/>
      <c r="WPL33" s="37"/>
      <c r="WPM33" s="37"/>
      <c r="WPN33" s="37"/>
      <c r="WPO33" s="37"/>
      <c r="WPP33" s="37"/>
      <c r="WPQ33" s="37"/>
      <c r="WPR33" s="37"/>
      <c r="WPS33" s="37"/>
      <c r="WPT33" s="37"/>
      <c r="WPU33" s="37"/>
      <c r="WPV33" s="37"/>
      <c r="WPW33" s="37"/>
      <c r="WPX33" s="37"/>
      <c r="WPY33" s="37"/>
      <c r="WPZ33" s="37"/>
      <c r="WQA33" s="37"/>
      <c r="WQB33" s="37"/>
      <c r="WQC33" s="37"/>
      <c r="WQD33" s="37"/>
      <c r="WQE33" s="37"/>
      <c r="WQF33" s="37"/>
      <c r="WQG33" s="37"/>
      <c r="WQH33" s="37"/>
      <c r="WQI33" s="37"/>
      <c r="WQJ33" s="37"/>
      <c r="WQK33" s="37"/>
      <c r="WQL33" s="37"/>
      <c r="WQM33" s="37"/>
      <c r="WQN33" s="37"/>
      <c r="WQO33" s="37"/>
      <c r="WQP33" s="37"/>
      <c r="WQQ33" s="37"/>
      <c r="WQR33" s="37"/>
      <c r="WQS33" s="37"/>
      <c r="WQT33" s="37"/>
      <c r="WQU33" s="37"/>
      <c r="WQV33" s="37"/>
      <c r="WQW33" s="37"/>
      <c r="WQX33" s="37"/>
      <c r="WQY33" s="37"/>
      <c r="WQZ33" s="37"/>
      <c r="WRA33" s="37"/>
      <c r="WRB33" s="37"/>
      <c r="WRC33" s="37"/>
      <c r="WRD33" s="37"/>
      <c r="WRE33" s="37"/>
      <c r="WRF33" s="37"/>
      <c r="WRG33" s="37"/>
      <c r="WRH33" s="37"/>
      <c r="WRI33" s="37"/>
      <c r="WRJ33" s="37"/>
      <c r="WRK33" s="37"/>
      <c r="WRL33" s="37"/>
      <c r="WRM33" s="37"/>
      <c r="WRN33" s="37"/>
      <c r="WRO33" s="37"/>
      <c r="WRP33" s="37"/>
      <c r="WRQ33" s="37"/>
      <c r="WRR33" s="37"/>
      <c r="WRS33" s="37"/>
      <c r="WRT33" s="37"/>
      <c r="WRU33" s="37"/>
      <c r="WRV33" s="37"/>
      <c r="WRW33" s="37"/>
      <c r="WRX33" s="37"/>
      <c r="WRY33" s="37"/>
      <c r="WRZ33" s="37"/>
      <c r="WSA33" s="37"/>
      <c r="WSB33" s="37"/>
      <c r="WSC33" s="37"/>
      <c r="WSD33" s="37"/>
      <c r="WSE33" s="37"/>
      <c r="WSF33" s="37"/>
      <c r="WSG33" s="37"/>
      <c r="WSH33" s="37"/>
      <c r="WSI33" s="37"/>
      <c r="WSJ33" s="37"/>
      <c r="WSK33" s="37"/>
      <c r="WSL33" s="37"/>
      <c r="WSM33" s="37"/>
      <c r="WSN33" s="37"/>
      <c r="WSO33" s="37"/>
      <c r="WSP33" s="37"/>
      <c r="WSQ33" s="37"/>
      <c r="WSR33" s="37"/>
      <c r="WSS33" s="37"/>
      <c r="WST33" s="37"/>
      <c r="WSU33" s="37"/>
      <c r="WSV33" s="37"/>
      <c r="WSW33" s="37"/>
      <c r="WSX33" s="37"/>
      <c r="WSY33" s="37"/>
      <c r="WSZ33" s="37"/>
      <c r="WTA33" s="37"/>
      <c r="WTB33" s="37"/>
      <c r="WTC33" s="37"/>
      <c r="WTD33" s="37"/>
      <c r="WTE33" s="37"/>
      <c r="WTF33" s="37"/>
      <c r="WTG33" s="37"/>
      <c r="WTH33" s="37"/>
      <c r="WTI33" s="37"/>
      <c r="WTJ33" s="37"/>
      <c r="WTK33" s="37"/>
      <c r="WTL33" s="37"/>
      <c r="WTM33" s="37"/>
      <c r="WTN33" s="37"/>
      <c r="WTO33" s="37"/>
      <c r="WTP33" s="37"/>
      <c r="WTQ33" s="37"/>
      <c r="WTR33" s="37"/>
      <c r="WTS33" s="37"/>
      <c r="WTT33" s="37"/>
      <c r="WTU33" s="37"/>
      <c r="WTV33" s="37"/>
      <c r="WTW33" s="37"/>
      <c r="WTX33" s="37"/>
      <c r="WTY33" s="37"/>
      <c r="WTZ33" s="37"/>
      <c r="WUA33" s="37"/>
      <c r="WUB33" s="37"/>
      <c r="WUC33" s="37"/>
      <c r="WUD33" s="37"/>
      <c r="WUE33" s="37"/>
      <c r="WUF33" s="37"/>
      <c r="WUG33" s="37"/>
      <c r="WUH33" s="37"/>
      <c r="WUI33" s="37"/>
      <c r="WUJ33" s="37"/>
      <c r="WUK33" s="37"/>
      <c r="WUL33" s="37"/>
      <c r="WUM33" s="37"/>
      <c r="WUN33" s="37"/>
      <c r="WUO33" s="37"/>
      <c r="WUP33" s="37"/>
      <c r="WUQ33" s="37"/>
      <c r="WUR33" s="37"/>
      <c r="WUS33" s="37"/>
      <c r="WUT33" s="37"/>
      <c r="WUU33" s="37"/>
      <c r="WUV33" s="37"/>
      <c r="WUW33" s="37"/>
      <c r="WUX33" s="37"/>
      <c r="WUY33" s="37"/>
      <c r="WUZ33" s="37"/>
      <c r="WVA33" s="37"/>
      <c r="WVB33" s="37"/>
      <c r="WVC33" s="37"/>
      <c r="WVD33" s="37"/>
      <c r="WVE33" s="37"/>
      <c r="WVF33" s="37"/>
      <c r="WVG33" s="37"/>
      <c r="WVH33" s="37"/>
      <c r="WVI33" s="37"/>
      <c r="WVJ33" s="37"/>
      <c r="WVK33" s="37"/>
      <c r="WVL33" s="37"/>
      <c r="WVM33" s="37"/>
      <c r="WVN33" s="37"/>
      <c r="WVO33" s="37"/>
      <c r="WVP33" s="37"/>
      <c r="WVQ33" s="37"/>
      <c r="WVR33" s="37"/>
      <c r="WVS33" s="37"/>
      <c r="WVT33" s="37"/>
      <c r="WVU33" s="37"/>
      <c r="WVV33" s="37"/>
      <c r="WVW33" s="37"/>
      <c r="WVX33" s="37"/>
      <c r="WVY33" s="37"/>
      <c r="WVZ33" s="37"/>
      <c r="WWA33" s="37"/>
      <c r="WWB33" s="37"/>
      <c r="WWC33" s="37"/>
      <c r="WWD33" s="37"/>
      <c r="WWE33" s="37"/>
      <c r="WWF33" s="37"/>
      <c r="WWG33" s="37"/>
      <c r="WWH33" s="37"/>
      <c r="WWI33" s="37"/>
      <c r="WWJ33" s="37"/>
      <c r="WWK33" s="37"/>
      <c r="WWL33" s="37"/>
      <c r="WWM33" s="37"/>
      <c r="WWN33" s="37"/>
      <c r="WWO33" s="37"/>
      <c r="WWP33" s="37"/>
      <c r="WWQ33" s="37"/>
      <c r="WWR33" s="37"/>
      <c r="WWS33" s="37"/>
      <c r="WWT33" s="37"/>
      <c r="WWU33" s="37"/>
      <c r="WWV33" s="37"/>
      <c r="WWW33" s="37"/>
      <c r="WWX33" s="37"/>
      <c r="WWY33" s="37"/>
      <c r="WWZ33" s="37"/>
      <c r="WXA33" s="37"/>
      <c r="WXB33" s="37"/>
      <c r="WXC33" s="37"/>
      <c r="WXD33" s="37"/>
      <c r="WXE33" s="37"/>
      <c r="WXF33" s="37"/>
      <c r="WXG33" s="37"/>
      <c r="WXH33" s="37"/>
      <c r="WXI33" s="37"/>
      <c r="WXJ33" s="37"/>
      <c r="WXK33" s="37"/>
      <c r="WXL33" s="37"/>
      <c r="WXM33" s="37"/>
      <c r="WXN33" s="37"/>
      <c r="WXO33" s="37"/>
      <c r="WXP33" s="37"/>
      <c r="WXQ33" s="37"/>
      <c r="WXR33" s="37"/>
      <c r="WXS33" s="37"/>
      <c r="WXT33" s="37"/>
      <c r="WXU33" s="37"/>
      <c r="WXV33" s="37"/>
      <c r="WXW33" s="37"/>
      <c r="WXX33" s="37"/>
      <c r="WXY33" s="37"/>
      <c r="WXZ33" s="37"/>
      <c r="WYA33" s="37"/>
      <c r="WYB33" s="37"/>
      <c r="WYC33" s="37"/>
      <c r="WYD33" s="37"/>
      <c r="WYE33" s="37"/>
      <c r="WYF33" s="37"/>
      <c r="WYG33" s="37"/>
      <c r="WYH33" s="37"/>
      <c r="WYI33" s="37"/>
      <c r="WYJ33" s="37"/>
      <c r="WYK33" s="37"/>
      <c r="WYL33" s="37"/>
      <c r="WYM33" s="37"/>
      <c r="WYN33" s="37"/>
      <c r="WYO33" s="37"/>
      <c r="WYP33" s="37"/>
      <c r="WYQ33" s="37"/>
      <c r="WYR33" s="37"/>
      <c r="WYS33" s="37"/>
      <c r="WYT33" s="37"/>
      <c r="WYU33" s="37"/>
      <c r="WYV33" s="37"/>
      <c r="WYW33" s="37"/>
      <c r="WYX33" s="37"/>
      <c r="WYY33" s="37"/>
      <c r="WYZ33" s="37"/>
      <c r="WZA33" s="37"/>
      <c r="WZB33" s="37"/>
      <c r="WZC33" s="37"/>
      <c r="WZD33" s="37"/>
      <c r="WZE33" s="37"/>
      <c r="WZF33" s="37"/>
      <c r="WZG33" s="37"/>
      <c r="WZH33" s="37"/>
      <c r="WZI33" s="37"/>
      <c r="WZJ33" s="37"/>
      <c r="WZK33" s="37"/>
      <c r="WZL33" s="37"/>
      <c r="WZM33" s="37"/>
      <c r="WZN33" s="37"/>
      <c r="WZO33" s="37"/>
      <c r="WZP33" s="37"/>
      <c r="WZQ33" s="37"/>
      <c r="WZR33" s="37"/>
      <c r="WZS33" s="37"/>
      <c r="WZT33" s="37"/>
      <c r="WZU33" s="37"/>
      <c r="WZV33" s="37"/>
      <c r="WZW33" s="37"/>
      <c r="WZX33" s="37"/>
      <c r="WZY33" s="37"/>
      <c r="WZZ33" s="37"/>
      <c r="XAA33" s="37"/>
      <c r="XAB33" s="37"/>
      <c r="XAC33" s="37"/>
      <c r="XAD33" s="37"/>
      <c r="XAE33" s="37"/>
      <c r="XAF33" s="37"/>
      <c r="XAG33" s="37"/>
      <c r="XAH33" s="37"/>
      <c r="XAI33" s="37"/>
      <c r="XAJ33" s="37"/>
      <c r="XAK33" s="37"/>
      <c r="XAL33" s="37"/>
      <c r="XAM33" s="37"/>
      <c r="XAN33" s="37"/>
      <c r="XAO33" s="37"/>
      <c r="XAP33" s="37"/>
      <c r="XAQ33" s="37"/>
      <c r="XAR33" s="37"/>
      <c r="XAS33" s="37"/>
      <c r="XAT33" s="37"/>
      <c r="XAU33" s="37"/>
      <c r="XAV33" s="37"/>
      <c r="XAW33" s="37"/>
      <c r="XAX33" s="37"/>
      <c r="XAY33" s="37"/>
      <c r="XAZ33" s="37"/>
      <c r="XBA33" s="37"/>
      <c r="XBB33" s="37"/>
      <c r="XBC33" s="37"/>
      <c r="XBD33" s="37"/>
      <c r="XBE33" s="37"/>
      <c r="XBF33" s="37"/>
      <c r="XBG33" s="37"/>
      <c r="XBH33" s="37"/>
      <c r="XBI33" s="37"/>
      <c r="XBJ33" s="37"/>
      <c r="XBK33" s="37"/>
      <c r="XBL33" s="37"/>
      <c r="XBM33" s="37"/>
      <c r="XBN33" s="37"/>
      <c r="XBO33" s="37"/>
      <c r="XBP33" s="37"/>
      <c r="XBQ33" s="37"/>
      <c r="XBR33" s="37"/>
      <c r="XBS33" s="37"/>
      <c r="XBT33" s="37"/>
      <c r="XBU33" s="37"/>
      <c r="XBV33" s="37"/>
      <c r="XBW33" s="37"/>
      <c r="XBX33" s="37"/>
      <c r="XBY33" s="37"/>
      <c r="XBZ33" s="37"/>
      <c r="XCA33" s="37"/>
      <c r="XCB33" s="37"/>
      <c r="XCC33" s="37"/>
      <c r="XCD33" s="37"/>
      <c r="XCE33" s="37"/>
      <c r="XCF33" s="37"/>
      <c r="XCG33" s="37"/>
      <c r="XCH33" s="37"/>
      <c r="XCI33" s="37"/>
      <c r="XCJ33" s="37"/>
      <c r="XCK33" s="37"/>
      <c r="XCL33" s="37"/>
      <c r="XCM33" s="37"/>
      <c r="XCN33" s="37"/>
      <c r="XCO33" s="37"/>
      <c r="XCP33" s="37"/>
      <c r="XCQ33" s="37"/>
      <c r="XCR33" s="37"/>
      <c r="XCS33" s="37"/>
      <c r="XCT33" s="37"/>
      <c r="XCU33" s="37"/>
      <c r="XCV33" s="37"/>
      <c r="XCW33" s="37"/>
      <c r="XCX33" s="37"/>
      <c r="XCY33" s="37"/>
      <c r="XCZ33" s="37"/>
      <c r="XDA33" s="37"/>
      <c r="XDB33" s="37"/>
      <c r="XDC33" s="37"/>
      <c r="XDD33" s="37"/>
      <c r="XDE33" s="37"/>
      <c r="XDF33" s="37"/>
      <c r="XDG33" s="37"/>
      <c r="XDH33" s="37"/>
      <c r="XDI33" s="37"/>
      <c r="XDJ33" s="37"/>
      <c r="XDK33" s="37"/>
      <c r="XDL33" s="37"/>
      <c r="XDM33" s="37"/>
      <c r="XDN33" s="37"/>
      <c r="XDO33" s="37"/>
      <c r="XDP33" s="37"/>
      <c r="XDQ33" s="37"/>
      <c r="XDR33" s="37"/>
      <c r="XDS33" s="37"/>
      <c r="XDT33" s="37"/>
      <c r="XDU33" s="37"/>
      <c r="XDV33" s="37"/>
      <c r="XDW33" s="37"/>
      <c r="XDX33" s="37"/>
      <c r="XDY33" s="37"/>
      <c r="XDZ33" s="37"/>
      <c r="XEA33" s="37"/>
      <c r="XEB33" s="37"/>
      <c r="XEC33" s="37"/>
      <c r="XED33" s="37"/>
      <c r="XEE33" s="37"/>
      <c r="XEF33" s="37"/>
      <c r="XEG33" s="37"/>
      <c r="XEH33" s="37"/>
      <c r="XEI33" s="37"/>
      <c r="XEJ33" s="37"/>
      <c r="XEK33" s="37"/>
      <c r="XEL33" s="37"/>
      <c r="XEM33" s="37"/>
      <c r="XEN33" s="37"/>
      <c r="XEO33" s="37"/>
      <c r="XEP33" s="37"/>
      <c r="XEQ33" s="37"/>
      <c r="XER33" s="37"/>
      <c r="XES33" s="37"/>
      <c r="XET33" s="37"/>
      <c r="XEU33" s="37"/>
      <c r="XEV33" s="37"/>
      <c r="XEW33" s="37"/>
      <c r="XEX33" s="37"/>
      <c r="XEY33" s="37"/>
      <c r="XEZ33" s="37"/>
      <c r="XFA33" s="37"/>
      <c r="XFB33" s="37"/>
      <c r="XFC33" s="37"/>
      <c r="XFD33" s="37"/>
    </row>
    <row r="34" spans="1:16384" x14ac:dyDescent="0.2">
      <c r="A34" s="38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</row>
    <row r="35" spans="1:16384" x14ac:dyDescent="0.2">
      <c r="A35" s="38"/>
    </row>
    <row r="36" spans="1:16384" x14ac:dyDescent="0.2">
      <c r="A36" s="38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</row>
    <row r="37" spans="1:16384" x14ac:dyDescent="0.2">
      <c r="A37" s="38"/>
    </row>
    <row r="38" spans="1:16384" x14ac:dyDescent="0.2">
      <c r="A38" s="38"/>
    </row>
    <row r="39" spans="1:16384" x14ac:dyDescent="0.2">
      <c r="A39" s="38"/>
    </row>
    <row r="40" spans="1:16384" x14ac:dyDescent="0.2">
      <c r="A40" s="38"/>
    </row>
    <row r="41" spans="1:16384" x14ac:dyDescent="0.2">
      <c r="A41" s="38"/>
    </row>
    <row r="42" spans="1:16384" x14ac:dyDescent="0.2">
      <c r="A42" s="38"/>
    </row>
    <row r="43" spans="1:16384" x14ac:dyDescent="0.2">
      <c r="A43" s="38"/>
    </row>
    <row r="44" spans="1:16384" x14ac:dyDescent="0.2">
      <c r="A44" s="38"/>
    </row>
    <row r="45" spans="1:16384" x14ac:dyDescent="0.2">
      <c r="A45" s="38"/>
    </row>
    <row r="46" spans="1:16384" x14ac:dyDescent="0.2">
      <c r="A46" s="38"/>
    </row>
    <row r="47" spans="1:16384" x14ac:dyDescent="0.2">
      <c r="A47" s="38"/>
    </row>
    <row r="48" spans="1:16384" x14ac:dyDescent="0.2">
      <c r="A48" s="38"/>
    </row>
    <row r="49" spans="1:1" x14ac:dyDescent="0.2">
      <c r="A49" s="38"/>
    </row>
    <row r="50" spans="1:1" x14ac:dyDescent="0.2">
      <c r="A50" s="38"/>
    </row>
    <row r="51" spans="1:1" x14ac:dyDescent="0.2">
      <c r="A51" s="38"/>
    </row>
    <row r="52" spans="1:1" x14ac:dyDescent="0.2">
      <c r="A52" s="38"/>
    </row>
    <row r="53" spans="1:1" x14ac:dyDescent="0.2">
      <c r="A53" s="38"/>
    </row>
    <row r="54" spans="1:1" x14ac:dyDescent="0.2">
      <c r="A54" s="38"/>
    </row>
    <row r="55" spans="1:1" x14ac:dyDescent="0.2">
      <c r="A55" s="38"/>
    </row>
    <row r="56" spans="1:1" x14ac:dyDescent="0.2">
      <c r="A56" s="38"/>
    </row>
    <row r="57" spans="1:1" x14ac:dyDescent="0.2">
      <c r="A57" s="38"/>
    </row>
    <row r="58" spans="1:1" x14ac:dyDescent="0.2">
      <c r="A58" s="38"/>
    </row>
    <row r="59" spans="1:1" x14ac:dyDescent="0.2">
      <c r="A59" s="38"/>
    </row>
    <row r="60" spans="1:1" x14ac:dyDescent="0.2">
      <c r="A60" s="38"/>
    </row>
    <row r="61" spans="1:1" x14ac:dyDescent="0.2">
      <c r="A61" s="38"/>
    </row>
    <row r="62" spans="1:1" x14ac:dyDescent="0.2">
      <c r="A62" s="38"/>
    </row>
    <row r="63" spans="1:1" x14ac:dyDescent="0.2">
      <c r="A63" s="38"/>
    </row>
    <row r="64" spans="1:1" x14ac:dyDescent="0.2">
      <c r="A64" s="38"/>
    </row>
    <row r="65" spans="1:1" x14ac:dyDescent="0.2">
      <c r="A65" s="38"/>
    </row>
    <row r="66" spans="1:1" x14ac:dyDescent="0.2">
      <c r="A66" s="38"/>
    </row>
    <row r="67" spans="1:1" x14ac:dyDescent="0.2">
      <c r="A67" s="38"/>
    </row>
    <row r="68" spans="1:1" x14ac:dyDescent="0.2">
      <c r="A68" s="38"/>
    </row>
    <row r="69" spans="1:1" x14ac:dyDescent="0.2">
      <c r="A69" s="38"/>
    </row>
    <row r="70" spans="1:1" x14ac:dyDescent="0.2">
      <c r="A70" s="38"/>
    </row>
    <row r="71" spans="1:1" x14ac:dyDescent="0.2">
      <c r="A71" s="38"/>
    </row>
    <row r="72" spans="1:1" x14ac:dyDescent="0.2">
      <c r="A72" s="38"/>
    </row>
    <row r="73" spans="1:1" x14ac:dyDescent="0.2">
      <c r="A73" s="38"/>
    </row>
    <row r="74" spans="1:1" x14ac:dyDescent="0.2">
      <c r="A74" s="38"/>
    </row>
    <row r="75" spans="1:1" x14ac:dyDescent="0.2">
      <c r="A75" s="38"/>
    </row>
    <row r="76" spans="1:1" x14ac:dyDescent="0.2">
      <c r="A76" s="38"/>
    </row>
    <row r="77" spans="1:1" x14ac:dyDescent="0.2">
      <c r="A77" s="38"/>
    </row>
    <row r="78" spans="1:1" x14ac:dyDescent="0.2">
      <c r="A78" s="38"/>
    </row>
  </sheetData>
  <printOptions horizontalCentered="1"/>
  <pageMargins left="0.45" right="0.45" top="0.75" bottom="0.75" header="0.3" footer="0.3"/>
  <pageSetup scale="67" orientation="landscape" blackAndWhite="1" horizontalDpi="1200" verticalDpi="1200" r:id="rId1"/>
  <headerFooter>
    <oddFooter>&amp;R&amp;F
&amp;A</oddFooter>
  </headerFooter>
  <customProperties>
    <customPr name="_pios_id" r:id="rId2"/>
  </customProperties>
  <ignoredErrors>
    <ignoredError sqref="G5:I5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7" tint="0.79998168889431442"/>
    <pageSetUpPr fitToPage="1"/>
  </sheetPr>
  <dimension ref="A1:R70"/>
  <sheetViews>
    <sheetView zoomScaleNormal="100" workbookViewId="0">
      <pane ySplit="7" topLeftCell="A8" activePane="bottomLeft" state="frozen"/>
      <selection activeCell="O46" sqref="O46"/>
      <selection pane="bottomLeft" activeCell="A6" sqref="A6"/>
    </sheetView>
  </sheetViews>
  <sheetFormatPr defaultRowHeight="10" x14ac:dyDescent="0.2"/>
  <cols>
    <col min="1" max="1" width="22.08984375" style="5" customWidth="1"/>
    <col min="2" max="2" width="10.36328125" style="5" bestFit="1" customWidth="1"/>
    <col min="3" max="5" width="10.08984375" style="5" bestFit="1" customWidth="1"/>
    <col min="6" max="8" width="9.81640625" style="5" bestFit="1" customWidth="1"/>
    <col min="9" max="9" width="10.08984375" style="5" bestFit="1" customWidth="1"/>
    <col min="10" max="11" width="10.7265625" style="5" bestFit="1" customWidth="1"/>
    <col min="12" max="12" width="9.81640625" style="5" bestFit="1" customWidth="1"/>
    <col min="13" max="13" width="10.36328125" style="5" bestFit="1" customWidth="1"/>
    <col min="14" max="14" width="10.7265625" style="5" bestFit="1" customWidth="1"/>
    <col min="15" max="15" width="10.08984375" style="5" bestFit="1" customWidth="1"/>
    <col min="16" max="16" width="12.1796875" style="5" bestFit="1" customWidth="1"/>
    <col min="17" max="18" width="14" style="5" bestFit="1" customWidth="1"/>
    <col min="19" max="19" width="4.7265625" style="5" bestFit="1" customWidth="1"/>
    <col min="20" max="256" width="9.1796875" style="5"/>
    <col min="257" max="257" width="12.1796875" style="5" customWidth="1"/>
    <col min="258" max="258" width="14.7265625" style="5" bestFit="1" customWidth="1"/>
    <col min="259" max="259" width="12.7265625" style="5" bestFit="1" customWidth="1"/>
    <col min="260" max="260" width="13.7265625" style="5" bestFit="1" customWidth="1"/>
    <col min="261" max="261" width="12.7265625" style="5" bestFit="1" customWidth="1"/>
    <col min="262" max="262" width="12.26953125" style="5" bestFit="1" customWidth="1"/>
    <col min="263" max="263" width="12.7265625" style="5" bestFit="1" customWidth="1"/>
    <col min="264" max="264" width="12.453125" style="5" bestFit="1" customWidth="1"/>
    <col min="265" max="265" width="12.54296875" style="5" bestFit="1" customWidth="1"/>
    <col min="266" max="266" width="13.7265625" style="5" bestFit="1" customWidth="1"/>
    <col min="267" max="271" width="13.7265625" style="5" customWidth="1"/>
    <col min="272" max="272" width="16" style="5" customWidth="1"/>
    <col min="273" max="274" width="14" style="5" bestFit="1" customWidth="1"/>
    <col min="275" max="275" width="4.7265625" style="5" bestFit="1" customWidth="1"/>
    <col min="276" max="512" width="9.1796875" style="5"/>
    <col min="513" max="513" width="12.1796875" style="5" customWidth="1"/>
    <col min="514" max="514" width="14.7265625" style="5" bestFit="1" customWidth="1"/>
    <col min="515" max="515" width="12.7265625" style="5" bestFit="1" customWidth="1"/>
    <col min="516" max="516" width="13.7265625" style="5" bestFit="1" customWidth="1"/>
    <col min="517" max="517" width="12.7265625" style="5" bestFit="1" customWidth="1"/>
    <col min="518" max="518" width="12.26953125" style="5" bestFit="1" customWidth="1"/>
    <col min="519" max="519" width="12.7265625" style="5" bestFit="1" customWidth="1"/>
    <col min="520" max="520" width="12.453125" style="5" bestFit="1" customWidth="1"/>
    <col min="521" max="521" width="12.54296875" style="5" bestFit="1" customWidth="1"/>
    <col min="522" max="522" width="13.7265625" style="5" bestFit="1" customWidth="1"/>
    <col min="523" max="527" width="13.7265625" style="5" customWidth="1"/>
    <col min="528" max="528" width="16" style="5" customWidth="1"/>
    <col min="529" max="530" width="14" style="5" bestFit="1" customWidth="1"/>
    <col min="531" max="531" width="4.7265625" style="5" bestFit="1" customWidth="1"/>
    <col min="532" max="768" width="9.1796875" style="5"/>
    <col min="769" max="769" width="12.1796875" style="5" customWidth="1"/>
    <col min="770" max="770" width="14.7265625" style="5" bestFit="1" customWidth="1"/>
    <col min="771" max="771" width="12.7265625" style="5" bestFit="1" customWidth="1"/>
    <col min="772" max="772" width="13.7265625" style="5" bestFit="1" customWidth="1"/>
    <col min="773" max="773" width="12.7265625" style="5" bestFit="1" customWidth="1"/>
    <col min="774" max="774" width="12.26953125" style="5" bestFit="1" customWidth="1"/>
    <col min="775" max="775" width="12.7265625" style="5" bestFit="1" customWidth="1"/>
    <col min="776" max="776" width="12.453125" style="5" bestFit="1" customWidth="1"/>
    <col min="777" max="777" width="12.54296875" style="5" bestFit="1" customWidth="1"/>
    <col min="778" max="778" width="13.7265625" style="5" bestFit="1" customWidth="1"/>
    <col min="779" max="783" width="13.7265625" style="5" customWidth="1"/>
    <col min="784" max="784" width="16" style="5" customWidth="1"/>
    <col min="785" max="786" width="14" style="5" bestFit="1" customWidth="1"/>
    <col min="787" max="787" width="4.7265625" style="5" bestFit="1" customWidth="1"/>
    <col min="788" max="1024" width="9.1796875" style="5"/>
    <col min="1025" max="1025" width="12.1796875" style="5" customWidth="1"/>
    <col min="1026" max="1026" width="14.7265625" style="5" bestFit="1" customWidth="1"/>
    <col min="1027" max="1027" width="12.7265625" style="5" bestFit="1" customWidth="1"/>
    <col min="1028" max="1028" width="13.7265625" style="5" bestFit="1" customWidth="1"/>
    <col min="1029" max="1029" width="12.7265625" style="5" bestFit="1" customWidth="1"/>
    <col min="1030" max="1030" width="12.26953125" style="5" bestFit="1" customWidth="1"/>
    <col min="1031" max="1031" width="12.7265625" style="5" bestFit="1" customWidth="1"/>
    <col min="1032" max="1032" width="12.453125" style="5" bestFit="1" customWidth="1"/>
    <col min="1033" max="1033" width="12.54296875" style="5" bestFit="1" customWidth="1"/>
    <col min="1034" max="1034" width="13.7265625" style="5" bestFit="1" customWidth="1"/>
    <col min="1035" max="1039" width="13.7265625" style="5" customWidth="1"/>
    <col min="1040" max="1040" width="16" style="5" customWidth="1"/>
    <col min="1041" max="1042" width="14" style="5" bestFit="1" customWidth="1"/>
    <col min="1043" max="1043" width="4.7265625" style="5" bestFit="1" customWidth="1"/>
    <col min="1044" max="1280" width="9.1796875" style="5"/>
    <col min="1281" max="1281" width="12.1796875" style="5" customWidth="1"/>
    <col min="1282" max="1282" width="14.7265625" style="5" bestFit="1" customWidth="1"/>
    <col min="1283" max="1283" width="12.7265625" style="5" bestFit="1" customWidth="1"/>
    <col min="1284" max="1284" width="13.7265625" style="5" bestFit="1" customWidth="1"/>
    <col min="1285" max="1285" width="12.7265625" style="5" bestFit="1" customWidth="1"/>
    <col min="1286" max="1286" width="12.26953125" style="5" bestFit="1" customWidth="1"/>
    <col min="1287" max="1287" width="12.7265625" style="5" bestFit="1" customWidth="1"/>
    <col min="1288" max="1288" width="12.453125" style="5" bestFit="1" customWidth="1"/>
    <col min="1289" max="1289" width="12.54296875" style="5" bestFit="1" customWidth="1"/>
    <col min="1290" max="1290" width="13.7265625" style="5" bestFit="1" customWidth="1"/>
    <col min="1291" max="1295" width="13.7265625" style="5" customWidth="1"/>
    <col min="1296" max="1296" width="16" style="5" customWidth="1"/>
    <col min="1297" max="1298" width="14" style="5" bestFit="1" customWidth="1"/>
    <col min="1299" max="1299" width="4.7265625" style="5" bestFit="1" customWidth="1"/>
    <col min="1300" max="1536" width="9.1796875" style="5"/>
    <col min="1537" max="1537" width="12.1796875" style="5" customWidth="1"/>
    <col min="1538" max="1538" width="14.7265625" style="5" bestFit="1" customWidth="1"/>
    <col min="1539" max="1539" width="12.7265625" style="5" bestFit="1" customWidth="1"/>
    <col min="1540" max="1540" width="13.7265625" style="5" bestFit="1" customWidth="1"/>
    <col min="1541" max="1541" width="12.7265625" style="5" bestFit="1" customWidth="1"/>
    <col min="1542" max="1542" width="12.26953125" style="5" bestFit="1" customWidth="1"/>
    <col min="1543" max="1543" width="12.7265625" style="5" bestFit="1" customWidth="1"/>
    <col min="1544" max="1544" width="12.453125" style="5" bestFit="1" customWidth="1"/>
    <col min="1545" max="1545" width="12.54296875" style="5" bestFit="1" customWidth="1"/>
    <col min="1546" max="1546" width="13.7265625" style="5" bestFit="1" customWidth="1"/>
    <col min="1547" max="1551" width="13.7265625" style="5" customWidth="1"/>
    <col min="1552" max="1552" width="16" style="5" customWidth="1"/>
    <col min="1553" max="1554" width="14" style="5" bestFit="1" customWidth="1"/>
    <col min="1555" max="1555" width="4.7265625" style="5" bestFit="1" customWidth="1"/>
    <col min="1556" max="1792" width="9.1796875" style="5"/>
    <col min="1793" max="1793" width="12.1796875" style="5" customWidth="1"/>
    <col min="1794" max="1794" width="14.7265625" style="5" bestFit="1" customWidth="1"/>
    <col min="1795" max="1795" width="12.7265625" style="5" bestFit="1" customWidth="1"/>
    <col min="1796" max="1796" width="13.7265625" style="5" bestFit="1" customWidth="1"/>
    <col min="1797" max="1797" width="12.7265625" style="5" bestFit="1" customWidth="1"/>
    <col min="1798" max="1798" width="12.26953125" style="5" bestFit="1" customWidth="1"/>
    <col min="1799" max="1799" width="12.7265625" style="5" bestFit="1" customWidth="1"/>
    <col min="1800" max="1800" width="12.453125" style="5" bestFit="1" customWidth="1"/>
    <col min="1801" max="1801" width="12.54296875" style="5" bestFit="1" customWidth="1"/>
    <col min="1802" max="1802" width="13.7265625" style="5" bestFit="1" customWidth="1"/>
    <col min="1803" max="1807" width="13.7265625" style="5" customWidth="1"/>
    <col min="1808" max="1808" width="16" style="5" customWidth="1"/>
    <col min="1809" max="1810" width="14" style="5" bestFit="1" customWidth="1"/>
    <col min="1811" max="1811" width="4.7265625" style="5" bestFit="1" customWidth="1"/>
    <col min="1812" max="2048" width="9.1796875" style="5"/>
    <col min="2049" max="2049" width="12.1796875" style="5" customWidth="1"/>
    <col min="2050" max="2050" width="14.7265625" style="5" bestFit="1" customWidth="1"/>
    <col min="2051" max="2051" width="12.7265625" style="5" bestFit="1" customWidth="1"/>
    <col min="2052" max="2052" width="13.7265625" style="5" bestFit="1" customWidth="1"/>
    <col min="2053" max="2053" width="12.7265625" style="5" bestFit="1" customWidth="1"/>
    <col min="2054" max="2054" width="12.26953125" style="5" bestFit="1" customWidth="1"/>
    <col min="2055" max="2055" width="12.7265625" style="5" bestFit="1" customWidth="1"/>
    <col min="2056" max="2056" width="12.453125" style="5" bestFit="1" customWidth="1"/>
    <col min="2057" max="2057" width="12.54296875" style="5" bestFit="1" customWidth="1"/>
    <col min="2058" max="2058" width="13.7265625" style="5" bestFit="1" customWidth="1"/>
    <col min="2059" max="2063" width="13.7265625" style="5" customWidth="1"/>
    <col min="2064" max="2064" width="16" style="5" customWidth="1"/>
    <col min="2065" max="2066" width="14" style="5" bestFit="1" customWidth="1"/>
    <col min="2067" max="2067" width="4.7265625" style="5" bestFit="1" customWidth="1"/>
    <col min="2068" max="2304" width="9.1796875" style="5"/>
    <col min="2305" max="2305" width="12.1796875" style="5" customWidth="1"/>
    <col min="2306" max="2306" width="14.7265625" style="5" bestFit="1" customWidth="1"/>
    <col min="2307" max="2307" width="12.7265625" style="5" bestFit="1" customWidth="1"/>
    <col min="2308" max="2308" width="13.7265625" style="5" bestFit="1" customWidth="1"/>
    <col min="2309" max="2309" width="12.7265625" style="5" bestFit="1" customWidth="1"/>
    <col min="2310" max="2310" width="12.26953125" style="5" bestFit="1" customWidth="1"/>
    <col min="2311" max="2311" width="12.7265625" style="5" bestFit="1" customWidth="1"/>
    <col min="2312" max="2312" width="12.453125" style="5" bestFit="1" customWidth="1"/>
    <col min="2313" max="2313" width="12.54296875" style="5" bestFit="1" customWidth="1"/>
    <col min="2314" max="2314" width="13.7265625" style="5" bestFit="1" customWidth="1"/>
    <col min="2315" max="2319" width="13.7265625" style="5" customWidth="1"/>
    <col min="2320" max="2320" width="16" style="5" customWidth="1"/>
    <col min="2321" max="2322" width="14" style="5" bestFit="1" customWidth="1"/>
    <col min="2323" max="2323" width="4.7265625" style="5" bestFit="1" customWidth="1"/>
    <col min="2324" max="2560" width="9.1796875" style="5"/>
    <col min="2561" max="2561" width="12.1796875" style="5" customWidth="1"/>
    <col min="2562" max="2562" width="14.7265625" style="5" bestFit="1" customWidth="1"/>
    <col min="2563" max="2563" width="12.7265625" style="5" bestFit="1" customWidth="1"/>
    <col min="2564" max="2564" width="13.7265625" style="5" bestFit="1" customWidth="1"/>
    <col min="2565" max="2565" width="12.7265625" style="5" bestFit="1" customWidth="1"/>
    <col min="2566" max="2566" width="12.26953125" style="5" bestFit="1" customWidth="1"/>
    <col min="2567" max="2567" width="12.7265625" style="5" bestFit="1" customWidth="1"/>
    <col min="2568" max="2568" width="12.453125" style="5" bestFit="1" customWidth="1"/>
    <col min="2569" max="2569" width="12.54296875" style="5" bestFit="1" customWidth="1"/>
    <col min="2570" max="2570" width="13.7265625" style="5" bestFit="1" customWidth="1"/>
    <col min="2571" max="2575" width="13.7265625" style="5" customWidth="1"/>
    <col min="2576" max="2576" width="16" style="5" customWidth="1"/>
    <col min="2577" max="2578" width="14" style="5" bestFit="1" customWidth="1"/>
    <col min="2579" max="2579" width="4.7265625" style="5" bestFit="1" customWidth="1"/>
    <col min="2580" max="2816" width="9.1796875" style="5"/>
    <col min="2817" max="2817" width="12.1796875" style="5" customWidth="1"/>
    <col min="2818" max="2818" width="14.7265625" style="5" bestFit="1" customWidth="1"/>
    <col min="2819" max="2819" width="12.7265625" style="5" bestFit="1" customWidth="1"/>
    <col min="2820" max="2820" width="13.7265625" style="5" bestFit="1" customWidth="1"/>
    <col min="2821" max="2821" width="12.7265625" style="5" bestFit="1" customWidth="1"/>
    <col min="2822" max="2822" width="12.26953125" style="5" bestFit="1" customWidth="1"/>
    <col min="2823" max="2823" width="12.7265625" style="5" bestFit="1" customWidth="1"/>
    <col min="2824" max="2824" width="12.453125" style="5" bestFit="1" customWidth="1"/>
    <col min="2825" max="2825" width="12.54296875" style="5" bestFit="1" customWidth="1"/>
    <col min="2826" max="2826" width="13.7265625" style="5" bestFit="1" customWidth="1"/>
    <col min="2827" max="2831" width="13.7265625" style="5" customWidth="1"/>
    <col min="2832" max="2832" width="16" style="5" customWidth="1"/>
    <col min="2833" max="2834" width="14" style="5" bestFit="1" customWidth="1"/>
    <col min="2835" max="2835" width="4.7265625" style="5" bestFit="1" customWidth="1"/>
    <col min="2836" max="3072" width="9.1796875" style="5"/>
    <col min="3073" max="3073" width="12.1796875" style="5" customWidth="1"/>
    <col min="3074" max="3074" width="14.7265625" style="5" bestFit="1" customWidth="1"/>
    <col min="3075" max="3075" width="12.7265625" style="5" bestFit="1" customWidth="1"/>
    <col min="3076" max="3076" width="13.7265625" style="5" bestFit="1" customWidth="1"/>
    <col min="3077" max="3077" width="12.7265625" style="5" bestFit="1" customWidth="1"/>
    <col min="3078" max="3078" width="12.26953125" style="5" bestFit="1" customWidth="1"/>
    <col min="3079" max="3079" width="12.7265625" style="5" bestFit="1" customWidth="1"/>
    <col min="3080" max="3080" width="12.453125" style="5" bestFit="1" customWidth="1"/>
    <col min="3081" max="3081" width="12.54296875" style="5" bestFit="1" customWidth="1"/>
    <col min="3082" max="3082" width="13.7265625" style="5" bestFit="1" customWidth="1"/>
    <col min="3083" max="3087" width="13.7265625" style="5" customWidth="1"/>
    <col min="3088" max="3088" width="16" style="5" customWidth="1"/>
    <col min="3089" max="3090" width="14" style="5" bestFit="1" customWidth="1"/>
    <col min="3091" max="3091" width="4.7265625" style="5" bestFit="1" customWidth="1"/>
    <col min="3092" max="3328" width="9.1796875" style="5"/>
    <col min="3329" max="3329" width="12.1796875" style="5" customWidth="1"/>
    <col min="3330" max="3330" width="14.7265625" style="5" bestFit="1" customWidth="1"/>
    <col min="3331" max="3331" width="12.7265625" style="5" bestFit="1" customWidth="1"/>
    <col min="3332" max="3332" width="13.7265625" style="5" bestFit="1" customWidth="1"/>
    <col min="3333" max="3333" width="12.7265625" style="5" bestFit="1" customWidth="1"/>
    <col min="3334" max="3334" width="12.26953125" style="5" bestFit="1" customWidth="1"/>
    <col min="3335" max="3335" width="12.7265625" style="5" bestFit="1" customWidth="1"/>
    <col min="3336" max="3336" width="12.453125" style="5" bestFit="1" customWidth="1"/>
    <col min="3337" max="3337" width="12.54296875" style="5" bestFit="1" customWidth="1"/>
    <col min="3338" max="3338" width="13.7265625" style="5" bestFit="1" customWidth="1"/>
    <col min="3339" max="3343" width="13.7265625" style="5" customWidth="1"/>
    <col min="3344" max="3344" width="16" style="5" customWidth="1"/>
    <col min="3345" max="3346" width="14" style="5" bestFit="1" customWidth="1"/>
    <col min="3347" max="3347" width="4.7265625" style="5" bestFit="1" customWidth="1"/>
    <col min="3348" max="3584" width="9.1796875" style="5"/>
    <col min="3585" max="3585" width="12.1796875" style="5" customWidth="1"/>
    <col min="3586" max="3586" width="14.7265625" style="5" bestFit="1" customWidth="1"/>
    <col min="3587" max="3587" width="12.7265625" style="5" bestFit="1" customWidth="1"/>
    <col min="3588" max="3588" width="13.7265625" style="5" bestFit="1" customWidth="1"/>
    <col min="3589" max="3589" width="12.7265625" style="5" bestFit="1" customWidth="1"/>
    <col min="3590" max="3590" width="12.26953125" style="5" bestFit="1" customWidth="1"/>
    <col min="3591" max="3591" width="12.7265625" style="5" bestFit="1" customWidth="1"/>
    <col min="3592" max="3592" width="12.453125" style="5" bestFit="1" customWidth="1"/>
    <col min="3593" max="3593" width="12.54296875" style="5" bestFit="1" customWidth="1"/>
    <col min="3594" max="3594" width="13.7265625" style="5" bestFit="1" customWidth="1"/>
    <col min="3595" max="3599" width="13.7265625" style="5" customWidth="1"/>
    <col min="3600" max="3600" width="16" style="5" customWidth="1"/>
    <col min="3601" max="3602" width="14" style="5" bestFit="1" customWidth="1"/>
    <col min="3603" max="3603" width="4.7265625" style="5" bestFit="1" customWidth="1"/>
    <col min="3604" max="3840" width="9.1796875" style="5"/>
    <col min="3841" max="3841" width="12.1796875" style="5" customWidth="1"/>
    <col min="3842" max="3842" width="14.7265625" style="5" bestFit="1" customWidth="1"/>
    <col min="3843" max="3843" width="12.7265625" style="5" bestFit="1" customWidth="1"/>
    <col min="3844" max="3844" width="13.7265625" style="5" bestFit="1" customWidth="1"/>
    <col min="3845" max="3845" width="12.7265625" style="5" bestFit="1" customWidth="1"/>
    <col min="3846" max="3846" width="12.26953125" style="5" bestFit="1" customWidth="1"/>
    <col min="3847" max="3847" width="12.7265625" style="5" bestFit="1" customWidth="1"/>
    <col min="3848" max="3848" width="12.453125" style="5" bestFit="1" customWidth="1"/>
    <col min="3849" max="3849" width="12.54296875" style="5" bestFit="1" customWidth="1"/>
    <col min="3850" max="3850" width="13.7265625" style="5" bestFit="1" customWidth="1"/>
    <col min="3851" max="3855" width="13.7265625" style="5" customWidth="1"/>
    <col min="3856" max="3856" width="16" style="5" customWidth="1"/>
    <col min="3857" max="3858" width="14" style="5" bestFit="1" customWidth="1"/>
    <col min="3859" max="3859" width="4.7265625" style="5" bestFit="1" customWidth="1"/>
    <col min="3860" max="4096" width="9.1796875" style="5"/>
    <col min="4097" max="4097" width="12.1796875" style="5" customWidth="1"/>
    <col min="4098" max="4098" width="14.7265625" style="5" bestFit="1" customWidth="1"/>
    <col min="4099" max="4099" width="12.7265625" style="5" bestFit="1" customWidth="1"/>
    <col min="4100" max="4100" width="13.7265625" style="5" bestFit="1" customWidth="1"/>
    <col min="4101" max="4101" width="12.7265625" style="5" bestFit="1" customWidth="1"/>
    <col min="4102" max="4102" width="12.26953125" style="5" bestFit="1" customWidth="1"/>
    <col min="4103" max="4103" width="12.7265625" style="5" bestFit="1" customWidth="1"/>
    <col min="4104" max="4104" width="12.453125" style="5" bestFit="1" customWidth="1"/>
    <col min="4105" max="4105" width="12.54296875" style="5" bestFit="1" customWidth="1"/>
    <col min="4106" max="4106" width="13.7265625" style="5" bestFit="1" customWidth="1"/>
    <col min="4107" max="4111" width="13.7265625" style="5" customWidth="1"/>
    <col min="4112" max="4112" width="16" style="5" customWidth="1"/>
    <col min="4113" max="4114" width="14" style="5" bestFit="1" customWidth="1"/>
    <col min="4115" max="4115" width="4.7265625" style="5" bestFit="1" customWidth="1"/>
    <col min="4116" max="4352" width="9.1796875" style="5"/>
    <col min="4353" max="4353" width="12.1796875" style="5" customWidth="1"/>
    <col min="4354" max="4354" width="14.7265625" style="5" bestFit="1" customWidth="1"/>
    <col min="4355" max="4355" width="12.7265625" style="5" bestFit="1" customWidth="1"/>
    <col min="4356" max="4356" width="13.7265625" style="5" bestFit="1" customWidth="1"/>
    <col min="4357" max="4357" width="12.7265625" style="5" bestFit="1" customWidth="1"/>
    <col min="4358" max="4358" width="12.26953125" style="5" bestFit="1" customWidth="1"/>
    <col min="4359" max="4359" width="12.7265625" style="5" bestFit="1" customWidth="1"/>
    <col min="4360" max="4360" width="12.453125" style="5" bestFit="1" customWidth="1"/>
    <col min="4361" max="4361" width="12.54296875" style="5" bestFit="1" customWidth="1"/>
    <col min="4362" max="4362" width="13.7265625" style="5" bestFit="1" customWidth="1"/>
    <col min="4363" max="4367" width="13.7265625" style="5" customWidth="1"/>
    <col min="4368" max="4368" width="16" style="5" customWidth="1"/>
    <col min="4369" max="4370" width="14" style="5" bestFit="1" customWidth="1"/>
    <col min="4371" max="4371" width="4.7265625" style="5" bestFit="1" customWidth="1"/>
    <col min="4372" max="4608" width="9.1796875" style="5"/>
    <col min="4609" max="4609" width="12.1796875" style="5" customWidth="1"/>
    <col min="4610" max="4610" width="14.7265625" style="5" bestFit="1" customWidth="1"/>
    <col min="4611" max="4611" width="12.7265625" style="5" bestFit="1" customWidth="1"/>
    <col min="4612" max="4612" width="13.7265625" style="5" bestFit="1" customWidth="1"/>
    <col min="4613" max="4613" width="12.7265625" style="5" bestFit="1" customWidth="1"/>
    <col min="4614" max="4614" width="12.26953125" style="5" bestFit="1" customWidth="1"/>
    <col min="4615" max="4615" width="12.7265625" style="5" bestFit="1" customWidth="1"/>
    <col min="4616" max="4616" width="12.453125" style="5" bestFit="1" customWidth="1"/>
    <col min="4617" max="4617" width="12.54296875" style="5" bestFit="1" customWidth="1"/>
    <col min="4618" max="4618" width="13.7265625" style="5" bestFit="1" customWidth="1"/>
    <col min="4619" max="4623" width="13.7265625" style="5" customWidth="1"/>
    <col min="4624" max="4624" width="16" style="5" customWidth="1"/>
    <col min="4625" max="4626" width="14" style="5" bestFit="1" customWidth="1"/>
    <col min="4627" max="4627" width="4.7265625" style="5" bestFit="1" customWidth="1"/>
    <col min="4628" max="4864" width="9.1796875" style="5"/>
    <col min="4865" max="4865" width="12.1796875" style="5" customWidth="1"/>
    <col min="4866" max="4866" width="14.7265625" style="5" bestFit="1" customWidth="1"/>
    <col min="4867" max="4867" width="12.7265625" style="5" bestFit="1" customWidth="1"/>
    <col min="4868" max="4868" width="13.7265625" style="5" bestFit="1" customWidth="1"/>
    <col min="4869" max="4869" width="12.7265625" style="5" bestFit="1" customWidth="1"/>
    <col min="4870" max="4870" width="12.26953125" style="5" bestFit="1" customWidth="1"/>
    <col min="4871" max="4871" width="12.7265625" style="5" bestFit="1" customWidth="1"/>
    <col min="4872" max="4872" width="12.453125" style="5" bestFit="1" customWidth="1"/>
    <col min="4873" max="4873" width="12.54296875" style="5" bestFit="1" customWidth="1"/>
    <col min="4874" max="4874" width="13.7265625" style="5" bestFit="1" customWidth="1"/>
    <col min="4875" max="4879" width="13.7265625" style="5" customWidth="1"/>
    <col min="4880" max="4880" width="16" style="5" customWidth="1"/>
    <col min="4881" max="4882" width="14" style="5" bestFit="1" customWidth="1"/>
    <col min="4883" max="4883" width="4.7265625" style="5" bestFit="1" customWidth="1"/>
    <col min="4884" max="5120" width="9.1796875" style="5"/>
    <col min="5121" max="5121" width="12.1796875" style="5" customWidth="1"/>
    <col min="5122" max="5122" width="14.7265625" style="5" bestFit="1" customWidth="1"/>
    <col min="5123" max="5123" width="12.7265625" style="5" bestFit="1" customWidth="1"/>
    <col min="5124" max="5124" width="13.7265625" style="5" bestFit="1" customWidth="1"/>
    <col min="5125" max="5125" width="12.7265625" style="5" bestFit="1" customWidth="1"/>
    <col min="5126" max="5126" width="12.26953125" style="5" bestFit="1" customWidth="1"/>
    <col min="5127" max="5127" width="12.7265625" style="5" bestFit="1" customWidth="1"/>
    <col min="5128" max="5128" width="12.453125" style="5" bestFit="1" customWidth="1"/>
    <col min="5129" max="5129" width="12.54296875" style="5" bestFit="1" customWidth="1"/>
    <col min="5130" max="5130" width="13.7265625" style="5" bestFit="1" customWidth="1"/>
    <col min="5131" max="5135" width="13.7265625" style="5" customWidth="1"/>
    <col min="5136" max="5136" width="16" style="5" customWidth="1"/>
    <col min="5137" max="5138" width="14" style="5" bestFit="1" customWidth="1"/>
    <col min="5139" max="5139" width="4.7265625" style="5" bestFit="1" customWidth="1"/>
    <col min="5140" max="5376" width="9.1796875" style="5"/>
    <col min="5377" max="5377" width="12.1796875" style="5" customWidth="1"/>
    <col min="5378" max="5378" width="14.7265625" style="5" bestFit="1" customWidth="1"/>
    <col min="5379" max="5379" width="12.7265625" style="5" bestFit="1" customWidth="1"/>
    <col min="5380" max="5380" width="13.7265625" style="5" bestFit="1" customWidth="1"/>
    <col min="5381" max="5381" width="12.7265625" style="5" bestFit="1" customWidth="1"/>
    <col min="5382" max="5382" width="12.26953125" style="5" bestFit="1" customWidth="1"/>
    <col min="5383" max="5383" width="12.7265625" style="5" bestFit="1" customWidth="1"/>
    <col min="5384" max="5384" width="12.453125" style="5" bestFit="1" customWidth="1"/>
    <col min="5385" max="5385" width="12.54296875" style="5" bestFit="1" customWidth="1"/>
    <col min="5386" max="5386" width="13.7265625" style="5" bestFit="1" customWidth="1"/>
    <col min="5387" max="5391" width="13.7265625" style="5" customWidth="1"/>
    <col min="5392" max="5392" width="16" style="5" customWidth="1"/>
    <col min="5393" max="5394" width="14" style="5" bestFit="1" customWidth="1"/>
    <col min="5395" max="5395" width="4.7265625" style="5" bestFit="1" customWidth="1"/>
    <col min="5396" max="5632" width="9.1796875" style="5"/>
    <col min="5633" max="5633" width="12.1796875" style="5" customWidth="1"/>
    <col min="5634" max="5634" width="14.7265625" style="5" bestFit="1" customWidth="1"/>
    <col min="5635" max="5635" width="12.7265625" style="5" bestFit="1" customWidth="1"/>
    <col min="5636" max="5636" width="13.7265625" style="5" bestFit="1" customWidth="1"/>
    <col min="5637" max="5637" width="12.7265625" style="5" bestFit="1" customWidth="1"/>
    <col min="5638" max="5638" width="12.26953125" style="5" bestFit="1" customWidth="1"/>
    <col min="5639" max="5639" width="12.7265625" style="5" bestFit="1" customWidth="1"/>
    <col min="5640" max="5640" width="12.453125" style="5" bestFit="1" customWidth="1"/>
    <col min="5641" max="5641" width="12.54296875" style="5" bestFit="1" customWidth="1"/>
    <col min="5642" max="5642" width="13.7265625" style="5" bestFit="1" customWidth="1"/>
    <col min="5643" max="5647" width="13.7265625" style="5" customWidth="1"/>
    <col min="5648" max="5648" width="16" style="5" customWidth="1"/>
    <col min="5649" max="5650" width="14" style="5" bestFit="1" customWidth="1"/>
    <col min="5651" max="5651" width="4.7265625" style="5" bestFit="1" customWidth="1"/>
    <col min="5652" max="5888" width="9.1796875" style="5"/>
    <col min="5889" max="5889" width="12.1796875" style="5" customWidth="1"/>
    <col min="5890" max="5890" width="14.7265625" style="5" bestFit="1" customWidth="1"/>
    <col min="5891" max="5891" width="12.7265625" style="5" bestFit="1" customWidth="1"/>
    <col min="5892" max="5892" width="13.7265625" style="5" bestFit="1" customWidth="1"/>
    <col min="5893" max="5893" width="12.7265625" style="5" bestFit="1" customWidth="1"/>
    <col min="5894" max="5894" width="12.26953125" style="5" bestFit="1" customWidth="1"/>
    <col min="5895" max="5895" width="12.7265625" style="5" bestFit="1" customWidth="1"/>
    <col min="5896" max="5896" width="12.453125" style="5" bestFit="1" customWidth="1"/>
    <col min="5897" max="5897" width="12.54296875" style="5" bestFit="1" customWidth="1"/>
    <col min="5898" max="5898" width="13.7265625" style="5" bestFit="1" customWidth="1"/>
    <col min="5899" max="5903" width="13.7265625" style="5" customWidth="1"/>
    <col min="5904" max="5904" width="16" style="5" customWidth="1"/>
    <col min="5905" max="5906" width="14" style="5" bestFit="1" customWidth="1"/>
    <col min="5907" max="5907" width="4.7265625" style="5" bestFit="1" customWidth="1"/>
    <col min="5908" max="6144" width="9.1796875" style="5"/>
    <col min="6145" max="6145" width="12.1796875" style="5" customWidth="1"/>
    <col min="6146" max="6146" width="14.7265625" style="5" bestFit="1" customWidth="1"/>
    <col min="6147" max="6147" width="12.7265625" style="5" bestFit="1" customWidth="1"/>
    <col min="6148" max="6148" width="13.7265625" style="5" bestFit="1" customWidth="1"/>
    <col min="6149" max="6149" width="12.7265625" style="5" bestFit="1" customWidth="1"/>
    <col min="6150" max="6150" width="12.26953125" style="5" bestFit="1" customWidth="1"/>
    <col min="6151" max="6151" width="12.7265625" style="5" bestFit="1" customWidth="1"/>
    <col min="6152" max="6152" width="12.453125" style="5" bestFit="1" customWidth="1"/>
    <col min="6153" max="6153" width="12.54296875" style="5" bestFit="1" customWidth="1"/>
    <col min="6154" max="6154" width="13.7265625" style="5" bestFit="1" customWidth="1"/>
    <col min="6155" max="6159" width="13.7265625" style="5" customWidth="1"/>
    <col min="6160" max="6160" width="16" style="5" customWidth="1"/>
    <col min="6161" max="6162" width="14" style="5" bestFit="1" customWidth="1"/>
    <col min="6163" max="6163" width="4.7265625" style="5" bestFit="1" customWidth="1"/>
    <col min="6164" max="6400" width="9.1796875" style="5"/>
    <col min="6401" max="6401" width="12.1796875" style="5" customWidth="1"/>
    <col min="6402" max="6402" width="14.7265625" style="5" bestFit="1" customWidth="1"/>
    <col min="6403" max="6403" width="12.7265625" style="5" bestFit="1" customWidth="1"/>
    <col min="6404" max="6404" width="13.7265625" style="5" bestFit="1" customWidth="1"/>
    <col min="6405" max="6405" width="12.7265625" style="5" bestFit="1" customWidth="1"/>
    <col min="6406" max="6406" width="12.26953125" style="5" bestFit="1" customWidth="1"/>
    <col min="6407" max="6407" width="12.7265625" style="5" bestFit="1" customWidth="1"/>
    <col min="6408" max="6408" width="12.453125" style="5" bestFit="1" customWidth="1"/>
    <col min="6409" max="6409" width="12.54296875" style="5" bestFit="1" customWidth="1"/>
    <col min="6410" max="6410" width="13.7265625" style="5" bestFit="1" customWidth="1"/>
    <col min="6411" max="6415" width="13.7265625" style="5" customWidth="1"/>
    <col min="6416" max="6416" width="16" style="5" customWidth="1"/>
    <col min="6417" max="6418" width="14" style="5" bestFit="1" customWidth="1"/>
    <col min="6419" max="6419" width="4.7265625" style="5" bestFit="1" customWidth="1"/>
    <col min="6420" max="6656" width="9.1796875" style="5"/>
    <col min="6657" max="6657" width="12.1796875" style="5" customWidth="1"/>
    <col min="6658" max="6658" width="14.7265625" style="5" bestFit="1" customWidth="1"/>
    <col min="6659" max="6659" width="12.7265625" style="5" bestFit="1" customWidth="1"/>
    <col min="6660" max="6660" width="13.7265625" style="5" bestFit="1" customWidth="1"/>
    <col min="6661" max="6661" width="12.7265625" style="5" bestFit="1" customWidth="1"/>
    <col min="6662" max="6662" width="12.26953125" style="5" bestFit="1" customWidth="1"/>
    <col min="6663" max="6663" width="12.7265625" style="5" bestFit="1" customWidth="1"/>
    <col min="6664" max="6664" width="12.453125" style="5" bestFit="1" customWidth="1"/>
    <col min="6665" max="6665" width="12.54296875" style="5" bestFit="1" customWidth="1"/>
    <col min="6666" max="6666" width="13.7265625" style="5" bestFit="1" customWidth="1"/>
    <col min="6667" max="6671" width="13.7265625" style="5" customWidth="1"/>
    <col min="6672" max="6672" width="16" style="5" customWidth="1"/>
    <col min="6673" max="6674" width="14" style="5" bestFit="1" customWidth="1"/>
    <col min="6675" max="6675" width="4.7265625" style="5" bestFit="1" customWidth="1"/>
    <col min="6676" max="6912" width="9.1796875" style="5"/>
    <col min="6913" max="6913" width="12.1796875" style="5" customWidth="1"/>
    <col min="6914" max="6914" width="14.7265625" style="5" bestFit="1" customWidth="1"/>
    <col min="6915" max="6915" width="12.7265625" style="5" bestFit="1" customWidth="1"/>
    <col min="6916" max="6916" width="13.7265625" style="5" bestFit="1" customWidth="1"/>
    <col min="6917" max="6917" width="12.7265625" style="5" bestFit="1" customWidth="1"/>
    <col min="6918" max="6918" width="12.26953125" style="5" bestFit="1" customWidth="1"/>
    <col min="6919" max="6919" width="12.7265625" style="5" bestFit="1" customWidth="1"/>
    <col min="6920" max="6920" width="12.453125" style="5" bestFit="1" customWidth="1"/>
    <col min="6921" max="6921" width="12.54296875" style="5" bestFit="1" customWidth="1"/>
    <col min="6922" max="6922" width="13.7265625" style="5" bestFit="1" customWidth="1"/>
    <col min="6923" max="6927" width="13.7265625" style="5" customWidth="1"/>
    <col min="6928" max="6928" width="16" style="5" customWidth="1"/>
    <col min="6929" max="6930" width="14" style="5" bestFit="1" customWidth="1"/>
    <col min="6931" max="6931" width="4.7265625" style="5" bestFit="1" customWidth="1"/>
    <col min="6932" max="7168" width="9.1796875" style="5"/>
    <col min="7169" max="7169" width="12.1796875" style="5" customWidth="1"/>
    <col min="7170" max="7170" width="14.7265625" style="5" bestFit="1" customWidth="1"/>
    <col min="7171" max="7171" width="12.7265625" style="5" bestFit="1" customWidth="1"/>
    <col min="7172" max="7172" width="13.7265625" style="5" bestFit="1" customWidth="1"/>
    <col min="7173" max="7173" width="12.7265625" style="5" bestFit="1" customWidth="1"/>
    <col min="7174" max="7174" width="12.26953125" style="5" bestFit="1" customWidth="1"/>
    <col min="7175" max="7175" width="12.7265625" style="5" bestFit="1" customWidth="1"/>
    <col min="7176" max="7176" width="12.453125" style="5" bestFit="1" customWidth="1"/>
    <col min="7177" max="7177" width="12.54296875" style="5" bestFit="1" customWidth="1"/>
    <col min="7178" max="7178" width="13.7265625" style="5" bestFit="1" customWidth="1"/>
    <col min="7179" max="7183" width="13.7265625" style="5" customWidth="1"/>
    <col min="7184" max="7184" width="16" style="5" customWidth="1"/>
    <col min="7185" max="7186" width="14" style="5" bestFit="1" customWidth="1"/>
    <col min="7187" max="7187" width="4.7265625" style="5" bestFit="1" customWidth="1"/>
    <col min="7188" max="7424" width="9.1796875" style="5"/>
    <col min="7425" max="7425" width="12.1796875" style="5" customWidth="1"/>
    <col min="7426" max="7426" width="14.7265625" style="5" bestFit="1" customWidth="1"/>
    <col min="7427" max="7427" width="12.7265625" style="5" bestFit="1" customWidth="1"/>
    <col min="7428" max="7428" width="13.7265625" style="5" bestFit="1" customWidth="1"/>
    <col min="7429" max="7429" width="12.7265625" style="5" bestFit="1" customWidth="1"/>
    <col min="7430" max="7430" width="12.26953125" style="5" bestFit="1" customWidth="1"/>
    <col min="7431" max="7431" width="12.7265625" style="5" bestFit="1" customWidth="1"/>
    <col min="7432" max="7432" width="12.453125" style="5" bestFit="1" customWidth="1"/>
    <col min="7433" max="7433" width="12.54296875" style="5" bestFit="1" customWidth="1"/>
    <col min="7434" max="7434" width="13.7265625" style="5" bestFit="1" customWidth="1"/>
    <col min="7435" max="7439" width="13.7265625" style="5" customWidth="1"/>
    <col min="7440" max="7440" width="16" style="5" customWidth="1"/>
    <col min="7441" max="7442" width="14" style="5" bestFit="1" customWidth="1"/>
    <col min="7443" max="7443" width="4.7265625" style="5" bestFit="1" customWidth="1"/>
    <col min="7444" max="7680" width="9.1796875" style="5"/>
    <col min="7681" max="7681" width="12.1796875" style="5" customWidth="1"/>
    <col min="7682" max="7682" width="14.7265625" style="5" bestFit="1" customWidth="1"/>
    <col min="7683" max="7683" width="12.7265625" style="5" bestFit="1" customWidth="1"/>
    <col min="7684" max="7684" width="13.7265625" style="5" bestFit="1" customWidth="1"/>
    <col min="7685" max="7685" width="12.7265625" style="5" bestFit="1" customWidth="1"/>
    <col min="7686" max="7686" width="12.26953125" style="5" bestFit="1" customWidth="1"/>
    <col min="7687" max="7687" width="12.7265625" style="5" bestFit="1" customWidth="1"/>
    <col min="7688" max="7688" width="12.453125" style="5" bestFit="1" customWidth="1"/>
    <col min="7689" max="7689" width="12.54296875" style="5" bestFit="1" customWidth="1"/>
    <col min="7690" max="7690" width="13.7265625" style="5" bestFit="1" customWidth="1"/>
    <col min="7691" max="7695" width="13.7265625" style="5" customWidth="1"/>
    <col min="7696" max="7696" width="16" style="5" customWidth="1"/>
    <col min="7697" max="7698" width="14" style="5" bestFit="1" customWidth="1"/>
    <col min="7699" max="7699" width="4.7265625" style="5" bestFit="1" customWidth="1"/>
    <col min="7700" max="7936" width="9.1796875" style="5"/>
    <col min="7937" max="7937" width="12.1796875" style="5" customWidth="1"/>
    <col min="7938" max="7938" width="14.7265625" style="5" bestFit="1" customWidth="1"/>
    <col min="7939" max="7939" width="12.7265625" style="5" bestFit="1" customWidth="1"/>
    <col min="7940" max="7940" width="13.7265625" style="5" bestFit="1" customWidth="1"/>
    <col min="7941" max="7941" width="12.7265625" style="5" bestFit="1" customWidth="1"/>
    <col min="7942" max="7942" width="12.26953125" style="5" bestFit="1" customWidth="1"/>
    <col min="7943" max="7943" width="12.7265625" style="5" bestFit="1" customWidth="1"/>
    <col min="7944" max="7944" width="12.453125" style="5" bestFit="1" customWidth="1"/>
    <col min="7945" max="7945" width="12.54296875" style="5" bestFit="1" customWidth="1"/>
    <col min="7946" max="7946" width="13.7265625" style="5" bestFit="1" customWidth="1"/>
    <col min="7947" max="7951" width="13.7265625" style="5" customWidth="1"/>
    <col min="7952" max="7952" width="16" style="5" customWidth="1"/>
    <col min="7953" max="7954" width="14" style="5" bestFit="1" customWidth="1"/>
    <col min="7955" max="7955" width="4.7265625" style="5" bestFit="1" customWidth="1"/>
    <col min="7956" max="8192" width="9.1796875" style="5"/>
    <col min="8193" max="8193" width="12.1796875" style="5" customWidth="1"/>
    <col min="8194" max="8194" width="14.7265625" style="5" bestFit="1" customWidth="1"/>
    <col min="8195" max="8195" width="12.7265625" style="5" bestFit="1" customWidth="1"/>
    <col min="8196" max="8196" width="13.7265625" style="5" bestFit="1" customWidth="1"/>
    <col min="8197" max="8197" width="12.7265625" style="5" bestFit="1" customWidth="1"/>
    <col min="8198" max="8198" width="12.26953125" style="5" bestFit="1" customWidth="1"/>
    <col min="8199" max="8199" width="12.7265625" style="5" bestFit="1" customWidth="1"/>
    <col min="8200" max="8200" width="12.453125" style="5" bestFit="1" customWidth="1"/>
    <col min="8201" max="8201" width="12.54296875" style="5" bestFit="1" customWidth="1"/>
    <col min="8202" max="8202" width="13.7265625" style="5" bestFit="1" customWidth="1"/>
    <col min="8203" max="8207" width="13.7265625" style="5" customWidth="1"/>
    <col min="8208" max="8208" width="16" style="5" customWidth="1"/>
    <col min="8209" max="8210" width="14" style="5" bestFit="1" customWidth="1"/>
    <col min="8211" max="8211" width="4.7265625" style="5" bestFit="1" customWidth="1"/>
    <col min="8212" max="8448" width="9.1796875" style="5"/>
    <col min="8449" max="8449" width="12.1796875" style="5" customWidth="1"/>
    <col min="8450" max="8450" width="14.7265625" style="5" bestFit="1" customWidth="1"/>
    <col min="8451" max="8451" width="12.7265625" style="5" bestFit="1" customWidth="1"/>
    <col min="8452" max="8452" width="13.7265625" style="5" bestFit="1" customWidth="1"/>
    <col min="8453" max="8453" width="12.7265625" style="5" bestFit="1" customWidth="1"/>
    <col min="8454" max="8454" width="12.26953125" style="5" bestFit="1" customWidth="1"/>
    <col min="8455" max="8455" width="12.7265625" style="5" bestFit="1" customWidth="1"/>
    <col min="8456" max="8456" width="12.453125" style="5" bestFit="1" customWidth="1"/>
    <col min="8457" max="8457" width="12.54296875" style="5" bestFit="1" customWidth="1"/>
    <col min="8458" max="8458" width="13.7265625" style="5" bestFit="1" customWidth="1"/>
    <col min="8459" max="8463" width="13.7265625" style="5" customWidth="1"/>
    <col min="8464" max="8464" width="16" style="5" customWidth="1"/>
    <col min="8465" max="8466" width="14" style="5" bestFit="1" customWidth="1"/>
    <col min="8467" max="8467" width="4.7265625" style="5" bestFit="1" customWidth="1"/>
    <col min="8468" max="8704" width="9.1796875" style="5"/>
    <col min="8705" max="8705" width="12.1796875" style="5" customWidth="1"/>
    <col min="8706" max="8706" width="14.7265625" style="5" bestFit="1" customWidth="1"/>
    <col min="8707" max="8707" width="12.7265625" style="5" bestFit="1" customWidth="1"/>
    <col min="8708" max="8708" width="13.7265625" style="5" bestFit="1" customWidth="1"/>
    <col min="8709" max="8709" width="12.7265625" style="5" bestFit="1" customWidth="1"/>
    <col min="8710" max="8710" width="12.26953125" style="5" bestFit="1" customWidth="1"/>
    <col min="8711" max="8711" width="12.7265625" style="5" bestFit="1" customWidth="1"/>
    <col min="8712" max="8712" width="12.453125" style="5" bestFit="1" customWidth="1"/>
    <col min="8713" max="8713" width="12.54296875" style="5" bestFit="1" customWidth="1"/>
    <col min="8714" max="8714" width="13.7265625" style="5" bestFit="1" customWidth="1"/>
    <col min="8715" max="8719" width="13.7265625" style="5" customWidth="1"/>
    <col min="8720" max="8720" width="16" style="5" customWidth="1"/>
    <col min="8721" max="8722" width="14" style="5" bestFit="1" customWidth="1"/>
    <col min="8723" max="8723" width="4.7265625" style="5" bestFit="1" customWidth="1"/>
    <col min="8724" max="8960" width="9.1796875" style="5"/>
    <col min="8961" max="8961" width="12.1796875" style="5" customWidth="1"/>
    <col min="8962" max="8962" width="14.7265625" style="5" bestFit="1" customWidth="1"/>
    <col min="8963" max="8963" width="12.7265625" style="5" bestFit="1" customWidth="1"/>
    <col min="8964" max="8964" width="13.7265625" style="5" bestFit="1" customWidth="1"/>
    <col min="8965" max="8965" width="12.7265625" style="5" bestFit="1" customWidth="1"/>
    <col min="8966" max="8966" width="12.26953125" style="5" bestFit="1" customWidth="1"/>
    <col min="8967" max="8967" width="12.7265625" style="5" bestFit="1" customWidth="1"/>
    <col min="8968" max="8968" width="12.453125" style="5" bestFit="1" customWidth="1"/>
    <col min="8969" max="8969" width="12.54296875" style="5" bestFit="1" customWidth="1"/>
    <col min="8970" max="8970" width="13.7265625" style="5" bestFit="1" customWidth="1"/>
    <col min="8971" max="8975" width="13.7265625" style="5" customWidth="1"/>
    <col min="8976" max="8976" width="16" style="5" customWidth="1"/>
    <col min="8977" max="8978" width="14" style="5" bestFit="1" customWidth="1"/>
    <col min="8979" max="8979" width="4.7265625" style="5" bestFit="1" customWidth="1"/>
    <col min="8980" max="9216" width="9.1796875" style="5"/>
    <col min="9217" max="9217" width="12.1796875" style="5" customWidth="1"/>
    <col min="9218" max="9218" width="14.7265625" style="5" bestFit="1" customWidth="1"/>
    <col min="9219" max="9219" width="12.7265625" style="5" bestFit="1" customWidth="1"/>
    <col min="9220" max="9220" width="13.7265625" style="5" bestFit="1" customWidth="1"/>
    <col min="9221" max="9221" width="12.7265625" style="5" bestFit="1" customWidth="1"/>
    <col min="9222" max="9222" width="12.26953125" style="5" bestFit="1" customWidth="1"/>
    <col min="9223" max="9223" width="12.7265625" style="5" bestFit="1" customWidth="1"/>
    <col min="9224" max="9224" width="12.453125" style="5" bestFit="1" customWidth="1"/>
    <col min="9225" max="9225" width="12.54296875" style="5" bestFit="1" customWidth="1"/>
    <col min="9226" max="9226" width="13.7265625" style="5" bestFit="1" customWidth="1"/>
    <col min="9227" max="9231" width="13.7265625" style="5" customWidth="1"/>
    <col min="9232" max="9232" width="16" style="5" customWidth="1"/>
    <col min="9233" max="9234" width="14" style="5" bestFit="1" customWidth="1"/>
    <col min="9235" max="9235" width="4.7265625" style="5" bestFit="1" customWidth="1"/>
    <col min="9236" max="9472" width="9.1796875" style="5"/>
    <col min="9473" max="9473" width="12.1796875" style="5" customWidth="1"/>
    <col min="9474" max="9474" width="14.7265625" style="5" bestFit="1" customWidth="1"/>
    <col min="9475" max="9475" width="12.7265625" style="5" bestFit="1" customWidth="1"/>
    <col min="9476" max="9476" width="13.7265625" style="5" bestFit="1" customWidth="1"/>
    <col min="9477" max="9477" width="12.7265625" style="5" bestFit="1" customWidth="1"/>
    <col min="9478" max="9478" width="12.26953125" style="5" bestFit="1" customWidth="1"/>
    <col min="9479" max="9479" width="12.7265625" style="5" bestFit="1" customWidth="1"/>
    <col min="9480" max="9480" width="12.453125" style="5" bestFit="1" customWidth="1"/>
    <col min="9481" max="9481" width="12.54296875" style="5" bestFit="1" customWidth="1"/>
    <col min="9482" max="9482" width="13.7265625" style="5" bestFit="1" customWidth="1"/>
    <col min="9483" max="9487" width="13.7265625" style="5" customWidth="1"/>
    <col min="9488" max="9488" width="16" style="5" customWidth="1"/>
    <col min="9489" max="9490" width="14" style="5" bestFit="1" customWidth="1"/>
    <col min="9491" max="9491" width="4.7265625" style="5" bestFit="1" customWidth="1"/>
    <col min="9492" max="9728" width="9.1796875" style="5"/>
    <col min="9729" max="9729" width="12.1796875" style="5" customWidth="1"/>
    <col min="9730" max="9730" width="14.7265625" style="5" bestFit="1" customWidth="1"/>
    <col min="9731" max="9731" width="12.7265625" style="5" bestFit="1" customWidth="1"/>
    <col min="9732" max="9732" width="13.7265625" style="5" bestFit="1" customWidth="1"/>
    <col min="9733" max="9733" width="12.7265625" style="5" bestFit="1" customWidth="1"/>
    <col min="9734" max="9734" width="12.26953125" style="5" bestFit="1" customWidth="1"/>
    <col min="9735" max="9735" width="12.7265625" style="5" bestFit="1" customWidth="1"/>
    <col min="9736" max="9736" width="12.453125" style="5" bestFit="1" customWidth="1"/>
    <col min="9737" max="9737" width="12.54296875" style="5" bestFit="1" customWidth="1"/>
    <col min="9738" max="9738" width="13.7265625" style="5" bestFit="1" customWidth="1"/>
    <col min="9739" max="9743" width="13.7265625" style="5" customWidth="1"/>
    <col min="9744" max="9744" width="16" style="5" customWidth="1"/>
    <col min="9745" max="9746" width="14" style="5" bestFit="1" customWidth="1"/>
    <col min="9747" max="9747" width="4.7265625" style="5" bestFit="1" customWidth="1"/>
    <col min="9748" max="9984" width="9.1796875" style="5"/>
    <col min="9985" max="9985" width="12.1796875" style="5" customWidth="1"/>
    <col min="9986" max="9986" width="14.7265625" style="5" bestFit="1" customWidth="1"/>
    <col min="9987" max="9987" width="12.7265625" style="5" bestFit="1" customWidth="1"/>
    <col min="9988" max="9988" width="13.7265625" style="5" bestFit="1" customWidth="1"/>
    <col min="9989" max="9989" width="12.7265625" style="5" bestFit="1" customWidth="1"/>
    <col min="9990" max="9990" width="12.26953125" style="5" bestFit="1" customWidth="1"/>
    <col min="9991" max="9991" width="12.7265625" style="5" bestFit="1" customWidth="1"/>
    <col min="9992" max="9992" width="12.453125" style="5" bestFit="1" customWidth="1"/>
    <col min="9993" max="9993" width="12.54296875" style="5" bestFit="1" customWidth="1"/>
    <col min="9994" max="9994" width="13.7265625" style="5" bestFit="1" customWidth="1"/>
    <col min="9995" max="9999" width="13.7265625" style="5" customWidth="1"/>
    <col min="10000" max="10000" width="16" style="5" customWidth="1"/>
    <col min="10001" max="10002" width="14" style="5" bestFit="1" customWidth="1"/>
    <col min="10003" max="10003" width="4.7265625" style="5" bestFit="1" customWidth="1"/>
    <col min="10004" max="10240" width="9.1796875" style="5"/>
    <col min="10241" max="10241" width="12.1796875" style="5" customWidth="1"/>
    <col min="10242" max="10242" width="14.7265625" style="5" bestFit="1" customWidth="1"/>
    <col min="10243" max="10243" width="12.7265625" style="5" bestFit="1" customWidth="1"/>
    <col min="10244" max="10244" width="13.7265625" style="5" bestFit="1" customWidth="1"/>
    <col min="10245" max="10245" width="12.7265625" style="5" bestFit="1" customWidth="1"/>
    <col min="10246" max="10246" width="12.26953125" style="5" bestFit="1" customWidth="1"/>
    <col min="10247" max="10247" width="12.7265625" style="5" bestFit="1" customWidth="1"/>
    <col min="10248" max="10248" width="12.453125" style="5" bestFit="1" customWidth="1"/>
    <col min="10249" max="10249" width="12.54296875" style="5" bestFit="1" customWidth="1"/>
    <col min="10250" max="10250" width="13.7265625" style="5" bestFit="1" customWidth="1"/>
    <col min="10251" max="10255" width="13.7265625" style="5" customWidth="1"/>
    <col min="10256" max="10256" width="16" style="5" customWidth="1"/>
    <col min="10257" max="10258" width="14" style="5" bestFit="1" customWidth="1"/>
    <col min="10259" max="10259" width="4.7265625" style="5" bestFit="1" customWidth="1"/>
    <col min="10260" max="10496" width="9.1796875" style="5"/>
    <col min="10497" max="10497" width="12.1796875" style="5" customWidth="1"/>
    <col min="10498" max="10498" width="14.7265625" style="5" bestFit="1" customWidth="1"/>
    <col min="10499" max="10499" width="12.7265625" style="5" bestFit="1" customWidth="1"/>
    <col min="10500" max="10500" width="13.7265625" style="5" bestFit="1" customWidth="1"/>
    <col min="10501" max="10501" width="12.7265625" style="5" bestFit="1" customWidth="1"/>
    <col min="10502" max="10502" width="12.26953125" style="5" bestFit="1" customWidth="1"/>
    <col min="10503" max="10503" width="12.7265625" style="5" bestFit="1" customWidth="1"/>
    <col min="10504" max="10504" width="12.453125" style="5" bestFit="1" customWidth="1"/>
    <col min="10505" max="10505" width="12.54296875" style="5" bestFit="1" customWidth="1"/>
    <col min="10506" max="10506" width="13.7265625" style="5" bestFit="1" customWidth="1"/>
    <col min="10507" max="10511" width="13.7265625" style="5" customWidth="1"/>
    <col min="10512" max="10512" width="16" style="5" customWidth="1"/>
    <col min="10513" max="10514" width="14" style="5" bestFit="1" customWidth="1"/>
    <col min="10515" max="10515" width="4.7265625" style="5" bestFit="1" customWidth="1"/>
    <col min="10516" max="10752" width="9.1796875" style="5"/>
    <col min="10753" max="10753" width="12.1796875" style="5" customWidth="1"/>
    <col min="10754" max="10754" width="14.7265625" style="5" bestFit="1" customWidth="1"/>
    <col min="10755" max="10755" width="12.7265625" style="5" bestFit="1" customWidth="1"/>
    <col min="10756" max="10756" width="13.7265625" style="5" bestFit="1" customWidth="1"/>
    <col min="10757" max="10757" width="12.7265625" style="5" bestFit="1" customWidth="1"/>
    <col min="10758" max="10758" width="12.26953125" style="5" bestFit="1" customWidth="1"/>
    <col min="10759" max="10759" width="12.7265625" style="5" bestFit="1" customWidth="1"/>
    <col min="10760" max="10760" width="12.453125" style="5" bestFit="1" customWidth="1"/>
    <col min="10761" max="10761" width="12.54296875" style="5" bestFit="1" customWidth="1"/>
    <col min="10762" max="10762" width="13.7265625" style="5" bestFit="1" customWidth="1"/>
    <col min="10763" max="10767" width="13.7265625" style="5" customWidth="1"/>
    <col min="10768" max="10768" width="16" style="5" customWidth="1"/>
    <col min="10769" max="10770" width="14" style="5" bestFit="1" customWidth="1"/>
    <col min="10771" max="10771" width="4.7265625" style="5" bestFit="1" customWidth="1"/>
    <col min="10772" max="11008" width="9.1796875" style="5"/>
    <col min="11009" max="11009" width="12.1796875" style="5" customWidth="1"/>
    <col min="11010" max="11010" width="14.7265625" style="5" bestFit="1" customWidth="1"/>
    <col min="11011" max="11011" width="12.7265625" style="5" bestFit="1" customWidth="1"/>
    <col min="11012" max="11012" width="13.7265625" style="5" bestFit="1" customWidth="1"/>
    <col min="11013" max="11013" width="12.7265625" style="5" bestFit="1" customWidth="1"/>
    <col min="11014" max="11014" width="12.26953125" style="5" bestFit="1" customWidth="1"/>
    <col min="11015" max="11015" width="12.7265625" style="5" bestFit="1" customWidth="1"/>
    <col min="11016" max="11016" width="12.453125" style="5" bestFit="1" customWidth="1"/>
    <col min="11017" max="11017" width="12.54296875" style="5" bestFit="1" customWidth="1"/>
    <col min="11018" max="11018" width="13.7265625" style="5" bestFit="1" customWidth="1"/>
    <col min="11019" max="11023" width="13.7265625" style="5" customWidth="1"/>
    <col min="11024" max="11024" width="16" style="5" customWidth="1"/>
    <col min="11025" max="11026" width="14" style="5" bestFit="1" customWidth="1"/>
    <col min="11027" max="11027" width="4.7265625" style="5" bestFit="1" customWidth="1"/>
    <col min="11028" max="11264" width="9.1796875" style="5"/>
    <col min="11265" max="11265" width="12.1796875" style="5" customWidth="1"/>
    <col min="11266" max="11266" width="14.7265625" style="5" bestFit="1" customWidth="1"/>
    <col min="11267" max="11267" width="12.7265625" style="5" bestFit="1" customWidth="1"/>
    <col min="11268" max="11268" width="13.7265625" style="5" bestFit="1" customWidth="1"/>
    <col min="11269" max="11269" width="12.7265625" style="5" bestFit="1" customWidth="1"/>
    <col min="11270" max="11270" width="12.26953125" style="5" bestFit="1" customWidth="1"/>
    <col min="11271" max="11271" width="12.7265625" style="5" bestFit="1" customWidth="1"/>
    <col min="11272" max="11272" width="12.453125" style="5" bestFit="1" customWidth="1"/>
    <col min="11273" max="11273" width="12.54296875" style="5" bestFit="1" customWidth="1"/>
    <col min="11274" max="11274" width="13.7265625" style="5" bestFit="1" customWidth="1"/>
    <col min="11275" max="11279" width="13.7265625" style="5" customWidth="1"/>
    <col min="11280" max="11280" width="16" style="5" customWidth="1"/>
    <col min="11281" max="11282" width="14" style="5" bestFit="1" customWidth="1"/>
    <col min="11283" max="11283" width="4.7265625" style="5" bestFit="1" customWidth="1"/>
    <col min="11284" max="11520" width="9.1796875" style="5"/>
    <col min="11521" max="11521" width="12.1796875" style="5" customWidth="1"/>
    <col min="11522" max="11522" width="14.7265625" style="5" bestFit="1" customWidth="1"/>
    <col min="11523" max="11523" width="12.7265625" style="5" bestFit="1" customWidth="1"/>
    <col min="11524" max="11524" width="13.7265625" style="5" bestFit="1" customWidth="1"/>
    <col min="11525" max="11525" width="12.7265625" style="5" bestFit="1" customWidth="1"/>
    <col min="11526" max="11526" width="12.26953125" style="5" bestFit="1" customWidth="1"/>
    <col min="11527" max="11527" width="12.7265625" style="5" bestFit="1" customWidth="1"/>
    <col min="11528" max="11528" width="12.453125" style="5" bestFit="1" customWidth="1"/>
    <col min="11529" max="11529" width="12.54296875" style="5" bestFit="1" customWidth="1"/>
    <col min="11530" max="11530" width="13.7265625" style="5" bestFit="1" customWidth="1"/>
    <col min="11531" max="11535" width="13.7265625" style="5" customWidth="1"/>
    <col min="11536" max="11536" width="16" style="5" customWidth="1"/>
    <col min="11537" max="11538" width="14" style="5" bestFit="1" customWidth="1"/>
    <col min="11539" max="11539" width="4.7265625" style="5" bestFit="1" customWidth="1"/>
    <col min="11540" max="11776" width="9.1796875" style="5"/>
    <col min="11777" max="11777" width="12.1796875" style="5" customWidth="1"/>
    <col min="11778" max="11778" width="14.7265625" style="5" bestFit="1" customWidth="1"/>
    <col min="11779" max="11779" width="12.7265625" style="5" bestFit="1" customWidth="1"/>
    <col min="11780" max="11780" width="13.7265625" style="5" bestFit="1" customWidth="1"/>
    <col min="11781" max="11781" width="12.7265625" style="5" bestFit="1" customWidth="1"/>
    <col min="11782" max="11782" width="12.26953125" style="5" bestFit="1" customWidth="1"/>
    <col min="11783" max="11783" width="12.7265625" style="5" bestFit="1" customWidth="1"/>
    <col min="11784" max="11784" width="12.453125" style="5" bestFit="1" customWidth="1"/>
    <col min="11785" max="11785" width="12.54296875" style="5" bestFit="1" customWidth="1"/>
    <col min="11786" max="11786" width="13.7265625" style="5" bestFit="1" customWidth="1"/>
    <col min="11787" max="11791" width="13.7265625" style="5" customWidth="1"/>
    <col min="11792" max="11792" width="16" style="5" customWidth="1"/>
    <col min="11793" max="11794" width="14" style="5" bestFit="1" customWidth="1"/>
    <col min="11795" max="11795" width="4.7265625" style="5" bestFit="1" customWidth="1"/>
    <col min="11796" max="12032" width="9.1796875" style="5"/>
    <col min="12033" max="12033" width="12.1796875" style="5" customWidth="1"/>
    <col min="12034" max="12034" width="14.7265625" style="5" bestFit="1" customWidth="1"/>
    <col min="12035" max="12035" width="12.7265625" style="5" bestFit="1" customWidth="1"/>
    <col min="12036" max="12036" width="13.7265625" style="5" bestFit="1" customWidth="1"/>
    <col min="12037" max="12037" width="12.7265625" style="5" bestFit="1" customWidth="1"/>
    <col min="12038" max="12038" width="12.26953125" style="5" bestFit="1" customWidth="1"/>
    <col min="12039" max="12039" width="12.7265625" style="5" bestFit="1" customWidth="1"/>
    <col min="12040" max="12040" width="12.453125" style="5" bestFit="1" customWidth="1"/>
    <col min="12041" max="12041" width="12.54296875" style="5" bestFit="1" customWidth="1"/>
    <col min="12042" max="12042" width="13.7265625" style="5" bestFit="1" customWidth="1"/>
    <col min="12043" max="12047" width="13.7265625" style="5" customWidth="1"/>
    <col min="12048" max="12048" width="16" style="5" customWidth="1"/>
    <col min="12049" max="12050" width="14" style="5" bestFit="1" customWidth="1"/>
    <col min="12051" max="12051" width="4.7265625" style="5" bestFit="1" customWidth="1"/>
    <col min="12052" max="12288" width="9.1796875" style="5"/>
    <col min="12289" max="12289" width="12.1796875" style="5" customWidth="1"/>
    <col min="12290" max="12290" width="14.7265625" style="5" bestFit="1" customWidth="1"/>
    <col min="12291" max="12291" width="12.7265625" style="5" bestFit="1" customWidth="1"/>
    <col min="12292" max="12292" width="13.7265625" style="5" bestFit="1" customWidth="1"/>
    <col min="12293" max="12293" width="12.7265625" style="5" bestFit="1" customWidth="1"/>
    <col min="12294" max="12294" width="12.26953125" style="5" bestFit="1" customWidth="1"/>
    <col min="12295" max="12295" width="12.7265625" style="5" bestFit="1" customWidth="1"/>
    <col min="12296" max="12296" width="12.453125" style="5" bestFit="1" customWidth="1"/>
    <col min="12297" max="12297" width="12.54296875" style="5" bestFit="1" customWidth="1"/>
    <col min="12298" max="12298" width="13.7265625" style="5" bestFit="1" customWidth="1"/>
    <col min="12299" max="12303" width="13.7265625" style="5" customWidth="1"/>
    <col min="12304" max="12304" width="16" style="5" customWidth="1"/>
    <col min="12305" max="12306" width="14" style="5" bestFit="1" customWidth="1"/>
    <col min="12307" max="12307" width="4.7265625" style="5" bestFit="1" customWidth="1"/>
    <col min="12308" max="12544" width="9.1796875" style="5"/>
    <col min="12545" max="12545" width="12.1796875" style="5" customWidth="1"/>
    <col min="12546" max="12546" width="14.7265625" style="5" bestFit="1" customWidth="1"/>
    <col min="12547" max="12547" width="12.7265625" style="5" bestFit="1" customWidth="1"/>
    <col min="12548" max="12548" width="13.7265625" style="5" bestFit="1" customWidth="1"/>
    <col min="12549" max="12549" width="12.7265625" style="5" bestFit="1" customWidth="1"/>
    <col min="12550" max="12550" width="12.26953125" style="5" bestFit="1" customWidth="1"/>
    <col min="12551" max="12551" width="12.7265625" style="5" bestFit="1" customWidth="1"/>
    <col min="12552" max="12552" width="12.453125" style="5" bestFit="1" customWidth="1"/>
    <col min="12553" max="12553" width="12.54296875" style="5" bestFit="1" customWidth="1"/>
    <col min="12554" max="12554" width="13.7265625" style="5" bestFit="1" customWidth="1"/>
    <col min="12555" max="12559" width="13.7265625" style="5" customWidth="1"/>
    <col min="12560" max="12560" width="16" style="5" customWidth="1"/>
    <col min="12561" max="12562" width="14" style="5" bestFit="1" customWidth="1"/>
    <col min="12563" max="12563" width="4.7265625" style="5" bestFit="1" customWidth="1"/>
    <col min="12564" max="12800" width="9.1796875" style="5"/>
    <col min="12801" max="12801" width="12.1796875" style="5" customWidth="1"/>
    <col min="12802" max="12802" width="14.7265625" style="5" bestFit="1" customWidth="1"/>
    <col min="12803" max="12803" width="12.7265625" style="5" bestFit="1" customWidth="1"/>
    <col min="12804" max="12804" width="13.7265625" style="5" bestFit="1" customWidth="1"/>
    <col min="12805" max="12805" width="12.7265625" style="5" bestFit="1" customWidth="1"/>
    <col min="12806" max="12806" width="12.26953125" style="5" bestFit="1" customWidth="1"/>
    <col min="12807" max="12807" width="12.7265625" style="5" bestFit="1" customWidth="1"/>
    <col min="12808" max="12808" width="12.453125" style="5" bestFit="1" customWidth="1"/>
    <col min="12809" max="12809" width="12.54296875" style="5" bestFit="1" customWidth="1"/>
    <col min="12810" max="12810" width="13.7265625" style="5" bestFit="1" customWidth="1"/>
    <col min="12811" max="12815" width="13.7265625" style="5" customWidth="1"/>
    <col min="12816" max="12816" width="16" style="5" customWidth="1"/>
    <col min="12817" max="12818" width="14" style="5" bestFit="1" customWidth="1"/>
    <col min="12819" max="12819" width="4.7265625" style="5" bestFit="1" customWidth="1"/>
    <col min="12820" max="13056" width="9.1796875" style="5"/>
    <col min="13057" max="13057" width="12.1796875" style="5" customWidth="1"/>
    <col min="13058" max="13058" width="14.7265625" style="5" bestFit="1" customWidth="1"/>
    <col min="13059" max="13059" width="12.7265625" style="5" bestFit="1" customWidth="1"/>
    <col min="13060" max="13060" width="13.7265625" style="5" bestFit="1" customWidth="1"/>
    <col min="13061" max="13061" width="12.7265625" style="5" bestFit="1" customWidth="1"/>
    <col min="13062" max="13062" width="12.26953125" style="5" bestFit="1" customWidth="1"/>
    <col min="13063" max="13063" width="12.7265625" style="5" bestFit="1" customWidth="1"/>
    <col min="13064" max="13064" width="12.453125" style="5" bestFit="1" customWidth="1"/>
    <col min="13065" max="13065" width="12.54296875" style="5" bestFit="1" customWidth="1"/>
    <col min="13066" max="13066" width="13.7265625" style="5" bestFit="1" customWidth="1"/>
    <col min="13067" max="13071" width="13.7265625" style="5" customWidth="1"/>
    <col min="13072" max="13072" width="16" style="5" customWidth="1"/>
    <col min="13073" max="13074" width="14" style="5" bestFit="1" customWidth="1"/>
    <col min="13075" max="13075" width="4.7265625" style="5" bestFit="1" customWidth="1"/>
    <col min="13076" max="13312" width="9.1796875" style="5"/>
    <col min="13313" max="13313" width="12.1796875" style="5" customWidth="1"/>
    <col min="13314" max="13314" width="14.7265625" style="5" bestFit="1" customWidth="1"/>
    <col min="13315" max="13315" width="12.7265625" style="5" bestFit="1" customWidth="1"/>
    <col min="13316" max="13316" width="13.7265625" style="5" bestFit="1" customWidth="1"/>
    <col min="13317" max="13317" width="12.7265625" style="5" bestFit="1" customWidth="1"/>
    <col min="13318" max="13318" width="12.26953125" style="5" bestFit="1" customWidth="1"/>
    <col min="13319" max="13319" width="12.7265625" style="5" bestFit="1" customWidth="1"/>
    <col min="13320" max="13320" width="12.453125" style="5" bestFit="1" customWidth="1"/>
    <col min="13321" max="13321" width="12.54296875" style="5" bestFit="1" customWidth="1"/>
    <col min="13322" max="13322" width="13.7265625" style="5" bestFit="1" customWidth="1"/>
    <col min="13323" max="13327" width="13.7265625" style="5" customWidth="1"/>
    <col min="13328" max="13328" width="16" style="5" customWidth="1"/>
    <col min="13329" max="13330" width="14" style="5" bestFit="1" customWidth="1"/>
    <col min="13331" max="13331" width="4.7265625" style="5" bestFit="1" customWidth="1"/>
    <col min="13332" max="13568" width="9.1796875" style="5"/>
    <col min="13569" max="13569" width="12.1796875" style="5" customWidth="1"/>
    <col min="13570" max="13570" width="14.7265625" style="5" bestFit="1" customWidth="1"/>
    <col min="13571" max="13571" width="12.7265625" style="5" bestFit="1" customWidth="1"/>
    <col min="13572" max="13572" width="13.7265625" style="5" bestFit="1" customWidth="1"/>
    <col min="13573" max="13573" width="12.7265625" style="5" bestFit="1" customWidth="1"/>
    <col min="13574" max="13574" width="12.26953125" style="5" bestFit="1" customWidth="1"/>
    <col min="13575" max="13575" width="12.7265625" style="5" bestFit="1" customWidth="1"/>
    <col min="13576" max="13576" width="12.453125" style="5" bestFit="1" customWidth="1"/>
    <col min="13577" max="13577" width="12.54296875" style="5" bestFit="1" customWidth="1"/>
    <col min="13578" max="13578" width="13.7265625" style="5" bestFit="1" customWidth="1"/>
    <col min="13579" max="13583" width="13.7265625" style="5" customWidth="1"/>
    <col min="13584" max="13584" width="16" style="5" customWidth="1"/>
    <col min="13585" max="13586" width="14" style="5" bestFit="1" customWidth="1"/>
    <col min="13587" max="13587" width="4.7265625" style="5" bestFit="1" customWidth="1"/>
    <col min="13588" max="13824" width="9.1796875" style="5"/>
    <col min="13825" max="13825" width="12.1796875" style="5" customWidth="1"/>
    <col min="13826" max="13826" width="14.7265625" style="5" bestFit="1" customWidth="1"/>
    <col min="13827" max="13827" width="12.7265625" style="5" bestFit="1" customWidth="1"/>
    <col min="13828" max="13828" width="13.7265625" style="5" bestFit="1" customWidth="1"/>
    <col min="13829" max="13829" width="12.7265625" style="5" bestFit="1" customWidth="1"/>
    <col min="13830" max="13830" width="12.26953125" style="5" bestFit="1" customWidth="1"/>
    <col min="13831" max="13831" width="12.7265625" style="5" bestFit="1" customWidth="1"/>
    <col min="13832" max="13832" width="12.453125" style="5" bestFit="1" customWidth="1"/>
    <col min="13833" max="13833" width="12.54296875" style="5" bestFit="1" customWidth="1"/>
    <col min="13834" max="13834" width="13.7265625" style="5" bestFit="1" customWidth="1"/>
    <col min="13835" max="13839" width="13.7265625" style="5" customWidth="1"/>
    <col min="13840" max="13840" width="16" style="5" customWidth="1"/>
    <col min="13841" max="13842" width="14" style="5" bestFit="1" customWidth="1"/>
    <col min="13843" max="13843" width="4.7265625" style="5" bestFit="1" customWidth="1"/>
    <col min="13844" max="14080" width="9.1796875" style="5"/>
    <col min="14081" max="14081" width="12.1796875" style="5" customWidth="1"/>
    <col min="14082" max="14082" width="14.7265625" style="5" bestFit="1" customWidth="1"/>
    <col min="14083" max="14083" width="12.7265625" style="5" bestFit="1" customWidth="1"/>
    <col min="14084" max="14084" width="13.7265625" style="5" bestFit="1" customWidth="1"/>
    <col min="14085" max="14085" width="12.7265625" style="5" bestFit="1" customWidth="1"/>
    <col min="14086" max="14086" width="12.26953125" style="5" bestFit="1" customWidth="1"/>
    <col min="14087" max="14087" width="12.7265625" style="5" bestFit="1" customWidth="1"/>
    <col min="14088" max="14088" width="12.453125" style="5" bestFit="1" customWidth="1"/>
    <col min="14089" max="14089" width="12.54296875" style="5" bestFit="1" customWidth="1"/>
    <col min="14090" max="14090" width="13.7265625" style="5" bestFit="1" customWidth="1"/>
    <col min="14091" max="14095" width="13.7265625" style="5" customWidth="1"/>
    <col min="14096" max="14096" width="16" style="5" customWidth="1"/>
    <col min="14097" max="14098" width="14" style="5" bestFit="1" customWidth="1"/>
    <col min="14099" max="14099" width="4.7265625" style="5" bestFit="1" customWidth="1"/>
    <col min="14100" max="14336" width="9.1796875" style="5"/>
    <col min="14337" max="14337" width="12.1796875" style="5" customWidth="1"/>
    <col min="14338" max="14338" width="14.7265625" style="5" bestFit="1" customWidth="1"/>
    <col min="14339" max="14339" width="12.7265625" style="5" bestFit="1" customWidth="1"/>
    <col min="14340" max="14340" width="13.7265625" style="5" bestFit="1" customWidth="1"/>
    <col min="14341" max="14341" width="12.7265625" style="5" bestFit="1" customWidth="1"/>
    <col min="14342" max="14342" width="12.26953125" style="5" bestFit="1" customWidth="1"/>
    <col min="14343" max="14343" width="12.7265625" style="5" bestFit="1" customWidth="1"/>
    <col min="14344" max="14344" width="12.453125" style="5" bestFit="1" customWidth="1"/>
    <col min="14345" max="14345" width="12.54296875" style="5" bestFit="1" customWidth="1"/>
    <col min="14346" max="14346" width="13.7265625" style="5" bestFit="1" customWidth="1"/>
    <col min="14347" max="14351" width="13.7265625" style="5" customWidth="1"/>
    <col min="14352" max="14352" width="16" style="5" customWidth="1"/>
    <col min="14353" max="14354" width="14" style="5" bestFit="1" customWidth="1"/>
    <col min="14355" max="14355" width="4.7265625" style="5" bestFit="1" customWidth="1"/>
    <col min="14356" max="14592" width="9.1796875" style="5"/>
    <col min="14593" max="14593" width="12.1796875" style="5" customWidth="1"/>
    <col min="14594" max="14594" width="14.7265625" style="5" bestFit="1" customWidth="1"/>
    <col min="14595" max="14595" width="12.7265625" style="5" bestFit="1" customWidth="1"/>
    <col min="14596" max="14596" width="13.7265625" style="5" bestFit="1" customWidth="1"/>
    <col min="14597" max="14597" width="12.7265625" style="5" bestFit="1" customWidth="1"/>
    <col min="14598" max="14598" width="12.26953125" style="5" bestFit="1" customWidth="1"/>
    <col min="14599" max="14599" width="12.7265625" style="5" bestFit="1" customWidth="1"/>
    <col min="14600" max="14600" width="12.453125" style="5" bestFit="1" customWidth="1"/>
    <col min="14601" max="14601" width="12.54296875" style="5" bestFit="1" customWidth="1"/>
    <col min="14602" max="14602" width="13.7265625" style="5" bestFit="1" customWidth="1"/>
    <col min="14603" max="14607" width="13.7265625" style="5" customWidth="1"/>
    <col min="14608" max="14608" width="16" style="5" customWidth="1"/>
    <col min="14609" max="14610" width="14" style="5" bestFit="1" customWidth="1"/>
    <col min="14611" max="14611" width="4.7265625" style="5" bestFit="1" customWidth="1"/>
    <col min="14612" max="14848" width="9.1796875" style="5"/>
    <col min="14849" max="14849" width="12.1796875" style="5" customWidth="1"/>
    <col min="14850" max="14850" width="14.7265625" style="5" bestFit="1" customWidth="1"/>
    <col min="14851" max="14851" width="12.7265625" style="5" bestFit="1" customWidth="1"/>
    <col min="14852" max="14852" width="13.7265625" style="5" bestFit="1" customWidth="1"/>
    <col min="14853" max="14853" width="12.7265625" style="5" bestFit="1" customWidth="1"/>
    <col min="14854" max="14854" width="12.26953125" style="5" bestFit="1" customWidth="1"/>
    <col min="14855" max="14855" width="12.7265625" style="5" bestFit="1" customWidth="1"/>
    <col min="14856" max="14856" width="12.453125" style="5" bestFit="1" customWidth="1"/>
    <col min="14857" max="14857" width="12.54296875" style="5" bestFit="1" customWidth="1"/>
    <col min="14858" max="14858" width="13.7265625" style="5" bestFit="1" customWidth="1"/>
    <col min="14859" max="14863" width="13.7265625" style="5" customWidth="1"/>
    <col min="14864" max="14864" width="16" style="5" customWidth="1"/>
    <col min="14865" max="14866" width="14" style="5" bestFit="1" customWidth="1"/>
    <col min="14867" max="14867" width="4.7265625" style="5" bestFit="1" customWidth="1"/>
    <col min="14868" max="15104" width="9.1796875" style="5"/>
    <col min="15105" max="15105" width="12.1796875" style="5" customWidth="1"/>
    <col min="15106" max="15106" width="14.7265625" style="5" bestFit="1" customWidth="1"/>
    <col min="15107" max="15107" width="12.7265625" style="5" bestFit="1" customWidth="1"/>
    <col min="15108" max="15108" width="13.7265625" style="5" bestFit="1" customWidth="1"/>
    <col min="15109" max="15109" width="12.7265625" style="5" bestFit="1" customWidth="1"/>
    <col min="15110" max="15110" width="12.26953125" style="5" bestFit="1" customWidth="1"/>
    <col min="15111" max="15111" width="12.7265625" style="5" bestFit="1" customWidth="1"/>
    <col min="15112" max="15112" width="12.453125" style="5" bestFit="1" customWidth="1"/>
    <col min="15113" max="15113" width="12.54296875" style="5" bestFit="1" customWidth="1"/>
    <col min="15114" max="15114" width="13.7265625" style="5" bestFit="1" customWidth="1"/>
    <col min="15115" max="15119" width="13.7265625" style="5" customWidth="1"/>
    <col min="15120" max="15120" width="16" style="5" customWidth="1"/>
    <col min="15121" max="15122" width="14" style="5" bestFit="1" customWidth="1"/>
    <col min="15123" max="15123" width="4.7265625" style="5" bestFit="1" customWidth="1"/>
    <col min="15124" max="15360" width="9.1796875" style="5"/>
    <col min="15361" max="15361" width="12.1796875" style="5" customWidth="1"/>
    <col min="15362" max="15362" width="14.7265625" style="5" bestFit="1" customWidth="1"/>
    <col min="15363" max="15363" width="12.7265625" style="5" bestFit="1" customWidth="1"/>
    <col min="15364" max="15364" width="13.7265625" style="5" bestFit="1" customWidth="1"/>
    <col min="15365" max="15365" width="12.7265625" style="5" bestFit="1" customWidth="1"/>
    <col min="15366" max="15366" width="12.26953125" style="5" bestFit="1" customWidth="1"/>
    <col min="15367" max="15367" width="12.7265625" style="5" bestFit="1" customWidth="1"/>
    <col min="15368" max="15368" width="12.453125" style="5" bestFit="1" customWidth="1"/>
    <col min="15369" max="15369" width="12.54296875" style="5" bestFit="1" customWidth="1"/>
    <col min="15370" max="15370" width="13.7265625" style="5" bestFit="1" customWidth="1"/>
    <col min="15371" max="15375" width="13.7265625" style="5" customWidth="1"/>
    <col min="15376" max="15376" width="16" style="5" customWidth="1"/>
    <col min="15377" max="15378" width="14" style="5" bestFit="1" customWidth="1"/>
    <col min="15379" max="15379" width="4.7265625" style="5" bestFit="1" customWidth="1"/>
    <col min="15380" max="15616" width="9.1796875" style="5"/>
    <col min="15617" max="15617" width="12.1796875" style="5" customWidth="1"/>
    <col min="15618" max="15618" width="14.7265625" style="5" bestFit="1" customWidth="1"/>
    <col min="15619" max="15619" width="12.7265625" style="5" bestFit="1" customWidth="1"/>
    <col min="15620" max="15620" width="13.7265625" style="5" bestFit="1" customWidth="1"/>
    <col min="15621" max="15621" width="12.7265625" style="5" bestFit="1" customWidth="1"/>
    <col min="15622" max="15622" width="12.26953125" style="5" bestFit="1" customWidth="1"/>
    <col min="15623" max="15623" width="12.7265625" style="5" bestFit="1" customWidth="1"/>
    <col min="15624" max="15624" width="12.453125" style="5" bestFit="1" customWidth="1"/>
    <col min="15625" max="15625" width="12.54296875" style="5" bestFit="1" customWidth="1"/>
    <col min="15626" max="15626" width="13.7265625" style="5" bestFit="1" customWidth="1"/>
    <col min="15627" max="15631" width="13.7265625" style="5" customWidth="1"/>
    <col min="15632" max="15632" width="16" style="5" customWidth="1"/>
    <col min="15633" max="15634" width="14" style="5" bestFit="1" customWidth="1"/>
    <col min="15635" max="15635" width="4.7265625" style="5" bestFit="1" customWidth="1"/>
    <col min="15636" max="15872" width="9.1796875" style="5"/>
    <col min="15873" max="15873" width="12.1796875" style="5" customWidth="1"/>
    <col min="15874" max="15874" width="14.7265625" style="5" bestFit="1" customWidth="1"/>
    <col min="15875" max="15875" width="12.7265625" style="5" bestFit="1" customWidth="1"/>
    <col min="15876" max="15876" width="13.7265625" style="5" bestFit="1" customWidth="1"/>
    <col min="15877" max="15877" width="12.7265625" style="5" bestFit="1" customWidth="1"/>
    <col min="15878" max="15878" width="12.26953125" style="5" bestFit="1" customWidth="1"/>
    <col min="15879" max="15879" width="12.7265625" style="5" bestFit="1" customWidth="1"/>
    <col min="15880" max="15880" width="12.453125" style="5" bestFit="1" customWidth="1"/>
    <col min="15881" max="15881" width="12.54296875" style="5" bestFit="1" customWidth="1"/>
    <col min="15882" max="15882" width="13.7265625" style="5" bestFit="1" customWidth="1"/>
    <col min="15883" max="15887" width="13.7265625" style="5" customWidth="1"/>
    <col min="15888" max="15888" width="16" style="5" customWidth="1"/>
    <col min="15889" max="15890" width="14" style="5" bestFit="1" customWidth="1"/>
    <col min="15891" max="15891" width="4.7265625" style="5" bestFit="1" customWidth="1"/>
    <col min="15892" max="16128" width="9.1796875" style="5"/>
    <col min="16129" max="16129" width="12.1796875" style="5" customWidth="1"/>
    <col min="16130" max="16130" width="14.7265625" style="5" bestFit="1" customWidth="1"/>
    <col min="16131" max="16131" width="12.7265625" style="5" bestFit="1" customWidth="1"/>
    <col min="16132" max="16132" width="13.7265625" style="5" bestFit="1" customWidth="1"/>
    <col min="16133" max="16133" width="12.7265625" style="5" bestFit="1" customWidth="1"/>
    <col min="16134" max="16134" width="12.26953125" style="5" bestFit="1" customWidth="1"/>
    <col min="16135" max="16135" width="12.7265625" style="5" bestFit="1" customWidth="1"/>
    <col min="16136" max="16136" width="12.453125" style="5" bestFit="1" customWidth="1"/>
    <col min="16137" max="16137" width="12.54296875" style="5" bestFit="1" customWidth="1"/>
    <col min="16138" max="16138" width="13.7265625" style="5" bestFit="1" customWidth="1"/>
    <col min="16139" max="16143" width="13.7265625" style="5" customWidth="1"/>
    <col min="16144" max="16144" width="16" style="5" customWidth="1"/>
    <col min="16145" max="16146" width="14" style="5" bestFit="1" customWidth="1"/>
    <col min="16147" max="16147" width="4.7265625" style="5" bestFit="1" customWidth="1"/>
    <col min="16148" max="16384" width="9.1796875" style="5"/>
  </cols>
  <sheetData>
    <row r="1" spans="1:18" ht="10.5" x14ac:dyDescent="0.25">
      <c r="A1" s="503" t="s">
        <v>0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2"/>
    </row>
    <row r="2" spans="1:18" ht="10.5" x14ac:dyDescent="0.25">
      <c r="A2" s="505" t="str">
        <f>'Delivery Rate Change Calc'!A2:F2</f>
        <v>2022 Gas Decoupling Filing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100"/>
    </row>
    <row r="3" spans="1:18" ht="10.5" x14ac:dyDescent="0.25">
      <c r="A3" s="503" t="s">
        <v>137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100"/>
    </row>
    <row r="4" spans="1:18" ht="10.5" x14ac:dyDescent="0.25">
      <c r="A4" s="505" t="str">
        <f>'Delivery Rate Change Calc'!A4:F4</f>
        <v>Proposed Effective May 1, 2022</v>
      </c>
      <c r="B4" s="505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100"/>
    </row>
    <row r="5" spans="1:18" ht="10.5" x14ac:dyDescent="0.2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</row>
    <row r="6" spans="1:18" ht="10.5" x14ac:dyDescent="0.25">
      <c r="A6" s="67" t="s">
        <v>138</v>
      </c>
      <c r="B6" s="67"/>
      <c r="C6" s="67"/>
      <c r="I6" s="67"/>
      <c r="J6" s="67"/>
      <c r="P6" s="397" t="s">
        <v>443</v>
      </c>
      <c r="Q6" s="101"/>
    </row>
    <row r="7" spans="1:18" ht="10.5" x14ac:dyDescent="0.25">
      <c r="A7" s="51" t="s">
        <v>139</v>
      </c>
      <c r="B7" s="314">
        <v>44651</v>
      </c>
      <c r="C7" s="102">
        <f t="shared" ref="C7:D7" si="0">EDATE(B7,1)</f>
        <v>44681</v>
      </c>
      <c r="D7" s="102">
        <f t="shared" si="0"/>
        <v>44711</v>
      </c>
      <c r="E7" s="102">
        <f>EDATE(D7,1)</f>
        <v>44742</v>
      </c>
      <c r="F7" s="102">
        <f t="shared" ref="F7:O7" si="1">EDATE(E7,1)</f>
        <v>44772</v>
      </c>
      <c r="G7" s="102">
        <f t="shared" si="1"/>
        <v>44803</v>
      </c>
      <c r="H7" s="102">
        <f t="shared" si="1"/>
        <v>44834</v>
      </c>
      <c r="I7" s="102">
        <f t="shared" si="1"/>
        <v>44864</v>
      </c>
      <c r="J7" s="102">
        <f t="shared" si="1"/>
        <v>44895</v>
      </c>
      <c r="K7" s="102">
        <f t="shared" si="1"/>
        <v>44925</v>
      </c>
      <c r="L7" s="102">
        <f t="shared" si="1"/>
        <v>44956</v>
      </c>
      <c r="M7" s="102">
        <f t="shared" si="1"/>
        <v>44985</v>
      </c>
      <c r="N7" s="102">
        <f t="shared" si="1"/>
        <v>45013</v>
      </c>
      <c r="O7" s="102">
        <f t="shared" si="1"/>
        <v>45044</v>
      </c>
      <c r="P7" s="51" t="s">
        <v>60</v>
      </c>
    </row>
    <row r="8" spans="1:18" x14ac:dyDescent="0.2">
      <c r="A8" s="69">
        <v>16</v>
      </c>
      <c r="B8" s="310">
        <v>589</v>
      </c>
      <c r="C8" s="310">
        <v>589</v>
      </c>
      <c r="D8" s="310">
        <v>589</v>
      </c>
      <c r="E8" s="310">
        <v>589</v>
      </c>
      <c r="F8" s="310">
        <v>589</v>
      </c>
      <c r="G8" s="310">
        <v>589</v>
      </c>
      <c r="H8" s="310">
        <v>589</v>
      </c>
      <c r="I8" s="310">
        <v>589</v>
      </c>
      <c r="J8" s="310">
        <v>589</v>
      </c>
      <c r="K8" s="310">
        <v>589</v>
      </c>
      <c r="L8" s="310">
        <v>589</v>
      </c>
      <c r="M8" s="310">
        <v>589</v>
      </c>
      <c r="N8" s="310">
        <v>589</v>
      </c>
      <c r="O8" s="310">
        <v>589</v>
      </c>
      <c r="P8" s="96">
        <f>SUM(D8:O8)</f>
        <v>7068</v>
      </c>
    </row>
    <row r="9" spans="1:18" x14ac:dyDescent="0.2">
      <c r="A9" s="101">
        <v>23</v>
      </c>
      <c r="B9" s="310">
        <v>73371277</v>
      </c>
      <c r="C9" s="310">
        <v>50495988</v>
      </c>
      <c r="D9" s="310">
        <v>28457064</v>
      </c>
      <c r="E9" s="310">
        <v>18650017</v>
      </c>
      <c r="F9" s="310">
        <v>13578051</v>
      </c>
      <c r="G9" s="310">
        <v>13170122</v>
      </c>
      <c r="H9" s="310">
        <v>18974008</v>
      </c>
      <c r="I9" s="310">
        <v>43349960</v>
      </c>
      <c r="J9" s="310">
        <v>71510105</v>
      </c>
      <c r="K9" s="310">
        <v>93363533</v>
      </c>
      <c r="L9" s="310">
        <v>91157352</v>
      </c>
      <c r="M9" s="310">
        <v>79642432</v>
      </c>
      <c r="N9" s="310">
        <v>73078363</v>
      </c>
      <c r="O9" s="310">
        <v>50199903</v>
      </c>
      <c r="P9" s="96">
        <f>SUM(D9:O9)</f>
        <v>595130910</v>
      </c>
      <c r="Q9" s="104"/>
      <c r="R9" s="105"/>
    </row>
    <row r="10" spans="1:18" x14ac:dyDescent="0.2">
      <c r="A10" s="101">
        <v>31</v>
      </c>
      <c r="B10" s="310">
        <v>24275577</v>
      </c>
      <c r="C10" s="310">
        <v>17776126</v>
      </c>
      <c r="D10" s="310">
        <v>13059472</v>
      </c>
      <c r="E10" s="310">
        <v>10563030</v>
      </c>
      <c r="F10" s="310">
        <v>9076016</v>
      </c>
      <c r="G10" s="310">
        <v>9816184</v>
      </c>
      <c r="H10" s="310">
        <v>11561879</v>
      </c>
      <c r="I10" s="310">
        <v>19235367</v>
      </c>
      <c r="J10" s="310">
        <v>27796819</v>
      </c>
      <c r="K10" s="310">
        <v>34723815</v>
      </c>
      <c r="L10" s="310">
        <v>31107887</v>
      </c>
      <c r="M10" s="310">
        <v>27944916</v>
      </c>
      <c r="N10" s="310">
        <v>25031743</v>
      </c>
      <c r="O10" s="310">
        <v>18276075</v>
      </c>
      <c r="P10" s="96">
        <f t="shared" ref="P10:P13" si="2">SUM(D10:O10)</f>
        <v>238193203</v>
      </c>
      <c r="Q10" s="104"/>
      <c r="R10" s="105"/>
    </row>
    <row r="11" spans="1:18" x14ac:dyDescent="0.2">
      <c r="A11" s="101" t="s">
        <v>59</v>
      </c>
      <c r="B11" s="310">
        <v>3439</v>
      </c>
      <c r="C11" s="310">
        <v>3045</v>
      </c>
      <c r="D11" s="310">
        <v>2324</v>
      </c>
      <c r="E11" s="310">
        <v>2004</v>
      </c>
      <c r="F11" s="310">
        <v>1700</v>
      </c>
      <c r="G11" s="310">
        <v>1858</v>
      </c>
      <c r="H11" s="310">
        <v>2378</v>
      </c>
      <c r="I11" s="310">
        <v>2787</v>
      </c>
      <c r="J11" s="310">
        <v>3971</v>
      </c>
      <c r="K11" s="310">
        <v>4350</v>
      </c>
      <c r="L11" s="310">
        <v>3638</v>
      </c>
      <c r="M11" s="310">
        <v>4142</v>
      </c>
      <c r="N11" s="310">
        <v>3396</v>
      </c>
      <c r="O11" s="310">
        <v>3003</v>
      </c>
      <c r="P11" s="96">
        <f t="shared" si="2"/>
        <v>35551</v>
      </c>
      <c r="Q11" s="104"/>
      <c r="R11" s="105"/>
    </row>
    <row r="12" spans="1:18" x14ac:dyDescent="0.2">
      <c r="A12" s="101">
        <v>41</v>
      </c>
      <c r="B12" s="310">
        <v>6410961</v>
      </c>
      <c r="C12" s="310">
        <v>5034792</v>
      </c>
      <c r="D12" s="310">
        <v>4085592</v>
      </c>
      <c r="E12" s="310">
        <v>3510686</v>
      </c>
      <c r="F12" s="310">
        <v>2915241</v>
      </c>
      <c r="G12" s="310">
        <v>3189705</v>
      </c>
      <c r="H12" s="310">
        <v>3808422</v>
      </c>
      <c r="I12" s="310">
        <v>5872238</v>
      </c>
      <c r="J12" s="310">
        <v>7592067</v>
      </c>
      <c r="K12" s="310">
        <v>8313250</v>
      </c>
      <c r="L12" s="310">
        <v>7405161</v>
      </c>
      <c r="M12" s="310">
        <v>7068900</v>
      </c>
      <c r="N12" s="310">
        <v>6549005</v>
      </c>
      <c r="O12" s="310">
        <v>5111853</v>
      </c>
      <c r="P12" s="96">
        <f t="shared" si="2"/>
        <v>65422120</v>
      </c>
      <c r="Q12" s="104"/>
      <c r="R12" s="105"/>
    </row>
    <row r="13" spans="1:18" x14ac:dyDescent="0.2">
      <c r="A13" s="101" t="s">
        <v>63</v>
      </c>
      <c r="B13" s="310">
        <v>1927920</v>
      </c>
      <c r="C13" s="310">
        <v>2079046</v>
      </c>
      <c r="D13" s="310">
        <v>1918476</v>
      </c>
      <c r="E13" s="310">
        <v>1841565</v>
      </c>
      <c r="F13" s="310">
        <v>1626287</v>
      </c>
      <c r="G13" s="310">
        <v>1653346</v>
      </c>
      <c r="H13" s="310">
        <v>1889123</v>
      </c>
      <c r="I13" s="310">
        <v>1683056</v>
      </c>
      <c r="J13" s="310">
        <v>1967978</v>
      </c>
      <c r="K13" s="310">
        <v>1938149</v>
      </c>
      <c r="L13" s="310">
        <v>1898192</v>
      </c>
      <c r="M13" s="310">
        <v>2250888</v>
      </c>
      <c r="N13" s="310">
        <v>2003089</v>
      </c>
      <c r="O13" s="310">
        <v>2170389</v>
      </c>
      <c r="P13" s="96">
        <f t="shared" si="2"/>
        <v>22840538</v>
      </c>
      <c r="Q13" s="104"/>
      <c r="R13" s="105"/>
    </row>
    <row r="14" spans="1:18" x14ac:dyDescent="0.2">
      <c r="A14" s="101">
        <v>53</v>
      </c>
      <c r="B14" s="310">
        <v>0</v>
      </c>
      <c r="C14" s="310">
        <v>0</v>
      </c>
      <c r="D14" s="310">
        <v>0</v>
      </c>
      <c r="E14" s="310">
        <v>0</v>
      </c>
      <c r="F14" s="310">
        <v>0</v>
      </c>
      <c r="G14" s="310">
        <v>0</v>
      </c>
      <c r="H14" s="310">
        <v>0</v>
      </c>
      <c r="I14" s="310">
        <v>0</v>
      </c>
      <c r="J14" s="310">
        <v>0</v>
      </c>
      <c r="K14" s="310">
        <v>0</v>
      </c>
      <c r="L14" s="310">
        <v>0</v>
      </c>
      <c r="M14" s="310">
        <v>0</v>
      </c>
      <c r="N14" s="310">
        <v>0</v>
      </c>
      <c r="O14" s="310">
        <v>0</v>
      </c>
      <c r="P14" s="96">
        <f>SUM(D14:O14)</f>
        <v>0</v>
      </c>
      <c r="Q14" s="104"/>
      <c r="R14" s="105"/>
    </row>
    <row r="15" spans="1:18" x14ac:dyDescent="0.2">
      <c r="A15" s="101">
        <v>85</v>
      </c>
      <c r="B15" s="310">
        <v>1400550</v>
      </c>
      <c r="C15" s="310">
        <v>1141564</v>
      </c>
      <c r="D15" s="310">
        <v>1026693</v>
      </c>
      <c r="E15" s="310">
        <v>830896</v>
      </c>
      <c r="F15" s="310">
        <v>790782</v>
      </c>
      <c r="G15" s="310">
        <v>854672</v>
      </c>
      <c r="H15" s="310">
        <v>804168</v>
      </c>
      <c r="I15" s="310">
        <v>1108609</v>
      </c>
      <c r="J15" s="310">
        <v>1252245</v>
      </c>
      <c r="K15" s="310">
        <v>1529720</v>
      </c>
      <c r="L15" s="310">
        <v>1306618</v>
      </c>
      <c r="M15" s="310">
        <v>1284218</v>
      </c>
      <c r="N15" s="310">
        <v>1228239</v>
      </c>
      <c r="O15" s="310">
        <v>1033613</v>
      </c>
      <c r="P15" s="96">
        <f t="shared" ref="P15:P21" si="3">SUM(D15:O15)</f>
        <v>13050473</v>
      </c>
      <c r="Q15" s="104"/>
      <c r="R15" s="105"/>
    </row>
    <row r="16" spans="1:18" x14ac:dyDescent="0.2">
      <c r="A16" s="101" t="s">
        <v>109</v>
      </c>
      <c r="B16" s="310">
        <v>5759844</v>
      </c>
      <c r="C16" s="310">
        <v>6456867</v>
      </c>
      <c r="D16" s="310">
        <v>6120144</v>
      </c>
      <c r="E16" s="310">
        <v>5894622</v>
      </c>
      <c r="F16" s="310">
        <v>5418705</v>
      </c>
      <c r="G16" s="310">
        <v>5441524</v>
      </c>
      <c r="H16" s="310">
        <v>6347724</v>
      </c>
      <c r="I16" s="310">
        <v>5435800</v>
      </c>
      <c r="J16" s="310">
        <v>5849336</v>
      </c>
      <c r="K16" s="310">
        <v>5735536</v>
      </c>
      <c r="L16" s="310">
        <v>5284730</v>
      </c>
      <c r="M16" s="310">
        <v>6633683</v>
      </c>
      <c r="N16" s="310">
        <v>5858974</v>
      </c>
      <c r="O16" s="310">
        <v>6601220</v>
      </c>
      <c r="P16" s="96">
        <f t="shared" si="3"/>
        <v>70621998</v>
      </c>
      <c r="Q16" s="104"/>
      <c r="R16" s="105"/>
    </row>
    <row r="17" spans="1:18" x14ac:dyDescent="0.2">
      <c r="A17" s="101">
        <v>86</v>
      </c>
      <c r="B17" s="310">
        <v>741598</v>
      </c>
      <c r="C17" s="310">
        <v>513502</v>
      </c>
      <c r="D17" s="310">
        <v>423863</v>
      </c>
      <c r="E17" s="310">
        <v>265458</v>
      </c>
      <c r="F17" s="310">
        <v>190592</v>
      </c>
      <c r="G17" s="310">
        <v>156842</v>
      </c>
      <c r="H17" s="310">
        <v>173283</v>
      </c>
      <c r="I17" s="310">
        <v>379830</v>
      </c>
      <c r="J17" s="310">
        <v>568845</v>
      </c>
      <c r="K17" s="310">
        <v>840776</v>
      </c>
      <c r="L17" s="310">
        <v>718407</v>
      </c>
      <c r="M17" s="310">
        <v>692620</v>
      </c>
      <c r="N17" s="310">
        <v>651358</v>
      </c>
      <c r="O17" s="310">
        <v>463304</v>
      </c>
      <c r="P17" s="96">
        <f t="shared" si="3"/>
        <v>5525178</v>
      </c>
      <c r="Q17" s="104"/>
      <c r="R17" s="105"/>
    </row>
    <row r="18" spans="1:18" x14ac:dyDescent="0.2">
      <c r="A18" s="101" t="s">
        <v>66</v>
      </c>
      <c r="B18" s="310">
        <v>85534</v>
      </c>
      <c r="C18" s="310">
        <v>92065</v>
      </c>
      <c r="D18" s="310">
        <v>86657</v>
      </c>
      <c r="E18" s="310">
        <v>87481</v>
      </c>
      <c r="F18" s="310">
        <v>79004</v>
      </c>
      <c r="G18" s="310">
        <v>74718</v>
      </c>
      <c r="H18" s="310">
        <v>100763</v>
      </c>
      <c r="I18" s="310">
        <v>81908</v>
      </c>
      <c r="J18" s="310">
        <v>94814</v>
      </c>
      <c r="K18" s="310">
        <v>92907</v>
      </c>
      <c r="L18" s="310">
        <v>88619</v>
      </c>
      <c r="M18" s="310">
        <v>122475</v>
      </c>
      <c r="N18" s="310">
        <v>101578</v>
      </c>
      <c r="O18" s="310">
        <v>112412</v>
      </c>
      <c r="P18" s="96">
        <f t="shared" si="3"/>
        <v>1123336</v>
      </c>
      <c r="Q18" s="104"/>
      <c r="R18" s="105"/>
    </row>
    <row r="19" spans="1:18" x14ac:dyDescent="0.2">
      <c r="A19" s="101">
        <v>87</v>
      </c>
      <c r="B19" s="310">
        <v>1595255</v>
      </c>
      <c r="C19" s="310">
        <v>1188204</v>
      </c>
      <c r="D19" s="310">
        <v>1160398</v>
      </c>
      <c r="E19" s="310">
        <v>940560</v>
      </c>
      <c r="F19" s="310">
        <v>958917</v>
      </c>
      <c r="G19" s="310">
        <v>1038850</v>
      </c>
      <c r="H19" s="310">
        <v>1042875</v>
      </c>
      <c r="I19" s="310">
        <v>1604401</v>
      </c>
      <c r="J19" s="310">
        <v>1656822</v>
      </c>
      <c r="K19" s="310">
        <v>2033762</v>
      </c>
      <c r="L19" s="310">
        <v>1521398</v>
      </c>
      <c r="M19" s="310">
        <v>1477173</v>
      </c>
      <c r="N19" s="310">
        <v>1401402</v>
      </c>
      <c r="O19" s="310">
        <v>1071596</v>
      </c>
      <c r="P19" s="96">
        <f t="shared" si="3"/>
        <v>15908154</v>
      </c>
      <c r="Q19" s="104"/>
      <c r="R19" s="105"/>
    </row>
    <row r="20" spans="1:18" x14ac:dyDescent="0.2">
      <c r="A20" s="101" t="s">
        <v>111</v>
      </c>
      <c r="B20" s="310">
        <v>8064034</v>
      </c>
      <c r="C20" s="310">
        <v>8442581</v>
      </c>
      <c r="D20" s="310">
        <v>8666369</v>
      </c>
      <c r="E20" s="310">
        <v>8192041</v>
      </c>
      <c r="F20" s="310">
        <v>8554057</v>
      </c>
      <c r="G20" s="310">
        <v>8049380</v>
      </c>
      <c r="H20" s="310">
        <v>9122811</v>
      </c>
      <c r="I20" s="310">
        <v>7236917</v>
      </c>
      <c r="J20" s="310">
        <v>7393649</v>
      </c>
      <c r="K20" s="310">
        <v>8345897</v>
      </c>
      <c r="L20" s="310">
        <v>7156555</v>
      </c>
      <c r="M20" s="310">
        <v>9579531</v>
      </c>
      <c r="N20" s="310">
        <v>8230984</v>
      </c>
      <c r="O20" s="310">
        <v>8666713</v>
      </c>
      <c r="P20" s="96">
        <f t="shared" si="3"/>
        <v>99194904</v>
      </c>
      <c r="Q20" s="104"/>
      <c r="R20" s="105"/>
    </row>
    <row r="21" spans="1:18" x14ac:dyDescent="0.2">
      <c r="A21" s="101" t="s">
        <v>140</v>
      </c>
      <c r="B21" s="310">
        <v>3297525</v>
      </c>
      <c r="C21" s="310">
        <v>3134973</v>
      </c>
      <c r="D21" s="310">
        <v>2561084</v>
      </c>
      <c r="E21" s="310">
        <v>2220639</v>
      </c>
      <c r="F21" s="310">
        <v>1966487</v>
      </c>
      <c r="G21" s="310">
        <v>1843051</v>
      </c>
      <c r="H21" s="310">
        <v>2322698</v>
      </c>
      <c r="I21" s="310">
        <v>2520345</v>
      </c>
      <c r="J21" s="310">
        <v>3339028</v>
      </c>
      <c r="K21" s="310">
        <v>3867436</v>
      </c>
      <c r="L21" s="310">
        <v>3542589</v>
      </c>
      <c r="M21" s="310">
        <v>4673686</v>
      </c>
      <c r="N21" s="310">
        <v>3395825</v>
      </c>
      <c r="O21" s="310">
        <v>3248720</v>
      </c>
      <c r="P21" s="96">
        <f t="shared" si="3"/>
        <v>35501588</v>
      </c>
      <c r="Q21" s="104"/>
      <c r="R21" s="105"/>
    </row>
    <row r="22" spans="1:18" x14ac:dyDescent="0.2">
      <c r="A22" s="5" t="s">
        <v>60</v>
      </c>
      <c r="B22" s="98">
        <f>SUM(B8:B21)</f>
        <v>126934103</v>
      </c>
      <c r="C22" s="98">
        <f t="shared" ref="C22:O22" si="4">SUM(C8:C21)</f>
        <v>96359342</v>
      </c>
      <c r="D22" s="98">
        <f t="shared" si="4"/>
        <v>67568725</v>
      </c>
      <c r="E22" s="98">
        <f t="shared" si="4"/>
        <v>52999588</v>
      </c>
      <c r="F22" s="98">
        <f t="shared" si="4"/>
        <v>45156428</v>
      </c>
      <c r="G22" s="98">
        <f t="shared" si="4"/>
        <v>45290841</v>
      </c>
      <c r="H22" s="98">
        <f t="shared" si="4"/>
        <v>56150721</v>
      </c>
      <c r="I22" s="98">
        <f t="shared" si="4"/>
        <v>88511807</v>
      </c>
      <c r="J22" s="98">
        <f t="shared" si="4"/>
        <v>129026268</v>
      </c>
      <c r="K22" s="98">
        <f t="shared" si="4"/>
        <v>160789720</v>
      </c>
      <c r="L22" s="98">
        <f t="shared" si="4"/>
        <v>151191735</v>
      </c>
      <c r="M22" s="98">
        <f t="shared" si="4"/>
        <v>141375253</v>
      </c>
      <c r="N22" s="98">
        <f t="shared" si="4"/>
        <v>127534545</v>
      </c>
      <c r="O22" s="98">
        <f t="shared" si="4"/>
        <v>96959390</v>
      </c>
      <c r="P22" s="98">
        <f>SUM(P8:P21)</f>
        <v>1162555021</v>
      </c>
      <c r="Q22" s="104"/>
      <c r="R22" s="105"/>
    </row>
    <row r="23" spans="1:18" x14ac:dyDescent="0.2">
      <c r="A23" s="101"/>
      <c r="B23" s="101"/>
      <c r="C23" s="101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96"/>
      <c r="Q23" s="104"/>
      <c r="R23" s="105"/>
    </row>
    <row r="24" spans="1:18" x14ac:dyDescent="0.2">
      <c r="A24" s="106" t="s">
        <v>143</v>
      </c>
      <c r="B24" s="96">
        <f>SUM(B9,B14)</f>
        <v>73371277</v>
      </c>
      <c r="C24" s="96">
        <f t="shared" ref="C24:O24" si="5">SUM(C9,C14)</f>
        <v>50495988</v>
      </c>
      <c r="D24" s="96">
        <f t="shared" si="5"/>
        <v>28457064</v>
      </c>
      <c r="E24" s="96">
        <f t="shared" si="5"/>
        <v>18650017</v>
      </c>
      <c r="F24" s="96">
        <f t="shared" si="5"/>
        <v>13578051</v>
      </c>
      <c r="G24" s="96">
        <f t="shared" si="5"/>
        <v>13170122</v>
      </c>
      <c r="H24" s="96">
        <f t="shared" si="5"/>
        <v>18974008</v>
      </c>
      <c r="I24" s="96">
        <f t="shared" si="5"/>
        <v>43349960</v>
      </c>
      <c r="J24" s="96">
        <f t="shared" si="5"/>
        <v>71510105</v>
      </c>
      <c r="K24" s="96">
        <f t="shared" si="5"/>
        <v>93363533</v>
      </c>
      <c r="L24" s="96">
        <f t="shared" si="5"/>
        <v>91157352</v>
      </c>
      <c r="M24" s="96">
        <f t="shared" si="5"/>
        <v>79642432</v>
      </c>
      <c r="N24" s="96">
        <f t="shared" si="5"/>
        <v>73078363</v>
      </c>
      <c r="O24" s="96">
        <f t="shared" si="5"/>
        <v>50199903</v>
      </c>
      <c r="P24" s="96">
        <f>SUM(D24:O24)</f>
        <v>595130910</v>
      </c>
      <c r="Q24" s="104"/>
      <c r="R24" s="105"/>
    </row>
    <row r="25" spans="1:18" x14ac:dyDescent="0.2">
      <c r="A25" s="106" t="s">
        <v>144</v>
      </c>
      <c r="B25" s="96">
        <f>SUM(B10:B11)</f>
        <v>24279016</v>
      </c>
      <c r="C25" s="96">
        <f t="shared" ref="C25:O25" si="6">SUM(C10:C11)</f>
        <v>17779171</v>
      </c>
      <c r="D25" s="96">
        <f t="shared" si="6"/>
        <v>13061796</v>
      </c>
      <c r="E25" s="96">
        <f t="shared" si="6"/>
        <v>10565034</v>
      </c>
      <c r="F25" s="96">
        <f t="shared" si="6"/>
        <v>9077716</v>
      </c>
      <c r="G25" s="96">
        <f t="shared" si="6"/>
        <v>9818042</v>
      </c>
      <c r="H25" s="96">
        <f t="shared" si="6"/>
        <v>11564257</v>
      </c>
      <c r="I25" s="96">
        <f t="shared" si="6"/>
        <v>19238154</v>
      </c>
      <c r="J25" s="96">
        <f t="shared" si="6"/>
        <v>27800790</v>
      </c>
      <c r="K25" s="96">
        <f t="shared" si="6"/>
        <v>34728165</v>
      </c>
      <c r="L25" s="96">
        <f t="shared" si="6"/>
        <v>31111525</v>
      </c>
      <c r="M25" s="96">
        <f t="shared" si="6"/>
        <v>27949058</v>
      </c>
      <c r="N25" s="96">
        <f t="shared" si="6"/>
        <v>25035139</v>
      </c>
      <c r="O25" s="96">
        <f t="shared" si="6"/>
        <v>18279078</v>
      </c>
      <c r="P25" s="96">
        <f t="shared" ref="P25:P26" si="7">SUM(D25:O25)</f>
        <v>238228754</v>
      </c>
      <c r="Q25" s="107"/>
      <c r="R25" s="105"/>
    </row>
    <row r="26" spans="1:18" x14ac:dyDescent="0.2">
      <c r="A26" s="106" t="s">
        <v>145</v>
      </c>
      <c r="B26" s="108">
        <f>SUM(B12:B13,B17:B18)</f>
        <v>9166013</v>
      </c>
      <c r="C26" s="108">
        <f t="shared" ref="C26:O26" si="8">SUM(C12:C13,C17:C18)</f>
        <v>7719405</v>
      </c>
      <c r="D26" s="108">
        <f t="shared" si="8"/>
        <v>6514588</v>
      </c>
      <c r="E26" s="108">
        <f t="shared" si="8"/>
        <v>5705190</v>
      </c>
      <c r="F26" s="108">
        <f t="shared" si="8"/>
        <v>4811124</v>
      </c>
      <c r="G26" s="108">
        <f t="shared" si="8"/>
        <v>5074611</v>
      </c>
      <c r="H26" s="108">
        <f t="shared" si="8"/>
        <v>5971591</v>
      </c>
      <c r="I26" s="108">
        <f t="shared" si="8"/>
        <v>8017032</v>
      </c>
      <c r="J26" s="108">
        <f t="shared" si="8"/>
        <v>10223704</v>
      </c>
      <c r="K26" s="108">
        <f t="shared" si="8"/>
        <v>11185082</v>
      </c>
      <c r="L26" s="108">
        <f t="shared" si="8"/>
        <v>10110379</v>
      </c>
      <c r="M26" s="108">
        <f t="shared" si="8"/>
        <v>10134883</v>
      </c>
      <c r="N26" s="108">
        <f t="shared" si="8"/>
        <v>9305030</v>
      </c>
      <c r="O26" s="108">
        <f t="shared" si="8"/>
        <v>7857958</v>
      </c>
      <c r="P26" s="96">
        <f t="shared" si="7"/>
        <v>94911172</v>
      </c>
      <c r="Q26" s="107"/>
      <c r="R26" s="105"/>
    </row>
    <row r="27" spans="1:18" x14ac:dyDescent="0.2">
      <c r="A27" s="106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96"/>
      <c r="Q27" s="107"/>
      <c r="R27" s="105"/>
    </row>
    <row r="28" spans="1:18" x14ac:dyDescent="0.2">
      <c r="A28" s="106"/>
      <c r="B28" s="106"/>
      <c r="C28" s="10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1:18" ht="10.5" x14ac:dyDescent="0.25">
      <c r="A29" s="67" t="s">
        <v>141</v>
      </c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 t="str">
        <f>P6</f>
        <v>12ME Apr 2023</v>
      </c>
    </row>
    <row r="30" spans="1:18" x14ac:dyDescent="0.2">
      <c r="A30" s="51" t="s">
        <v>139</v>
      </c>
      <c r="B30" s="102">
        <f t="shared" ref="B30:O30" si="9">B7</f>
        <v>44651</v>
      </c>
      <c r="C30" s="102">
        <f t="shared" si="9"/>
        <v>44681</v>
      </c>
      <c r="D30" s="102">
        <f t="shared" si="9"/>
        <v>44711</v>
      </c>
      <c r="E30" s="102">
        <f t="shared" si="9"/>
        <v>44742</v>
      </c>
      <c r="F30" s="102">
        <f t="shared" si="9"/>
        <v>44772</v>
      </c>
      <c r="G30" s="102">
        <f t="shared" si="9"/>
        <v>44803</v>
      </c>
      <c r="H30" s="102">
        <f t="shared" si="9"/>
        <v>44834</v>
      </c>
      <c r="I30" s="102">
        <f t="shared" si="9"/>
        <v>44864</v>
      </c>
      <c r="J30" s="102">
        <f t="shared" si="9"/>
        <v>44895</v>
      </c>
      <c r="K30" s="102">
        <f t="shared" si="9"/>
        <v>44925</v>
      </c>
      <c r="L30" s="102">
        <f t="shared" si="9"/>
        <v>44956</v>
      </c>
      <c r="M30" s="102">
        <f t="shared" si="9"/>
        <v>44985</v>
      </c>
      <c r="N30" s="102">
        <f t="shared" si="9"/>
        <v>45013</v>
      </c>
      <c r="O30" s="102">
        <f t="shared" si="9"/>
        <v>45044</v>
      </c>
      <c r="P30" s="109" t="s">
        <v>142</v>
      </c>
      <c r="Q30" s="110"/>
      <c r="R30" s="110"/>
    </row>
    <row r="31" spans="1:18" x14ac:dyDescent="0.2">
      <c r="A31" s="69">
        <v>16</v>
      </c>
      <c r="B31" s="310">
        <v>6</v>
      </c>
      <c r="C31" s="310">
        <v>6</v>
      </c>
      <c r="D31" s="310">
        <v>6</v>
      </c>
      <c r="E31" s="310">
        <v>6</v>
      </c>
      <c r="F31" s="310">
        <v>6</v>
      </c>
      <c r="G31" s="310">
        <v>6</v>
      </c>
      <c r="H31" s="310">
        <v>6</v>
      </c>
      <c r="I31" s="310">
        <v>6</v>
      </c>
      <c r="J31" s="310">
        <v>6</v>
      </c>
      <c r="K31" s="310">
        <v>6</v>
      </c>
      <c r="L31" s="310">
        <v>6</v>
      </c>
      <c r="M31" s="310">
        <v>6</v>
      </c>
      <c r="N31" s="310">
        <v>6</v>
      </c>
      <c r="O31" s="310">
        <v>6</v>
      </c>
      <c r="P31" s="111">
        <f>AVERAGE(D31:O31)</f>
        <v>6</v>
      </c>
      <c r="Q31" s="110"/>
      <c r="R31" s="110"/>
    </row>
    <row r="32" spans="1:18" x14ac:dyDescent="0.2">
      <c r="A32" s="101">
        <v>23</v>
      </c>
      <c r="B32" s="310">
        <v>810185</v>
      </c>
      <c r="C32" s="310">
        <v>810038</v>
      </c>
      <c r="D32" s="310">
        <v>810262</v>
      </c>
      <c r="E32" s="310">
        <v>810486</v>
      </c>
      <c r="F32" s="310">
        <v>810710</v>
      </c>
      <c r="G32" s="310">
        <v>810934</v>
      </c>
      <c r="H32" s="310">
        <v>811864</v>
      </c>
      <c r="I32" s="310">
        <v>814461</v>
      </c>
      <c r="J32" s="310">
        <v>816619</v>
      </c>
      <c r="K32" s="310">
        <v>818016</v>
      </c>
      <c r="L32" s="310">
        <v>818982</v>
      </c>
      <c r="M32" s="310">
        <v>819539</v>
      </c>
      <c r="N32" s="310">
        <v>819802</v>
      </c>
      <c r="O32" s="310">
        <v>819658</v>
      </c>
      <c r="P32" s="111">
        <f>AVERAGE(D32:O32)</f>
        <v>815111.08333333337</v>
      </c>
    </row>
    <row r="33" spans="1:18" x14ac:dyDescent="0.2">
      <c r="A33" s="101">
        <v>31</v>
      </c>
      <c r="B33" s="310">
        <v>57973</v>
      </c>
      <c r="C33" s="310">
        <v>58058</v>
      </c>
      <c r="D33" s="310">
        <v>58116</v>
      </c>
      <c r="E33" s="310">
        <v>58148</v>
      </c>
      <c r="F33" s="310">
        <v>58171</v>
      </c>
      <c r="G33" s="310">
        <v>58173</v>
      </c>
      <c r="H33" s="310">
        <v>58200</v>
      </c>
      <c r="I33" s="310">
        <v>58221</v>
      </c>
      <c r="J33" s="310">
        <v>58242</v>
      </c>
      <c r="K33" s="310">
        <v>58266</v>
      </c>
      <c r="L33" s="310">
        <v>58303</v>
      </c>
      <c r="M33" s="310">
        <v>58355</v>
      </c>
      <c r="N33" s="310">
        <v>58400</v>
      </c>
      <c r="O33" s="310">
        <v>58441</v>
      </c>
      <c r="P33" s="111">
        <f t="shared" ref="P33:P44" si="10">AVERAGE(D33:O33)</f>
        <v>58253</v>
      </c>
      <c r="Q33" s="112"/>
      <c r="R33" s="112"/>
    </row>
    <row r="34" spans="1:18" x14ac:dyDescent="0.2">
      <c r="A34" s="101" t="s">
        <v>59</v>
      </c>
      <c r="B34" s="310">
        <v>2</v>
      </c>
      <c r="C34" s="310">
        <v>2</v>
      </c>
      <c r="D34" s="310">
        <v>2</v>
      </c>
      <c r="E34" s="310">
        <v>2</v>
      </c>
      <c r="F34" s="310">
        <v>2</v>
      </c>
      <c r="G34" s="310">
        <v>2</v>
      </c>
      <c r="H34" s="310">
        <v>2</v>
      </c>
      <c r="I34" s="310">
        <v>2</v>
      </c>
      <c r="J34" s="310">
        <v>2</v>
      </c>
      <c r="K34" s="310">
        <v>2</v>
      </c>
      <c r="L34" s="310">
        <v>2</v>
      </c>
      <c r="M34" s="310">
        <v>2</v>
      </c>
      <c r="N34" s="310">
        <v>2</v>
      </c>
      <c r="O34" s="310">
        <v>2</v>
      </c>
      <c r="P34" s="111">
        <f t="shared" si="10"/>
        <v>2</v>
      </c>
      <c r="Q34" s="112"/>
      <c r="R34" s="112"/>
    </row>
    <row r="35" spans="1:18" x14ac:dyDescent="0.2">
      <c r="A35" s="101">
        <v>41</v>
      </c>
      <c r="B35" s="310">
        <v>1278</v>
      </c>
      <c r="C35" s="310">
        <v>1277</v>
      </c>
      <c r="D35" s="310">
        <v>1275</v>
      </c>
      <c r="E35" s="310">
        <v>1274</v>
      </c>
      <c r="F35" s="310">
        <v>1268</v>
      </c>
      <c r="G35" s="310">
        <v>1265</v>
      </c>
      <c r="H35" s="310">
        <v>1265</v>
      </c>
      <c r="I35" s="310">
        <v>1266</v>
      </c>
      <c r="J35" s="310">
        <v>1267</v>
      </c>
      <c r="K35" s="310">
        <v>1267</v>
      </c>
      <c r="L35" s="310">
        <v>1283</v>
      </c>
      <c r="M35" s="310">
        <v>1279</v>
      </c>
      <c r="N35" s="310">
        <v>1280</v>
      </c>
      <c r="O35" s="310">
        <v>1278</v>
      </c>
      <c r="P35" s="111">
        <f t="shared" si="10"/>
        <v>1272.25</v>
      </c>
      <c r="Q35" s="59"/>
      <c r="R35" s="59"/>
    </row>
    <row r="36" spans="1:18" x14ac:dyDescent="0.2">
      <c r="A36" s="101" t="s">
        <v>63</v>
      </c>
      <c r="B36" s="310">
        <v>102</v>
      </c>
      <c r="C36" s="310">
        <v>102</v>
      </c>
      <c r="D36" s="310">
        <v>102</v>
      </c>
      <c r="E36" s="310">
        <v>102</v>
      </c>
      <c r="F36" s="310">
        <v>102</v>
      </c>
      <c r="G36" s="310">
        <v>102</v>
      </c>
      <c r="H36" s="310">
        <v>102</v>
      </c>
      <c r="I36" s="310">
        <v>102</v>
      </c>
      <c r="J36" s="310">
        <v>102</v>
      </c>
      <c r="K36" s="310">
        <v>102</v>
      </c>
      <c r="L36" s="310">
        <v>102</v>
      </c>
      <c r="M36" s="310">
        <v>102</v>
      </c>
      <c r="N36" s="310">
        <v>102</v>
      </c>
      <c r="O36" s="310">
        <v>102</v>
      </c>
      <c r="P36" s="111">
        <f t="shared" si="10"/>
        <v>102</v>
      </c>
      <c r="Q36" s="59"/>
      <c r="R36" s="59"/>
    </row>
    <row r="37" spans="1:18" x14ac:dyDescent="0.2">
      <c r="A37" s="101">
        <v>53</v>
      </c>
      <c r="B37" s="310">
        <v>0</v>
      </c>
      <c r="C37" s="310">
        <v>0</v>
      </c>
      <c r="D37" s="310">
        <v>0</v>
      </c>
      <c r="E37" s="310">
        <v>0</v>
      </c>
      <c r="F37" s="310">
        <v>0</v>
      </c>
      <c r="G37" s="310">
        <v>0</v>
      </c>
      <c r="H37" s="310">
        <v>0</v>
      </c>
      <c r="I37" s="310">
        <v>0</v>
      </c>
      <c r="J37" s="310">
        <v>0</v>
      </c>
      <c r="K37" s="310">
        <v>0</v>
      </c>
      <c r="L37" s="310">
        <v>0</v>
      </c>
      <c r="M37" s="310">
        <v>0</v>
      </c>
      <c r="N37" s="310">
        <v>0</v>
      </c>
      <c r="O37" s="310">
        <v>0</v>
      </c>
      <c r="P37" s="111">
        <f t="shared" si="10"/>
        <v>0</v>
      </c>
      <c r="Q37" s="59"/>
      <c r="R37" s="59"/>
    </row>
    <row r="38" spans="1:18" x14ac:dyDescent="0.2">
      <c r="A38" s="101">
        <v>85</v>
      </c>
      <c r="B38" s="310">
        <v>30</v>
      </c>
      <c r="C38" s="310">
        <v>30</v>
      </c>
      <c r="D38" s="310">
        <v>30</v>
      </c>
      <c r="E38" s="310">
        <v>30</v>
      </c>
      <c r="F38" s="310">
        <v>30</v>
      </c>
      <c r="G38" s="310">
        <v>30</v>
      </c>
      <c r="H38" s="310">
        <v>30</v>
      </c>
      <c r="I38" s="310">
        <v>30</v>
      </c>
      <c r="J38" s="310">
        <v>30</v>
      </c>
      <c r="K38" s="310">
        <v>30</v>
      </c>
      <c r="L38" s="310">
        <v>30</v>
      </c>
      <c r="M38" s="310">
        <v>30</v>
      </c>
      <c r="N38" s="310">
        <v>30</v>
      </c>
      <c r="O38" s="310">
        <v>30</v>
      </c>
      <c r="P38" s="111">
        <f t="shared" si="10"/>
        <v>30</v>
      </c>
      <c r="Q38" s="59"/>
      <c r="R38" s="59"/>
    </row>
    <row r="39" spans="1:18" x14ac:dyDescent="0.2">
      <c r="A39" s="101" t="s">
        <v>109</v>
      </c>
      <c r="B39" s="310">
        <v>89</v>
      </c>
      <c r="C39" s="310">
        <v>89</v>
      </c>
      <c r="D39" s="310">
        <v>89</v>
      </c>
      <c r="E39" s="310">
        <v>89</v>
      </c>
      <c r="F39" s="310">
        <v>89</v>
      </c>
      <c r="G39" s="310">
        <v>89</v>
      </c>
      <c r="H39" s="310">
        <v>89</v>
      </c>
      <c r="I39" s="310">
        <v>89</v>
      </c>
      <c r="J39" s="310">
        <v>89</v>
      </c>
      <c r="K39" s="310">
        <v>89</v>
      </c>
      <c r="L39" s="310">
        <v>89</v>
      </c>
      <c r="M39" s="310">
        <v>89</v>
      </c>
      <c r="N39" s="310">
        <v>89</v>
      </c>
      <c r="O39" s="310">
        <v>89</v>
      </c>
      <c r="P39" s="111">
        <f t="shared" si="10"/>
        <v>89</v>
      </c>
      <c r="Q39" s="59"/>
      <c r="R39" s="59"/>
    </row>
    <row r="40" spans="1:18" x14ac:dyDescent="0.2">
      <c r="A40" s="101">
        <v>86</v>
      </c>
      <c r="B40" s="310">
        <v>105</v>
      </c>
      <c r="C40" s="310">
        <v>105</v>
      </c>
      <c r="D40" s="310">
        <v>104</v>
      </c>
      <c r="E40" s="310">
        <v>104</v>
      </c>
      <c r="F40" s="310">
        <v>103</v>
      </c>
      <c r="G40" s="310">
        <v>103</v>
      </c>
      <c r="H40" s="310">
        <v>102</v>
      </c>
      <c r="I40" s="310">
        <v>102</v>
      </c>
      <c r="J40" s="310">
        <v>101</v>
      </c>
      <c r="K40" s="310">
        <v>101</v>
      </c>
      <c r="L40" s="310">
        <v>100</v>
      </c>
      <c r="M40" s="310">
        <v>100</v>
      </c>
      <c r="N40" s="310">
        <v>99</v>
      </c>
      <c r="O40" s="310">
        <v>99</v>
      </c>
      <c r="P40" s="111">
        <f t="shared" si="10"/>
        <v>101.5</v>
      </c>
      <c r="Q40" s="59"/>
      <c r="R40" s="59"/>
    </row>
    <row r="41" spans="1:18" x14ac:dyDescent="0.2">
      <c r="A41" s="101" t="s">
        <v>66</v>
      </c>
      <c r="B41" s="310">
        <v>6</v>
      </c>
      <c r="C41" s="310">
        <v>6</v>
      </c>
      <c r="D41" s="310">
        <v>6</v>
      </c>
      <c r="E41" s="310">
        <v>6</v>
      </c>
      <c r="F41" s="310">
        <v>6</v>
      </c>
      <c r="G41" s="310">
        <v>6</v>
      </c>
      <c r="H41" s="310">
        <v>6</v>
      </c>
      <c r="I41" s="310">
        <v>6</v>
      </c>
      <c r="J41" s="310">
        <v>6</v>
      </c>
      <c r="K41" s="310">
        <v>6</v>
      </c>
      <c r="L41" s="310">
        <v>6</v>
      </c>
      <c r="M41" s="310">
        <v>6</v>
      </c>
      <c r="N41" s="310">
        <v>6</v>
      </c>
      <c r="O41" s="310">
        <v>6</v>
      </c>
      <c r="P41" s="111">
        <f t="shared" si="10"/>
        <v>6</v>
      </c>
      <c r="Q41" s="59"/>
      <c r="R41" s="59"/>
    </row>
    <row r="42" spans="1:18" x14ac:dyDescent="0.2">
      <c r="A42" s="101">
        <v>87</v>
      </c>
      <c r="B42" s="310">
        <v>5</v>
      </c>
      <c r="C42" s="310">
        <v>5</v>
      </c>
      <c r="D42" s="310">
        <v>5</v>
      </c>
      <c r="E42" s="310">
        <v>5</v>
      </c>
      <c r="F42" s="310">
        <v>5</v>
      </c>
      <c r="G42" s="310">
        <v>5</v>
      </c>
      <c r="H42" s="310">
        <v>5</v>
      </c>
      <c r="I42" s="310">
        <v>5</v>
      </c>
      <c r="J42" s="310">
        <v>5</v>
      </c>
      <c r="K42" s="310">
        <v>5</v>
      </c>
      <c r="L42" s="310">
        <v>5</v>
      </c>
      <c r="M42" s="310">
        <v>5</v>
      </c>
      <c r="N42" s="310">
        <v>5</v>
      </c>
      <c r="O42" s="310">
        <v>5</v>
      </c>
      <c r="P42" s="111">
        <f t="shared" si="10"/>
        <v>5</v>
      </c>
      <c r="Q42" s="59"/>
      <c r="R42" s="59"/>
    </row>
    <row r="43" spans="1:18" x14ac:dyDescent="0.2">
      <c r="A43" s="101" t="s">
        <v>111</v>
      </c>
      <c r="B43" s="310">
        <v>10</v>
      </c>
      <c r="C43" s="310">
        <v>11</v>
      </c>
      <c r="D43" s="310">
        <v>11</v>
      </c>
      <c r="E43" s="310">
        <v>11</v>
      </c>
      <c r="F43" s="310">
        <v>11</v>
      </c>
      <c r="G43" s="310">
        <v>11</v>
      </c>
      <c r="H43" s="310">
        <v>11</v>
      </c>
      <c r="I43" s="310">
        <v>11</v>
      </c>
      <c r="J43" s="310">
        <v>11</v>
      </c>
      <c r="K43" s="310">
        <v>11</v>
      </c>
      <c r="L43" s="310">
        <v>11</v>
      </c>
      <c r="M43" s="310">
        <v>11</v>
      </c>
      <c r="N43" s="310">
        <v>11</v>
      </c>
      <c r="O43" s="310">
        <v>11</v>
      </c>
      <c r="P43" s="111">
        <f t="shared" si="10"/>
        <v>11</v>
      </c>
      <c r="Q43" s="59"/>
      <c r="R43" s="59"/>
    </row>
    <row r="44" spans="1:18" x14ac:dyDescent="0.2">
      <c r="A44" s="101" t="s">
        <v>140</v>
      </c>
      <c r="B44" s="310">
        <v>10</v>
      </c>
      <c r="C44" s="310">
        <v>10</v>
      </c>
      <c r="D44" s="310">
        <v>10</v>
      </c>
      <c r="E44" s="310">
        <v>10</v>
      </c>
      <c r="F44" s="310">
        <v>10</v>
      </c>
      <c r="G44" s="310">
        <v>10</v>
      </c>
      <c r="H44" s="310">
        <v>10</v>
      </c>
      <c r="I44" s="310">
        <v>10</v>
      </c>
      <c r="J44" s="310">
        <v>10</v>
      </c>
      <c r="K44" s="310">
        <v>10</v>
      </c>
      <c r="L44" s="310">
        <v>10</v>
      </c>
      <c r="M44" s="310">
        <v>10</v>
      </c>
      <c r="N44" s="310">
        <v>10</v>
      </c>
      <c r="O44" s="310">
        <v>10</v>
      </c>
      <c r="P44" s="111">
        <f t="shared" si="10"/>
        <v>10</v>
      </c>
      <c r="Q44" s="59"/>
      <c r="R44" s="59"/>
    </row>
    <row r="45" spans="1:18" x14ac:dyDescent="0.2">
      <c r="A45" s="106"/>
      <c r="B45" s="106"/>
      <c r="C45" s="10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111"/>
      <c r="Q45" s="59"/>
      <c r="R45" s="59"/>
    </row>
    <row r="46" spans="1:18" x14ac:dyDescent="0.2">
      <c r="A46" s="106" t="s">
        <v>143</v>
      </c>
      <c r="B46" s="96">
        <f>SUM(B32,B37)</f>
        <v>810185</v>
      </c>
      <c r="C46" s="96">
        <f t="shared" ref="C46:O46" si="11">SUM(C32,C37)</f>
        <v>810038</v>
      </c>
      <c r="D46" s="96">
        <f t="shared" si="11"/>
        <v>810262</v>
      </c>
      <c r="E46" s="96">
        <f t="shared" si="11"/>
        <v>810486</v>
      </c>
      <c r="F46" s="96">
        <f t="shared" si="11"/>
        <v>810710</v>
      </c>
      <c r="G46" s="96">
        <f t="shared" si="11"/>
        <v>810934</v>
      </c>
      <c r="H46" s="96">
        <f t="shared" si="11"/>
        <v>811864</v>
      </c>
      <c r="I46" s="96">
        <f t="shared" si="11"/>
        <v>814461</v>
      </c>
      <c r="J46" s="96">
        <f t="shared" si="11"/>
        <v>816619</v>
      </c>
      <c r="K46" s="96">
        <f t="shared" si="11"/>
        <v>818016</v>
      </c>
      <c r="L46" s="96">
        <f t="shared" si="11"/>
        <v>818982</v>
      </c>
      <c r="M46" s="96">
        <f t="shared" si="11"/>
        <v>819539</v>
      </c>
      <c r="N46" s="96">
        <f t="shared" si="11"/>
        <v>819802</v>
      </c>
      <c r="O46" s="96">
        <f t="shared" si="11"/>
        <v>819658</v>
      </c>
      <c r="P46" s="111">
        <f t="shared" ref="P46:P48" si="12">AVERAGE(D46:O46)</f>
        <v>815111.08333333337</v>
      </c>
      <c r="Q46" s="107"/>
      <c r="R46" s="107"/>
    </row>
    <row r="47" spans="1:18" x14ac:dyDescent="0.2">
      <c r="A47" s="106" t="s">
        <v>144</v>
      </c>
      <c r="B47" s="96">
        <f>SUM(B33:B34)</f>
        <v>57975</v>
      </c>
      <c r="C47" s="96">
        <f t="shared" ref="C47:O47" si="13">SUM(C33:C34)</f>
        <v>58060</v>
      </c>
      <c r="D47" s="96">
        <f t="shared" si="13"/>
        <v>58118</v>
      </c>
      <c r="E47" s="96">
        <f t="shared" si="13"/>
        <v>58150</v>
      </c>
      <c r="F47" s="96">
        <f t="shared" si="13"/>
        <v>58173</v>
      </c>
      <c r="G47" s="96">
        <f t="shared" si="13"/>
        <v>58175</v>
      </c>
      <c r="H47" s="96">
        <f t="shared" si="13"/>
        <v>58202</v>
      </c>
      <c r="I47" s="96">
        <f t="shared" si="13"/>
        <v>58223</v>
      </c>
      <c r="J47" s="96">
        <f t="shared" si="13"/>
        <v>58244</v>
      </c>
      <c r="K47" s="96">
        <f t="shared" si="13"/>
        <v>58268</v>
      </c>
      <c r="L47" s="96">
        <f t="shared" si="13"/>
        <v>58305</v>
      </c>
      <c r="M47" s="96">
        <f t="shared" si="13"/>
        <v>58357</v>
      </c>
      <c r="N47" s="96">
        <f t="shared" si="13"/>
        <v>58402</v>
      </c>
      <c r="O47" s="96">
        <f t="shared" si="13"/>
        <v>58443</v>
      </c>
      <c r="P47" s="111">
        <f t="shared" si="12"/>
        <v>58255</v>
      </c>
    </row>
    <row r="48" spans="1:18" x14ac:dyDescent="0.2">
      <c r="A48" s="106" t="s">
        <v>145</v>
      </c>
      <c r="B48" s="96">
        <f>SUM(B35:B36,B40:B41)</f>
        <v>1491</v>
      </c>
      <c r="C48" s="96">
        <f t="shared" ref="C48:O48" si="14">SUM(C35:C36,C40:C41)</f>
        <v>1490</v>
      </c>
      <c r="D48" s="96">
        <f t="shared" si="14"/>
        <v>1487</v>
      </c>
      <c r="E48" s="96">
        <f t="shared" si="14"/>
        <v>1486</v>
      </c>
      <c r="F48" s="96">
        <f t="shared" si="14"/>
        <v>1479</v>
      </c>
      <c r="G48" s="96">
        <f t="shared" si="14"/>
        <v>1476</v>
      </c>
      <c r="H48" s="96">
        <f t="shared" si="14"/>
        <v>1475</v>
      </c>
      <c r="I48" s="96">
        <f t="shared" si="14"/>
        <v>1476</v>
      </c>
      <c r="J48" s="96">
        <f t="shared" si="14"/>
        <v>1476</v>
      </c>
      <c r="K48" s="96">
        <f t="shared" si="14"/>
        <v>1476</v>
      </c>
      <c r="L48" s="96">
        <f t="shared" si="14"/>
        <v>1491</v>
      </c>
      <c r="M48" s="96">
        <f t="shared" si="14"/>
        <v>1487</v>
      </c>
      <c r="N48" s="96">
        <f t="shared" si="14"/>
        <v>1487</v>
      </c>
      <c r="O48" s="96">
        <f t="shared" si="14"/>
        <v>1485</v>
      </c>
      <c r="P48" s="111">
        <f t="shared" si="12"/>
        <v>1481.75</v>
      </c>
    </row>
    <row r="49" spans="1:17" x14ac:dyDescent="0.2">
      <c r="A49" s="37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2"/>
    </row>
    <row r="50" spans="1:17" x14ac:dyDescent="0.2"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</row>
    <row r="51" spans="1:17" x14ac:dyDescent="0.2">
      <c r="A51" s="5" t="s">
        <v>544</v>
      </c>
    </row>
    <row r="53" spans="1:17" x14ac:dyDescent="0.2">
      <c r="D53" s="113"/>
      <c r="E53" s="113"/>
      <c r="F53" s="113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</row>
    <row r="56" spans="1:17" x14ac:dyDescent="0.2">
      <c r="D56" s="114"/>
      <c r="E56" s="114"/>
      <c r="F56" s="114"/>
    </row>
    <row r="57" spans="1:17" x14ac:dyDescent="0.2">
      <c r="A57" s="101"/>
      <c r="B57" s="101"/>
      <c r="C57" s="101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</row>
    <row r="58" spans="1:17" x14ac:dyDescent="0.2">
      <c r="A58" s="101"/>
      <c r="B58" s="101"/>
      <c r="C58" s="101"/>
      <c r="D58" s="115"/>
      <c r="E58" s="115"/>
      <c r="F58" s="115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</row>
    <row r="59" spans="1:17" x14ac:dyDescent="0.2"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</row>
    <row r="60" spans="1:17" x14ac:dyDescent="0.2">
      <c r="A60" s="101"/>
      <c r="B60" s="101"/>
      <c r="C60" s="101"/>
      <c r="D60" s="116"/>
      <c r="E60" s="116"/>
      <c r="F60" s="116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</row>
    <row r="61" spans="1:17" x14ac:dyDescent="0.2">
      <c r="A61" s="101"/>
      <c r="B61" s="101"/>
      <c r="C61" s="101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</row>
    <row r="62" spans="1:17" x14ac:dyDescent="0.2">
      <c r="A62" s="101"/>
      <c r="B62" s="101"/>
      <c r="C62" s="101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</row>
    <row r="63" spans="1:17" x14ac:dyDescent="0.2">
      <c r="A63" s="101"/>
      <c r="B63" s="101"/>
      <c r="C63" s="101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</row>
    <row r="64" spans="1:17" x14ac:dyDescent="0.2">
      <c r="A64" s="101"/>
      <c r="B64" s="101"/>
      <c r="C64" s="101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</row>
    <row r="65" spans="1:17" x14ac:dyDescent="0.2">
      <c r="A65" s="101"/>
      <c r="B65" s="101"/>
      <c r="C65" s="101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</row>
    <row r="66" spans="1:17" x14ac:dyDescent="0.2">
      <c r="A66" s="101"/>
      <c r="B66" s="101"/>
      <c r="C66" s="101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</row>
    <row r="67" spans="1:17" x14ac:dyDescent="0.2"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</row>
    <row r="69" spans="1:17" x14ac:dyDescent="0.2"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</row>
    <row r="70" spans="1:17" x14ac:dyDescent="0.2"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</row>
  </sheetData>
  <mergeCells count="4">
    <mergeCell ref="A1:P1"/>
    <mergeCell ref="A2:P2"/>
    <mergeCell ref="A3:P3"/>
    <mergeCell ref="A4:P4"/>
  </mergeCells>
  <printOptions horizontalCentered="1"/>
  <pageMargins left="0.45" right="0.45" top="0.75" bottom="0.75" header="0.3" footer="0.3"/>
  <pageSetup scale="68" orientation="landscape" blackAndWhite="1" r:id="rId1"/>
  <headerFooter>
    <oddFooter>&amp;R&amp;F
&amp;A</oddFooter>
  </headerFooter>
  <customProperties>
    <customPr name="_pios_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79998168889431442"/>
  </sheetPr>
  <dimension ref="A1:AN299"/>
  <sheetViews>
    <sheetView zoomScaleNormal="100" zoomScaleSheetLayoutView="70" workbookViewId="0">
      <pane ySplit="6" topLeftCell="A7" activePane="bottomLeft" state="frozen"/>
      <selection activeCell="O46" sqref="O46"/>
      <selection pane="bottomLeft" activeCell="B6" sqref="B6"/>
    </sheetView>
  </sheetViews>
  <sheetFormatPr defaultColWidth="9.1796875" defaultRowHeight="10" x14ac:dyDescent="0.2"/>
  <cols>
    <col min="1" max="1" width="2.26953125" style="4" customWidth="1"/>
    <col min="2" max="2" width="35.54296875" style="4" customWidth="1"/>
    <col min="3" max="3" width="8" style="4" bestFit="1" customWidth="1"/>
    <col min="4" max="6" width="9.81640625" style="4" bestFit="1" customWidth="1"/>
    <col min="7" max="8" width="9.6328125" style="4" bestFit="1" customWidth="1"/>
    <col min="9" max="9" width="9.36328125" style="4" bestFit="1" customWidth="1"/>
    <col min="10" max="11" width="9.1796875" style="4" bestFit="1" customWidth="1"/>
    <col min="12" max="12" width="9.36328125" style="4" bestFit="1" customWidth="1"/>
    <col min="13" max="14" width="9.6328125" style="4" bestFit="1" customWidth="1"/>
    <col min="15" max="15" width="9.81640625" style="4" bestFit="1" customWidth="1"/>
    <col min="16" max="16" width="10.81640625" style="4" bestFit="1" customWidth="1"/>
    <col min="17" max="17" width="12.7265625" style="4" customWidth="1"/>
    <col min="18" max="18" width="12.453125" style="4" bestFit="1" customWidth="1"/>
    <col min="19" max="19" width="9.1796875" style="4"/>
    <col min="20" max="20" width="13.453125" style="4" bestFit="1" customWidth="1"/>
    <col min="21" max="16384" width="9.1796875" style="4"/>
  </cols>
  <sheetData>
    <row r="1" spans="1:19" ht="10.5" x14ac:dyDescent="0.25">
      <c r="A1" s="1"/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186"/>
      <c r="Q1" s="186"/>
    </row>
    <row r="2" spans="1:19" ht="10.5" x14ac:dyDescent="0.25">
      <c r="A2" s="1"/>
      <c r="B2" s="48" t="s">
        <v>353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186"/>
      <c r="Q2" s="186"/>
    </row>
    <row r="3" spans="1:19" ht="10.5" x14ac:dyDescent="0.25">
      <c r="B3" s="48" t="s">
        <v>554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</row>
    <row r="4" spans="1:19" ht="10.5" x14ac:dyDescent="0.25">
      <c r="B4" s="48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</row>
    <row r="5" spans="1:19" ht="10.5" x14ac:dyDescent="0.25">
      <c r="B5" s="48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</row>
    <row r="6" spans="1:19" ht="10.5" x14ac:dyDescent="0.25">
      <c r="B6" s="50" t="s">
        <v>36</v>
      </c>
      <c r="C6" s="50" t="s">
        <v>213</v>
      </c>
      <c r="D6" s="313">
        <v>44197</v>
      </c>
      <c r="E6" s="234">
        <f t="shared" ref="E6:O6" si="0">EDATE(D6,1)</f>
        <v>44228</v>
      </c>
      <c r="F6" s="234">
        <f t="shared" si="0"/>
        <v>44256</v>
      </c>
      <c r="G6" s="234">
        <f t="shared" si="0"/>
        <v>44287</v>
      </c>
      <c r="H6" s="234">
        <f t="shared" si="0"/>
        <v>44317</v>
      </c>
      <c r="I6" s="234">
        <f t="shared" si="0"/>
        <v>44348</v>
      </c>
      <c r="J6" s="234">
        <f t="shared" si="0"/>
        <v>44378</v>
      </c>
      <c r="K6" s="234">
        <f t="shared" si="0"/>
        <v>44409</v>
      </c>
      <c r="L6" s="234">
        <f t="shared" si="0"/>
        <v>44440</v>
      </c>
      <c r="M6" s="234">
        <f t="shared" si="0"/>
        <v>44470</v>
      </c>
      <c r="N6" s="234">
        <f t="shared" si="0"/>
        <v>44501</v>
      </c>
      <c r="O6" s="234">
        <f t="shared" si="0"/>
        <v>44531</v>
      </c>
      <c r="P6" s="51" t="s">
        <v>60</v>
      </c>
      <c r="Q6" s="69"/>
    </row>
    <row r="7" spans="1:19" ht="10.5" x14ac:dyDescent="0.25">
      <c r="B7" s="1" t="s">
        <v>214</v>
      </c>
      <c r="C7" s="117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</row>
    <row r="8" spans="1:19" s="5" customFormat="1" x14ac:dyDescent="0.2">
      <c r="B8" s="5" t="s">
        <v>215</v>
      </c>
      <c r="C8" s="119">
        <v>16</v>
      </c>
      <c r="D8" s="91">
        <v>475</v>
      </c>
      <c r="E8" s="91">
        <v>760</v>
      </c>
      <c r="F8" s="91">
        <v>589</v>
      </c>
      <c r="G8" s="91">
        <v>608</v>
      </c>
      <c r="H8" s="91">
        <v>494</v>
      </c>
      <c r="I8" s="91">
        <v>950</v>
      </c>
      <c r="J8" s="91">
        <v>380</v>
      </c>
      <c r="K8" s="91">
        <v>608</v>
      </c>
      <c r="L8" s="91">
        <v>494</v>
      </c>
      <c r="M8" s="91">
        <v>836</v>
      </c>
      <c r="N8" s="91">
        <v>493.99999999999994</v>
      </c>
      <c r="O8" s="91">
        <v>-209.00050000000002</v>
      </c>
      <c r="P8" s="120">
        <f t="shared" ref="P8:P33" si="1">SUM(D8:O8)</f>
        <v>6478.9994999999999</v>
      </c>
      <c r="Q8" s="120"/>
      <c r="S8" s="120"/>
    </row>
    <row r="9" spans="1:19" s="5" customFormat="1" x14ac:dyDescent="0.2">
      <c r="B9" s="5" t="s">
        <v>55</v>
      </c>
      <c r="C9" s="5">
        <v>23</v>
      </c>
      <c r="D9" s="91">
        <v>88202725.969082952</v>
      </c>
      <c r="E9" s="91">
        <v>90002729.924393132</v>
      </c>
      <c r="F9" s="91">
        <v>78439084.655210391</v>
      </c>
      <c r="G9" s="91">
        <v>45018981.898882307</v>
      </c>
      <c r="H9" s="91">
        <v>30506843.999872256</v>
      </c>
      <c r="I9" s="91">
        <v>17934426.348560497</v>
      </c>
      <c r="J9" s="91">
        <v>12684531.934023771</v>
      </c>
      <c r="K9" s="91">
        <v>13301698.520986233</v>
      </c>
      <c r="L9" s="91">
        <v>19160711.715000354</v>
      </c>
      <c r="M9" s="91">
        <v>47026766.796597309</v>
      </c>
      <c r="N9" s="91">
        <v>65089292.495477319</v>
      </c>
      <c r="O9" s="91">
        <v>103653468.59457794</v>
      </c>
      <c r="P9" s="120">
        <f t="shared" si="1"/>
        <v>611021262.85266447</v>
      </c>
      <c r="Q9" s="120"/>
      <c r="R9" s="121"/>
    </row>
    <row r="10" spans="1:19" s="5" customFormat="1" x14ac:dyDescent="0.2">
      <c r="B10" s="5" t="s">
        <v>216</v>
      </c>
      <c r="C10" s="5">
        <v>53</v>
      </c>
      <c r="D10" s="91">
        <v>0</v>
      </c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  <c r="P10" s="120">
        <f t="shared" si="1"/>
        <v>0</v>
      </c>
      <c r="Q10" s="120"/>
      <c r="R10" s="121"/>
    </row>
    <row r="11" spans="1:19" s="5" customFormat="1" x14ac:dyDescent="0.2">
      <c r="B11" s="5" t="s">
        <v>217</v>
      </c>
      <c r="C11" s="5">
        <v>31</v>
      </c>
      <c r="D11" s="91">
        <v>26846287.381257035</v>
      </c>
      <c r="E11" s="91">
        <v>29870425.691090126</v>
      </c>
      <c r="F11" s="91">
        <v>27474776.575814709</v>
      </c>
      <c r="G11" s="91">
        <v>15104227.785109606</v>
      </c>
      <c r="H11" s="91">
        <v>11271480.630164605</v>
      </c>
      <c r="I11" s="91">
        <v>8966227.0974569414</v>
      </c>
      <c r="J11" s="91">
        <v>7229460.7741187802</v>
      </c>
      <c r="K11" s="91">
        <v>7118842.0730281565</v>
      </c>
      <c r="L11" s="91">
        <v>9321134.5183878969</v>
      </c>
      <c r="M11" s="91">
        <v>16222330.063852713</v>
      </c>
      <c r="N11" s="91">
        <v>22554922.014843307</v>
      </c>
      <c r="O11" s="91">
        <v>34043567.853113763</v>
      </c>
      <c r="P11" s="120">
        <f t="shared" si="1"/>
        <v>216023682.45823768</v>
      </c>
      <c r="Q11" s="120"/>
    </row>
    <row r="12" spans="1:19" s="5" customFormat="1" x14ac:dyDescent="0.2">
      <c r="B12" s="5" t="s">
        <v>218</v>
      </c>
      <c r="C12" s="5">
        <v>41</v>
      </c>
      <c r="D12" s="91">
        <v>6166893.7109026974</v>
      </c>
      <c r="E12" s="91">
        <v>6885548.9460507464</v>
      </c>
      <c r="F12" s="91">
        <v>6371952.6799257752</v>
      </c>
      <c r="G12" s="91">
        <v>4596289.3303572899</v>
      </c>
      <c r="H12" s="91">
        <v>3156046.1459976416</v>
      </c>
      <c r="I12" s="91">
        <v>2569957.0445236908</v>
      </c>
      <c r="J12" s="91">
        <v>2117604.542607923</v>
      </c>
      <c r="K12" s="91">
        <v>2262073.0729086995</v>
      </c>
      <c r="L12" s="91">
        <v>3846391.249290226</v>
      </c>
      <c r="M12" s="91">
        <v>3113083.9204857764</v>
      </c>
      <c r="N12" s="91">
        <v>5507331.1615965888</v>
      </c>
      <c r="O12" s="91">
        <v>7404906.8552390337</v>
      </c>
      <c r="P12" s="120">
        <f t="shared" si="1"/>
        <v>53998078.659886092</v>
      </c>
      <c r="Q12" s="120"/>
      <c r="R12" s="122"/>
    </row>
    <row r="13" spans="1:19" s="5" customFormat="1" x14ac:dyDescent="0.2">
      <c r="B13" s="5" t="s">
        <v>219</v>
      </c>
      <c r="C13" s="5">
        <v>50</v>
      </c>
      <c r="D13" s="91">
        <v>0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120">
        <f t="shared" si="1"/>
        <v>0</v>
      </c>
      <c r="Q13" s="120"/>
    </row>
    <row r="14" spans="1:19" s="5" customFormat="1" x14ac:dyDescent="0.2">
      <c r="B14" s="5" t="s">
        <v>220</v>
      </c>
      <c r="C14" s="5">
        <v>85</v>
      </c>
      <c r="D14" s="91">
        <v>1384145.5900000003</v>
      </c>
      <c r="E14" s="91">
        <v>1561143.2804999999</v>
      </c>
      <c r="F14" s="91">
        <v>2401828.8170000003</v>
      </c>
      <c r="G14" s="91">
        <v>1166550.0515000001</v>
      </c>
      <c r="H14" s="91">
        <v>1350386.8729999999</v>
      </c>
      <c r="I14" s="91">
        <v>978107.14649999992</v>
      </c>
      <c r="J14" s="91">
        <v>561541.08499999996</v>
      </c>
      <c r="K14" s="91">
        <v>845733.99200000009</v>
      </c>
      <c r="L14" s="91">
        <v>812957.6540000001</v>
      </c>
      <c r="M14" s="91">
        <v>984504.65749999986</v>
      </c>
      <c r="N14" s="91">
        <v>1623232.5465000002</v>
      </c>
      <c r="O14" s="91">
        <v>1522207.9778803601</v>
      </c>
      <c r="P14" s="120">
        <f t="shared" si="1"/>
        <v>15192339.671380362</v>
      </c>
      <c r="Q14" s="120"/>
    </row>
    <row r="15" spans="1:19" s="5" customFormat="1" x14ac:dyDescent="0.2">
      <c r="B15" s="5" t="s">
        <v>221</v>
      </c>
      <c r="C15" s="5">
        <v>86</v>
      </c>
      <c r="D15" s="91">
        <v>764479.90517684142</v>
      </c>
      <c r="E15" s="91">
        <v>856124.71464245836</v>
      </c>
      <c r="F15" s="91">
        <v>641712.3884127686</v>
      </c>
      <c r="G15" s="91">
        <v>494157.76772347756</v>
      </c>
      <c r="H15" s="91">
        <v>1380862.1134160969</v>
      </c>
      <c r="I15" s="91">
        <v>-772938.71368162683</v>
      </c>
      <c r="J15" s="91">
        <v>259865.20640666963</v>
      </c>
      <c r="K15" s="91">
        <v>46624.290370783798</v>
      </c>
      <c r="L15" s="91">
        <v>212086.47505888843</v>
      </c>
      <c r="M15" s="91">
        <v>449059.889330359</v>
      </c>
      <c r="N15" s="91">
        <v>592322.04563671746</v>
      </c>
      <c r="O15" s="91">
        <v>838784.8796295505</v>
      </c>
      <c r="P15" s="120">
        <f t="shared" si="1"/>
        <v>5763140.9621229842</v>
      </c>
      <c r="Q15" s="120"/>
    </row>
    <row r="16" spans="1:19" s="5" customFormat="1" x14ac:dyDescent="0.2">
      <c r="B16" s="5" t="s">
        <v>222</v>
      </c>
      <c r="C16" s="5">
        <v>87</v>
      </c>
      <c r="D16" s="91">
        <v>2892077.9020000007</v>
      </c>
      <c r="E16" s="91">
        <v>4721983.4914999995</v>
      </c>
      <c r="F16" s="91">
        <v>-181552.46249999985</v>
      </c>
      <c r="G16" s="91">
        <v>2566337.8429999999</v>
      </c>
      <c r="H16" s="91">
        <v>1248600.8180000002</v>
      </c>
      <c r="I16" s="91">
        <v>1656698.3599999999</v>
      </c>
      <c r="J16" s="91">
        <v>958529.429</v>
      </c>
      <c r="K16" s="91">
        <v>1247016.9835000001</v>
      </c>
      <c r="L16" s="91">
        <v>1036529.4195000001</v>
      </c>
      <c r="M16" s="91">
        <v>1354369.1840000001</v>
      </c>
      <c r="N16" s="91">
        <v>4335854.3105000006</v>
      </c>
      <c r="O16" s="91">
        <v>-766054.9319999998</v>
      </c>
      <c r="P16" s="120">
        <f t="shared" si="1"/>
        <v>21070390.346499998</v>
      </c>
      <c r="Q16" s="120"/>
    </row>
    <row r="17" spans="2:18" s="5" customFormat="1" x14ac:dyDescent="0.2">
      <c r="B17" s="5" t="s">
        <v>223</v>
      </c>
      <c r="C17" s="5">
        <v>31</v>
      </c>
      <c r="D17" s="91">
        <v>1756484.7839275186</v>
      </c>
      <c r="E17" s="91">
        <v>1837701.5483775178</v>
      </c>
      <c r="F17" s="91">
        <v>1802246.6875499466</v>
      </c>
      <c r="G17" s="91">
        <v>928883.91720177652</v>
      </c>
      <c r="H17" s="91">
        <v>637170.49878972338</v>
      </c>
      <c r="I17" s="91">
        <v>591467.32172030071</v>
      </c>
      <c r="J17" s="91">
        <v>113317.31818867527</v>
      </c>
      <c r="K17" s="91">
        <v>448342.76871171896</v>
      </c>
      <c r="L17" s="91">
        <v>362127.37201609719</v>
      </c>
      <c r="M17" s="91">
        <v>939505.3686865964</v>
      </c>
      <c r="N17" s="91">
        <v>1419395.0276672291</v>
      </c>
      <c r="O17" s="91">
        <v>2140478.5778086879</v>
      </c>
      <c r="P17" s="120">
        <f t="shared" si="1"/>
        <v>12977121.190645786</v>
      </c>
      <c r="Q17" s="120"/>
    </row>
    <row r="18" spans="2:18" s="5" customFormat="1" x14ac:dyDescent="0.2">
      <c r="B18" s="5" t="s">
        <v>224</v>
      </c>
      <c r="C18" s="5">
        <v>41</v>
      </c>
      <c r="D18" s="91">
        <v>850123.66194952908</v>
      </c>
      <c r="E18" s="91">
        <v>965518.72537311749</v>
      </c>
      <c r="F18" s="91">
        <v>983658.99315188429</v>
      </c>
      <c r="G18" s="91">
        <v>825033.68099589436</v>
      </c>
      <c r="H18" s="91">
        <v>705042.62320820196</v>
      </c>
      <c r="I18" s="91">
        <v>811742.17920033028</v>
      </c>
      <c r="J18" s="91">
        <v>628649.5784882165</v>
      </c>
      <c r="K18" s="91">
        <v>651230.01007006818</v>
      </c>
      <c r="L18" s="91">
        <v>704370.54511198238</v>
      </c>
      <c r="M18" s="91">
        <v>782193.39184683422</v>
      </c>
      <c r="N18" s="91">
        <v>844705.07609804231</v>
      </c>
      <c r="O18" s="91">
        <v>1064693.2080196033</v>
      </c>
      <c r="P18" s="120">
        <f t="shared" si="1"/>
        <v>9816961.673513703</v>
      </c>
      <c r="Q18" s="120"/>
    </row>
    <row r="19" spans="2:18" s="5" customFormat="1" x14ac:dyDescent="0.2">
      <c r="B19" s="5" t="s">
        <v>225</v>
      </c>
      <c r="C19" s="5">
        <v>85</v>
      </c>
      <c r="D19" s="91">
        <v>97077.98314768303</v>
      </c>
      <c r="E19" s="91">
        <v>140259.83949999997</v>
      </c>
      <c r="F19" s="91">
        <v>945876.23849999998</v>
      </c>
      <c r="G19" s="91">
        <v>175306.37400000007</v>
      </c>
      <c r="H19" s="91">
        <v>375254.94099999999</v>
      </c>
      <c r="I19" s="91">
        <v>262695.8995</v>
      </c>
      <c r="J19" s="91">
        <v>325279.44549999997</v>
      </c>
      <c r="K19" s="91">
        <v>299901.75049999997</v>
      </c>
      <c r="L19" s="91">
        <v>302777.18350000004</v>
      </c>
      <c r="M19" s="91">
        <v>405647.31613120006</v>
      </c>
      <c r="N19" s="91">
        <v>303193.05147040001</v>
      </c>
      <c r="O19" s="91">
        <v>304808.9894584</v>
      </c>
      <c r="P19" s="120">
        <f t="shared" si="1"/>
        <v>3938079.0122076836</v>
      </c>
      <c r="Q19" s="120"/>
    </row>
    <row r="20" spans="2:18" s="5" customFormat="1" x14ac:dyDescent="0.2">
      <c r="B20" s="5" t="s">
        <v>226</v>
      </c>
      <c r="C20" s="5">
        <v>86</v>
      </c>
      <c r="D20" s="91">
        <v>14317.11</v>
      </c>
      <c r="E20" s="91">
        <v>12333.087</v>
      </c>
      <c r="F20" s="91">
        <v>16459.342000000001</v>
      </c>
      <c r="G20" s="91">
        <v>11805.880999999999</v>
      </c>
      <c r="H20" s="91">
        <v>8957.4120000000003</v>
      </c>
      <c r="I20" s="91">
        <v>21064.436999999998</v>
      </c>
      <c r="J20" s="91">
        <v>7412.6259999999993</v>
      </c>
      <c r="K20" s="91">
        <v>7332.866</v>
      </c>
      <c r="L20" s="91">
        <v>10597.403</v>
      </c>
      <c r="M20" s="91">
        <v>13577.007000000001</v>
      </c>
      <c r="N20" s="91">
        <v>11574.778</v>
      </c>
      <c r="O20" s="91">
        <v>15885.339</v>
      </c>
      <c r="P20" s="120">
        <f t="shared" si="1"/>
        <v>151317.288</v>
      </c>
      <c r="Q20" s="120"/>
    </row>
    <row r="21" spans="2:18" s="5" customFormat="1" x14ac:dyDescent="0.2">
      <c r="B21" s="5" t="s">
        <v>227</v>
      </c>
      <c r="C21" s="5">
        <v>87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120">
        <f t="shared" si="1"/>
        <v>0</v>
      </c>
      <c r="Q21" s="120"/>
    </row>
    <row r="22" spans="2:18" s="5" customFormat="1" x14ac:dyDescent="0.2">
      <c r="B22" s="4" t="s">
        <v>228</v>
      </c>
      <c r="C22" s="119" t="s">
        <v>59</v>
      </c>
      <c r="D22" s="91">
        <v>4555.1600000000008</v>
      </c>
      <c r="E22" s="91">
        <v>-1918.0600000000013</v>
      </c>
      <c r="F22" s="91">
        <v>9800.5300000000007</v>
      </c>
      <c r="G22" s="91">
        <v>-1124.880000000001</v>
      </c>
      <c r="H22" s="91">
        <v>3327.4799999999987</v>
      </c>
      <c r="I22" s="91">
        <v>3992.3200000000024</v>
      </c>
      <c r="J22" s="91">
        <v>1442.7499999999989</v>
      </c>
      <c r="K22" s="91">
        <v>2077.6000000000013</v>
      </c>
      <c r="L22" s="91">
        <v>1642.1399999999985</v>
      </c>
      <c r="M22" s="91">
        <v>4842.2699999999995</v>
      </c>
      <c r="N22" s="91">
        <v>-2395.9099999999989</v>
      </c>
      <c r="O22" s="91">
        <v>7799.130000000001</v>
      </c>
      <c r="P22" s="120">
        <f t="shared" si="1"/>
        <v>34040.530000000006</v>
      </c>
      <c r="Q22" s="120"/>
    </row>
    <row r="23" spans="2:18" s="5" customFormat="1" x14ac:dyDescent="0.2">
      <c r="B23" s="4" t="s">
        <v>229</v>
      </c>
      <c r="C23" s="123" t="s">
        <v>63</v>
      </c>
      <c r="D23" s="91">
        <v>1280181.3900000001</v>
      </c>
      <c r="E23" s="91">
        <v>1337718.2299999997</v>
      </c>
      <c r="F23" s="91">
        <v>1114700.0999999999</v>
      </c>
      <c r="G23" s="91">
        <v>1169787.0100000002</v>
      </c>
      <c r="H23" s="91">
        <v>1038781.8000000002</v>
      </c>
      <c r="I23" s="91">
        <v>1044593.01</v>
      </c>
      <c r="J23" s="91">
        <v>1031167.49</v>
      </c>
      <c r="K23" s="91">
        <v>1056650.8599999999</v>
      </c>
      <c r="L23" s="91">
        <v>1105750.7599999998</v>
      </c>
      <c r="M23" s="91">
        <v>1155308.5699999998</v>
      </c>
      <c r="N23" s="91">
        <v>1359382.2300000002</v>
      </c>
      <c r="O23" s="91">
        <v>1300315.74</v>
      </c>
      <c r="P23" s="120">
        <f t="shared" si="1"/>
        <v>13994337.190000001</v>
      </c>
      <c r="Q23" s="120"/>
    </row>
    <row r="24" spans="2:18" s="5" customFormat="1" x14ac:dyDescent="0.2">
      <c r="B24" s="4" t="s">
        <v>230</v>
      </c>
      <c r="C24" s="123" t="s">
        <v>109</v>
      </c>
      <c r="D24" s="91">
        <v>1834616</v>
      </c>
      <c r="E24" s="91">
        <v>1421375.2299999997</v>
      </c>
      <c r="F24" s="91">
        <v>2015698.9100000001</v>
      </c>
      <c r="G24" s="91">
        <v>1644034.1900000002</v>
      </c>
      <c r="H24" s="91">
        <v>1493977.7599999993</v>
      </c>
      <c r="I24" s="91">
        <v>1446324.6800000002</v>
      </c>
      <c r="J24" s="91">
        <v>1430155.8099999998</v>
      </c>
      <c r="K24" s="91">
        <v>1396733.54</v>
      </c>
      <c r="L24" s="91">
        <v>1517895.31</v>
      </c>
      <c r="M24" s="91">
        <v>1602533.42</v>
      </c>
      <c r="N24" s="91">
        <v>1438788.5899999999</v>
      </c>
      <c r="O24" s="91">
        <v>1994777.43</v>
      </c>
      <c r="P24" s="120">
        <f t="shared" si="1"/>
        <v>19236910.870000001</v>
      </c>
      <c r="Q24" s="120"/>
    </row>
    <row r="25" spans="2:18" s="5" customFormat="1" x14ac:dyDescent="0.2">
      <c r="B25" s="5" t="s">
        <v>230</v>
      </c>
      <c r="C25" s="119" t="s">
        <v>66</v>
      </c>
      <c r="D25" s="91">
        <v>31369.29</v>
      </c>
      <c r="E25" s="91">
        <v>125787</v>
      </c>
      <c r="F25" s="91">
        <v>27601.58</v>
      </c>
      <c r="G25" s="91">
        <v>29109.49</v>
      </c>
      <c r="H25" s="91">
        <v>49911.65</v>
      </c>
      <c r="I25" s="91">
        <v>47176.44</v>
      </c>
      <c r="J25" s="91">
        <v>38776.18</v>
      </c>
      <c r="K25" s="91">
        <v>69253.61</v>
      </c>
      <c r="L25" s="91">
        <v>38959.47</v>
      </c>
      <c r="M25" s="91">
        <v>48826.879999999997</v>
      </c>
      <c r="N25" s="91">
        <v>108751.75</v>
      </c>
      <c r="O25" s="91">
        <v>0</v>
      </c>
      <c r="P25" s="120">
        <f t="shared" si="1"/>
        <v>615523.34</v>
      </c>
      <c r="Q25" s="120"/>
    </row>
    <row r="26" spans="2:18" s="5" customFormat="1" x14ac:dyDescent="0.2">
      <c r="B26" s="4" t="s">
        <v>231</v>
      </c>
      <c r="C26" s="123" t="s">
        <v>111</v>
      </c>
      <c r="D26" s="91">
        <v>1589295.5399999991</v>
      </c>
      <c r="E26" s="91">
        <v>1834043.4300000002</v>
      </c>
      <c r="F26" s="91">
        <v>1922543.42</v>
      </c>
      <c r="G26" s="91">
        <v>1384264.31</v>
      </c>
      <c r="H26" s="91">
        <v>1276094.2999999998</v>
      </c>
      <c r="I26" s="91">
        <v>902352.4100000005</v>
      </c>
      <c r="J26" s="91">
        <v>462911.6399999999</v>
      </c>
      <c r="K26" s="91">
        <v>1744527.64</v>
      </c>
      <c r="L26" s="91">
        <v>380469.89000000013</v>
      </c>
      <c r="M26" s="91">
        <v>2123307.94</v>
      </c>
      <c r="N26" s="91">
        <v>1574966.2</v>
      </c>
      <c r="O26" s="91">
        <v>2109632.4400000004</v>
      </c>
      <c r="P26" s="120">
        <f t="shared" si="1"/>
        <v>17304409.16</v>
      </c>
      <c r="Q26" s="120"/>
    </row>
    <row r="27" spans="2:18" s="5" customFormat="1" x14ac:dyDescent="0.2">
      <c r="B27" s="4" t="s">
        <v>232</v>
      </c>
      <c r="C27" s="123" t="s">
        <v>63</v>
      </c>
      <c r="D27" s="91">
        <v>540979.50300000003</v>
      </c>
      <c r="E27" s="91">
        <v>361321.59699999995</v>
      </c>
      <c r="F27" s="91">
        <v>522357.15</v>
      </c>
      <c r="G27" s="91">
        <v>444868.75</v>
      </c>
      <c r="H27" s="91">
        <v>511920.91000000003</v>
      </c>
      <c r="I27" s="91">
        <v>448475.35</v>
      </c>
      <c r="J27" s="91">
        <v>504081.16</v>
      </c>
      <c r="K27" s="91">
        <v>538089.47</v>
      </c>
      <c r="L27" s="91">
        <v>480605.05000000016</v>
      </c>
      <c r="M27" s="91">
        <v>512672.86999999994</v>
      </c>
      <c r="N27" s="91">
        <v>543047.97</v>
      </c>
      <c r="O27" s="91">
        <v>717067.45000000007</v>
      </c>
      <c r="P27" s="120">
        <f t="shared" si="1"/>
        <v>6125487.2300000004</v>
      </c>
      <c r="Q27" s="120"/>
    </row>
    <row r="28" spans="2:18" s="5" customFormat="1" x14ac:dyDescent="0.2">
      <c r="B28" s="4" t="s">
        <v>233</v>
      </c>
      <c r="C28" s="123" t="s">
        <v>109</v>
      </c>
      <c r="D28" s="91">
        <v>4140192.7799999993</v>
      </c>
      <c r="E28" s="91">
        <v>2788804.5600000005</v>
      </c>
      <c r="F28" s="91">
        <v>6124380.629999999</v>
      </c>
      <c r="G28" s="91">
        <v>4009948.6600000006</v>
      </c>
      <c r="H28" s="91">
        <v>3801061.48</v>
      </c>
      <c r="I28" s="91">
        <v>4096142.669999999</v>
      </c>
      <c r="J28" s="91">
        <v>3918255.6600000011</v>
      </c>
      <c r="K28" s="91">
        <v>4281578.8699999992</v>
      </c>
      <c r="L28" s="91">
        <v>4185499.16</v>
      </c>
      <c r="M28" s="91">
        <v>4584072.41</v>
      </c>
      <c r="N28" s="91">
        <v>3880911.69</v>
      </c>
      <c r="O28" s="91">
        <v>5255096.540000001</v>
      </c>
      <c r="P28" s="120">
        <f t="shared" si="1"/>
        <v>51065945.109999992</v>
      </c>
      <c r="Q28" s="120"/>
    </row>
    <row r="29" spans="2:18" s="5" customFormat="1" x14ac:dyDescent="0.2">
      <c r="B29" s="5" t="s">
        <v>234</v>
      </c>
      <c r="C29" s="123" t="s">
        <v>66</v>
      </c>
      <c r="D29" s="91">
        <v>113435.59999999999</v>
      </c>
      <c r="E29" s="91">
        <v>85333.650000000009</v>
      </c>
      <c r="F29" s="91">
        <v>87254.22</v>
      </c>
      <c r="G29" s="91">
        <v>74981.439999999988</v>
      </c>
      <c r="H29" s="91">
        <v>67008.989999999991</v>
      </c>
      <c r="I29" s="91">
        <v>50804.49</v>
      </c>
      <c r="J29" s="91">
        <v>73783.56</v>
      </c>
      <c r="K29" s="91">
        <v>40714.239999999998</v>
      </c>
      <c r="L29" s="91">
        <v>91050.37</v>
      </c>
      <c r="M29" s="91">
        <v>88109.010000000009</v>
      </c>
      <c r="N29" s="91">
        <v>84744.81</v>
      </c>
      <c r="O29" s="91">
        <v>78964.990000000005</v>
      </c>
      <c r="P29" s="120">
        <f t="shared" si="1"/>
        <v>936185.36999999988</v>
      </c>
      <c r="Q29" s="120"/>
    </row>
    <row r="30" spans="2:18" s="5" customFormat="1" x14ac:dyDescent="0.2">
      <c r="B30" s="4" t="s">
        <v>235</v>
      </c>
      <c r="C30" s="123" t="s">
        <v>111</v>
      </c>
      <c r="D30" s="91">
        <v>6415976.1999999993</v>
      </c>
      <c r="E30" s="91">
        <v>5867489.9100000001</v>
      </c>
      <c r="F30" s="91">
        <v>7778351.1900000013</v>
      </c>
      <c r="G30" s="91">
        <v>6997702.6299999999</v>
      </c>
      <c r="H30" s="91">
        <v>6971371.5599999996</v>
      </c>
      <c r="I30" s="91">
        <v>6374783.3499999987</v>
      </c>
      <c r="J30" s="91">
        <v>7132028.8899999997</v>
      </c>
      <c r="K30" s="91">
        <v>5710097.3600000013</v>
      </c>
      <c r="L30" s="91">
        <v>6690606.040000001</v>
      </c>
      <c r="M30" s="91">
        <v>6576010.2199999979</v>
      </c>
      <c r="N30" s="91">
        <v>5837992.0199999996</v>
      </c>
      <c r="O30" s="91">
        <v>6660591.3300000001</v>
      </c>
      <c r="P30" s="120">
        <f t="shared" si="1"/>
        <v>79013000.700000003</v>
      </c>
      <c r="Q30" s="120"/>
    </row>
    <row r="31" spans="2:18" s="59" customFormat="1" x14ac:dyDescent="0.2">
      <c r="B31" s="59" t="s">
        <v>236</v>
      </c>
      <c r="C31" s="204" t="s">
        <v>237</v>
      </c>
      <c r="D31" s="91">
        <v>3508398.5999999992</v>
      </c>
      <c r="E31" s="91">
        <v>3190679.59</v>
      </c>
      <c r="F31" s="91">
        <v>3877055.33</v>
      </c>
      <c r="G31" s="91">
        <v>2533678.2599999998</v>
      </c>
      <c r="H31" s="91">
        <v>2102404.4300000002</v>
      </c>
      <c r="I31" s="91">
        <v>1673444.7500000002</v>
      </c>
      <c r="J31" s="91">
        <v>1591528.88</v>
      </c>
      <c r="K31" s="91">
        <v>1592116.9900000002</v>
      </c>
      <c r="L31" s="91">
        <v>2417958.6999999997</v>
      </c>
      <c r="M31" s="91">
        <v>2038216.33</v>
      </c>
      <c r="N31" s="91">
        <v>1876602.03</v>
      </c>
      <c r="O31" s="91">
        <v>5076963.24</v>
      </c>
      <c r="P31" s="124">
        <f t="shared" si="1"/>
        <v>31479047.130000003</v>
      </c>
      <c r="Q31" s="64"/>
    </row>
    <row r="32" spans="2:18" s="5" customFormat="1" x14ac:dyDescent="0.2">
      <c r="B32" s="5" t="s">
        <v>238</v>
      </c>
      <c r="D32" s="125">
        <f t="shared" ref="D32:O32" si="2">SUM(D8:D31)</f>
        <v>148434089.06044421</v>
      </c>
      <c r="E32" s="125">
        <f t="shared" si="2"/>
        <v>153865164.38542712</v>
      </c>
      <c r="F32" s="125">
        <f t="shared" si="2"/>
        <v>142376375.97506547</v>
      </c>
      <c r="G32" s="125">
        <f t="shared" si="2"/>
        <v>89175432.389770344</v>
      </c>
      <c r="H32" s="125">
        <f t="shared" si="2"/>
        <v>67957000.415448517</v>
      </c>
      <c r="I32" s="125">
        <f t="shared" si="2"/>
        <v>49108486.590780139</v>
      </c>
      <c r="J32" s="125">
        <f t="shared" si="2"/>
        <v>41070703.959334031</v>
      </c>
      <c r="K32" s="125">
        <f t="shared" si="2"/>
        <v>42661244.508075662</v>
      </c>
      <c r="L32" s="125">
        <f t="shared" si="2"/>
        <v>52680614.42486544</v>
      </c>
      <c r="M32" s="125">
        <f t="shared" si="2"/>
        <v>90025773.515430793</v>
      </c>
      <c r="N32" s="125">
        <f t="shared" si="2"/>
        <v>118985107.88778961</v>
      </c>
      <c r="O32" s="125">
        <f t="shared" si="2"/>
        <v>173423746.63222736</v>
      </c>
      <c r="P32" s="120">
        <f t="shared" si="1"/>
        <v>1169763739.7446587</v>
      </c>
      <c r="Q32" s="64"/>
      <c r="R32" s="120"/>
    </row>
    <row r="33" spans="2:40" s="5" customFormat="1" x14ac:dyDescent="0.2">
      <c r="B33" s="5" t="s">
        <v>239</v>
      </c>
      <c r="D33" s="64">
        <f t="shared" ref="D33:O33" si="3">SUM(D22:D31)</f>
        <v>19459000.062999997</v>
      </c>
      <c r="E33" s="64">
        <f t="shared" si="3"/>
        <v>17010635.137000002</v>
      </c>
      <c r="F33" s="64">
        <f t="shared" si="3"/>
        <v>23479743.060000002</v>
      </c>
      <c r="G33" s="64">
        <f t="shared" si="3"/>
        <v>18287249.859999999</v>
      </c>
      <c r="H33" s="64">
        <f t="shared" si="3"/>
        <v>17315860.359999999</v>
      </c>
      <c r="I33" s="64">
        <f t="shared" si="3"/>
        <v>16088089.469999999</v>
      </c>
      <c r="J33" s="64">
        <f t="shared" si="3"/>
        <v>16184132.02</v>
      </c>
      <c r="K33" s="64">
        <f t="shared" si="3"/>
        <v>16431840.180000002</v>
      </c>
      <c r="L33" s="64">
        <f t="shared" si="3"/>
        <v>16910436.890000001</v>
      </c>
      <c r="M33" s="64">
        <f t="shared" si="3"/>
        <v>18733899.919999994</v>
      </c>
      <c r="N33" s="64">
        <f t="shared" si="3"/>
        <v>16702791.379999999</v>
      </c>
      <c r="O33" s="64">
        <f t="shared" si="3"/>
        <v>23201208.289999999</v>
      </c>
      <c r="P33" s="120">
        <f t="shared" si="1"/>
        <v>219804886.63</v>
      </c>
      <c r="Q33" s="120"/>
    </row>
    <row r="34" spans="2:40" x14ac:dyDescent="0.2">
      <c r="C34" s="123"/>
      <c r="D34" s="126"/>
      <c r="E34" s="126"/>
      <c r="F34" s="126"/>
      <c r="G34" s="126"/>
      <c r="H34" s="91"/>
      <c r="I34" s="91"/>
      <c r="J34" s="91"/>
      <c r="K34" s="126"/>
      <c r="L34" s="126"/>
      <c r="M34" s="126"/>
      <c r="N34" s="126"/>
      <c r="O34" s="126"/>
      <c r="P34" s="120"/>
      <c r="Q34" s="126"/>
    </row>
    <row r="35" spans="2:40" ht="10.5" x14ac:dyDescent="0.25">
      <c r="B35" s="1" t="s">
        <v>240</v>
      </c>
      <c r="C35" s="117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</row>
    <row r="36" spans="2:40" x14ac:dyDescent="0.2">
      <c r="B36" s="5" t="s">
        <v>215</v>
      </c>
      <c r="C36" s="119">
        <v>16</v>
      </c>
      <c r="D36" s="91">
        <v>5</v>
      </c>
      <c r="E36" s="91">
        <v>6</v>
      </c>
      <c r="F36" s="91">
        <v>5</v>
      </c>
      <c r="G36" s="91">
        <v>6</v>
      </c>
      <c r="H36" s="91">
        <v>6</v>
      </c>
      <c r="I36" s="91">
        <v>6</v>
      </c>
      <c r="J36" s="91">
        <v>6</v>
      </c>
      <c r="K36" s="91">
        <v>5</v>
      </c>
      <c r="L36" s="91">
        <v>6</v>
      </c>
      <c r="M36" s="91">
        <v>6</v>
      </c>
      <c r="N36" s="91">
        <v>7</v>
      </c>
      <c r="O36" s="91">
        <v>6</v>
      </c>
      <c r="P36" s="120">
        <f t="shared" ref="P36:P64" si="4">SUM(D36:O36)</f>
        <v>70</v>
      </c>
      <c r="Q36" s="96"/>
      <c r="R36" s="5"/>
      <c r="S36" s="96"/>
      <c r="T36" s="96"/>
      <c r="U36" s="5"/>
      <c r="V36" s="5"/>
      <c r="W36" s="96"/>
      <c r="X36" s="96"/>
      <c r="Y36" s="96"/>
      <c r="Z36" s="96"/>
      <c r="AA36" s="96"/>
      <c r="AB36" s="5"/>
      <c r="AC36" s="96"/>
      <c r="AD36" s="96"/>
      <c r="AE36" s="8"/>
      <c r="AF36" s="96"/>
      <c r="AG36" s="96"/>
      <c r="AH36" s="96"/>
      <c r="AI36" s="96"/>
      <c r="AJ36" s="96"/>
      <c r="AK36" s="96"/>
      <c r="AL36" s="96"/>
      <c r="AM36" s="96"/>
      <c r="AN36" s="96"/>
    </row>
    <row r="37" spans="2:40" s="5" customFormat="1" x14ac:dyDescent="0.2">
      <c r="B37" s="5" t="s">
        <v>55</v>
      </c>
      <c r="C37" s="5">
        <v>23</v>
      </c>
      <c r="D37" s="91">
        <v>797322</v>
      </c>
      <c r="E37" s="91">
        <v>798009</v>
      </c>
      <c r="F37" s="91">
        <v>798791</v>
      </c>
      <c r="G37" s="91">
        <v>799469</v>
      </c>
      <c r="H37" s="91">
        <v>799886</v>
      </c>
      <c r="I37" s="91">
        <v>800335</v>
      </c>
      <c r="J37" s="91">
        <v>800770</v>
      </c>
      <c r="K37" s="91">
        <v>801597</v>
      </c>
      <c r="L37" s="91">
        <v>802642</v>
      </c>
      <c r="M37" s="91">
        <v>803951</v>
      </c>
      <c r="N37" s="91">
        <v>805132</v>
      </c>
      <c r="O37" s="91">
        <v>806258</v>
      </c>
      <c r="P37" s="120">
        <f t="shared" si="4"/>
        <v>9614162</v>
      </c>
      <c r="Q37" s="120"/>
      <c r="R37" s="4"/>
    </row>
    <row r="38" spans="2:40" s="5" customFormat="1" x14ac:dyDescent="0.2">
      <c r="B38" s="5" t="s">
        <v>216</v>
      </c>
      <c r="C38" s="5">
        <v>53</v>
      </c>
      <c r="D38" s="91">
        <v>0</v>
      </c>
      <c r="E38" s="91">
        <v>0</v>
      </c>
      <c r="F38" s="91">
        <v>0</v>
      </c>
      <c r="G38" s="91">
        <v>0</v>
      </c>
      <c r="H38" s="91">
        <v>0</v>
      </c>
      <c r="I38" s="91">
        <v>0</v>
      </c>
      <c r="J38" s="91">
        <v>0</v>
      </c>
      <c r="K38" s="91">
        <v>0</v>
      </c>
      <c r="L38" s="91">
        <v>0</v>
      </c>
      <c r="M38" s="91">
        <v>0</v>
      </c>
      <c r="N38" s="91">
        <v>0</v>
      </c>
      <c r="O38" s="91">
        <v>0</v>
      </c>
      <c r="P38" s="120">
        <f t="shared" si="4"/>
        <v>0</v>
      </c>
      <c r="Q38" s="120"/>
      <c r="R38" s="4"/>
    </row>
    <row r="39" spans="2:40" s="5" customFormat="1" x14ac:dyDescent="0.2">
      <c r="B39" s="5" t="s">
        <v>241</v>
      </c>
      <c r="C39" s="5">
        <v>61</v>
      </c>
      <c r="D39" s="91">
        <v>0</v>
      </c>
      <c r="E39" s="91">
        <v>0</v>
      </c>
      <c r="F39" s="91">
        <v>0</v>
      </c>
      <c r="G39" s="91">
        <v>0</v>
      </c>
      <c r="H39" s="91">
        <v>0</v>
      </c>
      <c r="I39" s="91">
        <v>0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120">
        <f t="shared" si="4"/>
        <v>0</v>
      </c>
      <c r="Q39" s="120"/>
      <c r="R39" s="4"/>
    </row>
    <row r="40" spans="2:40" s="5" customFormat="1" x14ac:dyDescent="0.2">
      <c r="B40" s="5" t="s">
        <v>242</v>
      </c>
      <c r="C40" s="5">
        <v>31</v>
      </c>
      <c r="D40" s="91">
        <v>55241</v>
      </c>
      <c r="E40" s="91">
        <v>55305</v>
      </c>
      <c r="F40" s="91">
        <v>55352</v>
      </c>
      <c r="G40" s="91">
        <v>55339</v>
      </c>
      <c r="H40" s="91">
        <v>55311</v>
      </c>
      <c r="I40" s="91">
        <v>55251</v>
      </c>
      <c r="J40" s="91">
        <v>55228</v>
      </c>
      <c r="K40" s="91">
        <v>55260</v>
      </c>
      <c r="L40" s="91">
        <v>55310</v>
      </c>
      <c r="M40" s="91">
        <v>55353</v>
      </c>
      <c r="N40" s="91">
        <v>55433</v>
      </c>
      <c r="O40" s="91">
        <v>55578</v>
      </c>
      <c r="P40" s="120">
        <f t="shared" si="4"/>
        <v>663961</v>
      </c>
      <c r="Q40" s="120"/>
      <c r="R40" s="4"/>
    </row>
    <row r="41" spans="2:40" s="5" customFormat="1" x14ac:dyDescent="0.2">
      <c r="B41" s="5" t="s">
        <v>243</v>
      </c>
      <c r="C41" s="5">
        <v>41</v>
      </c>
      <c r="D41" s="91">
        <v>1180</v>
      </c>
      <c r="E41" s="91">
        <v>1156</v>
      </c>
      <c r="F41" s="91">
        <v>1148</v>
      </c>
      <c r="G41" s="91">
        <v>1139</v>
      </c>
      <c r="H41" s="91">
        <v>1134</v>
      </c>
      <c r="I41" s="91">
        <v>1129</v>
      </c>
      <c r="J41" s="91">
        <v>1151</v>
      </c>
      <c r="K41" s="91">
        <v>1149</v>
      </c>
      <c r="L41" s="91">
        <v>1146</v>
      </c>
      <c r="M41" s="91">
        <v>1145</v>
      </c>
      <c r="N41" s="91">
        <v>1146</v>
      </c>
      <c r="O41" s="91">
        <v>1144</v>
      </c>
      <c r="P41" s="120">
        <f t="shared" si="4"/>
        <v>13767</v>
      </c>
      <c r="Q41" s="120"/>
      <c r="R41" s="4"/>
    </row>
    <row r="42" spans="2:40" s="5" customFormat="1" x14ac:dyDescent="0.2">
      <c r="B42" s="5" t="s">
        <v>219</v>
      </c>
      <c r="C42" s="5">
        <v>50</v>
      </c>
      <c r="D42" s="91">
        <v>0</v>
      </c>
      <c r="E42" s="91">
        <v>0</v>
      </c>
      <c r="F42" s="91">
        <v>0</v>
      </c>
      <c r="G42" s="91">
        <v>0</v>
      </c>
      <c r="H42" s="91">
        <v>0</v>
      </c>
      <c r="I42" s="91">
        <v>0</v>
      </c>
      <c r="J42" s="91">
        <v>0</v>
      </c>
      <c r="K42" s="91">
        <v>0</v>
      </c>
      <c r="L42" s="91">
        <v>0</v>
      </c>
      <c r="M42" s="91">
        <v>0</v>
      </c>
      <c r="N42" s="91">
        <v>0</v>
      </c>
      <c r="O42" s="91">
        <v>0</v>
      </c>
      <c r="P42" s="120">
        <f t="shared" si="4"/>
        <v>0</v>
      </c>
      <c r="Q42" s="120"/>
      <c r="R42" s="4"/>
    </row>
    <row r="43" spans="2:40" s="5" customFormat="1" x14ac:dyDescent="0.2">
      <c r="B43" s="5" t="s">
        <v>244</v>
      </c>
      <c r="C43" s="5">
        <v>61</v>
      </c>
      <c r="D43" s="91">
        <v>0</v>
      </c>
      <c r="E43" s="91">
        <v>0</v>
      </c>
      <c r="F43" s="91">
        <v>0</v>
      </c>
      <c r="G43" s="91">
        <v>0</v>
      </c>
      <c r="H43" s="91">
        <v>0</v>
      </c>
      <c r="I43" s="91">
        <v>0</v>
      </c>
      <c r="J43" s="91">
        <v>0</v>
      </c>
      <c r="K43" s="91">
        <v>0</v>
      </c>
      <c r="L43" s="91">
        <v>0</v>
      </c>
      <c r="M43" s="91">
        <v>0</v>
      </c>
      <c r="N43" s="91">
        <v>0</v>
      </c>
      <c r="O43" s="91">
        <v>0</v>
      </c>
      <c r="P43" s="120">
        <f t="shared" si="4"/>
        <v>0</v>
      </c>
      <c r="Q43" s="120"/>
      <c r="R43" s="4"/>
    </row>
    <row r="44" spans="2:40" s="5" customFormat="1" x14ac:dyDescent="0.2">
      <c r="B44" s="5" t="s">
        <v>220</v>
      </c>
      <c r="C44" s="5">
        <v>85</v>
      </c>
      <c r="D44" s="91">
        <v>24</v>
      </c>
      <c r="E44" s="91">
        <v>24</v>
      </c>
      <c r="F44" s="91">
        <v>24</v>
      </c>
      <c r="G44" s="91">
        <v>25</v>
      </c>
      <c r="H44" s="91">
        <v>25</v>
      </c>
      <c r="I44" s="91">
        <v>25</v>
      </c>
      <c r="J44" s="91">
        <v>25</v>
      </c>
      <c r="K44" s="91">
        <v>25</v>
      </c>
      <c r="L44" s="91">
        <v>25</v>
      </c>
      <c r="M44" s="91">
        <v>25</v>
      </c>
      <c r="N44" s="91">
        <v>25</v>
      </c>
      <c r="O44" s="91">
        <v>25</v>
      </c>
      <c r="P44" s="120">
        <f t="shared" si="4"/>
        <v>297</v>
      </c>
      <c r="Q44" s="120"/>
      <c r="R44" s="4"/>
    </row>
    <row r="45" spans="2:40" s="5" customFormat="1" x14ac:dyDescent="0.2">
      <c r="B45" s="5" t="s">
        <v>221</v>
      </c>
      <c r="C45" s="5">
        <v>86</v>
      </c>
      <c r="D45" s="91">
        <v>113</v>
      </c>
      <c r="E45" s="91">
        <v>113</v>
      </c>
      <c r="F45" s="91">
        <v>114</v>
      </c>
      <c r="G45" s="91">
        <v>112</v>
      </c>
      <c r="H45" s="91">
        <v>111</v>
      </c>
      <c r="I45" s="91">
        <v>111</v>
      </c>
      <c r="J45" s="91">
        <v>111</v>
      </c>
      <c r="K45" s="91">
        <v>111</v>
      </c>
      <c r="L45" s="91">
        <v>111</v>
      </c>
      <c r="M45" s="91">
        <v>104</v>
      </c>
      <c r="N45" s="91">
        <v>103</v>
      </c>
      <c r="O45" s="91">
        <v>103</v>
      </c>
      <c r="P45" s="120">
        <f t="shared" si="4"/>
        <v>1317</v>
      </c>
      <c r="Q45" s="120"/>
      <c r="R45" s="4"/>
    </row>
    <row r="46" spans="2:40" s="5" customFormat="1" x14ac:dyDescent="0.2">
      <c r="B46" s="5" t="s">
        <v>245</v>
      </c>
      <c r="C46" s="5">
        <v>87</v>
      </c>
      <c r="D46" s="91">
        <v>5</v>
      </c>
      <c r="E46" s="91">
        <v>5</v>
      </c>
      <c r="F46" s="91">
        <v>5</v>
      </c>
      <c r="G46" s="91">
        <v>5</v>
      </c>
      <c r="H46" s="91">
        <v>5</v>
      </c>
      <c r="I46" s="91">
        <v>5</v>
      </c>
      <c r="J46" s="91">
        <v>5</v>
      </c>
      <c r="K46" s="91">
        <v>5</v>
      </c>
      <c r="L46" s="91">
        <v>5</v>
      </c>
      <c r="M46" s="91">
        <v>5</v>
      </c>
      <c r="N46" s="91">
        <v>5</v>
      </c>
      <c r="O46" s="91">
        <v>4</v>
      </c>
      <c r="P46" s="120">
        <f t="shared" si="4"/>
        <v>59</v>
      </c>
      <c r="Q46" s="120"/>
      <c r="R46" s="4"/>
    </row>
    <row r="47" spans="2:40" s="5" customFormat="1" x14ac:dyDescent="0.2">
      <c r="B47" s="5" t="s">
        <v>223</v>
      </c>
      <c r="C47" s="5">
        <v>31</v>
      </c>
      <c r="D47" s="91">
        <v>2224</v>
      </c>
      <c r="E47" s="91">
        <v>2222</v>
      </c>
      <c r="F47" s="91">
        <v>2223</v>
      </c>
      <c r="G47" s="91">
        <v>2224</v>
      </c>
      <c r="H47" s="91">
        <v>2212</v>
      </c>
      <c r="I47" s="91">
        <v>2204</v>
      </c>
      <c r="J47" s="91">
        <v>2200</v>
      </c>
      <c r="K47" s="91">
        <v>2202</v>
      </c>
      <c r="L47" s="91">
        <v>2198</v>
      </c>
      <c r="M47" s="91">
        <v>2192</v>
      </c>
      <c r="N47" s="91">
        <v>2197</v>
      </c>
      <c r="O47" s="91">
        <v>2202</v>
      </c>
      <c r="P47" s="120">
        <f t="shared" si="4"/>
        <v>26500</v>
      </c>
      <c r="Q47" s="120"/>
      <c r="R47" s="4"/>
    </row>
    <row r="48" spans="2:40" s="5" customFormat="1" x14ac:dyDescent="0.2">
      <c r="B48" s="5" t="s">
        <v>224</v>
      </c>
      <c r="C48" s="5">
        <v>41</v>
      </c>
      <c r="D48" s="91">
        <v>70</v>
      </c>
      <c r="E48" s="91">
        <v>69</v>
      </c>
      <c r="F48" s="91">
        <v>69</v>
      </c>
      <c r="G48" s="91">
        <v>70</v>
      </c>
      <c r="H48" s="91">
        <v>70</v>
      </c>
      <c r="I48" s="91">
        <v>70</v>
      </c>
      <c r="J48" s="91">
        <v>70</v>
      </c>
      <c r="K48" s="91">
        <v>69</v>
      </c>
      <c r="L48" s="91">
        <v>68</v>
      </c>
      <c r="M48" s="91">
        <v>68</v>
      </c>
      <c r="N48" s="91">
        <v>68</v>
      </c>
      <c r="O48" s="91">
        <v>68</v>
      </c>
      <c r="P48" s="120">
        <f t="shared" si="4"/>
        <v>829</v>
      </c>
      <c r="Q48" s="120"/>
      <c r="R48" s="4"/>
      <c r="S48" s="120"/>
      <c r="T48" s="205"/>
    </row>
    <row r="49" spans="2:20" s="5" customFormat="1" x14ac:dyDescent="0.2">
      <c r="B49" s="5" t="s">
        <v>246</v>
      </c>
      <c r="C49" s="5">
        <v>61</v>
      </c>
      <c r="D49" s="91">
        <v>0</v>
      </c>
      <c r="E49" s="91">
        <v>0</v>
      </c>
      <c r="F49" s="91">
        <v>0</v>
      </c>
      <c r="G49" s="91">
        <v>0</v>
      </c>
      <c r="H49" s="91">
        <v>0</v>
      </c>
      <c r="I49" s="91">
        <v>0</v>
      </c>
      <c r="J49" s="91">
        <v>0</v>
      </c>
      <c r="K49" s="91">
        <v>0</v>
      </c>
      <c r="L49" s="91">
        <v>0</v>
      </c>
      <c r="M49" s="91">
        <v>0</v>
      </c>
      <c r="N49" s="91">
        <v>0</v>
      </c>
      <c r="O49" s="91">
        <v>0</v>
      </c>
      <c r="P49" s="120">
        <f t="shared" si="4"/>
        <v>0</v>
      </c>
      <c r="Q49" s="120"/>
      <c r="R49" s="4"/>
      <c r="S49" s="120"/>
    </row>
    <row r="50" spans="2:20" s="5" customFormat="1" x14ac:dyDescent="0.2">
      <c r="B50" s="5" t="s">
        <v>225</v>
      </c>
      <c r="C50" s="5">
        <v>85</v>
      </c>
      <c r="D50" s="91">
        <v>5</v>
      </c>
      <c r="E50" s="91">
        <v>5</v>
      </c>
      <c r="F50" s="91">
        <v>6</v>
      </c>
      <c r="G50" s="91">
        <v>5</v>
      </c>
      <c r="H50" s="91">
        <v>5</v>
      </c>
      <c r="I50" s="91">
        <v>5</v>
      </c>
      <c r="J50" s="91">
        <v>5</v>
      </c>
      <c r="K50" s="91">
        <v>5</v>
      </c>
      <c r="L50" s="91">
        <v>5</v>
      </c>
      <c r="M50" s="91">
        <v>5</v>
      </c>
      <c r="N50" s="91">
        <v>5</v>
      </c>
      <c r="O50" s="91">
        <v>5</v>
      </c>
      <c r="P50" s="120">
        <f t="shared" si="4"/>
        <v>61</v>
      </c>
      <c r="Q50" s="120"/>
      <c r="R50" s="4"/>
    </row>
    <row r="51" spans="2:20" s="5" customFormat="1" x14ac:dyDescent="0.2">
      <c r="B51" s="5" t="s">
        <v>226</v>
      </c>
      <c r="C51" s="5">
        <v>86</v>
      </c>
      <c r="D51" s="91">
        <v>4</v>
      </c>
      <c r="E51" s="91">
        <v>4</v>
      </c>
      <c r="F51" s="91">
        <v>4</v>
      </c>
      <c r="G51" s="91">
        <v>4</v>
      </c>
      <c r="H51" s="91">
        <v>4</v>
      </c>
      <c r="I51" s="91">
        <v>4</v>
      </c>
      <c r="J51" s="91">
        <v>4</v>
      </c>
      <c r="K51" s="91">
        <v>4</v>
      </c>
      <c r="L51" s="91">
        <v>4</v>
      </c>
      <c r="M51" s="91">
        <v>4</v>
      </c>
      <c r="N51" s="91">
        <v>4</v>
      </c>
      <c r="O51" s="91">
        <v>4</v>
      </c>
      <c r="P51" s="120">
        <f t="shared" si="4"/>
        <v>48</v>
      </c>
      <c r="Q51" s="120"/>
      <c r="R51" s="4"/>
    </row>
    <row r="52" spans="2:20" s="5" customFormat="1" x14ac:dyDescent="0.2">
      <c r="B52" s="5" t="s">
        <v>227</v>
      </c>
      <c r="C52" s="5">
        <v>87</v>
      </c>
      <c r="D52" s="91">
        <v>0</v>
      </c>
      <c r="E52" s="91">
        <v>0</v>
      </c>
      <c r="F52" s="91">
        <v>0</v>
      </c>
      <c r="G52" s="91">
        <v>0</v>
      </c>
      <c r="H52" s="91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1">
        <v>0</v>
      </c>
      <c r="P52" s="120">
        <f t="shared" si="4"/>
        <v>0</v>
      </c>
      <c r="Q52" s="120"/>
      <c r="R52" s="4"/>
    </row>
    <row r="53" spans="2:20" s="5" customFormat="1" x14ac:dyDescent="0.2">
      <c r="B53" s="4" t="s">
        <v>228</v>
      </c>
      <c r="C53" s="119" t="s">
        <v>59</v>
      </c>
      <c r="D53" s="91">
        <v>2</v>
      </c>
      <c r="E53" s="91">
        <v>2</v>
      </c>
      <c r="F53" s="91">
        <v>2</v>
      </c>
      <c r="G53" s="91">
        <v>2</v>
      </c>
      <c r="H53" s="91">
        <v>2</v>
      </c>
      <c r="I53" s="91">
        <v>2</v>
      </c>
      <c r="J53" s="91">
        <v>2</v>
      </c>
      <c r="K53" s="91">
        <v>2</v>
      </c>
      <c r="L53" s="91">
        <v>2</v>
      </c>
      <c r="M53" s="91">
        <v>2</v>
      </c>
      <c r="N53" s="91">
        <v>2</v>
      </c>
      <c r="O53" s="91">
        <v>2</v>
      </c>
      <c r="P53" s="120">
        <f t="shared" si="4"/>
        <v>24</v>
      </c>
      <c r="Q53" s="120"/>
      <c r="R53" s="4"/>
    </row>
    <row r="54" spans="2:20" s="5" customFormat="1" x14ac:dyDescent="0.2">
      <c r="B54" s="4" t="s">
        <v>229</v>
      </c>
      <c r="C54" s="123" t="s">
        <v>63</v>
      </c>
      <c r="D54" s="91">
        <v>79</v>
      </c>
      <c r="E54" s="91">
        <v>79</v>
      </c>
      <c r="F54" s="91">
        <v>79</v>
      </c>
      <c r="G54" s="91">
        <v>81</v>
      </c>
      <c r="H54" s="91">
        <v>82</v>
      </c>
      <c r="I54" s="91">
        <v>84</v>
      </c>
      <c r="J54" s="91">
        <v>84</v>
      </c>
      <c r="K54" s="91">
        <v>82</v>
      </c>
      <c r="L54" s="91">
        <v>82</v>
      </c>
      <c r="M54" s="91">
        <v>82</v>
      </c>
      <c r="N54" s="91">
        <v>81</v>
      </c>
      <c r="O54" s="91">
        <v>81</v>
      </c>
      <c r="P54" s="120">
        <f t="shared" si="4"/>
        <v>976</v>
      </c>
      <c r="Q54" s="120"/>
      <c r="R54" s="4"/>
    </row>
    <row r="55" spans="2:20" s="5" customFormat="1" x14ac:dyDescent="0.2">
      <c r="B55" s="4" t="s">
        <v>230</v>
      </c>
      <c r="C55" s="123" t="s">
        <v>109</v>
      </c>
      <c r="D55" s="91">
        <v>28</v>
      </c>
      <c r="E55" s="91">
        <v>27</v>
      </c>
      <c r="F55" s="91">
        <v>27</v>
      </c>
      <c r="G55" s="91">
        <v>27</v>
      </c>
      <c r="H55" s="91">
        <v>27</v>
      </c>
      <c r="I55" s="91">
        <v>27</v>
      </c>
      <c r="J55" s="91">
        <v>27</v>
      </c>
      <c r="K55" s="91">
        <v>27</v>
      </c>
      <c r="L55" s="91">
        <v>27</v>
      </c>
      <c r="M55" s="91">
        <v>27</v>
      </c>
      <c r="N55" s="91">
        <v>27</v>
      </c>
      <c r="O55" s="91">
        <v>27</v>
      </c>
      <c r="P55" s="120">
        <f t="shared" si="4"/>
        <v>325</v>
      </c>
      <c r="Q55" s="120"/>
      <c r="R55" s="4"/>
    </row>
    <row r="56" spans="2:20" s="5" customFormat="1" x14ac:dyDescent="0.2">
      <c r="B56" s="5" t="s">
        <v>321</v>
      </c>
      <c r="C56" s="123" t="s">
        <v>66</v>
      </c>
      <c r="D56" s="91">
        <v>2</v>
      </c>
      <c r="E56" s="91">
        <v>3</v>
      </c>
      <c r="F56" s="91">
        <v>3</v>
      </c>
      <c r="G56" s="91">
        <v>3</v>
      </c>
      <c r="H56" s="91">
        <v>3</v>
      </c>
      <c r="I56" s="91">
        <v>3</v>
      </c>
      <c r="J56" s="91">
        <v>3</v>
      </c>
      <c r="K56" s="91">
        <v>3</v>
      </c>
      <c r="L56" s="91">
        <v>3</v>
      </c>
      <c r="M56" s="91">
        <v>3</v>
      </c>
      <c r="N56" s="91">
        <v>3</v>
      </c>
      <c r="O56" s="91">
        <v>3</v>
      </c>
      <c r="P56" s="120">
        <f t="shared" si="4"/>
        <v>35</v>
      </c>
      <c r="Q56" s="120"/>
      <c r="R56" s="4"/>
    </row>
    <row r="57" spans="2:20" s="5" customFormat="1" x14ac:dyDescent="0.2">
      <c r="B57" s="4" t="s">
        <v>231</v>
      </c>
      <c r="C57" s="123" t="s">
        <v>111</v>
      </c>
      <c r="D57" s="91">
        <v>3</v>
      </c>
      <c r="E57" s="91">
        <v>3</v>
      </c>
      <c r="F57" s="91">
        <v>3</v>
      </c>
      <c r="G57" s="91">
        <v>3</v>
      </c>
      <c r="H57" s="91">
        <v>3</v>
      </c>
      <c r="I57" s="91">
        <v>3</v>
      </c>
      <c r="J57" s="91">
        <v>3</v>
      </c>
      <c r="K57" s="91">
        <v>3</v>
      </c>
      <c r="L57" s="91">
        <v>3</v>
      </c>
      <c r="M57" s="91">
        <v>3</v>
      </c>
      <c r="N57" s="91">
        <v>3</v>
      </c>
      <c r="O57" s="91">
        <v>3</v>
      </c>
      <c r="P57" s="120">
        <f t="shared" si="4"/>
        <v>36</v>
      </c>
      <c r="Q57" s="120"/>
      <c r="R57" s="4"/>
    </row>
    <row r="58" spans="2:20" s="5" customFormat="1" x14ac:dyDescent="0.2">
      <c r="B58" s="4" t="s">
        <v>322</v>
      </c>
      <c r="C58" s="119" t="s">
        <v>59</v>
      </c>
      <c r="D58" s="91">
        <v>0</v>
      </c>
      <c r="E58" s="91">
        <v>0</v>
      </c>
      <c r="F58" s="91">
        <v>0</v>
      </c>
      <c r="G58" s="91">
        <v>0</v>
      </c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>
        <v>0</v>
      </c>
      <c r="O58" s="91">
        <v>0</v>
      </c>
      <c r="P58" s="120">
        <f t="shared" si="4"/>
        <v>0</v>
      </c>
      <c r="Q58" s="120"/>
      <c r="R58" s="4"/>
    </row>
    <row r="59" spans="2:20" s="5" customFormat="1" x14ac:dyDescent="0.2">
      <c r="B59" s="4" t="s">
        <v>232</v>
      </c>
      <c r="C59" s="123" t="s">
        <v>63</v>
      </c>
      <c r="D59" s="91">
        <v>18</v>
      </c>
      <c r="E59" s="91">
        <v>19</v>
      </c>
      <c r="F59" s="91">
        <v>19</v>
      </c>
      <c r="G59" s="91">
        <v>19</v>
      </c>
      <c r="H59" s="91">
        <v>19</v>
      </c>
      <c r="I59" s="91">
        <v>19</v>
      </c>
      <c r="J59" s="91">
        <v>18</v>
      </c>
      <c r="K59" s="91">
        <v>18</v>
      </c>
      <c r="L59" s="91">
        <v>18</v>
      </c>
      <c r="M59" s="91">
        <v>18</v>
      </c>
      <c r="N59" s="91">
        <v>18</v>
      </c>
      <c r="O59" s="91">
        <v>18</v>
      </c>
      <c r="P59" s="120">
        <f t="shared" si="4"/>
        <v>221</v>
      </c>
      <c r="Q59" s="120"/>
      <c r="R59" s="4"/>
      <c r="T59" s="235"/>
    </row>
    <row r="60" spans="2:20" s="5" customFormat="1" x14ac:dyDescent="0.2">
      <c r="B60" s="4" t="s">
        <v>233</v>
      </c>
      <c r="C60" s="123" t="s">
        <v>109</v>
      </c>
      <c r="D60" s="91">
        <v>65</v>
      </c>
      <c r="E60" s="91">
        <v>65</v>
      </c>
      <c r="F60" s="91">
        <v>63</v>
      </c>
      <c r="G60" s="91">
        <v>63</v>
      </c>
      <c r="H60" s="91">
        <v>63</v>
      </c>
      <c r="I60" s="91">
        <v>63</v>
      </c>
      <c r="J60" s="91">
        <v>63</v>
      </c>
      <c r="K60" s="91">
        <v>63</v>
      </c>
      <c r="L60" s="91">
        <v>62</v>
      </c>
      <c r="M60" s="91">
        <v>62</v>
      </c>
      <c r="N60" s="91">
        <v>62</v>
      </c>
      <c r="O60" s="91">
        <v>62</v>
      </c>
      <c r="P60" s="120">
        <f t="shared" si="4"/>
        <v>756</v>
      </c>
      <c r="Q60" s="120"/>
      <c r="R60" s="4"/>
      <c r="T60" s="235"/>
    </row>
    <row r="61" spans="2:20" s="5" customFormat="1" x14ac:dyDescent="0.2">
      <c r="B61" s="5" t="s">
        <v>234</v>
      </c>
      <c r="C61" s="123" t="s">
        <v>66</v>
      </c>
      <c r="D61" s="91">
        <v>5</v>
      </c>
      <c r="E61" s="91">
        <v>5</v>
      </c>
      <c r="F61" s="91">
        <v>5</v>
      </c>
      <c r="G61" s="91">
        <v>5</v>
      </c>
      <c r="H61" s="91">
        <v>5</v>
      </c>
      <c r="I61" s="91">
        <v>5</v>
      </c>
      <c r="J61" s="91">
        <v>5</v>
      </c>
      <c r="K61" s="91">
        <v>5</v>
      </c>
      <c r="L61" s="91">
        <v>6</v>
      </c>
      <c r="M61" s="91">
        <v>6</v>
      </c>
      <c r="N61" s="91">
        <v>6</v>
      </c>
      <c r="O61" s="91">
        <v>6</v>
      </c>
      <c r="P61" s="120">
        <f t="shared" si="4"/>
        <v>64</v>
      </c>
      <c r="Q61" s="120"/>
      <c r="R61" s="4"/>
    </row>
    <row r="62" spans="2:20" s="5" customFormat="1" x14ac:dyDescent="0.2">
      <c r="B62" s="4" t="s">
        <v>235</v>
      </c>
      <c r="C62" s="123" t="s">
        <v>111</v>
      </c>
      <c r="D62" s="91">
        <v>7</v>
      </c>
      <c r="E62" s="91">
        <v>7</v>
      </c>
      <c r="F62" s="91">
        <v>7</v>
      </c>
      <c r="G62" s="91">
        <v>7</v>
      </c>
      <c r="H62" s="91">
        <v>7</v>
      </c>
      <c r="I62" s="91">
        <v>7</v>
      </c>
      <c r="J62" s="91">
        <v>7</v>
      </c>
      <c r="K62" s="91">
        <v>7</v>
      </c>
      <c r="L62" s="91">
        <v>7</v>
      </c>
      <c r="M62" s="91">
        <v>7</v>
      </c>
      <c r="N62" s="91">
        <v>7</v>
      </c>
      <c r="O62" s="91">
        <v>7</v>
      </c>
      <c r="P62" s="120">
        <f t="shared" si="4"/>
        <v>84</v>
      </c>
      <c r="Q62" s="120"/>
      <c r="R62" s="4"/>
    </row>
    <row r="63" spans="2:20" s="59" customFormat="1" x14ac:dyDescent="0.2">
      <c r="B63" s="59" t="s">
        <v>236</v>
      </c>
      <c r="C63" s="204" t="s">
        <v>237</v>
      </c>
      <c r="D63" s="91">
        <v>10</v>
      </c>
      <c r="E63" s="91">
        <v>10</v>
      </c>
      <c r="F63" s="91">
        <v>10</v>
      </c>
      <c r="G63" s="91">
        <v>10</v>
      </c>
      <c r="H63" s="91">
        <v>10</v>
      </c>
      <c r="I63" s="91">
        <v>10</v>
      </c>
      <c r="J63" s="91">
        <v>10</v>
      </c>
      <c r="K63" s="91">
        <v>10</v>
      </c>
      <c r="L63" s="91">
        <v>10</v>
      </c>
      <c r="M63" s="91">
        <v>10</v>
      </c>
      <c r="N63" s="91">
        <v>10</v>
      </c>
      <c r="O63" s="91">
        <v>10</v>
      </c>
      <c r="P63" s="124">
        <f t="shared" si="4"/>
        <v>120</v>
      </c>
      <c r="Q63" s="64"/>
      <c r="R63" s="4"/>
    </row>
    <row r="64" spans="2:20" s="5" customFormat="1" x14ac:dyDescent="0.2">
      <c r="B64" s="5" t="s">
        <v>60</v>
      </c>
      <c r="D64" s="125">
        <f t="shared" ref="D64:O64" si="5">SUM(D36:D63)</f>
        <v>856412</v>
      </c>
      <c r="E64" s="125">
        <f t="shared" si="5"/>
        <v>857138</v>
      </c>
      <c r="F64" s="125">
        <f t="shared" si="5"/>
        <v>857959</v>
      </c>
      <c r="G64" s="125">
        <f t="shared" si="5"/>
        <v>858618</v>
      </c>
      <c r="H64" s="125">
        <f t="shared" si="5"/>
        <v>858990</v>
      </c>
      <c r="I64" s="125">
        <f t="shared" si="5"/>
        <v>859368</v>
      </c>
      <c r="J64" s="125">
        <f t="shared" si="5"/>
        <v>859797</v>
      </c>
      <c r="K64" s="125">
        <f t="shared" si="5"/>
        <v>860652</v>
      </c>
      <c r="L64" s="125">
        <f t="shared" si="5"/>
        <v>861740</v>
      </c>
      <c r="M64" s="125">
        <f t="shared" si="5"/>
        <v>863078</v>
      </c>
      <c r="N64" s="125">
        <f t="shared" si="5"/>
        <v>864344</v>
      </c>
      <c r="O64" s="125">
        <f t="shared" si="5"/>
        <v>865616</v>
      </c>
      <c r="P64" s="120">
        <f t="shared" si="4"/>
        <v>10323712</v>
      </c>
      <c r="Q64" s="64"/>
    </row>
    <row r="65" spans="2:17" s="5" customFormat="1" x14ac:dyDescent="0.2">
      <c r="C65" s="119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</row>
    <row r="66" spans="2:17" ht="10.5" x14ac:dyDescent="0.25">
      <c r="B66" s="1" t="s">
        <v>247</v>
      </c>
      <c r="C66" s="123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</row>
    <row r="67" spans="2:17" x14ac:dyDescent="0.2">
      <c r="B67" s="4" t="s">
        <v>55</v>
      </c>
      <c r="C67" s="123">
        <v>23</v>
      </c>
      <c r="D67" s="126">
        <f t="shared" ref="D67:O67" si="6">IFERROR(D9/D37,0)</f>
        <v>110.62372036527645</v>
      </c>
      <c r="E67" s="126">
        <f t="shared" si="6"/>
        <v>112.78410384393301</v>
      </c>
      <c r="F67" s="126">
        <f t="shared" si="6"/>
        <v>98.197256422781919</v>
      </c>
      <c r="G67" s="126">
        <f t="shared" si="6"/>
        <v>56.311103868795797</v>
      </c>
      <c r="H67" s="126">
        <f t="shared" si="6"/>
        <v>38.138989805887661</v>
      </c>
      <c r="I67" s="126">
        <f t="shared" si="6"/>
        <v>22.408649313800467</v>
      </c>
      <c r="J67" s="126">
        <f t="shared" si="6"/>
        <v>15.840418514709306</v>
      </c>
      <c r="K67" s="126">
        <f t="shared" si="6"/>
        <v>16.59399738395507</v>
      </c>
      <c r="L67" s="126">
        <f t="shared" si="6"/>
        <v>23.872052191388381</v>
      </c>
      <c r="M67" s="126">
        <f t="shared" si="6"/>
        <v>58.494568445834773</v>
      </c>
      <c r="N67" s="126">
        <f t="shared" si="6"/>
        <v>80.843007724792102</v>
      </c>
      <c r="O67" s="126">
        <f t="shared" si="6"/>
        <v>128.56116602201521</v>
      </c>
      <c r="P67" s="126">
        <f t="shared" ref="P67:P78" si="7">SUM(D67:O67)</f>
        <v>762.66903390317009</v>
      </c>
      <c r="Q67" s="126"/>
    </row>
    <row r="68" spans="2:17" x14ac:dyDescent="0.2">
      <c r="B68" s="5" t="s">
        <v>217</v>
      </c>
      <c r="C68" s="5">
        <v>31</v>
      </c>
      <c r="D68" s="126">
        <f t="shared" ref="D68:O68" si="8">IFERROR(D11/D40,0)</f>
        <v>485.98481890727965</v>
      </c>
      <c r="E68" s="126">
        <f t="shared" si="8"/>
        <v>540.10352935702247</v>
      </c>
      <c r="F68" s="126">
        <f t="shared" si="8"/>
        <v>496.36465847331095</v>
      </c>
      <c r="G68" s="126">
        <f t="shared" si="8"/>
        <v>272.94002033122399</v>
      </c>
      <c r="H68" s="126">
        <f t="shared" si="8"/>
        <v>203.78370722215482</v>
      </c>
      <c r="I68" s="126">
        <f t="shared" si="8"/>
        <v>162.28171612200578</v>
      </c>
      <c r="J68" s="126">
        <f t="shared" si="8"/>
        <v>130.9020926725353</v>
      </c>
      <c r="K68" s="126">
        <f t="shared" si="8"/>
        <v>128.82450367405278</v>
      </c>
      <c r="L68" s="126">
        <f t="shared" si="8"/>
        <v>168.52530317099794</v>
      </c>
      <c r="M68" s="126">
        <f t="shared" si="8"/>
        <v>293.07047610522847</v>
      </c>
      <c r="N68" s="126">
        <f t="shared" si="8"/>
        <v>406.88618719613419</v>
      </c>
      <c r="O68" s="126">
        <f t="shared" si="8"/>
        <v>612.53675650641912</v>
      </c>
      <c r="P68" s="126">
        <f t="shared" si="7"/>
        <v>3902.2037697383648</v>
      </c>
      <c r="Q68" s="126"/>
    </row>
    <row r="69" spans="2:17" s="5" customFormat="1" x14ac:dyDescent="0.2">
      <c r="B69" s="5" t="s">
        <v>218</v>
      </c>
      <c r="C69" s="5">
        <v>41</v>
      </c>
      <c r="D69" s="120">
        <f t="shared" ref="D69:O69" si="9">IFERROR(D12/D41,0)</f>
        <v>5226.181110934489</v>
      </c>
      <c r="E69" s="120">
        <f t="shared" si="9"/>
        <v>5956.3572197670819</v>
      </c>
      <c r="F69" s="120">
        <f t="shared" si="9"/>
        <v>5550.4814285067732</v>
      </c>
      <c r="G69" s="120">
        <f t="shared" si="9"/>
        <v>4035.3725464067516</v>
      </c>
      <c r="H69" s="120">
        <f t="shared" si="9"/>
        <v>2783.1094761883965</v>
      </c>
      <c r="I69" s="120">
        <f t="shared" si="9"/>
        <v>2276.3127055125692</v>
      </c>
      <c r="J69" s="120">
        <f t="shared" si="9"/>
        <v>1839.7954323266056</v>
      </c>
      <c r="K69" s="120">
        <f t="shared" si="9"/>
        <v>1968.7320042721492</v>
      </c>
      <c r="L69" s="120">
        <f t="shared" si="9"/>
        <v>3356.3623466755898</v>
      </c>
      <c r="M69" s="120">
        <f t="shared" si="9"/>
        <v>2718.8505855770973</v>
      </c>
      <c r="N69" s="120">
        <f t="shared" si="9"/>
        <v>4805.6990938888212</v>
      </c>
      <c r="O69" s="120">
        <f t="shared" si="9"/>
        <v>6472.8206776564975</v>
      </c>
      <c r="P69" s="126">
        <f t="shared" si="7"/>
        <v>46990.07462771282</v>
      </c>
      <c r="Q69" s="126"/>
    </row>
    <row r="70" spans="2:17" s="5" customFormat="1" x14ac:dyDescent="0.2">
      <c r="B70" s="5" t="s">
        <v>224</v>
      </c>
      <c r="C70" s="5">
        <v>41</v>
      </c>
      <c r="D70" s="120">
        <f t="shared" ref="D70:O70" si="10">IFERROR(D18/D48,0)</f>
        <v>12144.623742136129</v>
      </c>
      <c r="E70" s="120">
        <f t="shared" si="10"/>
        <v>13993.0250054075</v>
      </c>
      <c r="F70" s="120">
        <f t="shared" si="10"/>
        <v>14255.927436983829</v>
      </c>
      <c r="G70" s="120">
        <f t="shared" si="10"/>
        <v>11786.195442798491</v>
      </c>
      <c r="H70" s="120">
        <f t="shared" si="10"/>
        <v>10072.037474402885</v>
      </c>
      <c r="I70" s="120">
        <f t="shared" si="10"/>
        <v>11596.316845719004</v>
      </c>
      <c r="J70" s="120">
        <f t="shared" si="10"/>
        <v>8980.7082641173783</v>
      </c>
      <c r="K70" s="120">
        <f t="shared" si="10"/>
        <v>9438.1160879720028</v>
      </c>
      <c r="L70" s="120">
        <f t="shared" si="10"/>
        <v>10358.390369293858</v>
      </c>
      <c r="M70" s="120">
        <f t="shared" si="10"/>
        <v>11502.843997747563</v>
      </c>
      <c r="N70" s="120">
        <f t="shared" si="10"/>
        <v>12422.133472030035</v>
      </c>
      <c r="O70" s="120">
        <f t="shared" si="10"/>
        <v>15657.253059111812</v>
      </c>
      <c r="P70" s="126">
        <f t="shared" si="7"/>
        <v>142207.57119772048</v>
      </c>
      <c r="Q70" s="126"/>
    </row>
    <row r="71" spans="2:17" x14ac:dyDescent="0.2">
      <c r="B71" s="4" t="s">
        <v>229</v>
      </c>
      <c r="C71" s="123" t="s">
        <v>63</v>
      </c>
      <c r="D71" s="126">
        <f t="shared" ref="D71:O71" si="11">IFERROR(D23/D54,0)</f>
        <v>16204.827721518988</v>
      </c>
      <c r="E71" s="126">
        <f t="shared" si="11"/>
        <v>16933.14215189873</v>
      </c>
      <c r="F71" s="126">
        <f t="shared" si="11"/>
        <v>14110.127848101263</v>
      </c>
      <c r="G71" s="126">
        <f t="shared" si="11"/>
        <v>14441.814938271607</v>
      </c>
      <c r="H71" s="126">
        <f t="shared" si="11"/>
        <v>12668.070731707319</v>
      </c>
      <c r="I71" s="126">
        <f t="shared" si="11"/>
        <v>12435.631071428572</v>
      </c>
      <c r="J71" s="126">
        <f t="shared" si="11"/>
        <v>12275.803452380953</v>
      </c>
      <c r="K71" s="126">
        <f t="shared" si="11"/>
        <v>12885.986097560974</v>
      </c>
      <c r="L71" s="126">
        <f t="shared" si="11"/>
        <v>13484.765365853656</v>
      </c>
      <c r="M71" s="126">
        <f t="shared" si="11"/>
        <v>14089.128902439023</v>
      </c>
      <c r="N71" s="126">
        <f t="shared" si="11"/>
        <v>16782.49666666667</v>
      </c>
      <c r="O71" s="126">
        <f t="shared" si="11"/>
        <v>16053.28074074074</v>
      </c>
      <c r="P71" s="126">
        <f t="shared" si="7"/>
        <v>172365.0756885685</v>
      </c>
      <c r="Q71" s="126"/>
    </row>
    <row r="72" spans="2:17" x14ac:dyDescent="0.2">
      <c r="B72" s="4" t="s">
        <v>230</v>
      </c>
      <c r="C72" s="123" t="s">
        <v>109</v>
      </c>
      <c r="D72" s="126">
        <f t="shared" ref="D72:O72" si="12">IFERROR(D24/D55,0)</f>
        <v>65522</v>
      </c>
      <c r="E72" s="126">
        <f t="shared" si="12"/>
        <v>52643.527037037027</v>
      </c>
      <c r="F72" s="126">
        <f t="shared" si="12"/>
        <v>74655.515185185184</v>
      </c>
      <c r="G72" s="126">
        <f t="shared" si="12"/>
        <v>60890.155185185191</v>
      </c>
      <c r="H72" s="126">
        <f t="shared" si="12"/>
        <v>55332.509629629603</v>
      </c>
      <c r="I72" s="126">
        <f t="shared" si="12"/>
        <v>53567.580740740748</v>
      </c>
      <c r="J72" s="126">
        <f t="shared" si="12"/>
        <v>52968.7337037037</v>
      </c>
      <c r="K72" s="126">
        <f t="shared" si="12"/>
        <v>51730.871851851851</v>
      </c>
      <c r="L72" s="126">
        <f t="shared" si="12"/>
        <v>56218.344814814816</v>
      </c>
      <c r="M72" s="126">
        <f t="shared" si="12"/>
        <v>59353.089629629627</v>
      </c>
      <c r="N72" s="126">
        <f t="shared" si="12"/>
        <v>53288.46629629629</v>
      </c>
      <c r="O72" s="126">
        <f t="shared" si="12"/>
        <v>73880.645555555559</v>
      </c>
      <c r="P72" s="126">
        <f t="shared" si="7"/>
        <v>710051.43962962972</v>
      </c>
      <c r="Q72" s="126"/>
    </row>
    <row r="73" spans="2:17" x14ac:dyDescent="0.2">
      <c r="B73" s="4" t="s">
        <v>231</v>
      </c>
      <c r="C73" s="123" t="s">
        <v>111</v>
      </c>
      <c r="D73" s="126">
        <f t="shared" ref="D73:O73" si="13">IFERROR(D26/D57,0)</f>
        <v>529765.1799999997</v>
      </c>
      <c r="E73" s="126">
        <f t="shared" si="13"/>
        <v>611347.81000000006</v>
      </c>
      <c r="F73" s="126">
        <f t="shared" si="13"/>
        <v>640847.80666666664</v>
      </c>
      <c r="G73" s="126">
        <f t="shared" si="13"/>
        <v>461421.4366666667</v>
      </c>
      <c r="H73" s="126">
        <f t="shared" si="13"/>
        <v>425364.7666666666</v>
      </c>
      <c r="I73" s="126">
        <f t="shared" si="13"/>
        <v>300784.13666666683</v>
      </c>
      <c r="J73" s="126">
        <f t="shared" si="13"/>
        <v>154303.87999999998</v>
      </c>
      <c r="K73" s="126">
        <f t="shared" si="13"/>
        <v>581509.21333333326</v>
      </c>
      <c r="L73" s="126">
        <f t="shared" si="13"/>
        <v>126823.29666666671</v>
      </c>
      <c r="M73" s="126">
        <f t="shared" si="13"/>
        <v>707769.31333333335</v>
      </c>
      <c r="N73" s="126">
        <f t="shared" si="13"/>
        <v>524988.73333333328</v>
      </c>
      <c r="O73" s="126">
        <f t="shared" si="13"/>
        <v>703210.81333333347</v>
      </c>
      <c r="P73" s="126">
        <f t="shared" si="7"/>
        <v>5768136.3866666667</v>
      </c>
      <c r="Q73" s="126"/>
    </row>
    <row r="74" spans="2:17" x14ac:dyDescent="0.2">
      <c r="B74" s="4" t="s">
        <v>220</v>
      </c>
      <c r="C74" s="4">
        <v>85</v>
      </c>
      <c r="D74" s="126">
        <f t="shared" ref="D74:O74" si="14">IFERROR(D14/D44,0)</f>
        <v>57672.732916666682</v>
      </c>
      <c r="E74" s="126">
        <f t="shared" si="14"/>
        <v>65047.636687499995</v>
      </c>
      <c r="F74" s="126">
        <f t="shared" si="14"/>
        <v>100076.20070833334</v>
      </c>
      <c r="G74" s="126">
        <f t="shared" si="14"/>
        <v>46662.002059999999</v>
      </c>
      <c r="H74" s="126">
        <f t="shared" si="14"/>
        <v>54015.474919999993</v>
      </c>
      <c r="I74" s="126">
        <f t="shared" si="14"/>
        <v>39124.285859999996</v>
      </c>
      <c r="J74" s="126">
        <f t="shared" si="14"/>
        <v>22461.643399999997</v>
      </c>
      <c r="K74" s="126">
        <f t="shared" si="14"/>
        <v>33829.359680000001</v>
      </c>
      <c r="L74" s="126">
        <f t="shared" si="14"/>
        <v>32518.306160000004</v>
      </c>
      <c r="M74" s="126">
        <f t="shared" si="14"/>
        <v>39380.186299999994</v>
      </c>
      <c r="N74" s="126">
        <f t="shared" si="14"/>
        <v>64929.301860000007</v>
      </c>
      <c r="O74" s="126">
        <f t="shared" si="14"/>
        <v>60888.319115214406</v>
      </c>
      <c r="P74" s="126">
        <f t="shared" si="7"/>
        <v>616605.44966771442</v>
      </c>
      <c r="Q74" s="126"/>
    </row>
    <row r="75" spans="2:17" x14ac:dyDescent="0.2">
      <c r="B75" s="4" t="s">
        <v>221</v>
      </c>
      <c r="C75" s="4">
        <v>86</v>
      </c>
      <c r="D75" s="126">
        <f t="shared" ref="D75:O75" si="15">IFERROR(D15/D45,0)</f>
        <v>6765.3088953702782</v>
      </c>
      <c r="E75" s="126">
        <f t="shared" si="15"/>
        <v>7576.3249083403398</v>
      </c>
      <c r="F75" s="126">
        <f t="shared" si="15"/>
        <v>5629.0560387084961</v>
      </c>
      <c r="G75" s="126">
        <f t="shared" si="15"/>
        <v>4412.1229261024782</v>
      </c>
      <c r="H75" s="126">
        <f t="shared" si="15"/>
        <v>12440.199219964838</v>
      </c>
      <c r="I75" s="126">
        <f t="shared" si="15"/>
        <v>-6963.4118349696109</v>
      </c>
      <c r="J75" s="126">
        <f t="shared" si="15"/>
        <v>2341.1279856456722</v>
      </c>
      <c r="K75" s="126">
        <f t="shared" si="15"/>
        <v>420.03865198904322</v>
      </c>
      <c r="L75" s="126">
        <f t="shared" si="15"/>
        <v>1910.6889644944904</v>
      </c>
      <c r="M75" s="126">
        <f t="shared" si="15"/>
        <v>4317.8835512534515</v>
      </c>
      <c r="N75" s="126">
        <f t="shared" si="15"/>
        <v>5750.6994722011405</v>
      </c>
      <c r="O75" s="126">
        <f t="shared" si="15"/>
        <v>8143.5425206752479</v>
      </c>
      <c r="P75" s="126">
        <f t="shared" si="7"/>
        <v>52743.581299775855</v>
      </c>
      <c r="Q75" s="126"/>
    </row>
    <row r="76" spans="2:17" x14ac:dyDescent="0.2">
      <c r="B76" s="5" t="s">
        <v>245</v>
      </c>
      <c r="C76" s="5">
        <v>87</v>
      </c>
      <c r="D76" s="126">
        <f t="shared" ref="D76:O76" si="16">IFERROR(D16/D46,0)</f>
        <v>578415.58040000009</v>
      </c>
      <c r="E76" s="126">
        <f t="shared" si="16"/>
        <v>944396.69829999993</v>
      </c>
      <c r="F76" s="126">
        <f t="shared" si="16"/>
        <v>-36310.492499999971</v>
      </c>
      <c r="G76" s="126">
        <f t="shared" si="16"/>
        <v>513267.5686</v>
      </c>
      <c r="H76" s="126">
        <f t="shared" si="16"/>
        <v>249720.16360000003</v>
      </c>
      <c r="I76" s="126">
        <f t="shared" si="16"/>
        <v>331339.67199999996</v>
      </c>
      <c r="J76" s="126">
        <f t="shared" si="16"/>
        <v>191705.88579999999</v>
      </c>
      <c r="K76" s="126">
        <f t="shared" si="16"/>
        <v>249403.39670000001</v>
      </c>
      <c r="L76" s="126">
        <f t="shared" si="16"/>
        <v>207305.88390000002</v>
      </c>
      <c r="M76" s="126">
        <f t="shared" si="16"/>
        <v>270873.83680000005</v>
      </c>
      <c r="N76" s="126">
        <f t="shared" si="16"/>
        <v>867170.86210000014</v>
      </c>
      <c r="O76" s="126">
        <f t="shared" si="16"/>
        <v>-191513.73299999995</v>
      </c>
      <c r="P76" s="126">
        <f t="shared" si="7"/>
        <v>4175775.3227000004</v>
      </c>
      <c r="Q76" s="126"/>
    </row>
    <row r="77" spans="2:17" x14ac:dyDescent="0.2">
      <c r="B77" s="4" t="s">
        <v>223</v>
      </c>
      <c r="C77" s="4">
        <v>31</v>
      </c>
      <c r="D77" s="126">
        <f t="shared" ref="D77:O77" si="17">IFERROR(D17/D47,0)</f>
        <v>789.7863237084166</v>
      </c>
      <c r="E77" s="126">
        <f t="shared" si="17"/>
        <v>827.04840161004404</v>
      </c>
      <c r="F77" s="126">
        <f t="shared" si="17"/>
        <v>810.72725485827561</v>
      </c>
      <c r="G77" s="126">
        <f t="shared" si="17"/>
        <v>417.66363183533116</v>
      </c>
      <c r="H77" s="126">
        <f t="shared" si="17"/>
        <v>288.05176256316611</v>
      </c>
      <c r="I77" s="126">
        <f t="shared" si="17"/>
        <v>268.36085377509107</v>
      </c>
      <c r="J77" s="126">
        <f t="shared" si="17"/>
        <v>51.507871903943304</v>
      </c>
      <c r="K77" s="126">
        <f t="shared" si="17"/>
        <v>203.60707025963623</v>
      </c>
      <c r="L77" s="126">
        <f t="shared" si="17"/>
        <v>164.7531264859405</v>
      </c>
      <c r="M77" s="126">
        <f t="shared" si="17"/>
        <v>428.60646381687792</v>
      </c>
      <c r="N77" s="126">
        <f t="shared" si="17"/>
        <v>646.06054968922581</v>
      </c>
      <c r="O77" s="126">
        <f t="shared" si="17"/>
        <v>972.06111617106626</v>
      </c>
      <c r="P77" s="126">
        <f t="shared" si="7"/>
        <v>5868.2344266770142</v>
      </c>
      <c r="Q77" s="126"/>
    </row>
    <row r="78" spans="2:17" s="53" customFormat="1" x14ac:dyDescent="0.2">
      <c r="B78" s="59" t="s">
        <v>236</v>
      </c>
      <c r="C78" s="206" t="s">
        <v>237</v>
      </c>
      <c r="D78" s="94">
        <f t="shared" ref="D78:O78" si="18">IFERROR(D31/D63,0)</f>
        <v>350839.85999999993</v>
      </c>
      <c r="E78" s="94">
        <f t="shared" si="18"/>
        <v>319067.95899999997</v>
      </c>
      <c r="F78" s="94">
        <f t="shared" si="18"/>
        <v>387705.533</v>
      </c>
      <c r="G78" s="94">
        <f t="shared" si="18"/>
        <v>253367.82599999997</v>
      </c>
      <c r="H78" s="94">
        <f t="shared" si="18"/>
        <v>210240.44300000003</v>
      </c>
      <c r="I78" s="94">
        <f t="shared" si="18"/>
        <v>167344.47500000003</v>
      </c>
      <c r="J78" s="94">
        <f t="shared" si="18"/>
        <v>159152.88799999998</v>
      </c>
      <c r="K78" s="94">
        <f t="shared" si="18"/>
        <v>159211.69900000002</v>
      </c>
      <c r="L78" s="94">
        <f t="shared" si="18"/>
        <v>241795.86999999997</v>
      </c>
      <c r="M78" s="94">
        <f t="shared" si="18"/>
        <v>203821.633</v>
      </c>
      <c r="N78" s="94">
        <f t="shared" si="18"/>
        <v>187660.20300000001</v>
      </c>
      <c r="O78" s="94">
        <f t="shared" si="18"/>
        <v>507696.32400000002</v>
      </c>
      <c r="P78" s="126">
        <f t="shared" si="7"/>
        <v>3147904.713</v>
      </c>
      <c r="Q78" s="94"/>
    </row>
    <row r="79" spans="2:17" x14ac:dyDescent="0.2">
      <c r="C79" s="123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</row>
    <row r="80" spans="2:17" ht="10.5" x14ac:dyDescent="0.25">
      <c r="B80" s="1" t="s">
        <v>248</v>
      </c>
      <c r="C80" s="123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</row>
    <row r="81" spans="2:23" s="5" customFormat="1" x14ac:dyDescent="0.2">
      <c r="B81" s="5" t="s">
        <v>249</v>
      </c>
      <c r="C81" s="119"/>
      <c r="D81" s="91">
        <v>656.29166666666697</v>
      </c>
      <c r="E81" s="91">
        <v>670.70833333333303</v>
      </c>
      <c r="F81" s="91">
        <v>614.33333333333303</v>
      </c>
      <c r="G81" s="91">
        <v>362.04166666666703</v>
      </c>
      <c r="H81" s="91">
        <v>284.58333333333297</v>
      </c>
      <c r="I81" s="91">
        <v>99.9583333333334</v>
      </c>
      <c r="J81" s="91">
        <v>24</v>
      </c>
      <c r="K81" s="91">
        <v>47.75</v>
      </c>
      <c r="L81" s="91">
        <v>131.666666666667</v>
      </c>
      <c r="M81" s="91">
        <v>413.25</v>
      </c>
      <c r="N81" s="91">
        <v>519.04166666666697</v>
      </c>
      <c r="O81" s="91">
        <v>844.58333333333303</v>
      </c>
      <c r="P81" s="120">
        <f>SUM(D81:O81)</f>
        <v>4668.2083333333339</v>
      </c>
      <c r="Q81" s="120"/>
    </row>
    <row r="82" spans="2:23" s="5" customFormat="1" x14ac:dyDescent="0.2">
      <c r="B82" s="5" t="s">
        <v>250</v>
      </c>
      <c r="C82" s="119"/>
      <c r="D82" s="91">
        <v>711.85138888888901</v>
      </c>
      <c r="E82" s="91">
        <v>615.21249999999998</v>
      </c>
      <c r="F82" s="91">
        <v>589.43819444444398</v>
      </c>
      <c r="G82" s="91">
        <v>449.71805555555602</v>
      </c>
      <c r="H82" s="91">
        <v>283.27361111111099</v>
      </c>
      <c r="I82" s="91">
        <v>158.07499999999999</v>
      </c>
      <c r="J82" s="91">
        <v>54.019444444444503</v>
      </c>
      <c r="K82" s="91">
        <v>44.426388888888901</v>
      </c>
      <c r="L82" s="91">
        <v>134.64444444444399</v>
      </c>
      <c r="M82" s="91">
        <v>386.39305555555597</v>
      </c>
      <c r="N82" s="91">
        <v>580.98055555555504</v>
      </c>
      <c r="O82" s="91">
        <v>734.99305555555497</v>
      </c>
      <c r="P82" s="120">
        <f>SUM(D82:O82)</f>
        <v>4743.0256944444427</v>
      </c>
      <c r="Q82" s="120"/>
    </row>
    <row r="83" spans="2:23" s="5" customFormat="1" x14ac:dyDescent="0.2">
      <c r="B83" s="5" t="s">
        <v>251</v>
      </c>
      <c r="C83" s="119"/>
      <c r="D83" s="125">
        <f t="shared" ref="D83:P83" si="19">D81-D82</f>
        <v>-55.559722222222035</v>
      </c>
      <c r="E83" s="125">
        <f t="shared" si="19"/>
        <v>55.495833333333053</v>
      </c>
      <c r="F83" s="125">
        <f t="shared" si="19"/>
        <v>24.895138888889051</v>
      </c>
      <c r="G83" s="125">
        <f t="shared" si="19"/>
        <v>-87.676388888888994</v>
      </c>
      <c r="H83" s="125">
        <f t="shared" si="19"/>
        <v>1.3097222222219784</v>
      </c>
      <c r="I83" s="125">
        <f t="shared" si="19"/>
        <v>-58.116666666666589</v>
      </c>
      <c r="J83" s="125">
        <f t="shared" si="19"/>
        <v>-30.019444444444503</v>
      </c>
      <c r="K83" s="125">
        <f t="shared" si="19"/>
        <v>3.3236111111110986</v>
      </c>
      <c r="L83" s="125">
        <f t="shared" si="19"/>
        <v>-2.9777777777769927</v>
      </c>
      <c r="M83" s="125">
        <f t="shared" si="19"/>
        <v>26.856944444444025</v>
      </c>
      <c r="N83" s="125">
        <f t="shared" si="19"/>
        <v>-61.938888888888073</v>
      </c>
      <c r="O83" s="125">
        <f t="shared" si="19"/>
        <v>109.59027777777806</v>
      </c>
      <c r="P83" s="125">
        <f t="shared" si="19"/>
        <v>-74.817361111108767</v>
      </c>
      <c r="Q83" s="56"/>
    </row>
    <row r="84" spans="2:23" x14ac:dyDescent="0.2">
      <c r="C84" s="123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</row>
    <row r="85" spans="2:23" ht="10.5" x14ac:dyDescent="0.25">
      <c r="B85" s="1" t="s">
        <v>252</v>
      </c>
      <c r="C85" s="123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</row>
    <row r="86" spans="2:23" s="5" customFormat="1" x14ac:dyDescent="0.2">
      <c r="B86" s="4" t="s">
        <v>55</v>
      </c>
      <c r="C86" s="119">
        <v>23</v>
      </c>
      <c r="D86" s="502">
        <v>0.14893300000000001</v>
      </c>
      <c r="E86" s="502">
        <v>0.13320799999999999</v>
      </c>
      <c r="F86" s="502">
        <v>0.12781899999999999</v>
      </c>
      <c r="G86" s="502">
        <v>9.7860000000000003E-2</v>
      </c>
      <c r="H86" s="502">
        <v>7.9002000000000003E-2</v>
      </c>
      <c r="I86" s="502">
        <v>4.5712000000000003E-2</v>
      </c>
      <c r="J86" s="502">
        <v>0</v>
      </c>
      <c r="K86" s="502">
        <v>0</v>
      </c>
      <c r="L86" s="502">
        <v>6.3440999999999997E-2</v>
      </c>
      <c r="M86" s="502">
        <v>0.103994</v>
      </c>
      <c r="N86" s="502">
        <v>0.12878899999999999</v>
      </c>
      <c r="O86" s="502">
        <v>0.140124</v>
      </c>
      <c r="P86" s="120"/>
      <c r="Q86" s="120"/>
      <c r="R86" s="127"/>
      <c r="S86" s="127"/>
      <c r="T86" s="127"/>
      <c r="U86" s="127"/>
      <c r="V86" s="127"/>
      <c r="W86" s="127"/>
    </row>
    <row r="87" spans="2:23" s="5" customFormat="1" x14ac:dyDescent="0.2">
      <c r="B87" s="5" t="s">
        <v>217</v>
      </c>
      <c r="C87" s="5">
        <v>31</v>
      </c>
      <c r="D87" s="502">
        <v>0.56814699999999996</v>
      </c>
      <c r="E87" s="502">
        <v>0.49599199999999999</v>
      </c>
      <c r="F87" s="502">
        <v>0.47082299999999999</v>
      </c>
      <c r="G87" s="502">
        <v>0.31548399999999999</v>
      </c>
      <c r="H87" s="502">
        <v>0.20439499999999999</v>
      </c>
      <c r="I87" s="502">
        <v>0</v>
      </c>
      <c r="J87" s="502">
        <v>0</v>
      </c>
      <c r="K87" s="502">
        <v>0</v>
      </c>
      <c r="L87" s="502">
        <v>0</v>
      </c>
      <c r="M87" s="502">
        <v>0.30924000000000001</v>
      </c>
      <c r="N87" s="502">
        <v>0.44896599999999998</v>
      </c>
      <c r="O87" s="502">
        <v>0.53128200000000003</v>
      </c>
      <c r="P87" s="120"/>
      <c r="Q87" s="120"/>
      <c r="R87" s="127"/>
      <c r="S87" s="127"/>
      <c r="T87" s="127"/>
      <c r="U87" s="127"/>
      <c r="V87" s="127"/>
      <c r="W87" s="127"/>
    </row>
    <row r="88" spans="2:23" s="5" customFormat="1" x14ac:dyDescent="0.2">
      <c r="B88" s="5" t="s">
        <v>218</v>
      </c>
      <c r="C88" s="5">
        <v>41</v>
      </c>
      <c r="D88" s="502">
        <v>5.0663980000000004</v>
      </c>
      <c r="E88" s="502">
        <v>4.5143170000000001</v>
      </c>
      <c r="F88" s="502">
        <v>4.5497860000000001</v>
      </c>
      <c r="G88" s="502">
        <v>3.4101970000000001</v>
      </c>
      <c r="H88" s="502">
        <v>2.7640509999999998</v>
      </c>
      <c r="I88" s="502">
        <v>0</v>
      </c>
      <c r="J88" s="502">
        <v>0</v>
      </c>
      <c r="K88" s="502">
        <v>0</v>
      </c>
      <c r="L88" s="502">
        <v>2.4070140000000002</v>
      </c>
      <c r="M88" s="502">
        <v>3.8285770000000001</v>
      </c>
      <c r="N88" s="502">
        <v>4.3473839999999999</v>
      </c>
      <c r="O88" s="502">
        <v>4.7557309999999999</v>
      </c>
      <c r="P88" s="120"/>
      <c r="Q88" s="120"/>
      <c r="R88" s="127"/>
      <c r="S88" s="127"/>
      <c r="T88" s="127"/>
      <c r="U88" s="127"/>
      <c r="V88" s="127"/>
      <c r="W88" s="127"/>
    </row>
    <row r="89" spans="2:23" s="5" customFormat="1" x14ac:dyDescent="0.2">
      <c r="B89" s="4" t="s">
        <v>229</v>
      </c>
      <c r="C89" s="123" t="s">
        <v>63</v>
      </c>
      <c r="D89" s="502">
        <v>6.8862899999999998</v>
      </c>
      <c r="E89" s="502">
        <v>5.4691000000000001</v>
      </c>
      <c r="F89" s="502">
        <v>6.9530010000000004</v>
      </c>
      <c r="G89" s="502">
        <v>4.1998009999999999</v>
      </c>
      <c r="H89" s="502">
        <v>2.701765</v>
      </c>
      <c r="I89" s="502">
        <v>0</v>
      </c>
      <c r="J89" s="502">
        <v>0</v>
      </c>
      <c r="K89" s="502">
        <v>0</v>
      </c>
      <c r="L89" s="502">
        <v>0</v>
      </c>
      <c r="M89" s="502">
        <v>5.3402019999999997</v>
      </c>
      <c r="N89" s="502">
        <v>5.223325</v>
      </c>
      <c r="O89" s="502">
        <v>6.1507699999999996</v>
      </c>
      <c r="P89" s="120"/>
      <c r="Q89" s="120"/>
      <c r="R89" s="127"/>
      <c r="S89" s="127"/>
      <c r="T89" s="127"/>
      <c r="U89" s="127"/>
      <c r="V89" s="127"/>
      <c r="W89" s="127"/>
    </row>
    <row r="90" spans="2:23" s="5" customFormat="1" x14ac:dyDescent="0.2">
      <c r="B90" s="4" t="s">
        <v>230</v>
      </c>
      <c r="C90" s="123" t="s">
        <v>109</v>
      </c>
      <c r="D90" s="502">
        <v>23.208349999999999</v>
      </c>
      <c r="E90" s="502">
        <v>14.55256</v>
      </c>
      <c r="F90" s="502">
        <v>20.882349999999999</v>
      </c>
      <c r="G90" s="502">
        <v>12.284929999999999</v>
      </c>
      <c r="H90" s="502">
        <v>12.03073</v>
      </c>
      <c r="I90" s="502">
        <v>0</v>
      </c>
      <c r="J90" s="502">
        <v>0</v>
      </c>
      <c r="K90" s="502">
        <v>0</v>
      </c>
      <c r="L90" s="502">
        <v>0</v>
      </c>
      <c r="M90" s="502">
        <v>18.392199999999999</v>
      </c>
      <c r="N90" s="502">
        <v>19.293389999999999</v>
      </c>
      <c r="O90" s="502">
        <v>22.77064</v>
      </c>
      <c r="P90" s="120"/>
      <c r="Q90" s="120"/>
      <c r="R90" s="127"/>
      <c r="S90" s="127"/>
      <c r="T90" s="127"/>
      <c r="U90" s="127"/>
      <c r="V90" s="127"/>
      <c r="W90" s="127"/>
    </row>
    <row r="91" spans="2:23" s="5" customFormat="1" x14ac:dyDescent="0.2">
      <c r="B91" s="4" t="s">
        <v>231</v>
      </c>
      <c r="C91" s="123" t="s">
        <v>111</v>
      </c>
      <c r="D91" s="502">
        <v>470.21969999999999</v>
      </c>
      <c r="E91" s="502">
        <v>430.1189</v>
      </c>
      <c r="F91" s="502">
        <v>424.2122</v>
      </c>
      <c r="G91" s="502">
        <v>329.63850000000002</v>
      </c>
      <c r="H91" s="502">
        <v>258.85430000000002</v>
      </c>
      <c r="I91" s="502">
        <v>0</v>
      </c>
      <c r="J91" s="502">
        <v>0</v>
      </c>
      <c r="K91" s="502">
        <v>0</v>
      </c>
      <c r="L91" s="502">
        <v>217.7071</v>
      </c>
      <c r="M91" s="502">
        <v>349.28739999999999</v>
      </c>
      <c r="N91" s="502">
        <v>385.0609</v>
      </c>
      <c r="O91" s="502">
        <v>448.87650000000002</v>
      </c>
      <c r="P91" s="120"/>
      <c r="Q91" s="120"/>
      <c r="R91" s="127"/>
      <c r="S91" s="127"/>
      <c r="T91" s="127"/>
      <c r="U91" s="127"/>
      <c r="V91" s="127"/>
      <c r="W91" s="127"/>
    </row>
    <row r="92" spans="2:23" s="5" customFormat="1" x14ac:dyDescent="0.2">
      <c r="B92" s="5" t="s">
        <v>220</v>
      </c>
      <c r="C92" s="5">
        <v>85</v>
      </c>
      <c r="D92" s="502">
        <v>56.74051</v>
      </c>
      <c r="E92" s="502">
        <v>50.35425</v>
      </c>
      <c r="F92" s="502">
        <v>55.822940000000003</v>
      </c>
      <c r="G92" s="502">
        <v>44.223010000000002</v>
      </c>
      <c r="H92" s="502">
        <v>33.980739999999997</v>
      </c>
      <c r="I92" s="502">
        <v>0</v>
      </c>
      <c r="J92" s="502">
        <v>0</v>
      </c>
      <c r="K92" s="502">
        <v>0</v>
      </c>
      <c r="L92" s="502">
        <v>0</v>
      </c>
      <c r="M92" s="502">
        <v>46.107080000000003</v>
      </c>
      <c r="N92" s="502">
        <v>48.591099999999997</v>
      </c>
      <c r="O92" s="502">
        <v>54.468739999999997</v>
      </c>
      <c r="P92" s="120"/>
      <c r="Q92" s="120"/>
      <c r="R92" s="127"/>
      <c r="S92" s="127"/>
      <c r="T92" s="127"/>
      <c r="U92" s="127"/>
      <c r="V92" s="127"/>
      <c r="W92" s="127"/>
    </row>
    <row r="93" spans="2:23" s="5" customFormat="1" x14ac:dyDescent="0.2">
      <c r="B93" s="5" t="s">
        <v>221</v>
      </c>
      <c r="C93" s="5">
        <v>86</v>
      </c>
      <c r="D93" s="502">
        <v>6.640612</v>
      </c>
      <c r="E93" s="502">
        <v>5.9868930000000002</v>
      </c>
      <c r="F93" s="502">
        <v>6.3723720000000004</v>
      </c>
      <c r="G93" s="502">
        <v>5.4379860000000004</v>
      </c>
      <c r="H93" s="502">
        <v>4.8192190000000004</v>
      </c>
      <c r="I93" s="502">
        <v>2.4896889999999998</v>
      </c>
      <c r="J93" s="502">
        <v>0</v>
      </c>
      <c r="K93" s="502">
        <v>0</v>
      </c>
      <c r="L93" s="502">
        <v>0</v>
      </c>
      <c r="M93" s="502">
        <v>4.9234020000000003</v>
      </c>
      <c r="N93" s="502">
        <v>5.6747949999999996</v>
      </c>
      <c r="O93" s="502">
        <v>6.0876809999999999</v>
      </c>
      <c r="P93" s="120"/>
      <c r="Q93" s="120"/>
      <c r="R93" s="127"/>
      <c r="S93" s="127"/>
      <c r="T93" s="127"/>
      <c r="U93" s="127"/>
      <c r="V93" s="127"/>
      <c r="W93" s="127"/>
    </row>
    <row r="94" spans="2:23" s="5" customFormat="1" x14ac:dyDescent="0.2">
      <c r="B94" s="5" t="s">
        <v>245</v>
      </c>
      <c r="C94" s="5">
        <v>87</v>
      </c>
      <c r="D94" s="502">
        <v>398.47089999999997</v>
      </c>
      <c r="E94" s="502">
        <v>361.66669999999999</v>
      </c>
      <c r="F94" s="502">
        <v>404.06869999999998</v>
      </c>
      <c r="G94" s="502">
        <v>358.42809999999997</v>
      </c>
      <c r="H94" s="502">
        <v>312.7355</v>
      </c>
      <c r="I94" s="502">
        <v>201.66759999999999</v>
      </c>
      <c r="J94" s="502">
        <v>0</v>
      </c>
      <c r="K94" s="502">
        <v>0</v>
      </c>
      <c r="L94" s="502">
        <v>177.80760000000001</v>
      </c>
      <c r="M94" s="502">
        <v>323.35669999999999</v>
      </c>
      <c r="N94" s="502">
        <v>348.97570000000002</v>
      </c>
      <c r="O94" s="502">
        <v>383.37990000000002</v>
      </c>
      <c r="P94" s="120"/>
      <c r="Q94" s="120"/>
      <c r="R94" s="128"/>
      <c r="S94" s="128"/>
      <c r="T94" s="127"/>
      <c r="U94" s="127"/>
      <c r="V94" s="127"/>
      <c r="W94" s="127"/>
    </row>
    <row r="95" spans="2:23" s="5" customFormat="1" x14ac:dyDescent="0.2">
      <c r="B95" s="5" t="s">
        <v>223</v>
      </c>
      <c r="C95" s="5">
        <v>31</v>
      </c>
      <c r="D95" s="502">
        <v>1.087248</v>
      </c>
      <c r="E95" s="502">
        <v>0.971132</v>
      </c>
      <c r="F95" s="502">
        <v>0.931307</v>
      </c>
      <c r="G95" s="502">
        <v>0.64347399999999999</v>
      </c>
      <c r="H95" s="502">
        <v>0.47882000000000002</v>
      </c>
      <c r="I95" s="502">
        <v>0.22855</v>
      </c>
      <c r="J95" s="502">
        <v>0</v>
      </c>
      <c r="K95" s="502">
        <v>0</v>
      </c>
      <c r="L95" s="502">
        <v>0.38678200000000001</v>
      </c>
      <c r="M95" s="502">
        <v>0.65329800000000005</v>
      </c>
      <c r="N95" s="502">
        <v>0.85680400000000001</v>
      </c>
      <c r="O95" s="502">
        <v>0.99229999999999996</v>
      </c>
      <c r="P95" s="120"/>
      <c r="Q95" s="120"/>
      <c r="R95" s="127"/>
      <c r="S95" s="127"/>
      <c r="T95" s="127"/>
      <c r="U95" s="127"/>
      <c r="V95" s="127"/>
      <c r="W95" s="127"/>
    </row>
    <row r="96" spans="2:23" s="5" customFormat="1" x14ac:dyDescent="0.2">
      <c r="B96" s="5" t="s">
        <v>224</v>
      </c>
      <c r="C96" s="5">
        <v>41</v>
      </c>
      <c r="D96" s="502">
        <v>5.8168980000000001</v>
      </c>
      <c r="E96" s="502">
        <v>4.6039830000000004</v>
      </c>
      <c r="F96" s="502">
        <v>6.0191229999999996</v>
      </c>
      <c r="G96" s="502">
        <v>3.5960290000000001</v>
      </c>
      <c r="H96" s="502">
        <v>2.5865309999999999</v>
      </c>
      <c r="I96" s="502">
        <v>0</v>
      </c>
      <c r="J96" s="502">
        <v>0</v>
      </c>
      <c r="K96" s="502">
        <v>0</v>
      </c>
      <c r="L96" s="502">
        <v>3.2711510000000001</v>
      </c>
      <c r="M96" s="502">
        <v>5.6788249999999998</v>
      </c>
      <c r="N96" s="502">
        <v>5.1412430000000002</v>
      </c>
      <c r="O96" s="502">
        <v>4.9686009999999996</v>
      </c>
      <c r="P96" s="120"/>
      <c r="Q96" s="120"/>
      <c r="R96" s="127"/>
      <c r="S96" s="127"/>
      <c r="T96" s="127"/>
      <c r="U96" s="127"/>
      <c r="V96" s="127"/>
      <c r="W96" s="127"/>
    </row>
    <row r="97" spans="2:23" s="59" customFormat="1" x14ac:dyDescent="0.2">
      <c r="B97" s="206"/>
      <c r="C97" s="204" t="s">
        <v>237</v>
      </c>
      <c r="D97" s="502">
        <v>362.25819999999999</v>
      </c>
      <c r="E97" s="502">
        <v>345.10129999999998</v>
      </c>
      <c r="F97" s="502">
        <v>346.5718</v>
      </c>
      <c r="G97" s="502">
        <v>291.81720000000001</v>
      </c>
      <c r="H97" s="502">
        <v>289.0856</v>
      </c>
      <c r="I97" s="502">
        <v>251.1481</v>
      </c>
      <c r="J97" s="502">
        <v>0</v>
      </c>
      <c r="K97" s="502">
        <v>0</v>
      </c>
      <c r="L97" s="502">
        <v>211.76419999999999</v>
      </c>
      <c r="M97" s="502">
        <v>314.29759999999999</v>
      </c>
      <c r="N97" s="502">
        <v>327.0043</v>
      </c>
      <c r="O97" s="502">
        <v>331.72120000000001</v>
      </c>
      <c r="P97" s="64"/>
      <c r="Q97" s="64"/>
      <c r="R97" s="129"/>
      <c r="S97" s="129"/>
      <c r="T97" s="130"/>
      <c r="U97" s="130"/>
      <c r="V97" s="130"/>
      <c r="W97" s="130"/>
    </row>
    <row r="98" spans="2:23" x14ac:dyDescent="0.2">
      <c r="C98" s="123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</row>
    <row r="99" spans="2:23" ht="10.5" x14ac:dyDescent="0.25">
      <c r="B99" s="1" t="s">
        <v>253</v>
      </c>
      <c r="C99" s="123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</row>
    <row r="100" spans="2:23" x14ac:dyDescent="0.2">
      <c r="B100" s="4" t="s">
        <v>55</v>
      </c>
      <c r="C100" s="123">
        <v>23</v>
      </c>
      <c r="D100" s="126">
        <f t="shared" ref="D100:O100" si="20">IF(D67=0,0,D67+D86*(-D$83))</f>
        <v>118.89839647499865</v>
      </c>
      <c r="E100" s="126">
        <f t="shared" si="20"/>
        <v>105.39161487726638</v>
      </c>
      <c r="F100" s="126">
        <f t="shared" si="20"/>
        <v>95.015184665143011</v>
      </c>
      <c r="G100" s="126">
        <f t="shared" si="20"/>
        <v>64.891115285462476</v>
      </c>
      <c r="H100" s="126">
        <f t="shared" si="20"/>
        <v>38.035519130887678</v>
      </c>
      <c r="I100" s="126">
        <f t="shared" si="20"/>
        <v>25.065278380467131</v>
      </c>
      <c r="J100" s="126">
        <f t="shared" si="20"/>
        <v>15.840418514709306</v>
      </c>
      <c r="K100" s="126">
        <f t="shared" si="20"/>
        <v>16.59399738395507</v>
      </c>
      <c r="L100" s="126">
        <f t="shared" si="20"/>
        <v>24.060965391388329</v>
      </c>
      <c r="M100" s="126">
        <f t="shared" si="20"/>
        <v>55.701607365279258</v>
      </c>
      <c r="N100" s="126">
        <f t="shared" si="20"/>
        <v>88.820055285903109</v>
      </c>
      <c r="O100" s="126">
        <f t="shared" si="20"/>
        <v>113.20493793868184</v>
      </c>
      <c r="P100" s="126">
        <f t="shared" ref="P100:P111" si="21">SUM(D100:O100)</f>
        <v>761.51909069414228</v>
      </c>
      <c r="Q100" s="126"/>
    </row>
    <row r="101" spans="2:23" x14ac:dyDescent="0.2">
      <c r="B101" s="5" t="s">
        <v>217</v>
      </c>
      <c r="C101" s="123">
        <v>31</v>
      </c>
      <c r="D101" s="126">
        <f t="shared" ref="D101:O101" si="22">IF(D68=0,0,D68+D87*(-D$83))</f>
        <v>517.55090840866842</v>
      </c>
      <c r="E101" s="126">
        <f t="shared" si="22"/>
        <v>512.57803999035593</v>
      </c>
      <c r="F101" s="126">
        <f t="shared" si="22"/>
        <v>484.64345449622755</v>
      </c>
      <c r="G101" s="126">
        <f t="shared" si="22"/>
        <v>300.60051820344626</v>
      </c>
      <c r="H101" s="126">
        <f t="shared" si="22"/>
        <v>203.51600654854374</v>
      </c>
      <c r="I101" s="126">
        <f t="shared" si="22"/>
        <v>162.28171612200578</v>
      </c>
      <c r="J101" s="126">
        <f t="shared" si="22"/>
        <v>130.9020926725353</v>
      </c>
      <c r="K101" s="126">
        <f t="shared" si="22"/>
        <v>128.82450367405278</v>
      </c>
      <c r="L101" s="126">
        <f t="shared" si="22"/>
        <v>168.52530317099794</v>
      </c>
      <c r="M101" s="126">
        <f t="shared" si="22"/>
        <v>284.76523460522861</v>
      </c>
      <c r="N101" s="126">
        <f t="shared" si="22"/>
        <v>434.69464238502269</v>
      </c>
      <c r="O101" s="126">
        <f t="shared" si="22"/>
        <v>554.31341454808569</v>
      </c>
      <c r="P101" s="126">
        <f t="shared" si="21"/>
        <v>3883.195834825171</v>
      </c>
      <c r="Q101" s="126"/>
    </row>
    <row r="102" spans="2:23" x14ac:dyDescent="0.2">
      <c r="B102" s="5" t="s">
        <v>218</v>
      </c>
      <c r="C102" s="5">
        <v>41</v>
      </c>
      <c r="D102" s="126">
        <f t="shared" ref="D102:O102" si="23">IF(D69=0,0,D69+D88*(-D$83))</f>
        <v>5507.6687764817107</v>
      </c>
      <c r="E102" s="126">
        <f t="shared" si="23"/>
        <v>5705.83143592125</v>
      </c>
      <c r="F102" s="126">
        <f t="shared" si="23"/>
        <v>5437.2138741220506</v>
      </c>
      <c r="G102" s="126">
        <f t="shared" si="23"/>
        <v>4334.3663047664741</v>
      </c>
      <c r="H102" s="126">
        <f t="shared" si="23"/>
        <v>2779.4893371703415</v>
      </c>
      <c r="I102" s="126">
        <f t="shared" si="23"/>
        <v>2276.3127055125692</v>
      </c>
      <c r="J102" s="126">
        <f t="shared" si="23"/>
        <v>1839.7954323266056</v>
      </c>
      <c r="K102" s="126">
        <f t="shared" si="23"/>
        <v>1968.7320042721492</v>
      </c>
      <c r="L102" s="126">
        <f t="shared" si="23"/>
        <v>3363.5298994755881</v>
      </c>
      <c r="M102" s="126">
        <f t="shared" si="23"/>
        <v>2616.0267057868209</v>
      </c>
      <c r="N102" s="126">
        <f t="shared" si="23"/>
        <v>5074.9712284221514</v>
      </c>
      <c r="O102" s="126">
        <f t="shared" si="23"/>
        <v>5951.6387963301077</v>
      </c>
      <c r="P102" s="126">
        <f t="shared" si="21"/>
        <v>46855.57650058782</v>
      </c>
      <c r="Q102" s="126"/>
    </row>
    <row r="103" spans="2:23" x14ac:dyDescent="0.2">
      <c r="B103" s="4" t="s">
        <v>229</v>
      </c>
      <c r="C103" s="123" t="s">
        <v>63</v>
      </c>
      <c r="D103" s="126">
        <f t="shared" ref="D103:O103" si="24">IF(D71=0,0,D71+D89*(-D$83))</f>
        <v>16587.428081060654</v>
      </c>
      <c r="E103" s="126">
        <f t="shared" si="24"/>
        <v>16629.629889815398</v>
      </c>
      <c r="F103" s="126">
        <f t="shared" si="24"/>
        <v>13937.031922511678</v>
      </c>
      <c r="G103" s="126">
        <f t="shared" si="24"/>
        <v>14810.038324003552</v>
      </c>
      <c r="H103" s="126">
        <f t="shared" si="24"/>
        <v>12664.532170047598</v>
      </c>
      <c r="I103" s="126">
        <f t="shared" si="24"/>
        <v>12435.631071428572</v>
      </c>
      <c r="J103" s="126">
        <f t="shared" si="24"/>
        <v>12275.803452380953</v>
      </c>
      <c r="K103" s="126">
        <f t="shared" si="24"/>
        <v>12885.986097560974</v>
      </c>
      <c r="L103" s="126">
        <f t="shared" si="24"/>
        <v>13484.765365853656</v>
      </c>
      <c r="M103" s="126">
        <f t="shared" si="24"/>
        <v>13945.707394002913</v>
      </c>
      <c r="N103" s="126">
        <f t="shared" si="24"/>
        <v>17106.023613472222</v>
      </c>
      <c r="O103" s="126">
        <f t="shared" si="24"/>
        <v>15379.216147893516</v>
      </c>
      <c r="P103" s="126">
        <f t="shared" si="21"/>
        <v>172141.79353003169</v>
      </c>
      <c r="Q103" s="126"/>
    </row>
    <row r="104" spans="2:23" x14ac:dyDescent="0.2">
      <c r="B104" s="4" t="s">
        <v>230</v>
      </c>
      <c r="C104" s="123" t="s">
        <v>109</v>
      </c>
      <c r="D104" s="126">
        <f t="shared" ref="D104:O104" si="25">IF(D72=0,0,D72+D90*(-D$83))</f>
        <v>66811.449479236107</v>
      </c>
      <c r="E104" s="126">
        <f t="shared" si="25"/>
        <v>51835.920592703696</v>
      </c>
      <c r="F104" s="126">
        <f t="shared" si="25"/>
        <v>74135.646181608798</v>
      </c>
      <c r="G104" s="126">
        <f t="shared" si="25"/>
        <v>61967.253485337969</v>
      </c>
      <c r="H104" s="126">
        <f t="shared" si="25"/>
        <v>55316.752715199051</v>
      </c>
      <c r="I104" s="126">
        <f t="shared" si="25"/>
        <v>53567.580740740748</v>
      </c>
      <c r="J104" s="126">
        <f t="shared" si="25"/>
        <v>52968.7337037037</v>
      </c>
      <c r="K104" s="126">
        <f t="shared" si="25"/>
        <v>51730.871851851851</v>
      </c>
      <c r="L104" s="126">
        <f t="shared" si="25"/>
        <v>56218.344814814816</v>
      </c>
      <c r="M104" s="126">
        <f t="shared" si="25"/>
        <v>58859.131336018523</v>
      </c>
      <c r="N104" s="126">
        <f t="shared" si="25"/>
        <v>54483.477435796274</v>
      </c>
      <c r="O104" s="126">
        <f t="shared" si="25"/>
        <v>71385.204792777775</v>
      </c>
      <c r="P104" s="126">
        <f t="shared" si="21"/>
        <v>709280.36712978943</v>
      </c>
      <c r="Q104" s="126"/>
    </row>
    <row r="105" spans="2:23" x14ac:dyDescent="0.2">
      <c r="B105" s="4" t="s">
        <v>231</v>
      </c>
      <c r="C105" s="123" t="s">
        <v>111</v>
      </c>
      <c r="D105" s="126">
        <f t="shared" ref="D105:O105" si="26">IF(D73=0,0,D73+D91*(-D$83))</f>
        <v>555890.45591541624</v>
      </c>
      <c r="E105" s="126">
        <f t="shared" si="26"/>
        <v>587478.00321208348</v>
      </c>
      <c r="F105" s="126">
        <f t="shared" si="26"/>
        <v>630286.98502930545</v>
      </c>
      <c r="G105" s="126">
        <f t="shared" si="26"/>
        <v>490322.94998541672</v>
      </c>
      <c r="H105" s="126">
        <f t="shared" si="26"/>
        <v>425025.7394376389</v>
      </c>
      <c r="I105" s="126">
        <f t="shared" si="26"/>
        <v>300784.13666666683</v>
      </c>
      <c r="J105" s="126">
        <f t="shared" si="26"/>
        <v>154303.87999999998</v>
      </c>
      <c r="K105" s="126">
        <f t="shared" si="26"/>
        <v>581509.21333333326</v>
      </c>
      <c r="L105" s="126">
        <f t="shared" si="26"/>
        <v>127471.58003111098</v>
      </c>
      <c r="M105" s="126">
        <f t="shared" si="26"/>
        <v>698388.52103638905</v>
      </c>
      <c r="N105" s="126">
        <f t="shared" si="26"/>
        <v>548838.97763388848</v>
      </c>
      <c r="O105" s="126">
        <f t="shared" si="26"/>
        <v>654018.31301041669</v>
      </c>
      <c r="P105" s="126">
        <f t="shared" si="21"/>
        <v>5754318.7552916659</v>
      </c>
      <c r="Q105" s="126"/>
    </row>
    <row r="106" spans="2:23" x14ac:dyDescent="0.2">
      <c r="B106" s="4" t="s">
        <v>220</v>
      </c>
      <c r="C106" s="4">
        <v>85</v>
      </c>
      <c r="D106" s="126">
        <f t="shared" ref="D106:O106" si="27">IF(D74=0,0,D74+D92*(-D$83))</f>
        <v>60825.219891013898</v>
      </c>
      <c r="E106" s="126">
        <f t="shared" si="27"/>
        <v>62253.185621875011</v>
      </c>
      <c r="F106" s="126">
        <f t="shared" si="27"/>
        <v>98686.480863847231</v>
      </c>
      <c r="G106" s="126">
        <f t="shared" si="27"/>
        <v>50539.315882597228</v>
      </c>
      <c r="H106" s="126">
        <f t="shared" si="27"/>
        <v>53970.969589694447</v>
      </c>
      <c r="I106" s="126">
        <f t="shared" si="27"/>
        <v>39124.285859999996</v>
      </c>
      <c r="J106" s="126">
        <f t="shared" si="27"/>
        <v>22461.643399999997</v>
      </c>
      <c r="K106" s="126">
        <f t="shared" si="27"/>
        <v>33829.359680000001</v>
      </c>
      <c r="L106" s="126">
        <f t="shared" si="27"/>
        <v>32518.306160000004</v>
      </c>
      <c r="M106" s="126">
        <f t="shared" si="27"/>
        <v>38141.891013944456</v>
      </c>
      <c r="N106" s="126">
        <f t="shared" si="27"/>
        <v>67938.980603888849</v>
      </c>
      <c r="O106" s="126">
        <f t="shared" si="27"/>
        <v>54919.074768408835</v>
      </c>
      <c r="P106" s="126">
        <f t="shared" si="21"/>
        <v>615208.71333526995</v>
      </c>
      <c r="Q106" s="126"/>
    </row>
    <row r="107" spans="2:23" x14ac:dyDescent="0.2">
      <c r="B107" s="4" t="s">
        <v>221</v>
      </c>
      <c r="C107" s="4">
        <v>86</v>
      </c>
      <c r="D107" s="126">
        <f t="shared" ref="D107:O107" si="28">IF(D75=0,0,D75+D93*(-D$83))</f>
        <v>7134.2594534758327</v>
      </c>
      <c r="E107" s="126">
        <f t="shared" si="28"/>
        <v>7244.0772922278411</v>
      </c>
      <c r="F107" s="126">
        <f t="shared" si="28"/>
        <v>5470.4149527168283</v>
      </c>
      <c r="G107" s="126">
        <f t="shared" si="28"/>
        <v>4888.9059014108125</v>
      </c>
      <c r="H107" s="126">
        <f t="shared" si="28"/>
        <v>12433.887381746783</v>
      </c>
      <c r="I107" s="126">
        <f t="shared" si="28"/>
        <v>-6818.7194092529444</v>
      </c>
      <c r="J107" s="126">
        <f t="shared" si="28"/>
        <v>2341.1279856456722</v>
      </c>
      <c r="K107" s="126">
        <f t="shared" si="28"/>
        <v>420.03865198904322</v>
      </c>
      <c r="L107" s="126">
        <f t="shared" si="28"/>
        <v>1910.6889644944904</v>
      </c>
      <c r="M107" s="126">
        <f t="shared" si="28"/>
        <v>4185.6560172617865</v>
      </c>
      <c r="N107" s="126">
        <f t="shared" si="28"/>
        <v>6102.1899691733579</v>
      </c>
      <c r="O107" s="126">
        <f t="shared" si="28"/>
        <v>7476.3918688627464</v>
      </c>
      <c r="P107" s="126">
        <f t="shared" si="21"/>
        <v>52788.919029752244</v>
      </c>
      <c r="Q107" s="126"/>
    </row>
    <row r="108" spans="2:23" x14ac:dyDescent="0.2">
      <c r="B108" s="5" t="s">
        <v>245</v>
      </c>
      <c r="C108" s="5">
        <v>87</v>
      </c>
      <c r="D108" s="126">
        <f t="shared" ref="D108:O108" si="29">IF(D76=0,0,D76+D94*(-D$83))</f>
        <v>600554.51291763887</v>
      </c>
      <c r="E108" s="126">
        <f t="shared" si="29"/>
        <v>924325.70339458331</v>
      </c>
      <c r="F108" s="126">
        <f t="shared" si="29"/>
        <v>-46369.838907152814</v>
      </c>
      <c r="G108" s="126">
        <f t="shared" si="29"/>
        <v>544693.25008430565</v>
      </c>
      <c r="H108" s="126">
        <f t="shared" si="29"/>
        <v>249310.56696597234</v>
      </c>
      <c r="I108" s="126">
        <f t="shared" si="29"/>
        <v>343059.92068666662</v>
      </c>
      <c r="J108" s="126">
        <f t="shared" si="29"/>
        <v>191705.88579999999</v>
      </c>
      <c r="K108" s="126">
        <f t="shared" si="29"/>
        <v>249403.39670000001</v>
      </c>
      <c r="L108" s="126">
        <f t="shared" si="29"/>
        <v>207835.35541999986</v>
      </c>
      <c r="M108" s="126">
        <f t="shared" si="29"/>
        <v>262189.46387236129</v>
      </c>
      <c r="N108" s="126">
        <f t="shared" si="29"/>
        <v>888786.02920722205</v>
      </c>
      <c r="O108" s="126">
        <f t="shared" si="29"/>
        <v>-233528.44273541673</v>
      </c>
      <c r="P108" s="126">
        <f t="shared" si="21"/>
        <v>4181965.8034061799</v>
      </c>
      <c r="Q108" s="126"/>
    </row>
    <row r="109" spans="2:23" x14ac:dyDescent="0.2">
      <c r="B109" s="4" t="s">
        <v>223</v>
      </c>
      <c r="C109" s="4">
        <v>31</v>
      </c>
      <c r="D109" s="126">
        <f t="shared" ref="D109:O109" si="30">IF(D77=0,0,D77+D95*(-D$83))</f>
        <v>850.19352057508308</v>
      </c>
      <c r="E109" s="126">
        <f t="shared" si="30"/>
        <v>773.15462199337765</v>
      </c>
      <c r="F109" s="126">
        <f t="shared" si="30"/>
        <v>787.54223774508102</v>
      </c>
      <c r="G109" s="126">
        <f t="shared" si="30"/>
        <v>474.08110849922014</v>
      </c>
      <c r="H109" s="126">
        <f t="shared" si="30"/>
        <v>287.42464136872178</v>
      </c>
      <c r="I109" s="126">
        <f t="shared" si="30"/>
        <v>281.64341794175772</v>
      </c>
      <c r="J109" s="126">
        <f t="shared" si="30"/>
        <v>51.507871903943304</v>
      </c>
      <c r="K109" s="126">
        <f t="shared" si="30"/>
        <v>203.60707025963623</v>
      </c>
      <c r="L109" s="126">
        <f t="shared" si="30"/>
        <v>165.90487733038464</v>
      </c>
      <c r="M109" s="126">
        <f t="shared" si="30"/>
        <v>411.06087572521153</v>
      </c>
      <c r="N109" s="126">
        <f t="shared" si="30"/>
        <v>699.13003744478067</v>
      </c>
      <c r="O109" s="126">
        <f t="shared" si="30"/>
        <v>863.31468353217713</v>
      </c>
      <c r="P109" s="126">
        <f t="shared" si="21"/>
        <v>5848.5649643193756</v>
      </c>
      <c r="Q109" s="126"/>
    </row>
    <row r="110" spans="2:23" x14ac:dyDescent="0.2">
      <c r="B110" s="5" t="s">
        <v>224</v>
      </c>
      <c r="C110" s="5">
        <v>41</v>
      </c>
      <c r="D110" s="126">
        <f t="shared" ref="D110:O110" si="31">IF(D70=0,0,D70+D96*(-D$83))</f>
        <v>12467.808979211128</v>
      </c>
      <c r="E110" s="126">
        <f t="shared" si="31"/>
        <v>13737.523132170001</v>
      </c>
      <c r="F110" s="126">
        <f t="shared" si="31"/>
        <v>14106.080533909522</v>
      </c>
      <c r="G110" s="126">
        <f t="shared" si="31"/>
        <v>12101.482279858214</v>
      </c>
      <c r="H110" s="126">
        <f t="shared" si="31"/>
        <v>10068.649837273719</v>
      </c>
      <c r="I110" s="126">
        <f t="shared" si="31"/>
        <v>11596.316845719004</v>
      </c>
      <c r="J110" s="126">
        <f t="shared" si="31"/>
        <v>8980.7082641173783</v>
      </c>
      <c r="K110" s="126">
        <f t="shared" si="31"/>
        <v>9438.1160879720028</v>
      </c>
      <c r="L110" s="126">
        <f t="shared" si="31"/>
        <v>10368.131130049411</v>
      </c>
      <c r="M110" s="126">
        <f t="shared" si="31"/>
        <v>11350.328110212842</v>
      </c>
      <c r="N110" s="126">
        <f t="shared" si="31"/>
        <v>12740.576350957808</v>
      </c>
      <c r="O110" s="126">
        <f t="shared" si="31"/>
        <v>15112.742695354866</v>
      </c>
      <c r="P110" s="126">
        <f t="shared" si="21"/>
        <v>142068.4642468059</v>
      </c>
      <c r="Q110" s="126"/>
    </row>
    <row r="111" spans="2:23" s="53" customFormat="1" x14ac:dyDescent="0.2">
      <c r="B111" s="59" t="s">
        <v>236</v>
      </c>
      <c r="C111" s="206" t="s">
        <v>237</v>
      </c>
      <c r="D111" s="94">
        <f t="shared" ref="D111:O111" si="32">IF(D78=0,0,D78+D97*(-D$83))</f>
        <v>370966.82496472209</v>
      </c>
      <c r="E111" s="94">
        <f t="shared" si="32"/>
        <v>299916.27477208339</v>
      </c>
      <c r="F111" s="94">
        <f t="shared" si="32"/>
        <v>379077.57990402769</v>
      </c>
      <c r="G111" s="94">
        <f t="shared" si="32"/>
        <v>278953.3043116667</v>
      </c>
      <c r="H111" s="94">
        <f t="shared" si="32"/>
        <v>209861.82116555565</v>
      </c>
      <c r="I111" s="94">
        <f t="shared" si="32"/>
        <v>181940.36541166669</v>
      </c>
      <c r="J111" s="94">
        <f t="shared" si="32"/>
        <v>159152.88799999998</v>
      </c>
      <c r="K111" s="94">
        <f t="shared" si="32"/>
        <v>159211.69900000002</v>
      </c>
      <c r="L111" s="94">
        <f t="shared" si="32"/>
        <v>242426.45672888868</v>
      </c>
      <c r="M111" s="94">
        <f t="shared" si="32"/>
        <v>195380.55981777792</v>
      </c>
      <c r="N111" s="94">
        <f t="shared" si="32"/>
        <v>207914.48600388863</v>
      </c>
      <c r="O111" s="94">
        <f t="shared" si="32"/>
        <v>471342.90554722212</v>
      </c>
      <c r="P111" s="126">
        <f t="shared" si="21"/>
        <v>3156145.1656275</v>
      </c>
      <c r="Q111" s="94"/>
    </row>
    <row r="112" spans="2:23" x14ac:dyDescent="0.2">
      <c r="C112" s="123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</row>
    <row r="113" spans="2:17" ht="10.5" x14ac:dyDescent="0.25">
      <c r="B113" s="1" t="s">
        <v>254</v>
      </c>
      <c r="C113" s="123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</row>
    <row r="114" spans="2:17" x14ac:dyDescent="0.2">
      <c r="B114" s="4" t="s">
        <v>55</v>
      </c>
      <c r="C114" s="123">
        <v>23</v>
      </c>
      <c r="D114" s="126">
        <f t="shared" ref="D114:O114" si="33">D100*D37</f>
        <v>94800307.27423887</v>
      </c>
      <c r="E114" s="126">
        <f t="shared" si="33"/>
        <v>84103457.196592465</v>
      </c>
      <c r="F114" s="126">
        <f t="shared" si="33"/>
        <v>75897274.37385425</v>
      </c>
      <c r="G114" s="126">
        <f t="shared" si="33"/>
        <v>51878435.046153404</v>
      </c>
      <c r="H114" s="126">
        <f t="shared" si="33"/>
        <v>30424079.255529221</v>
      </c>
      <c r="I114" s="126">
        <f t="shared" si="33"/>
        <v>20060619.572631162</v>
      </c>
      <c r="J114" s="126">
        <f t="shared" si="33"/>
        <v>12684531.934023771</v>
      </c>
      <c r="K114" s="126">
        <f t="shared" si="33"/>
        <v>13301698.520986233</v>
      </c>
      <c r="L114" s="126">
        <f t="shared" si="33"/>
        <v>19312341.383674711</v>
      </c>
      <c r="M114" s="126">
        <f t="shared" si="33"/>
        <v>44781362.942923628</v>
      </c>
      <c r="N114" s="126">
        <f t="shared" si="33"/>
        <v>71511868.752449736</v>
      </c>
      <c r="O114" s="126">
        <f t="shared" si="33"/>
        <v>91272386.852565736</v>
      </c>
      <c r="P114" s="126">
        <f>SUM(D114:O114)</f>
        <v>610028363.10562325</v>
      </c>
      <c r="Q114" s="126"/>
    </row>
    <row r="115" spans="2:17" x14ac:dyDescent="0.2">
      <c r="B115" s="5" t="s">
        <v>217</v>
      </c>
      <c r="C115" s="123">
        <v>31</v>
      </c>
      <c r="D115" s="126">
        <f t="shared" ref="D115:O115" si="34">D101*D40</f>
        <v>28590029.731403254</v>
      </c>
      <c r="E115" s="126">
        <f t="shared" si="34"/>
        <v>28348128.501666635</v>
      </c>
      <c r="F115" s="126">
        <f t="shared" si="34"/>
        <v>26825984.493275188</v>
      </c>
      <c r="G115" s="126">
        <f t="shared" si="34"/>
        <v>16634932.076860512</v>
      </c>
      <c r="H115" s="126">
        <f t="shared" si="34"/>
        <v>11256673.838206504</v>
      </c>
      <c r="I115" s="126">
        <f t="shared" si="34"/>
        <v>8966227.0974569414</v>
      </c>
      <c r="J115" s="126">
        <f t="shared" si="34"/>
        <v>7229460.7741187802</v>
      </c>
      <c r="K115" s="126">
        <f t="shared" si="34"/>
        <v>7118842.0730281565</v>
      </c>
      <c r="L115" s="126">
        <f t="shared" si="34"/>
        <v>9321134.5183878969</v>
      </c>
      <c r="M115" s="126">
        <f t="shared" si="34"/>
        <v>15762610.03110322</v>
      </c>
      <c r="N115" s="126">
        <f t="shared" si="34"/>
        <v>24096428.111328963</v>
      </c>
      <c r="O115" s="126">
        <f t="shared" si="34"/>
        <v>30807630.953753505</v>
      </c>
      <c r="P115" s="126">
        <f>SUM(D115:O115)</f>
        <v>214958082.20058954</v>
      </c>
      <c r="Q115" s="126"/>
    </row>
    <row r="116" spans="2:17" x14ac:dyDescent="0.2">
      <c r="B116" s="5" t="s">
        <v>218</v>
      </c>
      <c r="C116" s="5">
        <v>41</v>
      </c>
      <c r="D116" s="126">
        <f t="shared" ref="D116:O116" si="35">D102*D41</f>
        <v>6499049.1562484186</v>
      </c>
      <c r="E116" s="126">
        <f t="shared" si="35"/>
        <v>6595941.1399249649</v>
      </c>
      <c r="F116" s="126">
        <f t="shared" si="35"/>
        <v>6241921.5274921143</v>
      </c>
      <c r="G116" s="126">
        <f t="shared" si="35"/>
        <v>4936843.2211290142</v>
      </c>
      <c r="H116" s="126">
        <f t="shared" si="35"/>
        <v>3151940.9083511671</v>
      </c>
      <c r="I116" s="126">
        <f t="shared" si="35"/>
        <v>2569957.0445236908</v>
      </c>
      <c r="J116" s="126">
        <f t="shared" si="35"/>
        <v>2117604.542607923</v>
      </c>
      <c r="K116" s="126">
        <f t="shared" si="35"/>
        <v>2262073.0729086995</v>
      </c>
      <c r="L116" s="126">
        <f t="shared" si="35"/>
        <v>3854605.264799024</v>
      </c>
      <c r="M116" s="126">
        <f t="shared" si="35"/>
        <v>2995350.5781259099</v>
      </c>
      <c r="N116" s="126">
        <f t="shared" si="35"/>
        <v>5815917.0277717859</v>
      </c>
      <c r="O116" s="126">
        <f t="shared" si="35"/>
        <v>6808674.7830016436</v>
      </c>
      <c r="P116" s="126">
        <f>SUM(D116:O116)</f>
        <v>53849878.266884349</v>
      </c>
      <c r="Q116" s="126"/>
    </row>
    <row r="117" spans="2:17" x14ac:dyDescent="0.2">
      <c r="B117" s="4" t="s">
        <v>229</v>
      </c>
      <c r="C117" s="123" t="s">
        <v>63</v>
      </c>
      <c r="D117" s="126">
        <f t="shared" ref="D117:O117" si="36">D103*D54</f>
        <v>1310406.8184037916</v>
      </c>
      <c r="E117" s="126">
        <f t="shared" si="36"/>
        <v>1313740.7612954164</v>
      </c>
      <c r="F117" s="126">
        <f t="shared" si="36"/>
        <v>1101025.5218784225</v>
      </c>
      <c r="G117" s="126">
        <f t="shared" si="36"/>
        <v>1199613.1042442876</v>
      </c>
      <c r="H117" s="126">
        <f t="shared" si="36"/>
        <v>1038491.637943903</v>
      </c>
      <c r="I117" s="126">
        <f t="shared" si="36"/>
        <v>1044593.01</v>
      </c>
      <c r="J117" s="126">
        <f t="shared" si="36"/>
        <v>1031167.49</v>
      </c>
      <c r="K117" s="126">
        <f t="shared" si="36"/>
        <v>1056650.8599999999</v>
      </c>
      <c r="L117" s="126">
        <f t="shared" si="36"/>
        <v>1105750.7599999998</v>
      </c>
      <c r="M117" s="126">
        <f t="shared" si="36"/>
        <v>1143548.006308239</v>
      </c>
      <c r="N117" s="126">
        <f t="shared" si="36"/>
        <v>1385587.91269125</v>
      </c>
      <c r="O117" s="126">
        <f t="shared" si="36"/>
        <v>1245716.5079793748</v>
      </c>
      <c r="P117" s="126">
        <f>P103*P59</f>
        <v>38043336.370137006</v>
      </c>
      <c r="Q117" s="126"/>
    </row>
    <row r="118" spans="2:17" x14ac:dyDescent="0.2">
      <c r="B118" s="4" t="s">
        <v>230</v>
      </c>
      <c r="C118" s="123" t="s">
        <v>109</v>
      </c>
      <c r="D118" s="126">
        <f t="shared" ref="D118:O118" si="37">D104*D55</f>
        <v>1870720.5854186111</v>
      </c>
      <c r="E118" s="126">
        <f t="shared" si="37"/>
        <v>1399569.8560029997</v>
      </c>
      <c r="F118" s="126">
        <f t="shared" si="37"/>
        <v>2001662.4469034376</v>
      </c>
      <c r="G118" s="126">
        <f t="shared" si="37"/>
        <v>1673115.8441041252</v>
      </c>
      <c r="H118" s="126">
        <f t="shared" si="37"/>
        <v>1493552.3233103743</v>
      </c>
      <c r="I118" s="126">
        <f t="shared" si="37"/>
        <v>1446324.6800000002</v>
      </c>
      <c r="J118" s="126">
        <f t="shared" si="37"/>
        <v>1430155.8099999998</v>
      </c>
      <c r="K118" s="126">
        <f t="shared" si="37"/>
        <v>1396733.54</v>
      </c>
      <c r="L118" s="126">
        <f t="shared" si="37"/>
        <v>1517895.31</v>
      </c>
      <c r="M118" s="126">
        <f t="shared" si="37"/>
        <v>1589196.5460725001</v>
      </c>
      <c r="N118" s="126">
        <f t="shared" si="37"/>
        <v>1471053.8907664993</v>
      </c>
      <c r="O118" s="126">
        <f t="shared" si="37"/>
        <v>1927400.5294049999</v>
      </c>
      <c r="P118" s="126">
        <f>P104*P60</f>
        <v>536215957.55012083</v>
      </c>
      <c r="Q118" s="126"/>
    </row>
    <row r="119" spans="2:17" x14ac:dyDescent="0.2">
      <c r="B119" s="4" t="s">
        <v>231</v>
      </c>
      <c r="C119" s="123" t="s">
        <v>111</v>
      </c>
      <c r="D119" s="126">
        <f t="shared" ref="D119:O119" si="38">D105*D57</f>
        <v>1667671.3677462488</v>
      </c>
      <c r="E119" s="126">
        <f t="shared" si="38"/>
        <v>1762434.0096362503</v>
      </c>
      <c r="F119" s="126">
        <f t="shared" si="38"/>
        <v>1890860.9550879165</v>
      </c>
      <c r="G119" s="126">
        <f t="shared" si="38"/>
        <v>1470968.8499562503</v>
      </c>
      <c r="H119" s="126">
        <f t="shared" si="38"/>
        <v>1275077.2183129168</v>
      </c>
      <c r="I119" s="126">
        <f t="shared" si="38"/>
        <v>902352.4100000005</v>
      </c>
      <c r="J119" s="126">
        <f t="shared" si="38"/>
        <v>462911.6399999999</v>
      </c>
      <c r="K119" s="126">
        <f t="shared" si="38"/>
        <v>1744527.6399999997</v>
      </c>
      <c r="L119" s="126">
        <f t="shared" si="38"/>
        <v>382414.74009333295</v>
      </c>
      <c r="M119" s="126">
        <f t="shared" si="38"/>
        <v>2095165.5631091672</v>
      </c>
      <c r="N119" s="126">
        <f t="shared" si="38"/>
        <v>1646516.9329016656</v>
      </c>
      <c r="O119" s="126">
        <f t="shared" si="38"/>
        <v>1962054.9390312501</v>
      </c>
      <c r="P119" s="126">
        <f t="shared" ref="P119:P126" si="39">SUM(D119:O119)</f>
        <v>17262956.265874997</v>
      </c>
      <c r="Q119" s="126"/>
    </row>
    <row r="120" spans="2:17" x14ac:dyDescent="0.2">
      <c r="B120" s="4" t="s">
        <v>220</v>
      </c>
      <c r="C120" s="4">
        <v>85</v>
      </c>
      <c r="D120" s="126">
        <f t="shared" ref="D120:O120" si="40">D106*D44</f>
        <v>1459805.2773843335</v>
      </c>
      <c r="E120" s="126">
        <f t="shared" si="40"/>
        <v>1494076.4549250002</v>
      </c>
      <c r="F120" s="126">
        <f t="shared" si="40"/>
        <v>2368475.5407323334</v>
      </c>
      <c r="G120" s="126">
        <f t="shared" si="40"/>
        <v>1263482.8970649308</v>
      </c>
      <c r="H120" s="126">
        <f t="shared" si="40"/>
        <v>1349274.2397423612</v>
      </c>
      <c r="I120" s="126">
        <f t="shared" si="40"/>
        <v>978107.14649999992</v>
      </c>
      <c r="J120" s="126">
        <f t="shared" si="40"/>
        <v>561541.08499999996</v>
      </c>
      <c r="K120" s="126">
        <f t="shared" si="40"/>
        <v>845733.99200000009</v>
      </c>
      <c r="L120" s="126">
        <f t="shared" si="40"/>
        <v>812957.6540000001</v>
      </c>
      <c r="M120" s="126">
        <f t="shared" si="40"/>
        <v>953547.27534861141</v>
      </c>
      <c r="N120" s="126">
        <f t="shared" si="40"/>
        <v>1698474.5150972211</v>
      </c>
      <c r="O120" s="126">
        <f t="shared" si="40"/>
        <v>1372976.8692102209</v>
      </c>
      <c r="P120" s="126">
        <f t="shared" si="39"/>
        <v>15158452.947005013</v>
      </c>
      <c r="Q120" s="126"/>
    </row>
    <row r="121" spans="2:17" x14ac:dyDescent="0.2">
      <c r="B121" s="4" t="s">
        <v>221</v>
      </c>
      <c r="C121" s="4">
        <v>86</v>
      </c>
      <c r="D121" s="126">
        <f t="shared" ref="D121:O121" si="41">D107*D45</f>
        <v>806171.31824276911</v>
      </c>
      <c r="E121" s="126">
        <f t="shared" si="41"/>
        <v>818580.73402174609</v>
      </c>
      <c r="F121" s="126">
        <f t="shared" si="41"/>
        <v>623627.30460971838</v>
      </c>
      <c r="G121" s="126">
        <f t="shared" si="41"/>
        <v>547557.46095801098</v>
      </c>
      <c r="H121" s="126">
        <f t="shared" si="41"/>
        <v>1380161.4993738928</v>
      </c>
      <c r="I121" s="126">
        <f t="shared" si="41"/>
        <v>-756877.85442707688</v>
      </c>
      <c r="J121" s="126">
        <f t="shared" si="41"/>
        <v>259865.2064066696</v>
      </c>
      <c r="K121" s="126">
        <f t="shared" si="41"/>
        <v>46624.290370783798</v>
      </c>
      <c r="L121" s="126">
        <f t="shared" si="41"/>
        <v>212086.47505888843</v>
      </c>
      <c r="M121" s="126">
        <f t="shared" si="41"/>
        <v>435308.22579522582</v>
      </c>
      <c r="N121" s="126">
        <f t="shared" si="41"/>
        <v>628525.56682485586</v>
      </c>
      <c r="O121" s="126">
        <f t="shared" si="41"/>
        <v>770068.36249286286</v>
      </c>
      <c r="P121" s="126">
        <f t="shared" si="39"/>
        <v>5771698.589728348</v>
      </c>
      <c r="Q121" s="126"/>
    </row>
    <row r="122" spans="2:17" x14ac:dyDescent="0.2">
      <c r="B122" s="5" t="s">
        <v>245</v>
      </c>
      <c r="C122" s="5">
        <v>87</v>
      </c>
      <c r="D122" s="126">
        <f t="shared" ref="D122:O122" si="42">D108*D46</f>
        <v>3002772.5645881942</v>
      </c>
      <c r="E122" s="126">
        <f t="shared" si="42"/>
        <v>4621628.5169729162</v>
      </c>
      <c r="F122" s="126">
        <f t="shared" si="42"/>
        <v>-231849.19453576408</v>
      </c>
      <c r="G122" s="126">
        <f t="shared" si="42"/>
        <v>2723466.2504215282</v>
      </c>
      <c r="H122" s="126">
        <f t="shared" si="42"/>
        <v>1246552.8348298618</v>
      </c>
      <c r="I122" s="126">
        <f t="shared" si="42"/>
        <v>1715299.6034333331</v>
      </c>
      <c r="J122" s="126">
        <f t="shared" si="42"/>
        <v>958529.429</v>
      </c>
      <c r="K122" s="126">
        <f t="shared" si="42"/>
        <v>1247016.9835000001</v>
      </c>
      <c r="L122" s="126">
        <f t="shared" si="42"/>
        <v>1039176.7770999994</v>
      </c>
      <c r="M122" s="126">
        <f t="shared" si="42"/>
        <v>1310947.3193618064</v>
      </c>
      <c r="N122" s="126">
        <f t="shared" si="42"/>
        <v>4443930.1460361099</v>
      </c>
      <c r="O122" s="126">
        <f t="shared" si="42"/>
        <v>-934113.77094166691</v>
      </c>
      <c r="P122" s="126">
        <f t="shared" si="39"/>
        <v>21143357.459766317</v>
      </c>
      <c r="Q122" s="126"/>
    </row>
    <row r="123" spans="2:17" x14ac:dyDescent="0.2">
      <c r="B123" s="4" t="s">
        <v>223</v>
      </c>
      <c r="C123" s="4">
        <v>31</v>
      </c>
      <c r="D123" s="126">
        <f t="shared" ref="D123:O123" si="43">D109*D47</f>
        <v>1890830.3897589848</v>
      </c>
      <c r="E123" s="126">
        <f t="shared" si="43"/>
        <v>1717949.5700692851</v>
      </c>
      <c r="F123" s="126">
        <f t="shared" si="43"/>
        <v>1750706.394507315</v>
      </c>
      <c r="G123" s="126">
        <f t="shared" si="43"/>
        <v>1054356.3853022656</v>
      </c>
      <c r="H123" s="126">
        <f t="shared" si="43"/>
        <v>635783.30670761259</v>
      </c>
      <c r="I123" s="126">
        <f t="shared" si="43"/>
        <v>620742.09314363403</v>
      </c>
      <c r="J123" s="126">
        <f t="shared" si="43"/>
        <v>113317.31818867527</v>
      </c>
      <c r="K123" s="126">
        <f t="shared" si="43"/>
        <v>448342.76871171896</v>
      </c>
      <c r="L123" s="126">
        <f t="shared" si="43"/>
        <v>364658.92037218541</v>
      </c>
      <c r="M123" s="126">
        <f t="shared" si="43"/>
        <v>901045.43958966364</v>
      </c>
      <c r="N123" s="126">
        <f t="shared" si="43"/>
        <v>1535988.6922661832</v>
      </c>
      <c r="O123" s="126">
        <f t="shared" si="43"/>
        <v>1901018.9331378541</v>
      </c>
      <c r="P123" s="126">
        <f t="shared" si="39"/>
        <v>12934740.211755378</v>
      </c>
      <c r="Q123" s="126"/>
    </row>
    <row r="124" spans="2:17" x14ac:dyDescent="0.2">
      <c r="B124" s="5" t="s">
        <v>224</v>
      </c>
      <c r="C124" s="5">
        <v>41</v>
      </c>
      <c r="D124" s="126">
        <f t="shared" ref="D124:O124" si="44">D110*D48</f>
        <v>872746.62854477891</v>
      </c>
      <c r="E124" s="126">
        <f t="shared" si="44"/>
        <v>947889.09611973003</v>
      </c>
      <c r="F124" s="126">
        <f t="shared" si="44"/>
        <v>973319.55683975702</v>
      </c>
      <c r="G124" s="126">
        <f t="shared" si="44"/>
        <v>847103.759590075</v>
      </c>
      <c r="H124" s="126">
        <f t="shared" si="44"/>
        <v>704805.4886091603</v>
      </c>
      <c r="I124" s="126">
        <f t="shared" si="44"/>
        <v>811742.17920033028</v>
      </c>
      <c r="J124" s="126">
        <f t="shared" si="44"/>
        <v>628649.5784882165</v>
      </c>
      <c r="K124" s="126">
        <f t="shared" si="44"/>
        <v>651230.01007006818</v>
      </c>
      <c r="L124" s="126">
        <f t="shared" si="44"/>
        <v>705032.91684335994</v>
      </c>
      <c r="M124" s="126">
        <f t="shared" si="44"/>
        <v>771822.31149447325</v>
      </c>
      <c r="N124" s="126">
        <f t="shared" si="44"/>
        <v>866359.19186513091</v>
      </c>
      <c r="O124" s="126">
        <f t="shared" si="44"/>
        <v>1027666.5032841308</v>
      </c>
      <c r="P124" s="126">
        <f t="shared" si="39"/>
        <v>9808367.2209492121</v>
      </c>
      <c r="Q124" s="126"/>
    </row>
    <row r="125" spans="2:17" s="53" customFormat="1" x14ac:dyDescent="0.2">
      <c r="B125" s="59" t="s">
        <v>236</v>
      </c>
      <c r="C125" s="206" t="s">
        <v>237</v>
      </c>
      <c r="D125" s="94">
        <f t="shared" ref="D125:O125" si="45">D111*D63</f>
        <v>3709668.2496472211</v>
      </c>
      <c r="E125" s="94">
        <f t="shared" si="45"/>
        <v>2999162.7477208339</v>
      </c>
      <c r="F125" s="94">
        <f t="shared" si="45"/>
        <v>3790775.799040277</v>
      </c>
      <c r="G125" s="94">
        <f t="shared" si="45"/>
        <v>2789533.0431166668</v>
      </c>
      <c r="H125" s="94">
        <f t="shared" si="45"/>
        <v>2098618.2116555567</v>
      </c>
      <c r="I125" s="94">
        <f t="shared" si="45"/>
        <v>1819403.6541166669</v>
      </c>
      <c r="J125" s="94">
        <f t="shared" si="45"/>
        <v>1591528.88</v>
      </c>
      <c r="K125" s="94">
        <f t="shared" si="45"/>
        <v>1592116.9900000002</v>
      </c>
      <c r="L125" s="94">
        <f t="shared" si="45"/>
        <v>2424264.5672888868</v>
      </c>
      <c r="M125" s="94">
        <f t="shared" si="45"/>
        <v>1953805.5981777792</v>
      </c>
      <c r="N125" s="94">
        <f t="shared" si="45"/>
        <v>2079144.8600388863</v>
      </c>
      <c r="O125" s="94">
        <f t="shared" si="45"/>
        <v>4713429.0554722212</v>
      </c>
      <c r="P125" s="236">
        <f t="shared" si="39"/>
        <v>31561451.656274997</v>
      </c>
      <c r="Q125" s="94"/>
    </row>
    <row r="126" spans="2:17" x14ac:dyDescent="0.2">
      <c r="B126" s="4" t="s">
        <v>255</v>
      </c>
      <c r="C126" s="123"/>
      <c r="D126" s="131">
        <f t="shared" ref="D126:O126" si="46">SUM(D114:D125)</f>
        <v>146480179.36162546</v>
      </c>
      <c r="E126" s="131">
        <f t="shared" si="46"/>
        <v>136122558.58494824</v>
      </c>
      <c r="F126" s="131">
        <f t="shared" si="46"/>
        <v>123233784.71968499</v>
      </c>
      <c r="G126" s="131">
        <f t="shared" si="46"/>
        <v>87019407.938901052</v>
      </c>
      <c r="H126" s="131">
        <f t="shared" si="46"/>
        <v>56055010.762572527</v>
      </c>
      <c r="I126" s="131">
        <f t="shared" si="46"/>
        <v>40178490.636578687</v>
      </c>
      <c r="J126" s="131">
        <f t="shared" si="46"/>
        <v>29069263.687834032</v>
      </c>
      <c r="K126" s="131">
        <f t="shared" si="46"/>
        <v>31711590.741575658</v>
      </c>
      <c r="L126" s="131">
        <f t="shared" si="46"/>
        <v>41052319.287618294</v>
      </c>
      <c r="M126" s="131">
        <f t="shared" si="46"/>
        <v>74693709.837410226</v>
      </c>
      <c r="N126" s="131">
        <f t="shared" si="46"/>
        <v>117179795.60003828</v>
      </c>
      <c r="O126" s="131">
        <f t="shared" si="46"/>
        <v>142874910.51839212</v>
      </c>
      <c r="P126" s="126">
        <f t="shared" si="39"/>
        <v>1025671021.6771795</v>
      </c>
      <c r="Q126" s="94"/>
    </row>
    <row r="127" spans="2:17" x14ac:dyDescent="0.2">
      <c r="C127" s="123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</row>
    <row r="128" spans="2:17" s="5" customFormat="1" x14ac:dyDescent="0.2">
      <c r="B128" s="5" t="s">
        <v>259</v>
      </c>
      <c r="C128" s="5">
        <v>16</v>
      </c>
      <c r="D128" s="120">
        <f t="shared" ref="D128:O128" si="47">D8</f>
        <v>475</v>
      </c>
      <c r="E128" s="120">
        <f t="shared" si="47"/>
        <v>760</v>
      </c>
      <c r="F128" s="120">
        <f t="shared" si="47"/>
        <v>589</v>
      </c>
      <c r="G128" s="120">
        <f t="shared" si="47"/>
        <v>608</v>
      </c>
      <c r="H128" s="120">
        <f t="shared" si="47"/>
        <v>494</v>
      </c>
      <c r="I128" s="120">
        <f t="shared" si="47"/>
        <v>950</v>
      </c>
      <c r="J128" s="120">
        <f t="shared" si="47"/>
        <v>380</v>
      </c>
      <c r="K128" s="120">
        <f t="shared" si="47"/>
        <v>608</v>
      </c>
      <c r="L128" s="120">
        <f t="shared" si="47"/>
        <v>494</v>
      </c>
      <c r="M128" s="120">
        <f t="shared" si="47"/>
        <v>836</v>
      </c>
      <c r="N128" s="120">
        <f t="shared" si="47"/>
        <v>493.99999999999994</v>
      </c>
      <c r="O128" s="120">
        <f t="shared" si="47"/>
        <v>-209.00050000000002</v>
      </c>
      <c r="P128" s="120">
        <f t="shared" ref="P128:P139" si="48">SUM(D128:O128)</f>
        <v>6478.9994999999999</v>
      </c>
      <c r="Q128" s="120"/>
    </row>
    <row r="129" spans="2:18" s="5" customFormat="1" x14ac:dyDescent="0.2">
      <c r="B129" s="5" t="str">
        <f t="shared" ref="B129:O129" si="49">B10</f>
        <v>Propane</v>
      </c>
      <c r="C129" s="119">
        <f t="shared" si="49"/>
        <v>53</v>
      </c>
      <c r="D129" s="120">
        <f t="shared" si="49"/>
        <v>0</v>
      </c>
      <c r="E129" s="120">
        <f t="shared" si="49"/>
        <v>0</v>
      </c>
      <c r="F129" s="120">
        <f t="shared" si="49"/>
        <v>0</v>
      </c>
      <c r="G129" s="120">
        <f t="shared" si="49"/>
        <v>0</v>
      </c>
      <c r="H129" s="120">
        <f t="shared" si="49"/>
        <v>0</v>
      </c>
      <c r="I129" s="120">
        <f t="shared" si="49"/>
        <v>0</v>
      </c>
      <c r="J129" s="120">
        <f t="shared" si="49"/>
        <v>0</v>
      </c>
      <c r="K129" s="120">
        <f t="shared" si="49"/>
        <v>0</v>
      </c>
      <c r="L129" s="120">
        <f t="shared" si="49"/>
        <v>0</v>
      </c>
      <c r="M129" s="120">
        <f t="shared" si="49"/>
        <v>0</v>
      </c>
      <c r="N129" s="120">
        <f t="shared" si="49"/>
        <v>0</v>
      </c>
      <c r="O129" s="120">
        <f t="shared" si="49"/>
        <v>0</v>
      </c>
      <c r="P129" s="120">
        <f t="shared" si="48"/>
        <v>0</v>
      </c>
      <c r="Q129" s="120"/>
    </row>
    <row r="130" spans="2:18" s="5" customFormat="1" x14ac:dyDescent="0.2">
      <c r="B130" s="5" t="s">
        <v>219</v>
      </c>
      <c r="C130" s="5">
        <v>50</v>
      </c>
      <c r="D130" s="120">
        <f t="shared" ref="D130:O130" si="50">D13</f>
        <v>0</v>
      </c>
      <c r="E130" s="120">
        <f t="shared" si="50"/>
        <v>0</v>
      </c>
      <c r="F130" s="120">
        <f t="shared" si="50"/>
        <v>0</v>
      </c>
      <c r="G130" s="120">
        <f t="shared" si="50"/>
        <v>0</v>
      </c>
      <c r="H130" s="120">
        <f t="shared" si="50"/>
        <v>0</v>
      </c>
      <c r="I130" s="120">
        <f t="shared" si="50"/>
        <v>0</v>
      </c>
      <c r="J130" s="120">
        <f t="shared" si="50"/>
        <v>0</v>
      </c>
      <c r="K130" s="120">
        <f t="shared" si="50"/>
        <v>0</v>
      </c>
      <c r="L130" s="120">
        <f t="shared" si="50"/>
        <v>0</v>
      </c>
      <c r="M130" s="120">
        <f t="shared" si="50"/>
        <v>0</v>
      </c>
      <c r="N130" s="120">
        <f t="shared" si="50"/>
        <v>0</v>
      </c>
      <c r="O130" s="120">
        <f t="shared" si="50"/>
        <v>0</v>
      </c>
      <c r="P130" s="120">
        <f t="shared" si="48"/>
        <v>0</v>
      </c>
      <c r="Q130" s="120"/>
    </row>
    <row r="131" spans="2:18" s="5" customFormat="1" x14ac:dyDescent="0.2">
      <c r="B131" s="4" t="s">
        <v>260</v>
      </c>
      <c r="C131" s="123" t="s">
        <v>59</v>
      </c>
      <c r="D131" s="120">
        <f t="shared" ref="D131:O131" si="51">D22</f>
        <v>4555.1600000000008</v>
      </c>
      <c r="E131" s="120">
        <f t="shared" si="51"/>
        <v>-1918.0600000000013</v>
      </c>
      <c r="F131" s="120">
        <f t="shared" si="51"/>
        <v>9800.5300000000007</v>
      </c>
      <c r="G131" s="120">
        <f t="shared" si="51"/>
        <v>-1124.880000000001</v>
      </c>
      <c r="H131" s="120">
        <f t="shared" si="51"/>
        <v>3327.4799999999987</v>
      </c>
      <c r="I131" s="120">
        <f t="shared" si="51"/>
        <v>3992.3200000000024</v>
      </c>
      <c r="J131" s="120">
        <f t="shared" si="51"/>
        <v>1442.7499999999989</v>
      </c>
      <c r="K131" s="120">
        <f t="shared" si="51"/>
        <v>2077.6000000000013</v>
      </c>
      <c r="L131" s="120">
        <f t="shared" si="51"/>
        <v>1642.1399999999985</v>
      </c>
      <c r="M131" s="120">
        <f t="shared" si="51"/>
        <v>4842.2699999999995</v>
      </c>
      <c r="N131" s="120">
        <f t="shared" si="51"/>
        <v>-2395.9099999999989</v>
      </c>
      <c r="O131" s="120">
        <f t="shared" si="51"/>
        <v>7799.130000000001</v>
      </c>
      <c r="P131" s="120">
        <f t="shared" si="48"/>
        <v>34040.530000000006</v>
      </c>
      <c r="Q131" s="120"/>
    </row>
    <row r="132" spans="2:18" s="5" customFormat="1" x14ac:dyDescent="0.2">
      <c r="B132" s="5" t="s">
        <v>339</v>
      </c>
      <c r="C132" s="123" t="s">
        <v>66</v>
      </c>
      <c r="D132" s="120">
        <f t="shared" ref="D132:O132" si="52">D25</f>
        <v>31369.29</v>
      </c>
      <c r="E132" s="120">
        <f t="shared" si="52"/>
        <v>125787</v>
      </c>
      <c r="F132" s="120">
        <f t="shared" si="52"/>
        <v>27601.58</v>
      </c>
      <c r="G132" s="120">
        <f t="shared" si="52"/>
        <v>29109.49</v>
      </c>
      <c r="H132" s="120">
        <f t="shared" si="52"/>
        <v>49911.65</v>
      </c>
      <c r="I132" s="120">
        <f t="shared" si="52"/>
        <v>47176.44</v>
      </c>
      <c r="J132" s="120">
        <f t="shared" si="52"/>
        <v>38776.18</v>
      </c>
      <c r="K132" s="120">
        <f t="shared" si="52"/>
        <v>69253.61</v>
      </c>
      <c r="L132" s="120">
        <f t="shared" si="52"/>
        <v>38959.47</v>
      </c>
      <c r="M132" s="120">
        <f t="shared" si="52"/>
        <v>48826.879999999997</v>
      </c>
      <c r="N132" s="120">
        <f t="shared" si="52"/>
        <v>108751.75</v>
      </c>
      <c r="O132" s="120">
        <f t="shared" si="52"/>
        <v>0</v>
      </c>
      <c r="P132" s="120">
        <f t="shared" si="48"/>
        <v>615523.34</v>
      </c>
      <c r="Q132" s="120"/>
    </row>
    <row r="133" spans="2:18" s="5" customFormat="1" x14ac:dyDescent="0.2">
      <c r="B133" s="5" t="str">
        <f t="shared" ref="B133:O133" si="53">B19</f>
        <v>Interruptible with firm option - ind</v>
      </c>
      <c r="C133" s="119">
        <f t="shared" si="53"/>
        <v>85</v>
      </c>
      <c r="D133" s="120">
        <f t="shared" si="53"/>
        <v>97077.98314768303</v>
      </c>
      <c r="E133" s="120">
        <f t="shared" si="53"/>
        <v>140259.83949999997</v>
      </c>
      <c r="F133" s="120">
        <f t="shared" si="53"/>
        <v>945876.23849999998</v>
      </c>
      <c r="G133" s="120">
        <f t="shared" si="53"/>
        <v>175306.37400000007</v>
      </c>
      <c r="H133" s="120">
        <f t="shared" si="53"/>
        <v>375254.94099999999</v>
      </c>
      <c r="I133" s="120">
        <f t="shared" si="53"/>
        <v>262695.8995</v>
      </c>
      <c r="J133" s="120">
        <f t="shared" si="53"/>
        <v>325279.44549999997</v>
      </c>
      <c r="K133" s="120">
        <f t="shared" si="53"/>
        <v>299901.75049999997</v>
      </c>
      <c r="L133" s="120">
        <f t="shared" si="53"/>
        <v>302777.18350000004</v>
      </c>
      <c r="M133" s="120">
        <f t="shared" si="53"/>
        <v>405647.31613120006</v>
      </c>
      <c r="N133" s="120">
        <f t="shared" si="53"/>
        <v>303193.05147040001</v>
      </c>
      <c r="O133" s="120">
        <f t="shared" si="53"/>
        <v>304808.9894584</v>
      </c>
      <c r="P133" s="120">
        <f t="shared" si="48"/>
        <v>3938079.0122076836</v>
      </c>
      <c r="Q133" s="120"/>
    </row>
    <row r="134" spans="2:18" s="5" customFormat="1" x14ac:dyDescent="0.2">
      <c r="B134" s="5" t="str">
        <f t="shared" ref="B134:O134" si="54">B20</f>
        <v>Limited interrupt w/ firm option - ind</v>
      </c>
      <c r="C134" s="119">
        <f t="shared" si="54"/>
        <v>86</v>
      </c>
      <c r="D134" s="120">
        <f t="shared" si="54"/>
        <v>14317.11</v>
      </c>
      <c r="E134" s="120">
        <f t="shared" si="54"/>
        <v>12333.087</v>
      </c>
      <c r="F134" s="120">
        <f t="shared" si="54"/>
        <v>16459.342000000001</v>
      </c>
      <c r="G134" s="120">
        <f t="shared" si="54"/>
        <v>11805.880999999999</v>
      </c>
      <c r="H134" s="120">
        <f t="shared" si="54"/>
        <v>8957.4120000000003</v>
      </c>
      <c r="I134" s="120">
        <f t="shared" si="54"/>
        <v>21064.436999999998</v>
      </c>
      <c r="J134" s="120">
        <f t="shared" si="54"/>
        <v>7412.6259999999993</v>
      </c>
      <c r="K134" s="120">
        <f t="shared" si="54"/>
        <v>7332.866</v>
      </c>
      <c r="L134" s="120">
        <f t="shared" si="54"/>
        <v>10597.403</v>
      </c>
      <c r="M134" s="120">
        <f t="shared" si="54"/>
        <v>13577.007000000001</v>
      </c>
      <c r="N134" s="120">
        <f t="shared" si="54"/>
        <v>11574.778</v>
      </c>
      <c r="O134" s="120">
        <f t="shared" si="54"/>
        <v>15885.339</v>
      </c>
      <c r="P134" s="120">
        <f t="shared" si="48"/>
        <v>151317.288</v>
      </c>
      <c r="Q134" s="120"/>
    </row>
    <row r="135" spans="2:18" s="5" customFormat="1" x14ac:dyDescent="0.2">
      <c r="B135" s="5" t="str">
        <f t="shared" ref="B135:O135" si="55">B21</f>
        <v>Non-excl interrupt w/ firm option - ind</v>
      </c>
      <c r="C135" s="119">
        <f t="shared" si="55"/>
        <v>87</v>
      </c>
      <c r="D135" s="120">
        <f t="shared" si="55"/>
        <v>0</v>
      </c>
      <c r="E135" s="120">
        <f t="shared" si="55"/>
        <v>0</v>
      </c>
      <c r="F135" s="120">
        <f t="shared" si="55"/>
        <v>0</v>
      </c>
      <c r="G135" s="120">
        <f t="shared" si="55"/>
        <v>0</v>
      </c>
      <c r="H135" s="120">
        <f t="shared" si="55"/>
        <v>0</v>
      </c>
      <c r="I135" s="120">
        <f t="shared" si="55"/>
        <v>0</v>
      </c>
      <c r="J135" s="120">
        <f t="shared" si="55"/>
        <v>0</v>
      </c>
      <c r="K135" s="120">
        <f t="shared" si="55"/>
        <v>0</v>
      </c>
      <c r="L135" s="120">
        <f t="shared" si="55"/>
        <v>0</v>
      </c>
      <c r="M135" s="120">
        <f t="shared" si="55"/>
        <v>0</v>
      </c>
      <c r="N135" s="120">
        <f t="shared" si="55"/>
        <v>0</v>
      </c>
      <c r="O135" s="120">
        <f t="shared" si="55"/>
        <v>0</v>
      </c>
      <c r="P135" s="120">
        <f t="shared" si="48"/>
        <v>0</v>
      </c>
      <c r="Q135" s="120"/>
    </row>
    <row r="136" spans="2:18" s="5" customFormat="1" x14ac:dyDescent="0.2">
      <c r="B136" s="4" t="s">
        <v>232</v>
      </c>
      <c r="C136" s="123" t="s">
        <v>63</v>
      </c>
      <c r="D136" s="120">
        <f t="shared" ref="D136:O136" si="56">D27</f>
        <v>540979.50300000003</v>
      </c>
      <c r="E136" s="120">
        <f t="shared" si="56"/>
        <v>361321.59699999995</v>
      </c>
      <c r="F136" s="120">
        <f t="shared" si="56"/>
        <v>522357.15</v>
      </c>
      <c r="G136" s="120">
        <f t="shared" si="56"/>
        <v>444868.75</v>
      </c>
      <c r="H136" s="120">
        <f t="shared" si="56"/>
        <v>511920.91000000003</v>
      </c>
      <c r="I136" s="120">
        <f t="shared" si="56"/>
        <v>448475.35</v>
      </c>
      <c r="J136" s="120">
        <f t="shared" si="56"/>
        <v>504081.16</v>
      </c>
      <c r="K136" s="120">
        <f t="shared" si="56"/>
        <v>538089.47</v>
      </c>
      <c r="L136" s="120">
        <f t="shared" si="56"/>
        <v>480605.05000000016</v>
      </c>
      <c r="M136" s="120">
        <f t="shared" si="56"/>
        <v>512672.86999999994</v>
      </c>
      <c r="N136" s="120">
        <f t="shared" si="56"/>
        <v>543047.97</v>
      </c>
      <c r="O136" s="120">
        <f t="shared" si="56"/>
        <v>717067.45000000007</v>
      </c>
      <c r="P136" s="120">
        <f t="shared" si="48"/>
        <v>6125487.2300000004</v>
      </c>
      <c r="Q136" s="120"/>
    </row>
    <row r="137" spans="2:18" s="5" customFormat="1" x14ac:dyDescent="0.2">
      <c r="B137" s="4" t="s">
        <v>233</v>
      </c>
      <c r="C137" s="123" t="s">
        <v>109</v>
      </c>
      <c r="D137" s="120">
        <f t="shared" ref="D137:O137" si="57">D28</f>
        <v>4140192.7799999993</v>
      </c>
      <c r="E137" s="120">
        <f t="shared" si="57"/>
        <v>2788804.5600000005</v>
      </c>
      <c r="F137" s="120">
        <f t="shared" si="57"/>
        <v>6124380.629999999</v>
      </c>
      <c r="G137" s="120">
        <f t="shared" si="57"/>
        <v>4009948.6600000006</v>
      </c>
      <c r="H137" s="120">
        <f t="shared" si="57"/>
        <v>3801061.48</v>
      </c>
      <c r="I137" s="120">
        <f t="shared" si="57"/>
        <v>4096142.669999999</v>
      </c>
      <c r="J137" s="120">
        <f t="shared" si="57"/>
        <v>3918255.6600000011</v>
      </c>
      <c r="K137" s="120">
        <f t="shared" si="57"/>
        <v>4281578.8699999992</v>
      </c>
      <c r="L137" s="120">
        <f t="shared" si="57"/>
        <v>4185499.16</v>
      </c>
      <c r="M137" s="120">
        <f t="shared" si="57"/>
        <v>4584072.41</v>
      </c>
      <c r="N137" s="120">
        <f t="shared" si="57"/>
        <v>3880911.69</v>
      </c>
      <c r="O137" s="120">
        <f t="shared" si="57"/>
        <v>5255096.540000001</v>
      </c>
      <c r="P137" s="120">
        <f t="shared" si="48"/>
        <v>51065945.109999992</v>
      </c>
      <c r="Q137" s="120"/>
    </row>
    <row r="138" spans="2:18" s="5" customFormat="1" x14ac:dyDescent="0.2">
      <c r="B138" s="5" t="s">
        <v>234</v>
      </c>
      <c r="C138" s="123" t="s">
        <v>66</v>
      </c>
      <c r="D138" s="120">
        <f t="shared" ref="D138:O138" si="58">D29</f>
        <v>113435.59999999999</v>
      </c>
      <c r="E138" s="120">
        <f t="shared" si="58"/>
        <v>85333.650000000009</v>
      </c>
      <c r="F138" s="120">
        <f t="shared" si="58"/>
        <v>87254.22</v>
      </c>
      <c r="G138" s="120">
        <f t="shared" si="58"/>
        <v>74981.439999999988</v>
      </c>
      <c r="H138" s="120">
        <f t="shared" si="58"/>
        <v>67008.989999999991</v>
      </c>
      <c r="I138" s="120">
        <f t="shared" si="58"/>
        <v>50804.49</v>
      </c>
      <c r="J138" s="120">
        <f t="shared" si="58"/>
        <v>73783.56</v>
      </c>
      <c r="K138" s="120">
        <f t="shared" si="58"/>
        <v>40714.239999999998</v>
      </c>
      <c r="L138" s="120">
        <f t="shared" si="58"/>
        <v>91050.37</v>
      </c>
      <c r="M138" s="120">
        <f t="shared" si="58"/>
        <v>88109.010000000009</v>
      </c>
      <c r="N138" s="120">
        <f t="shared" si="58"/>
        <v>84744.81</v>
      </c>
      <c r="O138" s="120">
        <f t="shared" si="58"/>
        <v>78964.990000000005</v>
      </c>
      <c r="P138" s="120">
        <f t="shared" si="48"/>
        <v>936185.36999999988</v>
      </c>
      <c r="Q138" s="120"/>
    </row>
    <row r="139" spans="2:18" s="5" customFormat="1" x14ac:dyDescent="0.2">
      <c r="B139" s="4" t="s">
        <v>235</v>
      </c>
      <c r="C139" s="123" t="s">
        <v>111</v>
      </c>
      <c r="D139" s="120">
        <f t="shared" ref="D139:O139" si="59">D30</f>
        <v>6415976.1999999993</v>
      </c>
      <c r="E139" s="120">
        <f t="shared" si="59"/>
        <v>5867489.9100000001</v>
      </c>
      <c r="F139" s="120">
        <f t="shared" si="59"/>
        <v>7778351.1900000013</v>
      </c>
      <c r="G139" s="120">
        <f t="shared" si="59"/>
        <v>6997702.6299999999</v>
      </c>
      <c r="H139" s="120">
        <f t="shared" si="59"/>
        <v>6971371.5599999996</v>
      </c>
      <c r="I139" s="120">
        <f t="shared" si="59"/>
        <v>6374783.3499999987</v>
      </c>
      <c r="J139" s="120">
        <f t="shared" si="59"/>
        <v>7132028.8899999997</v>
      </c>
      <c r="K139" s="120">
        <f t="shared" si="59"/>
        <v>5710097.3600000013</v>
      </c>
      <c r="L139" s="120">
        <f t="shared" si="59"/>
        <v>6690606.040000001</v>
      </c>
      <c r="M139" s="120">
        <f t="shared" si="59"/>
        <v>6576010.2199999979</v>
      </c>
      <c r="N139" s="120">
        <f t="shared" si="59"/>
        <v>5837992.0199999996</v>
      </c>
      <c r="O139" s="120">
        <f t="shared" si="59"/>
        <v>6660591.3300000001</v>
      </c>
      <c r="P139" s="120">
        <f t="shared" si="48"/>
        <v>79013000.700000003</v>
      </c>
      <c r="Q139" s="120"/>
    </row>
    <row r="140" spans="2:18" s="5" customFormat="1" x14ac:dyDescent="0.2">
      <c r="B140" s="5" t="s">
        <v>261</v>
      </c>
      <c r="C140" s="119"/>
      <c r="D140" s="125">
        <f t="shared" ref="D140:P140" si="60">SUM(D128:D139)</f>
        <v>11358378.62614768</v>
      </c>
      <c r="E140" s="125">
        <f t="shared" si="60"/>
        <v>9380171.5834999997</v>
      </c>
      <c r="F140" s="125">
        <f t="shared" si="60"/>
        <v>15512669.8805</v>
      </c>
      <c r="G140" s="125">
        <f t="shared" si="60"/>
        <v>11743206.345000001</v>
      </c>
      <c r="H140" s="125">
        <f t="shared" si="60"/>
        <v>11789308.423</v>
      </c>
      <c r="I140" s="125">
        <f t="shared" si="60"/>
        <v>11306084.956499998</v>
      </c>
      <c r="J140" s="125">
        <f t="shared" si="60"/>
        <v>12001440.271500001</v>
      </c>
      <c r="K140" s="125">
        <f t="shared" si="60"/>
        <v>10949653.7665</v>
      </c>
      <c r="L140" s="125">
        <f t="shared" si="60"/>
        <v>11802230.816500001</v>
      </c>
      <c r="M140" s="125">
        <f t="shared" si="60"/>
        <v>12234593.983131196</v>
      </c>
      <c r="N140" s="125">
        <f t="shared" si="60"/>
        <v>10768314.159470398</v>
      </c>
      <c r="O140" s="125">
        <f t="shared" si="60"/>
        <v>13040004.767958401</v>
      </c>
      <c r="P140" s="125">
        <f t="shared" si="60"/>
        <v>141886057.57970768</v>
      </c>
      <c r="Q140" s="64"/>
    </row>
    <row r="141" spans="2:18" s="5" customFormat="1" x14ac:dyDescent="0.2">
      <c r="C141" s="119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</row>
    <row r="142" spans="2:18" s="5" customFormat="1" x14ac:dyDescent="0.2">
      <c r="B142" s="5" t="s">
        <v>262</v>
      </c>
      <c r="C142" s="119"/>
      <c r="D142" s="125">
        <f t="shared" ref="D142:P142" si="61">D126+D140</f>
        <v>157838557.98777315</v>
      </c>
      <c r="E142" s="125">
        <f t="shared" si="61"/>
        <v>145502730.16844824</v>
      </c>
      <c r="F142" s="125">
        <f t="shared" si="61"/>
        <v>138746454.60018498</v>
      </c>
      <c r="G142" s="125">
        <f t="shared" si="61"/>
        <v>98762614.283901051</v>
      </c>
      <c r="H142" s="125">
        <f t="shared" si="61"/>
        <v>67844319.185572535</v>
      </c>
      <c r="I142" s="125">
        <f t="shared" si="61"/>
        <v>51484575.593078688</v>
      </c>
      <c r="J142" s="125">
        <f t="shared" si="61"/>
        <v>41070703.959334031</v>
      </c>
      <c r="K142" s="125">
        <f t="shared" si="61"/>
        <v>42661244.508075655</v>
      </c>
      <c r="L142" s="125">
        <f t="shared" si="61"/>
        <v>52854550.104118295</v>
      </c>
      <c r="M142" s="125">
        <f t="shared" si="61"/>
        <v>86928303.820541427</v>
      </c>
      <c r="N142" s="125">
        <f t="shared" si="61"/>
        <v>127948109.75950867</v>
      </c>
      <c r="O142" s="125">
        <f t="shared" si="61"/>
        <v>155914915.28635052</v>
      </c>
      <c r="P142" s="125">
        <f t="shared" si="61"/>
        <v>1167557079.2568872</v>
      </c>
      <c r="Q142" s="64"/>
      <c r="R142" s="120"/>
    </row>
    <row r="143" spans="2:18" x14ac:dyDescent="0.2">
      <c r="C143" s="12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</row>
    <row r="144" spans="2:18" s="5" customFormat="1" ht="10.5" x14ac:dyDescent="0.25">
      <c r="B144" s="67" t="s">
        <v>256</v>
      </c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</row>
    <row r="145" spans="2:17" s="5" customFormat="1" x14ac:dyDescent="0.2">
      <c r="B145" s="4" t="s">
        <v>55</v>
      </c>
      <c r="C145" s="119">
        <v>23</v>
      </c>
      <c r="D145" s="120">
        <f t="shared" ref="D145:O145" si="62">D114-D9</f>
        <v>6597581.305155918</v>
      </c>
      <c r="E145" s="120">
        <f t="shared" si="62"/>
        <v>-5899272.7278006673</v>
      </c>
      <c r="F145" s="120">
        <f t="shared" si="62"/>
        <v>-2541810.281356141</v>
      </c>
      <c r="G145" s="120">
        <f t="shared" si="62"/>
        <v>6859453.1472710967</v>
      </c>
      <c r="H145" s="120">
        <f t="shared" si="62"/>
        <v>-82764.744343034923</v>
      </c>
      <c r="I145" s="120">
        <f t="shared" si="62"/>
        <v>2126193.2240706645</v>
      </c>
      <c r="J145" s="120">
        <f t="shared" si="62"/>
        <v>0</v>
      </c>
      <c r="K145" s="120">
        <f t="shared" si="62"/>
        <v>0</v>
      </c>
      <c r="L145" s="120">
        <f t="shared" si="62"/>
        <v>151629.66867435724</v>
      </c>
      <c r="M145" s="120">
        <f t="shared" si="62"/>
        <v>-2245403.8536736816</v>
      </c>
      <c r="N145" s="120">
        <f t="shared" si="62"/>
        <v>6422576.2569724172</v>
      </c>
      <c r="O145" s="120">
        <f t="shared" si="62"/>
        <v>-12381081.742012203</v>
      </c>
      <c r="P145" s="120">
        <f t="shared" ref="P145:P157" si="63">SUM(D145:O145)</f>
        <v>-992899.74704127386</v>
      </c>
      <c r="Q145" s="120"/>
    </row>
    <row r="146" spans="2:17" s="5" customFormat="1" x14ac:dyDescent="0.2">
      <c r="B146" s="5" t="s">
        <v>217</v>
      </c>
      <c r="C146" s="123">
        <v>31</v>
      </c>
      <c r="D146" s="120">
        <f t="shared" ref="D146:O146" si="64">D115-D11</f>
        <v>1743742.3501462191</v>
      </c>
      <c r="E146" s="120">
        <f t="shared" si="64"/>
        <v>-1522297.1894234903</v>
      </c>
      <c r="F146" s="120">
        <f t="shared" si="64"/>
        <v>-648792.08253952116</v>
      </c>
      <c r="G146" s="120">
        <f t="shared" si="64"/>
        <v>1530704.291750906</v>
      </c>
      <c r="H146" s="120">
        <f t="shared" si="64"/>
        <v>-14806.791958101094</v>
      </c>
      <c r="I146" s="120">
        <f t="shared" si="64"/>
        <v>0</v>
      </c>
      <c r="J146" s="120">
        <f t="shared" si="64"/>
        <v>0</v>
      </c>
      <c r="K146" s="120">
        <f t="shared" si="64"/>
        <v>0</v>
      </c>
      <c r="L146" s="120">
        <f t="shared" si="64"/>
        <v>0</v>
      </c>
      <c r="M146" s="120">
        <f t="shared" si="64"/>
        <v>-459720.03274949268</v>
      </c>
      <c r="N146" s="120">
        <f t="shared" si="64"/>
        <v>1541506.0964856558</v>
      </c>
      <c r="O146" s="120">
        <f t="shared" si="64"/>
        <v>-3235936.8993602581</v>
      </c>
      <c r="P146" s="120">
        <f t="shared" si="63"/>
        <v>-1065600.2576480825</v>
      </c>
      <c r="Q146" s="120"/>
    </row>
    <row r="147" spans="2:17" s="5" customFormat="1" x14ac:dyDescent="0.2">
      <c r="B147" s="5" t="s">
        <v>218</v>
      </c>
      <c r="C147" s="5">
        <v>41</v>
      </c>
      <c r="D147" s="120">
        <f t="shared" ref="D147:O147" si="65">D116-D12</f>
        <v>332155.44534572121</v>
      </c>
      <c r="E147" s="120">
        <f t="shared" si="65"/>
        <v>-289607.8061257815</v>
      </c>
      <c r="F147" s="120">
        <f t="shared" si="65"/>
        <v>-130031.15243366081</v>
      </c>
      <c r="G147" s="120">
        <f t="shared" si="65"/>
        <v>340553.89077172428</v>
      </c>
      <c r="H147" s="120">
        <f t="shared" si="65"/>
        <v>-4105.237646474503</v>
      </c>
      <c r="I147" s="120">
        <f t="shared" si="65"/>
        <v>0</v>
      </c>
      <c r="J147" s="120">
        <f t="shared" si="65"/>
        <v>0</v>
      </c>
      <c r="K147" s="120">
        <f t="shared" si="65"/>
        <v>0</v>
      </c>
      <c r="L147" s="120">
        <f t="shared" si="65"/>
        <v>8214.015508797951</v>
      </c>
      <c r="M147" s="120">
        <f t="shared" si="65"/>
        <v>-117733.34235986648</v>
      </c>
      <c r="N147" s="120">
        <f t="shared" si="65"/>
        <v>308585.86617519706</v>
      </c>
      <c r="O147" s="120">
        <f t="shared" si="65"/>
        <v>-596232.07223739009</v>
      </c>
      <c r="P147" s="120">
        <f t="shared" si="63"/>
        <v>-148200.39300173288</v>
      </c>
      <c r="Q147" s="120"/>
    </row>
    <row r="148" spans="2:17" s="5" customFormat="1" x14ac:dyDescent="0.2">
      <c r="B148" s="4" t="s">
        <v>229</v>
      </c>
      <c r="C148" s="123" t="s">
        <v>63</v>
      </c>
      <c r="D148" s="120">
        <f t="shared" ref="D148:O148" si="66">D117-D23</f>
        <v>30225.428403791506</v>
      </c>
      <c r="E148" s="120">
        <f t="shared" si="66"/>
        <v>-23977.468704583356</v>
      </c>
      <c r="F148" s="120">
        <f t="shared" si="66"/>
        <v>-13674.57812157739</v>
      </c>
      <c r="G148" s="120">
        <f t="shared" si="66"/>
        <v>29826.094244287349</v>
      </c>
      <c r="H148" s="120">
        <f t="shared" si="66"/>
        <v>-290.16205609717872</v>
      </c>
      <c r="I148" s="120">
        <f t="shared" si="66"/>
        <v>0</v>
      </c>
      <c r="J148" s="120">
        <f t="shared" si="66"/>
        <v>0</v>
      </c>
      <c r="K148" s="120">
        <f t="shared" si="66"/>
        <v>0</v>
      </c>
      <c r="L148" s="120">
        <f t="shared" si="66"/>
        <v>0</v>
      </c>
      <c r="M148" s="120">
        <f t="shared" si="66"/>
        <v>-11760.563691760879</v>
      </c>
      <c r="N148" s="120">
        <f t="shared" si="66"/>
        <v>26205.682691249764</v>
      </c>
      <c r="O148" s="120">
        <f t="shared" si="66"/>
        <v>-54599.232020625146</v>
      </c>
      <c r="P148" s="120">
        <f t="shared" si="63"/>
        <v>-18044.799255315331</v>
      </c>
      <c r="Q148" s="120"/>
    </row>
    <row r="149" spans="2:17" s="5" customFormat="1" x14ac:dyDescent="0.2">
      <c r="B149" s="4" t="s">
        <v>230</v>
      </c>
      <c r="C149" s="123" t="s">
        <v>109</v>
      </c>
      <c r="D149" s="120">
        <f t="shared" ref="D149:O149" si="67">D118-D24</f>
        <v>36104.585418611066</v>
      </c>
      <c r="E149" s="120">
        <f t="shared" si="67"/>
        <v>-21805.373997000046</v>
      </c>
      <c r="F149" s="120">
        <f t="shared" si="67"/>
        <v>-14036.46309656254</v>
      </c>
      <c r="G149" s="120">
        <f t="shared" si="67"/>
        <v>29081.654104124987</v>
      </c>
      <c r="H149" s="120">
        <f t="shared" si="67"/>
        <v>-425.43668962502852</v>
      </c>
      <c r="I149" s="120">
        <f t="shared" si="67"/>
        <v>0</v>
      </c>
      <c r="J149" s="120">
        <f t="shared" si="67"/>
        <v>0</v>
      </c>
      <c r="K149" s="120">
        <f t="shared" si="67"/>
        <v>0</v>
      </c>
      <c r="L149" s="120">
        <f t="shared" si="67"/>
        <v>0</v>
      </c>
      <c r="M149" s="120">
        <f t="shared" si="67"/>
        <v>-13336.873927499866</v>
      </c>
      <c r="N149" s="120">
        <f t="shared" si="67"/>
        <v>32265.30076649948</v>
      </c>
      <c r="O149" s="120">
        <f t="shared" si="67"/>
        <v>-67376.900595000014</v>
      </c>
      <c r="P149" s="120">
        <f t="shared" si="63"/>
        <v>-19529.50801645196</v>
      </c>
      <c r="Q149" s="120"/>
    </row>
    <row r="150" spans="2:17" s="5" customFormat="1" x14ac:dyDescent="0.2">
      <c r="B150" s="4" t="s">
        <v>231</v>
      </c>
      <c r="C150" s="123" t="s">
        <v>111</v>
      </c>
      <c r="D150" s="120">
        <f t="shared" ref="D150:O150" si="68">D119-D26</f>
        <v>78375.827746249735</v>
      </c>
      <c r="E150" s="120">
        <f t="shared" si="68"/>
        <v>-71609.420363749843</v>
      </c>
      <c r="F150" s="120">
        <f t="shared" si="68"/>
        <v>-31682.464912083466</v>
      </c>
      <c r="G150" s="120">
        <f t="shared" si="68"/>
        <v>86704.539956250228</v>
      </c>
      <c r="H150" s="120">
        <f t="shared" si="68"/>
        <v>-1017.0816870830022</v>
      </c>
      <c r="I150" s="120">
        <f t="shared" si="68"/>
        <v>0</v>
      </c>
      <c r="J150" s="120">
        <f t="shared" si="68"/>
        <v>0</v>
      </c>
      <c r="K150" s="120">
        <f t="shared" si="68"/>
        <v>0</v>
      </c>
      <c r="L150" s="120">
        <f t="shared" si="68"/>
        <v>1944.8500933328178</v>
      </c>
      <c r="M150" s="120">
        <f t="shared" si="68"/>
        <v>-28142.376890832791</v>
      </c>
      <c r="N150" s="120">
        <f t="shared" si="68"/>
        <v>71550.732901665615</v>
      </c>
      <c r="O150" s="120">
        <f t="shared" si="68"/>
        <v>-147577.50096875033</v>
      </c>
      <c r="P150" s="120">
        <f t="shared" si="63"/>
        <v>-41452.894125001039</v>
      </c>
      <c r="Q150" s="120"/>
    </row>
    <row r="151" spans="2:17" s="5" customFormat="1" x14ac:dyDescent="0.2">
      <c r="B151" s="5" t="s">
        <v>220</v>
      </c>
      <c r="C151" s="5">
        <v>85</v>
      </c>
      <c r="D151" s="120">
        <f t="shared" ref="D151:O151" si="69">D120-D14</f>
        <v>75659.687384333229</v>
      </c>
      <c r="E151" s="120">
        <f t="shared" si="69"/>
        <v>-67066.825574999675</v>
      </c>
      <c r="F151" s="120">
        <f t="shared" si="69"/>
        <v>-33353.276267666835</v>
      </c>
      <c r="G151" s="120">
        <f t="shared" si="69"/>
        <v>96932.8455649307</v>
      </c>
      <c r="H151" s="120">
        <f t="shared" si="69"/>
        <v>-1112.6332576386631</v>
      </c>
      <c r="I151" s="120">
        <f t="shared" si="69"/>
        <v>0</v>
      </c>
      <c r="J151" s="120">
        <f t="shared" si="69"/>
        <v>0</v>
      </c>
      <c r="K151" s="120">
        <f t="shared" si="69"/>
        <v>0</v>
      </c>
      <c r="L151" s="120">
        <f t="shared" si="69"/>
        <v>0</v>
      </c>
      <c r="M151" s="120">
        <f t="shared" si="69"/>
        <v>-30957.382151388447</v>
      </c>
      <c r="N151" s="120">
        <f t="shared" si="69"/>
        <v>75241.968597220955</v>
      </c>
      <c r="O151" s="120">
        <f t="shared" si="69"/>
        <v>-149231.10867013922</v>
      </c>
      <c r="P151" s="120">
        <f t="shared" si="63"/>
        <v>-33886.724375347956</v>
      </c>
      <c r="Q151" s="120"/>
    </row>
    <row r="152" spans="2:17" s="5" customFormat="1" x14ac:dyDescent="0.2">
      <c r="B152" s="5" t="s">
        <v>221</v>
      </c>
      <c r="C152" s="5">
        <v>86</v>
      </c>
      <c r="D152" s="120">
        <f t="shared" ref="D152:O152" si="70">D121-D15</f>
        <v>41691.413065927685</v>
      </c>
      <c r="E152" s="120">
        <f t="shared" si="70"/>
        <v>-37543.980620712275</v>
      </c>
      <c r="F152" s="120">
        <f t="shared" si="70"/>
        <v>-18085.08380305022</v>
      </c>
      <c r="G152" s="120">
        <f t="shared" si="70"/>
        <v>53399.693234533421</v>
      </c>
      <c r="H152" s="120">
        <f t="shared" si="70"/>
        <v>-700.61404220410623</v>
      </c>
      <c r="I152" s="120">
        <f t="shared" si="70"/>
        <v>16060.859254549956</v>
      </c>
      <c r="J152" s="120">
        <f t="shared" si="70"/>
        <v>0</v>
      </c>
      <c r="K152" s="120">
        <f t="shared" si="70"/>
        <v>0</v>
      </c>
      <c r="L152" s="120">
        <f t="shared" si="70"/>
        <v>0</v>
      </c>
      <c r="M152" s="120">
        <f t="shared" si="70"/>
        <v>-13751.663535133179</v>
      </c>
      <c r="N152" s="120">
        <f t="shared" si="70"/>
        <v>36203.521188138402</v>
      </c>
      <c r="O152" s="120">
        <f t="shared" si="70"/>
        <v>-68716.517136687646</v>
      </c>
      <c r="P152" s="120">
        <f t="shared" si="63"/>
        <v>8557.6276053620386</v>
      </c>
      <c r="Q152" s="120"/>
    </row>
    <row r="153" spans="2:17" s="5" customFormat="1" x14ac:dyDescent="0.2">
      <c r="B153" s="5" t="s">
        <v>245</v>
      </c>
      <c r="C153" s="5">
        <v>87</v>
      </c>
      <c r="D153" s="120">
        <f t="shared" ref="D153:O153" si="71">D122-D16</f>
        <v>110694.66258819355</v>
      </c>
      <c r="E153" s="120">
        <f t="shared" si="71"/>
        <v>-100354.97452708334</v>
      </c>
      <c r="F153" s="120">
        <f t="shared" si="71"/>
        <v>-50296.732035764231</v>
      </c>
      <c r="G153" s="120">
        <f t="shared" si="71"/>
        <v>157128.40742152836</v>
      </c>
      <c r="H153" s="120">
        <f t="shared" si="71"/>
        <v>-2047.9831701384392</v>
      </c>
      <c r="I153" s="120">
        <f t="shared" si="71"/>
        <v>58601.243433333235</v>
      </c>
      <c r="J153" s="120">
        <f t="shared" si="71"/>
        <v>0</v>
      </c>
      <c r="K153" s="120">
        <f t="shared" si="71"/>
        <v>0</v>
      </c>
      <c r="L153" s="120">
        <f t="shared" si="71"/>
        <v>2647.35759999929</v>
      </c>
      <c r="M153" s="120">
        <f t="shared" si="71"/>
        <v>-43421.864638193743</v>
      </c>
      <c r="N153" s="120">
        <f t="shared" si="71"/>
        <v>108075.83553610928</v>
      </c>
      <c r="O153" s="120">
        <f t="shared" si="71"/>
        <v>-168058.83894166711</v>
      </c>
      <c r="P153" s="120">
        <f t="shared" si="63"/>
        <v>72967.113266316854</v>
      </c>
      <c r="Q153" s="120"/>
    </row>
    <row r="154" spans="2:17" s="5" customFormat="1" x14ac:dyDescent="0.2">
      <c r="B154" s="5" t="s">
        <v>223</v>
      </c>
      <c r="C154" s="5">
        <v>31</v>
      </c>
      <c r="D154" s="120">
        <f t="shared" ref="D154:O154" si="72">D123-D17</f>
        <v>134345.60583146615</v>
      </c>
      <c r="E154" s="120">
        <f t="shared" si="72"/>
        <v>-119751.97830823273</v>
      </c>
      <c r="F154" s="120">
        <f t="shared" si="72"/>
        <v>-51540.293042631587</v>
      </c>
      <c r="G154" s="120">
        <f t="shared" si="72"/>
        <v>125472.46810048912</v>
      </c>
      <c r="H154" s="120">
        <f t="shared" si="72"/>
        <v>-1387.1920821107924</v>
      </c>
      <c r="I154" s="120">
        <f t="shared" si="72"/>
        <v>29274.771423333324</v>
      </c>
      <c r="J154" s="120">
        <f t="shared" si="72"/>
        <v>0</v>
      </c>
      <c r="K154" s="120">
        <f t="shared" si="72"/>
        <v>0</v>
      </c>
      <c r="L154" s="120">
        <f t="shared" si="72"/>
        <v>2531.5483560882276</v>
      </c>
      <c r="M154" s="120">
        <f t="shared" si="72"/>
        <v>-38459.929096932756</v>
      </c>
      <c r="N154" s="120">
        <f t="shared" si="72"/>
        <v>116593.66459895414</v>
      </c>
      <c r="O154" s="120">
        <f t="shared" si="72"/>
        <v>-239459.64467083383</v>
      </c>
      <c r="P154" s="120">
        <f t="shared" si="63"/>
        <v>-42380.978890410741</v>
      </c>
      <c r="Q154" s="120"/>
    </row>
    <row r="155" spans="2:17" s="5" customFormat="1" x14ac:dyDescent="0.2">
      <c r="B155" s="5" t="s">
        <v>224</v>
      </c>
      <c r="C155" s="5">
        <v>41</v>
      </c>
      <c r="D155" s="120">
        <f t="shared" ref="D155:O155" si="73">D124-D18</f>
        <v>22622.966595249833</v>
      </c>
      <c r="E155" s="120">
        <f t="shared" si="73"/>
        <v>-17629.629253387451</v>
      </c>
      <c r="F155" s="120">
        <f t="shared" si="73"/>
        <v>-10339.436312127276</v>
      </c>
      <c r="G155" s="120">
        <f t="shared" si="73"/>
        <v>22070.078594180639</v>
      </c>
      <c r="H155" s="120">
        <f t="shared" si="73"/>
        <v>-237.13459904165938</v>
      </c>
      <c r="I155" s="120">
        <f t="shared" si="73"/>
        <v>0</v>
      </c>
      <c r="J155" s="120">
        <f t="shared" si="73"/>
        <v>0</v>
      </c>
      <c r="K155" s="120">
        <f t="shared" si="73"/>
        <v>0</v>
      </c>
      <c r="L155" s="120">
        <f t="shared" si="73"/>
        <v>662.37173137755599</v>
      </c>
      <c r="M155" s="120">
        <f t="shared" si="73"/>
        <v>-10371.080352360965</v>
      </c>
      <c r="N155" s="120">
        <f t="shared" si="73"/>
        <v>21654.115767088602</v>
      </c>
      <c r="O155" s="120">
        <f t="shared" si="73"/>
        <v>-37026.704735472449</v>
      </c>
      <c r="P155" s="120">
        <f t="shared" si="63"/>
        <v>-8594.4525644931709</v>
      </c>
      <c r="Q155" s="120"/>
    </row>
    <row r="156" spans="2:17" s="59" customFormat="1" x14ac:dyDescent="0.2">
      <c r="B156" s="59" t="s">
        <v>236</v>
      </c>
      <c r="C156" s="206" t="s">
        <v>237</v>
      </c>
      <c r="D156" s="64">
        <f t="shared" ref="D156:O156" si="74">D125-D31</f>
        <v>201269.6496472219</v>
      </c>
      <c r="E156" s="64">
        <f t="shared" si="74"/>
        <v>-191516.84227916598</v>
      </c>
      <c r="F156" s="64">
        <f t="shared" si="74"/>
        <v>-86279.530959723052</v>
      </c>
      <c r="G156" s="64">
        <f t="shared" si="74"/>
        <v>255854.78311666707</v>
      </c>
      <c r="H156" s="64">
        <f t="shared" si="74"/>
        <v>-3786.2183444434777</v>
      </c>
      <c r="I156" s="64">
        <f t="shared" si="74"/>
        <v>145958.90411666664</v>
      </c>
      <c r="J156" s="64">
        <f t="shared" si="74"/>
        <v>0</v>
      </c>
      <c r="K156" s="64">
        <f t="shared" si="74"/>
        <v>0</v>
      </c>
      <c r="L156" s="64">
        <f t="shared" si="74"/>
        <v>6305.8672888870351</v>
      </c>
      <c r="M156" s="64">
        <f t="shared" si="74"/>
        <v>-84410.731822220841</v>
      </c>
      <c r="N156" s="64">
        <f t="shared" si="74"/>
        <v>202542.83003888628</v>
      </c>
      <c r="O156" s="64">
        <f t="shared" si="74"/>
        <v>-363534.184527779</v>
      </c>
      <c r="P156" s="124">
        <f t="shared" si="63"/>
        <v>82404.526274996577</v>
      </c>
      <c r="Q156" s="64"/>
    </row>
    <row r="157" spans="2:17" s="5" customFormat="1" x14ac:dyDescent="0.2">
      <c r="B157" s="5" t="s">
        <v>257</v>
      </c>
      <c r="C157" s="119"/>
      <c r="D157" s="125">
        <f t="shared" ref="D157:O157" si="75">SUM(D145:D156)</f>
        <v>9404468.9273289032</v>
      </c>
      <c r="E157" s="125">
        <f t="shared" si="75"/>
        <v>-8362434.2169788536</v>
      </c>
      <c r="F157" s="125">
        <f t="shared" si="75"/>
        <v>-3629921.3748805095</v>
      </c>
      <c r="G157" s="125">
        <f t="shared" si="75"/>
        <v>9587181.894130718</v>
      </c>
      <c r="H157" s="125">
        <f t="shared" si="75"/>
        <v>-112681.22987599287</v>
      </c>
      <c r="I157" s="125">
        <f t="shared" si="75"/>
        <v>2376089.0022985479</v>
      </c>
      <c r="J157" s="125">
        <f t="shared" si="75"/>
        <v>0</v>
      </c>
      <c r="K157" s="125">
        <f t="shared" si="75"/>
        <v>0</v>
      </c>
      <c r="L157" s="125">
        <f t="shared" si="75"/>
        <v>173935.67925284011</v>
      </c>
      <c r="M157" s="125">
        <f t="shared" si="75"/>
        <v>-3097469.6948893638</v>
      </c>
      <c r="N157" s="125">
        <f t="shared" si="75"/>
        <v>8963001.8717190828</v>
      </c>
      <c r="O157" s="125">
        <f t="shared" si="75"/>
        <v>-17508831.345876805</v>
      </c>
      <c r="P157" s="120">
        <f t="shared" si="63"/>
        <v>-2206660.4877714328</v>
      </c>
      <c r="Q157" s="64"/>
    </row>
    <row r="158" spans="2:17" s="5" customFormat="1" x14ac:dyDescent="0.2">
      <c r="B158" s="5" t="s">
        <v>258</v>
      </c>
      <c r="C158" s="119"/>
      <c r="D158" s="56">
        <f t="shared" ref="D158:P158" si="76">IFERROR(D157/D32,0)</f>
        <v>6.3357878145493166E-2</v>
      </c>
      <c r="E158" s="56">
        <f t="shared" si="76"/>
        <v>-5.4349106572500284E-2</v>
      </c>
      <c r="F158" s="56">
        <f t="shared" si="76"/>
        <v>-2.549525052889548E-2</v>
      </c>
      <c r="G158" s="56">
        <f t="shared" si="76"/>
        <v>0.10750922801503007</v>
      </c>
      <c r="H158" s="56">
        <f t="shared" si="76"/>
        <v>-1.6581254202970572E-3</v>
      </c>
      <c r="I158" s="56">
        <f t="shared" si="76"/>
        <v>4.838448845101747E-2</v>
      </c>
      <c r="J158" s="56">
        <f t="shared" si="76"/>
        <v>0</v>
      </c>
      <c r="K158" s="56">
        <f t="shared" si="76"/>
        <v>0</v>
      </c>
      <c r="L158" s="56">
        <f t="shared" si="76"/>
        <v>3.301701795845833E-3</v>
      </c>
      <c r="M158" s="56">
        <f t="shared" si="76"/>
        <v>-3.440647687807364E-2</v>
      </c>
      <c r="N158" s="56">
        <f t="shared" si="76"/>
        <v>7.5328770388406532E-2</v>
      </c>
      <c r="O158" s="56">
        <f t="shared" si="76"/>
        <v>-0.10095982635530916</v>
      </c>
      <c r="P158" s="56">
        <f t="shared" si="76"/>
        <v>-1.8864155322963871E-3</v>
      </c>
      <c r="Q158" s="132"/>
    </row>
    <row r="159" spans="2:17" s="5" customFormat="1" x14ac:dyDescent="0.2">
      <c r="C159" s="119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</row>
    <row r="160" spans="2:17" ht="10.5" x14ac:dyDescent="0.25">
      <c r="B160" s="67" t="s">
        <v>263</v>
      </c>
      <c r="C160" s="12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</row>
    <row r="161" spans="2:17" x14ac:dyDescent="0.2">
      <c r="B161" s="93" t="s">
        <v>264</v>
      </c>
      <c r="C161" s="123"/>
      <c r="D161" s="94">
        <v>0</v>
      </c>
      <c r="E161" s="94">
        <v>0</v>
      </c>
      <c r="F161" s="94">
        <v>0</v>
      </c>
      <c r="G161" s="94">
        <v>0</v>
      </c>
      <c r="H161" s="94">
        <v>0</v>
      </c>
      <c r="I161" s="94">
        <v>0</v>
      </c>
      <c r="J161" s="94">
        <v>0</v>
      </c>
      <c r="K161" s="94">
        <v>0</v>
      </c>
      <c r="L161" s="94">
        <v>0</v>
      </c>
      <c r="M161" s="94">
        <v>0</v>
      </c>
      <c r="N161" s="94">
        <v>0</v>
      </c>
      <c r="O161" s="94">
        <v>0</v>
      </c>
      <c r="P161" s="126">
        <f t="shared" ref="P161:P175" si="77">SUM(D161:O161)</f>
        <v>0</v>
      </c>
      <c r="Q161" s="126"/>
    </row>
    <row r="162" spans="2:17" x14ac:dyDescent="0.2">
      <c r="B162" s="93" t="s">
        <v>265</v>
      </c>
      <c r="C162" s="123"/>
      <c r="D162" s="94">
        <f t="shared" ref="D162:O162" si="78">D145</f>
        <v>6597581.305155918</v>
      </c>
      <c r="E162" s="94">
        <f t="shared" si="78"/>
        <v>-5899272.7278006673</v>
      </c>
      <c r="F162" s="94">
        <f t="shared" si="78"/>
        <v>-2541810.281356141</v>
      </c>
      <c r="G162" s="94">
        <f t="shared" si="78"/>
        <v>6859453.1472710967</v>
      </c>
      <c r="H162" s="94">
        <f t="shared" si="78"/>
        <v>-82764.744343034923</v>
      </c>
      <c r="I162" s="94">
        <f t="shared" si="78"/>
        <v>2126193.2240706645</v>
      </c>
      <c r="J162" s="94">
        <f t="shared" si="78"/>
        <v>0</v>
      </c>
      <c r="K162" s="94">
        <f t="shared" si="78"/>
        <v>0</v>
      </c>
      <c r="L162" s="94">
        <f t="shared" si="78"/>
        <v>151629.66867435724</v>
      </c>
      <c r="M162" s="94">
        <f t="shared" si="78"/>
        <v>-2245403.8536736816</v>
      </c>
      <c r="N162" s="94">
        <f t="shared" si="78"/>
        <v>6422576.2569724172</v>
      </c>
      <c r="O162" s="94">
        <f t="shared" si="78"/>
        <v>-12381081.742012203</v>
      </c>
      <c r="P162" s="126">
        <f t="shared" si="77"/>
        <v>-992899.74704127386</v>
      </c>
      <c r="Q162" s="126"/>
    </row>
    <row r="163" spans="2:17" x14ac:dyDescent="0.2">
      <c r="B163" s="97" t="s">
        <v>266</v>
      </c>
      <c r="C163" s="123"/>
      <c r="D163" s="94">
        <f t="shared" ref="D163:O163" si="79">D146+D154</f>
        <v>1878087.9559776853</v>
      </c>
      <c r="E163" s="94">
        <f t="shared" si="79"/>
        <v>-1642049.167731723</v>
      </c>
      <c r="F163" s="94">
        <f t="shared" si="79"/>
        <v>-700332.37558215274</v>
      </c>
      <c r="G163" s="94">
        <f t="shared" si="79"/>
        <v>1656176.7598513952</v>
      </c>
      <c r="H163" s="94">
        <f t="shared" si="79"/>
        <v>-16193.984040211886</v>
      </c>
      <c r="I163" s="94">
        <f t="shared" si="79"/>
        <v>29274.771423333324</v>
      </c>
      <c r="J163" s="94">
        <f t="shared" si="79"/>
        <v>0</v>
      </c>
      <c r="K163" s="94">
        <f t="shared" si="79"/>
        <v>0</v>
      </c>
      <c r="L163" s="94">
        <f t="shared" si="79"/>
        <v>2531.5483560882276</v>
      </c>
      <c r="M163" s="94">
        <f t="shared" si="79"/>
        <v>-498179.96184642543</v>
      </c>
      <c r="N163" s="94">
        <f t="shared" si="79"/>
        <v>1658099.7610846099</v>
      </c>
      <c r="O163" s="94">
        <f t="shared" si="79"/>
        <v>-3475396.544031092</v>
      </c>
      <c r="P163" s="126">
        <f t="shared" si="77"/>
        <v>-1107981.2365384931</v>
      </c>
      <c r="Q163" s="126"/>
    </row>
    <row r="164" spans="2:17" x14ac:dyDescent="0.2">
      <c r="B164" s="93" t="s">
        <v>267</v>
      </c>
      <c r="C164" s="123"/>
      <c r="D164" s="94">
        <f t="shared" ref="D164:O164" si="80">D147+D155</f>
        <v>354778.41194097104</v>
      </c>
      <c r="E164" s="94">
        <f t="shared" si="80"/>
        <v>-307237.43537916895</v>
      </c>
      <c r="F164" s="94">
        <f t="shared" si="80"/>
        <v>-140370.58874578809</v>
      </c>
      <c r="G164" s="94">
        <f t="shared" si="80"/>
        <v>362623.96936590492</v>
      </c>
      <c r="H164" s="94">
        <f t="shared" si="80"/>
        <v>-4342.3722455161624</v>
      </c>
      <c r="I164" s="94">
        <f t="shared" si="80"/>
        <v>0</v>
      </c>
      <c r="J164" s="94">
        <f t="shared" si="80"/>
        <v>0</v>
      </c>
      <c r="K164" s="94">
        <f t="shared" si="80"/>
        <v>0</v>
      </c>
      <c r="L164" s="94">
        <f t="shared" si="80"/>
        <v>8876.387240175507</v>
      </c>
      <c r="M164" s="94">
        <f t="shared" si="80"/>
        <v>-128104.42271222745</v>
      </c>
      <c r="N164" s="94">
        <f t="shared" si="80"/>
        <v>330239.98194228567</v>
      </c>
      <c r="O164" s="94">
        <f t="shared" si="80"/>
        <v>-633258.77697286254</v>
      </c>
      <c r="P164" s="126">
        <f t="shared" si="77"/>
        <v>-156794.84556622605</v>
      </c>
      <c r="Q164" s="126"/>
    </row>
    <row r="165" spans="2:17" x14ac:dyDescent="0.2">
      <c r="B165" s="93" t="s">
        <v>268</v>
      </c>
      <c r="C165" s="123"/>
      <c r="D165" s="94">
        <v>0</v>
      </c>
      <c r="E165" s="94">
        <v>0</v>
      </c>
      <c r="F165" s="94">
        <v>0</v>
      </c>
      <c r="G165" s="94">
        <v>0</v>
      </c>
      <c r="H165" s="94">
        <v>0</v>
      </c>
      <c r="I165" s="94">
        <v>0</v>
      </c>
      <c r="J165" s="94">
        <v>0</v>
      </c>
      <c r="K165" s="94">
        <v>0</v>
      </c>
      <c r="L165" s="94">
        <v>0</v>
      </c>
      <c r="M165" s="94">
        <v>0</v>
      </c>
      <c r="N165" s="94">
        <v>0</v>
      </c>
      <c r="O165" s="94">
        <v>0</v>
      </c>
      <c r="P165" s="126">
        <f t="shared" si="77"/>
        <v>0</v>
      </c>
      <c r="Q165" s="126"/>
    </row>
    <row r="166" spans="2:17" x14ac:dyDescent="0.2">
      <c r="B166" s="93" t="s">
        <v>269</v>
      </c>
      <c r="C166" s="123"/>
      <c r="D166" s="94">
        <v>0</v>
      </c>
      <c r="E166" s="94">
        <v>0</v>
      </c>
      <c r="F166" s="94">
        <v>0</v>
      </c>
      <c r="G166" s="94">
        <v>0</v>
      </c>
      <c r="H166" s="94">
        <v>0</v>
      </c>
      <c r="I166" s="94">
        <v>0</v>
      </c>
      <c r="J166" s="94">
        <v>0</v>
      </c>
      <c r="K166" s="94">
        <v>0</v>
      </c>
      <c r="L166" s="94">
        <v>0</v>
      </c>
      <c r="M166" s="94">
        <v>0</v>
      </c>
      <c r="N166" s="94">
        <v>0</v>
      </c>
      <c r="O166" s="94">
        <v>0</v>
      </c>
      <c r="P166" s="126">
        <f t="shared" si="77"/>
        <v>0</v>
      </c>
      <c r="Q166" s="126"/>
    </row>
    <row r="167" spans="2:17" x14ac:dyDescent="0.2">
      <c r="B167" s="93" t="s">
        <v>270</v>
      </c>
      <c r="C167" s="123"/>
      <c r="D167" s="94">
        <f t="shared" ref="D167:O167" si="81">D151</f>
        <v>75659.687384333229</v>
      </c>
      <c r="E167" s="94">
        <f t="shared" si="81"/>
        <v>-67066.825574999675</v>
      </c>
      <c r="F167" s="94">
        <f t="shared" si="81"/>
        <v>-33353.276267666835</v>
      </c>
      <c r="G167" s="94">
        <f t="shared" si="81"/>
        <v>96932.8455649307</v>
      </c>
      <c r="H167" s="94">
        <f t="shared" si="81"/>
        <v>-1112.6332576386631</v>
      </c>
      <c r="I167" s="94">
        <f t="shared" si="81"/>
        <v>0</v>
      </c>
      <c r="J167" s="94">
        <f t="shared" si="81"/>
        <v>0</v>
      </c>
      <c r="K167" s="94">
        <f t="shared" si="81"/>
        <v>0</v>
      </c>
      <c r="L167" s="94">
        <f t="shared" si="81"/>
        <v>0</v>
      </c>
      <c r="M167" s="94">
        <f t="shared" si="81"/>
        <v>-30957.382151388447</v>
      </c>
      <c r="N167" s="94">
        <f t="shared" si="81"/>
        <v>75241.968597220955</v>
      </c>
      <c r="O167" s="94">
        <f t="shared" si="81"/>
        <v>-149231.10867013922</v>
      </c>
      <c r="P167" s="126">
        <f t="shared" si="77"/>
        <v>-33886.724375347956</v>
      </c>
      <c r="Q167" s="126"/>
    </row>
    <row r="168" spans="2:17" x14ac:dyDescent="0.2">
      <c r="B168" s="93" t="s">
        <v>271</v>
      </c>
      <c r="C168" s="123"/>
      <c r="D168" s="94">
        <f t="shared" ref="D168:O168" si="82">D152</f>
        <v>41691.413065927685</v>
      </c>
      <c r="E168" s="94">
        <f t="shared" si="82"/>
        <v>-37543.980620712275</v>
      </c>
      <c r="F168" s="94">
        <f t="shared" si="82"/>
        <v>-18085.08380305022</v>
      </c>
      <c r="G168" s="94">
        <f t="shared" si="82"/>
        <v>53399.693234533421</v>
      </c>
      <c r="H168" s="94">
        <f t="shared" si="82"/>
        <v>-700.61404220410623</v>
      </c>
      <c r="I168" s="94">
        <f t="shared" si="82"/>
        <v>16060.859254549956</v>
      </c>
      <c r="J168" s="94">
        <f t="shared" si="82"/>
        <v>0</v>
      </c>
      <c r="K168" s="94">
        <f t="shared" si="82"/>
        <v>0</v>
      </c>
      <c r="L168" s="94">
        <f t="shared" si="82"/>
        <v>0</v>
      </c>
      <c r="M168" s="94">
        <f t="shared" si="82"/>
        <v>-13751.663535133179</v>
      </c>
      <c r="N168" s="94">
        <f t="shared" si="82"/>
        <v>36203.521188138402</v>
      </c>
      <c r="O168" s="94">
        <f t="shared" si="82"/>
        <v>-68716.517136687646</v>
      </c>
      <c r="P168" s="126">
        <f t="shared" si="77"/>
        <v>8557.6276053620386</v>
      </c>
      <c r="Q168" s="126"/>
    </row>
    <row r="169" spans="2:17" x14ac:dyDescent="0.2">
      <c r="B169" s="93" t="s">
        <v>272</v>
      </c>
      <c r="C169" s="123"/>
      <c r="D169" s="94">
        <f t="shared" ref="D169:O169" si="83">D153</f>
        <v>110694.66258819355</v>
      </c>
      <c r="E169" s="94">
        <f t="shared" si="83"/>
        <v>-100354.97452708334</v>
      </c>
      <c r="F169" s="94">
        <f t="shared" si="83"/>
        <v>-50296.732035764231</v>
      </c>
      <c r="G169" s="94">
        <f t="shared" si="83"/>
        <v>157128.40742152836</v>
      </c>
      <c r="H169" s="94">
        <f t="shared" si="83"/>
        <v>-2047.9831701384392</v>
      </c>
      <c r="I169" s="94">
        <f t="shared" si="83"/>
        <v>58601.243433333235</v>
      </c>
      <c r="J169" s="94">
        <f t="shared" si="83"/>
        <v>0</v>
      </c>
      <c r="K169" s="94">
        <f t="shared" si="83"/>
        <v>0</v>
      </c>
      <c r="L169" s="94">
        <f t="shared" si="83"/>
        <v>2647.35759999929</v>
      </c>
      <c r="M169" s="94">
        <f t="shared" si="83"/>
        <v>-43421.864638193743</v>
      </c>
      <c r="N169" s="94">
        <f t="shared" si="83"/>
        <v>108075.83553610928</v>
      </c>
      <c r="O169" s="94">
        <f t="shared" si="83"/>
        <v>-168058.83894166711</v>
      </c>
      <c r="P169" s="126">
        <f t="shared" si="77"/>
        <v>72967.113266316854</v>
      </c>
      <c r="Q169" s="126"/>
    </row>
    <row r="170" spans="2:17" x14ac:dyDescent="0.2">
      <c r="B170" s="4" t="s">
        <v>273</v>
      </c>
      <c r="C170" s="123"/>
      <c r="D170" s="94">
        <v>0</v>
      </c>
      <c r="E170" s="94">
        <v>0</v>
      </c>
      <c r="F170" s="94">
        <v>0</v>
      </c>
      <c r="G170" s="94">
        <v>0</v>
      </c>
      <c r="H170" s="94">
        <v>0</v>
      </c>
      <c r="I170" s="94">
        <v>0</v>
      </c>
      <c r="J170" s="94">
        <v>0</v>
      </c>
      <c r="K170" s="94">
        <v>0</v>
      </c>
      <c r="L170" s="94">
        <v>0</v>
      </c>
      <c r="M170" s="94">
        <v>0</v>
      </c>
      <c r="N170" s="94">
        <v>0</v>
      </c>
      <c r="O170" s="94">
        <v>0</v>
      </c>
      <c r="P170" s="126">
        <f t="shared" si="77"/>
        <v>0</v>
      </c>
      <c r="Q170" s="126"/>
    </row>
    <row r="171" spans="2:17" x14ac:dyDescent="0.2">
      <c r="B171" s="4" t="s">
        <v>274</v>
      </c>
      <c r="C171" s="123"/>
      <c r="D171" s="94">
        <f t="shared" ref="D171:O171" si="84">D148</f>
        <v>30225.428403791506</v>
      </c>
      <c r="E171" s="94">
        <f t="shared" si="84"/>
        <v>-23977.468704583356</v>
      </c>
      <c r="F171" s="94">
        <f t="shared" si="84"/>
        <v>-13674.57812157739</v>
      </c>
      <c r="G171" s="94">
        <f t="shared" si="84"/>
        <v>29826.094244287349</v>
      </c>
      <c r="H171" s="94">
        <f t="shared" si="84"/>
        <v>-290.16205609717872</v>
      </c>
      <c r="I171" s="94">
        <f t="shared" si="84"/>
        <v>0</v>
      </c>
      <c r="J171" s="94">
        <f t="shared" si="84"/>
        <v>0</v>
      </c>
      <c r="K171" s="94">
        <f t="shared" si="84"/>
        <v>0</v>
      </c>
      <c r="L171" s="94">
        <f t="shared" si="84"/>
        <v>0</v>
      </c>
      <c r="M171" s="94">
        <f t="shared" si="84"/>
        <v>-11760.563691760879</v>
      </c>
      <c r="N171" s="94">
        <f t="shared" si="84"/>
        <v>26205.682691249764</v>
      </c>
      <c r="O171" s="94">
        <f t="shared" si="84"/>
        <v>-54599.232020625146</v>
      </c>
      <c r="P171" s="126">
        <f t="shared" si="77"/>
        <v>-18044.799255315331</v>
      </c>
      <c r="Q171" s="126"/>
    </row>
    <row r="172" spans="2:17" x14ac:dyDescent="0.2">
      <c r="B172" s="4" t="s">
        <v>275</v>
      </c>
      <c r="C172" s="123"/>
      <c r="D172" s="94">
        <f t="shared" ref="D172:O172" si="85">D149</f>
        <v>36104.585418611066</v>
      </c>
      <c r="E172" s="94">
        <f t="shared" si="85"/>
        <v>-21805.373997000046</v>
      </c>
      <c r="F172" s="94">
        <f t="shared" si="85"/>
        <v>-14036.46309656254</v>
      </c>
      <c r="G172" s="94">
        <f t="shared" si="85"/>
        <v>29081.654104124987</v>
      </c>
      <c r="H172" s="94">
        <f t="shared" si="85"/>
        <v>-425.43668962502852</v>
      </c>
      <c r="I172" s="94">
        <f t="shared" si="85"/>
        <v>0</v>
      </c>
      <c r="J172" s="94">
        <f t="shared" si="85"/>
        <v>0</v>
      </c>
      <c r="K172" s="94">
        <f t="shared" si="85"/>
        <v>0</v>
      </c>
      <c r="L172" s="94">
        <f t="shared" si="85"/>
        <v>0</v>
      </c>
      <c r="M172" s="94">
        <f t="shared" si="85"/>
        <v>-13336.873927499866</v>
      </c>
      <c r="N172" s="94">
        <f t="shared" si="85"/>
        <v>32265.30076649948</v>
      </c>
      <c r="O172" s="94">
        <f t="shared" si="85"/>
        <v>-67376.900595000014</v>
      </c>
      <c r="P172" s="126">
        <f t="shared" si="77"/>
        <v>-19529.50801645196</v>
      </c>
      <c r="Q172" s="126"/>
    </row>
    <row r="173" spans="2:17" x14ac:dyDescent="0.2">
      <c r="B173" s="5" t="s">
        <v>276</v>
      </c>
      <c r="C173" s="123"/>
      <c r="D173" s="94">
        <v>0</v>
      </c>
      <c r="E173" s="94">
        <v>0</v>
      </c>
      <c r="F173" s="94">
        <v>0</v>
      </c>
      <c r="G173" s="94">
        <v>0</v>
      </c>
      <c r="H173" s="94">
        <v>0</v>
      </c>
      <c r="I173" s="94">
        <v>0</v>
      </c>
      <c r="J173" s="94">
        <v>0</v>
      </c>
      <c r="K173" s="94">
        <v>0</v>
      </c>
      <c r="L173" s="94">
        <v>0</v>
      </c>
      <c r="M173" s="94">
        <v>0</v>
      </c>
      <c r="N173" s="94">
        <v>0</v>
      </c>
      <c r="O173" s="94">
        <v>0</v>
      </c>
      <c r="P173" s="126">
        <f t="shared" si="77"/>
        <v>0</v>
      </c>
      <c r="Q173" s="126"/>
    </row>
    <row r="174" spans="2:17" x14ac:dyDescent="0.2">
      <c r="B174" s="4" t="s">
        <v>277</v>
      </c>
      <c r="C174" s="123"/>
      <c r="D174" s="94">
        <f t="shared" ref="D174:O174" si="86">D150</f>
        <v>78375.827746249735</v>
      </c>
      <c r="E174" s="94">
        <f t="shared" si="86"/>
        <v>-71609.420363749843</v>
      </c>
      <c r="F174" s="94">
        <f t="shared" si="86"/>
        <v>-31682.464912083466</v>
      </c>
      <c r="G174" s="94">
        <f t="shared" si="86"/>
        <v>86704.539956250228</v>
      </c>
      <c r="H174" s="94">
        <f t="shared" si="86"/>
        <v>-1017.0816870830022</v>
      </c>
      <c r="I174" s="94">
        <f t="shared" si="86"/>
        <v>0</v>
      </c>
      <c r="J174" s="94">
        <f t="shared" si="86"/>
        <v>0</v>
      </c>
      <c r="K174" s="94">
        <f t="shared" si="86"/>
        <v>0</v>
      </c>
      <c r="L174" s="94">
        <f t="shared" si="86"/>
        <v>1944.8500933328178</v>
      </c>
      <c r="M174" s="94">
        <f t="shared" si="86"/>
        <v>-28142.376890832791</v>
      </c>
      <c r="N174" s="94">
        <f t="shared" si="86"/>
        <v>71550.732901665615</v>
      </c>
      <c r="O174" s="94">
        <f t="shared" si="86"/>
        <v>-147577.50096875033</v>
      </c>
      <c r="P174" s="126">
        <f t="shared" si="77"/>
        <v>-41452.894125001039</v>
      </c>
      <c r="Q174" s="126"/>
    </row>
    <row r="175" spans="2:17" s="53" customFormat="1" x14ac:dyDescent="0.2">
      <c r="B175" s="90" t="s">
        <v>112</v>
      </c>
      <c r="C175" s="133"/>
      <c r="D175" s="94">
        <f t="shared" ref="D175:O175" si="87">D156</f>
        <v>201269.6496472219</v>
      </c>
      <c r="E175" s="94">
        <f t="shared" si="87"/>
        <v>-191516.84227916598</v>
      </c>
      <c r="F175" s="94">
        <f t="shared" si="87"/>
        <v>-86279.530959723052</v>
      </c>
      <c r="G175" s="94">
        <f t="shared" si="87"/>
        <v>255854.78311666707</v>
      </c>
      <c r="H175" s="94">
        <f t="shared" si="87"/>
        <v>-3786.2183444434777</v>
      </c>
      <c r="I175" s="94">
        <f t="shared" si="87"/>
        <v>145958.90411666664</v>
      </c>
      <c r="J175" s="94">
        <f t="shared" si="87"/>
        <v>0</v>
      </c>
      <c r="K175" s="94">
        <f t="shared" si="87"/>
        <v>0</v>
      </c>
      <c r="L175" s="94">
        <f t="shared" si="87"/>
        <v>6305.8672888870351</v>
      </c>
      <c r="M175" s="94">
        <f t="shared" si="87"/>
        <v>-84410.731822220841</v>
      </c>
      <c r="N175" s="94">
        <f t="shared" si="87"/>
        <v>202542.83003888628</v>
      </c>
      <c r="O175" s="94">
        <f t="shared" si="87"/>
        <v>-363534.184527779</v>
      </c>
      <c r="P175" s="94">
        <f t="shared" si="77"/>
        <v>82404.526274996577</v>
      </c>
      <c r="Q175" s="94"/>
    </row>
    <row r="176" spans="2:17" x14ac:dyDescent="0.2">
      <c r="B176" s="93" t="s">
        <v>257</v>
      </c>
      <c r="C176" s="123"/>
      <c r="D176" s="131">
        <f t="shared" ref="D176:P176" si="88">SUM(D161:D175)</f>
        <v>9404468.9273289032</v>
      </c>
      <c r="E176" s="131">
        <f t="shared" si="88"/>
        <v>-8362434.2169788536</v>
      </c>
      <c r="F176" s="131">
        <f t="shared" si="88"/>
        <v>-3629921.3748805095</v>
      </c>
      <c r="G176" s="131">
        <f t="shared" si="88"/>
        <v>9587181.8941307161</v>
      </c>
      <c r="H176" s="131">
        <f t="shared" si="88"/>
        <v>-112681.22987599287</v>
      </c>
      <c r="I176" s="131">
        <f t="shared" si="88"/>
        <v>2376089.0022985479</v>
      </c>
      <c r="J176" s="131">
        <f t="shared" si="88"/>
        <v>0</v>
      </c>
      <c r="K176" s="131">
        <f t="shared" si="88"/>
        <v>0</v>
      </c>
      <c r="L176" s="131">
        <f t="shared" si="88"/>
        <v>173935.67925284011</v>
      </c>
      <c r="M176" s="131">
        <f t="shared" si="88"/>
        <v>-3097469.6948893629</v>
      </c>
      <c r="N176" s="131">
        <f t="shared" si="88"/>
        <v>8963001.8717190828</v>
      </c>
      <c r="O176" s="131">
        <f t="shared" si="88"/>
        <v>-17508831.345876805</v>
      </c>
      <c r="P176" s="131">
        <f t="shared" si="88"/>
        <v>-2206660.4877714347</v>
      </c>
      <c r="Q176" s="94"/>
    </row>
    <row r="177" spans="2:17" x14ac:dyDescent="0.2">
      <c r="B177" s="134" t="s">
        <v>176</v>
      </c>
      <c r="C177" s="135"/>
      <c r="D177" s="136">
        <f t="shared" ref="D177:P177" si="89">D157-D176</f>
        <v>0</v>
      </c>
      <c r="E177" s="136">
        <f t="shared" si="89"/>
        <v>0</v>
      </c>
      <c r="F177" s="136">
        <f t="shared" si="89"/>
        <v>0</v>
      </c>
      <c r="G177" s="136">
        <f t="shared" si="89"/>
        <v>0</v>
      </c>
      <c r="H177" s="136">
        <f t="shared" si="89"/>
        <v>0</v>
      </c>
      <c r="I177" s="136">
        <f t="shared" si="89"/>
        <v>0</v>
      </c>
      <c r="J177" s="136">
        <f t="shared" si="89"/>
        <v>0</v>
      </c>
      <c r="K177" s="136">
        <f t="shared" si="89"/>
        <v>0</v>
      </c>
      <c r="L177" s="136">
        <f t="shared" si="89"/>
        <v>0</v>
      </c>
      <c r="M177" s="136">
        <f t="shared" si="89"/>
        <v>0</v>
      </c>
      <c r="N177" s="136">
        <f t="shared" si="89"/>
        <v>0</v>
      </c>
      <c r="O177" s="136">
        <f t="shared" si="89"/>
        <v>0</v>
      </c>
      <c r="P177" s="136">
        <f t="shared" si="89"/>
        <v>0</v>
      </c>
      <c r="Q177" s="94"/>
    </row>
    <row r="178" spans="2:17" x14ac:dyDescent="0.2">
      <c r="C178" s="12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</row>
    <row r="179" spans="2:17" ht="10.5" x14ac:dyDescent="0.25">
      <c r="B179" s="67" t="s">
        <v>278</v>
      </c>
      <c r="C179" s="12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</row>
    <row r="180" spans="2:17" x14ac:dyDescent="0.2">
      <c r="B180" s="93" t="s">
        <v>264</v>
      </c>
      <c r="C180" s="123"/>
      <c r="D180" s="94">
        <f t="shared" ref="D180:O180" si="90">D128</f>
        <v>475</v>
      </c>
      <c r="E180" s="94">
        <f t="shared" si="90"/>
        <v>760</v>
      </c>
      <c r="F180" s="94">
        <f t="shared" si="90"/>
        <v>589</v>
      </c>
      <c r="G180" s="94">
        <f t="shared" si="90"/>
        <v>608</v>
      </c>
      <c r="H180" s="94">
        <f t="shared" si="90"/>
        <v>494</v>
      </c>
      <c r="I180" s="94">
        <f t="shared" si="90"/>
        <v>950</v>
      </c>
      <c r="J180" s="94">
        <f t="shared" si="90"/>
        <v>380</v>
      </c>
      <c r="K180" s="94">
        <f t="shared" si="90"/>
        <v>608</v>
      </c>
      <c r="L180" s="94">
        <f t="shared" si="90"/>
        <v>494</v>
      </c>
      <c r="M180" s="94">
        <f t="shared" si="90"/>
        <v>836</v>
      </c>
      <c r="N180" s="94">
        <f t="shared" si="90"/>
        <v>493.99999999999994</v>
      </c>
      <c r="O180" s="94">
        <f t="shared" si="90"/>
        <v>-209.00050000000002</v>
      </c>
      <c r="P180" s="126">
        <f t="shared" ref="P180:P194" si="91">SUM(D180:O180)</f>
        <v>6478.9994999999999</v>
      </c>
      <c r="Q180" s="126"/>
    </row>
    <row r="181" spans="2:17" x14ac:dyDescent="0.2">
      <c r="B181" s="93" t="s">
        <v>265</v>
      </c>
      <c r="C181" s="123"/>
      <c r="D181" s="94">
        <f t="shared" ref="D181:O181" si="92">D114+D129</f>
        <v>94800307.27423887</v>
      </c>
      <c r="E181" s="94">
        <f t="shared" si="92"/>
        <v>84103457.196592465</v>
      </c>
      <c r="F181" s="94">
        <f t="shared" si="92"/>
        <v>75897274.37385425</v>
      </c>
      <c r="G181" s="94">
        <f t="shared" si="92"/>
        <v>51878435.046153404</v>
      </c>
      <c r="H181" s="94">
        <f t="shared" si="92"/>
        <v>30424079.255529221</v>
      </c>
      <c r="I181" s="94">
        <f t="shared" si="92"/>
        <v>20060619.572631162</v>
      </c>
      <c r="J181" s="94">
        <f t="shared" si="92"/>
        <v>12684531.934023771</v>
      </c>
      <c r="K181" s="94">
        <f t="shared" si="92"/>
        <v>13301698.520986233</v>
      </c>
      <c r="L181" s="94">
        <f t="shared" si="92"/>
        <v>19312341.383674711</v>
      </c>
      <c r="M181" s="94">
        <f t="shared" si="92"/>
        <v>44781362.942923628</v>
      </c>
      <c r="N181" s="94">
        <f t="shared" si="92"/>
        <v>71511868.752449736</v>
      </c>
      <c r="O181" s="94">
        <f t="shared" si="92"/>
        <v>91272386.852565736</v>
      </c>
      <c r="P181" s="126">
        <f t="shared" si="91"/>
        <v>610028363.10562325</v>
      </c>
      <c r="Q181" s="126"/>
    </row>
    <row r="182" spans="2:17" x14ac:dyDescent="0.2">
      <c r="B182" s="97" t="s">
        <v>266</v>
      </c>
      <c r="C182" s="123"/>
      <c r="D182" s="94">
        <f t="shared" ref="D182:O182" si="93">D115+D123</f>
        <v>30480860.121162239</v>
      </c>
      <c r="E182" s="94">
        <f t="shared" si="93"/>
        <v>30066078.071735919</v>
      </c>
      <c r="F182" s="94">
        <f t="shared" si="93"/>
        <v>28576690.887782503</v>
      </c>
      <c r="G182" s="94">
        <f t="shared" si="93"/>
        <v>17689288.462162778</v>
      </c>
      <c r="H182" s="94">
        <f t="shared" si="93"/>
        <v>11892457.144914117</v>
      </c>
      <c r="I182" s="94">
        <f t="shared" si="93"/>
        <v>9586969.1906005759</v>
      </c>
      <c r="J182" s="94">
        <f t="shared" si="93"/>
        <v>7342778.0923074558</v>
      </c>
      <c r="K182" s="94">
        <f t="shared" si="93"/>
        <v>7567184.8417398753</v>
      </c>
      <c r="L182" s="94">
        <f t="shared" si="93"/>
        <v>9685793.4387600832</v>
      </c>
      <c r="M182" s="94">
        <f t="shared" si="93"/>
        <v>16663655.470692884</v>
      </c>
      <c r="N182" s="94">
        <f t="shared" si="93"/>
        <v>25632416.803595148</v>
      </c>
      <c r="O182" s="94">
        <f t="shared" si="93"/>
        <v>32708649.886891358</v>
      </c>
      <c r="P182" s="126">
        <f t="shared" si="91"/>
        <v>227892822.4123449</v>
      </c>
      <c r="Q182" s="126"/>
    </row>
    <row r="183" spans="2:17" x14ac:dyDescent="0.2">
      <c r="B183" s="93" t="s">
        <v>267</v>
      </c>
      <c r="C183" s="123"/>
      <c r="D183" s="94">
        <f t="shared" ref="D183:O183" si="94">D116+D124</f>
        <v>7371795.7847931972</v>
      </c>
      <c r="E183" s="94">
        <f t="shared" si="94"/>
        <v>7543830.2360446947</v>
      </c>
      <c r="F183" s="94">
        <f t="shared" si="94"/>
        <v>7215241.084331871</v>
      </c>
      <c r="G183" s="94">
        <f t="shared" si="94"/>
        <v>5783946.9807190895</v>
      </c>
      <c r="H183" s="94">
        <f t="shared" si="94"/>
        <v>3856746.3969603274</v>
      </c>
      <c r="I183" s="94">
        <f t="shared" si="94"/>
        <v>3381699.2237240211</v>
      </c>
      <c r="J183" s="94">
        <f t="shared" si="94"/>
        <v>2746254.1210961398</v>
      </c>
      <c r="K183" s="94">
        <f t="shared" si="94"/>
        <v>2913303.0829787678</v>
      </c>
      <c r="L183" s="94">
        <f t="shared" si="94"/>
        <v>4559638.1816423843</v>
      </c>
      <c r="M183" s="94">
        <f t="shared" si="94"/>
        <v>3767172.8896203833</v>
      </c>
      <c r="N183" s="94">
        <f t="shared" si="94"/>
        <v>6682276.2196369171</v>
      </c>
      <c r="O183" s="94">
        <f t="shared" si="94"/>
        <v>7836341.2862857748</v>
      </c>
      <c r="P183" s="126">
        <f t="shared" si="91"/>
        <v>63658245.487833574</v>
      </c>
      <c r="Q183" s="126"/>
    </row>
    <row r="184" spans="2:17" x14ac:dyDescent="0.2">
      <c r="B184" s="93" t="s">
        <v>268</v>
      </c>
      <c r="C184" s="123"/>
      <c r="D184" s="94">
        <f t="shared" ref="D184:O184" si="95">D130</f>
        <v>0</v>
      </c>
      <c r="E184" s="94">
        <f t="shared" si="95"/>
        <v>0</v>
      </c>
      <c r="F184" s="94">
        <f t="shared" si="95"/>
        <v>0</v>
      </c>
      <c r="G184" s="94">
        <f t="shared" si="95"/>
        <v>0</v>
      </c>
      <c r="H184" s="94">
        <f t="shared" si="95"/>
        <v>0</v>
      </c>
      <c r="I184" s="94">
        <f t="shared" si="95"/>
        <v>0</v>
      </c>
      <c r="J184" s="94">
        <f t="shared" si="95"/>
        <v>0</v>
      </c>
      <c r="K184" s="94">
        <f t="shared" si="95"/>
        <v>0</v>
      </c>
      <c r="L184" s="94">
        <f t="shared" si="95"/>
        <v>0</v>
      </c>
      <c r="M184" s="94">
        <f t="shared" si="95"/>
        <v>0</v>
      </c>
      <c r="N184" s="94">
        <f t="shared" si="95"/>
        <v>0</v>
      </c>
      <c r="O184" s="94">
        <f t="shared" si="95"/>
        <v>0</v>
      </c>
      <c r="P184" s="126">
        <f t="shared" si="91"/>
        <v>0</v>
      </c>
      <c r="Q184" s="126"/>
    </row>
    <row r="185" spans="2:17" x14ac:dyDescent="0.2">
      <c r="B185" s="93" t="s">
        <v>269</v>
      </c>
      <c r="C185" s="12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126">
        <f t="shared" si="91"/>
        <v>0</v>
      </c>
      <c r="Q185" s="126"/>
    </row>
    <row r="186" spans="2:17" x14ac:dyDescent="0.2">
      <c r="B186" s="93" t="s">
        <v>270</v>
      </c>
      <c r="C186" s="123"/>
      <c r="D186" s="94">
        <f t="shared" ref="D186:O186" si="96">D120+D133</f>
        <v>1556883.2605320166</v>
      </c>
      <c r="E186" s="94">
        <f t="shared" si="96"/>
        <v>1634336.2944250002</v>
      </c>
      <c r="F186" s="94">
        <f t="shared" si="96"/>
        <v>3314351.7792323334</v>
      </c>
      <c r="G186" s="94">
        <f t="shared" si="96"/>
        <v>1438789.2710649308</v>
      </c>
      <c r="H186" s="94">
        <f t="shared" si="96"/>
        <v>1724529.1807423611</v>
      </c>
      <c r="I186" s="94">
        <f t="shared" si="96"/>
        <v>1240803.0459999999</v>
      </c>
      <c r="J186" s="94">
        <f t="shared" si="96"/>
        <v>886820.53049999988</v>
      </c>
      <c r="K186" s="94">
        <f t="shared" si="96"/>
        <v>1145635.7425000002</v>
      </c>
      <c r="L186" s="94">
        <f t="shared" si="96"/>
        <v>1115734.8375000001</v>
      </c>
      <c r="M186" s="94">
        <f t="shared" si="96"/>
        <v>1359194.5914798114</v>
      </c>
      <c r="N186" s="94">
        <f t="shared" si="96"/>
        <v>2001667.5665676212</v>
      </c>
      <c r="O186" s="94">
        <f t="shared" si="96"/>
        <v>1677785.8586686209</v>
      </c>
      <c r="P186" s="126">
        <f t="shared" si="91"/>
        <v>19096531.959212698</v>
      </c>
      <c r="Q186" s="126"/>
    </row>
    <row r="187" spans="2:17" x14ac:dyDescent="0.2">
      <c r="B187" s="93" t="s">
        <v>271</v>
      </c>
      <c r="C187" s="123"/>
      <c r="D187" s="94">
        <f t="shared" ref="D187:O187" si="97">D121+D134</f>
        <v>820488.42824276909</v>
      </c>
      <c r="E187" s="94">
        <f t="shared" si="97"/>
        <v>830913.82102174615</v>
      </c>
      <c r="F187" s="94">
        <f t="shared" si="97"/>
        <v>640086.64660971833</v>
      </c>
      <c r="G187" s="94">
        <f t="shared" si="97"/>
        <v>559363.34195801103</v>
      </c>
      <c r="H187" s="94">
        <f t="shared" si="97"/>
        <v>1389118.9113738928</v>
      </c>
      <c r="I187" s="94">
        <f t="shared" si="97"/>
        <v>-735813.41742707684</v>
      </c>
      <c r="J187" s="94">
        <f t="shared" si="97"/>
        <v>267277.83240666962</v>
      </c>
      <c r="K187" s="94">
        <f t="shared" si="97"/>
        <v>53957.1563707838</v>
      </c>
      <c r="L187" s="94">
        <f t="shared" si="97"/>
        <v>222683.87805888843</v>
      </c>
      <c r="M187" s="94">
        <f t="shared" si="97"/>
        <v>448885.23279522581</v>
      </c>
      <c r="N187" s="94">
        <f t="shared" si="97"/>
        <v>640100.34482485591</v>
      </c>
      <c r="O187" s="94">
        <f t="shared" si="97"/>
        <v>785953.70149286289</v>
      </c>
      <c r="P187" s="126">
        <f t="shared" si="91"/>
        <v>5923015.8777283467</v>
      </c>
      <c r="Q187" s="126"/>
    </row>
    <row r="188" spans="2:17" x14ac:dyDescent="0.2">
      <c r="B188" s="93" t="s">
        <v>272</v>
      </c>
      <c r="C188" s="123"/>
      <c r="D188" s="94">
        <f t="shared" ref="D188:O188" si="98">D122+D135</f>
        <v>3002772.5645881942</v>
      </c>
      <c r="E188" s="94">
        <f t="shared" si="98"/>
        <v>4621628.5169729162</v>
      </c>
      <c r="F188" s="94">
        <f t="shared" si="98"/>
        <v>-231849.19453576408</v>
      </c>
      <c r="G188" s="94">
        <f t="shared" si="98"/>
        <v>2723466.2504215282</v>
      </c>
      <c r="H188" s="94">
        <f t="shared" si="98"/>
        <v>1246552.8348298618</v>
      </c>
      <c r="I188" s="94">
        <f t="shared" si="98"/>
        <v>1715299.6034333331</v>
      </c>
      <c r="J188" s="94">
        <f t="shared" si="98"/>
        <v>958529.429</v>
      </c>
      <c r="K188" s="94">
        <f t="shared" si="98"/>
        <v>1247016.9835000001</v>
      </c>
      <c r="L188" s="94">
        <f t="shared" si="98"/>
        <v>1039176.7770999994</v>
      </c>
      <c r="M188" s="94">
        <f t="shared" si="98"/>
        <v>1310947.3193618064</v>
      </c>
      <c r="N188" s="94">
        <f t="shared" si="98"/>
        <v>4443930.1460361099</v>
      </c>
      <c r="O188" s="94">
        <f t="shared" si="98"/>
        <v>-934113.77094166691</v>
      </c>
      <c r="P188" s="126">
        <f t="shared" si="91"/>
        <v>21143357.459766317</v>
      </c>
      <c r="Q188" s="126"/>
    </row>
    <row r="189" spans="2:17" x14ac:dyDescent="0.2">
      <c r="B189" s="4" t="s">
        <v>273</v>
      </c>
      <c r="C189" s="123"/>
      <c r="D189" s="94">
        <f t="shared" ref="D189:O189" si="99">D131</f>
        <v>4555.1600000000008</v>
      </c>
      <c r="E189" s="94">
        <f t="shared" si="99"/>
        <v>-1918.0600000000013</v>
      </c>
      <c r="F189" s="94">
        <f t="shared" si="99"/>
        <v>9800.5300000000007</v>
      </c>
      <c r="G189" s="94">
        <f t="shared" si="99"/>
        <v>-1124.880000000001</v>
      </c>
      <c r="H189" s="94">
        <f t="shared" si="99"/>
        <v>3327.4799999999987</v>
      </c>
      <c r="I189" s="94">
        <f t="shared" si="99"/>
        <v>3992.3200000000024</v>
      </c>
      <c r="J189" s="94">
        <f t="shared" si="99"/>
        <v>1442.7499999999989</v>
      </c>
      <c r="K189" s="94">
        <f t="shared" si="99"/>
        <v>2077.6000000000013</v>
      </c>
      <c r="L189" s="94">
        <f t="shared" si="99"/>
        <v>1642.1399999999985</v>
      </c>
      <c r="M189" s="94">
        <f t="shared" si="99"/>
        <v>4842.2699999999995</v>
      </c>
      <c r="N189" s="94">
        <f t="shared" si="99"/>
        <v>-2395.9099999999989</v>
      </c>
      <c r="O189" s="94">
        <f t="shared" si="99"/>
        <v>7799.130000000001</v>
      </c>
      <c r="P189" s="126">
        <f t="shared" si="91"/>
        <v>34040.530000000006</v>
      </c>
      <c r="Q189" s="126"/>
    </row>
    <row r="190" spans="2:17" x14ac:dyDescent="0.2">
      <c r="B190" s="4" t="s">
        <v>274</v>
      </c>
      <c r="C190" s="123"/>
      <c r="D190" s="94">
        <f t="shared" ref="D190:O190" si="100">D117+D136</f>
        <v>1851386.3214037917</v>
      </c>
      <c r="E190" s="94">
        <f t="shared" si="100"/>
        <v>1675062.3582954165</v>
      </c>
      <c r="F190" s="94">
        <f t="shared" si="100"/>
        <v>1623382.6718784226</v>
      </c>
      <c r="G190" s="94">
        <f t="shared" si="100"/>
        <v>1644481.8542442876</v>
      </c>
      <c r="H190" s="94">
        <f t="shared" si="100"/>
        <v>1550412.5479439031</v>
      </c>
      <c r="I190" s="94">
        <f t="shared" si="100"/>
        <v>1493068.3599999999</v>
      </c>
      <c r="J190" s="94">
        <f t="shared" si="100"/>
        <v>1535248.65</v>
      </c>
      <c r="K190" s="94">
        <f t="shared" si="100"/>
        <v>1594740.3299999998</v>
      </c>
      <c r="L190" s="94">
        <f t="shared" si="100"/>
        <v>1586355.81</v>
      </c>
      <c r="M190" s="94">
        <f t="shared" si="100"/>
        <v>1656220.8763082388</v>
      </c>
      <c r="N190" s="94">
        <f t="shared" si="100"/>
        <v>1928635.8826912499</v>
      </c>
      <c r="O190" s="94">
        <f t="shared" si="100"/>
        <v>1962783.957979375</v>
      </c>
      <c r="P190" s="126">
        <f t="shared" si="91"/>
        <v>20101779.620744683</v>
      </c>
      <c r="Q190" s="126"/>
    </row>
    <row r="191" spans="2:17" x14ac:dyDescent="0.2">
      <c r="B191" s="4" t="s">
        <v>275</v>
      </c>
      <c r="C191" s="123"/>
      <c r="D191" s="94">
        <f t="shared" ref="D191:O191" si="101">D118+D137</f>
        <v>6010913.3654186102</v>
      </c>
      <c r="E191" s="94">
        <f t="shared" si="101"/>
        <v>4188374.416003</v>
      </c>
      <c r="F191" s="94">
        <f t="shared" si="101"/>
        <v>8126043.0769034363</v>
      </c>
      <c r="G191" s="94">
        <f t="shared" si="101"/>
        <v>5683064.5041041262</v>
      </c>
      <c r="H191" s="94">
        <f t="shared" si="101"/>
        <v>5294613.8033103738</v>
      </c>
      <c r="I191" s="94">
        <f t="shared" si="101"/>
        <v>5542467.3499999996</v>
      </c>
      <c r="J191" s="94">
        <f t="shared" si="101"/>
        <v>5348411.4700000007</v>
      </c>
      <c r="K191" s="94">
        <f t="shared" si="101"/>
        <v>5678312.4099999992</v>
      </c>
      <c r="L191" s="94">
        <f t="shared" si="101"/>
        <v>5703394.4700000007</v>
      </c>
      <c r="M191" s="94">
        <f t="shared" si="101"/>
        <v>6173268.9560725</v>
      </c>
      <c r="N191" s="94">
        <f t="shared" si="101"/>
        <v>5351965.580766499</v>
      </c>
      <c r="O191" s="94">
        <f t="shared" si="101"/>
        <v>7182497.0694050007</v>
      </c>
      <c r="P191" s="126">
        <f t="shared" si="91"/>
        <v>70283326.471983537</v>
      </c>
      <c r="Q191" s="126"/>
    </row>
    <row r="192" spans="2:17" x14ac:dyDescent="0.2">
      <c r="B192" s="5" t="s">
        <v>279</v>
      </c>
      <c r="C192" s="123"/>
      <c r="D192" s="94">
        <f t="shared" ref="D192:O192" si="102">D138+D132</f>
        <v>144804.88999999998</v>
      </c>
      <c r="E192" s="94">
        <f t="shared" si="102"/>
        <v>211120.65000000002</v>
      </c>
      <c r="F192" s="94">
        <f t="shared" si="102"/>
        <v>114855.8</v>
      </c>
      <c r="G192" s="94">
        <f t="shared" si="102"/>
        <v>104090.93</v>
      </c>
      <c r="H192" s="94">
        <f t="shared" si="102"/>
        <v>116920.63999999998</v>
      </c>
      <c r="I192" s="94">
        <f t="shared" si="102"/>
        <v>97980.93</v>
      </c>
      <c r="J192" s="94">
        <f t="shared" si="102"/>
        <v>112559.73999999999</v>
      </c>
      <c r="K192" s="94">
        <f t="shared" si="102"/>
        <v>109967.85</v>
      </c>
      <c r="L192" s="94">
        <f t="shared" si="102"/>
        <v>130009.84</v>
      </c>
      <c r="M192" s="94">
        <f t="shared" si="102"/>
        <v>136935.89000000001</v>
      </c>
      <c r="N192" s="94">
        <f t="shared" si="102"/>
        <v>193496.56</v>
      </c>
      <c r="O192" s="94">
        <f t="shared" si="102"/>
        <v>78964.990000000005</v>
      </c>
      <c r="P192" s="126">
        <f t="shared" si="91"/>
        <v>1551708.7100000002</v>
      </c>
      <c r="Q192" s="126"/>
    </row>
    <row r="193" spans="2:17" x14ac:dyDescent="0.2">
      <c r="B193" s="4" t="s">
        <v>277</v>
      </c>
      <c r="C193" s="123"/>
      <c r="D193" s="94">
        <f t="shared" ref="D193:O193" si="103">D119+D139</f>
        <v>8083647.5677462481</v>
      </c>
      <c r="E193" s="94">
        <f t="shared" si="103"/>
        <v>7629923.9196362505</v>
      </c>
      <c r="F193" s="94">
        <f t="shared" si="103"/>
        <v>9669212.1450879183</v>
      </c>
      <c r="G193" s="94">
        <f t="shared" si="103"/>
        <v>8468671.4799562506</v>
      </c>
      <c r="H193" s="94">
        <f t="shared" si="103"/>
        <v>8246448.7783129159</v>
      </c>
      <c r="I193" s="94">
        <f t="shared" si="103"/>
        <v>7277135.7599999988</v>
      </c>
      <c r="J193" s="94">
        <f t="shared" si="103"/>
        <v>7594940.5299999993</v>
      </c>
      <c r="K193" s="94">
        <f t="shared" si="103"/>
        <v>7454625.0000000009</v>
      </c>
      <c r="L193" s="94">
        <f t="shared" si="103"/>
        <v>7073020.7800933337</v>
      </c>
      <c r="M193" s="94">
        <f t="shared" si="103"/>
        <v>8671175.7831091657</v>
      </c>
      <c r="N193" s="94">
        <f t="shared" si="103"/>
        <v>7484508.9529016651</v>
      </c>
      <c r="O193" s="94">
        <f t="shared" si="103"/>
        <v>8622646.2690312508</v>
      </c>
      <c r="P193" s="126">
        <f t="shared" si="91"/>
        <v>96275956.965875</v>
      </c>
      <c r="Q193" s="126"/>
    </row>
    <row r="194" spans="2:17" s="53" customFormat="1" x14ac:dyDescent="0.2">
      <c r="B194" s="90" t="s">
        <v>112</v>
      </c>
      <c r="C194" s="133"/>
      <c r="D194" s="94">
        <f t="shared" ref="D194:O194" si="104">D125</f>
        <v>3709668.2496472211</v>
      </c>
      <c r="E194" s="94">
        <f t="shared" si="104"/>
        <v>2999162.7477208339</v>
      </c>
      <c r="F194" s="94">
        <f t="shared" si="104"/>
        <v>3790775.799040277</v>
      </c>
      <c r="G194" s="94">
        <f t="shared" si="104"/>
        <v>2789533.0431166668</v>
      </c>
      <c r="H194" s="94">
        <f t="shared" si="104"/>
        <v>2098618.2116555567</v>
      </c>
      <c r="I194" s="94">
        <f t="shared" si="104"/>
        <v>1819403.6541166669</v>
      </c>
      <c r="J194" s="94">
        <f t="shared" si="104"/>
        <v>1591528.88</v>
      </c>
      <c r="K194" s="94">
        <f t="shared" si="104"/>
        <v>1592116.9900000002</v>
      </c>
      <c r="L194" s="94">
        <f t="shared" si="104"/>
        <v>2424264.5672888868</v>
      </c>
      <c r="M194" s="94">
        <f t="shared" si="104"/>
        <v>1953805.5981777792</v>
      </c>
      <c r="N194" s="94">
        <f t="shared" si="104"/>
        <v>2079144.8600388863</v>
      </c>
      <c r="O194" s="94">
        <f t="shared" si="104"/>
        <v>4713429.0554722212</v>
      </c>
      <c r="P194" s="126">
        <f t="shared" si="91"/>
        <v>31561451.656274997</v>
      </c>
      <c r="Q194" s="94"/>
    </row>
    <row r="195" spans="2:17" x14ac:dyDescent="0.2">
      <c r="B195" s="93" t="s">
        <v>280</v>
      </c>
      <c r="C195" s="123"/>
      <c r="D195" s="131">
        <f t="shared" ref="D195:P195" si="105">SUM(D180:D194)</f>
        <v>157838557.98777315</v>
      </c>
      <c r="E195" s="131">
        <f t="shared" si="105"/>
        <v>145502730.16844824</v>
      </c>
      <c r="F195" s="131">
        <f t="shared" si="105"/>
        <v>138746454.60018498</v>
      </c>
      <c r="G195" s="131">
        <f t="shared" si="105"/>
        <v>98762614.28390111</v>
      </c>
      <c r="H195" s="131">
        <f t="shared" si="105"/>
        <v>67844319.18557252</v>
      </c>
      <c r="I195" s="131">
        <f t="shared" si="105"/>
        <v>51484575.59307868</v>
      </c>
      <c r="J195" s="131">
        <f t="shared" si="105"/>
        <v>41070703.959334031</v>
      </c>
      <c r="K195" s="131">
        <f t="shared" si="105"/>
        <v>42661244.508075662</v>
      </c>
      <c r="L195" s="131">
        <f t="shared" si="105"/>
        <v>52854550.104118288</v>
      </c>
      <c r="M195" s="131">
        <f t="shared" si="105"/>
        <v>86928303.820541397</v>
      </c>
      <c r="N195" s="131">
        <f t="shared" si="105"/>
        <v>127948109.75950867</v>
      </c>
      <c r="O195" s="131">
        <f t="shared" si="105"/>
        <v>155914915.28635055</v>
      </c>
      <c r="P195" s="131">
        <f t="shared" si="105"/>
        <v>1167557079.2568874</v>
      </c>
      <c r="Q195" s="94"/>
    </row>
    <row r="196" spans="2:17" x14ac:dyDescent="0.2">
      <c r="B196" s="134" t="s">
        <v>176</v>
      </c>
      <c r="C196" s="135"/>
      <c r="D196" s="136">
        <f t="shared" ref="D196:P196" si="106">D195-D142</f>
        <v>0</v>
      </c>
      <c r="E196" s="136">
        <f t="shared" si="106"/>
        <v>0</v>
      </c>
      <c r="F196" s="136">
        <f t="shared" si="106"/>
        <v>0</v>
      </c>
      <c r="G196" s="136">
        <f t="shared" si="106"/>
        <v>0</v>
      </c>
      <c r="H196" s="136">
        <f t="shared" si="106"/>
        <v>0</v>
      </c>
      <c r="I196" s="136">
        <f t="shared" si="106"/>
        <v>0</v>
      </c>
      <c r="J196" s="136">
        <f t="shared" si="106"/>
        <v>0</v>
      </c>
      <c r="K196" s="136">
        <f t="shared" si="106"/>
        <v>0</v>
      </c>
      <c r="L196" s="136">
        <f t="shared" si="106"/>
        <v>0</v>
      </c>
      <c r="M196" s="136">
        <f t="shared" si="106"/>
        <v>0</v>
      </c>
      <c r="N196" s="136">
        <f t="shared" si="106"/>
        <v>0</v>
      </c>
      <c r="O196" s="136">
        <f t="shared" si="106"/>
        <v>0</v>
      </c>
      <c r="P196" s="136">
        <f t="shared" si="106"/>
        <v>0</v>
      </c>
      <c r="Q196" s="94"/>
    </row>
    <row r="197" spans="2:17" x14ac:dyDescent="0.2">
      <c r="C197" s="12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</row>
    <row r="198" spans="2:17" ht="10.5" x14ac:dyDescent="0.25">
      <c r="B198" s="67" t="s">
        <v>281</v>
      </c>
      <c r="C198" s="12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</row>
    <row r="199" spans="2:17" s="5" customFormat="1" x14ac:dyDescent="0.2">
      <c r="B199" s="90" t="s">
        <v>282</v>
      </c>
      <c r="C199" s="119"/>
      <c r="D199" s="64">
        <f t="shared" ref="D199:O199" si="107">SUM(D36:D38)</f>
        <v>797327</v>
      </c>
      <c r="E199" s="64">
        <f t="shared" si="107"/>
        <v>798015</v>
      </c>
      <c r="F199" s="64">
        <f t="shared" si="107"/>
        <v>798796</v>
      </c>
      <c r="G199" s="64">
        <f t="shared" si="107"/>
        <v>799475</v>
      </c>
      <c r="H199" s="64">
        <f t="shared" si="107"/>
        <v>799892</v>
      </c>
      <c r="I199" s="64">
        <f t="shared" si="107"/>
        <v>800341</v>
      </c>
      <c r="J199" s="64">
        <f t="shared" si="107"/>
        <v>800776</v>
      </c>
      <c r="K199" s="64">
        <f t="shared" si="107"/>
        <v>801602</v>
      </c>
      <c r="L199" s="64">
        <f t="shared" si="107"/>
        <v>802648</v>
      </c>
      <c r="M199" s="64">
        <f t="shared" si="107"/>
        <v>803957</v>
      </c>
      <c r="N199" s="64">
        <f t="shared" si="107"/>
        <v>805139</v>
      </c>
      <c r="O199" s="64">
        <f t="shared" si="107"/>
        <v>806264</v>
      </c>
      <c r="P199" s="64">
        <f t="shared" ref="P199:P212" si="108">SUM(D199:O199)</f>
        <v>9614232</v>
      </c>
      <c r="Q199" s="64"/>
    </row>
    <row r="200" spans="2:17" s="5" customFormat="1" x14ac:dyDescent="0.2">
      <c r="B200" s="97" t="s">
        <v>266</v>
      </c>
      <c r="C200" s="119"/>
      <c r="D200" s="64">
        <f t="shared" ref="D200:O200" si="109">SUM(D40,D47)</f>
        <v>57465</v>
      </c>
      <c r="E200" s="64">
        <f t="shared" si="109"/>
        <v>57527</v>
      </c>
      <c r="F200" s="64">
        <f t="shared" si="109"/>
        <v>57575</v>
      </c>
      <c r="G200" s="64">
        <f t="shared" si="109"/>
        <v>57563</v>
      </c>
      <c r="H200" s="64">
        <f t="shared" si="109"/>
        <v>57523</v>
      </c>
      <c r="I200" s="64">
        <f t="shared" si="109"/>
        <v>57455</v>
      </c>
      <c r="J200" s="64">
        <f t="shared" si="109"/>
        <v>57428</v>
      </c>
      <c r="K200" s="64">
        <f t="shared" si="109"/>
        <v>57462</v>
      </c>
      <c r="L200" s="64">
        <f t="shared" si="109"/>
        <v>57508</v>
      </c>
      <c r="M200" s="64">
        <f t="shared" si="109"/>
        <v>57545</v>
      </c>
      <c r="N200" s="64">
        <f t="shared" si="109"/>
        <v>57630</v>
      </c>
      <c r="O200" s="64">
        <f t="shared" si="109"/>
        <v>57780</v>
      </c>
      <c r="P200" s="64">
        <f t="shared" si="108"/>
        <v>690461</v>
      </c>
      <c r="Q200" s="64"/>
    </row>
    <row r="201" spans="2:17" x14ac:dyDescent="0.2">
      <c r="B201" s="90" t="s">
        <v>267</v>
      </c>
      <c r="C201" s="123"/>
      <c r="D201" s="94">
        <f t="shared" ref="D201:O201" si="110">D41+D48</f>
        <v>1250</v>
      </c>
      <c r="E201" s="94">
        <f t="shared" si="110"/>
        <v>1225</v>
      </c>
      <c r="F201" s="94">
        <f t="shared" si="110"/>
        <v>1217</v>
      </c>
      <c r="G201" s="94">
        <f t="shared" si="110"/>
        <v>1209</v>
      </c>
      <c r="H201" s="94">
        <f t="shared" si="110"/>
        <v>1204</v>
      </c>
      <c r="I201" s="94">
        <f t="shared" si="110"/>
        <v>1199</v>
      </c>
      <c r="J201" s="94">
        <f t="shared" si="110"/>
        <v>1221</v>
      </c>
      <c r="K201" s="94">
        <f t="shared" si="110"/>
        <v>1218</v>
      </c>
      <c r="L201" s="94">
        <f t="shared" si="110"/>
        <v>1214</v>
      </c>
      <c r="M201" s="94">
        <f t="shared" si="110"/>
        <v>1213</v>
      </c>
      <c r="N201" s="94">
        <f t="shared" si="110"/>
        <v>1214</v>
      </c>
      <c r="O201" s="94">
        <f t="shared" si="110"/>
        <v>1212</v>
      </c>
      <c r="P201" s="94">
        <f t="shared" si="108"/>
        <v>14596</v>
      </c>
      <c r="Q201" s="94"/>
    </row>
    <row r="202" spans="2:17" x14ac:dyDescent="0.2">
      <c r="B202" s="93" t="s">
        <v>268</v>
      </c>
      <c r="C202" s="123"/>
      <c r="D202" s="94">
        <f t="shared" ref="D202:O202" si="111">D42</f>
        <v>0</v>
      </c>
      <c r="E202" s="94">
        <f t="shared" si="111"/>
        <v>0</v>
      </c>
      <c r="F202" s="94">
        <f t="shared" si="111"/>
        <v>0</v>
      </c>
      <c r="G202" s="94">
        <f t="shared" si="111"/>
        <v>0</v>
      </c>
      <c r="H202" s="94">
        <f t="shared" si="111"/>
        <v>0</v>
      </c>
      <c r="I202" s="94">
        <f t="shared" si="111"/>
        <v>0</v>
      </c>
      <c r="J202" s="94">
        <f t="shared" si="111"/>
        <v>0</v>
      </c>
      <c r="K202" s="94">
        <f t="shared" si="111"/>
        <v>0</v>
      </c>
      <c r="L202" s="94">
        <f t="shared" si="111"/>
        <v>0</v>
      </c>
      <c r="M202" s="94">
        <f t="shared" si="111"/>
        <v>0</v>
      </c>
      <c r="N202" s="94">
        <f t="shared" si="111"/>
        <v>0</v>
      </c>
      <c r="O202" s="94">
        <f t="shared" si="111"/>
        <v>0</v>
      </c>
      <c r="P202" s="94">
        <f t="shared" si="108"/>
        <v>0</v>
      </c>
      <c r="Q202" s="94"/>
    </row>
    <row r="203" spans="2:17" x14ac:dyDescent="0.2">
      <c r="B203" s="90" t="s">
        <v>283</v>
      </c>
      <c r="C203" s="123"/>
      <c r="D203" s="94">
        <f t="shared" ref="D203:O203" si="112">SUM(D39,D43,D49)</f>
        <v>0</v>
      </c>
      <c r="E203" s="94">
        <f t="shared" si="112"/>
        <v>0</v>
      </c>
      <c r="F203" s="94">
        <f t="shared" si="112"/>
        <v>0</v>
      </c>
      <c r="G203" s="94">
        <f t="shared" si="112"/>
        <v>0</v>
      </c>
      <c r="H203" s="94">
        <f t="shared" si="112"/>
        <v>0</v>
      </c>
      <c r="I203" s="94">
        <f t="shared" si="112"/>
        <v>0</v>
      </c>
      <c r="J203" s="94">
        <f t="shared" si="112"/>
        <v>0</v>
      </c>
      <c r="K203" s="94">
        <f t="shared" si="112"/>
        <v>0</v>
      </c>
      <c r="L203" s="94">
        <f t="shared" si="112"/>
        <v>0</v>
      </c>
      <c r="M203" s="94">
        <f t="shared" si="112"/>
        <v>0</v>
      </c>
      <c r="N203" s="94">
        <f t="shared" si="112"/>
        <v>0</v>
      </c>
      <c r="O203" s="94">
        <f t="shared" si="112"/>
        <v>0</v>
      </c>
      <c r="P203" s="94">
        <f t="shared" si="108"/>
        <v>0</v>
      </c>
      <c r="Q203" s="94"/>
    </row>
    <row r="204" spans="2:17" x14ac:dyDescent="0.2">
      <c r="B204" s="90" t="s">
        <v>270</v>
      </c>
      <c r="C204" s="123"/>
      <c r="D204" s="94">
        <f t="shared" ref="D204:O204" si="113">D44+D50</f>
        <v>29</v>
      </c>
      <c r="E204" s="94">
        <f t="shared" si="113"/>
        <v>29</v>
      </c>
      <c r="F204" s="94">
        <f t="shared" si="113"/>
        <v>30</v>
      </c>
      <c r="G204" s="94">
        <f t="shared" si="113"/>
        <v>30</v>
      </c>
      <c r="H204" s="94">
        <f t="shared" si="113"/>
        <v>30</v>
      </c>
      <c r="I204" s="94">
        <f t="shared" si="113"/>
        <v>30</v>
      </c>
      <c r="J204" s="94">
        <f t="shared" si="113"/>
        <v>30</v>
      </c>
      <c r="K204" s="94">
        <f t="shared" si="113"/>
        <v>30</v>
      </c>
      <c r="L204" s="94">
        <f t="shared" si="113"/>
        <v>30</v>
      </c>
      <c r="M204" s="94">
        <f t="shared" si="113"/>
        <v>30</v>
      </c>
      <c r="N204" s="94">
        <f t="shared" si="113"/>
        <v>30</v>
      </c>
      <c r="O204" s="94">
        <f t="shared" si="113"/>
        <v>30</v>
      </c>
      <c r="P204" s="94">
        <f t="shared" si="108"/>
        <v>358</v>
      </c>
      <c r="Q204" s="94"/>
    </row>
    <row r="205" spans="2:17" x14ac:dyDescent="0.2">
      <c r="B205" s="90" t="s">
        <v>271</v>
      </c>
      <c r="C205" s="123"/>
      <c r="D205" s="94">
        <f t="shared" ref="D205:O205" si="114">D45+D51</f>
        <v>117</v>
      </c>
      <c r="E205" s="94">
        <f t="shared" si="114"/>
        <v>117</v>
      </c>
      <c r="F205" s="94">
        <f t="shared" si="114"/>
        <v>118</v>
      </c>
      <c r="G205" s="94">
        <f t="shared" si="114"/>
        <v>116</v>
      </c>
      <c r="H205" s="94">
        <f t="shared" si="114"/>
        <v>115</v>
      </c>
      <c r="I205" s="94">
        <f t="shared" si="114"/>
        <v>115</v>
      </c>
      <c r="J205" s="94">
        <f t="shared" si="114"/>
        <v>115</v>
      </c>
      <c r="K205" s="94">
        <f t="shared" si="114"/>
        <v>115</v>
      </c>
      <c r="L205" s="94">
        <f t="shared" si="114"/>
        <v>115</v>
      </c>
      <c r="M205" s="94">
        <f t="shared" si="114"/>
        <v>108</v>
      </c>
      <c r="N205" s="94">
        <f t="shared" si="114"/>
        <v>107</v>
      </c>
      <c r="O205" s="94">
        <f t="shared" si="114"/>
        <v>107</v>
      </c>
      <c r="P205" s="94">
        <f t="shared" si="108"/>
        <v>1365</v>
      </c>
      <c r="Q205" s="94"/>
    </row>
    <row r="206" spans="2:17" x14ac:dyDescent="0.2">
      <c r="B206" s="90" t="s">
        <v>272</v>
      </c>
      <c r="C206" s="123"/>
      <c r="D206" s="94">
        <f t="shared" ref="D206:O206" si="115">D46+D52</f>
        <v>5</v>
      </c>
      <c r="E206" s="94">
        <f t="shared" si="115"/>
        <v>5</v>
      </c>
      <c r="F206" s="94">
        <f t="shared" si="115"/>
        <v>5</v>
      </c>
      <c r="G206" s="94">
        <f t="shared" si="115"/>
        <v>5</v>
      </c>
      <c r="H206" s="94">
        <f t="shared" si="115"/>
        <v>5</v>
      </c>
      <c r="I206" s="94">
        <f t="shared" si="115"/>
        <v>5</v>
      </c>
      <c r="J206" s="94">
        <f t="shared" si="115"/>
        <v>5</v>
      </c>
      <c r="K206" s="94">
        <f t="shared" si="115"/>
        <v>5</v>
      </c>
      <c r="L206" s="94">
        <f t="shared" si="115"/>
        <v>5</v>
      </c>
      <c r="M206" s="94">
        <f t="shared" si="115"/>
        <v>5</v>
      </c>
      <c r="N206" s="94">
        <f t="shared" si="115"/>
        <v>5</v>
      </c>
      <c r="O206" s="94">
        <f t="shared" si="115"/>
        <v>4</v>
      </c>
      <c r="P206" s="94">
        <f t="shared" si="108"/>
        <v>59</v>
      </c>
      <c r="Q206" s="94"/>
    </row>
    <row r="207" spans="2:17" x14ac:dyDescent="0.2">
      <c r="B207" s="4" t="s">
        <v>273</v>
      </c>
      <c r="C207" s="123"/>
      <c r="D207" s="94">
        <f t="shared" ref="D207:O207" si="116">D53</f>
        <v>2</v>
      </c>
      <c r="E207" s="94">
        <f t="shared" si="116"/>
        <v>2</v>
      </c>
      <c r="F207" s="94">
        <f t="shared" si="116"/>
        <v>2</v>
      </c>
      <c r="G207" s="94">
        <f t="shared" si="116"/>
        <v>2</v>
      </c>
      <c r="H207" s="94">
        <f t="shared" si="116"/>
        <v>2</v>
      </c>
      <c r="I207" s="94">
        <f t="shared" si="116"/>
        <v>2</v>
      </c>
      <c r="J207" s="94">
        <f t="shared" si="116"/>
        <v>2</v>
      </c>
      <c r="K207" s="94">
        <f t="shared" si="116"/>
        <v>2</v>
      </c>
      <c r="L207" s="94">
        <f t="shared" si="116"/>
        <v>2</v>
      </c>
      <c r="M207" s="94">
        <f t="shared" si="116"/>
        <v>2</v>
      </c>
      <c r="N207" s="94">
        <f t="shared" si="116"/>
        <v>2</v>
      </c>
      <c r="O207" s="94">
        <f t="shared" si="116"/>
        <v>2</v>
      </c>
      <c r="P207" s="94">
        <f t="shared" si="108"/>
        <v>24</v>
      </c>
      <c r="Q207" s="94"/>
    </row>
    <row r="208" spans="2:17" x14ac:dyDescent="0.2">
      <c r="B208" s="4" t="s">
        <v>274</v>
      </c>
      <c r="C208" s="123"/>
      <c r="D208" s="94">
        <f t="shared" ref="D208:O208" si="117">D54+D59</f>
        <v>97</v>
      </c>
      <c r="E208" s="94">
        <f t="shared" si="117"/>
        <v>98</v>
      </c>
      <c r="F208" s="94">
        <f t="shared" si="117"/>
        <v>98</v>
      </c>
      <c r="G208" s="94">
        <f t="shared" si="117"/>
        <v>100</v>
      </c>
      <c r="H208" s="94">
        <f t="shared" si="117"/>
        <v>101</v>
      </c>
      <c r="I208" s="94">
        <f t="shared" si="117"/>
        <v>103</v>
      </c>
      <c r="J208" s="94">
        <f t="shared" si="117"/>
        <v>102</v>
      </c>
      <c r="K208" s="94">
        <f t="shared" si="117"/>
        <v>100</v>
      </c>
      <c r="L208" s="94">
        <f t="shared" si="117"/>
        <v>100</v>
      </c>
      <c r="M208" s="94">
        <f t="shared" si="117"/>
        <v>100</v>
      </c>
      <c r="N208" s="94">
        <f t="shared" si="117"/>
        <v>99</v>
      </c>
      <c r="O208" s="94">
        <f t="shared" si="117"/>
        <v>99</v>
      </c>
      <c r="P208" s="94">
        <f t="shared" si="108"/>
        <v>1197</v>
      </c>
      <c r="Q208" s="94"/>
    </row>
    <row r="209" spans="2:17" x14ac:dyDescent="0.2">
      <c r="B209" s="4" t="s">
        <v>275</v>
      </c>
      <c r="C209" s="123"/>
      <c r="D209" s="94">
        <f t="shared" ref="D209:O209" si="118">D55+D60</f>
        <v>93</v>
      </c>
      <c r="E209" s="94">
        <f t="shared" si="118"/>
        <v>92</v>
      </c>
      <c r="F209" s="94">
        <f t="shared" si="118"/>
        <v>90</v>
      </c>
      <c r="G209" s="94">
        <f t="shared" si="118"/>
        <v>90</v>
      </c>
      <c r="H209" s="94">
        <f t="shared" si="118"/>
        <v>90</v>
      </c>
      <c r="I209" s="94">
        <f t="shared" si="118"/>
        <v>90</v>
      </c>
      <c r="J209" s="94">
        <f t="shared" si="118"/>
        <v>90</v>
      </c>
      <c r="K209" s="94">
        <f t="shared" si="118"/>
        <v>90</v>
      </c>
      <c r="L209" s="94">
        <f t="shared" si="118"/>
        <v>89</v>
      </c>
      <c r="M209" s="94">
        <f t="shared" si="118"/>
        <v>89</v>
      </c>
      <c r="N209" s="94">
        <f t="shared" si="118"/>
        <v>89</v>
      </c>
      <c r="O209" s="94">
        <f t="shared" si="118"/>
        <v>89</v>
      </c>
      <c r="P209" s="94">
        <f t="shared" si="108"/>
        <v>1081</v>
      </c>
      <c r="Q209" s="94"/>
    </row>
    <row r="210" spans="2:17" x14ac:dyDescent="0.2">
      <c r="B210" s="5" t="s">
        <v>279</v>
      </c>
      <c r="C210" s="123"/>
      <c r="D210" s="94">
        <f t="shared" ref="D210:O210" si="119">D61+D56</f>
        <v>7</v>
      </c>
      <c r="E210" s="94">
        <f t="shared" si="119"/>
        <v>8</v>
      </c>
      <c r="F210" s="94">
        <f t="shared" si="119"/>
        <v>8</v>
      </c>
      <c r="G210" s="94">
        <f t="shared" si="119"/>
        <v>8</v>
      </c>
      <c r="H210" s="94">
        <f t="shared" si="119"/>
        <v>8</v>
      </c>
      <c r="I210" s="94">
        <f t="shared" si="119"/>
        <v>8</v>
      </c>
      <c r="J210" s="94">
        <f t="shared" si="119"/>
        <v>8</v>
      </c>
      <c r="K210" s="94">
        <f t="shared" si="119"/>
        <v>8</v>
      </c>
      <c r="L210" s="94">
        <f t="shared" si="119"/>
        <v>9</v>
      </c>
      <c r="M210" s="94">
        <f t="shared" si="119"/>
        <v>9</v>
      </c>
      <c r="N210" s="94">
        <f t="shared" si="119"/>
        <v>9</v>
      </c>
      <c r="O210" s="94">
        <f t="shared" si="119"/>
        <v>9</v>
      </c>
      <c r="P210" s="94">
        <f t="shared" si="108"/>
        <v>99</v>
      </c>
      <c r="Q210" s="94"/>
    </row>
    <row r="211" spans="2:17" x14ac:dyDescent="0.2">
      <c r="B211" s="4" t="s">
        <v>277</v>
      </c>
      <c r="C211" s="123"/>
      <c r="D211" s="94">
        <f t="shared" ref="D211:O211" si="120">D57+D62</f>
        <v>10</v>
      </c>
      <c r="E211" s="94">
        <f t="shared" si="120"/>
        <v>10</v>
      </c>
      <c r="F211" s="94">
        <f t="shared" si="120"/>
        <v>10</v>
      </c>
      <c r="G211" s="94">
        <f t="shared" si="120"/>
        <v>10</v>
      </c>
      <c r="H211" s="94">
        <f t="shared" si="120"/>
        <v>10</v>
      </c>
      <c r="I211" s="94">
        <f t="shared" si="120"/>
        <v>10</v>
      </c>
      <c r="J211" s="94">
        <f t="shared" si="120"/>
        <v>10</v>
      </c>
      <c r="K211" s="94">
        <f t="shared" si="120"/>
        <v>10</v>
      </c>
      <c r="L211" s="94">
        <f t="shared" si="120"/>
        <v>10</v>
      </c>
      <c r="M211" s="94">
        <f t="shared" si="120"/>
        <v>10</v>
      </c>
      <c r="N211" s="94">
        <f t="shared" si="120"/>
        <v>10</v>
      </c>
      <c r="O211" s="94">
        <f t="shared" si="120"/>
        <v>10</v>
      </c>
      <c r="P211" s="94">
        <f t="shared" si="108"/>
        <v>120</v>
      </c>
      <c r="Q211" s="94"/>
    </row>
    <row r="212" spans="2:17" s="53" customFormat="1" x14ac:dyDescent="0.2">
      <c r="B212" s="90" t="s">
        <v>112</v>
      </c>
      <c r="C212" s="133"/>
      <c r="D212" s="94">
        <f t="shared" ref="D212:O212" si="121">SUM(D63:D63)</f>
        <v>10</v>
      </c>
      <c r="E212" s="94">
        <f t="shared" si="121"/>
        <v>10</v>
      </c>
      <c r="F212" s="94">
        <f t="shared" si="121"/>
        <v>10</v>
      </c>
      <c r="G212" s="94">
        <f t="shared" si="121"/>
        <v>10</v>
      </c>
      <c r="H212" s="94">
        <f t="shared" si="121"/>
        <v>10</v>
      </c>
      <c r="I212" s="94">
        <f t="shared" si="121"/>
        <v>10</v>
      </c>
      <c r="J212" s="94">
        <f t="shared" si="121"/>
        <v>10</v>
      </c>
      <c r="K212" s="94">
        <f t="shared" si="121"/>
        <v>10</v>
      </c>
      <c r="L212" s="94">
        <f t="shared" si="121"/>
        <v>10</v>
      </c>
      <c r="M212" s="94">
        <f t="shared" si="121"/>
        <v>10</v>
      </c>
      <c r="N212" s="94">
        <f t="shared" si="121"/>
        <v>10</v>
      </c>
      <c r="O212" s="94">
        <f t="shared" si="121"/>
        <v>10</v>
      </c>
      <c r="P212" s="94">
        <f t="shared" si="108"/>
        <v>120</v>
      </c>
      <c r="Q212" s="94"/>
    </row>
    <row r="213" spans="2:17" x14ac:dyDescent="0.2">
      <c r="B213" s="5" t="s">
        <v>284</v>
      </c>
      <c r="C213" s="123"/>
      <c r="D213" s="131">
        <f t="shared" ref="D213:P213" si="122">SUM(D199:D212)</f>
        <v>856412</v>
      </c>
      <c r="E213" s="131">
        <f t="shared" si="122"/>
        <v>857138</v>
      </c>
      <c r="F213" s="131">
        <f t="shared" si="122"/>
        <v>857959</v>
      </c>
      <c r="G213" s="131">
        <f t="shared" si="122"/>
        <v>858618</v>
      </c>
      <c r="H213" s="131">
        <f t="shared" si="122"/>
        <v>858990</v>
      </c>
      <c r="I213" s="131">
        <f t="shared" si="122"/>
        <v>859368</v>
      </c>
      <c r="J213" s="131">
        <f t="shared" si="122"/>
        <v>859797</v>
      </c>
      <c r="K213" s="131">
        <f t="shared" si="122"/>
        <v>860652</v>
      </c>
      <c r="L213" s="131">
        <f t="shared" si="122"/>
        <v>861740</v>
      </c>
      <c r="M213" s="131">
        <f t="shared" si="122"/>
        <v>863078</v>
      </c>
      <c r="N213" s="131">
        <f t="shared" si="122"/>
        <v>864344</v>
      </c>
      <c r="O213" s="131">
        <f t="shared" si="122"/>
        <v>865616</v>
      </c>
      <c r="P213" s="131">
        <f t="shared" si="122"/>
        <v>10323712</v>
      </c>
      <c r="Q213" s="94"/>
    </row>
    <row r="214" spans="2:17" x14ac:dyDescent="0.2">
      <c r="B214" s="137" t="s">
        <v>176</v>
      </c>
      <c r="C214" s="135"/>
      <c r="D214" s="136">
        <f t="shared" ref="D214:P214" si="123">D213-D64</f>
        <v>0</v>
      </c>
      <c r="E214" s="136">
        <f t="shared" si="123"/>
        <v>0</v>
      </c>
      <c r="F214" s="136">
        <f t="shared" si="123"/>
        <v>0</v>
      </c>
      <c r="G214" s="136">
        <f t="shared" si="123"/>
        <v>0</v>
      </c>
      <c r="H214" s="136">
        <f t="shared" si="123"/>
        <v>0</v>
      </c>
      <c r="I214" s="136">
        <f t="shared" si="123"/>
        <v>0</v>
      </c>
      <c r="J214" s="136">
        <f t="shared" si="123"/>
        <v>0</v>
      </c>
      <c r="K214" s="136">
        <f t="shared" si="123"/>
        <v>0</v>
      </c>
      <c r="L214" s="136">
        <f t="shared" si="123"/>
        <v>0</v>
      </c>
      <c r="M214" s="136">
        <f t="shared" si="123"/>
        <v>0</v>
      </c>
      <c r="N214" s="136">
        <f t="shared" si="123"/>
        <v>0</v>
      </c>
      <c r="O214" s="136">
        <f t="shared" si="123"/>
        <v>0</v>
      </c>
      <c r="P214" s="138">
        <f t="shared" si="123"/>
        <v>0</v>
      </c>
      <c r="Q214" s="64"/>
    </row>
    <row r="215" spans="2:17" x14ac:dyDescent="0.2">
      <c r="C215" s="12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</row>
    <row r="216" spans="2:17" ht="10.5" x14ac:dyDescent="0.25">
      <c r="B216" s="67" t="s">
        <v>285</v>
      </c>
      <c r="C216" s="12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</row>
    <row r="217" spans="2:17" x14ac:dyDescent="0.2">
      <c r="B217" s="90" t="s">
        <v>282</v>
      </c>
      <c r="C217" s="123"/>
      <c r="D217" s="94">
        <f t="shared" ref="D217:O217" si="124">SUM(D180:D181)</f>
        <v>94800782.27423887</v>
      </c>
      <c r="E217" s="94">
        <f t="shared" si="124"/>
        <v>84104217.196592465</v>
      </c>
      <c r="F217" s="94">
        <f t="shared" si="124"/>
        <v>75897863.37385425</v>
      </c>
      <c r="G217" s="94">
        <f t="shared" si="124"/>
        <v>51879043.046153404</v>
      </c>
      <c r="H217" s="94">
        <f t="shared" si="124"/>
        <v>30424573.255529221</v>
      </c>
      <c r="I217" s="94">
        <f t="shared" si="124"/>
        <v>20061569.572631162</v>
      </c>
      <c r="J217" s="94">
        <f t="shared" si="124"/>
        <v>12684911.934023771</v>
      </c>
      <c r="K217" s="94">
        <f t="shared" si="124"/>
        <v>13302306.520986233</v>
      </c>
      <c r="L217" s="94">
        <f t="shared" si="124"/>
        <v>19312835.383674711</v>
      </c>
      <c r="M217" s="94">
        <f t="shared" si="124"/>
        <v>44782198.942923628</v>
      </c>
      <c r="N217" s="94">
        <f t="shared" si="124"/>
        <v>71512362.752449736</v>
      </c>
      <c r="O217" s="94">
        <f t="shared" si="124"/>
        <v>91272177.852065742</v>
      </c>
      <c r="P217" s="94">
        <f t="shared" ref="P217:P229" si="125">SUM(D217:O217)</f>
        <v>610034842.10512328</v>
      </c>
      <c r="Q217" s="94"/>
    </row>
    <row r="218" spans="2:17" x14ac:dyDescent="0.2">
      <c r="B218" s="97" t="s">
        <v>266</v>
      </c>
      <c r="C218" s="123"/>
      <c r="D218" s="94">
        <f t="shared" ref="D218:O218" si="126">SUM(D182:D182,D185:D185)</f>
        <v>30480860.121162239</v>
      </c>
      <c r="E218" s="94">
        <f t="shared" si="126"/>
        <v>30066078.071735919</v>
      </c>
      <c r="F218" s="94">
        <f t="shared" si="126"/>
        <v>28576690.887782503</v>
      </c>
      <c r="G218" s="94">
        <f t="shared" si="126"/>
        <v>17689288.462162778</v>
      </c>
      <c r="H218" s="94">
        <f t="shared" si="126"/>
        <v>11892457.144914117</v>
      </c>
      <c r="I218" s="94">
        <f t="shared" si="126"/>
        <v>9586969.1906005759</v>
      </c>
      <c r="J218" s="94">
        <f t="shared" si="126"/>
        <v>7342778.0923074558</v>
      </c>
      <c r="K218" s="94">
        <f t="shared" si="126"/>
        <v>7567184.8417398753</v>
      </c>
      <c r="L218" s="94">
        <f t="shared" si="126"/>
        <v>9685793.4387600832</v>
      </c>
      <c r="M218" s="94">
        <f t="shared" si="126"/>
        <v>16663655.470692884</v>
      </c>
      <c r="N218" s="94">
        <f t="shared" si="126"/>
        <v>25632416.803595148</v>
      </c>
      <c r="O218" s="94">
        <f t="shared" si="126"/>
        <v>32708649.886891358</v>
      </c>
      <c r="P218" s="94">
        <f t="shared" si="125"/>
        <v>227892822.4123449</v>
      </c>
      <c r="Q218" s="94"/>
    </row>
    <row r="219" spans="2:17" x14ac:dyDescent="0.2">
      <c r="B219" s="90" t="s">
        <v>267</v>
      </c>
      <c r="C219" s="123"/>
      <c r="D219" s="94">
        <f t="shared" ref="D219:O219" si="127">D183</f>
        <v>7371795.7847931972</v>
      </c>
      <c r="E219" s="94">
        <f t="shared" si="127"/>
        <v>7543830.2360446947</v>
      </c>
      <c r="F219" s="94">
        <f t="shared" si="127"/>
        <v>7215241.084331871</v>
      </c>
      <c r="G219" s="94">
        <f t="shared" si="127"/>
        <v>5783946.9807190895</v>
      </c>
      <c r="H219" s="94">
        <f t="shared" si="127"/>
        <v>3856746.3969603274</v>
      </c>
      <c r="I219" s="94">
        <f t="shared" si="127"/>
        <v>3381699.2237240211</v>
      </c>
      <c r="J219" s="94">
        <f t="shared" si="127"/>
        <v>2746254.1210961398</v>
      </c>
      <c r="K219" s="94">
        <f t="shared" si="127"/>
        <v>2913303.0829787678</v>
      </c>
      <c r="L219" s="94">
        <f t="shared" si="127"/>
        <v>4559638.1816423843</v>
      </c>
      <c r="M219" s="94">
        <f t="shared" si="127"/>
        <v>3767172.8896203833</v>
      </c>
      <c r="N219" s="94">
        <f t="shared" si="127"/>
        <v>6682276.2196369171</v>
      </c>
      <c r="O219" s="94">
        <f t="shared" si="127"/>
        <v>7836341.2862857748</v>
      </c>
      <c r="P219" s="94">
        <f t="shared" si="125"/>
        <v>63658245.487833574</v>
      </c>
      <c r="Q219" s="94"/>
    </row>
    <row r="220" spans="2:17" x14ac:dyDescent="0.2">
      <c r="B220" s="93" t="s">
        <v>268</v>
      </c>
      <c r="C220" s="123"/>
      <c r="D220" s="94">
        <f t="shared" ref="D220:O220" si="128">D184</f>
        <v>0</v>
      </c>
      <c r="E220" s="94">
        <f t="shared" si="128"/>
        <v>0</v>
      </c>
      <c r="F220" s="94">
        <f t="shared" si="128"/>
        <v>0</v>
      </c>
      <c r="G220" s="94">
        <f t="shared" si="128"/>
        <v>0</v>
      </c>
      <c r="H220" s="94">
        <f t="shared" si="128"/>
        <v>0</v>
      </c>
      <c r="I220" s="94">
        <f t="shared" si="128"/>
        <v>0</v>
      </c>
      <c r="J220" s="94">
        <f t="shared" si="128"/>
        <v>0</v>
      </c>
      <c r="K220" s="94">
        <f t="shared" si="128"/>
        <v>0</v>
      </c>
      <c r="L220" s="94">
        <f t="shared" si="128"/>
        <v>0</v>
      </c>
      <c r="M220" s="94">
        <f t="shared" si="128"/>
        <v>0</v>
      </c>
      <c r="N220" s="94">
        <f t="shared" si="128"/>
        <v>0</v>
      </c>
      <c r="O220" s="94">
        <f t="shared" si="128"/>
        <v>0</v>
      </c>
      <c r="P220" s="94">
        <f t="shared" si="125"/>
        <v>0</v>
      </c>
      <c r="Q220" s="94"/>
    </row>
    <row r="221" spans="2:17" x14ac:dyDescent="0.2">
      <c r="B221" s="90" t="s">
        <v>270</v>
      </c>
      <c r="C221" s="123"/>
      <c r="D221" s="94">
        <f t="shared" ref="D221:O221" si="129">D186</f>
        <v>1556883.2605320166</v>
      </c>
      <c r="E221" s="94">
        <f t="shared" si="129"/>
        <v>1634336.2944250002</v>
      </c>
      <c r="F221" s="94">
        <f t="shared" si="129"/>
        <v>3314351.7792323334</v>
      </c>
      <c r="G221" s="94">
        <f t="shared" si="129"/>
        <v>1438789.2710649308</v>
      </c>
      <c r="H221" s="94">
        <f t="shared" si="129"/>
        <v>1724529.1807423611</v>
      </c>
      <c r="I221" s="94">
        <f t="shared" si="129"/>
        <v>1240803.0459999999</v>
      </c>
      <c r="J221" s="94">
        <f t="shared" si="129"/>
        <v>886820.53049999988</v>
      </c>
      <c r="K221" s="94">
        <f t="shared" si="129"/>
        <v>1145635.7425000002</v>
      </c>
      <c r="L221" s="94">
        <f t="shared" si="129"/>
        <v>1115734.8375000001</v>
      </c>
      <c r="M221" s="94">
        <f t="shared" si="129"/>
        <v>1359194.5914798114</v>
      </c>
      <c r="N221" s="94">
        <f t="shared" si="129"/>
        <v>2001667.5665676212</v>
      </c>
      <c r="O221" s="94">
        <f t="shared" si="129"/>
        <v>1677785.8586686209</v>
      </c>
      <c r="P221" s="94">
        <f t="shared" si="125"/>
        <v>19096531.959212698</v>
      </c>
      <c r="Q221" s="94"/>
    </row>
    <row r="222" spans="2:17" x14ac:dyDescent="0.2">
      <c r="B222" s="90" t="s">
        <v>271</v>
      </c>
      <c r="C222" s="123"/>
      <c r="D222" s="94">
        <f t="shared" ref="D222:O222" si="130">D187</f>
        <v>820488.42824276909</v>
      </c>
      <c r="E222" s="94">
        <f t="shared" si="130"/>
        <v>830913.82102174615</v>
      </c>
      <c r="F222" s="94">
        <f t="shared" si="130"/>
        <v>640086.64660971833</v>
      </c>
      <c r="G222" s="94">
        <f t="shared" si="130"/>
        <v>559363.34195801103</v>
      </c>
      <c r="H222" s="94">
        <f t="shared" si="130"/>
        <v>1389118.9113738928</v>
      </c>
      <c r="I222" s="94">
        <f t="shared" si="130"/>
        <v>-735813.41742707684</v>
      </c>
      <c r="J222" s="94">
        <f t="shared" si="130"/>
        <v>267277.83240666962</v>
      </c>
      <c r="K222" s="94">
        <f t="shared" si="130"/>
        <v>53957.1563707838</v>
      </c>
      <c r="L222" s="94">
        <f t="shared" si="130"/>
        <v>222683.87805888843</v>
      </c>
      <c r="M222" s="94">
        <f t="shared" si="130"/>
        <v>448885.23279522581</v>
      </c>
      <c r="N222" s="94">
        <f t="shared" si="130"/>
        <v>640100.34482485591</v>
      </c>
      <c r="O222" s="94">
        <f t="shared" si="130"/>
        <v>785953.70149286289</v>
      </c>
      <c r="P222" s="94">
        <f t="shared" si="125"/>
        <v>5923015.8777283467</v>
      </c>
      <c r="Q222" s="94"/>
    </row>
    <row r="223" spans="2:17" x14ac:dyDescent="0.2">
      <c r="B223" s="90" t="s">
        <v>272</v>
      </c>
      <c r="C223" s="123"/>
      <c r="D223" s="94">
        <f t="shared" ref="D223:O223" si="131">D188</f>
        <v>3002772.5645881942</v>
      </c>
      <c r="E223" s="94">
        <f t="shared" si="131"/>
        <v>4621628.5169729162</v>
      </c>
      <c r="F223" s="94">
        <f t="shared" si="131"/>
        <v>-231849.19453576408</v>
      </c>
      <c r="G223" s="94">
        <f t="shared" si="131"/>
        <v>2723466.2504215282</v>
      </c>
      <c r="H223" s="94">
        <f t="shared" si="131"/>
        <v>1246552.8348298618</v>
      </c>
      <c r="I223" s="94">
        <f t="shared" si="131"/>
        <v>1715299.6034333331</v>
      </c>
      <c r="J223" s="94">
        <f t="shared" si="131"/>
        <v>958529.429</v>
      </c>
      <c r="K223" s="94">
        <f t="shared" si="131"/>
        <v>1247016.9835000001</v>
      </c>
      <c r="L223" s="94">
        <f t="shared" si="131"/>
        <v>1039176.7770999994</v>
      </c>
      <c r="M223" s="94">
        <f t="shared" si="131"/>
        <v>1310947.3193618064</v>
      </c>
      <c r="N223" s="94">
        <f t="shared" si="131"/>
        <v>4443930.1460361099</v>
      </c>
      <c r="O223" s="94">
        <f t="shared" si="131"/>
        <v>-934113.77094166691</v>
      </c>
      <c r="P223" s="94">
        <f t="shared" si="125"/>
        <v>21143357.459766317</v>
      </c>
      <c r="Q223" s="94"/>
    </row>
    <row r="224" spans="2:17" x14ac:dyDescent="0.2">
      <c r="B224" s="4" t="s">
        <v>273</v>
      </c>
      <c r="C224" s="123"/>
      <c r="D224" s="94">
        <f t="shared" ref="D224:O224" si="132">D189</f>
        <v>4555.1600000000008</v>
      </c>
      <c r="E224" s="94">
        <f t="shared" si="132"/>
        <v>-1918.0600000000013</v>
      </c>
      <c r="F224" s="94">
        <f t="shared" si="132"/>
        <v>9800.5300000000007</v>
      </c>
      <c r="G224" s="94">
        <f t="shared" si="132"/>
        <v>-1124.880000000001</v>
      </c>
      <c r="H224" s="94">
        <f t="shared" si="132"/>
        <v>3327.4799999999987</v>
      </c>
      <c r="I224" s="94">
        <f t="shared" si="132"/>
        <v>3992.3200000000024</v>
      </c>
      <c r="J224" s="94">
        <f t="shared" si="132"/>
        <v>1442.7499999999989</v>
      </c>
      <c r="K224" s="94">
        <f t="shared" si="132"/>
        <v>2077.6000000000013</v>
      </c>
      <c r="L224" s="94">
        <f t="shared" si="132"/>
        <v>1642.1399999999985</v>
      </c>
      <c r="M224" s="94">
        <f t="shared" si="132"/>
        <v>4842.2699999999995</v>
      </c>
      <c r="N224" s="94">
        <f t="shared" si="132"/>
        <v>-2395.9099999999989</v>
      </c>
      <c r="O224" s="94">
        <f t="shared" si="132"/>
        <v>7799.130000000001</v>
      </c>
      <c r="P224" s="94">
        <f t="shared" si="125"/>
        <v>34040.530000000006</v>
      </c>
      <c r="Q224" s="94"/>
    </row>
    <row r="225" spans="2:18" x14ac:dyDescent="0.2">
      <c r="B225" s="4" t="s">
        <v>274</v>
      </c>
      <c r="C225" s="123"/>
      <c r="D225" s="94">
        <f t="shared" ref="D225:O225" si="133">D190</f>
        <v>1851386.3214037917</v>
      </c>
      <c r="E225" s="94">
        <f t="shared" si="133"/>
        <v>1675062.3582954165</v>
      </c>
      <c r="F225" s="94">
        <f t="shared" si="133"/>
        <v>1623382.6718784226</v>
      </c>
      <c r="G225" s="94">
        <f t="shared" si="133"/>
        <v>1644481.8542442876</v>
      </c>
      <c r="H225" s="94">
        <f t="shared" si="133"/>
        <v>1550412.5479439031</v>
      </c>
      <c r="I225" s="94">
        <f t="shared" si="133"/>
        <v>1493068.3599999999</v>
      </c>
      <c r="J225" s="94">
        <f t="shared" si="133"/>
        <v>1535248.65</v>
      </c>
      <c r="K225" s="94">
        <f t="shared" si="133"/>
        <v>1594740.3299999998</v>
      </c>
      <c r="L225" s="94">
        <f t="shared" si="133"/>
        <v>1586355.81</v>
      </c>
      <c r="M225" s="94">
        <f t="shared" si="133"/>
        <v>1656220.8763082388</v>
      </c>
      <c r="N225" s="94">
        <f t="shared" si="133"/>
        <v>1928635.8826912499</v>
      </c>
      <c r="O225" s="94">
        <f t="shared" si="133"/>
        <v>1962783.957979375</v>
      </c>
      <c r="P225" s="94">
        <f t="shared" si="125"/>
        <v>20101779.620744683</v>
      </c>
      <c r="Q225" s="94"/>
    </row>
    <row r="226" spans="2:18" x14ac:dyDescent="0.2">
      <c r="B226" s="4" t="s">
        <v>275</v>
      </c>
      <c r="C226" s="123"/>
      <c r="D226" s="94">
        <f t="shared" ref="D226:O226" si="134">D191</f>
        <v>6010913.3654186102</v>
      </c>
      <c r="E226" s="94">
        <f t="shared" si="134"/>
        <v>4188374.416003</v>
      </c>
      <c r="F226" s="94">
        <f t="shared" si="134"/>
        <v>8126043.0769034363</v>
      </c>
      <c r="G226" s="94">
        <f t="shared" si="134"/>
        <v>5683064.5041041262</v>
      </c>
      <c r="H226" s="94">
        <f t="shared" si="134"/>
        <v>5294613.8033103738</v>
      </c>
      <c r="I226" s="94">
        <f t="shared" si="134"/>
        <v>5542467.3499999996</v>
      </c>
      <c r="J226" s="94">
        <f t="shared" si="134"/>
        <v>5348411.4700000007</v>
      </c>
      <c r="K226" s="94">
        <f t="shared" si="134"/>
        <v>5678312.4099999992</v>
      </c>
      <c r="L226" s="94">
        <f t="shared" si="134"/>
        <v>5703394.4700000007</v>
      </c>
      <c r="M226" s="94">
        <f t="shared" si="134"/>
        <v>6173268.9560725</v>
      </c>
      <c r="N226" s="94">
        <f t="shared" si="134"/>
        <v>5351965.580766499</v>
      </c>
      <c r="O226" s="94">
        <f t="shared" si="134"/>
        <v>7182497.0694050007</v>
      </c>
      <c r="P226" s="94">
        <f t="shared" si="125"/>
        <v>70283326.471983537</v>
      </c>
      <c r="Q226" s="94"/>
    </row>
    <row r="227" spans="2:18" x14ac:dyDescent="0.2">
      <c r="B227" s="5" t="s">
        <v>279</v>
      </c>
      <c r="C227" s="123"/>
      <c r="D227" s="94">
        <f t="shared" ref="D227:O227" si="135">D192</f>
        <v>144804.88999999998</v>
      </c>
      <c r="E227" s="94">
        <f t="shared" si="135"/>
        <v>211120.65000000002</v>
      </c>
      <c r="F227" s="94">
        <f t="shared" si="135"/>
        <v>114855.8</v>
      </c>
      <c r="G227" s="94">
        <f t="shared" si="135"/>
        <v>104090.93</v>
      </c>
      <c r="H227" s="94">
        <f t="shared" si="135"/>
        <v>116920.63999999998</v>
      </c>
      <c r="I227" s="94">
        <f t="shared" si="135"/>
        <v>97980.93</v>
      </c>
      <c r="J227" s="94">
        <f t="shared" si="135"/>
        <v>112559.73999999999</v>
      </c>
      <c r="K227" s="94">
        <f t="shared" si="135"/>
        <v>109967.85</v>
      </c>
      <c r="L227" s="94">
        <f t="shared" si="135"/>
        <v>130009.84</v>
      </c>
      <c r="M227" s="94">
        <f t="shared" si="135"/>
        <v>136935.89000000001</v>
      </c>
      <c r="N227" s="94">
        <f t="shared" si="135"/>
        <v>193496.56</v>
      </c>
      <c r="O227" s="94">
        <f t="shared" si="135"/>
        <v>78964.990000000005</v>
      </c>
      <c r="P227" s="94">
        <f t="shared" si="125"/>
        <v>1551708.7100000002</v>
      </c>
      <c r="Q227" s="94"/>
    </row>
    <row r="228" spans="2:18" x14ac:dyDescent="0.2">
      <c r="B228" s="4" t="s">
        <v>277</v>
      </c>
      <c r="C228" s="123"/>
      <c r="D228" s="94">
        <f t="shared" ref="D228:O228" si="136">D193</f>
        <v>8083647.5677462481</v>
      </c>
      <c r="E228" s="94">
        <f t="shared" si="136"/>
        <v>7629923.9196362505</v>
      </c>
      <c r="F228" s="94">
        <f t="shared" si="136"/>
        <v>9669212.1450879183</v>
      </c>
      <c r="G228" s="94">
        <f t="shared" si="136"/>
        <v>8468671.4799562506</v>
      </c>
      <c r="H228" s="94">
        <f t="shared" si="136"/>
        <v>8246448.7783129159</v>
      </c>
      <c r="I228" s="94">
        <f t="shared" si="136"/>
        <v>7277135.7599999988</v>
      </c>
      <c r="J228" s="94">
        <f t="shared" si="136"/>
        <v>7594940.5299999993</v>
      </c>
      <c r="K228" s="94">
        <f t="shared" si="136"/>
        <v>7454625.0000000009</v>
      </c>
      <c r="L228" s="94">
        <f t="shared" si="136"/>
        <v>7073020.7800933337</v>
      </c>
      <c r="M228" s="94">
        <f t="shared" si="136"/>
        <v>8671175.7831091657</v>
      </c>
      <c r="N228" s="94">
        <f t="shared" si="136"/>
        <v>7484508.9529016651</v>
      </c>
      <c r="O228" s="94">
        <f t="shared" si="136"/>
        <v>8622646.2690312508</v>
      </c>
      <c r="P228" s="94">
        <f t="shared" si="125"/>
        <v>96275956.965875</v>
      </c>
      <c r="Q228" s="94"/>
    </row>
    <row r="229" spans="2:18" s="53" customFormat="1" x14ac:dyDescent="0.2">
      <c r="B229" s="90" t="s">
        <v>112</v>
      </c>
      <c r="C229" s="133"/>
      <c r="D229" s="94">
        <f t="shared" ref="D229:O229" si="137">D194</f>
        <v>3709668.2496472211</v>
      </c>
      <c r="E229" s="94">
        <f t="shared" si="137"/>
        <v>2999162.7477208339</v>
      </c>
      <c r="F229" s="94">
        <f t="shared" si="137"/>
        <v>3790775.799040277</v>
      </c>
      <c r="G229" s="94">
        <f t="shared" si="137"/>
        <v>2789533.0431166668</v>
      </c>
      <c r="H229" s="94">
        <f t="shared" si="137"/>
        <v>2098618.2116555567</v>
      </c>
      <c r="I229" s="94">
        <f t="shared" si="137"/>
        <v>1819403.6541166669</v>
      </c>
      <c r="J229" s="94">
        <f t="shared" si="137"/>
        <v>1591528.88</v>
      </c>
      <c r="K229" s="94">
        <f t="shared" si="137"/>
        <v>1592116.9900000002</v>
      </c>
      <c r="L229" s="94">
        <f t="shared" si="137"/>
        <v>2424264.5672888868</v>
      </c>
      <c r="M229" s="94">
        <f t="shared" si="137"/>
        <v>1953805.5981777792</v>
      </c>
      <c r="N229" s="94">
        <f t="shared" si="137"/>
        <v>2079144.8600388863</v>
      </c>
      <c r="O229" s="94">
        <f t="shared" si="137"/>
        <v>4713429.0554722212</v>
      </c>
      <c r="P229" s="94">
        <f t="shared" si="125"/>
        <v>31561451.656274997</v>
      </c>
      <c r="Q229" s="94"/>
    </row>
    <row r="230" spans="2:18" x14ac:dyDescent="0.2">
      <c r="B230" s="93" t="s">
        <v>280</v>
      </c>
      <c r="C230" s="123"/>
      <c r="D230" s="131">
        <f t="shared" ref="D230:P230" si="138">SUM(D217:D229)</f>
        <v>157838557.98777315</v>
      </c>
      <c r="E230" s="131">
        <f t="shared" si="138"/>
        <v>145502730.16844824</v>
      </c>
      <c r="F230" s="131">
        <f t="shared" si="138"/>
        <v>138746454.60018498</v>
      </c>
      <c r="G230" s="131">
        <f t="shared" si="138"/>
        <v>98762614.28390111</v>
      </c>
      <c r="H230" s="131">
        <f t="shared" si="138"/>
        <v>67844319.18557252</v>
      </c>
      <c r="I230" s="131">
        <f t="shared" si="138"/>
        <v>51484575.59307868</v>
      </c>
      <c r="J230" s="131">
        <f t="shared" si="138"/>
        <v>41070703.959334031</v>
      </c>
      <c r="K230" s="131">
        <f t="shared" si="138"/>
        <v>42661244.508075662</v>
      </c>
      <c r="L230" s="131">
        <f t="shared" si="138"/>
        <v>52854550.104118288</v>
      </c>
      <c r="M230" s="131">
        <f t="shared" si="138"/>
        <v>86928303.820541397</v>
      </c>
      <c r="N230" s="131">
        <f t="shared" si="138"/>
        <v>127948109.75950867</v>
      </c>
      <c r="O230" s="131">
        <f t="shared" si="138"/>
        <v>155914915.28635055</v>
      </c>
      <c r="P230" s="131">
        <f t="shared" si="138"/>
        <v>1167557079.2568874</v>
      </c>
      <c r="Q230" s="94"/>
    </row>
    <row r="231" spans="2:18" x14ac:dyDescent="0.2">
      <c r="B231" s="93" t="s">
        <v>176</v>
      </c>
      <c r="C231" s="123"/>
      <c r="D231" s="94">
        <f t="shared" ref="D231:P231" si="139">D230-D195</f>
        <v>0</v>
      </c>
      <c r="E231" s="94">
        <f t="shared" si="139"/>
        <v>0</v>
      </c>
      <c r="F231" s="94">
        <f t="shared" si="139"/>
        <v>0</v>
      </c>
      <c r="G231" s="94">
        <f t="shared" si="139"/>
        <v>0</v>
      </c>
      <c r="H231" s="94">
        <f t="shared" si="139"/>
        <v>0</v>
      </c>
      <c r="I231" s="94">
        <f t="shared" si="139"/>
        <v>0</v>
      </c>
      <c r="J231" s="94">
        <f t="shared" si="139"/>
        <v>0</v>
      </c>
      <c r="K231" s="94">
        <f t="shared" si="139"/>
        <v>0</v>
      </c>
      <c r="L231" s="94">
        <f t="shared" si="139"/>
        <v>0</v>
      </c>
      <c r="M231" s="94">
        <f t="shared" si="139"/>
        <v>0</v>
      </c>
      <c r="N231" s="94">
        <f t="shared" si="139"/>
        <v>0</v>
      </c>
      <c r="O231" s="94">
        <f t="shared" si="139"/>
        <v>0</v>
      </c>
      <c r="P231" s="94">
        <f t="shared" si="139"/>
        <v>0</v>
      </c>
      <c r="Q231" s="94"/>
    </row>
    <row r="232" spans="2:18" x14ac:dyDescent="0.2">
      <c r="B232" s="93"/>
      <c r="C232" s="12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</row>
    <row r="233" spans="2:18" x14ac:dyDescent="0.2">
      <c r="B233" s="93" t="s">
        <v>286</v>
      </c>
      <c r="C233" s="123"/>
      <c r="D233" s="94">
        <f t="shared" ref="D233:O233" si="140">SUM(D217:D223)</f>
        <v>138033582.43355727</v>
      </c>
      <c r="E233" s="94">
        <f t="shared" si="140"/>
        <v>128801004.13679273</v>
      </c>
      <c r="F233" s="94">
        <f t="shared" si="140"/>
        <v>115412384.57727492</v>
      </c>
      <c r="G233" s="94">
        <f t="shared" si="140"/>
        <v>80073897.352479756</v>
      </c>
      <c r="H233" s="94">
        <f t="shared" si="140"/>
        <v>50533977.724349774</v>
      </c>
      <c r="I233" s="94">
        <f t="shared" si="140"/>
        <v>35250527.218962014</v>
      </c>
      <c r="J233" s="94">
        <f t="shared" si="140"/>
        <v>24886571.939334035</v>
      </c>
      <c r="K233" s="94">
        <f t="shared" si="140"/>
        <v>26229404.328075659</v>
      </c>
      <c r="L233" s="94">
        <f t="shared" si="140"/>
        <v>35935862.496736065</v>
      </c>
      <c r="M233" s="94">
        <f t="shared" si="140"/>
        <v>68332054.446873739</v>
      </c>
      <c r="N233" s="94">
        <f t="shared" si="140"/>
        <v>110912753.83311036</v>
      </c>
      <c r="O233" s="94">
        <f t="shared" si="140"/>
        <v>133346794.81446271</v>
      </c>
      <c r="P233" s="94">
        <f>SUM(D233:O233)</f>
        <v>947748815.30200899</v>
      </c>
      <c r="Q233" s="94"/>
    </row>
    <row r="234" spans="2:18" x14ac:dyDescent="0.2">
      <c r="B234" s="93" t="s">
        <v>287</v>
      </c>
      <c r="C234" s="123"/>
      <c r="D234" s="94">
        <f t="shared" ref="D234:O234" si="141">SUM(D224:D229)</f>
        <v>19804975.554215871</v>
      </c>
      <c r="E234" s="94">
        <f t="shared" si="141"/>
        <v>16701726.031655502</v>
      </c>
      <c r="F234" s="94">
        <f t="shared" si="141"/>
        <v>23334070.022910055</v>
      </c>
      <c r="G234" s="94">
        <f t="shared" si="141"/>
        <v>18688716.931421332</v>
      </c>
      <c r="H234" s="94">
        <f t="shared" si="141"/>
        <v>17310341.461222749</v>
      </c>
      <c r="I234" s="94">
        <f t="shared" si="141"/>
        <v>16234048.374116667</v>
      </c>
      <c r="J234" s="94">
        <f t="shared" si="141"/>
        <v>16184132.02</v>
      </c>
      <c r="K234" s="94">
        <f t="shared" si="141"/>
        <v>16431840.18</v>
      </c>
      <c r="L234" s="94">
        <f t="shared" si="141"/>
        <v>16918687.607382223</v>
      </c>
      <c r="M234" s="94">
        <f t="shared" si="141"/>
        <v>18596249.373667683</v>
      </c>
      <c r="N234" s="94">
        <f t="shared" si="141"/>
        <v>17035355.9263983</v>
      </c>
      <c r="O234" s="94">
        <f t="shared" si="141"/>
        <v>22568120.471887846</v>
      </c>
      <c r="P234" s="94">
        <f>SUM(D234:O234)</f>
        <v>219808263.95487824</v>
      </c>
      <c r="Q234" s="94"/>
    </row>
    <row r="235" spans="2:18" x14ac:dyDescent="0.2">
      <c r="B235" s="93" t="s">
        <v>60</v>
      </c>
      <c r="C235" s="123"/>
      <c r="D235" s="131">
        <f t="shared" ref="D235:P235" si="142">SUM(D233:D234)</f>
        <v>157838557.98777315</v>
      </c>
      <c r="E235" s="131">
        <f t="shared" si="142"/>
        <v>145502730.16844824</v>
      </c>
      <c r="F235" s="131">
        <f t="shared" si="142"/>
        <v>138746454.60018498</v>
      </c>
      <c r="G235" s="131">
        <f t="shared" si="142"/>
        <v>98762614.283901095</v>
      </c>
      <c r="H235" s="131">
        <f t="shared" si="142"/>
        <v>67844319.18557252</v>
      </c>
      <c r="I235" s="131">
        <f t="shared" si="142"/>
        <v>51484575.59307868</v>
      </c>
      <c r="J235" s="131">
        <f t="shared" si="142"/>
        <v>41070703.959334031</v>
      </c>
      <c r="K235" s="131">
        <f t="shared" si="142"/>
        <v>42661244.508075655</v>
      </c>
      <c r="L235" s="131">
        <f t="shared" si="142"/>
        <v>52854550.104118288</v>
      </c>
      <c r="M235" s="131">
        <f t="shared" si="142"/>
        <v>86928303.820541427</v>
      </c>
      <c r="N235" s="131">
        <f t="shared" si="142"/>
        <v>127948109.75950867</v>
      </c>
      <c r="O235" s="131">
        <f t="shared" si="142"/>
        <v>155914915.28635055</v>
      </c>
      <c r="P235" s="131">
        <f t="shared" si="142"/>
        <v>1167557079.2568872</v>
      </c>
      <c r="Q235" s="94"/>
    </row>
    <row r="236" spans="2:18" x14ac:dyDescent="0.2">
      <c r="B236" s="134" t="s">
        <v>176</v>
      </c>
      <c r="C236" s="135"/>
      <c r="D236" s="136">
        <f t="shared" ref="D236:P236" si="143">D235-D230</f>
        <v>0</v>
      </c>
      <c r="E236" s="136">
        <f t="shared" si="143"/>
        <v>0</v>
      </c>
      <c r="F236" s="136">
        <f t="shared" si="143"/>
        <v>0</v>
      </c>
      <c r="G236" s="136">
        <f t="shared" si="143"/>
        <v>0</v>
      </c>
      <c r="H236" s="136">
        <f t="shared" si="143"/>
        <v>0</v>
      </c>
      <c r="I236" s="136">
        <f t="shared" si="143"/>
        <v>0</v>
      </c>
      <c r="J236" s="136">
        <f t="shared" si="143"/>
        <v>0</v>
      </c>
      <c r="K236" s="136">
        <f t="shared" si="143"/>
        <v>0</v>
      </c>
      <c r="L236" s="136">
        <f t="shared" si="143"/>
        <v>0</v>
      </c>
      <c r="M236" s="136">
        <f t="shared" si="143"/>
        <v>0</v>
      </c>
      <c r="N236" s="136">
        <f t="shared" si="143"/>
        <v>0</v>
      </c>
      <c r="O236" s="136">
        <f t="shared" si="143"/>
        <v>0</v>
      </c>
      <c r="P236" s="136">
        <f t="shared" si="143"/>
        <v>0</v>
      </c>
      <c r="Q236" s="94"/>
    </row>
    <row r="237" spans="2:18" s="5" customFormat="1" x14ac:dyDescent="0.2">
      <c r="B237" s="93"/>
      <c r="C237" s="12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</row>
    <row r="238" spans="2:18" s="5" customFormat="1" ht="10.5" x14ac:dyDescent="0.25">
      <c r="B238" s="95" t="s">
        <v>288</v>
      </c>
      <c r="C238" s="12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</row>
    <row r="239" spans="2:18" s="5" customFormat="1" x14ac:dyDescent="0.2">
      <c r="B239" s="5" t="s">
        <v>289</v>
      </c>
      <c r="C239" s="119">
        <v>23</v>
      </c>
      <c r="D239" s="64">
        <f t="shared" ref="D239:N252" si="144">IFERROR(ROUND(SUMIF($C$114:$C$139,$C239,D$114:D$139),0)/ROUND(SUMIF($C$36:$C$63,$C239,D$36:D$63),0),0)</f>
        <v>118.89839613104868</v>
      </c>
      <c r="E239" s="64">
        <f t="shared" si="144"/>
        <v>105.39161463091268</v>
      </c>
      <c r="F239" s="64">
        <f t="shared" si="144"/>
        <v>95.01518419711789</v>
      </c>
      <c r="G239" s="64">
        <f t="shared" si="144"/>
        <v>64.891115227732413</v>
      </c>
      <c r="H239" s="64">
        <f t="shared" si="144"/>
        <v>38.035518811430627</v>
      </c>
      <c r="I239" s="64">
        <f t="shared" si="144"/>
        <v>25.065278914454574</v>
      </c>
      <c r="J239" s="64">
        <f t="shared" si="144"/>
        <v>15.840418597100291</v>
      </c>
      <c r="K239" s="64">
        <f t="shared" si="144"/>
        <v>16.593997981529373</v>
      </c>
      <c r="L239" s="64">
        <f t="shared" si="144"/>
        <v>24.060964913373585</v>
      </c>
      <c r="M239" s="64">
        <f t="shared" si="144"/>
        <v>55.701607436274102</v>
      </c>
      <c r="N239" s="64">
        <f t="shared" si="144"/>
        <v>88.820055593368537</v>
      </c>
      <c r="O239" s="64">
        <f t="shared" ref="O239:O252" si="145">IFERROR(ROUND(SUMIF($C$114:$C$139,$C239,O$114:O$139),0)/ROUND(SUMIF($C$36:$C$63,$C239,O$36:O$63),0),0)</f>
        <v>113.20493812154422</v>
      </c>
      <c r="P239" s="64">
        <f t="shared" ref="P239:P253" si="146">SUM(D239:O239)</f>
        <v>761.51909055588703</v>
      </c>
      <c r="Q239" s="64"/>
      <c r="R239" s="120"/>
    </row>
    <row r="240" spans="2:18" s="5" customFormat="1" x14ac:dyDescent="0.2">
      <c r="B240" s="5" t="s">
        <v>290</v>
      </c>
      <c r="C240" s="119">
        <v>31</v>
      </c>
      <c r="D240" s="64">
        <f t="shared" si="144"/>
        <v>530.42478030105281</v>
      </c>
      <c r="E240" s="64">
        <f t="shared" si="144"/>
        <v>522.64289811740571</v>
      </c>
      <c r="F240" s="64">
        <f t="shared" si="144"/>
        <v>496.33853234910987</v>
      </c>
      <c r="G240" s="64">
        <f t="shared" si="144"/>
        <v>307.30309400135502</v>
      </c>
      <c r="H240" s="64">
        <f t="shared" si="144"/>
        <v>206.74264207360534</v>
      </c>
      <c r="I240" s="64">
        <f t="shared" si="144"/>
        <v>166.86048211643896</v>
      </c>
      <c r="J240" s="64">
        <f t="shared" si="144"/>
        <v>127.86059065264331</v>
      </c>
      <c r="K240" s="64">
        <f t="shared" si="144"/>
        <v>131.69024746789182</v>
      </c>
      <c r="L240" s="64">
        <f t="shared" si="144"/>
        <v>168.4251408499687</v>
      </c>
      <c r="M240" s="64">
        <f t="shared" si="144"/>
        <v>289.57607090103397</v>
      </c>
      <c r="N240" s="64">
        <f t="shared" si="144"/>
        <v>444.77558563248306</v>
      </c>
      <c r="O240" s="64">
        <f t="shared" si="145"/>
        <v>566.08947732779507</v>
      </c>
      <c r="P240" s="64">
        <f t="shared" si="146"/>
        <v>3958.7295417907835</v>
      </c>
      <c r="Q240" s="64"/>
      <c r="R240" s="120"/>
    </row>
    <row r="241" spans="2:18" s="5" customFormat="1" x14ac:dyDescent="0.2">
      <c r="B241" s="5" t="s">
        <v>291</v>
      </c>
      <c r="C241" s="119">
        <v>41</v>
      </c>
      <c r="D241" s="64">
        <f t="shared" si="144"/>
        <v>5897.4368000000004</v>
      </c>
      <c r="E241" s="64">
        <f t="shared" si="144"/>
        <v>6158.2285714285717</v>
      </c>
      <c r="F241" s="64">
        <f t="shared" si="144"/>
        <v>5928.7107641741986</v>
      </c>
      <c r="G241" s="64">
        <f t="shared" si="144"/>
        <v>4784.0752688172042</v>
      </c>
      <c r="H241" s="64">
        <f t="shared" si="144"/>
        <v>3203.2774086378736</v>
      </c>
      <c r="I241" s="64">
        <f t="shared" si="144"/>
        <v>2820.4328607172642</v>
      </c>
      <c r="J241" s="64">
        <f t="shared" si="144"/>
        <v>2249.1842751842751</v>
      </c>
      <c r="K241" s="64">
        <f t="shared" si="144"/>
        <v>2391.8743842364534</v>
      </c>
      <c r="L241" s="64">
        <f t="shared" si="144"/>
        <v>3755.8797364085667</v>
      </c>
      <c r="M241" s="64">
        <f t="shared" si="144"/>
        <v>3105.6661170651278</v>
      </c>
      <c r="N241" s="64">
        <f t="shared" si="144"/>
        <v>5504.3459637561782</v>
      </c>
      <c r="O241" s="64">
        <f t="shared" si="145"/>
        <v>6465.6278877887789</v>
      </c>
      <c r="P241" s="64">
        <f t="shared" si="146"/>
        <v>52264.740038214492</v>
      </c>
      <c r="Q241" s="64"/>
      <c r="R241" s="120"/>
    </row>
    <row r="242" spans="2:18" s="5" customFormat="1" x14ac:dyDescent="0.2">
      <c r="B242" s="5" t="s">
        <v>216</v>
      </c>
      <c r="C242" s="119">
        <v>53</v>
      </c>
      <c r="D242" s="64">
        <f t="shared" si="144"/>
        <v>0</v>
      </c>
      <c r="E242" s="64">
        <f t="shared" si="144"/>
        <v>0</v>
      </c>
      <c r="F242" s="64">
        <f t="shared" si="144"/>
        <v>0</v>
      </c>
      <c r="G242" s="64">
        <f t="shared" si="144"/>
        <v>0</v>
      </c>
      <c r="H242" s="64">
        <f t="shared" si="144"/>
        <v>0</v>
      </c>
      <c r="I242" s="64">
        <f t="shared" si="144"/>
        <v>0</v>
      </c>
      <c r="J242" s="64">
        <f t="shared" si="144"/>
        <v>0</v>
      </c>
      <c r="K242" s="64">
        <f t="shared" si="144"/>
        <v>0</v>
      </c>
      <c r="L242" s="64">
        <f t="shared" si="144"/>
        <v>0</v>
      </c>
      <c r="M242" s="64">
        <f t="shared" si="144"/>
        <v>0</v>
      </c>
      <c r="N242" s="64">
        <f t="shared" si="144"/>
        <v>0</v>
      </c>
      <c r="O242" s="64">
        <f t="shared" si="145"/>
        <v>0</v>
      </c>
      <c r="P242" s="64">
        <f t="shared" si="146"/>
        <v>0</v>
      </c>
      <c r="Q242" s="64"/>
      <c r="R242" s="120"/>
    </row>
    <row r="243" spans="2:18" s="5" customFormat="1" x14ac:dyDescent="0.2">
      <c r="B243" s="5" t="s">
        <v>219</v>
      </c>
      <c r="C243" s="119">
        <v>50</v>
      </c>
      <c r="D243" s="64">
        <f t="shared" si="144"/>
        <v>0</v>
      </c>
      <c r="E243" s="64">
        <f t="shared" si="144"/>
        <v>0</v>
      </c>
      <c r="F243" s="64">
        <f t="shared" si="144"/>
        <v>0</v>
      </c>
      <c r="G243" s="64">
        <f t="shared" si="144"/>
        <v>0</v>
      </c>
      <c r="H243" s="64">
        <f t="shared" si="144"/>
        <v>0</v>
      </c>
      <c r="I243" s="64">
        <f t="shared" si="144"/>
        <v>0</v>
      </c>
      <c r="J243" s="64">
        <f t="shared" si="144"/>
        <v>0</v>
      </c>
      <c r="K243" s="64">
        <f t="shared" si="144"/>
        <v>0</v>
      </c>
      <c r="L243" s="64">
        <f t="shared" si="144"/>
        <v>0</v>
      </c>
      <c r="M243" s="64">
        <f t="shared" si="144"/>
        <v>0</v>
      </c>
      <c r="N243" s="64">
        <f t="shared" si="144"/>
        <v>0</v>
      </c>
      <c r="O243" s="64">
        <f t="shared" si="145"/>
        <v>0</v>
      </c>
      <c r="P243" s="64">
        <f t="shared" si="146"/>
        <v>0</v>
      </c>
      <c r="Q243" s="64"/>
      <c r="R243" s="120"/>
    </row>
    <row r="244" spans="2:18" s="5" customFormat="1" x14ac:dyDescent="0.2">
      <c r="B244" s="4" t="s">
        <v>273</v>
      </c>
      <c r="C244" s="119" t="s">
        <v>59</v>
      </c>
      <c r="D244" s="64">
        <f t="shared" si="144"/>
        <v>2277.5</v>
      </c>
      <c r="E244" s="64">
        <f t="shared" si="144"/>
        <v>-959</v>
      </c>
      <c r="F244" s="64">
        <f t="shared" si="144"/>
        <v>4900.5</v>
      </c>
      <c r="G244" s="64">
        <f t="shared" si="144"/>
        <v>-562.5</v>
      </c>
      <c r="H244" s="64">
        <f t="shared" si="144"/>
        <v>1663.5</v>
      </c>
      <c r="I244" s="64">
        <f t="shared" si="144"/>
        <v>1996</v>
      </c>
      <c r="J244" s="64">
        <f t="shared" si="144"/>
        <v>721.5</v>
      </c>
      <c r="K244" s="64">
        <f t="shared" si="144"/>
        <v>1039</v>
      </c>
      <c r="L244" s="64">
        <f t="shared" si="144"/>
        <v>821</v>
      </c>
      <c r="M244" s="64">
        <f t="shared" si="144"/>
        <v>2421</v>
      </c>
      <c r="N244" s="64">
        <f t="shared" si="144"/>
        <v>-1198</v>
      </c>
      <c r="O244" s="64">
        <f t="shared" si="145"/>
        <v>3899.5</v>
      </c>
      <c r="P244" s="64">
        <f t="shared" si="146"/>
        <v>17020</v>
      </c>
      <c r="Q244" s="64"/>
      <c r="R244" s="120"/>
    </row>
    <row r="245" spans="2:18" s="5" customFormat="1" x14ac:dyDescent="0.2">
      <c r="B245" s="5" t="s">
        <v>274</v>
      </c>
      <c r="C245" s="119" t="s">
        <v>63</v>
      </c>
      <c r="D245" s="64">
        <f t="shared" si="144"/>
        <v>19086.453608247422</v>
      </c>
      <c r="E245" s="64">
        <f t="shared" si="144"/>
        <v>17092.469387755104</v>
      </c>
      <c r="F245" s="64">
        <f t="shared" si="144"/>
        <v>16565.132653061224</v>
      </c>
      <c r="G245" s="64">
        <f t="shared" si="144"/>
        <v>16444.82</v>
      </c>
      <c r="H245" s="64">
        <f t="shared" si="144"/>
        <v>15350.623762376237</v>
      </c>
      <c r="I245" s="64">
        <f t="shared" si="144"/>
        <v>14495.805825242718</v>
      </c>
      <c r="J245" s="64">
        <f t="shared" si="144"/>
        <v>15051.460784313726</v>
      </c>
      <c r="K245" s="64">
        <f t="shared" si="144"/>
        <v>15947.4</v>
      </c>
      <c r="L245" s="64">
        <f t="shared" si="144"/>
        <v>15863.56</v>
      </c>
      <c r="M245" s="64">
        <f t="shared" si="144"/>
        <v>16562.21</v>
      </c>
      <c r="N245" s="64">
        <f t="shared" si="144"/>
        <v>19481.171717171717</v>
      </c>
      <c r="O245" s="64">
        <f t="shared" si="145"/>
        <v>19826.101010101011</v>
      </c>
      <c r="P245" s="64">
        <f t="shared" si="146"/>
        <v>201767.20874826916</v>
      </c>
      <c r="Q245" s="64"/>
      <c r="R245" s="120"/>
    </row>
    <row r="246" spans="2:18" s="5" customFormat="1" x14ac:dyDescent="0.2">
      <c r="B246" s="5" t="s">
        <v>275</v>
      </c>
      <c r="C246" s="119" t="s">
        <v>109</v>
      </c>
      <c r="D246" s="64">
        <f t="shared" si="144"/>
        <v>64633.473118279573</v>
      </c>
      <c r="E246" s="64">
        <f t="shared" si="144"/>
        <v>45525.804347826088</v>
      </c>
      <c r="F246" s="64">
        <f t="shared" si="144"/>
        <v>90289.366666666669</v>
      </c>
      <c r="G246" s="64">
        <f t="shared" si="144"/>
        <v>63145.166666666664</v>
      </c>
      <c r="H246" s="64">
        <f t="shared" si="144"/>
        <v>58829.044444444444</v>
      </c>
      <c r="I246" s="64">
        <f t="shared" si="144"/>
        <v>61582.966666666667</v>
      </c>
      <c r="J246" s="64">
        <f t="shared" si="144"/>
        <v>59426.788888888892</v>
      </c>
      <c r="K246" s="64">
        <f t="shared" si="144"/>
        <v>63092.355555555558</v>
      </c>
      <c r="L246" s="64">
        <f t="shared" si="144"/>
        <v>64083.078651685391</v>
      </c>
      <c r="M246" s="64">
        <f t="shared" si="144"/>
        <v>69362.573033707871</v>
      </c>
      <c r="N246" s="64">
        <f t="shared" si="144"/>
        <v>60134.449438202246</v>
      </c>
      <c r="O246" s="64">
        <f t="shared" si="145"/>
        <v>80702.213483146072</v>
      </c>
      <c r="P246" s="64">
        <f t="shared" si="146"/>
        <v>780807.28096173611</v>
      </c>
      <c r="Q246" s="64"/>
      <c r="R246" s="120"/>
    </row>
    <row r="247" spans="2:18" s="5" customFormat="1" x14ac:dyDescent="0.2">
      <c r="B247" s="5" t="s">
        <v>279</v>
      </c>
      <c r="C247" s="119" t="s">
        <v>66</v>
      </c>
      <c r="D247" s="64">
        <f t="shared" si="144"/>
        <v>20686.428571428572</v>
      </c>
      <c r="E247" s="64">
        <f t="shared" si="144"/>
        <v>26390.125</v>
      </c>
      <c r="F247" s="64">
        <f t="shared" si="144"/>
        <v>14357</v>
      </c>
      <c r="G247" s="64">
        <f t="shared" si="144"/>
        <v>13011.375</v>
      </c>
      <c r="H247" s="64">
        <f t="shared" si="144"/>
        <v>14615.125</v>
      </c>
      <c r="I247" s="64">
        <f t="shared" si="144"/>
        <v>12247.625</v>
      </c>
      <c r="J247" s="64">
        <f t="shared" si="144"/>
        <v>14070</v>
      </c>
      <c r="K247" s="64">
        <f t="shared" si="144"/>
        <v>13746</v>
      </c>
      <c r="L247" s="64">
        <f t="shared" si="144"/>
        <v>14445.555555555555</v>
      </c>
      <c r="M247" s="64">
        <f t="shared" si="144"/>
        <v>15215.111111111111</v>
      </c>
      <c r="N247" s="64">
        <f t="shared" si="144"/>
        <v>21499.666666666668</v>
      </c>
      <c r="O247" s="64">
        <f t="shared" si="145"/>
        <v>8773.8888888888887</v>
      </c>
      <c r="P247" s="64">
        <f t="shared" si="146"/>
        <v>189057.9007936508</v>
      </c>
      <c r="Q247" s="64"/>
      <c r="R247" s="120"/>
    </row>
    <row r="248" spans="2:18" s="5" customFormat="1" x14ac:dyDescent="0.2">
      <c r="B248" s="5" t="s">
        <v>277</v>
      </c>
      <c r="C248" s="119" t="s">
        <v>111</v>
      </c>
      <c r="D248" s="64">
        <f t="shared" si="144"/>
        <v>808364.8</v>
      </c>
      <c r="E248" s="64">
        <f t="shared" si="144"/>
        <v>762992.4</v>
      </c>
      <c r="F248" s="64">
        <f t="shared" si="144"/>
        <v>966921.2</v>
      </c>
      <c r="G248" s="64">
        <f t="shared" si="144"/>
        <v>846867.1</v>
      </c>
      <c r="H248" s="64">
        <f t="shared" si="144"/>
        <v>824644.9</v>
      </c>
      <c r="I248" s="64">
        <f t="shared" si="144"/>
        <v>727713.6</v>
      </c>
      <c r="J248" s="64">
        <f t="shared" si="144"/>
        <v>759494.1</v>
      </c>
      <c r="K248" s="64">
        <f t="shared" si="144"/>
        <v>745462.5</v>
      </c>
      <c r="L248" s="64">
        <f t="shared" si="144"/>
        <v>707302.1</v>
      </c>
      <c r="M248" s="64">
        <f t="shared" si="144"/>
        <v>867117.6</v>
      </c>
      <c r="N248" s="64">
        <f t="shared" si="144"/>
        <v>748450.9</v>
      </c>
      <c r="O248" s="64">
        <f t="shared" si="145"/>
        <v>862264.6</v>
      </c>
      <c r="P248" s="64">
        <f t="shared" si="146"/>
        <v>9627595.7999999989</v>
      </c>
      <c r="Q248" s="64"/>
      <c r="R248" s="120"/>
    </row>
    <row r="249" spans="2:18" s="5" customFormat="1" x14ac:dyDescent="0.2">
      <c r="B249" s="5" t="s">
        <v>292</v>
      </c>
      <c r="C249" s="5">
        <v>85</v>
      </c>
      <c r="D249" s="64">
        <f t="shared" si="144"/>
        <v>53685.620689655174</v>
      </c>
      <c r="E249" s="64">
        <f t="shared" si="144"/>
        <v>56356.413793103449</v>
      </c>
      <c r="F249" s="64">
        <f t="shared" si="144"/>
        <v>110478.39999999999</v>
      </c>
      <c r="G249" s="64">
        <f t="shared" si="144"/>
        <v>47959.633333333331</v>
      </c>
      <c r="H249" s="64">
        <f t="shared" si="144"/>
        <v>57484.3</v>
      </c>
      <c r="I249" s="64">
        <f t="shared" si="144"/>
        <v>41360.1</v>
      </c>
      <c r="J249" s="64">
        <f t="shared" si="144"/>
        <v>29560.7</v>
      </c>
      <c r="K249" s="64">
        <f t="shared" si="144"/>
        <v>38187.866666666669</v>
      </c>
      <c r="L249" s="64">
        <f t="shared" si="144"/>
        <v>37191.166666666664</v>
      </c>
      <c r="M249" s="64">
        <f t="shared" si="144"/>
        <v>45306.5</v>
      </c>
      <c r="N249" s="64">
        <f t="shared" si="144"/>
        <v>66722.266666666663</v>
      </c>
      <c r="O249" s="64">
        <f t="shared" si="145"/>
        <v>55926.2</v>
      </c>
      <c r="P249" s="64">
        <f t="shared" si="146"/>
        <v>640219.16781609191</v>
      </c>
      <c r="Q249" s="64"/>
      <c r="R249" s="120"/>
    </row>
    <row r="250" spans="2:18" s="5" customFormat="1" x14ac:dyDescent="0.2">
      <c r="B250" s="5" t="s">
        <v>293</v>
      </c>
      <c r="C250" s="5">
        <v>86</v>
      </c>
      <c r="D250" s="64">
        <f t="shared" si="144"/>
        <v>7012.7179487179483</v>
      </c>
      <c r="E250" s="64">
        <f t="shared" si="144"/>
        <v>7101.8290598290596</v>
      </c>
      <c r="F250" s="64">
        <f t="shared" si="144"/>
        <v>5424.4661016949149</v>
      </c>
      <c r="G250" s="64">
        <f t="shared" si="144"/>
        <v>4822.0948275862065</v>
      </c>
      <c r="H250" s="64">
        <f t="shared" si="144"/>
        <v>12079.295652173912</v>
      </c>
      <c r="I250" s="64">
        <f t="shared" si="144"/>
        <v>-6398.3739130434778</v>
      </c>
      <c r="J250" s="64">
        <f t="shared" si="144"/>
        <v>2324.1565217391303</v>
      </c>
      <c r="K250" s="64">
        <f t="shared" si="144"/>
        <v>469.19130434782608</v>
      </c>
      <c r="L250" s="64">
        <f t="shared" si="144"/>
        <v>1936.3826086956522</v>
      </c>
      <c r="M250" s="64">
        <f t="shared" si="144"/>
        <v>4156.3425925925922</v>
      </c>
      <c r="N250" s="64">
        <f t="shared" si="144"/>
        <v>5982.2429906542056</v>
      </c>
      <c r="O250" s="64">
        <f t="shared" si="145"/>
        <v>7345.3644859813085</v>
      </c>
      <c r="P250" s="64">
        <f t="shared" si="146"/>
        <v>52255.710180969269</v>
      </c>
      <c r="Q250" s="64"/>
      <c r="R250" s="120"/>
    </row>
    <row r="251" spans="2:18" s="5" customFormat="1" x14ac:dyDescent="0.2">
      <c r="B251" s="5" t="s">
        <v>294</v>
      </c>
      <c r="C251" s="5">
        <v>87</v>
      </c>
      <c r="D251" s="64">
        <f t="shared" si="144"/>
        <v>600554.6</v>
      </c>
      <c r="E251" s="64">
        <f t="shared" si="144"/>
        <v>924325.8</v>
      </c>
      <c r="F251" s="64">
        <f t="shared" si="144"/>
        <v>-46369.8</v>
      </c>
      <c r="G251" s="64">
        <f t="shared" si="144"/>
        <v>544693.19999999995</v>
      </c>
      <c r="H251" s="64">
        <f t="shared" si="144"/>
        <v>249310.6</v>
      </c>
      <c r="I251" s="64">
        <f t="shared" si="144"/>
        <v>343060</v>
      </c>
      <c r="J251" s="64">
        <f t="shared" si="144"/>
        <v>191705.8</v>
      </c>
      <c r="K251" s="64">
        <f t="shared" si="144"/>
        <v>249403.4</v>
      </c>
      <c r="L251" s="64">
        <f t="shared" si="144"/>
        <v>207835.4</v>
      </c>
      <c r="M251" s="64">
        <f t="shared" si="144"/>
        <v>262189.40000000002</v>
      </c>
      <c r="N251" s="64">
        <f t="shared" si="144"/>
        <v>888786</v>
      </c>
      <c r="O251" s="64">
        <f t="shared" si="145"/>
        <v>-233528.5</v>
      </c>
      <c r="P251" s="64">
        <f t="shared" si="146"/>
        <v>4181965.8999999994</v>
      </c>
      <c r="Q251" s="64"/>
      <c r="R251" s="120"/>
    </row>
    <row r="252" spans="2:18" s="59" customFormat="1" x14ac:dyDescent="0.2">
      <c r="B252" s="97" t="s">
        <v>112</v>
      </c>
      <c r="C252" s="206" t="s">
        <v>237</v>
      </c>
      <c r="D252" s="64">
        <f t="shared" si="144"/>
        <v>370966.8</v>
      </c>
      <c r="E252" s="64">
        <f t="shared" si="144"/>
        <v>299916.3</v>
      </c>
      <c r="F252" s="64">
        <f t="shared" si="144"/>
        <v>379077.6</v>
      </c>
      <c r="G252" s="64">
        <f t="shared" si="144"/>
        <v>278953.3</v>
      </c>
      <c r="H252" s="64">
        <f t="shared" si="144"/>
        <v>209861.8</v>
      </c>
      <c r="I252" s="64">
        <f t="shared" si="144"/>
        <v>181940.4</v>
      </c>
      <c r="J252" s="64">
        <f t="shared" si="144"/>
        <v>159152.9</v>
      </c>
      <c r="K252" s="64">
        <f t="shared" si="144"/>
        <v>159211.70000000001</v>
      </c>
      <c r="L252" s="64">
        <f t="shared" si="144"/>
        <v>242426.5</v>
      </c>
      <c r="M252" s="64">
        <f t="shared" si="144"/>
        <v>195380.6</v>
      </c>
      <c r="N252" s="64">
        <f t="shared" si="144"/>
        <v>207914.5</v>
      </c>
      <c r="O252" s="64">
        <f t="shared" si="145"/>
        <v>471342.9</v>
      </c>
      <c r="P252" s="64">
        <f t="shared" si="146"/>
        <v>3156145.3</v>
      </c>
      <c r="Q252" s="64"/>
      <c r="R252" s="120"/>
    </row>
    <row r="253" spans="2:18" x14ac:dyDescent="0.2">
      <c r="B253" s="5" t="s">
        <v>60</v>
      </c>
      <c r="C253" s="5"/>
      <c r="D253" s="64">
        <f t="shared" ref="D253:O253" si="147">IFERROR(ROUND(D142,0)/ROUND(D64,0),0)</f>
        <v>184.30213261841263</v>
      </c>
      <c r="E253" s="64">
        <f t="shared" si="147"/>
        <v>169.75414694016598</v>
      </c>
      <c r="F253" s="64">
        <f t="shared" si="147"/>
        <v>161.71688274148298</v>
      </c>
      <c r="G253" s="64">
        <f t="shared" si="147"/>
        <v>115.02509148422232</v>
      </c>
      <c r="H253" s="64">
        <f t="shared" si="147"/>
        <v>78.981500366709739</v>
      </c>
      <c r="I253" s="64">
        <f t="shared" si="147"/>
        <v>59.909812792656929</v>
      </c>
      <c r="J253" s="64">
        <f t="shared" si="147"/>
        <v>47.767908006192158</v>
      </c>
      <c r="K253" s="64">
        <f t="shared" si="147"/>
        <v>49.568518983282445</v>
      </c>
      <c r="L253" s="64">
        <f t="shared" si="147"/>
        <v>61.334683315153065</v>
      </c>
      <c r="M253" s="64">
        <f t="shared" si="147"/>
        <v>100.71894313144351</v>
      </c>
      <c r="N253" s="64">
        <f t="shared" si="147"/>
        <v>148.02915274474051</v>
      </c>
      <c r="O253" s="64">
        <f t="shared" si="147"/>
        <v>180.12018608713333</v>
      </c>
      <c r="P253" s="64">
        <f t="shared" si="146"/>
        <v>1357.2289592115956</v>
      </c>
      <c r="Q253" s="64"/>
      <c r="R253" s="120"/>
    </row>
    <row r="254" spans="2:18" x14ac:dyDescent="0.2">
      <c r="B254" s="5"/>
      <c r="C254" s="119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39"/>
      <c r="Q254" s="139"/>
    </row>
    <row r="255" spans="2:18" x14ac:dyDescent="0.2">
      <c r="B255" s="5"/>
      <c r="C255" s="119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39"/>
      <c r="Q255" s="139"/>
    </row>
    <row r="256" spans="2:18" x14ac:dyDescent="0.2"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</row>
    <row r="257" spans="4:17" x14ac:dyDescent="0.2"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</row>
    <row r="258" spans="4:17" x14ac:dyDescent="0.2"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</row>
    <row r="259" spans="4:17" x14ac:dyDescent="0.2">
      <c r="D259" s="126"/>
      <c r="E259" s="126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</row>
    <row r="260" spans="4:17" x14ac:dyDescent="0.2">
      <c r="D260" s="126"/>
      <c r="E260" s="126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</row>
    <row r="261" spans="4:17" x14ac:dyDescent="0.2">
      <c r="D261" s="126"/>
      <c r="E261" s="126"/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</row>
    <row r="262" spans="4:17" x14ac:dyDescent="0.2"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</row>
    <row r="263" spans="4:17" x14ac:dyDescent="0.2">
      <c r="D263" s="126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</row>
    <row r="264" spans="4:17" x14ac:dyDescent="0.2"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</row>
    <row r="265" spans="4:17" x14ac:dyDescent="0.2">
      <c r="D265" s="126"/>
      <c r="E265" s="126"/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</row>
    <row r="266" spans="4:17" x14ac:dyDescent="0.2"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</row>
    <row r="267" spans="4:17" x14ac:dyDescent="0.2">
      <c r="D267" s="126"/>
      <c r="E267" s="126"/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</row>
    <row r="268" spans="4:17" x14ac:dyDescent="0.2"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</row>
    <row r="269" spans="4:17" x14ac:dyDescent="0.2">
      <c r="D269" s="126"/>
      <c r="E269" s="126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</row>
    <row r="270" spans="4:17" x14ac:dyDescent="0.2"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</row>
    <row r="271" spans="4:17" x14ac:dyDescent="0.2">
      <c r="D271" s="126"/>
      <c r="E271" s="126"/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</row>
    <row r="272" spans="4:17" x14ac:dyDescent="0.2"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</row>
    <row r="273" spans="4:17" x14ac:dyDescent="0.2">
      <c r="D273" s="126"/>
      <c r="E273" s="126"/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</row>
    <row r="274" spans="4:17" x14ac:dyDescent="0.2">
      <c r="D274" s="126"/>
      <c r="E274" s="126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</row>
    <row r="275" spans="4:17" x14ac:dyDescent="0.2">
      <c r="D275" s="126"/>
      <c r="E275" s="126"/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</row>
    <row r="276" spans="4:17" x14ac:dyDescent="0.2">
      <c r="D276" s="126"/>
      <c r="E276" s="126"/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</row>
    <row r="277" spans="4:17" x14ac:dyDescent="0.2">
      <c r="D277" s="126"/>
      <c r="E277" s="126"/>
      <c r="F277" s="126"/>
      <c r="G277" s="126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</row>
    <row r="278" spans="4:17" x14ac:dyDescent="0.2">
      <c r="D278" s="126"/>
      <c r="E278" s="126"/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</row>
    <row r="279" spans="4:17" x14ac:dyDescent="0.2">
      <c r="D279" s="126"/>
      <c r="E279" s="126"/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</row>
    <row r="280" spans="4:17" x14ac:dyDescent="0.2">
      <c r="D280" s="126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</row>
    <row r="281" spans="4:17" x14ac:dyDescent="0.2">
      <c r="D281" s="126"/>
      <c r="E281" s="126"/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</row>
    <row r="282" spans="4:17" x14ac:dyDescent="0.2">
      <c r="D282" s="126"/>
      <c r="E282" s="126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</row>
    <row r="283" spans="4:17" x14ac:dyDescent="0.2">
      <c r="D283" s="126"/>
      <c r="E283" s="126"/>
      <c r="F283" s="126"/>
      <c r="G283" s="126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</row>
    <row r="284" spans="4:17" x14ac:dyDescent="0.2">
      <c r="D284" s="126"/>
      <c r="E284" s="126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</row>
    <row r="285" spans="4:17" x14ac:dyDescent="0.2">
      <c r="D285" s="126"/>
      <c r="E285" s="126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</row>
    <row r="286" spans="4:17" x14ac:dyDescent="0.2">
      <c r="D286" s="126"/>
      <c r="E286" s="126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</row>
    <row r="287" spans="4:17" x14ac:dyDescent="0.2">
      <c r="D287" s="126"/>
      <c r="E287" s="126"/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</row>
    <row r="288" spans="4:17" x14ac:dyDescent="0.2">
      <c r="D288" s="126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</row>
    <row r="289" spans="4:17" x14ac:dyDescent="0.2">
      <c r="D289" s="126"/>
      <c r="E289" s="126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</row>
    <row r="290" spans="4:17" x14ac:dyDescent="0.2"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</row>
    <row r="291" spans="4:17" x14ac:dyDescent="0.2">
      <c r="D291" s="126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</row>
    <row r="292" spans="4:17" x14ac:dyDescent="0.2">
      <c r="D292" s="126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</row>
    <row r="293" spans="4:17" x14ac:dyDescent="0.2">
      <c r="D293" s="126"/>
      <c r="E293" s="126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</row>
    <row r="294" spans="4:17" x14ac:dyDescent="0.2">
      <c r="D294" s="126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</row>
    <row r="295" spans="4:17" x14ac:dyDescent="0.2">
      <c r="D295" s="126"/>
      <c r="E295" s="126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</row>
    <row r="296" spans="4:17" x14ac:dyDescent="0.2">
      <c r="D296" s="126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</row>
    <row r="297" spans="4:17" x14ac:dyDescent="0.2"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</row>
    <row r="298" spans="4:17" x14ac:dyDescent="0.2">
      <c r="D298" s="126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</row>
    <row r="299" spans="4:17" x14ac:dyDescent="0.2">
      <c r="D299" s="126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</row>
  </sheetData>
  <printOptions horizontalCentered="1"/>
  <pageMargins left="0.45" right="0.45" top="0.75" bottom="0.75" header="0.3" footer="0.3"/>
  <pageSetup scale="23" fitToHeight="20" orientation="landscape" blackAndWhite="1" r:id="rId1"/>
  <headerFooter>
    <oddFooter>&amp;R&amp;F
&amp;A</oddFooter>
  </headerFooter>
  <rowBreaks count="1" manualBreakCount="1">
    <brk id="143" max="15" man="1"/>
  </rowBreaks>
  <customProperties>
    <customPr name="_pios_id" r:id="rId2"/>
  </customPropertie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L57"/>
  <sheetViews>
    <sheetView tabSelected="1" zoomScaleNormal="100" workbookViewId="0">
      <pane ySplit="8" topLeftCell="A9" activePane="bottomLeft" state="frozen"/>
      <selection activeCell="B35" sqref="B35"/>
      <selection pane="bottomLeft" activeCell="E11" sqref="E11"/>
    </sheetView>
  </sheetViews>
  <sheetFormatPr defaultColWidth="9.1796875" defaultRowHeight="10" x14ac:dyDescent="0.2"/>
  <cols>
    <col min="1" max="1" width="4.90625" style="5" bestFit="1" customWidth="1"/>
    <col min="2" max="2" width="2.54296875" style="5" customWidth="1"/>
    <col min="3" max="3" width="26" style="59" customWidth="1"/>
    <col min="4" max="4" width="6.7265625" style="59" bestFit="1" customWidth="1"/>
    <col min="5" max="5" width="17.1796875" style="59" bestFit="1" customWidth="1"/>
    <col min="6" max="6" width="17.36328125" style="5" bestFit="1" customWidth="1"/>
    <col min="7" max="16384" width="9.1796875" style="5"/>
  </cols>
  <sheetData>
    <row r="1" spans="1:12" ht="10.5" x14ac:dyDescent="0.25">
      <c r="A1" s="503" t="s">
        <v>0</v>
      </c>
      <c r="B1" s="503"/>
      <c r="C1" s="503"/>
      <c r="D1" s="503"/>
      <c r="E1" s="503"/>
      <c r="F1" s="503"/>
      <c r="G1" s="66"/>
      <c r="H1" s="66"/>
      <c r="I1" s="66"/>
    </row>
    <row r="2" spans="1:12" ht="10.5" x14ac:dyDescent="0.25">
      <c r="A2" s="505" t="str">
        <f>'Delivery Rate Change Calc'!A2:F2</f>
        <v>2022 Gas Decoupling Filing</v>
      </c>
      <c r="B2" s="505"/>
      <c r="C2" s="505"/>
      <c r="D2" s="505"/>
      <c r="E2" s="505"/>
      <c r="F2" s="505"/>
      <c r="G2" s="66"/>
      <c r="H2" s="66"/>
      <c r="I2" s="66"/>
    </row>
    <row r="3" spans="1:12" ht="10.5" x14ac:dyDescent="0.25">
      <c r="A3" s="506" t="s">
        <v>297</v>
      </c>
      <c r="B3" s="506"/>
      <c r="C3" s="506"/>
      <c r="D3" s="506"/>
      <c r="E3" s="506"/>
      <c r="F3" s="506"/>
      <c r="G3" s="66"/>
      <c r="H3" s="66"/>
      <c r="I3" s="66"/>
    </row>
    <row r="4" spans="1:12" ht="10.5" x14ac:dyDescent="0.25">
      <c r="A4" s="505" t="str">
        <f>'Delivery Rate Change Calc'!A4:F4</f>
        <v>Proposed Effective May 1, 2022</v>
      </c>
      <c r="B4" s="505"/>
      <c r="C4" s="505"/>
      <c r="D4" s="505"/>
      <c r="E4" s="505"/>
      <c r="F4" s="505"/>
      <c r="G4" s="2"/>
      <c r="H4" s="2"/>
      <c r="I4" s="2"/>
      <c r="J4" s="67"/>
      <c r="K4" s="67"/>
      <c r="L4" s="67"/>
    </row>
    <row r="5" spans="1:12" ht="10.5" x14ac:dyDescent="0.25">
      <c r="B5" s="227"/>
      <c r="C5" s="227"/>
      <c r="D5" s="227"/>
      <c r="E5" s="2"/>
      <c r="F5" s="2"/>
      <c r="G5" s="2"/>
      <c r="H5" s="2"/>
      <c r="I5" s="2"/>
      <c r="J5" s="67"/>
      <c r="K5" s="67"/>
      <c r="L5" s="67"/>
    </row>
    <row r="6" spans="1:12" ht="10.5" x14ac:dyDescent="0.25">
      <c r="A6" s="67"/>
      <c r="B6" s="68"/>
      <c r="C6" s="68"/>
      <c r="D6" s="68"/>
      <c r="E6" s="208" t="s">
        <v>98</v>
      </c>
      <c r="F6" s="2"/>
      <c r="G6" s="2"/>
      <c r="H6" s="2"/>
      <c r="I6" s="2"/>
      <c r="J6" s="67"/>
      <c r="K6" s="67"/>
      <c r="L6" s="67"/>
    </row>
    <row r="7" spans="1:12" ht="10.5" x14ac:dyDescent="0.25">
      <c r="A7" s="226" t="s">
        <v>2</v>
      </c>
      <c r="B7" s="67"/>
      <c r="C7" s="208"/>
      <c r="D7" s="208"/>
      <c r="E7" s="208" t="s">
        <v>99</v>
      </c>
      <c r="F7" s="2"/>
      <c r="G7" s="66"/>
      <c r="H7" s="66"/>
      <c r="I7" s="66"/>
    </row>
    <row r="8" spans="1:12" ht="10.5" x14ac:dyDescent="0.25">
      <c r="A8" s="49" t="s">
        <v>4</v>
      </c>
      <c r="B8" s="222"/>
      <c r="C8" s="207"/>
      <c r="D8" s="207" t="s">
        <v>80</v>
      </c>
      <c r="E8" s="207" t="s">
        <v>100</v>
      </c>
      <c r="F8" s="66"/>
      <c r="G8" s="66"/>
      <c r="H8" s="66"/>
      <c r="I8" s="66"/>
    </row>
    <row r="9" spans="1:12" ht="10.5" x14ac:dyDescent="0.2">
      <c r="A9" s="52"/>
      <c r="B9" s="59"/>
      <c r="C9" s="69" t="s">
        <v>9</v>
      </c>
      <c r="D9" s="69" t="s">
        <v>10</v>
      </c>
      <c r="E9" s="38" t="s">
        <v>11</v>
      </c>
      <c r="F9" s="66"/>
      <c r="G9" s="66"/>
      <c r="H9" s="66"/>
      <c r="I9" s="66"/>
    </row>
    <row r="10" spans="1:12" ht="10.5" x14ac:dyDescent="0.25">
      <c r="A10" s="38">
        <v>1</v>
      </c>
      <c r="B10" s="57" t="s">
        <v>101</v>
      </c>
      <c r="C10" s="5"/>
      <c r="D10" s="69"/>
      <c r="E10" s="38"/>
      <c r="F10" s="66"/>
      <c r="G10" s="66"/>
      <c r="H10" s="66"/>
      <c r="I10" s="66"/>
    </row>
    <row r="11" spans="1:12" x14ac:dyDescent="0.2">
      <c r="A11" s="38">
        <f t="shared" ref="A11:A22" si="0">A10+1</f>
        <v>2</v>
      </c>
      <c r="C11" s="59" t="s">
        <v>87</v>
      </c>
      <c r="D11" s="59" t="s">
        <v>38</v>
      </c>
      <c r="E11" s="70">
        <f>'Delivery Rate Change Calc'!D26</f>
        <v>1.6670000000000001E-2</v>
      </c>
      <c r="F11" s="271" t="s">
        <v>361</v>
      </c>
      <c r="G11" s="66"/>
      <c r="H11" s="66"/>
      <c r="I11" s="66"/>
    </row>
    <row r="12" spans="1:12" x14ac:dyDescent="0.2">
      <c r="A12" s="38">
        <f t="shared" si="0"/>
        <v>3</v>
      </c>
      <c r="C12" s="5"/>
      <c r="E12" s="70"/>
      <c r="F12" s="240"/>
      <c r="G12" s="66"/>
      <c r="H12" s="66"/>
      <c r="I12" s="66"/>
    </row>
    <row r="13" spans="1:12" ht="10.5" x14ac:dyDescent="0.25">
      <c r="A13" s="38">
        <f t="shared" si="0"/>
        <v>4</v>
      </c>
      <c r="B13" s="57" t="s">
        <v>102</v>
      </c>
      <c r="C13" s="5"/>
      <c r="E13" s="70"/>
      <c r="F13" s="240"/>
      <c r="G13" s="66"/>
      <c r="H13" s="66"/>
      <c r="I13" s="66"/>
    </row>
    <row r="14" spans="1:12" x14ac:dyDescent="0.2">
      <c r="A14" s="38">
        <f t="shared" si="0"/>
        <v>5</v>
      </c>
      <c r="C14" s="59" t="s">
        <v>87</v>
      </c>
      <c r="D14" s="59" t="s">
        <v>38</v>
      </c>
      <c r="E14" s="70">
        <f>'Delivery Rate Change Calc'!D26</f>
        <v>1.6670000000000001E-2</v>
      </c>
      <c r="F14" s="271" t="s">
        <v>361</v>
      </c>
      <c r="G14" s="66"/>
      <c r="H14" s="66"/>
      <c r="I14" s="66"/>
    </row>
    <row r="15" spans="1:12" x14ac:dyDescent="0.2">
      <c r="A15" s="38">
        <f t="shared" si="0"/>
        <v>6</v>
      </c>
      <c r="C15" s="5"/>
      <c r="D15" s="69"/>
      <c r="E15" s="70"/>
      <c r="F15" s="240"/>
      <c r="G15" s="66"/>
      <c r="H15" s="66"/>
      <c r="I15" s="66"/>
    </row>
    <row r="16" spans="1:12" ht="10.5" x14ac:dyDescent="0.25">
      <c r="A16" s="38">
        <f t="shared" si="0"/>
        <v>7</v>
      </c>
      <c r="B16" s="57" t="s">
        <v>86</v>
      </c>
      <c r="C16" s="5"/>
      <c r="D16" s="63"/>
      <c r="E16" s="70"/>
      <c r="F16" s="240"/>
    </row>
    <row r="17" spans="1:6" x14ac:dyDescent="0.2">
      <c r="A17" s="38">
        <f t="shared" si="0"/>
        <v>8</v>
      </c>
      <c r="C17" s="59" t="s">
        <v>87</v>
      </c>
      <c r="D17" s="59" t="s">
        <v>38</v>
      </c>
      <c r="E17" s="70">
        <f>'RateDev (31,31T,41,41T,86,86T)'!K12</f>
        <v>1.5339999999999965E-2</v>
      </c>
      <c r="F17" s="271" t="s">
        <v>361</v>
      </c>
    </row>
    <row r="18" spans="1:6" x14ac:dyDescent="0.2">
      <c r="A18" s="38">
        <f t="shared" si="0"/>
        <v>9</v>
      </c>
      <c r="E18" s="70"/>
      <c r="F18" s="240"/>
    </row>
    <row r="19" spans="1:6" x14ac:dyDescent="0.2">
      <c r="A19" s="38">
        <f t="shared" si="0"/>
        <v>10</v>
      </c>
      <c r="C19" s="59" t="s">
        <v>88</v>
      </c>
      <c r="D19" s="59" t="s">
        <v>38</v>
      </c>
      <c r="E19" s="70">
        <f>'RateDev (31,31T,41,41T,86,86T)'!$K$14</f>
        <v>5.5000000000000014E-4</v>
      </c>
      <c r="F19" s="271" t="s">
        <v>361</v>
      </c>
    </row>
    <row r="20" spans="1:6" x14ac:dyDescent="0.2">
      <c r="A20" s="38">
        <f t="shared" si="0"/>
        <v>11</v>
      </c>
      <c r="E20" s="70"/>
      <c r="F20" s="240"/>
    </row>
    <row r="21" spans="1:6" ht="10.5" x14ac:dyDescent="0.25">
      <c r="A21" s="38">
        <f t="shared" si="0"/>
        <v>12</v>
      </c>
      <c r="B21" s="57" t="s">
        <v>89</v>
      </c>
      <c r="C21" s="5"/>
      <c r="D21" s="63"/>
      <c r="E21" s="70"/>
      <c r="F21" s="240"/>
    </row>
    <row r="22" spans="1:6" x14ac:dyDescent="0.2">
      <c r="A22" s="38">
        <f t="shared" si="0"/>
        <v>13</v>
      </c>
      <c r="B22" s="59"/>
      <c r="C22" s="59" t="s">
        <v>87</v>
      </c>
      <c r="D22" s="59" t="s">
        <v>38</v>
      </c>
      <c r="E22" s="70">
        <f>'RateDev (31,31T,41,41T,86,86T)'!K17</f>
        <v>1.5339999999999965E-2</v>
      </c>
      <c r="F22" s="271" t="s">
        <v>361</v>
      </c>
    </row>
    <row r="23" spans="1:6" x14ac:dyDescent="0.2">
      <c r="A23" s="38">
        <f t="shared" ref="A23:A25" si="1">A22+1</f>
        <v>14</v>
      </c>
      <c r="B23" s="59"/>
      <c r="E23" s="70"/>
      <c r="F23" s="240"/>
    </row>
    <row r="24" spans="1:6" ht="10.5" x14ac:dyDescent="0.25">
      <c r="A24" s="38">
        <f t="shared" si="1"/>
        <v>15</v>
      </c>
      <c r="B24" s="57" t="s">
        <v>90</v>
      </c>
      <c r="C24" s="5"/>
      <c r="D24" s="63"/>
      <c r="E24" s="70"/>
      <c r="F24" s="240"/>
    </row>
    <row r="25" spans="1:6" x14ac:dyDescent="0.2">
      <c r="A25" s="38">
        <f t="shared" si="1"/>
        <v>16</v>
      </c>
      <c r="C25" s="59" t="s">
        <v>91</v>
      </c>
      <c r="D25" s="59" t="s">
        <v>38</v>
      </c>
      <c r="E25" s="172">
        <f>'RateDev (31,31T,41,41T,86,86T)'!K20</f>
        <v>-0.12999999999999989</v>
      </c>
      <c r="F25" s="271" t="s">
        <v>361</v>
      </c>
    </row>
    <row r="26" spans="1:6" x14ac:dyDescent="0.2">
      <c r="A26" s="38">
        <f t="shared" ref="A26:A56" si="2">A25+1</f>
        <v>17</v>
      </c>
      <c r="E26" s="70"/>
      <c r="F26" s="240"/>
    </row>
    <row r="27" spans="1:6" x14ac:dyDescent="0.2">
      <c r="A27" s="38">
        <f t="shared" si="2"/>
        <v>18</v>
      </c>
      <c r="C27" s="59" t="s">
        <v>92</v>
      </c>
      <c r="E27" s="70"/>
      <c r="F27" s="240"/>
    </row>
    <row r="28" spans="1:6" x14ac:dyDescent="0.2">
      <c r="A28" s="38">
        <f t="shared" si="2"/>
        <v>19</v>
      </c>
      <c r="C28" s="37" t="s">
        <v>341</v>
      </c>
      <c r="D28" s="59" t="s">
        <v>38</v>
      </c>
      <c r="E28" s="70">
        <f>'RateDev (31,31T,41,41T,86,86T)'!K23</f>
        <v>0</v>
      </c>
      <c r="F28" s="271" t="s">
        <v>361</v>
      </c>
    </row>
    <row r="29" spans="1:6" x14ac:dyDescent="0.2">
      <c r="A29" s="38">
        <f t="shared" si="2"/>
        <v>20</v>
      </c>
      <c r="C29" s="37" t="s">
        <v>121</v>
      </c>
      <c r="D29" s="59" t="s">
        <v>38</v>
      </c>
      <c r="E29" s="70">
        <f>'RateDev (31,31T,41,41T,86,86T)'!K24</f>
        <v>-1.4020000000000005E-2</v>
      </c>
      <c r="F29" s="271" t="s">
        <v>361</v>
      </c>
    </row>
    <row r="30" spans="1:6" x14ac:dyDescent="0.2">
      <c r="A30" s="38">
        <f t="shared" si="2"/>
        <v>21</v>
      </c>
      <c r="C30" s="37" t="s">
        <v>122</v>
      </c>
      <c r="D30" s="59" t="s">
        <v>38</v>
      </c>
      <c r="E30" s="70">
        <f>'RateDev (31,31T,41,41T,86,86T)'!K25</f>
        <v>-1.1279999999999998E-2</v>
      </c>
      <c r="F30" s="271" t="s">
        <v>361</v>
      </c>
    </row>
    <row r="31" spans="1:6" x14ac:dyDescent="0.2">
      <c r="A31" s="38">
        <f t="shared" si="2"/>
        <v>22</v>
      </c>
      <c r="E31" s="70"/>
      <c r="F31" s="240"/>
    </row>
    <row r="32" spans="1:6" x14ac:dyDescent="0.2">
      <c r="A32" s="38">
        <f t="shared" si="2"/>
        <v>23</v>
      </c>
      <c r="C32" s="59" t="s">
        <v>88</v>
      </c>
      <c r="D32" s="59" t="s">
        <v>38</v>
      </c>
      <c r="E32" s="70">
        <f>'RateDev (31,31T,41,41T,86,86T)'!K27</f>
        <v>-1.0200000000000001E-3</v>
      </c>
      <c r="F32" s="271" t="s">
        <v>361</v>
      </c>
    </row>
    <row r="33" spans="1:6" x14ac:dyDescent="0.2">
      <c r="A33" s="38">
        <f t="shared" si="2"/>
        <v>24</v>
      </c>
      <c r="C33" s="63"/>
      <c r="D33" s="63"/>
      <c r="E33" s="70"/>
      <c r="F33" s="240"/>
    </row>
    <row r="34" spans="1:6" ht="10.5" x14ac:dyDescent="0.25">
      <c r="A34" s="38">
        <f t="shared" si="2"/>
        <v>25</v>
      </c>
      <c r="B34" s="57" t="s">
        <v>93</v>
      </c>
      <c r="C34" s="5"/>
      <c r="D34" s="63"/>
      <c r="E34" s="70"/>
      <c r="F34" s="240"/>
    </row>
    <row r="35" spans="1:6" x14ac:dyDescent="0.2">
      <c r="A35" s="38">
        <f t="shared" si="2"/>
        <v>26</v>
      </c>
      <c r="B35" s="59"/>
      <c r="C35" s="59" t="s">
        <v>91</v>
      </c>
      <c r="D35" s="59" t="s">
        <v>38</v>
      </c>
      <c r="E35" s="172">
        <f>'RateDev (31,31T,41,41T,86,86T)'!K30</f>
        <v>-0.12999999999999989</v>
      </c>
      <c r="F35" s="271" t="s">
        <v>362</v>
      </c>
    </row>
    <row r="36" spans="1:6" x14ac:dyDescent="0.2">
      <c r="A36" s="38">
        <f t="shared" si="2"/>
        <v>27</v>
      </c>
      <c r="B36" s="59"/>
      <c r="E36" s="70"/>
      <c r="F36" s="240"/>
    </row>
    <row r="37" spans="1:6" x14ac:dyDescent="0.2">
      <c r="A37" s="38">
        <f t="shared" si="2"/>
        <v>28</v>
      </c>
      <c r="B37" s="59"/>
      <c r="C37" s="59" t="s">
        <v>92</v>
      </c>
      <c r="E37" s="70"/>
      <c r="F37" s="240"/>
    </row>
    <row r="38" spans="1:6" x14ac:dyDescent="0.2">
      <c r="A38" s="38">
        <f t="shared" si="2"/>
        <v>29</v>
      </c>
      <c r="B38" s="59"/>
      <c r="C38" s="37" t="s">
        <v>341</v>
      </c>
      <c r="D38" s="59" t="s">
        <v>38</v>
      </c>
      <c r="E38" s="70">
        <f>'RateDev (31,31T,41,41T,86,86T)'!K33</f>
        <v>0</v>
      </c>
      <c r="F38" s="271" t="s">
        <v>362</v>
      </c>
    </row>
    <row r="39" spans="1:6" x14ac:dyDescent="0.2">
      <c r="A39" s="38">
        <f t="shared" si="2"/>
        <v>30</v>
      </c>
      <c r="B39" s="59"/>
      <c r="C39" s="37" t="s">
        <v>121</v>
      </c>
      <c r="D39" s="59" t="s">
        <v>38</v>
      </c>
      <c r="E39" s="70">
        <f>'RateDev (31,31T,41,41T,86,86T)'!K34</f>
        <v>-1.4020000000000005E-2</v>
      </c>
      <c r="F39" s="271" t="s">
        <v>362</v>
      </c>
    </row>
    <row r="40" spans="1:6" x14ac:dyDescent="0.2">
      <c r="A40" s="38">
        <f t="shared" si="2"/>
        <v>31</v>
      </c>
      <c r="B40" s="59"/>
      <c r="C40" s="37" t="s">
        <v>122</v>
      </c>
      <c r="D40" s="59" t="s">
        <v>38</v>
      </c>
      <c r="E40" s="70">
        <f>'RateDev (31,31T,41,41T,86,86T)'!K35</f>
        <v>-1.1279999999999998E-2</v>
      </c>
      <c r="F40" s="271" t="s">
        <v>362</v>
      </c>
    </row>
    <row r="41" spans="1:6" x14ac:dyDescent="0.2">
      <c r="A41" s="38">
        <f t="shared" si="2"/>
        <v>32</v>
      </c>
      <c r="B41" s="59"/>
      <c r="E41" s="70"/>
      <c r="F41" s="240"/>
    </row>
    <row r="42" spans="1:6" ht="10.5" x14ac:dyDescent="0.25">
      <c r="A42" s="38">
        <f t="shared" si="2"/>
        <v>33</v>
      </c>
      <c r="B42" s="57" t="s">
        <v>94</v>
      </c>
      <c r="C42" s="5"/>
      <c r="D42" s="63"/>
      <c r="E42" s="70"/>
      <c r="F42" s="240"/>
    </row>
    <row r="43" spans="1:6" x14ac:dyDescent="0.2">
      <c r="A43" s="38">
        <f t="shared" si="2"/>
        <v>34</v>
      </c>
      <c r="C43" s="59" t="s">
        <v>91</v>
      </c>
      <c r="D43" s="59" t="s">
        <v>38</v>
      </c>
      <c r="E43" s="172">
        <f>'RateDev (31,31T,41,41T,86,86T)'!K38</f>
        <v>-0.14000000000000012</v>
      </c>
      <c r="F43" s="271" t="s">
        <v>362</v>
      </c>
    </row>
    <row r="44" spans="1:6" x14ac:dyDescent="0.2">
      <c r="A44" s="38">
        <f t="shared" si="2"/>
        <v>35</v>
      </c>
      <c r="E44" s="70"/>
      <c r="F44" s="240"/>
    </row>
    <row r="45" spans="1:6" x14ac:dyDescent="0.2">
      <c r="A45" s="38">
        <f t="shared" si="2"/>
        <v>36</v>
      </c>
      <c r="C45" s="59" t="s">
        <v>92</v>
      </c>
      <c r="E45" s="70"/>
      <c r="F45" s="240"/>
    </row>
    <row r="46" spans="1:6" x14ac:dyDescent="0.2">
      <c r="A46" s="38">
        <f t="shared" si="2"/>
        <v>37</v>
      </c>
      <c r="C46" s="59" t="s">
        <v>95</v>
      </c>
      <c r="D46" s="59" t="s">
        <v>38</v>
      </c>
      <c r="E46" s="70">
        <f>'RateDev (31,31T,41,41T,86,86T)'!K41</f>
        <v>-1.8730000000000024E-2</v>
      </c>
      <c r="F46" s="271" t="s">
        <v>362</v>
      </c>
    </row>
    <row r="47" spans="1:6" x14ac:dyDescent="0.2">
      <c r="A47" s="38">
        <f t="shared" si="2"/>
        <v>38</v>
      </c>
      <c r="C47" s="59" t="s">
        <v>96</v>
      </c>
      <c r="D47" s="59" t="s">
        <v>38</v>
      </c>
      <c r="E47" s="70">
        <f>'RateDev (31,31T,41,41T,86,86T)'!K42</f>
        <v>-1.3280000000000014E-2</v>
      </c>
      <c r="F47" s="271" t="s">
        <v>362</v>
      </c>
    </row>
    <row r="48" spans="1:6" x14ac:dyDescent="0.2">
      <c r="A48" s="38">
        <f t="shared" si="2"/>
        <v>39</v>
      </c>
      <c r="E48" s="70"/>
      <c r="F48" s="240"/>
    </row>
    <row r="49" spans="1:6" x14ac:dyDescent="0.2">
      <c r="A49" s="38">
        <f t="shared" si="2"/>
        <v>40</v>
      </c>
      <c r="C49" s="59" t="s">
        <v>88</v>
      </c>
      <c r="D49" s="59" t="s">
        <v>38</v>
      </c>
      <c r="E49" s="70">
        <f>'RateDev (31,31T,41,41T,86,86T)'!K44</f>
        <v>-1.2499999999999994E-3</v>
      </c>
      <c r="F49" s="271" t="s">
        <v>362</v>
      </c>
    </row>
    <row r="50" spans="1:6" x14ac:dyDescent="0.2">
      <c r="A50" s="38">
        <f t="shared" si="2"/>
        <v>41</v>
      </c>
      <c r="C50" s="63"/>
      <c r="D50" s="63"/>
      <c r="E50" s="70"/>
      <c r="F50" s="240"/>
    </row>
    <row r="51" spans="1:6" ht="10.5" x14ac:dyDescent="0.25">
      <c r="A51" s="38">
        <f t="shared" si="2"/>
        <v>42</v>
      </c>
      <c r="B51" s="57" t="s">
        <v>97</v>
      </c>
      <c r="C51" s="5"/>
      <c r="D51" s="63"/>
      <c r="E51" s="70"/>
      <c r="F51" s="240"/>
    </row>
    <row r="52" spans="1:6" x14ac:dyDescent="0.2">
      <c r="A52" s="38">
        <f t="shared" si="2"/>
        <v>43</v>
      </c>
      <c r="B52" s="59"/>
      <c r="C52" s="59" t="s">
        <v>91</v>
      </c>
      <c r="D52" s="59" t="s">
        <v>38</v>
      </c>
      <c r="E52" s="172">
        <f>'RateDev (31,31T,41,41T,86,86T)'!K47</f>
        <v>-0.14000000000000012</v>
      </c>
      <c r="F52" s="271" t="s">
        <v>362</v>
      </c>
    </row>
    <row r="53" spans="1:6" x14ac:dyDescent="0.2">
      <c r="A53" s="38">
        <f t="shared" si="2"/>
        <v>44</v>
      </c>
      <c r="B53" s="59"/>
      <c r="E53" s="70"/>
      <c r="F53" s="240"/>
    </row>
    <row r="54" spans="1:6" x14ac:dyDescent="0.2">
      <c r="A54" s="38">
        <f t="shared" si="2"/>
        <v>45</v>
      </c>
      <c r="B54" s="59"/>
      <c r="C54" s="59" t="s">
        <v>92</v>
      </c>
      <c r="E54" s="70"/>
      <c r="F54" s="240"/>
    </row>
    <row r="55" spans="1:6" x14ac:dyDescent="0.2">
      <c r="A55" s="38">
        <f t="shared" si="2"/>
        <v>46</v>
      </c>
      <c r="B55" s="59"/>
      <c r="C55" s="59" t="s">
        <v>95</v>
      </c>
      <c r="D55" s="59" t="s">
        <v>38</v>
      </c>
      <c r="E55" s="70">
        <f>'RateDev (31,31T,41,41T,86,86T)'!K50</f>
        <v>-1.8730000000000024E-2</v>
      </c>
      <c r="F55" s="271" t="s">
        <v>362</v>
      </c>
    </row>
    <row r="56" spans="1:6" x14ac:dyDescent="0.2">
      <c r="A56" s="38">
        <f t="shared" si="2"/>
        <v>47</v>
      </c>
      <c r="B56" s="59"/>
      <c r="C56" s="59" t="s">
        <v>96</v>
      </c>
      <c r="D56" s="59" t="s">
        <v>38</v>
      </c>
      <c r="E56" s="70">
        <f>'RateDev (31,31T,41,41T,86,86T)'!K51</f>
        <v>-1.3280000000000014E-2</v>
      </c>
      <c r="F56" s="271" t="s">
        <v>362</v>
      </c>
    </row>
    <row r="57" spans="1:6" x14ac:dyDescent="0.2">
      <c r="A57" s="38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scale="88" orientation="landscape" blackAndWhite="1" r:id="rId1"/>
  <headerFooter>
    <oddFooter>&amp;R&amp;F
&amp;A</oddFooter>
  </headerFooter>
  <customProperties>
    <customPr name="_pios_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4" tint="0.79998168889431442"/>
    <pageSetUpPr fitToPage="1"/>
  </sheetPr>
  <dimension ref="A1:D25"/>
  <sheetViews>
    <sheetView zoomScaleNormal="100" workbookViewId="0">
      <selection activeCell="A7" sqref="A7"/>
    </sheetView>
  </sheetViews>
  <sheetFormatPr defaultColWidth="9.1796875" defaultRowHeight="10" x14ac:dyDescent="0.2"/>
  <cols>
    <col min="1" max="1" width="6.6328125" style="37" customWidth="1"/>
    <col min="2" max="2" width="34.1796875" style="37" bestFit="1" customWidth="1"/>
    <col min="3" max="3" width="28.26953125" style="37" bestFit="1" customWidth="1"/>
    <col min="4" max="4" width="11.90625" style="37" bestFit="1" customWidth="1"/>
    <col min="5" max="16384" width="9.1796875" style="37"/>
  </cols>
  <sheetData>
    <row r="1" spans="1:4" ht="10.5" x14ac:dyDescent="0.25">
      <c r="A1" s="503" t="s">
        <v>0</v>
      </c>
      <c r="B1" s="503"/>
      <c r="C1" s="503"/>
      <c r="D1" s="503"/>
    </row>
    <row r="2" spans="1:4" ht="10.5" x14ac:dyDescent="0.25">
      <c r="A2" s="505" t="str">
        <f>'Delivery Rate Change Calc'!A2:F2</f>
        <v>2022 Gas Decoupling Filing</v>
      </c>
      <c r="B2" s="505"/>
      <c r="C2" s="505"/>
      <c r="D2" s="505"/>
    </row>
    <row r="3" spans="1:4" ht="10.5" x14ac:dyDescent="0.25">
      <c r="A3" s="503" t="s">
        <v>295</v>
      </c>
      <c r="B3" s="503"/>
      <c r="C3" s="503"/>
      <c r="D3" s="503"/>
    </row>
    <row r="4" spans="1:4" ht="10.5" x14ac:dyDescent="0.25">
      <c r="A4" s="505" t="str">
        <f>'Delivery Rate Change Calc'!A4:F4</f>
        <v>Proposed Effective May 1, 2022</v>
      </c>
      <c r="B4" s="505"/>
      <c r="C4" s="505"/>
      <c r="D4" s="505"/>
    </row>
    <row r="5" spans="1:4" ht="10.5" x14ac:dyDescent="0.25">
      <c r="A5" s="503"/>
      <c r="B5" s="503"/>
      <c r="C5" s="503"/>
      <c r="D5" s="503"/>
    </row>
    <row r="6" spans="1:4" x14ac:dyDescent="0.2">
      <c r="D6" s="150"/>
    </row>
    <row r="7" spans="1:4" ht="21" x14ac:dyDescent="0.2">
      <c r="A7" s="49" t="s">
        <v>67</v>
      </c>
      <c r="B7" s="36"/>
      <c r="C7" s="49" t="s">
        <v>325</v>
      </c>
      <c r="D7" s="270" t="s">
        <v>442</v>
      </c>
    </row>
    <row r="8" spans="1:4" x14ac:dyDescent="0.2">
      <c r="B8" s="38" t="s">
        <v>9</v>
      </c>
      <c r="C8" s="38"/>
      <c r="D8" s="38" t="s">
        <v>10</v>
      </c>
    </row>
    <row r="9" spans="1:4" x14ac:dyDescent="0.2">
      <c r="A9" s="38"/>
      <c r="B9" s="39"/>
      <c r="C9" s="39"/>
    </row>
    <row r="10" spans="1:4" x14ac:dyDescent="0.2">
      <c r="A10" s="38">
        <v>1</v>
      </c>
      <c r="B10" s="151" t="s">
        <v>352</v>
      </c>
      <c r="C10" s="151"/>
    </row>
    <row r="11" spans="1:4" x14ac:dyDescent="0.2">
      <c r="A11" s="38">
        <v>2</v>
      </c>
      <c r="B11" s="37" t="s">
        <v>69</v>
      </c>
      <c r="C11" s="37" t="s">
        <v>326</v>
      </c>
      <c r="D11" s="152">
        <f>'Sch23&amp;53 Deferral Calc'!Q8</f>
        <v>801182</v>
      </c>
    </row>
    <row r="12" spans="1:4" x14ac:dyDescent="0.2">
      <c r="A12" s="38">
        <v>3</v>
      </c>
      <c r="B12" s="37" t="s">
        <v>323</v>
      </c>
      <c r="C12" s="37" t="s">
        <v>326</v>
      </c>
      <c r="D12" s="152">
        <f>'Sch31&amp;31T Deferral Calc'!Q8</f>
        <v>57540.416666666664</v>
      </c>
    </row>
    <row r="13" spans="1:4" x14ac:dyDescent="0.2">
      <c r="A13" s="38">
        <v>4</v>
      </c>
      <c r="B13" s="37" t="s">
        <v>324</v>
      </c>
      <c r="C13" s="37" t="s">
        <v>326</v>
      </c>
      <c r="D13" s="152">
        <f>'Sch 41&amp;86 Deferral Calc'!Q8</f>
        <v>1438.0833333333333</v>
      </c>
    </row>
    <row r="14" spans="1:4" x14ac:dyDescent="0.2">
      <c r="A14" s="38">
        <v>5</v>
      </c>
      <c r="D14" s="152"/>
    </row>
    <row r="15" spans="1:4" ht="12" x14ac:dyDescent="0.2">
      <c r="A15" s="38">
        <v>6</v>
      </c>
      <c r="B15" s="153" t="s">
        <v>557</v>
      </c>
      <c r="C15" s="153"/>
    </row>
    <row r="16" spans="1:4" x14ac:dyDescent="0.2">
      <c r="A16" s="38">
        <v>7</v>
      </c>
      <c r="B16" s="37" t="s">
        <v>69</v>
      </c>
      <c r="C16" s="37" t="s">
        <v>359</v>
      </c>
      <c r="D16" s="396">
        <f>'2019 GRC PLR - Exh. JAP-13 p1'!$D$20/'2019 GRC PLR - Exh. JAP-13 p2'!$D$20</f>
        <v>471.38598768938721</v>
      </c>
    </row>
    <row r="17" spans="1:4" x14ac:dyDescent="0.2">
      <c r="A17" s="38">
        <v>8</v>
      </c>
      <c r="B17" s="37" t="s">
        <v>323</v>
      </c>
      <c r="C17" s="37" t="s">
        <v>359</v>
      </c>
      <c r="D17" s="396">
        <f>'2019 GRC PLR - Exh. JAP-13 p1'!$E$20/'2019 GRC PLR - Exh. JAP-13 p2'!$E$20</f>
        <v>2038.0807269103223</v>
      </c>
    </row>
    <row r="18" spans="1:4" x14ac:dyDescent="0.2">
      <c r="A18" s="38">
        <v>9</v>
      </c>
      <c r="B18" s="37" t="s">
        <v>324</v>
      </c>
      <c r="C18" s="37" t="s">
        <v>359</v>
      </c>
      <c r="D18" s="396">
        <f>'2019 GRC PLR - Exh. JAP-13 p1'!$F$20/'2019 GRC PLR - Exh. JAP-13 p2'!$F$20</f>
        <v>13822.397457085908</v>
      </c>
    </row>
    <row r="19" spans="1:4" x14ac:dyDescent="0.2">
      <c r="A19" s="38">
        <v>10</v>
      </c>
    </row>
    <row r="20" spans="1:4" x14ac:dyDescent="0.2">
      <c r="A20" s="38">
        <v>11</v>
      </c>
      <c r="B20" s="153" t="s">
        <v>70</v>
      </c>
      <c r="C20" s="153"/>
    </row>
    <row r="21" spans="1:4" x14ac:dyDescent="0.2">
      <c r="A21" s="38">
        <v>12</v>
      </c>
      <c r="B21" s="37" t="s">
        <v>69</v>
      </c>
      <c r="D21" s="46">
        <f>ROUND(D11*D16,0)</f>
        <v>377665968</v>
      </c>
    </row>
    <row r="22" spans="1:4" x14ac:dyDescent="0.2">
      <c r="A22" s="38">
        <v>13</v>
      </c>
      <c r="B22" s="37" t="s">
        <v>323</v>
      </c>
      <c r="D22" s="46">
        <f>ROUND(D12*D17,0)</f>
        <v>117272014</v>
      </c>
    </row>
    <row r="23" spans="1:4" x14ac:dyDescent="0.2">
      <c r="A23" s="38">
        <v>14</v>
      </c>
      <c r="B23" s="37" t="s">
        <v>324</v>
      </c>
      <c r="D23" s="46">
        <f>ROUND(D13*D18,0)</f>
        <v>19877759</v>
      </c>
    </row>
    <row r="24" spans="1:4" x14ac:dyDescent="0.2">
      <c r="A24" s="38"/>
      <c r="D24" s="46"/>
    </row>
    <row r="25" spans="1:4" ht="12" x14ac:dyDescent="0.2">
      <c r="B25" s="37" t="s">
        <v>556</v>
      </c>
    </row>
  </sheetData>
  <mergeCells count="5">
    <mergeCell ref="A1:D1"/>
    <mergeCell ref="A2:D2"/>
    <mergeCell ref="A3:D3"/>
    <mergeCell ref="A4:D4"/>
    <mergeCell ref="A5:D5"/>
  </mergeCells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L54"/>
  <sheetViews>
    <sheetView workbookViewId="0">
      <pane xSplit="4" ySplit="8" topLeftCell="H9" activePane="bottomRight" state="frozen"/>
      <selection activeCell="K29" sqref="K29"/>
      <selection pane="topRight" activeCell="K29" sqref="K29"/>
      <selection pane="bottomLeft" activeCell="K29" sqref="K29"/>
      <selection pane="bottomRight" activeCell="I20" sqref="I20"/>
    </sheetView>
  </sheetViews>
  <sheetFormatPr defaultColWidth="7.453125" defaultRowHeight="10" outlineLevelCol="1" x14ac:dyDescent="0.2"/>
  <cols>
    <col min="1" max="1" width="4.453125" style="417" customWidth="1"/>
    <col min="2" max="2" width="42" style="417" customWidth="1"/>
    <col min="3" max="3" width="50.6328125" style="417" bestFit="1" customWidth="1" outlineLevel="1"/>
    <col min="4" max="9" width="15.90625" style="417" bestFit="1" customWidth="1"/>
    <col min="10" max="10" width="3" style="417" bestFit="1" customWidth="1"/>
    <col min="11" max="11" width="7.453125" style="417"/>
    <col min="12" max="12" width="14.26953125" style="417" bestFit="1" customWidth="1"/>
    <col min="13" max="16384" width="7.453125" style="417"/>
  </cols>
  <sheetData>
    <row r="1" spans="1:12" ht="11" thickBot="1" x14ac:dyDescent="0.3">
      <c r="I1" s="418">
        <v>1.03</v>
      </c>
    </row>
    <row r="2" spans="1:12" ht="10.5" x14ac:dyDescent="0.25">
      <c r="A2" s="419" t="s">
        <v>599</v>
      </c>
      <c r="B2" s="420"/>
      <c r="C2" s="420"/>
      <c r="D2" s="420"/>
      <c r="E2" s="420"/>
      <c r="F2" s="420"/>
      <c r="G2" s="420"/>
      <c r="H2" s="420"/>
      <c r="I2" s="420"/>
    </row>
    <row r="3" spans="1:12" ht="10.5" x14ac:dyDescent="0.25">
      <c r="A3" s="419" t="s">
        <v>455</v>
      </c>
      <c r="B3" s="420"/>
      <c r="C3" s="420"/>
      <c r="D3" s="420"/>
      <c r="E3" s="420"/>
      <c r="F3" s="420"/>
      <c r="G3" s="420"/>
      <c r="H3" s="420"/>
      <c r="I3" s="420"/>
    </row>
    <row r="4" spans="1:12" ht="10.5" x14ac:dyDescent="0.25">
      <c r="A4" s="419" t="s">
        <v>456</v>
      </c>
      <c r="B4" s="420"/>
      <c r="C4" s="420"/>
      <c r="D4" s="420"/>
      <c r="E4" s="420"/>
      <c r="F4" s="420"/>
      <c r="G4" s="420"/>
      <c r="H4" s="420"/>
      <c r="I4" s="420"/>
    </row>
    <row r="5" spans="1:12" ht="10.5" x14ac:dyDescent="0.25">
      <c r="A5" s="419" t="s">
        <v>600</v>
      </c>
      <c r="B5" s="420"/>
      <c r="C5" s="420"/>
      <c r="D5" s="420"/>
      <c r="E5" s="420"/>
      <c r="F5" s="420"/>
      <c r="G5" s="420"/>
      <c r="H5" s="420"/>
      <c r="I5" s="420"/>
    </row>
    <row r="6" spans="1:12" ht="10.5" x14ac:dyDescent="0.25">
      <c r="B6" s="421"/>
      <c r="C6" s="421"/>
    </row>
    <row r="7" spans="1:12" x14ac:dyDescent="0.2">
      <c r="E7" s="422" t="s">
        <v>343</v>
      </c>
      <c r="F7" s="423"/>
      <c r="G7" s="423"/>
      <c r="H7" s="424"/>
      <c r="I7" s="425"/>
    </row>
    <row r="8" spans="1:12" ht="21.5" thickBot="1" x14ac:dyDescent="0.25">
      <c r="A8" s="426" t="s">
        <v>67</v>
      </c>
      <c r="B8" s="427" t="s">
        <v>296</v>
      </c>
      <c r="C8" s="428" t="s">
        <v>5</v>
      </c>
      <c r="D8" s="429" t="s">
        <v>571</v>
      </c>
      <c r="E8" s="430" t="s">
        <v>344</v>
      </c>
      <c r="F8" s="431" t="s">
        <v>345</v>
      </c>
      <c r="G8" s="431" t="s">
        <v>346</v>
      </c>
      <c r="H8" s="431" t="s">
        <v>347</v>
      </c>
      <c r="I8" s="432" t="s">
        <v>572</v>
      </c>
    </row>
    <row r="9" spans="1:12" x14ac:dyDescent="0.2">
      <c r="A9" s="433">
        <v>1</v>
      </c>
      <c r="B9" s="434" t="s">
        <v>457</v>
      </c>
      <c r="C9" s="406" t="s">
        <v>458</v>
      </c>
      <c r="D9" s="435"/>
      <c r="E9" s="436">
        <v>0</v>
      </c>
      <c r="F9" s="436">
        <v>0</v>
      </c>
      <c r="G9" s="436">
        <v>0</v>
      </c>
      <c r="H9" s="436">
        <v>0</v>
      </c>
      <c r="I9" s="436"/>
    </row>
    <row r="10" spans="1:12" x14ac:dyDescent="0.2">
      <c r="A10" s="437">
        <f t="shared" ref="A10:A20" si="0">+A9+1</f>
        <v>2</v>
      </c>
      <c r="B10" s="438" t="s">
        <v>459</v>
      </c>
      <c r="C10" s="407" t="s">
        <v>460</v>
      </c>
      <c r="D10" s="439">
        <v>2449147098.2056422</v>
      </c>
      <c r="E10" s="440">
        <f>+D10+E9</f>
        <v>2449147098.2056422</v>
      </c>
      <c r="F10" s="440">
        <f>+E10+F9</f>
        <v>2449147098.2056422</v>
      </c>
      <c r="G10" s="440">
        <f>+F10+G9</f>
        <v>2449147098.2056422</v>
      </c>
      <c r="H10" s="440">
        <f>+G10+H9</f>
        <v>2449147098.2056422</v>
      </c>
      <c r="I10" s="440">
        <f>+H10</f>
        <v>2449147098.2056422</v>
      </c>
    </row>
    <row r="11" spans="1:12" x14ac:dyDescent="0.2">
      <c r="A11" s="437">
        <f t="shared" si="0"/>
        <v>3</v>
      </c>
      <c r="B11" s="438" t="s">
        <v>573</v>
      </c>
      <c r="C11" s="407" t="s">
        <v>574</v>
      </c>
      <c r="D11" s="408">
        <f>F37</f>
        <v>7.3899999999999993E-2</v>
      </c>
      <c r="E11" s="409">
        <f>+D11</f>
        <v>7.3899999999999993E-2</v>
      </c>
      <c r="F11" s="409">
        <f t="shared" ref="F11:I11" si="1">+E11</f>
        <v>7.3899999999999993E-2</v>
      </c>
      <c r="G11" s="409">
        <f t="shared" si="1"/>
        <v>7.3899999999999993E-2</v>
      </c>
      <c r="H11" s="409">
        <f t="shared" si="1"/>
        <v>7.3899999999999993E-2</v>
      </c>
      <c r="I11" s="409">
        <f t="shared" si="1"/>
        <v>7.3899999999999993E-2</v>
      </c>
    </row>
    <row r="12" spans="1:12" x14ac:dyDescent="0.2">
      <c r="A12" s="437">
        <f t="shared" si="0"/>
        <v>4</v>
      </c>
      <c r="B12" s="438" t="s">
        <v>461</v>
      </c>
      <c r="C12" s="407" t="s">
        <v>462</v>
      </c>
      <c r="D12" s="439">
        <f>ROUND(D10*D11,0)</f>
        <v>180991971</v>
      </c>
      <c r="E12" s="440">
        <f t="shared" ref="E12:I12" si="2">ROUND(E10*E11,0)</f>
        <v>180991971</v>
      </c>
      <c r="F12" s="440">
        <f t="shared" si="2"/>
        <v>180991971</v>
      </c>
      <c r="G12" s="440">
        <f t="shared" si="2"/>
        <v>180991971</v>
      </c>
      <c r="H12" s="440">
        <f t="shared" si="2"/>
        <v>180991971</v>
      </c>
      <c r="I12" s="440">
        <f t="shared" si="2"/>
        <v>180991971</v>
      </c>
    </row>
    <row r="13" spans="1:12" x14ac:dyDescent="0.2">
      <c r="A13" s="437">
        <f t="shared" si="0"/>
        <v>5</v>
      </c>
      <c r="B13" s="438" t="s">
        <v>463</v>
      </c>
      <c r="C13" s="407" t="s">
        <v>458</v>
      </c>
      <c r="D13" s="435"/>
      <c r="E13" s="440">
        <v>2000.2517657473127</v>
      </c>
      <c r="F13" s="440">
        <v>-174479.51721229998</v>
      </c>
      <c r="G13" s="440">
        <v>-546367</v>
      </c>
      <c r="H13" s="440">
        <v>210150.95568498899</v>
      </c>
      <c r="I13" s="440"/>
      <c r="J13" s="410"/>
    </row>
    <row r="14" spans="1:12" x14ac:dyDescent="0.2">
      <c r="A14" s="437">
        <f t="shared" si="0"/>
        <v>6</v>
      </c>
      <c r="B14" s="438" t="s">
        <v>464</v>
      </c>
      <c r="C14" s="407" t="s">
        <v>465</v>
      </c>
      <c r="D14" s="439">
        <v>168497602.44274962</v>
      </c>
      <c r="E14" s="440">
        <f>+D14+E13</f>
        <v>168499602.69451538</v>
      </c>
      <c r="F14" s="440">
        <f>+E14+F13</f>
        <v>168325123.17730308</v>
      </c>
      <c r="G14" s="440">
        <f>+F14+G13</f>
        <v>167778756.17730308</v>
      </c>
      <c r="H14" s="440">
        <f>+G14+H13</f>
        <v>167988907.13298807</v>
      </c>
      <c r="I14" s="440">
        <f>+H14</f>
        <v>167988907.13298807</v>
      </c>
      <c r="J14" s="411"/>
      <c r="K14" s="410"/>
      <c r="L14" s="441"/>
    </row>
    <row r="15" spans="1:12" x14ac:dyDescent="0.2">
      <c r="A15" s="437">
        <f t="shared" si="0"/>
        <v>7</v>
      </c>
      <c r="B15" s="438" t="s">
        <v>466</v>
      </c>
      <c r="C15" s="407" t="s">
        <v>467</v>
      </c>
      <c r="D15" s="442">
        <f t="shared" ref="D15:I15" si="3">ROUND(D14-D12,0)</f>
        <v>-12494369</v>
      </c>
      <c r="E15" s="443">
        <f t="shared" si="3"/>
        <v>-12492368</v>
      </c>
      <c r="F15" s="443">
        <f t="shared" si="3"/>
        <v>-12666848</v>
      </c>
      <c r="G15" s="443">
        <f t="shared" si="3"/>
        <v>-13213215</v>
      </c>
      <c r="H15" s="443">
        <f t="shared" si="3"/>
        <v>-13003064</v>
      </c>
      <c r="I15" s="443">
        <f t="shared" si="3"/>
        <v>-13003064</v>
      </c>
      <c r="L15" s="441"/>
    </row>
    <row r="16" spans="1:12" x14ac:dyDescent="0.2">
      <c r="A16" s="437">
        <f t="shared" si="0"/>
        <v>8</v>
      </c>
      <c r="B16" s="438" t="s">
        <v>468</v>
      </c>
      <c r="C16" s="407" t="s">
        <v>469</v>
      </c>
      <c r="D16" s="439">
        <f>IF(D15&lt;0,0,D15)</f>
        <v>0</v>
      </c>
      <c r="E16" s="440">
        <f>IF(E15&lt;0,0,E15)</f>
        <v>0</v>
      </c>
      <c r="F16" s="440">
        <f>IF(F15&lt;0,0,F15)</f>
        <v>0</v>
      </c>
      <c r="G16" s="440">
        <f>IF(G15&lt;0,0,G15)</f>
        <v>0</v>
      </c>
      <c r="H16" s="440">
        <f>IF(H15&lt;0,0,H15)</f>
        <v>0</v>
      </c>
      <c r="I16" s="440">
        <f t="shared" ref="I16" si="4">IF(I15&lt;0,0,I15)</f>
        <v>0</v>
      </c>
    </row>
    <row r="17" spans="1:9" x14ac:dyDescent="0.2">
      <c r="A17" s="437">
        <f t="shared" si="0"/>
        <v>9</v>
      </c>
      <c r="B17" s="438" t="s">
        <v>470</v>
      </c>
      <c r="C17" s="407" t="s">
        <v>471</v>
      </c>
      <c r="D17" s="412">
        <v>0.5</v>
      </c>
      <c r="E17" s="412">
        <v>0.5</v>
      </c>
      <c r="F17" s="412">
        <v>0.5</v>
      </c>
      <c r="G17" s="412">
        <v>0.5</v>
      </c>
      <c r="H17" s="412">
        <v>0.5</v>
      </c>
      <c r="I17" s="412">
        <v>0.5</v>
      </c>
    </row>
    <row r="18" spans="1:9" x14ac:dyDescent="0.2">
      <c r="A18" s="437">
        <f t="shared" si="0"/>
        <v>10</v>
      </c>
      <c r="B18" s="438" t="s">
        <v>472</v>
      </c>
      <c r="C18" s="407" t="s">
        <v>473</v>
      </c>
      <c r="D18" s="444">
        <f>ROUND(D16*D17,0)</f>
        <v>0</v>
      </c>
      <c r="E18" s="445">
        <f>ROUND(E16*E17,0)</f>
        <v>0</v>
      </c>
      <c r="F18" s="445">
        <f>ROUND(F16*F17,0)</f>
        <v>0</v>
      </c>
      <c r="G18" s="445">
        <f>ROUND(G16*G17,0)</f>
        <v>0</v>
      </c>
      <c r="H18" s="445">
        <f>ROUND(H16*H17,0)</f>
        <v>0</v>
      </c>
      <c r="I18" s="445">
        <f>+H18</f>
        <v>0</v>
      </c>
    </row>
    <row r="19" spans="1:9" x14ac:dyDescent="0.2">
      <c r="A19" s="437">
        <f t="shared" si="0"/>
        <v>11</v>
      </c>
      <c r="B19" s="438" t="s">
        <v>135</v>
      </c>
      <c r="C19" s="407" t="s">
        <v>575</v>
      </c>
      <c r="D19" s="413">
        <f>F54</f>
        <v>0.75409700000000002</v>
      </c>
      <c r="E19" s="414">
        <f>+D19</f>
        <v>0.75409700000000002</v>
      </c>
      <c r="F19" s="414">
        <f t="shared" ref="F19:I19" si="5">+E19</f>
        <v>0.75409700000000002</v>
      </c>
      <c r="G19" s="414">
        <f t="shared" si="5"/>
        <v>0.75409700000000002</v>
      </c>
      <c r="H19" s="414">
        <f t="shared" si="5"/>
        <v>0.75409700000000002</v>
      </c>
      <c r="I19" s="414">
        <f t="shared" si="5"/>
        <v>0.75409700000000002</v>
      </c>
    </row>
    <row r="20" spans="1:9" x14ac:dyDescent="0.2">
      <c r="A20" s="446">
        <f t="shared" si="0"/>
        <v>12</v>
      </c>
      <c r="B20" s="447" t="s">
        <v>576</v>
      </c>
      <c r="C20" s="415" t="s">
        <v>474</v>
      </c>
      <c r="D20" s="448">
        <f>ROUND(+D18/D19,0)</f>
        <v>0</v>
      </c>
      <c r="E20" s="449">
        <f>+ROUND((E18-D18)/E19,0)</f>
        <v>0</v>
      </c>
      <c r="F20" s="449">
        <f t="shared" ref="F20:H20" si="6">+ROUND((F18-E18)/F19,0)</f>
        <v>0</v>
      </c>
      <c r="G20" s="449">
        <f t="shared" si="6"/>
        <v>0</v>
      </c>
      <c r="H20" s="449">
        <f t="shared" si="6"/>
        <v>0</v>
      </c>
      <c r="I20" s="450">
        <f>ROUND(+I18/I19,0)</f>
        <v>0</v>
      </c>
    </row>
    <row r="22" spans="1:9" x14ac:dyDescent="0.2">
      <c r="D22" s="451">
        <f>D14/D10</f>
        <v>6.8798481955697433E-2</v>
      </c>
      <c r="E22" s="451">
        <f>E14/E10-D22</f>
        <v>8.1671360908919244E-7</v>
      </c>
      <c r="F22" s="451">
        <f>F14/F10-SUM($D$22:E22)</f>
        <v>-7.1240930093627308E-5</v>
      </c>
      <c r="G22" s="451">
        <f>G14/G10-SUM($D$22:F22)</f>
        <v>-2.2308459969608285E-4</v>
      </c>
      <c r="H22" s="451">
        <f>H14/H10-SUM($D$22:G22)</f>
        <v>8.5805771257663199E-5</v>
      </c>
      <c r="I22" s="451">
        <f>I14/I10</f>
        <v>6.8590778910774475E-2</v>
      </c>
    </row>
    <row r="23" spans="1:9" x14ac:dyDescent="0.2">
      <c r="H23" s="452" t="s">
        <v>577</v>
      </c>
      <c r="I23" s="453">
        <f>SUM(D22:H22)-I22</f>
        <v>0</v>
      </c>
    </row>
    <row r="27" spans="1:9" ht="10.5" x14ac:dyDescent="0.25">
      <c r="C27" s="416" t="s">
        <v>578</v>
      </c>
      <c r="D27" s="454"/>
      <c r="E27" s="454"/>
      <c r="F27" s="455" t="s">
        <v>579</v>
      </c>
    </row>
    <row r="28" spans="1:9" ht="20.5" x14ac:dyDescent="0.25">
      <c r="C28" s="456"/>
      <c r="D28" s="457"/>
      <c r="E28" s="457"/>
      <c r="F28" s="458" t="s">
        <v>580</v>
      </c>
    </row>
    <row r="29" spans="1:9" ht="10.5" x14ac:dyDescent="0.25">
      <c r="C29" s="459" t="s">
        <v>581</v>
      </c>
      <c r="D29" s="460"/>
      <c r="E29" s="460"/>
      <c r="F29" s="461">
        <v>44105</v>
      </c>
    </row>
    <row r="30" spans="1:9" x14ac:dyDescent="0.2">
      <c r="C30" s="462" t="s">
        <v>582</v>
      </c>
      <c r="D30" s="463"/>
      <c r="E30" s="463"/>
      <c r="F30" s="464">
        <v>43465</v>
      </c>
    </row>
    <row r="31" spans="1:9" ht="10.5" thickBot="1" x14ac:dyDescent="0.25">
      <c r="C31" s="465" t="s">
        <v>583</v>
      </c>
      <c r="D31" s="463"/>
      <c r="E31" s="463"/>
      <c r="F31" s="464">
        <v>43952</v>
      </c>
    </row>
    <row r="32" spans="1:9" x14ac:dyDescent="0.2">
      <c r="C32" s="459"/>
      <c r="D32" s="466" t="s">
        <v>584</v>
      </c>
      <c r="E32" s="467" t="s">
        <v>585</v>
      </c>
      <c r="F32" s="468" t="s">
        <v>586</v>
      </c>
    </row>
    <row r="33" spans="3:6" x14ac:dyDescent="0.2">
      <c r="C33" s="469" t="s">
        <v>587</v>
      </c>
      <c r="D33" s="470"/>
      <c r="E33" s="471"/>
      <c r="F33" s="472"/>
    </row>
    <row r="34" spans="3:6" x14ac:dyDescent="0.2">
      <c r="C34" s="469" t="s">
        <v>588</v>
      </c>
      <c r="D34" s="470">
        <v>0.51500000000000001</v>
      </c>
      <c r="E34" s="471">
        <v>5.4951456310679617E-2</v>
      </c>
      <c r="F34" s="472">
        <v>2.8299999999999999E-2</v>
      </c>
    </row>
    <row r="35" spans="3:6" x14ac:dyDescent="0.2">
      <c r="C35" s="469" t="s">
        <v>589</v>
      </c>
      <c r="D35" s="470">
        <v>0</v>
      </c>
      <c r="E35" s="471">
        <v>0</v>
      </c>
      <c r="F35" s="472">
        <v>0</v>
      </c>
    </row>
    <row r="36" spans="3:6" ht="10.5" x14ac:dyDescent="0.25">
      <c r="C36" s="469" t="s">
        <v>590</v>
      </c>
      <c r="D36" s="473">
        <v>0.48499999999999999</v>
      </c>
      <c r="E36" s="474">
        <v>9.4E-2</v>
      </c>
      <c r="F36" s="475">
        <v>4.5600000000000002E-2</v>
      </c>
    </row>
    <row r="37" spans="3:6" x14ac:dyDescent="0.2">
      <c r="C37" s="469" t="s">
        <v>424</v>
      </c>
      <c r="D37" s="470">
        <v>1</v>
      </c>
      <c r="E37" s="471"/>
      <c r="F37" s="476">
        <v>7.3899999999999993E-2</v>
      </c>
    </row>
    <row r="38" spans="3:6" x14ac:dyDescent="0.2">
      <c r="C38" s="469"/>
      <c r="D38" s="477"/>
      <c r="E38" s="478"/>
      <c r="F38" s="479"/>
    </row>
    <row r="39" spans="3:6" x14ac:dyDescent="0.2">
      <c r="C39" s="469" t="s">
        <v>591</v>
      </c>
      <c r="D39" s="470">
        <v>0</v>
      </c>
      <c r="E39" s="471">
        <v>0</v>
      </c>
      <c r="F39" s="472">
        <v>0</v>
      </c>
    </row>
    <row r="40" spans="3:6" x14ac:dyDescent="0.2">
      <c r="C40" s="469" t="s">
        <v>592</v>
      </c>
      <c r="D40" s="470">
        <v>0.51500000000000001</v>
      </c>
      <c r="E40" s="471">
        <v>4.3411650485436902E-2</v>
      </c>
      <c r="F40" s="472">
        <v>2.24E-2</v>
      </c>
    </row>
    <row r="41" spans="3:6" x14ac:dyDescent="0.2">
      <c r="C41" s="469" t="s">
        <v>589</v>
      </c>
      <c r="D41" s="470">
        <v>0</v>
      </c>
      <c r="E41" s="471">
        <v>0</v>
      </c>
      <c r="F41" s="472">
        <v>0</v>
      </c>
    </row>
    <row r="42" spans="3:6" x14ac:dyDescent="0.2">
      <c r="C42" s="469" t="s">
        <v>590</v>
      </c>
      <c r="D42" s="470">
        <v>0.48499999999999999</v>
      </c>
      <c r="E42" s="480">
        <v>9.4E-2</v>
      </c>
      <c r="F42" s="472">
        <v>4.5600000000000002E-2</v>
      </c>
    </row>
    <row r="43" spans="3:6" ht="10.5" thickBot="1" x14ac:dyDescent="0.25">
      <c r="C43" s="469" t="s">
        <v>593</v>
      </c>
      <c r="D43" s="481">
        <v>1</v>
      </c>
      <c r="E43" s="482"/>
      <c r="F43" s="483">
        <v>6.8000000000000005E-2</v>
      </c>
    </row>
    <row r="44" spans="3:6" x14ac:dyDescent="0.2">
      <c r="C44" s="459"/>
      <c r="D44" s="478"/>
      <c r="E44" s="478"/>
      <c r="F44" s="479"/>
    </row>
    <row r="45" spans="3:6" ht="10.5" x14ac:dyDescent="0.25">
      <c r="C45" s="484" t="s">
        <v>594</v>
      </c>
      <c r="D45" s="478"/>
      <c r="E45" s="478"/>
      <c r="F45" s="479"/>
    </row>
    <row r="46" spans="3:6" x14ac:dyDescent="0.2">
      <c r="C46" s="485" t="s">
        <v>196</v>
      </c>
      <c r="D46" s="478"/>
      <c r="E46" s="486"/>
      <c r="F46" s="487">
        <v>5.1240000000000001E-3</v>
      </c>
    </row>
    <row r="47" spans="3:6" x14ac:dyDescent="0.2">
      <c r="C47" s="485" t="s">
        <v>197</v>
      </c>
      <c r="D47" s="478"/>
      <c r="E47" s="486"/>
      <c r="F47" s="487">
        <v>2E-3</v>
      </c>
    </row>
    <row r="48" spans="3:6" x14ac:dyDescent="0.2">
      <c r="C48" s="485" t="s">
        <v>595</v>
      </c>
      <c r="D48" s="478"/>
      <c r="E48" s="488">
        <v>3.8519999999999999E-2</v>
      </c>
      <c r="F48" s="489">
        <v>3.8323000000000003E-2</v>
      </c>
    </row>
    <row r="49" spans="3:6" x14ac:dyDescent="0.2">
      <c r="C49" s="485"/>
      <c r="D49" s="478"/>
      <c r="E49" s="486"/>
      <c r="F49" s="487"/>
    </row>
    <row r="50" spans="3:6" x14ac:dyDescent="0.2">
      <c r="C50" s="485" t="s">
        <v>198</v>
      </c>
      <c r="D50" s="478"/>
      <c r="E50" s="486"/>
      <c r="F50" s="487">
        <v>4.5447000000000001E-2</v>
      </c>
    </row>
    <row r="51" spans="3:6" x14ac:dyDescent="0.2">
      <c r="C51" s="469"/>
      <c r="D51" s="478"/>
      <c r="E51" s="486"/>
      <c r="F51" s="487"/>
    </row>
    <row r="52" spans="3:6" ht="10.5" x14ac:dyDescent="0.25">
      <c r="C52" s="469" t="s">
        <v>596</v>
      </c>
      <c r="D52" s="490"/>
      <c r="E52" s="491"/>
      <c r="F52" s="492">
        <v>0.95455299999999998</v>
      </c>
    </row>
    <row r="53" spans="3:6" x14ac:dyDescent="0.2">
      <c r="C53" s="485" t="s">
        <v>597</v>
      </c>
      <c r="D53" s="478"/>
      <c r="E53" s="493">
        <v>0.21</v>
      </c>
      <c r="F53" s="487">
        <v>0.200456</v>
      </c>
    </row>
    <row r="54" spans="3:6" ht="10.5" x14ac:dyDescent="0.25">
      <c r="C54" s="494" t="s">
        <v>598</v>
      </c>
      <c r="D54" s="495"/>
      <c r="E54" s="496"/>
      <c r="F54" s="497">
        <v>0.75409700000000002</v>
      </c>
    </row>
  </sheetData>
  <pageMargins left="0.7" right="0.7" top="0.75" bottom="0.75" header="0.3" footer="0.3"/>
  <pageSetup scale="7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5" tint="0.79998168889431442"/>
    <pageSetUpPr fitToPage="1"/>
  </sheetPr>
  <dimension ref="A1:Q22"/>
  <sheetViews>
    <sheetView zoomScaleNormal="100" workbookViewId="0">
      <pane ySplit="7" topLeftCell="A8" activePane="bottomLeft" state="frozen"/>
      <selection activeCell="D12" sqref="D12"/>
      <selection pane="bottomLeft" activeCell="A6" sqref="A6"/>
    </sheetView>
  </sheetViews>
  <sheetFormatPr defaultColWidth="9.1796875" defaultRowHeight="10" x14ac:dyDescent="0.2"/>
  <cols>
    <col min="1" max="1" width="5.36328125" style="37" bestFit="1" customWidth="1"/>
    <col min="2" max="2" width="32.1796875" style="37" customWidth="1"/>
    <col min="3" max="3" width="41" style="37" bestFit="1" customWidth="1"/>
    <col min="4" max="4" width="11.90625" style="37" bestFit="1" customWidth="1"/>
    <col min="5" max="5" width="10.36328125" style="37" bestFit="1" customWidth="1"/>
    <col min="6" max="6" width="16.453125" style="37" bestFit="1" customWidth="1"/>
    <col min="7" max="7" width="17.7265625" style="37" customWidth="1"/>
    <col min="8" max="8" width="14.54296875" style="37" bestFit="1" customWidth="1"/>
    <col min="9" max="9" width="9.1796875" style="37"/>
    <col min="10" max="10" width="10.26953125" style="37" bestFit="1" customWidth="1"/>
    <col min="11" max="16384" width="9.1796875" style="37"/>
  </cols>
  <sheetData>
    <row r="1" spans="1:17" ht="10.5" x14ac:dyDescent="0.25">
      <c r="A1" s="503" t="s">
        <v>0</v>
      </c>
      <c r="B1" s="503"/>
      <c r="C1" s="503"/>
      <c r="D1" s="503"/>
      <c r="E1" s="503"/>
      <c r="F1" s="503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0.5" x14ac:dyDescent="0.25">
      <c r="A2" s="503" t="s">
        <v>1</v>
      </c>
      <c r="B2" s="503"/>
      <c r="C2" s="503"/>
      <c r="D2" s="503"/>
      <c r="E2" s="503"/>
      <c r="F2" s="503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0.5" x14ac:dyDescent="0.25">
      <c r="A3" s="503" t="s">
        <v>146</v>
      </c>
      <c r="B3" s="503"/>
      <c r="C3" s="503"/>
      <c r="D3" s="503"/>
      <c r="E3" s="503"/>
      <c r="F3" s="503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0.5" x14ac:dyDescent="0.25">
      <c r="A4" s="2"/>
      <c r="B4" s="2"/>
      <c r="C4" s="2"/>
      <c r="D4" s="2"/>
      <c r="E4" s="2"/>
      <c r="F4" s="232"/>
      <c r="G4" s="232"/>
      <c r="H4" s="2"/>
      <c r="I4" s="2"/>
      <c r="J4" s="2"/>
      <c r="K4" s="2"/>
      <c r="L4" s="2"/>
      <c r="M4" s="2"/>
      <c r="N4" s="2"/>
      <c r="O4" s="2"/>
      <c r="P4" s="2"/>
      <c r="Q4" s="2"/>
    </row>
    <row r="6" spans="1:17" ht="10.5" x14ac:dyDescent="0.25">
      <c r="A6" s="154" t="s">
        <v>2</v>
      </c>
      <c r="D6" s="34" t="s">
        <v>3</v>
      </c>
      <c r="E6" s="34" t="s">
        <v>3</v>
      </c>
      <c r="F6" s="34" t="s">
        <v>3</v>
      </c>
    </row>
    <row r="7" spans="1:17" ht="10.5" x14ac:dyDescent="0.25">
      <c r="A7" s="155" t="s">
        <v>4</v>
      </c>
      <c r="B7" s="72"/>
      <c r="C7" s="156" t="s">
        <v>5</v>
      </c>
      <c r="D7" s="35" t="s">
        <v>6</v>
      </c>
      <c r="E7" s="35" t="s">
        <v>147</v>
      </c>
      <c r="F7" s="35" t="s">
        <v>148</v>
      </c>
    </row>
    <row r="8" spans="1:17" x14ac:dyDescent="0.2">
      <c r="B8" s="38" t="s">
        <v>9</v>
      </c>
      <c r="C8" s="38" t="s">
        <v>10</v>
      </c>
      <c r="D8" s="38" t="s">
        <v>11</v>
      </c>
      <c r="E8" s="38" t="s">
        <v>12</v>
      </c>
      <c r="F8" s="38" t="s">
        <v>13</v>
      </c>
    </row>
    <row r="9" spans="1:17" x14ac:dyDescent="0.2">
      <c r="A9" s="38"/>
      <c r="B9" s="39"/>
      <c r="C9" s="38"/>
      <c r="D9" s="38"/>
      <c r="E9" s="38"/>
      <c r="F9" s="38"/>
    </row>
    <row r="10" spans="1:17" x14ac:dyDescent="0.2">
      <c r="A10" s="38">
        <v>1</v>
      </c>
      <c r="B10" s="37" t="s">
        <v>149</v>
      </c>
      <c r="C10" s="37" t="s">
        <v>487</v>
      </c>
      <c r="D10" s="73">
        <f>'2019 GRC PLR - Exh. JAP-13 p1'!$D$26</f>
        <v>255664962.97000003</v>
      </c>
      <c r="E10" s="73">
        <f>'2019 GRC PLR - Exh. JAP-13 p1'!$E$26</f>
        <v>92094100.75999999</v>
      </c>
      <c r="F10" s="73">
        <f>'2019 GRC PLR - Exh. JAP-13 p1'!$F$26</f>
        <v>18177444.90333347</v>
      </c>
      <c r="H10" s="46"/>
    </row>
    <row r="11" spans="1:17" x14ac:dyDescent="0.2">
      <c r="A11" s="38">
        <f>A10+1</f>
        <v>2</v>
      </c>
    </row>
    <row r="12" spans="1:17" x14ac:dyDescent="0.2">
      <c r="A12" s="38">
        <f t="shared" ref="A12:A14" si="0">A11+1</f>
        <v>3</v>
      </c>
      <c r="B12" s="37" t="s">
        <v>150</v>
      </c>
      <c r="C12" s="37" t="s">
        <v>488</v>
      </c>
      <c r="D12" s="157">
        <f>'2019 GRC PLR - Exh. JAP-13 p4'!$R$11</f>
        <v>609248315.15931797</v>
      </c>
      <c r="E12" s="157">
        <f>'2019 GRC PLR - Exh. JAP-13 p4'!$R$15</f>
        <v>234176518.05324444</v>
      </c>
      <c r="F12" s="157">
        <f>'2019 GRC PLR - Exh. JAP-13 p4'!$R$19</f>
        <v>96077480.335465699</v>
      </c>
    </row>
    <row r="13" spans="1:17" x14ac:dyDescent="0.2">
      <c r="A13" s="38">
        <f t="shared" si="0"/>
        <v>4</v>
      </c>
      <c r="D13" s="158"/>
      <c r="E13" s="158"/>
      <c r="F13" s="158"/>
    </row>
    <row r="14" spans="1:17" x14ac:dyDescent="0.2">
      <c r="A14" s="38">
        <f t="shared" si="0"/>
        <v>5</v>
      </c>
      <c r="B14" s="37" t="s">
        <v>151</v>
      </c>
      <c r="C14" s="38" t="str">
        <f>"("&amp;A10&amp;") / ("&amp;A12&amp;")"</f>
        <v>(1) / (3)</v>
      </c>
      <c r="D14" s="159">
        <f>ROUND(D10/D12,5)</f>
        <v>0.41964000000000001</v>
      </c>
      <c r="E14" s="159">
        <f t="shared" ref="E14:F14" si="1">ROUND(E10/E12,5)</f>
        <v>0.39327000000000001</v>
      </c>
      <c r="F14" s="159">
        <f t="shared" si="1"/>
        <v>0.18920000000000001</v>
      </c>
    </row>
    <row r="15" spans="1:17" x14ac:dyDescent="0.2">
      <c r="D15" s="203"/>
      <c r="E15" s="203"/>
      <c r="F15" s="203"/>
      <c r="G15" s="203"/>
    </row>
    <row r="16" spans="1:17" x14ac:dyDescent="0.2">
      <c r="B16" s="37" t="s">
        <v>152</v>
      </c>
      <c r="D16" s="17"/>
      <c r="E16" s="157"/>
      <c r="F16" s="157"/>
      <c r="G16" s="17"/>
    </row>
    <row r="18" spans="4:7" x14ac:dyDescent="0.2">
      <c r="D18" s="203"/>
      <c r="E18" s="203"/>
      <c r="F18" s="203"/>
      <c r="G18" s="203"/>
    </row>
    <row r="19" spans="4:7" x14ac:dyDescent="0.2">
      <c r="D19" s="203"/>
      <c r="E19" s="203"/>
      <c r="F19" s="203"/>
      <c r="G19" s="203"/>
    </row>
    <row r="20" spans="4:7" x14ac:dyDescent="0.2">
      <c r="D20" s="203"/>
      <c r="E20" s="203"/>
      <c r="F20" s="203"/>
      <c r="G20" s="203"/>
    </row>
    <row r="21" spans="4:7" x14ac:dyDescent="0.2">
      <c r="D21" s="203"/>
      <c r="E21" s="203"/>
      <c r="F21" s="203"/>
      <c r="G21" s="203"/>
    </row>
    <row r="22" spans="4:7" x14ac:dyDescent="0.2">
      <c r="D22" s="203"/>
      <c r="E22" s="203"/>
      <c r="F22" s="203"/>
      <c r="G22" s="203"/>
    </row>
  </sheetData>
  <mergeCells count="3">
    <mergeCell ref="A1:F1"/>
    <mergeCell ref="A2:F2"/>
    <mergeCell ref="A3:F3"/>
  </mergeCells>
  <printOptions horizontalCentered="1"/>
  <pageMargins left="0.45" right="0.45" top="0.75" bottom="0.75" header="0.3" footer="0.3"/>
  <pageSetup scale="95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7" tint="0.79998168889431442"/>
    <pageSetUpPr fitToPage="1"/>
  </sheetPr>
  <dimension ref="A1:D22"/>
  <sheetViews>
    <sheetView zoomScaleNormal="100" workbookViewId="0">
      <selection activeCell="B15" sqref="B15"/>
    </sheetView>
  </sheetViews>
  <sheetFormatPr defaultColWidth="8.81640625" defaultRowHeight="10" x14ac:dyDescent="0.2"/>
  <cols>
    <col min="1" max="1" width="5.08984375" style="65" bestFit="1" customWidth="1"/>
    <col min="2" max="2" width="52.36328125" style="65" bestFit="1" customWidth="1"/>
    <col min="3" max="3" width="6.453125" style="65" bestFit="1" customWidth="1"/>
    <col min="4" max="4" width="10.26953125" style="65" bestFit="1" customWidth="1"/>
    <col min="5" max="16384" width="8.81640625" style="65"/>
  </cols>
  <sheetData>
    <row r="1" spans="1:4" ht="10.5" x14ac:dyDescent="0.25">
      <c r="A1" s="179"/>
      <c r="B1" s="79"/>
      <c r="C1" s="79"/>
      <c r="D1" s="197"/>
    </row>
    <row r="2" spans="1:4" ht="10.5" x14ac:dyDescent="0.25">
      <c r="A2" s="179"/>
      <c r="B2" s="79"/>
      <c r="C2" s="79"/>
      <c r="D2" s="197"/>
    </row>
    <row r="3" spans="1:4" ht="10.5" x14ac:dyDescent="0.25">
      <c r="A3" s="198" t="s">
        <v>354</v>
      </c>
      <c r="B3" s="198"/>
      <c r="C3" s="198"/>
      <c r="D3" s="198"/>
    </row>
    <row r="4" spans="1:4" ht="10.5" x14ac:dyDescent="0.25">
      <c r="A4" s="199" t="s">
        <v>190</v>
      </c>
      <c r="B4" s="198"/>
      <c r="C4" s="198"/>
      <c r="D4" s="198"/>
    </row>
    <row r="5" spans="1:4" ht="10.5" x14ac:dyDescent="0.25">
      <c r="A5" s="200" t="s">
        <v>355</v>
      </c>
      <c r="B5" s="199"/>
      <c r="C5" s="199"/>
      <c r="D5" s="199"/>
    </row>
    <row r="6" spans="1:4" ht="10.5" x14ac:dyDescent="0.25">
      <c r="A6" s="198" t="s">
        <v>356</v>
      </c>
      <c r="B6" s="201"/>
      <c r="C6" s="201"/>
      <c r="D6" s="201"/>
    </row>
    <row r="7" spans="1:4" ht="10.5" x14ac:dyDescent="0.25">
      <c r="A7" s="202"/>
      <c r="B7" s="198"/>
      <c r="C7" s="198"/>
      <c r="D7" s="198"/>
    </row>
    <row r="8" spans="1:4" ht="10.5" x14ac:dyDescent="0.25">
      <c r="A8" s="198"/>
      <c r="B8" s="198"/>
      <c r="C8" s="198"/>
      <c r="D8" s="198"/>
    </row>
    <row r="9" spans="1:4" ht="10.5" x14ac:dyDescent="0.25">
      <c r="A9" s="180" t="s">
        <v>191</v>
      </c>
      <c r="B9" s="179"/>
      <c r="C9" s="179"/>
      <c r="D9" s="179"/>
    </row>
    <row r="10" spans="1:4" ht="10.5" x14ac:dyDescent="0.25">
      <c r="A10" s="35" t="s">
        <v>192</v>
      </c>
      <c r="B10" s="181" t="s">
        <v>193</v>
      </c>
      <c r="C10" s="35" t="s">
        <v>194</v>
      </c>
      <c r="D10" s="35" t="s">
        <v>195</v>
      </c>
    </row>
    <row r="11" spans="1:4" x14ac:dyDescent="0.2">
      <c r="A11" s="79"/>
      <c r="B11" s="79"/>
      <c r="C11" s="79"/>
      <c r="D11" s="79"/>
    </row>
    <row r="12" spans="1:4" x14ac:dyDescent="0.2">
      <c r="A12" s="182">
        <v>1</v>
      </c>
      <c r="B12" s="183" t="s">
        <v>196</v>
      </c>
      <c r="C12" s="174"/>
      <c r="D12" s="498">
        <v>5.1240000000000001E-3</v>
      </c>
    </row>
    <row r="13" spans="1:4" x14ac:dyDescent="0.2">
      <c r="A13" s="182">
        <v>2</v>
      </c>
      <c r="B13" s="183" t="s">
        <v>197</v>
      </c>
      <c r="C13" s="174"/>
      <c r="D13" s="498">
        <v>2E-3</v>
      </c>
    </row>
    <row r="14" spans="1:4" x14ac:dyDescent="0.2">
      <c r="A14" s="182">
        <v>3</v>
      </c>
      <c r="B14" s="183" t="s">
        <v>357</v>
      </c>
      <c r="C14" s="500">
        <v>3.8519999999999999E-2</v>
      </c>
      <c r="D14" s="499">
        <v>3.8323000000000003E-2</v>
      </c>
    </row>
    <row r="15" spans="1:4" x14ac:dyDescent="0.2">
      <c r="A15" s="182">
        <v>4</v>
      </c>
      <c r="B15" s="183"/>
      <c r="C15" s="174"/>
      <c r="D15" s="174"/>
    </row>
    <row r="16" spans="1:4" x14ac:dyDescent="0.2">
      <c r="A16" s="182">
        <v>5</v>
      </c>
      <c r="B16" s="183" t="s">
        <v>198</v>
      </c>
      <c r="C16" s="174"/>
      <c r="D16" s="174">
        <f>SUM(D12:D15)</f>
        <v>4.5447000000000001E-2</v>
      </c>
    </row>
    <row r="17" spans="1:4" x14ac:dyDescent="0.2">
      <c r="A17" s="182">
        <v>6</v>
      </c>
      <c r="B17" s="184"/>
      <c r="C17" s="175"/>
      <c r="D17" s="175"/>
    </row>
    <row r="18" spans="1:4" x14ac:dyDescent="0.2">
      <c r="A18" s="182">
        <v>7</v>
      </c>
      <c r="B18" s="184" t="s">
        <v>199</v>
      </c>
      <c r="C18" s="176"/>
      <c r="D18" s="237">
        <f>ROUND(1-D16,6)</f>
        <v>0.95455299999999998</v>
      </c>
    </row>
    <row r="19" spans="1:4" x14ac:dyDescent="0.2">
      <c r="A19" s="182">
        <v>8</v>
      </c>
      <c r="B19" s="183" t="s">
        <v>200</v>
      </c>
      <c r="C19" s="501">
        <v>0.21</v>
      </c>
      <c r="D19" s="394">
        <f>ROUND(D18*C19,6)</f>
        <v>0.200456</v>
      </c>
    </row>
    <row r="20" spans="1:4" x14ac:dyDescent="0.2">
      <c r="A20" s="182">
        <v>9</v>
      </c>
      <c r="B20" s="185"/>
      <c r="C20" s="177"/>
      <c r="D20" s="178"/>
    </row>
    <row r="21" spans="1:4" ht="10.5" thickBot="1" x14ac:dyDescent="0.25">
      <c r="A21" s="182">
        <v>10</v>
      </c>
      <c r="B21" s="185" t="s">
        <v>190</v>
      </c>
      <c r="C21" s="177"/>
      <c r="D21" s="395">
        <f>D18-D19</f>
        <v>0.75409700000000002</v>
      </c>
    </row>
    <row r="22" spans="1:4" ht="10.5" thickTop="1" x14ac:dyDescent="0.2"/>
  </sheetData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"/>
  <sheetViews>
    <sheetView workbookViewId="0">
      <selection activeCell="H20" sqref="H20"/>
    </sheetView>
  </sheetViews>
  <sheetFormatPr defaultRowHeight="14.5" x14ac:dyDescent="0.3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N55"/>
  <sheetViews>
    <sheetView zoomScaleNormal="100" workbookViewId="0">
      <selection activeCell="A7" sqref="A7"/>
    </sheetView>
  </sheetViews>
  <sheetFormatPr defaultColWidth="9.1796875" defaultRowHeight="15" customHeight="1" x14ac:dyDescent="0.2"/>
  <cols>
    <col min="1" max="1" width="4.90625" style="5" bestFit="1" customWidth="1"/>
    <col min="2" max="2" width="2.90625" style="5" customWidth="1"/>
    <col min="3" max="3" width="27.6328125" style="59" customWidth="1"/>
    <col min="4" max="4" width="9.453125" style="59" customWidth="1"/>
    <col min="5" max="5" width="18.6328125" style="59" customWidth="1"/>
    <col min="6" max="6" width="16.453125" style="59" customWidth="1"/>
    <col min="7" max="16384" width="9.1796875" style="5"/>
  </cols>
  <sheetData>
    <row r="1" spans="1:14" ht="10.5" x14ac:dyDescent="0.25">
      <c r="A1" s="503" t="s">
        <v>0</v>
      </c>
      <c r="B1" s="503"/>
      <c r="C1" s="503"/>
      <c r="D1" s="503"/>
      <c r="E1" s="503"/>
      <c r="F1" s="503"/>
      <c r="G1" s="66"/>
      <c r="H1" s="66"/>
      <c r="I1" s="66"/>
      <c r="J1" s="66"/>
      <c r="K1" s="66"/>
    </row>
    <row r="2" spans="1:14" ht="10.5" x14ac:dyDescent="0.25">
      <c r="A2" s="504" t="s">
        <v>446</v>
      </c>
      <c r="B2" s="504"/>
      <c r="C2" s="504"/>
      <c r="D2" s="504"/>
      <c r="E2" s="504"/>
      <c r="F2" s="504"/>
      <c r="G2" s="66"/>
      <c r="H2" s="66"/>
      <c r="I2" s="66"/>
      <c r="J2" s="66"/>
      <c r="K2" s="66"/>
    </row>
    <row r="3" spans="1:14" ht="10.5" x14ac:dyDescent="0.25">
      <c r="A3" s="506" t="s">
        <v>369</v>
      </c>
      <c r="B3" s="506"/>
      <c r="C3" s="506"/>
      <c r="D3" s="506"/>
      <c r="E3" s="506"/>
      <c r="F3" s="506"/>
      <c r="G3" s="66"/>
      <c r="H3" s="66"/>
      <c r="I3" s="66"/>
      <c r="J3" s="66"/>
      <c r="K3" s="66"/>
    </row>
    <row r="4" spans="1:14" ht="10.5" x14ac:dyDescent="0.25">
      <c r="A4" s="506" t="s">
        <v>405</v>
      </c>
      <c r="B4" s="506"/>
      <c r="C4" s="506"/>
      <c r="D4" s="506"/>
      <c r="E4" s="506"/>
      <c r="F4" s="506"/>
      <c r="G4" s="2"/>
      <c r="H4" s="2"/>
      <c r="I4" s="2"/>
      <c r="J4" s="2"/>
      <c r="K4" s="2"/>
      <c r="L4" s="67"/>
      <c r="M4" s="67"/>
      <c r="N4" s="67"/>
    </row>
    <row r="5" spans="1:14" ht="10.5" x14ac:dyDescent="0.25">
      <c r="B5" s="386"/>
      <c r="C5" s="386"/>
      <c r="D5" s="386"/>
      <c r="E5" s="386"/>
      <c r="F5" s="386"/>
      <c r="G5" s="2"/>
      <c r="H5" s="2"/>
      <c r="I5" s="2"/>
      <c r="J5" s="2"/>
      <c r="K5" s="2"/>
      <c r="L5" s="67"/>
      <c r="M5" s="67"/>
      <c r="N5" s="67"/>
    </row>
    <row r="6" spans="1:14" ht="10.5" x14ac:dyDescent="0.25">
      <c r="B6" s="68"/>
      <c r="C6" s="68"/>
      <c r="D6" s="68"/>
      <c r="E6" s="68"/>
      <c r="F6" s="69"/>
      <c r="G6" s="2"/>
      <c r="H6" s="2"/>
      <c r="I6" s="2"/>
      <c r="J6" s="2"/>
      <c r="K6" s="2"/>
      <c r="L6" s="67"/>
      <c r="M6" s="67"/>
      <c r="N6" s="67"/>
    </row>
    <row r="7" spans="1:14" s="67" customFormat="1" ht="10.5" x14ac:dyDescent="0.25">
      <c r="A7" s="385" t="s">
        <v>2</v>
      </c>
      <c r="C7" s="208"/>
      <c r="D7" s="208"/>
      <c r="E7" s="208"/>
      <c r="F7" s="208" t="s">
        <v>406</v>
      </c>
      <c r="G7" s="2"/>
      <c r="H7" s="2"/>
      <c r="I7" s="2"/>
      <c r="J7" s="2"/>
      <c r="K7" s="2"/>
    </row>
    <row r="8" spans="1:14" s="67" customFormat="1" ht="10.5" x14ac:dyDescent="0.25">
      <c r="A8" s="287" t="s">
        <v>4</v>
      </c>
      <c r="B8" s="298"/>
      <c r="C8" s="296"/>
      <c r="D8" s="296" t="s">
        <v>80</v>
      </c>
      <c r="E8" s="296" t="s">
        <v>5</v>
      </c>
      <c r="F8" s="296" t="s">
        <v>407</v>
      </c>
      <c r="G8" s="2"/>
      <c r="H8" s="2"/>
      <c r="I8" s="2"/>
      <c r="J8" s="2"/>
      <c r="K8" s="2"/>
    </row>
    <row r="9" spans="1:14" ht="10.5" x14ac:dyDescent="0.2">
      <c r="A9" s="52"/>
      <c r="B9" s="59"/>
      <c r="C9" s="69" t="s">
        <v>9</v>
      </c>
      <c r="D9" s="69" t="s">
        <v>10</v>
      </c>
      <c r="E9" s="38" t="s">
        <v>11</v>
      </c>
      <c r="F9" s="38" t="s">
        <v>12</v>
      </c>
      <c r="G9" s="66"/>
      <c r="H9" s="66"/>
      <c r="I9" s="66"/>
      <c r="J9" s="66"/>
      <c r="K9" s="66"/>
    </row>
    <row r="10" spans="1:14" ht="10.5" x14ac:dyDescent="0.25">
      <c r="A10" s="38">
        <v>1</v>
      </c>
      <c r="B10" s="299" t="s">
        <v>101</v>
      </c>
      <c r="C10" s="4"/>
      <c r="D10" s="69"/>
      <c r="E10" s="69"/>
      <c r="F10" s="38"/>
      <c r="G10" s="66"/>
      <c r="H10" s="66"/>
      <c r="I10" s="66"/>
      <c r="J10" s="66"/>
      <c r="K10" s="66"/>
    </row>
    <row r="11" spans="1:14" ht="10" x14ac:dyDescent="0.2">
      <c r="A11" s="38">
        <f>A10+1</f>
        <v>2</v>
      </c>
      <c r="B11" s="4"/>
      <c r="C11" s="53" t="s">
        <v>87</v>
      </c>
      <c r="D11" s="59" t="s">
        <v>38</v>
      </c>
      <c r="E11" s="38" t="s">
        <v>447</v>
      </c>
      <c r="F11" s="311">
        <v>0.36247000000000001</v>
      </c>
      <c r="G11" s="66"/>
      <c r="H11" s="66"/>
      <c r="I11" s="66"/>
      <c r="J11" s="66"/>
      <c r="K11" s="66"/>
    </row>
    <row r="12" spans="1:14" ht="10" x14ac:dyDescent="0.2">
      <c r="A12" s="38">
        <f t="shared" ref="A12:A54" si="0">A11+1</f>
        <v>3</v>
      </c>
      <c r="B12" s="4"/>
      <c r="C12" s="5"/>
      <c r="F12" s="311"/>
      <c r="G12" s="66"/>
      <c r="H12" s="66"/>
      <c r="I12" s="66"/>
      <c r="J12" s="66"/>
      <c r="K12" s="66"/>
    </row>
    <row r="13" spans="1:14" ht="10.5" x14ac:dyDescent="0.25">
      <c r="A13" s="38">
        <f t="shared" si="0"/>
        <v>4</v>
      </c>
      <c r="B13" s="57" t="s">
        <v>102</v>
      </c>
      <c r="C13" s="4"/>
      <c r="F13" s="311"/>
      <c r="G13" s="66"/>
      <c r="H13" s="66"/>
      <c r="I13" s="66"/>
      <c r="J13" s="66"/>
      <c r="K13" s="66"/>
    </row>
    <row r="14" spans="1:14" ht="10" x14ac:dyDescent="0.2">
      <c r="A14" s="38">
        <f t="shared" si="0"/>
        <v>5</v>
      </c>
      <c r="C14" s="53" t="s">
        <v>87</v>
      </c>
      <c r="D14" s="59" t="s">
        <v>38</v>
      </c>
      <c r="E14" s="38" t="s">
        <v>447</v>
      </c>
      <c r="F14" s="311">
        <v>0.36247000000000001</v>
      </c>
      <c r="G14" s="66"/>
      <c r="H14" s="66"/>
      <c r="I14" s="66"/>
      <c r="J14" s="66"/>
      <c r="K14" s="66"/>
    </row>
    <row r="15" spans="1:14" ht="10" x14ac:dyDescent="0.2">
      <c r="A15" s="38">
        <f t="shared" si="0"/>
        <v>6</v>
      </c>
      <c r="C15" s="5"/>
      <c r="D15" s="69"/>
      <c r="E15" s="69"/>
      <c r="F15" s="311"/>
      <c r="G15" s="66"/>
      <c r="H15" s="66"/>
      <c r="I15" s="66"/>
      <c r="J15" s="66"/>
      <c r="K15" s="66"/>
    </row>
    <row r="16" spans="1:14" ht="10.5" x14ac:dyDescent="0.25">
      <c r="A16" s="38">
        <f t="shared" si="0"/>
        <v>7</v>
      </c>
      <c r="B16" s="57" t="s">
        <v>86</v>
      </c>
      <c r="C16" s="5"/>
      <c r="D16" s="63"/>
      <c r="E16" s="63"/>
      <c r="F16" s="311"/>
    </row>
    <row r="17" spans="1:6" ht="10" x14ac:dyDescent="0.2">
      <c r="A17" s="38">
        <f t="shared" si="0"/>
        <v>8</v>
      </c>
      <c r="C17" s="59" t="s">
        <v>87</v>
      </c>
      <c r="D17" s="59" t="s">
        <v>38</v>
      </c>
      <c r="E17" s="38" t="s">
        <v>447</v>
      </c>
      <c r="F17" s="311">
        <v>0.31009999999999999</v>
      </c>
    </row>
    <row r="18" spans="1:6" ht="10" x14ac:dyDescent="0.2">
      <c r="A18" s="38">
        <f t="shared" si="0"/>
        <v>9</v>
      </c>
      <c r="F18" s="311"/>
    </row>
    <row r="19" spans="1:6" ht="10" x14ac:dyDescent="0.2">
      <c r="A19" s="38">
        <f t="shared" si="0"/>
        <v>10</v>
      </c>
      <c r="C19" s="59" t="s">
        <v>88</v>
      </c>
      <c r="D19" s="59" t="s">
        <v>38</v>
      </c>
      <c r="E19" s="38" t="s">
        <v>447</v>
      </c>
      <c r="F19" s="311">
        <v>9.2800000000000001E-3</v>
      </c>
    </row>
    <row r="20" spans="1:6" ht="10" x14ac:dyDescent="0.2">
      <c r="A20" s="38">
        <f t="shared" si="0"/>
        <v>11</v>
      </c>
      <c r="F20" s="311"/>
    </row>
    <row r="21" spans="1:6" ht="10.5" x14ac:dyDescent="0.25">
      <c r="A21" s="38">
        <f t="shared" si="0"/>
        <v>12</v>
      </c>
      <c r="B21" s="57" t="s">
        <v>89</v>
      </c>
      <c r="C21" s="5"/>
      <c r="D21" s="63"/>
      <c r="E21" s="63"/>
      <c r="F21" s="311"/>
    </row>
    <row r="22" spans="1:6" ht="10" x14ac:dyDescent="0.2">
      <c r="A22" s="38">
        <f t="shared" si="0"/>
        <v>13</v>
      </c>
      <c r="B22" s="59"/>
      <c r="C22" s="59" t="s">
        <v>87</v>
      </c>
      <c r="D22" s="59" t="s">
        <v>38</v>
      </c>
      <c r="E22" s="38" t="s">
        <v>447</v>
      </c>
      <c r="F22" s="311">
        <v>0.30331000000000002</v>
      </c>
    </row>
    <row r="23" spans="1:6" ht="10" x14ac:dyDescent="0.2">
      <c r="A23" s="38">
        <f t="shared" si="0"/>
        <v>14</v>
      </c>
      <c r="B23" s="59"/>
      <c r="F23" s="311"/>
    </row>
    <row r="24" spans="1:6" ht="10.5" x14ac:dyDescent="0.25">
      <c r="A24" s="38">
        <f t="shared" si="0"/>
        <v>15</v>
      </c>
      <c r="B24" s="57" t="s">
        <v>90</v>
      </c>
      <c r="C24" s="5"/>
      <c r="D24" s="63"/>
      <c r="E24" s="63"/>
      <c r="F24" s="311"/>
    </row>
    <row r="25" spans="1:6" ht="10" x14ac:dyDescent="0.2">
      <c r="A25" s="38">
        <f t="shared" si="0"/>
        <v>16</v>
      </c>
      <c r="C25" s="59" t="s">
        <v>91</v>
      </c>
      <c r="D25" s="59" t="s">
        <v>38</v>
      </c>
      <c r="E25" s="38" t="s">
        <v>447</v>
      </c>
      <c r="F25" s="312">
        <v>1.25</v>
      </c>
    </row>
    <row r="26" spans="1:6" ht="10" x14ac:dyDescent="0.2">
      <c r="A26" s="38">
        <f t="shared" si="0"/>
        <v>17</v>
      </c>
      <c r="F26" s="311"/>
    </row>
    <row r="27" spans="1:6" ht="10" x14ac:dyDescent="0.2">
      <c r="A27" s="38">
        <f t="shared" si="0"/>
        <v>18</v>
      </c>
      <c r="C27" s="59" t="s">
        <v>92</v>
      </c>
      <c r="F27" s="311"/>
    </row>
    <row r="28" spans="1:6" ht="10" x14ac:dyDescent="0.2">
      <c r="A28" s="38">
        <f t="shared" si="0"/>
        <v>19</v>
      </c>
      <c r="C28" s="59" t="s">
        <v>121</v>
      </c>
      <c r="D28" s="59" t="s">
        <v>38</v>
      </c>
      <c r="E28" s="38" t="s">
        <v>447</v>
      </c>
      <c r="F28" s="311">
        <v>0.13719999999999999</v>
      </c>
    </row>
    <row r="29" spans="1:6" ht="10" x14ac:dyDescent="0.2">
      <c r="A29" s="38">
        <f t="shared" si="0"/>
        <v>20</v>
      </c>
      <c r="C29" s="59" t="s">
        <v>410</v>
      </c>
      <c r="D29" s="59" t="s">
        <v>38</v>
      </c>
      <c r="E29" s="38" t="s">
        <v>447</v>
      </c>
      <c r="F29" s="311">
        <v>0.11043</v>
      </c>
    </row>
    <row r="30" spans="1:6" ht="10" x14ac:dyDescent="0.2">
      <c r="A30" s="38">
        <f t="shared" si="0"/>
        <v>21</v>
      </c>
      <c r="F30" s="311"/>
    </row>
    <row r="31" spans="1:6" ht="10" x14ac:dyDescent="0.2">
      <c r="A31" s="38">
        <f t="shared" si="0"/>
        <v>22</v>
      </c>
      <c r="C31" s="59" t="s">
        <v>88</v>
      </c>
      <c r="D31" s="59" t="s">
        <v>38</v>
      </c>
      <c r="E31" s="38" t="s">
        <v>447</v>
      </c>
      <c r="F31" s="311">
        <v>6.4900000000000001E-3</v>
      </c>
    </row>
    <row r="32" spans="1:6" ht="10" x14ac:dyDescent="0.2">
      <c r="A32" s="38">
        <f t="shared" si="0"/>
        <v>23</v>
      </c>
      <c r="C32" s="63"/>
      <c r="D32" s="63"/>
      <c r="E32" s="63"/>
      <c r="F32" s="311"/>
    </row>
    <row r="33" spans="1:6" ht="10.5" x14ac:dyDescent="0.25">
      <c r="A33" s="38">
        <f t="shared" si="0"/>
        <v>24</v>
      </c>
      <c r="B33" s="57" t="s">
        <v>93</v>
      </c>
      <c r="C33" s="5"/>
      <c r="D33" s="63"/>
      <c r="E33" s="63"/>
      <c r="F33" s="311"/>
    </row>
    <row r="34" spans="1:6" ht="10" x14ac:dyDescent="0.2">
      <c r="A34" s="38">
        <f t="shared" si="0"/>
        <v>25</v>
      </c>
      <c r="B34" s="59"/>
      <c r="C34" s="59" t="s">
        <v>91</v>
      </c>
      <c r="D34" s="59" t="s">
        <v>38</v>
      </c>
      <c r="E34" s="38" t="s">
        <v>447</v>
      </c>
      <c r="F34" s="312">
        <v>1.21</v>
      </c>
    </row>
    <row r="35" spans="1:6" ht="10" x14ac:dyDescent="0.2">
      <c r="A35" s="38">
        <f t="shared" si="0"/>
        <v>26</v>
      </c>
      <c r="B35" s="59"/>
      <c r="F35" s="311"/>
    </row>
    <row r="36" spans="1:6" ht="10" x14ac:dyDescent="0.2">
      <c r="A36" s="38">
        <f t="shared" si="0"/>
        <v>27</v>
      </c>
      <c r="B36" s="59"/>
      <c r="C36" s="59" t="s">
        <v>92</v>
      </c>
      <c r="F36" s="311"/>
    </row>
    <row r="37" spans="1:6" ht="10" x14ac:dyDescent="0.2">
      <c r="A37" s="38">
        <f t="shared" si="0"/>
        <v>28</v>
      </c>
      <c r="B37" s="59"/>
      <c r="C37" s="59" t="s">
        <v>121</v>
      </c>
      <c r="D37" s="59" t="s">
        <v>38</v>
      </c>
      <c r="E37" s="38" t="s">
        <v>447</v>
      </c>
      <c r="F37" s="311">
        <v>0.13261000000000001</v>
      </c>
    </row>
    <row r="38" spans="1:6" ht="10" x14ac:dyDescent="0.2">
      <c r="A38" s="38">
        <f t="shared" si="0"/>
        <v>29</v>
      </c>
      <c r="B38" s="59"/>
      <c r="C38" s="59" t="s">
        <v>410</v>
      </c>
      <c r="D38" s="59" t="s">
        <v>38</v>
      </c>
      <c r="E38" s="38" t="s">
        <v>447</v>
      </c>
      <c r="F38" s="311">
        <v>0.10609</v>
      </c>
    </row>
    <row r="39" spans="1:6" ht="10" x14ac:dyDescent="0.2">
      <c r="A39" s="38">
        <f t="shared" si="0"/>
        <v>30</v>
      </c>
      <c r="B39" s="59"/>
      <c r="F39" s="311"/>
    </row>
    <row r="40" spans="1:6" ht="10.5" x14ac:dyDescent="0.25">
      <c r="A40" s="38">
        <f t="shared" si="0"/>
        <v>31</v>
      </c>
      <c r="B40" s="57" t="s">
        <v>94</v>
      </c>
      <c r="C40" s="5"/>
      <c r="D40" s="63"/>
      <c r="E40" s="63"/>
      <c r="F40" s="311"/>
    </row>
    <row r="41" spans="1:6" ht="10" x14ac:dyDescent="0.2">
      <c r="A41" s="38">
        <f t="shared" si="0"/>
        <v>32</v>
      </c>
      <c r="C41" s="59" t="s">
        <v>91</v>
      </c>
      <c r="D41" s="59" t="s">
        <v>38</v>
      </c>
      <c r="E41" s="38" t="s">
        <v>447</v>
      </c>
      <c r="F41" s="312">
        <v>1.3</v>
      </c>
    </row>
    <row r="42" spans="1:6" ht="10" x14ac:dyDescent="0.2">
      <c r="A42" s="38">
        <f t="shared" si="0"/>
        <v>33</v>
      </c>
      <c r="F42" s="311"/>
    </row>
    <row r="43" spans="1:6" ht="10" x14ac:dyDescent="0.2">
      <c r="A43" s="38">
        <f t="shared" si="0"/>
        <v>34</v>
      </c>
      <c r="C43" s="59" t="s">
        <v>92</v>
      </c>
      <c r="F43" s="311"/>
    </row>
    <row r="44" spans="1:6" ht="10" x14ac:dyDescent="0.2">
      <c r="A44" s="38">
        <f t="shared" si="0"/>
        <v>35</v>
      </c>
      <c r="C44" s="59" t="s">
        <v>95</v>
      </c>
      <c r="D44" s="59" t="s">
        <v>38</v>
      </c>
      <c r="E44" s="38" t="s">
        <v>447</v>
      </c>
      <c r="F44" s="311">
        <v>0.20582</v>
      </c>
    </row>
    <row r="45" spans="1:6" ht="10" x14ac:dyDescent="0.2">
      <c r="A45" s="38">
        <f t="shared" si="0"/>
        <v>36</v>
      </c>
      <c r="C45" s="59" t="s">
        <v>96</v>
      </c>
      <c r="D45" s="59" t="s">
        <v>38</v>
      </c>
      <c r="E45" s="38" t="s">
        <v>447</v>
      </c>
      <c r="F45" s="311">
        <v>0.14591000000000001</v>
      </c>
    </row>
    <row r="46" spans="1:6" ht="10" x14ac:dyDescent="0.2">
      <c r="A46" s="38">
        <f t="shared" si="0"/>
        <v>37</v>
      </c>
      <c r="F46" s="311"/>
    </row>
    <row r="47" spans="1:6" ht="10" x14ac:dyDescent="0.2">
      <c r="A47" s="38">
        <f t="shared" si="0"/>
        <v>38</v>
      </c>
      <c r="C47" s="59" t="s">
        <v>88</v>
      </c>
      <c r="D47" s="59" t="s">
        <v>38</v>
      </c>
      <c r="E47" s="38" t="s">
        <v>447</v>
      </c>
      <c r="F47" s="311">
        <v>9.6900000000000007E-3</v>
      </c>
    </row>
    <row r="48" spans="1:6" ht="10" x14ac:dyDescent="0.2">
      <c r="A48" s="38">
        <f t="shared" si="0"/>
        <v>39</v>
      </c>
      <c r="C48" s="63"/>
      <c r="D48" s="63"/>
      <c r="E48" s="63"/>
      <c r="F48" s="311"/>
    </row>
    <row r="49" spans="1:6" ht="10.5" x14ac:dyDescent="0.25">
      <c r="A49" s="38">
        <f t="shared" si="0"/>
        <v>40</v>
      </c>
      <c r="B49" s="57" t="s">
        <v>97</v>
      </c>
      <c r="C49" s="5"/>
      <c r="D49" s="63"/>
      <c r="E49" s="63"/>
      <c r="F49" s="311"/>
    </row>
    <row r="50" spans="1:6" ht="10" x14ac:dyDescent="0.2">
      <c r="A50" s="38">
        <f t="shared" si="0"/>
        <v>41</v>
      </c>
      <c r="B50" s="59"/>
      <c r="C50" s="59" t="s">
        <v>91</v>
      </c>
      <c r="D50" s="59" t="s">
        <v>38</v>
      </c>
      <c r="E50" s="38" t="s">
        <v>447</v>
      </c>
      <c r="F50" s="312">
        <v>1.26</v>
      </c>
    </row>
    <row r="51" spans="1:6" ht="10" x14ac:dyDescent="0.2">
      <c r="A51" s="38">
        <f t="shared" si="0"/>
        <v>42</v>
      </c>
      <c r="B51" s="59"/>
      <c r="F51" s="311"/>
    </row>
    <row r="52" spans="1:6" ht="10" x14ac:dyDescent="0.2">
      <c r="A52" s="38">
        <f t="shared" si="0"/>
        <v>43</v>
      </c>
      <c r="B52" s="59"/>
      <c r="C52" s="59" t="s">
        <v>92</v>
      </c>
      <c r="F52" s="311"/>
    </row>
    <row r="53" spans="1:6" ht="10" x14ac:dyDescent="0.2">
      <c r="A53" s="38">
        <f t="shared" si="0"/>
        <v>44</v>
      </c>
      <c r="B53" s="59"/>
      <c r="C53" s="59" t="s">
        <v>95</v>
      </c>
      <c r="D53" s="59" t="s">
        <v>38</v>
      </c>
      <c r="E53" s="38" t="s">
        <v>447</v>
      </c>
      <c r="F53" s="311">
        <v>0.19897000000000001</v>
      </c>
    </row>
    <row r="54" spans="1:6" ht="10" x14ac:dyDescent="0.2">
      <c r="A54" s="38">
        <f t="shared" si="0"/>
        <v>45</v>
      </c>
      <c r="B54" s="59"/>
      <c r="C54" s="59" t="s">
        <v>96</v>
      </c>
      <c r="D54" s="59" t="s">
        <v>38</v>
      </c>
      <c r="E54" s="38" t="s">
        <v>447</v>
      </c>
      <c r="F54" s="311">
        <v>0.14105000000000001</v>
      </c>
    </row>
    <row r="55" spans="1:6" ht="12.75" customHeight="1" x14ac:dyDescent="0.2">
      <c r="A55" s="38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scale="78" orientation="portrait" blackAndWhite="1" r:id="rId1"/>
  <headerFooter>
    <oddFooter>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L55"/>
  <sheetViews>
    <sheetView zoomScaleNormal="100" workbookViewId="0">
      <pane ySplit="8" topLeftCell="A9" activePane="bottomLeft" state="frozen"/>
      <selection activeCell="Q45" sqref="Q45"/>
      <selection pane="bottomLeft" activeCell="A7" sqref="A7"/>
    </sheetView>
  </sheetViews>
  <sheetFormatPr defaultColWidth="9.1796875" defaultRowHeight="15" customHeight="1" x14ac:dyDescent="0.2"/>
  <cols>
    <col min="1" max="1" width="4.90625" style="5" bestFit="1" customWidth="1"/>
    <col min="2" max="2" width="2.81640625" style="5" customWidth="1"/>
    <col min="3" max="3" width="25.1796875" style="59" customWidth="1"/>
    <col min="4" max="4" width="9.1796875" style="59" customWidth="1"/>
    <col min="5" max="5" width="12.81640625" style="59" customWidth="1"/>
    <col min="6" max="6" width="16" style="59" bestFit="1" customWidth="1"/>
    <col min="7" max="16384" width="9.1796875" style="5"/>
  </cols>
  <sheetData>
    <row r="1" spans="1:12" ht="10.5" x14ac:dyDescent="0.25">
      <c r="A1" s="503" t="s">
        <v>0</v>
      </c>
      <c r="B1" s="503"/>
      <c r="C1" s="503"/>
      <c r="D1" s="503"/>
      <c r="E1" s="503"/>
      <c r="F1" s="503"/>
      <c r="G1" s="66"/>
      <c r="H1" s="66"/>
      <c r="I1" s="66"/>
    </row>
    <row r="2" spans="1:12" ht="10.5" x14ac:dyDescent="0.25">
      <c r="A2" s="504" t="s">
        <v>444</v>
      </c>
      <c r="B2" s="504"/>
      <c r="C2" s="504"/>
      <c r="D2" s="504"/>
      <c r="E2" s="504"/>
      <c r="F2" s="504"/>
      <c r="G2" s="66"/>
      <c r="H2" s="66"/>
      <c r="I2" s="66"/>
    </row>
    <row r="3" spans="1:12" ht="10.5" x14ac:dyDescent="0.25">
      <c r="A3" s="506" t="s">
        <v>369</v>
      </c>
      <c r="B3" s="506"/>
      <c r="C3" s="506"/>
      <c r="D3" s="506"/>
      <c r="E3" s="506"/>
      <c r="F3" s="506"/>
      <c r="G3" s="66"/>
      <c r="H3" s="66"/>
      <c r="I3" s="66"/>
    </row>
    <row r="4" spans="1:12" ht="10.5" x14ac:dyDescent="0.25">
      <c r="A4" s="506" t="s">
        <v>405</v>
      </c>
      <c r="B4" s="506"/>
      <c r="C4" s="506"/>
      <c r="D4" s="506"/>
      <c r="E4" s="506"/>
      <c r="F4" s="506"/>
      <c r="G4" s="2"/>
      <c r="H4" s="2"/>
      <c r="I4" s="2"/>
      <c r="J4" s="67"/>
      <c r="K4" s="67"/>
      <c r="L4" s="67"/>
    </row>
    <row r="5" spans="1:12" ht="10.5" x14ac:dyDescent="0.25">
      <c r="A5" s="504" t="s">
        <v>445</v>
      </c>
      <c r="B5" s="504"/>
      <c r="C5" s="504"/>
      <c r="D5" s="504"/>
      <c r="E5" s="504"/>
      <c r="F5" s="504"/>
      <c r="G5" s="2"/>
      <c r="H5" s="2"/>
      <c r="I5" s="2"/>
      <c r="J5" s="67"/>
      <c r="K5" s="67"/>
      <c r="L5" s="67"/>
    </row>
    <row r="6" spans="1:12" ht="10.5" x14ac:dyDescent="0.25">
      <c r="B6" s="68"/>
      <c r="C6" s="68"/>
      <c r="D6" s="68"/>
      <c r="E6" s="68"/>
      <c r="F6" s="69"/>
      <c r="G6" s="2"/>
      <c r="H6" s="2"/>
      <c r="I6" s="2"/>
      <c r="J6" s="67"/>
      <c r="K6" s="67"/>
      <c r="L6" s="67"/>
    </row>
    <row r="7" spans="1:12" s="67" customFormat="1" ht="10.5" x14ac:dyDescent="0.25">
      <c r="A7" s="385" t="s">
        <v>2</v>
      </c>
      <c r="C7" s="208"/>
      <c r="D7" s="208"/>
      <c r="E7" s="208"/>
      <c r="F7" s="208" t="s">
        <v>406</v>
      </c>
      <c r="G7" s="2"/>
      <c r="H7" s="2"/>
      <c r="I7" s="2"/>
    </row>
    <row r="8" spans="1:12" s="67" customFormat="1" ht="10.5" x14ac:dyDescent="0.25">
      <c r="A8" s="287" t="s">
        <v>4</v>
      </c>
      <c r="B8" s="298"/>
      <c r="C8" s="296"/>
      <c r="D8" s="296" t="s">
        <v>80</v>
      </c>
      <c r="E8" s="296" t="s">
        <v>5</v>
      </c>
      <c r="F8" s="296" t="s">
        <v>407</v>
      </c>
      <c r="G8" s="2"/>
      <c r="H8" s="2"/>
      <c r="I8" s="2"/>
    </row>
    <row r="9" spans="1:12" ht="10.5" x14ac:dyDescent="0.2">
      <c r="A9" s="52"/>
      <c r="B9" s="59"/>
      <c r="C9" s="69" t="s">
        <v>9</v>
      </c>
      <c r="D9" s="69" t="s">
        <v>10</v>
      </c>
      <c r="E9" s="38" t="s">
        <v>11</v>
      </c>
      <c r="F9" s="38" t="s">
        <v>12</v>
      </c>
      <c r="G9" s="66"/>
      <c r="H9" s="66"/>
      <c r="I9" s="66"/>
    </row>
    <row r="10" spans="1:12" ht="10.5" x14ac:dyDescent="0.25">
      <c r="A10" s="38">
        <v>1</v>
      </c>
      <c r="B10" s="299" t="s">
        <v>101</v>
      </c>
      <c r="C10" s="4"/>
      <c r="D10" s="69"/>
      <c r="E10" s="69"/>
      <c r="F10" s="38"/>
      <c r="G10" s="66"/>
      <c r="H10" s="66"/>
      <c r="I10" s="66"/>
    </row>
    <row r="11" spans="1:12" ht="10" x14ac:dyDescent="0.2">
      <c r="A11" s="38">
        <f>A10+1</f>
        <v>2</v>
      </c>
      <c r="B11" s="4"/>
      <c r="C11" s="53" t="s">
        <v>87</v>
      </c>
      <c r="D11" s="59" t="s">
        <v>38</v>
      </c>
      <c r="E11" s="38" t="s">
        <v>393</v>
      </c>
      <c r="F11" s="311">
        <v>0.42857000000000001</v>
      </c>
      <c r="G11" s="66"/>
      <c r="H11" s="66"/>
      <c r="I11" s="66"/>
    </row>
    <row r="12" spans="1:12" ht="10" x14ac:dyDescent="0.2">
      <c r="A12" s="38">
        <f t="shared" ref="A12:A54" si="0">A11+1</f>
        <v>3</v>
      </c>
      <c r="B12" s="4"/>
      <c r="C12" s="5"/>
      <c r="F12" s="311"/>
      <c r="G12" s="66"/>
      <c r="H12" s="66"/>
      <c r="I12" s="66"/>
    </row>
    <row r="13" spans="1:12" ht="10.5" x14ac:dyDescent="0.25">
      <c r="A13" s="38">
        <f t="shared" si="0"/>
        <v>4</v>
      </c>
      <c r="B13" s="57" t="s">
        <v>102</v>
      </c>
      <c r="C13" s="4"/>
      <c r="F13" s="311"/>
      <c r="G13" s="66"/>
      <c r="H13" s="66"/>
      <c r="I13" s="66"/>
    </row>
    <row r="14" spans="1:12" ht="10" x14ac:dyDescent="0.2">
      <c r="A14" s="38">
        <f t="shared" si="0"/>
        <v>5</v>
      </c>
      <c r="C14" s="53" t="s">
        <v>87</v>
      </c>
      <c r="D14" s="59" t="s">
        <v>38</v>
      </c>
      <c r="E14" s="38" t="s">
        <v>393</v>
      </c>
      <c r="F14" s="311">
        <v>0.42857000000000001</v>
      </c>
      <c r="G14" s="66"/>
      <c r="H14" s="66"/>
      <c r="I14" s="66"/>
    </row>
    <row r="15" spans="1:12" ht="10" x14ac:dyDescent="0.2">
      <c r="A15" s="38">
        <f t="shared" si="0"/>
        <v>6</v>
      </c>
      <c r="C15" s="5"/>
      <c r="D15" s="69"/>
      <c r="E15" s="69"/>
      <c r="F15" s="311"/>
      <c r="G15" s="66"/>
      <c r="H15" s="66"/>
      <c r="I15" s="66"/>
    </row>
    <row r="16" spans="1:12" ht="10.5" x14ac:dyDescent="0.25">
      <c r="A16" s="38">
        <f t="shared" si="0"/>
        <v>7</v>
      </c>
      <c r="B16" s="57" t="s">
        <v>86</v>
      </c>
      <c r="C16" s="5"/>
      <c r="D16" s="63"/>
      <c r="E16" s="63"/>
      <c r="F16" s="311"/>
    </row>
    <row r="17" spans="1:6" ht="10" x14ac:dyDescent="0.2">
      <c r="A17" s="38">
        <f t="shared" si="0"/>
        <v>8</v>
      </c>
      <c r="C17" s="59" t="s">
        <v>87</v>
      </c>
      <c r="D17" s="59" t="s">
        <v>38</v>
      </c>
      <c r="E17" s="38" t="s">
        <v>393</v>
      </c>
      <c r="F17" s="311">
        <v>0.38976</v>
      </c>
    </row>
    <row r="18" spans="1:6" ht="10" x14ac:dyDescent="0.2">
      <c r="A18" s="38">
        <f t="shared" si="0"/>
        <v>9</v>
      </c>
      <c r="F18" s="311"/>
    </row>
    <row r="19" spans="1:6" ht="10" x14ac:dyDescent="0.2">
      <c r="A19" s="38">
        <f t="shared" si="0"/>
        <v>10</v>
      </c>
      <c r="C19" s="59" t="s">
        <v>88</v>
      </c>
      <c r="D19" s="59" t="s">
        <v>38</v>
      </c>
      <c r="E19" s="38" t="s">
        <v>393</v>
      </c>
      <c r="F19" s="311">
        <v>1.3860000000000001E-2</v>
      </c>
    </row>
    <row r="20" spans="1:6" ht="10" x14ac:dyDescent="0.2">
      <c r="A20" s="38">
        <f t="shared" si="0"/>
        <v>11</v>
      </c>
      <c r="F20" s="311"/>
    </row>
    <row r="21" spans="1:6" ht="10.5" x14ac:dyDescent="0.25">
      <c r="A21" s="38">
        <f t="shared" si="0"/>
        <v>12</v>
      </c>
      <c r="B21" s="57" t="s">
        <v>89</v>
      </c>
      <c r="C21" s="5"/>
      <c r="D21" s="63"/>
      <c r="E21" s="63"/>
      <c r="F21" s="311"/>
    </row>
    <row r="22" spans="1:6" ht="10" x14ac:dyDescent="0.2">
      <c r="A22" s="38">
        <f t="shared" si="0"/>
        <v>13</v>
      </c>
      <c r="B22" s="59"/>
      <c r="C22" s="59" t="s">
        <v>87</v>
      </c>
      <c r="D22" s="59" t="s">
        <v>38</v>
      </c>
      <c r="E22" s="38" t="s">
        <v>393</v>
      </c>
      <c r="F22" s="311">
        <v>0.38976</v>
      </c>
    </row>
    <row r="23" spans="1:6" ht="10" x14ac:dyDescent="0.2">
      <c r="A23" s="38">
        <f t="shared" si="0"/>
        <v>14</v>
      </c>
      <c r="B23" s="59"/>
      <c r="F23" s="311"/>
    </row>
    <row r="24" spans="1:6" ht="10.5" x14ac:dyDescent="0.25">
      <c r="A24" s="38">
        <f t="shared" si="0"/>
        <v>15</v>
      </c>
      <c r="B24" s="57" t="s">
        <v>90</v>
      </c>
      <c r="C24" s="5"/>
      <c r="D24" s="63"/>
      <c r="E24" s="63"/>
      <c r="F24" s="311"/>
    </row>
    <row r="25" spans="1:6" ht="10" x14ac:dyDescent="0.2">
      <c r="A25" s="38">
        <f t="shared" si="0"/>
        <v>16</v>
      </c>
      <c r="C25" s="59" t="s">
        <v>91</v>
      </c>
      <c r="D25" s="59" t="s">
        <v>38</v>
      </c>
      <c r="E25" s="38" t="s">
        <v>393</v>
      </c>
      <c r="F25" s="312">
        <v>1.25</v>
      </c>
    </row>
    <row r="26" spans="1:6" ht="10" x14ac:dyDescent="0.2">
      <c r="A26" s="38">
        <f t="shared" si="0"/>
        <v>17</v>
      </c>
      <c r="F26" s="311"/>
    </row>
    <row r="27" spans="1:6" ht="10" x14ac:dyDescent="0.2">
      <c r="A27" s="38">
        <f t="shared" si="0"/>
        <v>18</v>
      </c>
      <c r="C27" s="59" t="s">
        <v>92</v>
      </c>
      <c r="F27" s="311"/>
    </row>
    <row r="28" spans="1:6" ht="10" x14ac:dyDescent="0.2">
      <c r="A28" s="38">
        <f t="shared" si="0"/>
        <v>19</v>
      </c>
      <c r="C28" s="59" t="s">
        <v>121</v>
      </c>
      <c r="D28" s="59" t="s">
        <v>38</v>
      </c>
      <c r="E28" s="38" t="s">
        <v>393</v>
      </c>
      <c r="F28" s="311">
        <v>0.1396</v>
      </c>
    </row>
    <row r="29" spans="1:6" ht="10" x14ac:dyDescent="0.2">
      <c r="A29" s="38">
        <f t="shared" si="0"/>
        <v>20</v>
      </c>
      <c r="C29" s="59" t="s">
        <v>410</v>
      </c>
      <c r="D29" s="59" t="s">
        <v>38</v>
      </c>
      <c r="E29" s="38" t="s">
        <v>393</v>
      </c>
      <c r="F29" s="311">
        <v>0.11237</v>
      </c>
    </row>
    <row r="30" spans="1:6" ht="10" x14ac:dyDescent="0.2">
      <c r="A30" s="38">
        <f t="shared" si="0"/>
        <v>21</v>
      </c>
      <c r="F30" s="311"/>
    </row>
    <row r="31" spans="1:6" ht="10" x14ac:dyDescent="0.2">
      <c r="A31" s="38">
        <f t="shared" si="0"/>
        <v>22</v>
      </c>
      <c r="C31" s="59" t="s">
        <v>88</v>
      </c>
      <c r="D31" s="59" t="s">
        <v>38</v>
      </c>
      <c r="E31" s="38" t="s">
        <v>393</v>
      </c>
      <c r="F31" s="311">
        <v>1.0149999999999999E-2</v>
      </c>
    </row>
    <row r="32" spans="1:6" ht="10" x14ac:dyDescent="0.2">
      <c r="A32" s="38">
        <f t="shared" si="0"/>
        <v>23</v>
      </c>
      <c r="C32" s="63"/>
      <c r="D32" s="63"/>
      <c r="E32" s="63"/>
      <c r="F32" s="311"/>
    </row>
    <row r="33" spans="1:6" ht="10.5" x14ac:dyDescent="0.25">
      <c r="A33" s="38">
        <f t="shared" si="0"/>
        <v>24</v>
      </c>
      <c r="B33" s="57" t="s">
        <v>93</v>
      </c>
      <c r="C33" s="5"/>
      <c r="D33" s="63"/>
      <c r="E33" s="63"/>
      <c r="F33" s="311"/>
    </row>
    <row r="34" spans="1:6" ht="10" x14ac:dyDescent="0.2">
      <c r="A34" s="38">
        <f t="shared" si="0"/>
        <v>25</v>
      </c>
      <c r="B34" s="59"/>
      <c r="C34" s="59" t="s">
        <v>91</v>
      </c>
      <c r="D34" s="59" t="s">
        <v>38</v>
      </c>
      <c r="E34" s="38" t="s">
        <v>393</v>
      </c>
      <c r="F34" s="312">
        <v>1.25</v>
      </c>
    </row>
    <row r="35" spans="1:6" ht="10" x14ac:dyDescent="0.2">
      <c r="A35" s="38">
        <f t="shared" si="0"/>
        <v>26</v>
      </c>
      <c r="B35" s="59"/>
      <c r="F35" s="311"/>
    </row>
    <row r="36" spans="1:6" ht="10" x14ac:dyDescent="0.2">
      <c r="A36" s="38">
        <f t="shared" si="0"/>
        <v>27</v>
      </c>
      <c r="B36" s="59"/>
      <c r="C36" s="59" t="s">
        <v>92</v>
      </c>
      <c r="F36" s="311"/>
    </row>
    <row r="37" spans="1:6" ht="10" x14ac:dyDescent="0.2">
      <c r="A37" s="38">
        <f t="shared" si="0"/>
        <v>28</v>
      </c>
      <c r="B37" s="59"/>
      <c r="C37" s="59" t="s">
        <v>121</v>
      </c>
      <c r="D37" s="59" t="s">
        <v>38</v>
      </c>
      <c r="E37" s="38" t="s">
        <v>393</v>
      </c>
      <c r="F37" s="311">
        <v>0.1396</v>
      </c>
    </row>
    <row r="38" spans="1:6" ht="10" x14ac:dyDescent="0.2">
      <c r="A38" s="38">
        <f t="shared" si="0"/>
        <v>29</v>
      </c>
      <c r="B38" s="59"/>
      <c r="C38" s="59" t="s">
        <v>410</v>
      </c>
      <c r="D38" s="59" t="s">
        <v>38</v>
      </c>
      <c r="E38" s="38" t="s">
        <v>393</v>
      </c>
      <c r="F38" s="311">
        <v>0.11237</v>
      </c>
    </row>
    <row r="39" spans="1:6" ht="10" x14ac:dyDescent="0.2">
      <c r="A39" s="38">
        <f t="shared" si="0"/>
        <v>30</v>
      </c>
      <c r="B39" s="59"/>
      <c r="F39" s="311"/>
    </row>
    <row r="40" spans="1:6" ht="10.5" x14ac:dyDescent="0.25">
      <c r="A40" s="38">
        <f t="shared" si="0"/>
        <v>31</v>
      </c>
      <c r="B40" s="57" t="s">
        <v>94</v>
      </c>
      <c r="C40" s="5"/>
      <c r="D40" s="63"/>
      <c r="E40" s="63"/>
      <c r="F40" s="311"/>
    </row>
    <row r="41" spans="1:6" ht="10" x14ac:dyDescent="0.2">
      <c r="A41" s="38">
        <f t="shared" si="0"/>
        <v>32</v>
      </c>
      <c r="C41" s="59" t="s">
        <v>91</v>
      </c>
      <c r="D41" s="59" t="s">
        <v>38</v>
      </c>
      <c r="E41" s="38" t="s">
        <v>393</v>
      </c>
      <c r="F41" s="312">
        <v>1.35</v>
      </c>
    </row>
    <row r="42" spans="1:6" ht="10" x14ac:dyDescent="0.2">
      <c r="A42" s="38">
        <f t="shared" si="0"/>
        <v>33</v>
      </c>
      <c r="F42" s="311"/>
    </row>
    <row r="43" spans="1:6" ht="10" x14ac:dyDescent="0.2">
      <c r="A43" s="38">
        <f t="shared" si="0"/>
        <v>34</v>
      </c>
      <c r="C43" s="59" t="s">
        <v>92</v>
      </c>
      <c r="F43" s="311"/>
    </row>
    <row r="44" spans="1:6" ht="10" x14ac:dyDescent="0.2">
      <c r="A44" s="38">
        <f t="shared" si="0"/>
        <v>35</v>
      </c>
      <c r="C44" s="59" t="s">
        <v>95</v>
      </c>
      <c r="D44" s="59" t="s">
        <v>38</v>
      </c>
      <c r="E44" s="38" t="s">
        <v>393</v>
      </c>
      <c r="F44" s="311">
        <v>0.18365000000000001</v>
      </c>
    </row>
    <row r="45" spans="1:6" ht="10" x14ac:dyDescent="0.2">
      <c r="A45" s="38">
        <f t="shared" si="0"/>
        <v>36</v>
      </c>
      <c r="C45" s="59" t="s">
        <v>96</v>
      </c>
      <c r="D45" s="59" t="s">
        <v>38</v>
      </c>
      <c r="E45" s="38" t="s">
        <v>393</v>
      </c>
      <c r="F45" s="311">
        <v>0.13020000000000001</v>
      </c>
    </row>
    <row r="46" spans="1:6" ht="10" x14ac:dyDescent="0.2">
      <c r="A46" s="38">
        <f t="shared" si="0"/>
        <v>37</v>
      </c>
      <c r="F46" s="311"/>
    </row>
    <row r="47" spans="1:6" ht="10" x14ac:dyDescent="0.2">
      <c r="A47" s="38">
        <f t="shared" si="0"/>
        <v>38</v>
      </c>
      <c r="C47" s="59" t="s">
        <v>88</v>
      </c>
      <c r="D47" s="59" t="s">
        <v>38</v>
      </c>
      <c r="E47" s="38" t="s">
        <v>393</v>
      </c>
      <c r="F47" s="311">
        <v>1.235E-2</v>
      </c>
    </row>
    <row r="48" spans="1:6" ht="10" x14ac:dyDescent="0.2">
      <c r="A48" s="38">
        <f t="shared" si="0"/>
        <v>39</v>
      </c>
      <c r="C48" s="63"/>
      <c r="D48" s="63"/>
      <c r="E48" s="63"/>
      <c r="F48" s="311"/>
    </row>
    <row r="49" spans="1:6" ht="10.5" x14ac:dyDescent="0.25">
      <c r="A49" s="38">
        <f t="shared" si="0"/>
        <v>40</v>
      </c>
      <c r="B49" s="57" t="s">
        <v>97</v>
      </c>
      <c r="C49" s="5"/>
      <c r="D49" s="63"/>
      <c r="E49" s="63"/>
      <c r="F49" s="311"/>
    </row>
    <row r="50" spans="1:6" ht="10" x14ac:dyDescent="0.2">
      <c r="A50" s="38">
        <f t="shared" si="0"/>
        <v>41</v>
      </c>
      <c r="B50" s="59"/>
      <c r="C50" s="59" t="s">
        <v>91</v>
      </c>
      <c r="D50" s="59" t="s">
        <v>38</v>
      </c>
      <c r="E50" s="38" t="s">
        <v>393</v>
      </c>
      <c r="F50" s="312">
        <v>1.35</v>
      </c>
    </row>
    <row r="51" spans="1:6" ht="10" x14ac:dyDescent="0.2">
      <c r="A51" s="38">
        <f t="shared" si="0"/>
        <v>42</v>
      </c>
      <c r="B51" s="59"/>
      <c r="F51" s="311"/>
    </row>
    <row r="52" spans="1:6" ht="10" x14ac:dyDescent="0.2">
      <c r="A52" s="38">
        <f t="shared" si="0"/>
        <v>43</v>
      </c>
      <c r="B52" s="59"/>
      <c r="C52" s="59" t="s">
        <v>92</v>
      </c>
      <c r="F52" s="311"/>
    </row>
    <row r="53" spans="1:6" ht="10" x14ac:dyDescent="0.2">
      <c r="A53" s="38">
        <f t="shared" si="0"/>
        <v>44</v>
      </c>
      <c r="B53" s="59"/>
      <c r="C53" s="59" t="s">
        <v>95</v>
      </c>
      <c r="D53" s="59" t="s">
        <v>38</v>
      </c>
      <c r="E53" s="38" t="s">
        <v>393</v>
      </c>
      <c r="F53" s="311">
        <v>0.18365000000000001</v>
      </c>
    </row>
    <row r="54" spans="1:6" ht="10" x14ac:dyDescent="0.2">
      <c r="A54" s="38">
        <f t="shared" si="0"/>
        <v>45</v>
      </c>
      <c r="B54" s="59"/>
      <c r="C54" s="59" t="s">
        <v>96</v>
      </c>
      <c r="D54" s="59" t="s">
        <v>38</v>
      </c>
      <c r="E54" s="38" t="s">
        <v>393</v>
      </c>
      <c r="F54" s="311">
        <v>0.13020000000000001</v>
      </c>
    </row>
    <row r="55" spans="1:6" ht="10" x14ac:dyDescent="0.2">
      <c r="A55" s="38"/>
    </row>
  </sheetData>
  <mergeCells count="5">
    <mergeCell ref="A1:F1"/>
    <mergeCell ref="A2:F2"/>
    <mergeCell ref="A3:F3"/>
    <mergeCell ref="A4:F4"/>
    <mergeCell ref="A5:F5"/>
  </mergeCells>
  <printOptions horizontalCentered="1"/>
  <pageMargins left="0.7" right="0.7" top="0.75" bottom="0.75" header="0.3" footer="0.3"/>
  <pageSetup scale="83" orientation="portrait" blackAndWhite="1" r:id="rId1"/>
  <headerFooter>
    <oddFooter>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Q35"/>
  <sheetViews>
    <sheetView zoomScaleNormal="100" workbookViewId="0">
      <selection activeCell="A7" sqref="A7"/>
    </sheetView>
  </sheetViews>
  <sheetFormatPr defaultColWidth="9.1796875" defaultRowHeight="10" x14ac:dyDescent="0.2"/>
  <cols>
    <col min="1" max="1" width="6.453125" style="65" customWidth="1"/>
    <col min="2" max="2" width="22.08984375" style="65" customWidth="1"/>
    <col min="3" max="3" width="35.08984375" style="65" bestFit="1" customWidth="1"/>
    <col min="4" max="4" width="19.90625" style="309" bestFit="1" customWidth="1"/>
    <col min="5" max="7" width="10.08984375" style="309" bestFit="1" customWidth="1"/>
    <col min="8" max="8" width="9.81640625" style="309" bestFit="1" customWidth="1"/>
    <col min="9" max="10" width="10.08984375" style="65" bestFit="1" customWidth="1"/>
    <col min="11" max="11" width="10" style="65" customWidth="1"/>
    <col min="12" max="15" width="9.81640625" style="65" bestFit="1" customWidth="1"/>
    <col min="16" max="16" width="10.08984375" style="65" bestFit="1" customWidth="1"/>
    <col min="17" max="17" width="9.81640625" style="65" bestFit="1" customWidth="1"/>
    <col min="18" max="16384" width="9.1796875" style="65"/>
  </cols>
  <sheetData>
    <row r="1" spans="1:17" ht="10.5" x14ac:dyDescent="0.25">
      <c r="A1" s="503" t="s">
        <v>0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</row>
    <row r="2" spans="1:17" ht="10.5" x14ac:dyDescent="0.25">
      <c r="A2" s="504" t="s">
        <v>444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</row>
    <row r="3" spans="1:17" ht="10.5" x14ac:dyDescent="0.25">
      <c r="A3" s="503" t="s">
        <v>369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</row>
    <row r="4" spans="1:17" ht="10.5" x14ac:dyDescent="0.25">
      <c r="A4" s="503" t="s">
        <v>411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</row>
    <row r="5" spans="1:17" ht="10.5" x14ac:dyDescent="0.25">
      <c r="A5" s="504" t="s">
        <v>445</v>
      </c>
      <c r="B5" s="504"/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504"/>
      <c r="O5" s="504"/>
      <c r="P5" s="504"/>
      <c r="Q5" s="504"/>
    </row>
    <row r="6" spans="1:17" x14ac:dyDescent="0.2">
      <c r="A6" s="37"/>
      <c r="B6" s="37"/>
      <c r="C6" s="37"/>
      <c r="D6" s="38"/>
      <c r="E6" s="38"/>
      <c r="F6" s="38"/>
      <c r="G6" s="38"/>
      <c r="H6" s="38"/>
      <c r="I6" s="37"/>
      <c r="J6" s="37"/>
      <c r="K6" s="37"/>
      <c r="L6" s="37"/>
      <c r="M6" s="37"/>
      <c r="N6" s="37"/>
      <c r="O6" s="37"/>
      <c r="P6" s="37"/>
      <c r="Q6" s="37"/>
    </row>
    <row r="7" spans="1:17" ht="21" x14ac:dyDescent="0.2">
      <c r="A7" s="287" t="s">
        <v>67</v>
      </c>
      <c r="B7" s="287"/>
      <c r="C7" s="286"/>
      <c r="D7" s="287" t="s">
        <v>5</v>
      </c>
      <c r="E7" s="304" t="s">
        <v>412</v>
      </c>
      <c r="F7" s="304" t="s">
        <v>413</v>
      </c>
      <c r="G7" s="304" t="s">
        <v>414</v>
      </c>
      <c r="H7" s="304" t="s">
        <v>415</v>
      </c>
      <c r="I7" s="304" t="s">
        <v>416</v>
      </c>
      <c r="J7" s="304" t="s">
        <v>417</v>
      </c>
      <c r="K7" s="304" t="s">
        <v>418</v>
      </c>
      <c r="L7" s="304" t="s">
        <v>419</v>
      </c>
      <c r="M7" s="304" t="s">
        <v>420</v>
      </c>
      <c r="N7" s="304" t="s">
        <v>421</v>
      </c>
      <c r="O7" s="304" t="s">
        <v>422</v>
      </c>
      <c r="P7" s="304" t="s">
        <v>423</v>
      </c>
      <c r="Q7" s="287" t="s">
        <v>424</v>
      </c>
    </row>
    <row r="8" spans="1:17" x14ac:dyDescent="0.2">
      <c r="A8" s="37"/>
      <c r="B8" s="37"/>
      <c r="C8" s="38" t="s">
        <v>9</v>
      </c>
      <c r="D8" s="38" t="s">
        <v>10</v>
      </c>
      <c r="E8" s="38" t="s">
        <v>11</v>
      </c>
      <c r="F8" s="38" t="s">
        <v>12</v>
      </c>
      <c r="G8" s="38" t="s">
        <v>13</v>
      </c>
      <c r="H8" s="38" t="s">
        <v>383</v>
      </c>
      <c r="I8" s="38" t="s">
        <v>384</v>
      </c>
      <c r="J8" s="38" t="s">
        <v>385</v>
      </c>
      <c r="K8" s="38" t="s">
        <v>386</v>
      </c>
      <c r="L8" s="38" t="s">
        <v>387</v>
      </c>
      <c r="M8" s="38" t="s">
        <v>388</v>
      </c>
      <c r="N8" s="38" t="s">
        <v>389</v>
      </c>
      <c r="O8" s="38" t="s">
        <v>390</v>
      </c>
      <c r="P8" s="38" t="s">
        <v>425</v>
      </c>
      <c r="Q8" s="38" t="s">
        <v>426</v>
      </c>
    </row>
    <row r="9" spans="1:17" ht="10.5" x14ac:dyDescent="0.25">
      <c r="A9" s="38"/>
      <c r="B9" s="305" t="s">
        <v>428</v>
      </c>
      <c r="C9" s="39"/>
      <c r="D9" s="38"/>
      <c r="E9" s="38"/>
      <c r="F9" s="38"/>
      <c r="G9" s="38"/>
      <c r="H9" s="38"/>
      <c r="I9" s="38"/>
      <c r="J9" s="38"/>
      <c r="K9" s="37"/>
      <c r="L9" s="37"/>
      <c r="M9" s="37"/>
      <c r="N9" s="37"/>
      <c r="O9" s="37"/>
      <c r="P9" s="37"/>
      <c r="Q9" s="37"/>
    </row>
    <row r="10" spans="1:17" x14ac:dyDescent="0.2">
      <c r="A10" s="38">
        <v>1</v>
      </c>
      <c r="B10" s="153" t="s">
        <v>143</v>
      </c>
      <c r="D10" s="38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262"/>
    </row>
    <row r="11" spans="1:17" x14ac:dyDescent="0.2">
      <c r="A11" s="38">
        <f t="shared" ref="A11:A33" si="0">A10+1</f>
        <v>2</v>
      </c>
      <c r="B11" s="38"/>
      <c r="C11" s="37" t="s">
        <v>429</v>
      </c>
      <c r="D11" s="38" t="s">
        <v>430</v>
      </c>
      <c r="E11" s="310">
        <v>93421414.228518099</v>
      </c>
      <c r="F11" s="310">
        <v>80765776.695281148</v>
      </c>
      <c r="G11" s="310">
        <v>73588981.052105859</v>
      </c>
      <c r="H11" s="310">
        <v>54225390.576538458</v>
      </c>
      <c r="I11" s="310">
        <v>29283078.131864034</v>
      </c>
      <c r="J11" s="310">
        <v>20073081.825583894</v>
      </c>
      <c r="K11" s="310">
        <v>13034137.192011889</v>
      </c>
      <c r="L11" s="310">
        <v>12666894.05795379</v>
      </c>
      <c r="M11" s="310">
        <v>18783605.989420865</v>
      </c>
      <c r="N11" s="310">
        <v>44226800.543073878</v>
      </c>
      <c r="O11" s="310">
        <v>71485047.417921156</v>
      </c>
      <c r="P11" s="310">
        <v>97694107.449045002</v>
      </c>
      <c r="Q11" s="120">
        <f>SUM(E11:P11)</f>
        <v>609248315.15931797</v>
      </c>
    </row>
    <row r="12" spans="1:17" x14ac:dyDescent="0.2">
      <c r="A12" s="38">
        <f t="shared" si="0"/>
        <v>3</v>
      </c>
      <c r="B12" s="38"/>
      <c r="C12" s="37" t="s">
        <v>431</v>
      </c>
      <c r="D12" s="306" t="s">
        <v>432</v>
      </c>
      <c r="E12" s="261">
        <f t="shared" ref="E12:P12" si="1">E11/$Q11</f>
        <v>0.1533388142470094</v>
      </c>
      <c r="F12" s="261">
        <f t="shared" si="1"/>
        <v>0.13256627008342398</v>
      </c>
      <c r="G12" s="261">
        <f t="shared" si="1"/>
        <v>0.12078651548320228</v>
      </c>
      <c r="H12" s="261">
        <f t="shared" si="1"/>
        <v>8.9003759595721751E-2</v>
      </c>
      <c r="I12" s="261">
        <f t="shared" si="1"/>
        <v>4.8064274292176794E-2</v>
      </c>
      <c r="J12" s="261">
        <f t="shared" si="1"/>
        <v>3.2947291483825934E-2</v>
      </c>
      <c r="K12" s="261">
        <f t="shared" si="1"/>
        <v>2.139380096373918E-2</v>
      </c>
      <c r="L12" s="261">
        <f t="shared" si="1"/>
        <v>2.0791020250325035E-2</v>
      </c>
      <c r="M12" s="261">
        <f t="shared" si="1"/>
        <v>3.0830788566906363E-2</v>
      </c>
      <c r="N12" s="261">
        <f t="shared" si="1"/>
        <v>7.2592405169817506E-2</v>
      </c>
      <c r="O12" s="261">
        <f t="shared" si="1"/>
        <v>0.11733318851973824</v>
      </c>
      <c r="P12" s="261">
        <f t="shared" si="1"/>
        <v>0.16035187134411372</v>
      </c>
      <c r="Q12" s="261">
        <f>SUM(E12:P12)</f>
        <v>1.0000000000000002</v>
      </c>
    </row>
    <row r="13" spans="1:17" x14ac:dyDescent="0.2">
      <c r="A13" s="38">
        <f t="shared" si="0"/>
        <v>4</v>
      </c>
      <c r="B13" s="38"/>
      <c r="C13" s="37"/>
      <c r="D13" s="101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x14ac:dyDescent="0.2">
      <c r="A14" s="38">
        <f t="shared" si="0"/>
        <v>5</v>
      </c>
      <c r="B14" s="153" t="s">
        <v>144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x14ac:dyDescent="0.2">
      <c r="A15" s="38">
        <f t="shared" si="0"/>
        <v>6</v>
      </c>
      <c r="B15" s="38"/>
      <c r="C15" s="37" t="str">
        <f>C11</f>
        <v xml:space="preserve">Weather-Normalized Therm Sales </v>
      </c>
      <c r="D15" s="38" t="s">
        <v>430</v>
      </c>
      <c r="E15" s="310">
        <v>32859303.334279951</v>
      </c>
      <c r="F15" s="310">
        <v>29012487.268699374</v>
      </c>
      <c r="G15" s="310">
        <v>27644922.613172699</v>
      </c>
      <c r="H15" s="310">
        <v>19077454.094164256</v>
      </c>
      <c r="I15" s="310">
        <v>13097973.87841084</v>
      </c>
      <c r="J15" s="310">
        <v>10443270.200126803</v>
      </c>
      <c r="K15" s="310">
        <v>7644316.7775622997</v>
      </c>
      <c r="L15" s="310">
        <v>8243862.5569669092</v>
      </c>
      <c r="M15" s="310">
        <v>9238913.9968257956</v>
      </c>
      <c r="N15" s="310">
        <v>16425060.739004632</v>
      </c>
      <c r="O15" s="310">
        <v>24554080.913186777</v>
      </c>
      <c r="P15" s="310">
        <v>35934871.680844098</v>
      </c>
      <c r="Q15" s="120">
        <f>SUM(E15:P15)</f>
        <v>234176518.05324444</v>
      </c>
    </row>
    <row r="16" spans="1:17" x14ac:dyDescent="0.2">
      <c r="A16" s="38">
        <f t="shared" si="0"/>
        <v>7</v>
      </c>
      <c r="B16" s="38"/>
      <c r="C16" s="37" t="s">
        <v>431</v>
      </c>
      <c r="D16" s="81" t="s">
        <v>433</v>
      </c>
      <c r="E16" s="47">
        <f t="shared" ref="E16:P16" si="2">E15/$Q15</f>
        <v>0.14031852385305674</v>
      </c>
      <c r="F16" s="47">
        <f t="shared" si="2"/>
        <v>0.12389153067047841</v>
      </c>
      <c r="G16" s="47">
        <f t="shared" si="2"/>
        <v>0.1180516425941866</v>
      </c>
      <c r="H16" s="47">
        <f t="shared" si="2"/>
        <v>8.1466127572306965E-2</v>
      </c>
      <c r="I16" s="47">
        <f t="shared" si="2"/>
        <v>5.5932054961346594E-2</v>
      </c>
      <c r="J16" s="47">
        <f t="shared" si="2"/>
        <v>4.4595719019753843E-2</v>
      </c>
      <c r="K16" s="47">
        <f t="shared" si="2"/>
        <v>3.264339584989568E-2</v>
      </c>
      <c r="L16" s="47">
        <f t="shared" si="2"/>
        <v>3.5203625989060579E-2</v>
      </c>
      <c r="M16" s="47">
        <f t="shared" si="2"/>
        <v>3.9452777219640592E-2</v>
      </c>
      <c r="N16" s="47">
        <f t="shared" si="2"/>
        <v>7.0139657364237037E-2</v>
      </c>
      <c r="O16" s="47">
        <f t="shared" si="2"/>
        <v>0.10485287388039455</v>
      </c>
      <c r="P16" s="47">
        <f t="shared" si="2"/>
        <v>0.1534520710256424</v>
      </c>
      <c r="Q16" s="47">
        <f>SUM(E16:P16)</f>
        <v>0.99999999999999989</v>
      </c>
    </row>
    <row r="17" spans="1:17" x14ac:dyDescent="0.2">
      <c r="A17" s="38">
        <f t="shared" si="0"/>
        <v>8</v>
      </c>
      <c r="B17" s="38"/>
      <c r="C17" s="37"/>
      <c r="D17" s="81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</row>
    <row r="18" spans="1:17" x14ac:dyDescent="0.2">
      <c r="A18" s="38">
        <f t="shared" si="0"/>
        <v>9</v>
      </c>
      <c r="B18" s="153" t="s">
        <v>145</v>
      </c>
      <c r="D18" s="37"/>
      <c r="E18" s="65"/>
      <c r="F18" s="65"/>
      <c r="G18" s="65"/>
      <c r="H18" s="65"/>
    </row>
    <row r="19" spans="1:17" x14ac:dyDescent="0.2">
      <c r="A19" s="38">
        <f t="shared" si="0"/>
        <v>10</v>
      </c>
      <c r="B19" s="38"/>
      <c r="C19" s="37" t="str">
        <f>C11</f>
        <v xml:space="preserve">Weather-Normalized Therm Sales </v>
      </c>
      <c r="D19" s="38" t="s">
        <v>430</v>
      </c>
      <c r="E19" s="310">
        <v>11622429.251987603</v>
      </c>
      <c r="F19" s="310">
        <v>11188587.341991644</v>
      </c>
      <c r="G19" s="310">
        <v>8735864.0455405731</v>
      </c>
      <c r="H19" s="310">
        <v>8481543.1904050056</v>
      </c>
      <c r="I19" s="310">
        <v>6439762.6391663924</v>
      </c>
      <c r="J19" s="310">
        <v>6534205.1958453646</v>
      </c>
      <c r="K19" s="310">
        <v>2076741.5876019597</v>
      </c>
      <c r="L19" s="310">
        <v>7425544.9468849488</v>
      </c>
      <c r="M19" s="310">
        <v>5179907.7124212999</v>
      </c>
      <c r="N19" s="310">
        <v>7274019.4353052648</v>
      </c>
      <c r="O19" s="310">
        <v>9334797.1486858763</v>
      </c>
      <c r="P19" s="310">
        <v>11784077.839629773</v>
      </c>
      <c r="Q19" s="120">
        <f>SUM(E19:P19)</f>
        <v>96077480.335465699</v>
      </c>
    </row>
    <row r="20" spans="1:17" x14ac:dyDescent="0.2">
      <c r="A20" s="38">
        <f t="shared" si="0"/>
        <v>11</v>
      </c>
      <c r="B20" s="38"/>
      <c r="C20" s="37" t="s">
        <v>431</v>
      </c>
      <c r="D20" s="81" t="s">
        <v>434</v>
      </c>
      <c r="E20" s="47">
        <f t="shared" ref="E20:P20" si="3">E19/$Q19</f>
        <v>0.12096933861511083</v>
      </c>
      <c r="F20" s="47">
        <f t="shared" si="3"/>
        <v>0.11645379648722458</v>
      </c>
      <c r="G20" s="47">
        <f t="shared" si="3"/>
        <v>9.0925199277065633E-2</v>
      </c>
      <c r="H20" s="47">
        <f t="shared" si="3"/>
        <v>8.8278160093194682E-2</v>
      </c>
      <c r="I20" s="47">
        <f t="shared" si="3"/>
        <v>6.7026764405989953E-2</v>
      </c>
      <c r="J20" s="47">
        <f t="shared" si="3"/>
        <v>6.8009747685206012E-2</v>
      </c>
      <c r="K20" s="47">
        <f t="shared" si="3"/>
        <v>2.1615279463520223E-2</v>
      </c>
      <c r="L20" s="47">
        <f t="shared" si="3"/>
        <v>7.7287049170708833E-2</v>
      </c>
      <c r="M20" s="47">
        <f t="shared" si="3"/>
        <v>5.3913858839085387E-2</v>
      </c>
      <c r="N20" s="47">
        <f t="shared" si="3"/>
        <v>7.5709931296149516E-2</v>
      </c>
      <c r="O20" s="47">
        <f t="shared" si="3"/>
        <v>9.7159054505721279E-2</v>
      </c>
      <c r="P20" s="47">
        <f t="shared" si="3"/>
        <v>0.12265182016102311</v>
      </c>
      <c r="Q20" s="47">
        <f>SUM(E20:P20)</f>
        <v>1.0000000000000002</v>
      </c>
    </row>
    <row r="21" spans="1:17" x14ac:dyDescent="0.2">
      <c r="A21" s="38">
        <f t="shared" si="0"/>
        <v>12</v>
      </c>
      <c r="B21" s="38"/>
      <c r="C21" s="37"/>
      <c r="D21" s="81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</row>
    <row r="22" spans="1:17" ht="10.5" x14ac:dyDescent="0.25">
      <c r="A22" s="38">
        <f t="shared" si="0"/>
        <v>13</v>
      </c>
      <c r="B22" s="305" t="s">
        <v>435</v>
      </c>
      <c r="D22" s="38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</row>
    <row r="23" spans="1:17" x14ac:dyDescent="0.2">
      <c r="A23" s="38">
        <f t="shared" si="0"/>
        <v>14</v>
      </c>
      <c r="B23" s="153" t="s">
        <v>143</v>
      </c>
      <c r="D23" s="38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</row>
    <row r="24" spans="1:17" x14ac:dyDescent="0.2">
      <c r="A24" s="38">
        <f t="shared" si="0"/>
        <v>15</v>
      </c>
      <c r="B24" s="38"/>
      <c r="C24" s="37" t="s">
        <v>436</v>
      </c>
      <c r="D24" s="38" t="s">
        <v>437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8">
        <v>338.17</v>
      </c>
    </row>
    <row r="25" spans="1:17" x14ac:dyDescent="0.2">
      <c r="A25" s="38">
        <f t="shared" si="0"/>
        <v>16</v>
      </c>
      <c r="B25" s="38"/>
      <c r="C25" s="37" t="s">
        <v>435</v>
      </c>
      <c r="D25" s="38" t="str">
        <f>"("&amp;A$12&amp;") x ("&amp;A24&amp;")"</f>
        <v>(3) x (15)</v>
      </c>
      <c r="E25" s="203">
        <f>$Q24*E$12</f>
        <v>51.854586813911169</v>
      </c>
      <c r="F25" s="203">
        <f t="shared" ref="F25:P25" si="4">$Q24*F$12</f>
        <v>44.829935554111486</v>
      </c>
      <c r="G25" s="203">
        <f t="shared" si="4"/>
        <v>40.846375940954516</v>
      </c>
      <c r="H25" s="203">
        <f t="shared" si="4"/>
        <v>30.098401382485225</v>
      </c>
      <c r="I25" s="203">
        <f t="shared" si="4"/>
        <v>16.253895637385426</v>
      </c>
      <c r="J25" s="203">
        <f t="shared" si="4"/>
        <v>11.141785561085417</v>
      </c>
      <c r="K25" s="203">
        <f t="shared" si="4"/>
        <v>7.2347416719076785</v>
      </c>
      <c r="L25" s="203">
        <f t="shared" si="4"/>
        <v>7.030899318052418</v>
      </c>
      <c r="M25" s="203">
        <f t="shared" si="4"/>
        <v>10.426047769670726</v>
      </c>
      <c r="N25" s="203">
        <f t="shared" si="4"/>
        <v>24.548573656277188</v>
      </c>
      <c r="O25" s="203">
        <f t="shared" si="4"/>
        <v>39.678564361719886</v>
      </c>
      <c r="P25" s="203">
        <f t="shared" si="4"/>
        <v>54.226192332438941</v>
      </c>
      <c r="Q25" s="307">
        <f>SUM(E25:P25)</f>
        <v>338.17000000000007</v>
      </c>
    </row>
    <row r="26" spans="1:17" x14ac:dyDescent="0.2">
      <c r="A26" s="38">
        <f t="shared" si="0"/>
        <v>17</v>
      </c>
      <c r="B26" s="38"/>
      <c r="C26" s="37"/>
      <c r="D26" s="149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07"/>
    </row>
    <row r="27" spans="1:17" x14ac:dyDescent="0.2">
      <c r="A27" s="38">
        <f t="shared" si="0"/>
        <v>18</v>
      </c>
      <c r="B27" s="153" t="s">
        <v>144</v>
      </c>
      <c r="D27" s="38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07"/>
    </row>
    <row r="28" spans="1:17" x14ac:dyDescent="0.2">
      <c r="A28" s="38">
        <f t="shared" si="0"/>
        <v>19</v>
      </c>
      <c r="B28" s="38"/>
      <c r="C28" s="37" t="s">
        <v>436</v>
      </c>
      <c r="D28" s="38" t="str">
        <f>$D$24</f>
        <v>JAP-13 Page 2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88">
        <v>1667.22</v>
      </c>
    </row>
    <row r="29" spans="1:17" x14ac:dyDescent="0.2">
      <c r="A29" s="38">
        <f t="shared" si="0"/>
        <v>20</v>
      </c>
      <c r="B29" s="38"/>
      <c r="C29" s="37" t="s">
        <v>435</v>
      </c>
      <c r="D29" s="38" t="str">
        <f>"("&amp;A$16&amp;") x ("&amp;A28&amp;")"</f>
        <v>(7) x (19)</v>
      </c>
      <c r="E29" s="203">
        <f>$Q28*E$16</f>
        <v>233.94184933829325</v>
      </c>
      <c r="F29" s="203">
        <f t="shared" ref="F29:P29" si="5">$Q28*F$16</f>
        <v>206.55443776443502</v>
      </c>
      <c r="G29" s="203">
        <f t="shared" si="5"/>
        <v>196.81805956587979</v>
      </c>
      <c r="H29" s="203">
        <f t="shared" si="5"/>
        <v>135.82195721110162</v>
      </c>
      <c r="I29" s="203">
        <f t="shared" si="5"/>
        <v>93.251040672656274</v>
      </c>
      <c r="J29" s="203">
        <f t="shared" si="5"/>
        <v>74.350874664114002</v>
      </c>
      <c r="K29" s="203">
        <f t="shared" si="5"/>
        <v>54.42372242886308</v>
      </c>
      <c r="L29" s="203">
        <f t="shared" si="5"/>
        <v>58.692189321481578</v>
      </c>
      <c r="M29" s="203">
        <f t="shared" si="5"/>
        <v>65.776459236129185</v>
      </c>
      <c r="N29" s="203">
        <f t="shared" si="5"/>
        <v>116.93823955080327</v>
      </c>
      <c r="O29" s="203">
        <f t="shared" si="5"/>
        <v>174.8128083908714</v>
      </c>
      <c r="P29" s="203">
        <f t="shared" si="5"/>
        <v>255.83836185537152</v>
      </c>
      <c r="Q29" s="307">
        <f>SUM(E29:P29)</f>
        <v>1667.2199999999998</v>
      </c>
    </row>
    <row r="30" spans="1:17" x14ac:dyDescent="0.2">
      <c r="A30" s="38">
        <f t="shared" si="0"/>
        <v>21</v>
      </c>
      <c r="B30" s="38"/>
      <c r="C30" s="37"/>
      <c r="D30" s="38"/>
      <c r="E30" s="38"/>
      <c r="F30" s="38"/>
      <c r="G30" s="38"/>
      <c r="H30" s="38"/>
      <c r="I30" s="37"/>
      <c r="J30" s="37"/>
      <c r="K30" s="37"/>
      <c r="L30" s="37"/>
      <c r="M30" s="37"/>
      <c r="N30" s="37"/>
      <c r="O30" s="37"/>
      <c r="P30" s="37"/>
      <c r="Q30" s="37"/>
    </row>
    <row r="31" spans="1:17" x14ac:dyDescent="0.2">
      <c r="A31" s="38">
        <f t="shared" si="0"/>
        <v>22</v>
      </c>
      <c r="B31" s="153" t="s">
        <v>145</v>
      </c>
      <c r="D31" s="38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07"/>
    </row>
    <row r="32" spans="1:17" x14ac:dyDescent="0.2">
      <c r="A32" s="38">
        <f t="shared" si="0"/>
        <v>23</v>
      </c>
      <c r="B32" s="38"/>
      <c r="C32" s="37" t="s">
        <v>436</v>
      </c>
      <c r="D32" s="38" t="str">
        <f>$D$24</f>
        <v>JAP-13 Page 2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88">
        <v>10966.65</v>
      </c>
    </row>
    <row r="33" spans="1:17" x14ac:dyDescent="0.2">
      <c r="A33" s="38">
        <f t="shared" si="0"/>
        <v>24</v>
      </c>
      <c r="B33" s="38"/>
      <c r="C33" s="37" t="s">
        <v>435</v>
      </c>
      <c r="D33" s="38" t="str">
        <f>"("&amp;A$20&amp;") x ("&amp;A32&amp;")"</f>
        <v>(11) x (23)</v>
      </c>
      <c r="E33" s="203">
        <f>$Q32*E$20</f>
        <v>1326.6283973234051</v>
      </c>
      <c r="F33" s="203">
        <f t="shared" ref="F33:P33" si="6">$Q32*F$20</f>
        <v>1277.1080272466213</v>
      </c>
      <c r="G33" s="203">
        <f t="shared" si="6"/>
        <v>997.14483665183184</v>
      </c>
      <c r="H33" s="203">
        <f t="shared" si="6"/>
        <v>968.11568438603342</v>
      </c>
      <c r="I33" s="203">
        <f t="shared" si="6"/>
        <v>735.05906587294965</v>
      </c>
      <c r="J33" s="203">
        <f t="shared" si="6"/>
        <v>745.83909945196444</v>
      </c>
      <c r="K33" s="203">
        <f t="shared" si="6"/>
        <v>237.04720452861406</v>
      </c>
      <c r="L33" s="203">
        <f t="shared" si="6"/>
        <v>847.58001778795403</v>
      </c>
      <c r="M33" s="203">
        <f t="shared" si="6"/>
        <v>591.25442003765579</v>
      </c>
      <c r="N33" s="203">
        <f t="shared" si="6"/>
        <v>830.28431804891807</v>
      </c>
      <c r="O33" s="203">
        <f t="shared" si="6"/>
        <v>1065.5093450951683</v>
      </c>
      <c r="P33" s="203">
        <f t="shared" si="6"/>
        <v>1345.0795835688839</v>
      </c>
      <c r="Q33" s="307">
        <f>SUM(E33:P33)</f>
        <v>10966.65</v>
      </c>
    </row>
    <row r="34" spans="1:17" ht="10.5" x14ac:dyDescent="0.25">
      <c r="D34" s="65"/>
      <c r="E34" s="65"/>
      <c r="F34" s="65"/>
      <c r="G34" s="65"/>
      <c r="H34" s="65"/>
      <c r="J34" s="273"/>
      <c r="K34" s="273"/>
      <c r="L34" s="273"/>
      <c r="M34" s="273"/>
      <c r="N34" s="273"/>
      <c r="O34" s="273"/>
    </row>
    <row r="35" spans="1:17" ht="10.5" x14ac:dyDescent="0.25">
      <c r="D35" s="65"/>
      <c r="E35" s="65"/>
      <c r="F35" s="65"/>
      <c r="G35" s="65"/>
      <c r="H35" s="65"/>
      <c r="J35" s="273"/>
      <c r="K35" s="273"/>
      <c r="L35" s="273"/>
      <c r="M35" s="273"/>
      <c r="N35" s="273"/>
      <c r="O35" s="273"/>
    </row>
  </sheetData>
  <mergeCells count="5">
    <mergeCell ref="A1:Q1"/>
    <mergeCell ref="A2:Q2"/>
    <mergeCell ref="A3:Q3"/>
    <mergeCell ref="A4:Q4"/>
    <mergeCell ref="A5:Q5"/>
  </mergeCells>
  <printOptions horizontalCentered="1"/>
  <pageMargins left="0.45" right="0.45" top="0.75" bottom="0.75" header="0.3" footer="0.3"/>
  <pageSetup scale="60" orientation="landscape" blackAndWhite="1" horizontalDpi="1200" verticalDpi="1200" r:id="rId1"/>
  <headerFooter>
    <oddFooter>&amp;R&amp;A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XFD29"/>
  <sheetViews>
    <sheetView zoomScaleNormal="100" workbookViewId="0">
      <pane ySplit="8" topLeftCell="A9" activePane="bottomLeft" state="frozen"/>
      <selection activeCell="F30" sqref="F30"/>
      <selection pane="bottomLeft" activeCell="A7" sqref="A7"/>
    </sheetView>
  </sheetViews>
  <sheetFormatPr defaultColWidth="9.1796875" defaultRowHeight="10" x14ac:dyDescent="0.2"/>
  <cols>
    <col min="1" max="1" width="4.90625" style="65" bestFit="1" customWidth="1"/>
    <col min="2" max="2" width="29.1796875" style="65" bestFit="1" customWidth="1"/>
    <col min="3" max="3" width="11.1796875" style="65" bestFit="1" customWidth="1"/>
    <col min="4" max="4" width="11.90625" style="65" bestFit="1" customWidth="1"/>
    <col min="5" max="5" width="11.26953125" style="65" bestFit="1" customWidth="1"/>
    <col min="6" max="6" width="15.7265625" style="65" bestFit="1" customWidth="1"/>
    <col min="7" max="7" width="0.7265625" style="65" customWidth="1"/>
    <col min="8" max="9" width="11.90625" style="65" bestFit="1" customWidth="1"/>
    <col min="10" max="10" width="11.6328125" style="65" bestFit="1" customWidth="1"/>
    <col min="11" max="11" width="12.6328125" style="65" bestFit="1" customWidth="1"/>
    <col min="12" max="12" width="11.6328125" style="65" bestFit="1" customWidth="1"/>
    <col min="13" max="13" width="12.6328125" style="65" bestFit="1" customWidth="1"/>
    <col min="14" max="14" width="11.90625" style="65" bestFit="1" customWidth="1"/>
    <col min="15" max="15" width="13" style="65" bestFit="1" customWidth="1"/>
    <col min="16" max="18" width="14" style="65" customWidth="1"/>
    <col min="19" max="16384" width="9.1796875" style="65"/>
  </cols>
  <sheetData>
    <row r="1" spans="1:16384" ht="10.5" x14ac:dyDescent="0.25">
      <c r="A1" s="503" t="s">
        <v>0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37"/>
    </row>
    <row r="2" spans="1:16384" ht="10.5" x14ac:dyDescent="0.25">
      <c r="A2" s="504" t="s">
        <v>368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37"/>
    </row>
    <row r="3" spans="1:16384" ht="10.5" x14ac:dyDescent="0.25">
      <c r="A3" s="503" t="s">
        <v>369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37"/>
    </row>
    <row r="4" spans="1:16384" ht="10.5" x14ac:dyDescent="0.25">
      <c r="A4" s="503" t="s">
        <v>370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37"/>
    </row>
    <row r="5" spans="1:16384" ht="10.5" x14ac:dyDescent="0.25">
      <c r="A5" s="504" t="s">
        <v>371</v>
      </c>
      <c r="B5" s="504"/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504"/>
      <c r="O5" s="504"/>
      <c r="P5" s="503"/>
      <c r="Q5" s="503"/>
      <c r="R5" s="503"/>
      <c r="S5" s="503"/>
      <c r="T5" s="503"/>
      <c r="U5" s="503"/>
      <c r="V5" s="503"/>
      <c r="W5" s="503"/>
      <c r="X5" s="503"/>
      <c r="Y5" s="503"/>
      <c r="Z5" s="503"/>
      <c r="AA5" s="503"/>
      <c r="AB5" s="503"/>
      <c r="AC5" s="503"/>
      <c r="AD5" s="503"/>
      <c r="AE5" s="503"/>
      <c r="AF5" s="503"/>
      <c r="AG5" s="503"/>
      <c r="AH5" s="503"/>
      <c r="AI5" s="503"/>
      <c r="AJ5" s="503"/>
      <c r="AK5" s="503"/>
      <c r="AL5" s="503"/>
      <c r="AM5" s="503"/>
      <c r="AN5" s="503"/>
      <c r="AO5" s="503"/>
      <c r="AP5" s="503"/>
      <c r="AQ5" s="503"/>
      <c r="AR5" s="503"/>
      <c r="AS5" s="503"/>
      <c r="AT5" s="503"/>
      <c r="AU5" s="503"/>
      <c r="AV5" s="503"/>
      <c r="AW5" s="503"/>
      <c r="AX5" s="503"/>
      <c r="AY5" s="503"/>
      <c r="AZ5" s="503"/>
      <c r="BA5" s="503"/>
      <c r="BB5" s="503"/>
      <c r="BC5" s="503"/>
      <c r="BD5" s="503"/>
      <c r="BE5" s="503"/>
      <c r="BF5" s="503"/>
      <c r="BG5" s="503"/>
      <c r="BH5" s="503"/>
      <c r="BI5" s="503"/>
      <c r="BJ5" s="503"/>
      <c r="BK5" s="503"/>
      <c r="BL5" s="503"/>
      <c r="BM5" s="503"/>
      <c r="BN5" s="503"/>
      <c r="BO5" s="503"/>
      <c r="BP5" s="503"/>
      <c r="BQ5" s="503"/>
      <c r="BR5" s="503"/>
      <c r="BS5" s="503"/>
      <c r="BT5" s="503"/>
      <c r="BU5" s="503"/>
      <c r="BV5" s="503"/>
      <c r="BW5" s="503"/>
      <c r="BX5" s="503"/>
      <c r="BY5" s="503"/>
      <c r="BZ5" s="503"/>
      <c r="CA5" s="503"/>
      <c r="CB5" s="503"/>
      <c r="CC5" s="503"/>
      <c r="CD5" s="503"/>
      <c r="CE5" s="503"/>
      <c r="CF5" s="503"/>
      <c r="CG5" s="503"/>
      <c r="CH5" s="503"/>
      <c r="CI5" s="503"/>
      <c r="CJ5" s="503"/>
      <c r="CK5" s="503"/>
      <c r="CL5" s="503"/>
      <c r="CM5" s="503"/>
      <c r="CN5" s="503"/>
      <c r="CO5" s="503"/>
      <c r="CP5" s="503"/>
      <c r="CQ5" s="503"/>
      <c r="CR5" s="503"/>
      <c r="CS5" s="503"/>
      <c r="CT5" s="503"/>
      <c r="CU5" s="503"/>
      <c r="CV5" s="503"/>
      <c r="CW5" s="503"/>
      <c r="CX5" s="503"/>
      <c r="CY5" s="503"/>
      <c r="CZ5" s="503"/>
      <c r="DA5" s="503"/>
      <c r="DB5" s="503"/>
      <c r="DC5" s="503"/>
      <c r="DD5" s="503"/>
      <c r="DE5" s="503"/>
      <c r="DF5" s="503"/>
      <c r="DG5" s="503"/>
      <c r="DH5" s="503"/>
      <c r="DI5" s="503"/>
      <c r="DJ5" s="503"/>
      <c r="DK5" s="503"/>
      <c r="DL5" s="503"/>
      <c r="DM5" s="503"/>
      <c r="DN5" s="503"/>
      <c r="DO5" s="503"/>
      <c r="DP5" s="503"/>
      <c r="DQ5" s="503"/>
      <c r="DR5" s="503"/>
      <c r="DS5" s="503"/>
      <c r="DT5" s="503"/>
      <c r="DU5" s="503"/>
      <c r="DV5" s="503"/>
      <c r="DW5" s="503"/>
      <c r="DX5" s="503"/>
      <c r="DY5" s="503"/>
      <c r="DZ5" s="503"/>
      <c r="EA5" s="503"/>
      <c r="EB5" s="503"/>
      <c r="EC5" s="503"/>
      <c r="ED5" s="503"/>
      <c r="EE5" s="503"/>
      <c r="EF5" s="503"/>
      <c r="EG5" s="503"/>
      <c r="EH5" s="503"/>
      <c r="EI5" s="503"/>
      <c r="EJ5" s="503"/>
      <c r="EK5" s="503"/>
      <c r="EL5" s="503"/>
      <c r="EM5" s="503"/>
      <c r="EN5" s="503"/>
      <c r="EO5" s="503"/>
      <c r="EP5" s="503"/>
      <c r="EQ5" s="503"/>
      <c r="ER5" s="503"/>
      <c r="ES5" s="503"/>
      <c r="ET5" s="503"/>
      <c r="EU5" s="503"/>
      <c r="EV5" s="503"/>
      <c r="EW5" s="503"/>
      <c r="EX5" s="503"/>
      <c r="EY5" s="503"/>
      <c r="EZ5" s="503"/>
      <c r="FA5" s="503"/>
      <c r="FB5" s="503"/>
      <c r="FC5" s="503"/>
      <c r="FD5" s="503"/>
      <c r="FE5" s="503"/>
      <c r="FF5" s="503"/>
      <c r="FG5" s="503"/>
      <c r="FH5" s="503"/>
      <c r="FI5" s="503"/>
      <c r="FJ5" s="503"/>
      <c r="FK5" s="503"/>
      <c r="FL5" s="503"/>
      <c r="FM5" s="503"/>
      <c r="FN5" s="503"/>
      <c r="FO5" s="503"/>
      <c r="FP5" s="503"/>
      <c r="FQ5" s="503"/>
      <c r="FR5" s="503"/>
      <c r="FS5" s="503"/>
      <c r="FT5" s="503"/>
      <c r="FU5" s="503"/>
      <c r="FV5" s="503"/>
      <c r="FW5" s="503"/>
      <c r="FX5" s="503"/>
      <c r="FY5" s="503"/>
      <c r="FZ5" s="503"/>
      <c r="GA5" s="503"/>
      <c r="GB5" s="503"/>
      <c r="GC5" s="503"/>
      <c r="GD5" s="503"/>
      <c r="GE5" s="503"/>
      <c r="GF5" s="503"/>
      <c r="GG5" s="503"/>
      <c r="GH5" s="503"/>
      <c r="GI5" s="503"/>
      <c r="GJ5" s="503"/>
      <c r="GK5" s="503"/>
      <c r="GL5" s="503"/>
      <c r="GM5" s="503"/>
      <c r="GN5" s="503"/>
      <c r="GO5" s="503"/>
      <c r="GP5" s="503"/>
      <c r="GQ5" s="503"/>
      <c r="GR5" s="503"/>
      <c r="GS5" s="503"/>
      <c r="GT5" s="503"/>
      <c r="GU5" s="503"/>
      <c r="GV5" s="503"/>
      <c r="GW5" s="503"/>
      <c r="GX5" s="503"/>
      <c r="GY5" s="503"/>
      <c r="GZ5" s="503"/>
      <c r="HA5" s="503"/>
      <c r="HB5" s="503"/>
      <c r="HC5" s="503"/>
      <c r="HD5" s="503"/>
      <c r="HE5" s="503"/>
      <c r="HF5" s="503"/>
      <c r="HG5" s="503"/>
      <c r="HH5" s="503"/>
      <c r="HI5" s="503"/>
      <c r="HJ5" s="503"/>
      <c r="HK5" s="503"/>
      <c r="HL5" s="503"/>
      <c r="HM5" s="503"/>
      <c r="HN5" s="503"/>
      <c r="HO5" s="503"/>
      <c r="HP5" s="503"/>
      <c r="HQ5" s="503"/>
      <c r="HR5" s="503"/>
      <c r="HS5" s="503"/>
      <c r="HT5" s="503"/>
      <c r="HU5" s="503"/>
      <c r="HV5" s="503"/>
      <c r="HW5" s="503"/>
      <c r="HX5" s="503"/>
      <c r="HY5" s="503"/>
      <c r="HZ5" s="503"/>
      <c r="IA5" s="503"/>
      <c r="IB5" s="503"/>
      <c r="IC5" s="503"/>
      <c r="ID5" s="503"/>
      <c r="IE5" s="503"/>
      <c r="IF5" s="503"/>
      <c r="IG5" s="503"/>
      <c r="IH5" s="503"/>
      <c r="II5" s="503"/>
      <c r="IJ5" s="503"/>
      <c r="IK5" s="503"/>
      <c r="IL5" s="503"/>
      <c r="IM5" s="503"/>
      <c r="IN5" s="503"/>
      <c r="IO5" s="503"/>
      <c r="IP5" s="503"/>
      <c r="IQ5" s="503"/>
      <c r="IR5" s="503"/>
      <c r="IS5" s="503"/>
      <c r="IT5" s="503"/>
      <c r="IU5" s="503"/>
      <c r="IV5" s="503"/>
      <c r="IW5" s="503"/>
      <c r="IX5" s="503"/>
      <c r="IY5" s="503"/>
      <c r="IZ5" s="503"/>
      <c r="JA5" s="503"/>
      <c r="JB5" s="503"/>
      <c r="JC5" s="503"/>
      <c r="JD5" s="503"/>
      <c r="JE5" s="503"/>
      <c r="JF5" s="503"/>
      <c r="JG5" s="503"/>
      <c r="JH5" s="503"/>
      <c r="JI5" s="503"/>
      <c r="JJ5" s="503"/>
      <c r="JK5" s="503"/>
      <c r="JL5" s="503"/>
      <c r="JM5" s="503"/>
      <c r="JN5" s="503"/>
      <c r="JO5" s="503"/>
      <c r="JP5" s="503"/>
      <c r="JQ5" s="503"/>
      <c r="JR5" s="503"/>
      <c r="JS5" s="503"/>
      <c r="JT5" s="503"/>
      <c r="JU5" s="503"/>
      <c r="JV5" s="503"/>
      <c r="JW5" s="503"/>
      <c r="JX5" s="503"/>
      <c r="JY5" s="503"/>
      <c r="JZ5" s="503"/>
      <c r="KA5" s="503"/>
      <c r="KB5" s="503"/>
      <c r="KC5" s="503"/>
      <c r="KD5" s="503"/>
      <c r="KE5" s="503"/>
      <c r="KF5" s="503"/>
      <c r="KG5" s="503"/>
      <c r="KH5" s="503"/>
      <c r="KI5" s="503"/>
      <c r="KJ5" s="503"/>
      <c r="KK5" s="503"/>
      <c r="KL5" s="503"/>
      <c r="KM5" s="503"/>
      <c r="KN5" s="503"/>
      <c r="KO5" s="503"/>
      <c r="KP5" s="503"/>
      <c r="KQ5" s="503"/>
      <c r="KR5" s="503"/>
      <c r="KS5" s="503"/>
      <c r="KT5" s="503"/>
      <c r="KU5" s="503"/>
      <c r="KV5" s="503"/>
      <c r="KW5" s="503"/>
      <c r="KX5" s="503"/>
      <c r="KY5" s="503"/>
      <c r="KZ5" s="503"/>
      <c r="LA5" s="503"/>
      <c r="LB5" s="503"/>
      <c r="LC5" s="503"/>
      <c r="LD5" s="503"/>
      <c r="LE5" s="503"/>
      <c r="LF5" s="503"/>
      <c r="LG5" s="503"/>
      <c r="LH5" s="503"/>
      <c r="LI5" s="503"/>
      <c r="LJ5" s="503"/>
      <c r="LK5" s="503"/>
      <c r="LL5" s="503"/>
      <c r="LM5" s="503"/>
      <c r="LN5" s="503"/>
      <c r="LO5" s="503"/>
      <c r="LP5" s="503"/>
      <c r="LQ5" s="503"/>
      <c r="LR5" s="503"/>
      <c r="LS5" s="503"/>
      <c r="LT5" s="503"/>
      <c r="LU5" s="503"/>
      <c r="LV5" s="503"/>
      <c r="LW5" s="503"/>
      <c r="LX5" s="503"/>
      <c r="LY5" s="503"/>
      <c r="LZ5" s="503"/>
      <c r="MA5" s="503"/>
      <c r="MB5" s="503"/>
      <c r="MC5" s="503"/>
      <c r="MD5" s="503"/>
      <c r="ME5" s="503"/>
      <c r="MF5" s="503"/>
      <c r="MG5" s="503"/>
      <c r="MH5" s="503"/>
      <c r="MI5" s="503"/>
      <c r="MJ5" s="503"/>
      <c r="MK5" s="503"/>
      <c r="ML5" s="503"/>
      <c r="MM5" s="503"/>
      <c r="MN5" s="503"/>
      <c r="MO5" s="503"/>
      <c r="MP5" s="503"/>
      <c r="MQ5" s="503"/>
      <c r="MR5" s="503"/>
      <c r="MS5" s="503"/>
      <c r="MT5" s="503"/>
      <c r="MU5" s="503"/>
      <c r="MV5" s="503"/>
      <c r="MW5" s="503"/>
      <c r="MX5" s="503"/>
      <c r="MY5" s="503"/>
      <c r="MZ5" s="503"/>
      <c r="NA5" s="503"/>
      <c r="NB5" s="503"/>
      <c r="NC5" s="503"/>
      <c r="ND5" s="503"/>
      <c r="NE5" s="503"/>
      <c r="NF5" s="503"/>
      <c r="NG5" s="503"/>
      <c r="NH5" s="503"/>
      <c r="NI5" s="503"/>
      <c r="NJ5" s="503"/>
      <c r="NK5" s="503"/>
      <c r="NL5" s="503"/>
      <c r="NM5" s="503"/>
      <c r="NN5" s="503"/>
      <c r="NO5" s="503"/>
      <c r="NP5" s="503"/>
      <c r="NQ5" s="503"/>
      <c r="NR5" s="503"/>
      <c r="NS5" s="503"/>
      <c r="NT5" s="503"/>
      <c r="NU5" s="503"/>
      <c r="NV5" s="503"/>
      <c r="NW5" s="503"/>
      <c r="NX5" s="503"/>
      <c r="NY5" s="503"/>
      <c r="NZ5" s="503"/>
      <c r="OA5" s="503"/>
      <c r="OB5" s="503"/>
      <c r="OC5" s="503"/>
      <c r="OD5" s="503"/>
      <c r="OE5" s="503"/>
      <c r="OF5" s="503"/>
      <c r="OG5" s="503"/>
      <c r="OH5" s="503"/>
      <c r="OI5" s="503"/>
      <c r="OJ5" s="503"/>
      <c r="OK5" s="503"/>
      <c r="OL5" s="503"/>
      <c r="OM5" s="503"/>
      <c r="ON5" s="503"/>
      <c r="OO5" s="503"/>
      <c r="OP5" s="503"/>
      <c r="OQ5" s="503"/>
      <c r="OR5" s="503"/>
      <c r="OS5" s="503"/>
      <c r="OT5" s="503"/>
      <c r="OU5" s="503"/>
      <c r="OV5" s="503"/>
      <c r="OW5" s="503"/>
      <c r="OX5" s="503"/>
      <c r="OY5" s="503"/>
      <c r="OZ5" s="503"/>
      <c r="PA5" s="503"/>
      <c r="PB5" s="503"/>
      <c r="PC5" s="503"/>
      <c r="PD5" s="503"/>
      <c r="PE5" s="503"/>
      <c r="PF5" s="503"/>
      <c r="PG5" s="503"/>
      <c r="PH5" s="503"/>
      <c r="PI5" s="503"/>
      <c r="PJ5" s="503"/>
      <c r="PK5" s="503"/>
      <c r="PL5" s="503"/>
      <c r="PM5" s="503"/>
      <c r="PN5" s="503"/>
      <c r="PO5" s="503"/>
      <c r="PP5" s="503"/>
      <c r="PQ5" s="503"/>
      <c r="PR5" s="503"/>
      <c r="PS5" s="503"/>
      <c r="PT5" s="503"/>
      <c r="PU5" s="503"/>
      <c r="PV5" s="503"/>
      <c r="PW5" s="503"/>
      <c r="PX5" s="503"/>
      <c r="PY5" s="503"/>
      <c r="PZ5" s="503"/>
      <c r="QA5" s="503"/>
      <c r="QB5" s="503"/>
      <c r="QC5" s="503"/>
      <c r="QD5" s="503"/>
      <c r="QE5" s="503"/>
      <c r="QF5" s="503"/>
      <c r="QG5" s="503"/>
      <c r="QH5" s="503"/>
      <c r="QI5" s="503"/>
      <c r="QJ5" s="503"/>
      <c r="QK5" s="503"/>
      <c r="QL5" s="503"/>
      <c r="QM5" s="503"/>
      <c r="QN5" s="503"/>
      <c r="QO5" s="503"/>
      <c r="QP5" s="503"/>
      <c r="QQ5" s="503"/>
      <c r="QR5" s="503"/>
      <c r="QS5" s="503"/>
      <c r="QT5" s="503"/>
      <c r="QU5" s="503"/>
      <c r="QV5" s="503"/>
      <c r="QW5" s="503"/>
      <c r="QX5" s="503"/>
      <c r="QY5" s="503"/>
      <c r="QZ5" s="503"/>
      <c r="RA5" s="503"/>
      <c r="RB5" s="503"/>
      <c r="RC5" s="503"/>
      <c r="RD5" s="503"/>
      <c r="RE5" s="503"/>
      <c r="RF5" s="503"/>
      <c r="RG5" s="503"/>
      <c r="RH5" s="503"/>
      <c r="RI5" s="503"/>
      <c r="RJ5" s="503"/>
      <c r="RK5" s="503"/>
      <c r="RL5" s="503"/>
      <c r="RM5" s="503"/>
      <c r="RN5" s="503"/>
      <c r="RO5" s="503"/>
      <c r="RP5" s="503"/>
      <c r="RQ5" s="503"/>
      <c r="RR5" s="503"/>
      <c r="RS5" s="503"/>
      <c r="RT5" s="503"/>
      <c r="RU5" s="503"/>
      <c r="RV5" s="503"/>
      <c r="RW5" s="503"/>
      <c r="RX5" s="503"/>
      <c r="RY5" s="503"/>
      <c r="RZ5" s="503"/>
      <c r="SA5" s="503"/>
      <c r="SB5" s="503"/>
      <c r="SC5" s="503"/>
      <c r="SD5" s="503"/>
      <c r="SE5" s="503"/>
      <c r="SF5" s="503"/>
      <c r="SG5" s="503"/>
      <c r="SH5" s="503"/>
      <c r="SI5" s="503"/>
      <c r="SJ5" s="503"/>
      <c r="SK5" s="503"/>
      <c r="SL5" s="503"/>
      <c r="SM5" s="503"/>
      <c r="SN5" s="503"/>
      <c r="SO5" s="503"/>
      <c r="SP5" s="503"/>
      <c r="SQ5" s="503"/>
      <c r="SR5" s="503"/>
      <c r="SS5" s="503"/>
      <c r="ST5" s="503"/>
      <c r="SU5" s="503"/>
      <c r="SV5" s="503"/>
      <c r="SW5" s="503"/>
      <c r="SX5" s="503"/>
      <c r="SY5" s="503"/>
      <c r="SZ5" s="503"/>
      <c r="TA5" s="503"/>
      <c r="TB5" s="503"/>
      <c r="TC5" s="503"/>
      <c r="TD5" s="503"/>
      <c r="TE5" s="503"/>
      <c r="TF5" s="503"/>
      <c r="TG5" s="503"/>
      <c r="TH5" s="503"/>
      <c r="TI5" s="503"/>
      <c r="TJ5" s="503"/>
      <c r="TK5" s="503"/>
      <c r="TL5" s="503"/>
      <c r="TM5" s="503"/>
      <c r="TN5" s="503"/>
      <c r="TO5" s="503"/>
      <c r="TP5" s="503"/>
      <c r="TQ5" s="503"/>
      <c r="TR5" s="503"/>
      <c r="TS5" s="503"/>
      <c r="TT5" s="503"/>
      <c r="TU5" s="503"/>
      <c r="TV5" s="503"/>
      <c r="TW5" s="503"/>
      <c r="TX5" s="503"/>
      <c r="TY5" s="503"/>
      <c r="TZ5" s="503"/>
      <c r="UA5" s="503"/>
      <c r="UB5" s="503"/>
      <c r="UC5" s="503"/>
      <c r="UD5" s="503"/>
      <c r="UE5" s="503"/>
      <c r="UF5" s="503"/>
      <c r="UG5" s="503"/>
      <c r="UH5" s="503"/>
      <c r="UI5" s="503"/>
      <c r="UJ5" s="503"/>
      <c r="UK5" s="503"/>
      <c r="UL5" s="503"/>
      <c r="UM5" s="503"/>
      <c r="UN5" s="503"/>
      <c r="UO5" s="503"/>
      <c r="UP5" s="503"/>
      <c r="UQ5" s="503"/>
      <c r="UR5" s="503"/>
      <c r="US5" s="503"/>
      <c r="UT5" s="503"/>
      <c r="UU5" s="503"/>
      <c r="UV5" s="503"/>
      <c r="UW5" s="503"/>
      <c r="UX5" s="503"/>
      <c r="UY5" s="503"/>
      <c r="UZ5" s="503"/>
      <c r="VA5" s="503"/>
      <c r="VB5" s="503"/>
      <c r="VC5" s="503"/>
      <c r="VD5" s="503"/>
      <c r="VE5" s="503"/>
      <c r="VF5" s="503"/>
      <c r="VG5" s="503"/>
      <c r="VH5" s="503"/>
      <c r="VI5" s="503"/>
      <c r="VJ5" s="503"/>
      <c r="VK5" s="503"/>
      <c r="VL5" s="503"/>
      <c r="VM5" s="503"/>
      <c r="VN5" s="503"/>
      <c r="VO5" s="503"/>
      <c r="VP5" s="503"/>
      <c r="VQ5" s="503"/>
      <c r="VR5" s="503"/>
      <c r="VS5" s="503"/>
      <c r="VT5" s="503"/>
      <c r="VU5" s="503"/>
      <c r="VV5" s="503"/>
      <c r="VW5" s="503"/>
      <c r="VX5" s="503"/>
      <c r="VY5" s="503"/>
      <c r="VZ5" s="503"/>
      <c r="WA5" s="503"/>
      <c r="WB5" s="503"/>
      <c r="WC5" s="503"/>
      <c r="WD5" s="503"/>
      <c r="WE5" s="503"/>
      <c r="WF5" s="503"/>
      <c r="WG5" s="503"/>
      <c r="WH5" s="503"/>
      <c r="WI5" s="503"/>
      <c r="WJ5" s="503"/>
      <c r="WK5" s="503"/>
      <c r="WL5" s="503"/>
      <c r="WM5" s="503"/>
      <c r="WN5" s="503"/>
      <c r="WO5" s="503"/>
      <c r="WP5" s="503"/>
      <c r="WQ5" s="503"/>
      <c r="WR5" s="503"/>
      <c r="WS5" s="503"/>
      <c r="WT5" s="503"/>
      <c r="WU5" s="503"/>
      <c r="WV5" s="503"/>
      <c r="WW5" s="503"/>
      <c r="WX5" s="503"/>
      <c r="WY5" s="503"/>
      <c r="WZ5" s="503"/>
      <c r="XA5" s="503"/>
      <c r="XB5" s="503"/>
      <c r="XC5" s="503"/>
      <c r="XD5" s="503"/>
      <c r="XE5" s="503"/>
      <c r="XF5" s="503"/>
      <c r="XG5" s="503"/>
      <c r="XH5" s="503"/>
      <c r="XI5" s="503"/>
      <c r="XJ5" s="503"/>
      <c r="XK5" s="503"/>
      <c r="XL5" s="503"/>
      <c r="XM5" s="503"/>
      <c r="XN5" s="503"/>
      <c r="XO5" s="503"/>
      <c r="XP5" s="503"/>
      <c r="XQ5" s="503"/>
      <c r="XR5" s="503"/>
      <c r="XS5" s="503"/>
      <c r="XT5" s="503"/>
      <c r="XU5" s="503"/>
      <c r="XV5" s="503"/>
      <c r="XW5" s="503"/>
      <c r="XX5" s="503"/>
      <c r="XY5" s="503"/>
      <c r="XZ5" s="503"/>
      <c r="YA5" s="503"/>
      <c r="YB5" s="503"/>
      <c r="YC5" s="503"/>
      <c r="YD5" s="503"/>
      <c r="YE5" s="503"/>
      <c r="YF5" s="503"/>
      <c r="YG5" s="503"/>
      <c r="YH5" s="503"/>
      <c r="YI5" s="503"/>
      <c r="YJ5" s="503"/>
      <c r="YK5" s="503"/>
      <c r="YL5" s="503"/>
      <c r="YM5" s="503"/>
      <c r="YN5" s="503"/>
      <c r="YO5" s="503"/>
      <c r="YP5" s="503"/>
      <c r="YQ5" s="503"/>
      <c r="YR5" s="503"/>
      <c r="YS5" s="503"/>
      <c r="YT5" s="503"/>
      <c r="YU5" s="503"/>
      <c r="YV5" s="503"/>
      <c r="YW5" s="503"/>
      <c r="YX5" s="503"/>
      <c r="YY5" s="503"/>
      <c r="YZ5" s="503"/>
      <c r="ZA5" s="503"/>
      <c r="ZB5" s="503"/>
      <c r="ZC5" s="503"/>
      <c r="ZD5" s="503"/>
      <c r="ZE5" s="503"/>
      <c r="ZF5" s="503"/>
      <c r="ZG5" s="503"/>
      <c r="ZH5" s="503"/>
      <c r="ZI5" s="503"/>
      <c r="ZJ5" s="503"/>
      <c r="ZK5" s="503"/>
      <c r="ZL5" s="503"/>
      <c r="ZM5" s="503"/>
      <c r="ZN5" s="503"/>
      <c r="ZO5" s="503"/>
      <c r="ZP5" s="503"/>
      <c r="ZQ5" s="503"/>
      <c r="ZR5" s="503"/>
      <c r="ZS5" s="503"/>
      <c r="ZT5" s="503"/>
      <c r="ZU5" s="503"/>
      <c r="ZV5" s="503"/>
      <c r="ZW5" s="503"/>
      <c r="ZX5" s="503"/>
      <c r="ZY5" s="503"/>
      <c r="ZZ5" s="503"/>
      <c r="AAA5" s="503"/>
      <c r="AAB5" s="503"/>
      <c r="AAC5" s="503"/>
      <c r="AAD5" s="503"/>
      <c r="AAE5" s="503"/>
      <c r="AAF5" s="503"/>
      <c r="AAG5" s="503"/>
      <c r="AAH5" s="503"/>
      <c r="AAI5" s="503"/>
      <c r="AAJ5" s="503"/>
      <c r="AAK5" s="503"/>
      <c r="AAL5" s="503"/>
      <c r="AAM5" s="503"/>
      <c r="AAN5" s="503"/>
      <c r="AAO5" s="503"/>
      <c r="AAP5" s="503"/>
      <c r="AAQ5" s="503"/>
      <c r="AAR5" s="503"/>
      <c r="AAS5" s="503"/>
      <c r="AAT5" s="503"/>
      <c r="AAU5" s="503"/>
      <c r="AAV5" s="503"/>
      <c r="AAW5" s="503"/>
      <c r="AAX5" s="503"/>
      <c r="AAY5" s="503"/>
      <c r="AAZ5" s="503"/>
      <c r="ABA5" s="503"/>
      <c r="ABB5" s="503"/>
      <c r="ABC5" s="503"/>
      <c r="ABD5" s="503"/>
      <c r="ABE5" s="503"/>
      <c r="ABF5" s="503"/>
      <c r="ABG5" s="503"/>
      <c r="ABH5" s="503"/>
      <c r="ABI5" s="503"/>
      <c r="ABJ5" s="503"/>
      <c r="ABK5" s="503"/>
      <c r="ABL5" s="503"/>
      <c r="ABM5" s="503"/>
      <c r="ABN5" s="503"/>
      <c r="ABO5" s="503"/>
      <c r="ABP5" s="503"/>
      <c r="ABQ5" s="503"/>
      <c r="ABR5" s="503"/>
      <c r="ABS5" s="503"/>
      <c r="ABT5" s="503"/>
      <c r="ABU5" s="503"/>
      <c r="ABV5" s="503"/>
      <c r="ABW5" s="503"/>
      <c r="ABX5" s="503"/>
      <c r="ABY5" s="503"/>
      <c r="ABZ5" s="503"/>
      <c r="ACA5" s="503"/>
      <c r="ACB5" s="503"/>
      <c r="ACC5" s="503"/>
      <c r="ACD5" s="503"/>
      <c r="ACE5" s="503"/>
      <c r="ACF5" s="503"/>
      <c r="ACG5" s="503"/>
      <c r="ACH5" s="503"/>
      <c r="ACI5" s="503"/>
      <c r="ACJ5" s="503"/>
      <c r="ACK5" s="503"/>
      <c r="ACL5" s="503"/>
      <c r="ACM5" s="503"/>
      <c r="ACN5" s="503"/>
      <c r="ACO5" s="503"/>
      <c r="ACP5" s="503"/>
      <c r="ACQ5" s="503"/>
      <c r="ACR5" s="503"/>
      <c r="ACS5" s="503"/>
      <c r="ACT5" s="503"/>
      <c r="ACU5" s="503"/>
      <c r="ACV5" s="503"/>
      <c r="ACW5" s="503"/>
      <c r="ACX5" s="503"/>
      <c r="ACY5" s="503"/>
      <c r="ACZ5" s="503"/>
      <c r="ADA5" s="503"/>
      <c r="ADB5" s="503"/>
      <c r="ADC5" s="503"/>
      <c r="ADD5" s="503"/>
      <c r="ADE5" s="503"/>
      <c r="ADF5" s="503"/>
      <c r="ADG5" s="503"/>
      <c r="ADH5" s="503"/>
      <c r="ADI5" s="503"/>
      <c r="ADJ5" s="503"/>
      <c r="ADK5" s="503"/>
      <c r="ADL5" s="503"/>
      <c r="ADM5" s="503"/>
      <c r="ADN5" s="503"/>
      <c r="ADO5" s="503"/>
      <c r="ADP5" s="503"/>
      <c r="ADQ5" s="503"/>
      <c r="ADR5" s="503"/>
      <c r="ADS5" s="503"/>
      <c r="ADT5" s="503"/>
      <c r="ADU5" s="503"/>
      <c r="ADV5" s="503"/>
      <c r="ADW5" s="503"/>
      <c r="ADX5" s="503"/>
      <c r="ADY5" s="503"/>
      <c r="ADZ5" s="503"/>
      <c r="AEA5" s="503"/>
      <c r="AEB5" s="503"/>
      <c r="AEC5" s="503"/>
      <c r="AED5" s="503"/>
      <c r="AEE5" s="503"/>
      <c r="AEF5" s="503"/>
      <c r="AEG5" s="503"/>
      <c r="AEH5" s="503"/>
      <c r="AEI5" s="503"/>
      <c r="AEJ5" s="503"/>
      <c r="AEK5" s="503"/>
      <c r="AEL5" s="503"/>
      <c r="AEM5" s="503"/>
      <c r="AEN5" s="503"/>
      <c r="AEO5" s="503"/>
      <c r="AEP5" s="503"/>
      <c r="AEQ5" s="503"/>
      <c r="AER5" s="503"/>
      <c r="AES5" s="503"/>
      <c r="AET5" s="503"/>
      <c r="AEU5" s="503"/>
      <c r="AEV5" s="503"/>
      <c r="AEW5" s="503"/>
      <c r="AEX5" s="503"/>
      <c r="AEY5" s="503"/>
      <c r="AEZ5" s="503"/>
      <c r="AFA5" s="503"/>
      <c r="AFB5" s="503"/>
      <c r="AFC5" s="503"/>
      <c r="AFD5" s="503"/>
      <c r="AFE5" s="503"/>
      <c r="AFF5" s="503"/>
      <c r="AFG5" s="503"/>
      <c r="AFH5" s="503"/>
      <c r="AFI5" s="503"/>
      <c r="AFJ5" s="503"/>
      <c r="AFK5" s="503"/>
      <c r="AFL5" s="503"/>
      <c r="AFM5" s="503"/>
      <c r="AFN5" s="503"/>
      <c r="AFO5" s="503"/>
      <c r="AFP5" s="503"/>
      <c r="AFQ5" s="503"/>
      <c r="AFR5" s="503"/>
      <c r="AFS5" s="503"/>
      <c r="AFT5" s="503"/>
      <c r="AFU5" s="503"/>
      <c r="AFV5" s="503"/>
      <c r="AFW5" s="503"/>
      <c r="AFX5" s="503"/>
      <c r="AFY5" s="503"/>
      <c r="AFZ5" s="503"/>
      <c r="AGA5" s="503"/>
      <c r="AGB5" s="503"/>
      <c r="AGC5" s="503"/>
      <c r="AGD5" s="503"/>
      <c r="AGE5" s="503"/>
      <c r="AGF5" s="503"/>
      <c r="AGG5" s="503"/>
      <c r="AGH5" s="503"/>
      <c r="AGI5" s="503"/>
      <c r="AGJ5" s="503"/>
      <c r="AGK5" s="503"/>
      <c r="AGL5" s="503"/>
      <c r="AGM5" s="503"/>
      <c r="AGN5" s="503"/>
      <c r="AGO5" s="503"/>
      <c r="AGP5" s="503"/>
      <c r="AGQ5" s="503"/>
      <c r="AGR5" s="503"/>
      <c r="AGS5" s="503"/>
      <c r="AGT5" s="503"/>
      <c r="AGU5" s="503"/>
      <c r="AGV5" s="503"/>
      <c r="AGW5" s="503"/>
      <c r="AGX5" s="503"/>
      <c r="AGY5" s="503"/>
      <c r="AGZ5" s="503"/>
      <c r="AHA5" s="503"/>
      <c r="AHB5" s="503"/>
      <c r="AHC5" s="503"/>
      <c r="AHD5" s="503"/>
      <c r="AHE5" s="503"/>
      <c r="AHF5" s="503"/>
      <c r="AHG5" s="503"/>
      <c r="AHH5" s="503"/>
      <c r="AHI5" s="503"/>
      <c r="AHJ5" s="503"/>
      <c r="AHK5" s="503"/>
      <c r="AHL5" s="503"/>
      <c r="AHM5" s="503"/>
      <c r="AHN5" s="503"/>
      <c r="AHO5" s="503"/>
      <c r="AHP5" s="503"/>
      <c r="AHQ5" s="503"/>
      <c r="AHR5" s="503"/>
      <c r="AHS5" s="503"/>
      <c r="AHT5" s="503"/>
      <c r="AHU5" s="503"/>
      <c r="AHV5" s="503"/>
      <c r="AHW5" s="503"/>
      <c r="AHX5" s="503"/>
      <c r="AHY5" s="503"/>
      <c r="AHZ5" s="503"/>
      <c r="AIA5" s="503"/>
      <c r="AIB5" s="503"/>
      <c r="AIC5" s="503"/>
      <c r="AID5" s="503"/>
      <c r="AIE5" s="503"/>
      <c r="AIF5" s="503"/>
      <c r="AIG5" s="503"/>
      <c r="AIH5" s="503"/>
      <c r="AII5" s="503"/>
      <c r="AIJ5" s="503"/>
      <c r="AIK5" s="503"/>
      <c r="AIL5" s="503"/>
      <c r="AIM5" s="503"/>
      <c r="AIN5" s="503"/>
      <c r="AIO5" s="503"/>
      <c r="AIP5" s="503"/>
      <c r="AIQ5" s="503"/>
      <c r="AIR5" s="503"/>
      <c r="AIS5" s="503"/>
      <c r="AIT5" s="503"/>
      <c r="AIU5" s="503"/>
      <c r="AIV5" s="503"/>
      <c r="AIW5" s="503"/>
      <c r="AIX5" s="503"/>
      <c r="AIY5" s="503"/>
      <c r="AIZ5" s="503"/>
      <c r="AJA5" s="503"/>
      <c r="AJB5" s="503"/>
      <c r="AJC5" s="503"/>
      <c r="AJD5" s="503"/>
      <c r="AJE5" s="503"/>
      <c r="AJF5" s="503"/>
      <c r="AJG5" s="503"/>
      <c r="AJH5" s="503"/>
      <c r="AJI5" s="503"/>
      <c r="AJJ5" s="503"/>
      <c r="AJK5" s="503"/>
      <c r="AJL5" s="503"/>
      <c r="AJM5" s="503"/>
      <c r="AJN5" s="503"/>
      <c r="AJO5" s="503"/>
      <c r="AJP5" s="503"/>
      <c r="AJQ5" s="503"/>
      <c r="AJR5" s="503"/>
      <c r="AJS5" s="503"/>
      <c r="AJT5" s="503"/>
      <c r="AJU5" s="503"/>
      <c r="AJV5" s="503"/>
      <c r="AJW5" s="503"/>
      <c r="AJX5" s="503"/>
      <c r="AJY5" s="503"/>
      <c r="AJZ5" s="503"/>
      <c r="AKA5" s="503"/>
      <c r="AKB5" s="503"/>
      <c r="AKC5" s="503"/>
      <c r="AKD5" s="503"/>
      <c r="AKE5" s="503"/>
      <c r="AKF5" s="503"/>
      <c r="AKG5" s="503"/>
      <c r="AKH5" s="503"/>
      <c r="AKI5" s="503"/>
      <c r="AKJ5" s="503"/>
      <c r="AKK5" s="503"/>
      <c r="AKL5" s="503"/>
      <c r="AKM5" s="503"/>
      <c r="AKN5" s="503"/>
      <c r="AKO5" s="503"/>
      <c r="AKP5" s="503"/>
      <c r="AKQ5" s="503"/>
      <c r="AKR5" s="503"/>
      <c r="AKS5" s="503"/>
      <c r="AKT5" s="503"/>
      <c r="AKU5" s="503"/>
      <c r="AKV5" s="503"/>
      <c r="AKW5" s="503"/>
      <c r="AKX5" s="503"/>
      <c r="AKY5" s="503"/>
      <c r="AKZ5" s="503"/>
      <c r="ALA5" s="503"/>
      <c r="ALB5" s="503"/>
      <c r="ALC5" s="503"/>
      <c r="ALD5" s="503"/>
      <c r="ALE5" s="503"/>
      <c r="ALF5" s="503"/>
      <c r="ALG5" s="503"/>
      <c r="ALH5" s="503"/>
      <c r="ALI5" s="503"/>
      <c r="ALJ5" s="503"/>
      <c r="ALK5" s="503"/>
      <c r="ALL5" s="503"/>
      <c r="ALM5" s="503"/>
      <c r="ALN5" s="503"/>
      <c r="ALO5" s="503"/>
      <c r="ALP5" s="503"/>
      <c r="ALQ5" s="503"/>
      <c r="ALR5" s="503"/>
      <c r="ALS5" s="503"/>
      <c r="ALT5" s="503"/>
      <c r="ALU5" s="503"/>
      <c r="ALV5" s="503"/>
      <c r="ALW5" s="503"/>
      <c r="ALX5" s="503"/>
      <c r="ALY5" s="503"/>
      <c r="ALZ5" s="503"/>
      <c r="AMA5" s="503"/>
      <c r="AMB5" s="503"/>
      <c r="AMC5" s="503"/>
      <c r="AMD5" s="503"/>
      <c r="AME5" s="503"/>
      <c r="AMF5" s="503"/>
      <c r="AMG5" s="503"/>
      <c r="AMH5" s="503"/>
      <c r="AMI5" s="503"/>
      <c r="AMJ5" s="503"/>
      <c r="AMK5" s="503"/>
      <c r="AML5" s="503"/>
      <c r="AMM5" s="503"/>
      <c r="AMN5" s="503"/>
      <c r="AMO5" s="503"/>
      <c r="AMP5" s="503"/>
      <c r="AMQ5" s="503"/>
      <c r="AMR5" s="503"/>
      <c r="AMS5" s="503"/>
      <c r="AMT5" s="503"/>
      <c r="AMU5" s="503"/>
      <c r="AMV5" s="503"/>
      <c r="AMW5" s="503"/>
      <c r="AMX5" s="503"/>
      <c r="AMY5" s="503"/>
      <c r="AMZ5" s="503"/>
      <c r="ANA5" s="503"/>
      <c r="ANB5" s="503"/>
      <c r="ANC5" s="503"/>
      <c r="AND5" s="503"/>
      <c r="ANE5" s="503"/>
      <c r="ANF5" s="503"/>
      <c r="ANG5" s="503"/>
      <c r="ANH5" s="503"/>
      <c r="ANI5" s="503"/>
      <c r="ANJ5" s="503"/>
      <c r="ANK5" s="503"/>
      <c r="ANL5" s="503"/>
      <c r="ANM5" s="503"/>
      <c r="ANN5" s="503"/>
      <c r="ANO5" s="503"/>
      <c r="ANP5" s="503"/>
      <c r="ANQ5" s="503"/>
      <c r="ANR5" s="503"/>
      <c r="ANS5" s="503"/>
      <c r="ANT5" s="503"/>
      <c r="ANU5" s="503"/>
      <c r="ANV5" s="503"/>
      <c r="ANW5" s="503"/>
      <c r="ANX5" s="503"/>
      <c r="ANY5" s="503"/>
      <c r="ANZ5" s="503"/>
      <c r="AOA5" s="503"/>
      <c r="AOB5" s="503"/>
      <c r="AOC5" s="503"/>
      <c r="AOD5" s="503"/>
      <c r="AOE5" s="503"/>
      <c r="AOF5" s="503"/>
      <c r="AOG5" s="503"/>
      <c r="AOH5" s="503"/>
      <c r="AOI5" s="503"/>
      <c r="AOJ5" s="503"/>
      <c r="AOK5" s="503"/>
      <c r="AOL5" s="503"/>
      <c r="AOM5" s="503"/>
      <c r="AON5" s="503"/>
      <c r="AOO5" s="503"/>
      <c r="AOP5" s="503"/>
      <c r="AOQ5" s="503"/>
      <c r="AOR5" s="503"/>
      <c r="AOS5" s="503"/>
      <c r="AOT5" s="503"/>
      <c r="AOU5" s="503"/>
      <c r="AOV5" s="503"/>
      <c r="AOW5" s="503"/>
      <c r="AOX5" s="503"/>
      <c r="AOY5" s="503"/>
      <c r="AOZ5" s="503"/>
      <c r="APA5" s="503"/>
      <c r="APB5" s="503"/>
      <c r="APC5" s="503"/>
      <c r="APD5" s="503"/>
      <c r="APE5" s="503"/>
      <c r="APF5" s="503"/>
      <c r="APG5" s="503"/>
      <c r="APH5" s="503"/>
      <c r="API5" s="503"/>
      <c r="APJ5" s="503"/>
      <c r="APK5" s="503"/>
      <c r="APL5" s="503"/>
      <c r="APM5" s="503"/>
      <c r="APN5" s="503"/>
      <c r="APO5" s="503"/>
      <c r="APP5" s="503"/>
      <c r="APQ5" s="503"/>
      <c r="APR5" s="503"/>
      <c r="APS5" s="503"/>
      <c r="APT5" s="503"/>
      <c r="APU5" s="503"/>
      <c r="APV5" s="503"/>
      <c r="APW5" s="503"/>
      <c r="APX5" s="503"/>
      <c r="APY5" s="503"/>
      <c r="APZ5" s="503"/>
      <c r="AQA5" s="503"/>
      <c r="AQB5" s="503"/>
      <c r="AQC5" s="503"/>
      <c r="AQD5" s="503"/>
      <c r="AQE5" s="503"/>
      <c r="AQF5" s="503"/>
      <c r="AQG5" s="503"/>
      <c r="AQH5" s="503"/>
      <c r="AQI5" s="503"/>
      <c r="AQJ5" s="503"/>
      <c r="AQK5" s="503"/>
      <c r="AQL5" s="503"/>
      <c r="AQM5" s="503"/>
      <c r="AQN5" s="503"/>
      <c r="AQO5" s="503"/>
      <c r="AQP5" s="503"/>
      <c r="AQQ5" s="503"/>
      <c r="AQR5" s="503"/>
      <c r="AQS5" s="503"/>
      <c r="AQT5" s="503"/>
      <c r="AQU5" s="503"/>
      <c r="AQV5" s="503"/>
      <c r="AQW5" s="503"/>
      <c r="AQX5" s="503"/>
      <c r="AQY5" s="503"/>
      <c r="AQZ5" s="503"/>
      <c r="ARA5" s="503"/>
      <c r="ARB5" s="503"/>
      <c r="ARC5" s="503"/>
      <c r="ARD5" s="503"/>
      <c r="ARE5" s="503"/>
      <c r="ARF5" s="503"/>
      <c r="ARG5" s="503"/>
      <c r="ARH5" s="503"/>
      <c r="ARI5" s="503"/>
      <c r="ARJ5" s="503"/>
      <c r="ARK5" s="503"/>
      <c r="ARL5" s="503"/>
      <c r="ARM5" s="503"/>
      <c r="ARN5" s="503"/>
      <c r="ARO5" s="503"/>
      <c r="ARP5" s="503"/>
      <c r="ARQ5" s="503"/>
      <c r="ARR5" s="503"/>
      <c r="ARS5" s="503"/>
      <c r="ART5" s="503"/>
      <c r="ARU5" s="503"/>
      <c r="ARV5" s="503"/>
      <c r="ARW5" s="503"/>
      <c r="ARX5" s="503"/>
      <c r="ARY5" s="503"/>
      <c r="ARZ5" s="503"/>
      <c r="ASA5" s="503"/>
      <c r="ASB5" s="503"/>
      <c r="ASC5" s="503"/>
      <c r="ASD5" s="503"/>
      <c r="ASE5" s="503"/>
      <c r="ASF5" s="503"/>
      <c r="ASG5" s="503"/>
      <c r="ASH5" s="503"/>
      <c r="ASI5" s="503"/>
      <c r="ASJ5" s="503"/>
      <c r="ASK5" s="503"/>
      <c r="ASL5" s="503"/>
      <c r="ASM5" s="503"/>
      <c r="ASN5" s="503"/>
      <c r="ASO5" s="503"/>
      <c r="ASP5" s="503"/>
      <c r="ASQ5" s="503"/>
      <c r="ASR5" s="503"/>
      <c r="ASS5" s="503"/>
      <c r="AST5" s="503"/>
      <c r="ASU5" s="503"/>
      <c r="ASV5" s="503"/>
      <c r="ASW5" s="503"/>
      <c r="ASX5" s="503"/>
      <c r="ASY5" s="503"/>
      <c r="ASZ5" s="503"/>
      <c r="ATA5" s="503"/>
      <c r="ATB5" s="503"/>
      <c r="ATC5" s="503"/>
      <c r="ATD5" s="503"/>
      <c r="ATE5" s="503"/>
      <c r="ATF5" s="503"/>
      <c r="ATG5" s="503"/>
      <c r="ATH5" s="503"/>
      <c r="ATI5" s="503"/>
      <c r="ATJ5" s="503"/>
      <c r="ATK5" s="503"/>
      <c r="ATL5" s="503"/>
      <c r="ATM5" s="503"/>
      <c r="ATN5" s="503"/>
      <c r="ATO5" s="503"/>
      <c r="ATP5" s="503"/>
      <c r="ATQ5" s="503"/>
      <c r="ATR5" s="503"/>
      <c r="ATS5" s="503"/>
      <c r="ATT5" s="503"/>
      <c r="ATU5" s="503"/>
      <c r="ATV5" s="503"/>
      <c r="ATW5" s="503"/>
      <c r="ATX5" s="503"/>
      <c r="ATY5" s="503"/>
      <c r="ATZ5" s="503"/>
      <c r="AUA5" s="503"/>
      <c r="AUB5" s="503"/>
      <c r="AUC5" s="503"/>
      <c r="AUD5" s="503"/>
      <c r="AUE5" s="503"/>
      <c r="AUF5" s="503"/>
      <c r="AUG5" s="503"/>
      <c r="AUH5" s="503"/>
      <c r="AUI5" s="503"/>
      <c r="AUJ5" s="503"/>
      <c r="AUK5" s="503"/>
      <c r="AUL5" s="503"/>
      <c r="AUM5" s="503"/>
      <c r="AUN5" s="503"/>
      <c r="AUO5" s="503"/>
      <c r="AUP5" s="503"/>
      <c r="AUQ5" s="503"/>
      <c r="AUR5" s="503"/>
      <c r="AUS5" s="503"/>
      <c r="AUT5" s="503"/>
      <c r="AUU5" s="503"/>
      <c r="AUV5" s="503"/>
      <c r="AUW5" s="503"/>
      <c r="AUX5" s="503"/>
      <c r="AUY5" s="503"/>
      <c r="AUZ5" s="503"/>
      <c r="AVA5" s="503"/>
      <c r="AVB5" s="503"/>
      <c r="AVC5" s="503"/>
      <c r="AVD5" s="503"/>
      <c r="AVE5" s="503"/>
      <c r="AVF5" s="503"/>
      <c r="AVG5" s="503"/>
      <c r="AVH5" s="503"/>
      <c r="AVI5" s="503"/>
      <c r="AVJ5" s="503"/>
      <c r="AVK5" s="503"/>
      <c r="AVL5" s="503"/>
      <c r="AVM5" s="503"/>
      <c r="AVN5" s="503"/>
      <c r="AVO5" s="503"/>
      <c r="AVP5" s="503"/>
      <c r="AVQ5" s="503"/>
      <c r="AVR5" s="503"/>
      <c r="AVS5" s="503"/>
      <c r="AVT5" s="503"/>
      <c r="AVU5" s="503"/>
      <c r="AVV5" s="503"/>
      <c r="AVW5" s="503"/>
      <c r="AVX5" s="503"/>
      <c r="AVY5" s="503"/>
      <c r="AVZ5" s="503"/>
      <c r="AWA5" s="503"/>
      <c r="AWB5" s="503"/>
      <c r="AWC5" s="503"/>
      <c r="AWD5" s="503"/>
      <c r="AWE5" s="503"/>
      <c r="AWF5" s="503"/>
      <c r="AWG5" s="503"/>
      <c r="AWH5" s="503"/>
      <c r="AWI5" s="503"/>
      <c r="AWJ5" s="503"/>
      <c r="AWK5" s="503"/>
      <c r="AWL5" s="503"/>
      <c r="AWM5" s="503"/>
      <c r="AWN5" s="503"/>
      <c r="AWO5" s="503"/>
      <c r="AWP5" s="503"/>
      <c r="AWQ5" s="503"/>
      <c r="AWR5" s="503"/>
      <c r="AWS5" s="503"/>
      <c r="AWT5" s="503"/>
      <c r="AWU5" s="503"/>
      <c r="AWV5" s="503"/>
      <c r="AWW5" s="503"/>
      <c r="AWX5" s="503"/>
      <c r="AWY5" s="503"/>
      <c r="AWZ5" s="503"/>
      <c r="AXA5" s="503"/>
      <c r="AXB5" s="503"/>
      <c r="AXC5" s="503"/>
      <c r="AXD5" s="503"/>
      <c r="AXE5" s="503"/>
      <c r="AXF5" s="503"/>
      <c r="AXG5" s="503"/>
      <c r="AXH5" s="503"/>
      <c r="AXI5" s="503"/>
      <c r="AXJ5" s="503"/>
      <c r="AXK5" s="503"/>
      <c r="AXL5" s="503"/>
      <c r="AXM5" s="503"/>
      <c r="AXN5" s="503"/>
      <c r="AXO5" s="503"/>
      <c r="AXP5" s="503"/>
      <c r="AXQ5" s="503"/>
      <c r="AXR5" s="503"/>
      <c r="AXS5" s="503"/>
      <c r="AXT5" s="503"/>
      <c r="AXU5" s="503"/>
      <c r="AXV5" s="503"/>
      <c r="AXW5" s="503"/>
      <c r="AXX5" s="503"/>
      <c r="AXY5" s="503"/>
      <c r="AXZ5" s="503"/>
      <c r="AYA5" s="503"/>
      <c r="AYB5" s="503"/>
      <c r="AYC5" s="503"/>
      <c r="AYD5" s="503"/>
      <c r="AYE5" s="503"/>
      <c r="AYF5" s="503"/>
      <c r="AYG5" s="503"/>
      <c r="AYH5" s="503"/>
      <c r="AYI5" s="503"/>
      <c r="AYJ5" s="503"/>
      <c r="AYK5" s="503"/>
      <c r="AYL5" s="503"/>
      <c r="AYM5" s="503"/>
      <c r="AYN5" s="503"/>
      <c r="AYO5" s="503"/>
      <c r="AYP5" s="503"/>
      <c r="AYQ5" s="503"/>
      <c r="AYR5" s="503"/>
      <c r="AYS5" s="503"/>
      <c r="AYT5" s="503"/>
      <c r="AYU5" s="503"/>
      <c r="AYV5" s="503"/>
      <c r="AYW5" s="503"/>
      <c r="AYX5" s="503"/>
      <c r="AYY5" s="503"/>
      <c r="AYZ5" s="503"/>
      <c r="AZA5" s="503"/>
      <c r="AZB5" s="503"/>
      <c r="AZC5" s="503"/>
      <c r="AZD5" s="503"/>
      <c r="AZE5" s="503"/>
      <c r="AZF5" s="503"/>
      <c r="AZG5" s="503"/>
      <c r="AZH5" s="503"/>
      <c r="AZI5" s="503"/>
      <c r="AZJ5" s="503"/>
      <c r="AZK5" s="503"/>
      <c r="AZL5" s="503"/>
      <c r="AZM5" s="503"/>
      <c r="AZN5" s="503"/>
      <c r="AZO5" s="503"/>
      <c r="AZP5" s="503"/>
      <c r="AZQ5" s="503"/>
      <c r="AZR5" s="503"/>
      <c r="AZS5" s="503"/>
      <c r="AZT5" s="503"/>
      <c r="AZU5" s="503"/>
      <c r="AZV5" s="503"/>
      <c r="AZW5" s="503"/>
      <c r="AZX5" s="503"/>
      <c r="AZY5" s="503"/>
      <c r="AZZ5" s="503"/>
      <c r="BAA5" s="503"/>
      <c r="BAB5" s="503"/>
      <c r="BAC5" s="503"/>
      <c r="BAD5" s="503"/>
      <c r="BAE5" s="503"/>
      <c r="BAF5" s="503"/>
      <c r="BAG5" s="503"/>
      <c r="BAH5" s="503"/>
      <c r="BAI5" s="503"/>
      <c r="BAJ5" s="503"/>
      <c r="BAK5" s="503"/>
      <c r="BAL5" s="503"/>
      <c r="BAM5" s="503"/>
      <c r="BAN5" s="503"/>
      <c r="BAO5" s="503"/>
      <c r="BAP5" s="503"/>
      <c r="BAQ5" s="503"/>
      <c r="BAR5" s="503"/>
      <c r="BAS5" s="503"/>
      <c r="BAT5" s="503"/>
      <c r="BAU5" s="503"/>
      <c r="BAV5" s="503"/>
      <c r="BAW5" s="503"/>
      <c r="BAX5" s="503"/>
      <c r="BAY5" s="503"/>
      <c r="BAZ5" s="503"/>
      <c r="BBA5" s="503"/>
      <c r="BBB5" s="503"/>
      <c r="BBC5" s="503"/>
      <c r="BBD5" s="503"/>
      <c r="BBE5" s="503"/>
      <c r="BBF5" s="503"/>
      <c r="BBG5" s="503"/>
      <c r="BBH5" s="503"/>
      <c r="BBI5" s="503"/>
      <c r="BBJ5" s="503"/>
      <c r="BBK5" s="503"/>
      <c r="BBL5" s="503"/>
      <c r="BBM5" s="503"/>
      <c r="BBN5" s="503"/>
      <c r="BBO5" s="503"/>
      <c r="BBP5" s="503"/>
      <c r="BBQ5" s="503"/>
      <c r="BBR5" s="503"/>
      <c r="BBS5" s="503"/>
      <c r="BBT5" s="503"/>
      <c r="BBU5" s="503"/>
      <c r="BBV5" s="503"/>
      <c r="BBW5" s="503"/>
      <c r="BBX5" s="503"/>
      <c r="BBY5" s="503"/>
      <c r="BBZ5" s="503"/>
      <c r="BCA5" s="503"/>
      <c r="BCB5" s="503"/>
      <c r="BCC5" s="503"/>
      <c r="BCD5" s="503"/>
      <c r="BCE5" s="503"/>
      <c r="BCF5" s="503"/>
      <c r="BCG5" s="503"/>
      <c r="BCH5" s="503"/>
      <c r="BCI5" s="503"/>
      <c r="BCJ5" s="503"/>
      <c r="BCK5" s="503"/>
      <c r="BCL5" s="503"/>
      <c r="BCM5" s="503"/>
      <c r="BCN5" s="503"/>
      <c r="BCO5" s="503"/>
      <c r="BCP5" s="503"/>
      <c r="BCQ5" s="503"/>
      <c r="BCR5" s="503"/>
      <c r="BCS5" s="503"/>
      <c r="BCT5" s="503"/>
      <c r="BCU5" s="503"/>
      <c r="BCV5" s="503"/>
      <c r="BCW5" s="503"/>
      <c r="BCX5" s="503"/>
      <c r="BCY5" s="503"/>
      <c r="BCZ5" s="503"/>
      <c r="BDA5" s="503"/>
      <c r="BDB5" s="503"/>
      <c r="BDC5" s="503"/>
      <c r="BDD5" s="503"/>
      <c r="BDE5" s="503"/>
      <c r="BDF5" s="503"/>
      <c r="BDG5" s="503"/>
      <c r="BDH5" s="503"/>
      <c r="BDI5" s="503"/>
      <c r="BDJ5" s="503"/>
      <c r="BDK5" s="503"/>
      <c r="BDL5" s="503"/>
      <c r="BDM5" s="503"/>
      <c r="BDN5" s="503"/>
      <c r="BDO5" s="503"/>
      <c r="BDP5" s="503"/>
      <c r="BDQ5" s="503"/>
      <c r="BDR5" s="503"/>
      <c r="BDS5" s="503"/>
      <c r="BDT5" s="503"/>
      <c r="BDU5" s="503"/>
      <c r="BDV5" s="503"/>
      <c r="BDW5" s="503"/>
      <c r="BDX5" s="503"/>
      <c r="BDY5" s="503"/>
      <c r="BDZ5" s="503"/>
      <c r="BEA5" s="503"/>
      <c r="BEB5" s="503"/>
      <c r="BEC5" s="503"/>
      <c r="BED5" s="503"/>
      <c r="BEE5" s="503"/>
      <c r="BEF5" s="503"/>
      <c r="BEG5" s="503"/>
      <c r="BEH5" s="503"/>
      <c r="BEI5" s="503"/>
      <c r="BEJ5" s="503"/>
      <c r="BEK5" s="503"/>
      <c r="BEL5" s="503"/>
      <c r="BEM5" s="503"/>
      <c r="BEN5" s="503"/>
      <c r="BEO5" s="503"/>
      <c r="BEP5" s="503"/>
      <c r="BEQ5" s="503"/>
      <c r="BER5" s="503"/>
      <c r="BES5" s="503"/>
      <c r="BET5" s="503"/>
      <c r="BEU5" s="503"/>
      <c r="BEV5" s="503"/>
      <c r="BEW5" s="503"/>
      <c r="BEX5" s="503"/>
      <c r="BEY5" s="503"/>
      <c r="BEZ5" s="503"/>
      <c r="BFA5" s="503"/>
      <c r="BFB5" s="503"/>
      <c r="BFC5" s="503"/>
      <c r="BFD5" s="503"/>
      <c r="BFE5" s="503"/>
      <c r="BFF5" s="503"/>
      <c r="BFG5" s="503"/>
      <c r="BFH5" s="503"/>
      <c r="BFI5" s="503"/>
      <c r="BFJ5" s="503"/>
      <c r="BFK5" s="503"/>
      <c r="BFL5" s="503"/>
      <c r="BFM5" s="503"/>
      <c r="BFN5" s="503"/>
      <c r="BFO5" s="503"/>
      <c r="BFP5" s="503"/>
      <c r="BFQ5" s="503"/>
      <c r="BFR5" s="503"/>
      <c r="BFS5" s="503"/>
      <c r="BFT5" s="503"/>
      <c r="BFU5" s="503"/>
      <c r="BFV5" s="503"/>
      <c r="BFW5" s="503"/>
      <c r="BFX5" s="503"/>
      <c r="BFY5" s="503"/>
      <c r="BFZ5" s="503"/>
      <c r="BGA5" s="503"/>
      <c r="BGB5" s="503"/>
      <c r="BGC5" s="503"/>
      <c r="BGD5" s="503"/>
      <c r="BGE5" s="503"/>
      <c r="BGF5" s="503"/>
      <c r="BGG5" s="503"/>
      <c r="BGH5" s="503"/>
      <c r="BGI5" s="503"/>
      <c r="BGJ5" s="503"/>
      <c r="BGK5" s="503"/>
      <c r="BGL5" s="503"/>
      <c r="BGM5" s="503"/>
      <c r="BGN5" s="503"/>
      <c r="BGO5" s="503"/>
      <c r="BGP5" s="503"/>
      <c r="BGQ5" s="503"/>
      <c r="BGR5" s="503"/>
      <c r="BGS5" s="503"/>
      <c r="BGT5" s="503"/>
      <c r="BGU5" s="503"/>
      <c r="BGV5" s="503"/>
      <c r="BGW5" s="503"/>
      <c r="BGX5" s="503"/>
      <c r="BGY5" s="503"/>
      <c r="BGZ5" s="503"/>
      <c r="BHA5" s="503"/>
      <c r="BHB5" s="503"/>
      <c r="BHC5" s="503"/>
      <c r="BHD5" s="503"/>
      <c r="BHE5" s="503"/>
      <c r="BHF5" s="503"/>
      <c r="BHG5" s="503"/>
      <c r="BHH5" s="503"/>
      <c r="BHI5" s="503"/>
      <c r="BHJ5" s="503"/>
      <c r="BHK5" s="503"/>
      <c r="BHL5" s="503"/>
      <c r="BHM5" s="503"/>
      <c r="BHN5" s="503"/>
      <c r="BHO5" s="503"/>
      <c r="BHP5" s="503"/>
      <c r="BHQ5" s="503"/>
      <c r="BHR5" s="503"/>
      <c r="BHS5" s="503"/>
      <c r="BHT5" s="503"/>
      <c r="BHU5" s="503"/>
      <c r="BHV5" s="503"/>
      <c r="BHW5" s="503"/>
      <c r="BHX5" s="503"/>
      <c r="BHY5" s="503"/>
      <c r="BHZ5" s="503"/>
      <c r="BIA5" s="503"/>
      <c r="BIB5" s="503"/>
      <c r="BIC5" s="503"/>
      <c r="BID5" s="503"/>
      <c r="BIE5" s="503"/>
      <c r="BIF5" s="503"/>
      <c r="BIG5" s="503"/>
      <c r="BIH5" s="503"/>
      <c r="BII5" s="503"/>
      <c r="BIJ5" s="503"/>
      <c r="BIK5" s="503"/>
      <c r="BIL5" s="503"/>
      <c r="BIM5" s="503"/>
      <c r="BIN5" s="503"/>
      <c r="BIO5" s="503"/>
      <c r="BIP5" s="503"/>
      <c r="BIQ5" s="503"/>
      <c r="BIR5" s="503"/>
      <c r="BIS5" s="503"/>
      <c r="BIT5" s="503"/>
      <c r="BIU5" s="503"/>
      <c r="BIV5" s="503"/>
      <c r="BIW5" s="503"/>
      <c r="BIX5" s="503"/>
      <c r="BIY5" s="503"/>
      <c r="BIZ5" s="503"/>
      <c r="BJA5" s="503"/>
      <c r="BJB5" s="503"/>
      <c r="BJC5" s="503"/>
      <c r="BJD5" s="503"/>
      <c r="BJE5" s="503"/>
      <c r="BJF5" s="503"/>
      <c r="BJG5" s="503"/>
      <c r="BJH5" s="503"/>
      <c r="BJI5" s="503"/>
      <c r="BJJ5" s="503"/>
      <c r="BJK5" s="503"/>
      <c r="BJL5" s="503"/>
      <c r="BJM5" s="503"/>
      <c r="BJN5" s="503"/>
      <c r="BJO5" s="503"/>
      <c r="BJP5" s="503"/>
      <c r="BJQ5" s="503"/>
      <c r="BJR5" s="503"/>
      <c r="BJS5" s="503"/>
      <c r="BJT5" s="503"/>
      <c r="BJU5" s="503"/>
      <c r="BJV5" s="503"/>
      <c r="BJW5" s="503"/>
      <c r="BJX5" s="503"/>
      <c r="BJY5" s="503"/>
      <c r="BJZ5" s="503"/>
      <c r="BKA5" s="503"/>
      <c r="BKB5" s="503"/>
      <c r="BKC5" s="503"/>
      <c r="BKD5" s="503"/>
      <c r="BKE5" s="503"/>
      <c r="BKF5" s="503"/>
      <c r="BKG5" s="503"/>
      <c r="BKH5" s="503"/>
      <c r="BKI5" s="503"/>
      <c r="BKJ5" s="503"/>
      <c r="BKK5" s="503"/>
      <c r="BKL5" s="503"/>
      <c r="BKM5" s="503"/>
      <c r="BKN5" s="503"/>
      <c r="BKO5" s="503"/>
      <c r="BKP5" s="503"/>
      <c r="BKQ5" s="503"/>
      <c r="BKR5" s="503"/>
      <c r="BKS5" s="503"/>
      <c r="BKT5" s="503"/>
      <c r="BKU5" s="503"/>
      <c r="BKV5" s="503"/>
      <c r="BKW5" s="503"/>
      <c r="BKX5" s="503"/>
      <c r="BKY5" s="503"/>
      <c r="BKZ5" s="503"/>
      <c r="BLA5" s="503"/>
      <c r="BLB5" s="503"/>
      <c r="BLC5" s="503"/>
      <c r="BLD5" s="503"/>
      <c r="BLE5" s="503"/>
      <c r="BLF5" s="503"/>
      <c r="BLG5" s="503"/>
      <c r="BLH5" s="503"/>
      <c r="BLI5" s="503"/>
      <c r="BLJ5" s="503"/>
      <c r="BLK5" s="503"/>
      <c r="BLL5" s="503"/>
      <c r="BLM5" s="503"/>
      <c r="BLN5" s="503"/>
      <c r="BLO5" s="503"/>
      <c r="BLP5" s="503"/>
      <c r="BLQ5" s="503"/>
      <c r="BLR5" s="503"/>
      <c r="BLS5" s="503"/>
      <c r="BLT5" s="503"/>
      <c r="BLU5" s="503"/>
      <c r="BLV5" s="503"/>
      <c r="BLW5" s="503"/>
      <c r="BLX5" s="503"/>
      <c r="BLY5" s="503"/>
      <c r="BLZ5" s="503"/>
      <c r="BMA5" s="503"/>
      <c r="BMB5" s="503"/>
      <c r="BMC5" s="503"/>
      <c r="BMD5" s="503"/>
      <c r="BME5" s="503"/>
      <c r="BMF5" s="503"/>
      <c r="BMG5" s="503"/>
      <c r="BMH5" s="503"/>
      <c r="BMI5" s="503"/>
      <c r="BMJ5" s="503"/>
      <c r="BMK5" s="503"/>
      <c r="BML5" s="503"/>
      <c r="BMM5" s="503"/>
      <c r="BMN5" s="503"/>
      <c r="BMO5" s="503"/>
      <c r="BMP5" s="503"/>
      <c r="BMQ5" s="503"/>
      <c r="BMR5" s="503"/>
      <c r="BMS5" s="503"/>
      <c r="BMT5" s="503"/>
      <c r="BMU5" s="503"/>
      <c r="BMV5" s="503"/>
      <c r="BMW5" s="503"/>
      <c r="BMX5" s="503"/>
      <c r="BMY5" s="503"/>
      <c r="BMZ5" s="503"/>
      <c r="BNA5" s="503"/>
      <c r="BNB5" s="503"/>
      <c r="BNC5" s="503"/>
      <c r="BND5" s="503"/>
      <c r="BNE5" s="503"/>
      <c r="BNF5" s="503"/>
      <c r="BNG5" s="503"/>
      <c r="BNH5" s="503"/>
      <c r="BNI5" s="503"/>
      <c r="BNJ5" s="503"/>
      <c r="BNK5" s="503"/>
      <c r="BNL5" s="503"/>
      <c r="BNM5" s="503"/>
      <c r="BNN5" s="503"/>
      <c r="BNO5" s="503"/>
      <c r="BNP5" s="503"/>
      <c r="BNQ5" s="503"/>
      <c r="BNR5" s="503"/>
      <c r="BNS5" s="503"/>
      <c r="BNT5" s="503"/>
      <c r="BNU5" s="503"/>
      <c r="BNV5" s="503"/>
      <c r="BNW5" s="503"/>
      <c r="BNX5" s="503"/>
      <c r="BNY5" s="503"/>
      <c r="BNZ5" s="503"/>
      <c r="BOA5" s="503"/>
      <c r="BOB5" s="503"/>
      <c r="BOC5" s="503"/>
      <c r="BOD5" s="503"/>
      <c r="BOE5" s="503"/>
      <c r="BOF5" s="503"/>
      <c r="BOG5" s="503"/>
      <c r="BOH5" s="503"/>
      <c r="BOI5" s="503"/>
      <c r="BOJ5" s="503"/>
      <c r="BOK5" s="503"/>
      <c r="BOL5" s="503"/>
      <c r="BOM5" s="503"/>
      <c r="BON5" s="503"/>
      <c r="BOO5" s="503"/>
      <c r="BOP5" s="503"/>
      <c r="BOQ5" s="503"/>
      <c r="BOR5" s="503"/>
      <c r="BOS5" s="503"/>
      <c r="BOT5" s="503"/>
      <c r="BOU5" s="503"/>
      <c r="BOV5" s="503"/>
      <c r="BOW5" s="503"/>
      <c r="BOX5" s="503"/>
      <c r="BOY5" s="503"/>
      <c r="BOZ5" s="503"/>
      <c r="BPA5" s="503"/>
      <c r="BPB5" s="503"/>
      <c r="BPC5" s="503"/>
      <c r="BPD5" s="503"/>
      <c r="BPE5" s="503"/>
      <c r="BPF5" s="503"/>
      <c r="BPG5" s="503"/>
      <c r="BPH5" s="503"/>
      <c r="BPI5" s="503"/>
      <c r="BPJ5" s="503"/>
      <c r="BPK5" s="503"/>
      <c r="BPL5" s="503"/>
      <c r="BPM5" s="503"/>
      <c r="BPN5" s="503"/>
      <c r="BPO5" s="503"/>
      <c r="BPP5" s="503"/>
      <c r="BPQ5" s="503"/>
      <c r="BPR5" s="503"/>
      <c r="BPS5" s="503"/>
      <c r="BPT5" s="503"/>
      <c r="BPU5" s="503"/>
      <c r="BPV5" s="503"/>
      <c r="BPW5" s="503"/>
      <c r="BPX5" s="503"/>
      <c r="BPY5" s="503"/>
      <c r="BPZ5" s="503"/>
      <c r="BQA5" s="503"/>
      <c r="BQB5" s="503"/>
      <c r="BQC5" s="503"/>
      <c r="BQD5" s="503"/>
      <c r="BQE5" s="503"/>
      <c r="BQF5" s="503"/>
      <c r="BQG5" s="503"/>
      <c r="BQH5" s="503"/>
      <c r="BQI5" s="503"/>
      <c r="BQJ5" s="503"/>
      <c r="BQK5" s="503"/>
      <c r="BQL5" s="503"/>
      <c r="BQM5" s="503"/>
      <c r="BQN5" s="503"/>
      <c r="BQO5" s="503"/>
      <c r="BQP5" s="503"/>
      <c r="BQQ5" s="503"/>
      <c r="BQR5" s="503"/>
      <c r="BQS5" s="503"/>
      <c r="BQT5" s="503"/>
      <c r="BQU5" s="503"/>
      <c r="BQV5" s="503"/>
      <c r="BQW5" s="503"/>
      <c r="BQX5" s="503"/>
      <c r="BQY5" s="503"/>
      <c r="BQZ5" s="503"/>
      <c r="BRA5" s="503"/>
      <c r="BRB5" s="503"/>
      <c r="BRC5" s="503"/>
      <c r="BRD5" s="503"/>
      <c r="BRE5" s="503"/>
      <c r="BRF5" s="503"/>
      <c r="BRG5" s="503"/>
      <c r="BRH5" s="503"/>
      <c r="BRI5" s="503"/>
      <c r="BRJ5" s="503"/>
      <c r="BRK5" s="503"/>
      <c r="BRL5" s="503"/>
      <c r="BRM5" s="503"/>
      <c r="BRN5" s="503"/>
      <c r="BRO5" s="503"/>
      <c r="BRP5" s="503"/>
      <c r="BRQ5" s="503"/>
      <c r="BRR5" s="503"/>
      <c r="BRS5" s="503"/>
      <c r="BRT5" s="503"/>
      <c r="BRU5" s="503"/>
      <c r="BRV5" s="503"/>
      <c r="BRW5" s="503"/>
      <c r="BRX5" s="503"/>
      <c r="BRY5" s="503"/>
      <c r="BRZ5" s="503"/>
      <c r="BSA5" s="503"/>
      <c r="BSB5" s="503"/>
      <c r="BSC5" s="503"/>
      <c r="BSD5" s="503"/>
      <c r="BSE5" s="503"/>
      <c r="BSF5" s="503"/>
      <c r="BSG5" s="503"/>
      <c r="BSH5" s="503"/>
      <c r="BSI5" s="503"/>
      <c r="BSJ5" s="503"/>
      <c r="BSK5" s="503"/>
      <c r="BSL5" s="503"/>
      <c r="BSM5" s="503"/>
      <c r="BSN5" s="503"/>
      <c r="BSO5" s="503"/>
      <c r="BSP5" s="503"/>
      <c r="BSQ5" s="503"/>
      <c r="BSR5" s="503"/>
      <c r="BSS5" s="503"/>
      <c r="BST5" s="503"/>
      <c r="BSU5" s="503"/>
      <c r="BSV5" s="503"/>
      <c r="BSW5" s="503"/>
      <c r="BSX5" s="503"/>
      <c r="BSY5" s="503"/>
      <c r="BSZ5" s="503"/>
      <c r="BTA5" s="503"/>
      <c r="BTB5" s="503"/>
      <c r="BTC5" s="503"/>
      <c r="BTD5" s="503"/>
      <c r="BTE5" s="503"/>
      <c r="BTF5" s="503"/>
      <c r="BTG5" s="503"/>
      <c r="BTH5" s="503"/>
      <c r="BTI5" s="503"/>
      <c r="BTJ5" s="503"/>
      <c r="BTK5" s="503"/>
      <c r="BTL5" s="503"/>
      <c r="BTM5" s="503"/>
      <c r="BTN5" s="503"/>
      <c r="BTO5" s="503"/>
      <c r="BTP5" s="503"/>
      <c r="BTQ5" s="503"/>
      <c r="BTR5" s="503"/>
      <c r="BTS5" s="503"/>
      <c r="BTT5" s="503"/>
      <c r="BTU5" s="503"/>
      <c r="BTV5" s="503"/>
      <c r="BTW5" s="503"/>
      <c r="BTX5" s="503"/>
      <c r="BTY5" s="503"/>
      <c r="BTZ5" s="503"/>
      <c r="BUA5" s="503"/>
      <c r="BUB5" s="503"/>
      <c r="BUC5" s="503"/>
      <c r="BUD5" s="503"/>
      <c r="BUE5" s="503"/>
      <c r="BUF5" s="503"/>
      <c r="BUG5" s="503"/>
      <c r="BUH5" s="503"/>
      <c r="BUI5" s="503"/>
      <c r="BUJ5" s="503"/>
      <c r="BUK5" s="503"/>
      <c r="BUL5" s="503"/>
      <c r="BUM5" s="503"/>
      <c r="BUN5" s="503"/>
      <c r="BUO5" s="503"/>
      <c r="BUP5" s="503"/>
      <c r="BUQ5" s="503"/>
      <c r="BUR5" s="503"/>
      <c r="BUS5" s="503"/>
      <c r="BUT5" s="503"/>
      <c r="BUU5" s="503"/>
      <c r="BUV5" s="503"/>
      <c r="BUW5" s="503"/>
      <c r="BUX5" s="503"/>
      <c r="BUY5" s="503"/>
      <c r="BUZ5" s="503"/>
      <c r="BVA5" s="503"/>
      <c r="BVB5" s="503"/>
      <c r="BVC5" s="503"/>
      <c r="BVD5" s="503"/>
      <c r="BVE5" s="503"/>
      <c r="BVF5" s="503"/>
      <c r="BVG5" s="503"/>
      <c r="BVH5" s="503"/>
      <c r="BVI5" s="503"/>
      <c r="BVJ5" s="503"/>
      <c r="BVK5" s="503"/>
      <c r="BVL5" s="503"/>
      <c r="BVM5" s="503"/>
      <c r="BVN5" s="503"/>
      <c r="BVO5" s="503"/>
      <c r="BVP5" s="503"/>
      <c r="BVQ5" s="503"/>
      <c r="BVR5" s="503"/>
      <c r="BVS5" s="503"/>
      <c r="BVT5" s="503"/>
      <c r="BVU5" s="503"/>
      <c r="BVV5" s="503"/>
      <c r="BVW5" s="503"/>
      <c r="BVX5" s="503"/>
      <c r="BVY5" s="503"/>
      <c r="BVZ5" s="503"/>
      <c r="BWA5" s="503"/>
      <c r="BWB5" s="503"/>
      <c r="BWC5" s="503"/>
      <c r="BWD5" s="503"/>
      <c r="BWE5" s="503"/>
      <c r="BWF5" s="503"/>
      <c r="BWG5" s="503"/>
      <c r="BWH5" s="503"/>
      <c r="BWI5" s="503"/>
      <c r="BWJ5" s="503"/>
      <c r="BWK5" s="503"/>
      <c r="BWL5" s="503"/>
      <c r="BWM5" s="503"/>
      <c r="BWN5" s="503"/>
      <c r="BWO5" s="503"/>
      <c r="BWP5" s="503"/>
      <c r="BWQ5" s="503"/>
      <c r="BWR5" s="503"/>
      <c r="BWS5" s="503"/>
      <c r="BWT5" s="503"/>
      <c r="BWU5" s="503"/>
      <c r="BWV5" s="503"/>
      <c r="BWW5" s="503"/>
      <c r="BWX5" s="503"/>
      <c r="BWY5" s="503"/>
      <c r="BWZ5" s="503"/>
      <c r="BXA5" s="503"/>
      <c r="BXB5" s="503"/>
      <c r="BXC5" s="503"/>
      <c r="BXD5" s="503"/>
      <c r="BXE5" s="503"/>
      <c r="BXF5" s="503"/>
      <c r="BXG5" s="503"/>
      <c r="BXH5" s="503"/>
      <c r="BXI5" s="503"/>
      <c r="BXJ5" s="503"/>
      <c r="BXK5" s="503"/>
      <c r="BXL5" s="503"/>
      <c r="BXM5" s="503"/>
      <c r="BXN5" s="503"/>
      <c r="BXO5" s="503"/>
      <c r="BXP5" s="503"/>
      <c r="BXQ5" s="503"/>
      <c r="BXR5" s="503"/>
      <c r="BXS5" s="503"/>
      <c r="BXT5" s="503"/>
      <c r="BXU5" s="503"/>
      <c r="BXV5" s="503"/>
      <c r="BXW5" s="503"/>
      <c r="BXX5" s="503"/>
      <c r="BXY5" s="503"/>
      <c r="BXZ5" s="503"/>
      <c r="BYA5" s="503"/>
      <c r="BYB5" s="503"/>
      <c r="BYC5" s="503"/>
      <c r="BYD5" s="503"/>
      <c r="BYE5" s="503"/>
      <c r="BYF5" s="503"/>
      <c r="BYG5" s="503"/>
      <c r="BYH5" s="503"/>
      <c r="BYI5" s="503"/>
      <c r="BYJ5" s="503"/>
      <c r="BYK5" s="503"/>
      <c r="BYL5" s="503"/>
      <c r="BYM5" s="503"/>
      <c r="BYN5" s="503"/>
      <c r="BYO5" s="503"/>
      <c r="BYP5" s="503"/>
      <c r="BYQ5" s="503"/>
      <c r="BYR5" s="503"/>
      <c r="BYS5" s="503"/>
      <c r="BYT5" s="503"/>
      <c r="BYU5" s="503"/>
      <c r="BYV5" s="503"/>
      <c r="BYW5" s="503"/>
      <c r="BYX5" s="503"/>
      <c r="BYY5" s="503"/>
      <c r="BYZ5" s="503"/>
      <c r="BZA5" s="503"/>
      <c r="BZB5" s="503"/>
      <c r="BZC5" s="503"/>
      <c r="BZD5" s="503"/>
      <c r="BZE5" s="503"/>
      <c r="BZF5" s="503"/>
      <c r="BZG5" s="503"/>
      <c r="BZH5" s="503"/>
      <c r="BZI5" s="503"/>
      <c r="BZJ5" s="503"/>
      <c r="BZK5" s="503"/>
      <c r="BZL5" s="503"/>
      <c r="BZM5" s="503"/>
      <c r="BZN5" s="503"/>
      <c r="BZO5" s="503"/>
      <c r="BZP5" s="503"/>
      <c r="BZQ5" s="503"/>
      <c r="BZR5" s="503"/>
      <c r="BZS5" s="503"/>
      <c r="BZT5" s="503"/>
      <c r="BZU5" s="503"/>
      <c r="BZV5" s="503"/>
      <c r="BZW5" s="503"/>
      <c r="BZX5" s="503"/>
      <c r="BZY5" s="503"/>
      <c r="BZZ5" s="503"/>
      <c r="CAA5" s="503"/>
      <c r="CAB5" s="503"/>
      <c r="CAC5" s="503"/>
      <c r="CAD5" s="503"/>
      <c r="CAE5" s="503"/>
      <c r="CAF5" s="503"/>
      <c r="CAG5" s="503"/>
      <c r="CAH5" s="503"/>
      <c r="CAI5" s="503"/>
      <c r="CAJ5" s="503"/>
      <c r="CAK5" s="503"/>
      <c r="CAL5" s="503"/>
      <c r="CAM5" s="503"/>
      <c r="CAN5" s="503"/>
      <c r="CAO5" s="503"/>
      <c r="CAP5" s="503"/>
      <c r="CAQ5" s="503"/>
      <c r="CAR5" s="503"/>
      <c r="CAS5" s="503"/>
      <c r="CAT5" s="503"/>
      <c r="CAU5" s="503"/>
      <c r="CAV5" s="503"/>
      <c r="CAW5" s="503"/>
      <c r="CAX5" s="503"/>
      <c r="CAY5" s="503"/>
      <c r="CAZ5" s="503"/>
      <c r="CBA5" s="503"/>
      <c r="CBB5" s="503"/>
      <c r="CBC5" s="503"/>
      <c r="CBD5" s="503"/>
      <c r="CBE5" s="503"/>
      <c r="CBF5" s="503"/>
      <c r="CBG5" s="503"/>
      <c r="CBH5" s="503"/>
      <c r="CBI5" s="503"/>
      <c r="CBJ5" s="503"/>
      <c r="CBK5" s="503"/>
      <c r="CBL5" s="503"/>
      <c r="CBM5" s="503"/>
      <c r="CBN5" s="503"/>
      <c r="CBO5" s="503"/>
      <c r="CBP5" s="503"/>
      <c r="CBQ5" s="503"/>
      <c r="CBR5" s="503"/>
      <c r="CBS5" s="503"/>
      <c r="CBT5" s="503"/>
      <c r="CBU5" s="503"/>
      <c r="CBV5" s="503"/>
      <c r="CBW5" s="503"/>
      <c r="CBX5" s="503"/>
      <c r="CBY5" s="503"/>
      <c r="CBZ5" s="503"/>
      <c r="CCA5" s="503"/>
      <c r="CCB5" s="503"/>
      <c r="CCC5" s="503"/>
      <c r="CCD5" s="503"/>
      <c r="CCE5" s="503"/>
      <c r="CCF5" s="503"/>
      <c r="CCG5" s="503"/>
      <c r="CCH5" s="503"/>
      <c r="CCI5" s="503"/>
      <c r="CCJ5" s="503"/>
      <c r="CCK5" s="503"/>
      <c r="CCL5" s="503"/>
      <c r="CCM5" s="503"/>
      <c r="CCN5" s="503"/>
      <c r="CCO5" s="503"/>
      <c r="CCP5" s="503"/>
      <c r="CCQ5" s="503"/>
      <c r="CCR5" s="503"/>
      <c r="CCS5" s="503"/>
      <c r="CCT5" s="503"/>
      <c r="CCU5" s="503"/>
      <c r="CCV5" s="503"/>
      <c r="CCW5" s="503"/>
      <c r="CCX5" s="503"/>
      <c r="CCY5" s="503"/>
      <c r="CCZ5" s="503"/>
      <c r="CDA5" s="503"/>
      <c r="CDB5" s="503"/>
      <c r="CDC5" s="503"/>
      <c r="CDD5" s="503"/>
      <c r="CDE5" s="503"/>
      <c r="CDF5" s="503"/>
      <c r="CDG5" s="503"/>
      <c r="CDH5" s="503"/>
      <c r="CDI5" s="503"/>
      <c r="CDJ5" s="503"/>
      <c r="CDK5" s="503"/>
      <c r="CDL5" s="503"/>
      <c r="CDM5" s="503"/>
      <c r="CDN5" s="503"/>
      <c r="CDO5" s="503"/>
      <c r="CDP5" s="503"/>
      <c r="CDQ5" s="503"/>
      <c r="CDR5" s="503"/>
      <c r="CDS5" s="503"/>
      <c r="CDT5" s="503"/>
      <c r="CDU5" s="503"/>
      <c r="CDV5" s="503"/>
      <c r="CDW5" s="503"/>
      <c r="CDX5" s="503"/>
      <c r="CDY5" s="503"/>
      <c r="CDZ5" s="503"/>
      <c r="CEA5" s="503"/>
      <c r="CEB5" s="503"/>
      <c r="CEC5" s="503"/>
      <c r="CED5" s="503"/>
      <c r="CEE5" s="503"/>
      <c r="CEF5" s="503"/>
      <c r="CEG5" s="503"/>
      <c r="CEH5" s="503"/>
      <c r="CEI5" s="503"/>
      <c r="CEJ5" s="503"/>
      <c r="CEK5" s="503"/>
      <c r="CEL5" s="503"/>
      <c r="CEM5" s="503"/>
      <c r="CEN5" s="503"/>
      <c r="CEO5" s="503"/>
      <c r="CEP5" s="503"/>
      <c r="CEQ5" s="503"/>
      <c r="CER5" s="503"/>
      <c r="CES5" s="503"/>
      <c r="CET5" s="503"/>
      <c r="CEU5" s="503"/>
      <c r="CEV5" s="503"/>
      <c r="CEW5" s="503"/>
      <c r="CEX5" s="503"/>
      <c r="CEY5" s="503"/>
      <c r="CEZ5" s="503"/>
      <c r="CFA5" s="503"/>
      <c r="CFB5" s="503"/>
      <c r="CFC5" s="503"/>
      <c r="CFD5" s="503"/>
      <c r="CFE5" s="503"/>
      <c r="CFF5" s="503"/>
      <c r="CFG5" s="503"/>
      <c r="CFH5" s="503"/>
      <c r="CFI5" s="503"/>
      <c r="CFJ5" s="503"/>
      <c r="CFK5" s="503"/>
      <c r="CFL5" s="503"/>
      <c r="CFM5" s="503"/>
      <c r="CFN5" s="503"/>
      <c r="CFO5" s="503"/>
      <c r="CFP5" s="503"/>
      <c r="CFQ5" s="503"/>
      <c r="CFR5" s="503"/>
      <c r="CFS5" s="503"/>
      <c r="CFT5" s="503"/>
      <c r="CFU5" s="503"/>
      <c r="CFV5" s="503"/>
      <c r="CFW5" s="503"/>
      <c r="CFX5" s="503"/>
      <c r="CFY5" s="503"/>
      <c r="CFZ5" s="503"/>
      <c r="CGA5" s="503"/>
      <c r="CGB5" s="503"/>
      <c r="CGC5" s="503"/>
      <c r="CGD5" s="503"/>
      <c r="CGE5" s="503"/>
      <c r="CGF5" s="503"/>
      <c r="CGG5" s="503"/>
      <c r="CGH5" s="503"/>
      <c r="CGI5" s="503"/>
      <c r="CGJ5" s="503"/>
      <c r="CGK5" s="503"/>
      <c r="CGL5" s="503"/>
      <c r="CGM5" s="503"/>
      <c r="CGN5" s="503"/>
      <c r="CGO5" s="503"/>
      <c r="CGP5" s="503"/>
      <c r="CGQ5" s="503"/>
      <c r="CGR5" s="503"/>
      <c r="CGS5" s="503"/>
      <c r="CGT5" s="503"/>
      <c r="CGU5" s="503"/>
      <c r="CGV5" s="503"/>
      <c r="CGW5" s="503"/>
      <c r="CGX5" s="503"/>
      <c r="CGY5" s="503"/>
      <c r="CGZ5" s="503"/>
      <c r="CHA5" s="503"/>
      <c r="CHB5" s="503"/>
      <c r="CHC5" s="503"/>
      <c r="CHD5" s="503"/>
      <c r="CHE5" s="503"/>
      <c r="CHF5" s="503"/>
      <c r="CHG5" s="503"/>
      <c r="CHH5" s="503"/>
      <c r="CHI5" s="503"/>
      <c r="CHJ5" s="503"/>
      <c r="CHK5" s="503"/>
      <c r="CHL5" s="503"/>
      <c r="CHM5" s="503"/>
      <c r="CHN5" s="503"/>
      <c r="CHO5" s="503"/>
      <c r="CHP5" s="503"/>
      <c r="CHQ5" s="503"/>
      <c r="CHR5" s="503"/>
      <c r="CHS5" s="503"/>
      <c r="CHT5" s="503"/>
      <c r="CHU5" s="503"/>
      <c r="CHV5" s="503"/>
      <c r="CHW5" s="503"/>
      <c r="CHX5" s="503"/>
      <c r="CHY5" s="503"/>
      <c r="CHZ5" s="503"/>
      <c r="CIA5" s="503"/>
      <c r="CIB5" s="503"/>
      <c r="CIC5" s="503"/>
      <c r="CID5" s="503"/>
      <c r="CIE5" s="503"/>
      <c r="CIF5" s="503"/>
      <c r="CIG5" s="503"/>
      <c r="CIH5" s="503"/>
      <c r="CII5" s="503"/>
      <c r="CIJ5" s="503"/>
      <c r="CIK5" s="503"/>
      <c r="CIL5" s="503"/>
      <c r="CIM5" s="503"/>
      <c r="CIN5" s="503"/>
      <c r="CIO5" s="503"/>
      <c r="CIP5" s="503"/>
      <c r="CIQ5" s="503"/>
      <c r="CIR5" s="503"/>
      <c r="CIS5" s="503"/>
      <c r="CIT5" s="503"/>
      <c r="CIU5" s="503"/>
      <c r="CIV5" s="503"/>
      <c r="CIW5" s="503"/>
      <c r="CIX5" s="503"/>
      <c r="CIY5" s="503"/>
      <c r="CIZ5" s="503"/>
      <c r="CJA5" s="503"/>
      <c r="CJB5" s="503"/>
      <c r="CJC5" s="503"/>
      <c r="CJD5" s="503"/>
      <c r="CJE5" s="503"/>
      <c r="CJF5" s="503"/>
      <c r="CJG5" s="503"/>
      <c r="CJH5" s="503"/>
      <c r="CJI5" s="503"/>
      <c r="CJJ5" s="503"/>
      <c r="CJK5" s="503"/>
      <c r="CJL5" s="503"/>
      <c r="CJM5" s="503"/>
      <c r="CJN5" s="503"/>
      <c r="CJO5" s="503"/>
      <c r="CJP5" s="503"/>
      <c r="CJQ5" s="503"/>
      <c r="CJR5" s="503"/>
      <c r="CJS5" s="503"/>
      <c r="CJT5" s="503"/>
      <c r="CJU5" s="503"/>
      <c r="CJV5" s="503"/>
      <c r="CJW5" s="503"/>
      <c r="CJX5" s="503"/>
      <c r="CJY5" s="503"/>
      <c r="CJZ5" s="503"/>
      <c r="CKA5" s="503"/>
      <c r="CKB5" s="503"/>
      <c r="CKC5" s="503"/>
      <c r="CKD5" s="503"/>
      <c r="CKE5" s="503"/>
      <c r="CKF5" s="503"/>
      <c r="CKG5" s="503"/>
      <c r="CKH5" s="503"/>
      <c r="CKI5" s="503"/>
      <c r="CKJ5" s="503"/>
      <c r="CKK5" s="503"/>
      <c r="CKL5" s="503"/>
      <c r="CKM5" s="503"/>
      <c r="CKN5" s="503"/>
      <c r="CKO5" s="503"/>
      <c r="CKP5" s="503"/>
      <c r="CKQ5" s="503"/>
      <c r="CKR5" s="503"/>
      <c r="CKS5" s="503"/>
      <c r="CKT5" s="503"/>
      <c r="CKU5" s="503"/>
      <c r="CKV5" s="503"/>
      <c r="CKW5" s="503"/>
      <c r="CKX5" s="503"/>
      <c r="CKY5" s="503"/>
      <c r="CKZ5" s="503"/>
      <c r="CLA5" s="503"/>
      <c r="CLB5" s="503"/>
      <c r="CLC5" s="503"/>
      <c r="CLD5" s="503"/>
      <c r="CLE5" s="503"/>
      <c r="CLF5" s="503"/>
      <c r="CLG5" s="503"/>
      <c r="CLH5" s="503"/>
      <c r="CLI5" s="503"/>
      <c r="CLJ5" s="503"/>
      <c r="CLK5" s="503"/>
      <c r="CLL5" s="503"/>
      <c r="CLM5" s="503"/>
      <c r="CLN5" s="503"/>
      <c r="CLO5" s="503"/>
      <c r="CLP5" s="503"/>
      <c r="CLQ5" s="503"/>
      <c r="CLR5" s="503"/>
      <c r="CLS5" s="503"/>
      <c r="CLT5" s="503"/>
      <c r="CLU5" s="503"/>
      <c r="CLV5" s="503"/>
      <c r="CLW5" s="503"/>
      <c r="CLX5" s="503"/>
      <c r="CLY5" s="503"/>
      <c r="CLZ5" s="503"/>
      <c r="CMA5" s="503"/>
      <c r="CMB5" s="503"/>
      <c r="CMC5" s="503"/>
      <c r="CMD5" s="503"/>
      <c r="CME5" s="503"/>
      <c r="CMF5" s="503"/>
      <c r="CMG5" s="503"/>
      <c r="CMH5" s="503"/>
      <c r="CMI5" s="503"/>
      <c r="CMJ5" s="503"/>
      <c r="CMK5" s="503"/>
      <c r="CML5" s="503"/>
      <c r="CMM5" s="503"/>
      <c r="CMN5" s="503"/>
      <c r="CMO5" s="503"/>
      <c r="CMP5" s="503"/>
      <c r="CMQ5" s="503"/>
      <c r="CMR5" s="503"/>
      <c r="CMS5" s="503"/>
      <c r="CMT5" s="503"/>
      <c r="CMU5" s="503"/>
      <c r="CMV5" s="503"/>
      <c r="CMW5" s="503"/>
      <c r="CMX5" s="503"/>
      <c r="CMY5" s="503"/>
      <c r="CMZ5" s="503"/>
      <c r="CNA5" s="503"/>
      <c r="CNB5" s="503"/>
      <c r="CNC5" s="503"/>
      <c r="CND5" s="503"/>
      <c r="CNE5" s="503"/>
      <c r="CNF5" s="503"/>
      <c r="CNG5" s="503"/>
      <c r="CNH5" s="503"/>
      <c r="CNI5" s="503"/>
      <c r="CNJ5" s="503"/>
      <c r="CNK5" s="503"/>
      <c r="CNL5" s="503"/>
      <c r="CNM5" s="503"/>
      <c r="CNN5" s="503"/>
      <c r="CNO5" s="503"/>
      <c r="CNP5" s="503"/>
      <c r="CNQ5" s="503"/>
      <c r="CNR5" s="503"/>
      <c r="CNS5" s="503"/>
      <c r="CNT5" s="503"/>
      <c r="CNU5" s="503"/>
      <c r="CNV5" s="503"/>
      <c r="CNW5" s="503"/>
      <c r="CNX5" s="503"/>
      <c r="CNY5" s="503"/>
      <c r="CNZ5" s="503"/>
      <c r="COA5" s="503"/>
      <c r="COB5" s="503"/>
      <c r="COC5" s="503"/>
      <c r="COD5" s="503"/>
      <c r="COE5" s="503"/>
      <c r="COF5" s="503"/>
      <c r="COG5" s="503"/>
      <c r="COH5" s="503"/>
      <c r="COI5" s="503"/>
      <c r="COJ5" s="503"/>
      <c r="COK5" s="503"/>
      <c r="COL5" s="503"/>
      <c r="COM5" s="503"/>
      <c r="CON5" s="503"/>
      <c r="COO5" s="503"/>
      <c r="COP5" s="503"/>
      <c r="COQ5" s="503"/>
      <c r="COR5" s="503"/>
      <c r="COS5" s="503"/>
      <c r="COT5" s="503"/>
      <c r="COU5" s="503"/>
      <c r="COV5" s="503"/>
      <c r="COW5" s="503"/>
      <c r="COX5" s="503"/>
      <c r="COY5" s="503"/>
      <c r="COZ5" s="503"/>
      <c r="CPA5" s="503"/>
      <c r="CPB5" s="503"/>
      <c r="CPC5" s="503"/>
      <c r="CPD5" s="503"/>
      <c r="CPE5" s="503"/>
      <c r="CPF5" s="503"/>
      <c r="CPG5" s="503"/>
      <c r="CPH5" s="503"/>
      <c r="CPI5" s="503"/>
      <c r="CPJ5" s="503"/>
      <c r="CPK5" s="503"/>
      <c r="CPL5" s="503"/>
      <c r="CPM5" s="503"/>
      <c r="CPN5" s="503"/>
      <c r="CPO5" s="503"/>
      <c r="CPP5" s="503"/>
      <c r="CPQ5" s="503"/>
      <c r="CPR5" s="503"/>
      <c r="CPS5" s="503"/>
      <c r="CPT5" s="503"/>
      <c r="CPU5" s="503"/>
      <c r="CPV5" s="503"/>
      <c r="CPW5" s="503"/>
      <c r="CPX5" s="503"/>
      <c r="CPY5" s="503"/>
      <c r="CPZ5" s="503"/>
      <c r="CQA5" s="503"/>
      <c r="CQB5" s="503"/>
      <c r="CQC5" s="503"/>
      <c r="CQD5" s="503"/>
      <c r="CQE5" s="503"/>
      <c r="CQF5" s="503"/>
      <c r="CQG5" s="503"/>
      <c r="CQH5" s="503"/>
      <c r="CQI5" s="503"/>
      <c r="CQJ5" s="503"/>
      <c r="CQK5" s="503"/>
      <c r="CQL5" s="503"/>
      <c r="CQM5" s="503"/>
      <c r="CQN5" s="503"/>
      <c r="CQO5" s="503"/>
      <c r="CQP5" s="503"/>
      <c r="CQQ5" s="503"/>
      <c r="CQR5" s="503"/>
      <c r="CQS5" s="503"/>
      <c r="CQT5" s="503"/>
      <c r="CQU5" s="503"/>
      <c r="CQV5" s="503"/>
      <c r="CQW5" s="503"/>
      <c r="CQX5" s="503"/>
      <c r="CQY5" s="503"/>
      <c r="CQZ5" s="503"/>
      <c r="CRA5" s="503"/>
      <c r="CRB5" s="503"/>
      <c r="CRC5" s="503"/>
      <c r="CRD5" s="503"/>
      <c r="CRE5" s="503"/>
      <c r="CRF5" s="503"/>
      <c r="CRG5" s="503"/>
      <c r="CRH5" s="503"/>
      <c r="CRI5" s="503"/>
      <c r="CRJ5" s="503"/>
      <c r="CRK5" s="503"/>
      <c r="CRL5" s="503"/>
      <c r="CRM5" s="503"/>
      <c r="CRN5" s="503"/>
      <c r="CRO5" s="503"/>
      <c r="CRP5" s="503"/>
      <c r="CRQ5" s="503"/>
      <c r="CRR5" s="503"/>
      <c r="CRS5" s="503"/>
      <c r="CRT5" s="503"/>
      <c r="CRU5" s="503"/>
      <c r="CRV5" s="503"/>
      <c r="CRW5" s="503"/>
      <c r="CRX5" s="503"/>
      <c r="CRY5" s="503"/>
      <c r="CRZ5" s="503"/>
      <c r="CSA5" s="503"/>
      <c r="CSB5" s="503"/>
      <c r="CSC5" s="503"/>
      <c r="CSD5" s="503"/>
      <c r="CSE5" s="503"/>
      <c r="CSF5" s="503"/>
      <c r="CSG5" s="503"/>
      <c r="CSH5" s="503"/>
      <c r="CSI5" s="503"/>
      <c r="CSJ5" s="503"/>
      <c r="CSK5" s="503"/>
      <c r="CSL5" s="503"/>
      <c r="CSM5" s="503"/>
      <c r="CSN5" s="503"/>
      <c r="CSO5" s="503"/>
      <c r="CSP5" s="503"/>
      <c r="CSQ5" s="503"/>
      <c r="CSR5" s="503"/>
      <c r="CSS5" s="503"/>
      <c r="CST5" s="503"/>
      <c r="CSU5" s="503"/>
      <c r="CSV5" s="503"/>
      <c r="CSW5" s="503"/>
      <c r="CSX5" s="503"/>
      <c r="CSY5" s="503"/>
      <c r="CSZ5" s="503"/>
      <c r="CTA5" s="503"/>
      <c r="CTB5" s="503"/>
      <c r="CTC5" s="503"/>
      <c r="CTD5" s="503"/>
      <c r="CTE5" s="503"/>
      <c r="CTF5" s="503"/>
      <c r="CTG5" s="503"/>
      <c r="CTH5" s="503"/>
      <c r="CTI5" s="503"/>
      <c r="CTJ5" s="503"/>
      <c r="CTK5" s="503"/>
      <c r="CTL5" s="503"/>
      <c r="CTM5" s="503"/>
      <c r="CTN5" s="503"/>
      <c r="CTO5" s="503"/>
      <c r="CTP5" s="503"/>
      <c r="CTQ5" s="503"/>
      <c r="CTR5" s="503"/>
      <c r="CTS5" s="503"/>
      <c r="CTT5" s="503"/>
      <c r="CTU5" s="503"/>
      <c r="CTV5" s="503"/>
      <c r="CTW5" s="503"/>
      <c r="CTX5" s="503"/>
      <c r="CTY5" s="503"/>
      <c r="CTZ5" s="503"/>
      <c r="CUA5" s="503"/>
      <c r="CUB5" s="503"/>
      <c r="CUC5" s="503"/>
      <c r="CUD5" s="503"/>
      <c r="CUE5" s="503"/>
      <c r="CUF5" s="503"/>
      <c r="CUG5" s="503"/>
      <c r="CUH5" s="503"/>
      <c r="CUI5" s="503"/>
      <c r="CUJ5" s="503"/>
      <c r="CUK5" s="503"/>
      <c r="CUL5" s="503"/>
      <c r="CUM5" s="503"/>
      <c r="CUN5" s="503"/>
      <c r="CUO5" s="503"/>
      <c r="CUP5" s="503"/>
      <c r="CUQ5" s="503"/>
      <c r="CUR5" s="503"/>
      <c r="CUS5" s="503"/>
      <c r="CUT5" s="503"/>
      <c r="CUU5" s="503"/>
      <c r="CUV5" s="503"/>
      <c r="CUW5" s="503"/>
      <c r="CUX5" s="503"/>
      <c r="CUY5" s="503"/>
      <c r="CUZ5" s="503"/>
      <c r="CVA5" s="503"/>
      <c r="CVB5" s="503"/>
      <c r="CVC5" s="503"/>
      <c r="CVD5" s="503"/>
      <c r="CVE5" s="503"/>
      <c r="CVF5" s="503"/>
      <c r="CVG5" s="503"/>
      <c r="CVH5" s="503"/>
      <c r="CVI5" s="503"/>
      <c r="CVJ5" s="503"/>
      <c r="CVK5" s="503"/>
      <c r="CVL5" s="503"/>
      <c r="CVM5" s="503"/>
      <c r="CVN5" s="503"/>
      <c r="CVO5" s="503"/>
      <c r="CVP5" s="503"/>
      <c r="CVQ5" s="503"/>
      <c r="CVR5" s="503"/>
      <c r="CVS5" s="503"/>
      <c r="CVT5" s="503"/>
      <c r="CVU5" s="503"/>
      <c r="CVV5" s="503"/>
      <c r="CVW5" s="503"/>
      <c r="CVX5" s="503"/>
      <c r="CVY5" s="503"/>
      <c r="CVZ5" s="503"/>
      <c r="CWA5" s="503"/>
      <c r="CWB5" s="503"/>
      <c r="CWC5" s="503"/>
      <c r="CWD5" s="503"/>
      <c r="CWE5" s="503"/>
      <c r="CWF5" s="503"/>
      <c r="CWG5" s="503"/>
      <c r="CWH5" s="503"/>
      <c r="CWI5" s="503"/>
      <c r="CWJ5" s="503"/>
      <c r="CWK5" s="503"/>
      <c r="CWL5" s="503"/>
      <c r="CWM5" s="503"/>
      <c r="CWN5" s="503"/>
      <c r="CWO5" s="503"/>
      <c r="CWP5" s="503"/>
      <c r="CWQ5" s="503"/>
      <c r="CWR5" s="503"/>
      <c r="CWS5" s="503"/>
      <c r="CWT5" s="503"/>
      <c r="CWU5" s="503"/>
      <c r="CWV5" s="503"/>
      <c r="CWW5" s="503"/>
      <c r="CWX5" s="503"/>
      <c r="CWY5" s="503"/>
      <c r="CWZ5" s="503"/>
      <c r="CXA5" s="503"/>
      <c r="CXB5" s="503"/>
      <c r="CXC5" s="503"/>
      <c r="CXD5" s="503"/>
      <c r="CXE5" s="503"/>
      <c r="CXF5" s="503"/>
      <c r="CXG5" s="503"/>
      <c r="CXH5" s="503"/>
      <c r="CXI5" s="503"/>
      <c r="CXJ5" s="503"/>
      <c r="CXK5" s="503"/>
      <c r="CXL5" s="503"/>
      <c r="CXM5" s="503"/>
      <c r="CXN5" s="503"/>
      <c r="CXO5" s="503"/>
      <c r="CXP5" s="503"/>
      <c r="CXQ5" s="503"/>
      <c r="CXR5" s="503"/>
      <c r="CXS5" s="503"/>
      <c r="CXT5" s="503"/>
      <c r="CXU5" s="503"/>
      <c r="CXV5" s="503"/>
      <c r="CXW5" s="503"/>
      <c r="CXX5" s="503"/>
      <c r="CXY5" s="503"/>
      <c r="CXZ5" s="503"/>
      <c r="CYA5" s="503"/>
      <c r="CYB5" s="503"/>
      <c r="CYC5" s="503"/>
      <c r="CYD5" s="503"/>
      <c r="CYE5" s="503"/>
      <c r="CYF5" s="503"/>
      <c r="CYG5" s="503"/>
      <c r="CYH5" s="503"/>
      <c r="CYI5" s="503"/>
      <c r="CYJ5" s="503"/>
      <c r="CYK5" s="503"/>
      <c r="CYL5" s="503"/>
      <c r="CYM5" s="503"/>
      <c r="CYN5" s="503"/>
      <c r="CYO5" s="503"/>
      <c r="CYP5" s="503"/>
      <c r="CYQ5" s="503"/>
      <c r="CYR5" s="503"/>
      <c r="CYS5" s="503"/>
      <c r="CYT5" s="503"/>
      <c r="CYU5" s="503"/>
      <c r="CYV5" s="503"/>
      <c r="CYW5" s="503"/>
      <c r="CYX5" s="503"/>
      <c r="CYY5" s="503"/>
      <c r="CYZ5" s="503"/>
      <c r="CZA5" s="503"/>
      <c r="CZB5" s="503"/>
      <c r="CZC5" s="503"/>
      <c r="CZD5" s="503"/>
      <c r="CZE5" s="503"/>
      <c r="CZF5" s="503"/>
      <c r="CZG5" s="503"/>
      <c r="CZH5" s="503"/>
      <c r="CZI5" s="503"/>
      <c r="CZJ5" s="503"/>
      <c r="CZK5" s="503"/>
      <c r="CZL5" s="503"/>
      <c r="CZM5" s="503"/>
      <c r="CZN5" s="503"/>
      <c r="CZO5" s="503"/>
      <c r="CZP5" s="503"/>
      <c r="CZQ5" s="503"/>
      <c r="CZR5" s="503"/>
      <c r="CZS5" s="503"/>
      <c r="CZT5" s="503"/>
      <c r="CZU5" s="503"/>
      <c r="CZV5" s="503"/>
      <c r="CZW5" s="503"/>
      <c r="CZX5" s="503"/>
      <c r="CZY5" s="503"/>
      <c r="CZZ5" s="503"/>
      <c r="DAA5" s="503"/>
      <c r="DAB5" s="503"/>
      <c r="DAC5" s="503"/>
      <c r="DAD5" s="503"/>
      <c r="DAE5" s="503"/>
      <c r="DAF5" s="503"/>
      <c r="DAG5" s="503"/>
      <c r="DAH5" s="503"/>
      <c r="DAI5" s="503"/>
      <c r="DAJ5" s="503"/>
      <c r="DAK5" s="503"/>
      <c r="DAL5" s="503"/>
      <c r="DAM5" s="503"/>
      <c r="DAN5" s="503"/>
      <c r="DAO5" s="503"/>
      <c r="DAP5" s="503"/>
      <c r="DAQ5" s="503"/>
      <c r="DAR5" s="503"/>
      <c r="DAS5" s="503"/>
      <c r="DAT5" s="503"/>
      <c r="DAU5" s="503"/>
      <c r="DAV5" s="503"/>
      <c r="DAW5" s="503"/>
      <c r="DAX5" s="503"/>
      <c r="DAY5" s="503"/>
      <c r="DAZ5" s="503"/>
      <c r="DBA5" s="503"/>
      <c r="DBB5" s="503"/>
      <c r="DBC5" s="503"/>
      <c r="DBD5" s="503"/>
      <c r="DBE5" s="503"/>
      <c r="DBF5" s="503"/>
      <c r="DBG5" s="503"/>
      <c r="DBH5" s="503"/>
      <c r="DBI5" s="503"/>
      <c r="DBJ5" s="503"/>
      <c r="DBK5" s="503"/>
      <c r="DBL5" s="503"/>
      <c r="DBM5" s="503"/>
      <c r="DBN5" s="503"/>
      <c r="DBO5" s="503"/>
      <c r="DBP5" s="503"/>
      <c r="DBQ5" s="503"/>
      <c r="DBR5" s="503"/>
      <c r="DBS5" s="503"/>
      <c r="DBT5" s="503"/>
      <c r="DBU5" s="503"/>
      <c r="DBV5" s="503"/>
      <c r="DBW5" s="503"/>
      <c r="DBX5" s="503"/>
      <c r="DBY5" s="503"/>
      <c r="DBZ5" s="503"/>
      <c r="DCA5" s="503"/>
      <c r="DCB5" s="503"/>
      <c r="DCC5" s="503"/>
      <c r="DCD5" s="503"/>
      <c r="DCE5" s="503"/>
      <c r="DCF5" s="503"/>
      <c r="DCG5" s="503"/>
      <c r="DCH5" s="503"/>
      <c r="DCI5" s="503"/>
      <c r="DCJ5" s="503"/>
      <c r="DCK5" s="503"/>
      <c r="DCL5" s="503"/>
      <c r="DCM5" s="503"/>
      <c r="DCN5" s="503"/>
      <c r="DCO5" s="503"/>
      <c r="DCP5" s="503"/>
      <c r="DCQ5" s="503"/>
      <c r="DCR5" s="503"/>
      <c r="DCS5" s="503"/>
      <c r="DCT5" s="503"/>
      <c r="DCU5" s="503"/>
      <c r="DCV5" s="503"/>
      <c r="DCW5" s="503"/>
      <c r="DCX5" s="503"/>
      <c r="DCY5" s="503"/>
      <c r="DCZ5" s="503"/>
      <c r="DDA5" s="503"/>
      <c r="DDB5" s="503"/>
      <c r="DDC5" s="503"/>
      <c r="DDD5" s="503"/>
      <c r="DDE5" s="503"/>
      <c r="DDF5" s="503"/>
      <c r="DDG5" s="503"/>
      <c r="DDH5" s="503"/>
      <c r="DDI5" s="503"/>
      <c r="DDJ5" s="503"/>
      <c r="DDK5" s="503"/>
      <c r="DDL5" s="503"/>
      <c r="DDM5" s="503"/>
      <c r="DDN5" s="503"/>
      <c r="DDO5" s="503"/>
      <c r="DDP5" s="503"/>
      <c r="DDQ5" s="503"/>
      <c r="DDR5" s="503"/>
      <c r="DDS5" s="503"/>
      <c r="DDT5" s="503"/>
      <c r="DDU5" s="503"/>
      <c r="DDV5" s="503"/>
      <c r="DDW5" s="503"/>
      <c r="DDX5" s="503"/>
      <c r="DDY5" s="503"/>
      <c r="DDZ5" s="503"/>
      <c r="DEA5" s="503"/>
      <c r="DEB5" s="503"/>
      <c r="DEC5" s="503"/>
      <c r="DED5" s="503"/>
      <c r="DEE5" s="503"/>
      <c r="DEF5" s="503"/>
      <c r="DEG5" s="503"/>
      <c r="DEH5" s="503"/>
      <c r="DEI5" s="503"/>
      <c r="DEJ5" s="503"/>
      <c r="DEK5" s="503"/>
      <c r="DEL5" s="503"/>
      <c r="DEM5" s="503"/>
      <c r="DEN5" s="503"/>
      <c r="DEO5" s="503"/>
      <c r="DEP5" s="503"/>
      <c r="DEQ5" s="503"/>
      <c r="DER5" s="503"/>
      <c r="DES5" s="503"/>
      <c r="DET5" s="503"/>
      <c r="DEU5" s="503"/>
      <c r="DEV5" s="503"/>
      <c r="DEW5" s="503"/>
      <c r="DEX5" s="503"/>
      <c r="DEY5" s="503"/>
      <c r="DEZ5" s="503"/>
      <c r="DFA5" s="503"/>
      <c r="DFB5" s="503"/>
      <c r="DFC5" s="503"/>
      <c r="DFD5" s="503"/>
      <c r="DFE5" s="503"/>
      <c r="DFF5" s="503"/>
      <c r="DFG5" s="503"/>
      <c r="DFH5" s="503"/>
      <c r="DFI5" s="503"/>
      <c r="DFJ5" s="503"/>
      <c r="DFK5" s="503"/>
      <c r="DFL5" s="503"/>
      <c r="DFM5" s="503"/>
      <c r="DFN5" s="503"/>
      <c r="DFO5" s="503"/>
      <c r="DFP5" s="503"/>
      <c r="DFQ5" s="503"/>
      <c r="DFR5" s="503"/>
      <c r="DFS5" s="503"/>
      <c r="DFT5" s="503"/>
      <c r="DFU5" s="503"/>
      <c r="DFV5" s="503"/>
      <c r="DFW5" s="503"/>
      <c r="DFX5" s="503"/>
      <c r="DFY5" s="503"/>
      <c r="DFZ5" s="503"/>
      <c r="DGA5" s="503"/>
      <c r="DGB5" s="503"/>
      <c r="DGC5" s="503"/>
      <c r="DGD5" s="503"/>
      <c r="DGE5" s="503"/>
      <c r="DGF5" s="503"/>
      <c r="DGG5" s="503"/>
      <c r="DGH5" s="503"/>
      <c r="DGI5" s="503"/>
      <c r="DGJ5" s="503"/>
      <c r="DGK5" s="503"/>
      <c r="DGL5" s="503"/>
      <c r="DGM5" s="503"/>
      <c r="DGN5" s="503"/>
      <c r="DGO5" s="503"/>
      <c r="DGP5" s="503"/>
      <c r="DGQ5" s="503"/>
      <c r="DGR5" s="503"/>
      <c r="DGS5" s="503"/>
      <c r="DGT5" s="503"/>
      <c r="DGU5" s="503"/>
      <c r="DGV5" s="503"/>
      <c r="DGW5" s="503"/>
      <c r="DGX5" s="503"/>
      <c r="DGY5" s="503"/>
      <c r="DGZ5" s="503"/>
      <c r="DHA5" s="503"/>
      <c r="DHB5" s="503"/>
      <c r="DHC5" s="503"/>
      <c r="DHD5" s="503"/>
      <c r="DHE5" s="503"/>
      <c r="DHF5" s="503"/>
      <c r="DHG5" s="503"/>
      <c r="DHH5" s="503"/>
      <c r="DHI5" s="503"/>
      <c r="DHJ5" s="503"/>
      <c r="DHK5" s="503"/>
      <c r="DHL5" s="503"/>
      <c r="DHM5" s="503"/>
      <c r="DHN5" s="503"/>
      <c r="DHO5" s="503"/>
      <c r="DHP5" s="503"/>
      <c r="DHQ5" s="503"/>
      <c r="DHR5" s="503"/>
      <c r="DHS5" s="503"/>
      <c r="DHT5" s="503"/>
      <c r="DHU5" s="503"/>
      <c r="DHV5" s="503"/>
      <c r="DHW5" s="503"/>
      <c r="DHX5" s="503"/>
      <c r="DHY5" s="503"/>
      <c r="DHZ5" s="503"/>
      <c r="DIA5" s="503"/>
      <c r="DIB5" s="503"/>
      <c r="DIC5" s="503"/>
      <c r="DID5" s="503"/>
      <c r="DIE5" s="503"/>
      <c r="DIF5" s="503"/>
      <c r="DIG5" s="503"/>
      <c r="DIH5" s="503"/>
      <c r="DII5" s="503"/>
      <c r="DIJ5" s="503"/>
      <c r="DIK5" s="503"/>
      <c r="DIL5" s="503"/>
      <c r="DIM5" s="503"/>
      <c r="DIN5" s="503"/>
      <c r="DIO5" s="503"/>
      <c r="DIP5" s="503"/>
      <c r="DIQ5" s="503"/>
      <c r="DIR5" s="503"/>
      <c r="DIS5" s="503"/>
      <c r="DIT5" s="503"/>
      <c r="DIU5" s="503"/>
      <c r="DIV5" s="503"/>
      <c r="DIW5" s="503"/>
      <c r="DIX5" s="503"/>
      <c r="DIY5" s="503"/>
      <c r="DIZ5" s="503"/>
      <c r="DJA5" s="503"/>
      <c r="DJB5" s="503"/>
      <c r="DJC5" s="503"/>
      <c r="DJD5" s="503"/>
      <c r="DJE5" s="503"/>
      <c r="DJF5" s="503"/>
      <c r="DJG5" s="503"/>
      <c r="DJH5" s="503"/>
      <c r="DJI5" s="503"/>
      <c r="DJJ5" s="503"/>
      <c r="DJK5" s="503"/>
      <c r="DJL5" s="503"/>
      <c r="DJM5" s="503"/>
      <c r="DJN5" s="503"/>
      <c r="DJO5" s="503"/>
      <c r="DJP5" s="503"/>
      <c r="DJQ5" s="503"/>
      <c r="DJR5" s="503"/>
      <c r="DJS5" s="503"/>
      <c r="DJT5" s="503"/>
      <c r="DJU5" s="503"/>
      <c r="DJV5" s="503"/>
      <c r="DJW5" s="503"/>
      <c r="DJX5" s="503"/>
      <c r="DJY5" s="503"/>
      <c r="DJZ5" s="503"/>
      <c r="DKA5" s="503"/>
      <c r="DKB5" s="503"/>
      <c r="DKC5" s="503"/>
      <c r="DKD5" s="503"/>
      <c r="DKE5" s="503"/>
      <c r="DKF5" s="503"/>
      <c r="DKG5" s="503"/>
      <c r="DKH5" s="503"/>
      <c r="DKI5" s="503"/>
      <c r="DKJ5" s="503"/>
      <c r="DKK5" s="503"/>
      <c r="DKL5" s="503"/>
      <c r="DKM5" s="503"/>
      <c r="DKN5" s="503"/>
      <c r="DKO5" s="503"/>
      <c r="DKP5" s="503"/>
      <c r="DKQ5" s="503"/>
      <c r="DKR5" s="503"/>
      <c r="DKS5" s="503"/>
      <c r="DKT5" s="503"/>
      <c r="DKU5" s="503"/>
      <c r="DKV5" s="503"/>
      <c r="DKW5" s="503"/>
      <c r="DKX5" s="503"/>
      <c r="DKY5" s="503"/>
      <c r="DKZ5" s="503"/>
      <c r="DLA5" s="503"/>
      <c r="DLB5" s="503"/>
      <c r="DLC5" s="503"/>
      <c r="DLD5" s="503"/>
      <c r="DLE5" s="503"/>
      <c r="DLF5" s="503"/>
      <c r="DLG5" s="503"/>
      <c r="DLH5" s="503"/>
      <c r="DLI5" s="503"/>
      <c r="DLJ5" s="503"/>
      <c r="DLK5" s="503"/>
      <c r="DLL5" s="503"/>
      <c r="DLM5" s="503"/>
      <c r="DLN5" s="503"/>
      <c r="DLO5" s="503"/>
      <c r="DLP5" s="503"/>
      <c r="DLQ5" s="503"/>
      <c r="DLR5" s="503"/>
      <c r="DLS5" s="503"/>
      <c r="DLT5" s="503"/>
      <c r="DLU5" s="503"/>
      <c r="DLV5" s="503"/>
      <c r="DLW5" s="503"/>
      <c r="DLX5" s="503"/>
      <c r="DLY5" s="503"/>
      <c r="DLZ5" s="503"/>
      <c r="DMA5" s="503"/>
      <c r="DMB5" s="503"/>
      <c r="DMC5" s="503"/>
      <c r="DMD5" s="503"/>
      <c r="DME5" s="503"/>
      <c r="DMF5" s="503"/>
      <c r="DMG5" s="503"/>
      <c r="DMH5" s="503"/>
      <c r="DMI5" s="503"/>
      <c r="DMJ5" s="503"/>
      <c r="DMK5" s="503"/>
      <c r="DML5" s="503"/>
      <c r="DMM5" s="503"/>
      <c r="DMN5" s="503"/>
      <c r="DMO5" s="503"/>
      <c r="DMP5" s="503"/>
      <c r="DMQ5" s="503"/>
      <c r="DMR5" s="503"/>
      <c r="DMS5" s="503"/>
      <c r="DMT5" s="503"/>
      <c r="DMU5" s="503"/>
      <c r="DMV5" s="503"/>
      <c r="DMW5" s="503"/>
      <c r="DMX5" s="503"/>
      <c r="DMY5" s="503"/>
      <c r="DMZ5" s="503"/>
      <c r="DNA5" s="503"/>
      <c r="DNB5" s="503"/>
      <c r="DNC5" s="503"/>
      <c r="DND5" s="503"/>
      <c r="DNE5" s="503"/>
      <c r="DNF5" s="503"/>
      <c r="DNG5" s="503"/>
      <c r="DNH5" s="503"/>
      <c r="DNI5" s="503"/>
      <c r="DNJ5" s="503"/>
      <c r="DNK5" s="503"/>
      <c r="DNL5" s="503"/>
      <c r="DNM5" s="503"/>
      <c r="DNN5" s="503"/>
      <c r="DNO5" s="503"/>
      <c r="DNP5" s="503"/>
      <c r="DNQ5" s="503"/>
      <c r="DNR5" s="503"/>
      <c r="DNS5" s="503"/>
      <c r="DNT5" s="503"/>
      <c r="DNU5" s="503"/>
      <c r="DNV5" s="503"/>
      <c r="DNW5" s="503"/>
      <c r="DNX5" s="503"/>
      <c r="DNY5" s="503"/>
      <c r="DNZ5" s="503"/>
      <c r="DOA5" s="503"/>
      <c r="DOB5" s="503"/>
      <c r="DOC5" s="503"/>
      <c r="DOD5" s="503"/>
      <c r="DOE5" s="503"/>
      <c r="DOF5" s="503"/>
      <c r="DOG5" s="503"/>
      <c r="DOH5" s="503"/>
      <c r="DOI5" s="503"/>
      <c r="DOJ5" s="503"/>
      <c r="DOK5" s="503"/>
      <c r="DOL5" s="503"/>
      <c r="DOM5" s="503"/>
      <c r="DON5" s="503"/>
      <c r="DOO5" s="503"/>
      <c r="DOP5" s="503"/>
      <c r="DOQ5" s="503"/>
      <c r="DOR5" s="503"/>
      <c r="DOS5" s="503"/>
      <c r="DOT5" s="503"/>
      <c r="DOU5" s="503"/>
      <c r="DOV5" s="503"/>
      <c r="DOW5" s="503"/>
      <c r="DOX5" s="503"/>
      <c r="DOY5" s="503"/>
      <c r="DOZ5" s="503"/>
      <c r="DPA5" s="503"/>
      <c r="DPB5" s="503"/>
      <c r="DPC5" s="503"/>
      <c r="DPD5" s="503"/>
      <c r="DPE5" s="503"/>
      <c r="DPF5" s="503"/>
      <c r="DPG5" s="503"/>
      <c r="DPH5" s="503"/>
      <c r="DPI5" s="503"/>
      <c r="DPJ5" s="503"/>
      <c r="DPK5" s="503"/>
      <c r="DPL5" s="503"/>
      <c r="DPM5" s="503"/>
      <c r="DPN5" s="503"/>
      <c r="DPO5" s="503"/>
      <c r="DPP5" s="503"/>
      <c r="DPQ5" s="503"/>
      <c r="DPR5" s="503"/>
      <c r="DPS5" s="503"/>
      <c r="DPT5" s="503"/>
      <c r="DPU5" s="503"/>
      <c r="DPV5" s="503"/>
      <c r="DPW5" s="503"/>
      <c r="DPX5" s="503"/>
      <c r="DPY5" s="503"/>
      <c r="DPZ5" s="503"/>
      <c r="DQA5" s="503"/>
      <c r="DQB5" s="503"/>
      <c r="DQC5" s="503"/>
      <c r="DQD5" s="503"/>
      <c r="DQE5" s="503"/>
      <c r="DQF5" s="503"/>
      <c r="DQG5" s="503"/>
      <c r="DQH5" s="503"/>
      <c r="DQI5" s="503"/>
      <c r="DQJ5" s="503"/>
      <c r="DQK5" s="503"/>
      <c r="DQL5" s="503"/>
      <c r="DQM5" s="503"/>
      <c r="DQN5" s="503"/>
      <c r="DQO5" s="503"/>
      <c r="DQP5" s="503"/>
      <c r="DQQ5" s="503"/>
      <c r="DQR5" s="503"/>
      <c r="DQS5" s="503"/>
      <c r="DQT5" s="503"/>
      <c r="DQU5" s="503"/>
      <c r="DQV5" s="503"/>
      <c r="DQW5" s="503"/>
      <c r="DQX5" s="503"/>
      <c r="DQY5" s="503"/>
      <c r="DQZ5" s="503"/>
      <c r="DRA5" s="503"/>
      <c r="DRB5" s="503"/>
      <c r="DRC5" s="503"/>
      <c r="DRD5" s="503"/>
      <c r="DRE5" s="503"/>
      <c r="DRF5" s="503"/>
      <c r="DRG5" s="503"/>
      <c r="DRH5" s="503"/>
      <c r="DRI5" s="503"/>
      <c r="DRJ5" s="503"/>
      <c r="DRK5" s="503"/>
      <c r="DRL5" s="503"/>
      <c r="DRM5" s="503"/>
      <c r="DRN5" s="503"/>
      <c r="DRO5" s="503"/>
      <c r="DRP5" s="503"/>
      <c r="DRQ5" s="503"/>
      <c r="DRR5" s="503"/>
      <c r="DRS5" s="503"/>
      <c r="DRT5" s="503"/>
      <c r="DRU5" s="503"/>
      <c r="DRV5" s="503"/>
      <c r="DRW5" s="503"/>
      <c r="DRX5" s="503"/>
      <c r="DRY5" s="503"/>
      <c r="DRZ5" s="503"/>
      <c r="DSA5" s="503"/>
      <c r="DSB5" s="503"/>
      <c r="DSC5" s="503"/>
      <c r="DSD5" s="503"/>
      <c r="DSE5" s="503"/>
      <c r="DSF5" s="503"/>
      <c r="DSG5" s="503"/>
      <c r="DSH5" s="503"/>
      <c r="DSI5" s="503"/>
      <c r="DSJ5" s="503"/>
      <c r="DSK5" s="503"/>
      <c r="DSL5" s="503"/>
      <c r="DSM5" s="503"/>
      <c r="DSN5" s="503"/>
      <c r="DSO5" s="503"/>
      <c r="DSP5" s="503"/>
      <c r="DSQ5" s="503"/>
      <c r="DSR5" s="503"/>
      <c r="DSS5" s="503"/>
      <c r="DST5" s="503"/>
      <c r="DSU5" s="503"/>
      <c r="DSV5" s="503"/>
      <c r="DSW5" s="503"/>
      <c r="DSX5" s="503"/>
      <c r="DSY5" s="503"/>
      <c r="DSZ5" s="503"/>
      <c r="DTA5" s="503"/>
      <c r="DTB5" s="503"/>
      <c r="DTC5" s="503"/>
      <c r="DTD5" s="503"/>
      <c r="DTE5" s="503"/>
      <c r="DTF5" s="503"/>
      <c r="DTG5" s="503"/>
      <c r="DTH5" s="503"/>
      <c r="DTI5" s="503"/>
      <c r="DTJ5" s="503"/>
      <c r="DTK5" s="503"/>
      <c r="DTL5" s="503"/>
      <c r="DTM5" s="503"/>
      <c r="DTN5" s="503"/>
      <c r="DTO5" s="503"/>
      <c r="DTP5" s="503"/>
      <c r="DTQ5" s="503"/>
      <c r="DTR5" s="503"/>
      <c r="DTS5" s="503"/>
      <c r="DTT5" s="503"/>
      <c r="DTU5" s="503"/>
      <c r="DTV5" s="503"/>
      <c r="DTW5" s="503"/>
      <c r="DTX5" s="503"/>
      <c r="DTY5" s="503"/>
      <c r="DTZ5" s="503"/>
      <c r="DUA5" s="503"/>
      <c r="DUB5" s="503"/>
      <c r="DUC5" s="503"/>
      <c r="DUD5" s="503"/>
      <c r="DUE5" s="503"/>
      <c r="DUF5" s="503"/>
      <c r="DUG5" s="503"/>
      <c r="DUH5" s="503"/>
      <c r="DUI5" s="503"/>
      <c r="DUJ5" s="503"/>
      <c r="DUK5" s="503"/>
      <c r="DUL5" s="503"/>
      <c r="DUM5" s="503"/>
      <c r="DUN5" s="503"/>
      <c r="DUO5" s="503"/>
      <c r="DUP5" s="503"/>
      <c r="DUQ5" s="503"/>
      <c r="DUR5" s="503"/>
      <c r="DUS5" s="503"/>
      <c r="DUT5" s="503"/>
      <c r="DUU5" s="503"/>
      <c r="DUV5" s="503"/>
      <c r="DUW5" s="503"/>
      <c r="DUX5" s="503"/>
      <c r="DUY5" s="503"/>
      <c r="DUZ5" s="503"/>
      <c r="DVA5" s="503"/>
      <c r="DVB5" s="503"/>
      <c r="DVC5" s="503"/>
      <c r="DVD5" s="503"/>
      <c r="DVE5" s="503"/>
      <c r="DVF5" s="503"/>
      <c r="DVG5" s="503"/>
      <c r="DVH5" s="503"/>
      <c r="DVI5" s="503"/>
      <c r="DVJ5" s="503"/>
      <c r="DVK5" s="503"/>
      <c r="DVL5" s="503"/>
      <c r="DVM5" s="503"/>
      <c r="DVN5" s="503"/>
      <c r="DVO5" s="503"/>
      <c r="DVP5" s="503"/>
      <c r="DVQ5" s="503"/>
      <c r="DVR5" s="503"/>
      <c r="DVS5" s="503"/>
      <c r="DVT5" s="503"/>
      <c r="DVU5" s="503"/>
      <c r="DVV5" s="503"/>
      <c r="DVW5" s="503"/>
      <c r="DVX5" s="503"/>
      <c r="DVY5" s="503"/>
      <c r="DVZ5" s="503"/>
      <c r="DWA5" s="503"/>
      <c r="DWB5" s="503"/>
      <c r="DWC5" s="503"/>
      <c r="DWD5" s="503"/>
      <c r="DWE5" s="503"/>
      <c r="DWF5" s="503"/>
      <c r="DWG5" s="503"/>
      <c r="DWH5" s="503"/>
      <c r="DWI5" s="503"/>
      <c r="DWJ5" s="503"/>
      <c r="DWK5" s="503"/>
      <c r="DWL5" s="503"/>
      <c r="DWM5" s="503"/>
      <c r="DWN5" s="503"/>
      <c r="DWO5" s="503"/>
      <c r="DWP5" s="503"/>
      <c r="DWQ5" s="503"/>
      <c r="DWR5" s="503"/>
      <c r="DWS5" s="503"/>
      <c r="DWT5" s="503"/>
      <c r="DWU5" s="503"/>
      <c r="DWV5" s="503"/>
      <c r="DWW5" s="503"/>
      <c r="DWX5" s="503"/>
      <c r="DWY5" s="503"/>
      <c r="DWZ5" s="503"/>
      <c r="DXA5" s="503"/>
      <c r="DXB5" s="503"/>
      <c r="DXC5" s="503"/>
      <c r="DXD5" s="503"/>
      <c r="DXE5" s="503"/>
      <c r="DXF5" s="503"/>
      <c r="DXG5" s="503"/>
      <c r="DXH5" s="503"/>
      <c r="DXI5" s="503"/>
      <c r="DXJ5" s="503"/>
      <c r="DXK5" s="503"/>
      <c r="DXL5" s="503"/>
      <c r="DXM5" s="503"/>
      <c r="DXN5" s="503"/>
      <c r="DXO5" s="503"/>
      <c r="DXP5" s="503"/>
      <c r="DXQ5" s="503"/>
      <c r="DXR5" s="503"/>
      <c r="DXS5" s="503"/>
      <c r="DXT5" s="503"/>
      <c r="DXU5" s="503"/>
      <c r="DXV5" s="503"/>
      <c r="DXW5" s="503"/>
      <c r="DXX5" s="503"/>
      <c r="DXY5" s="503"/>
      <c r="DXZ5" s="503"/>
      <c r="DYA5" s="503"/>
      <c r="DYB5" s="503"/>
      <c r="DYC5" s="503"/>
      <c r="DYD5" s="503"/>
      <c r="DYE5" s="503"/>
      <c r="DYF5" s="503"/>
      <c r="DYG5" s="503"/>
      <c r="DYH5" s="503"/>
      <c r="DYI5" s="503"/>
      <c r="DYJ5" s="503"/>
      <c r="DYK5" s="503"/>
      <c r="DYL5" s="503"/>
      <c r="DYM5" s="503"/>
      <c r="DYN5" s="503"/>
      <c r="DYO5" s="503"/>
      <c r="DYP5" s="503"/>
      <c r="DYQ5" s="503"/>
      <c r="DYR5" s="503"/>
      <c r="DYS5" s="503"/>
      <c r="DYT5" s="503"/>
      <c r="DYU5" s="503"/>
      <c r="DYV5" s="503"/>
      <c r="DYW5" s="503"/>
      <c r="DYX5" s="503"/>
      <c r="DYY5" s="503"/>
      <c r="DYZ5" s="503"/>
      <c r="DZA5" s="503"/>
      <c r="DZB5" s="503"/>
      <c r="DZC5" s="503"/>
      <c r="DZD5" s="503"/>
      <c r="DZE5" s="503"/>
      <c r="DZF5" s="503"/>
      <c r="DZG5" s="503"/>
      <c r="DZH5" s="503"/>
      <c r="DZI5" s="503"/>
      <c r="DZJ5" s="503"/>
      <c r="DZK5" s="503"/>
      <c r="DZL5" s="503"/>
      <c r="DZM5" s="503"/>
      <c r="DZN5" s="503"/>
      <c r="DZO5" s="503"/>
      <c r="DZP5" s="503"/>
      <c r="DZQ5" s="503"/>
      <c r="DZR5" s="503"/>
      <c r="DZS5" s="503"/>
      <c r="DZT5" s="503"/>
      <c r="DZU5" s="503"/>
      <c r="DZV5" s="503"/>
      <c r="DZW5" s="503"/>
      <c r="DZX5" s="503"/>
      <c r="DZY5" s="503"/>
      <c r="DZZ5" s="503"/>
      <c r="EAA5" s="503"/>
      <c r="EAB5" s="503"/>
      <c r="EAC5" s="503"/>
      <c r="EAD5" s="503"/>
      <c r="EAE5" s="503"/>
      <c r="EAF5" s="503"/>
      <c r="EAG5" s="503"/>
      <c r="EAH5" s="503"/>
      <c r="EAI5" s="503"/>
      <c r="EAJ5" s="503"/>
      <c r="EAK5" s="503"/>
      <c r="EAL5" s="503"/>
      <c r="EAM5" s="503"/>
      <c r="EAN5" s="503"/>
      <c r="EAO5" s="503"/>
      <c r="EAP5" s="503"/>
      <c r="EAQ5" s="503"/>
      <c r="EAR5" s="503"/>
      <c r="EAS5" s="503"/>
      <c r="EAT5" s="503"/>
      <c r="EAU5" s="503"/>
      <c r="EAV5" s="503"/>
      <c r="EAW5" s="503"/>
      <c r="EAX5" s="503"/>
      <c r="EAY5" s="503"/>
      <c r="EAZ5" s="503"/>
      <c r="EBA5" s="503"/>
      <c r="EBB5" s="503"/>
      <c r="EBC5" s="503"/>
      <c r="EBD5" s="503"/>
      <c r="EBE5" s="503"/>
      <c r="EBF5" s="503"/>
      <c r="EBG5" s="503"/>
      <c r="EBH5" s="503"/>
      <c r="EBI5" s="503"/>
      <c r="EBJ5" s="503"/>
      <c r="EBK5" s="503"/>
      <c r="EBL5" s="503"/>
      <c r="EBM5" s="503"/>
      <c r="EBN5" s="503"/>
      <c r="EBO5" s="503"/>
      <c r="EBP5" s="503"/>
      <c r="EBQ5" s="503"/>
      <c r="EBR5" s="503"/>
      <c r="EBS5" s="503"/>
      <c r="EBT5" s="503"/>
      <c r="EBU5" s="503"/>
      <c r="EBV5" s="503"/>
      <c r="EBW5" s="503"/>
      <c r="EBX5" s="503"/>
      <c r="EBY5" s="503"/>
      <c r="EBZ5" s="503"/>
      <c r="ECA5" s="503"/>
      <c r="ECB5" s="503"/>
      <c r="ECC5" s="503"/>
      <c r="ECD5" s="503"/>
      <c r="ECE5" s="503"/>
      <c r="ECF5" s="503"/>
      <c r="ECG5" s="503"/>
      <c r="ECH5" s="503"/>
      <c r="ECI5" s="503"/>
      <c r="ECJ5" s="503"/>
      <c r="ECK5" s="503"/>
      <c r="ECL5" s="503"/>
      <c r="ECM5" s="503"/>
      <c r="ECN5" s="503"/>
      <c r="ECO5" s="503"/>
      <c r="ECP5" s="503"/>
      <c r="ECQ5" s="503"/>
      <c r="ECR5" s="503"/>
      <c r="ECS5" s="503"/>
      <c r="ECT5" s="503"/>
      <c r="ECU5" s="503"/>
      <c r="ECV5" s="503"/>
      <c r="ECW5" s="503"/>
      <c r="ECX5" s="503"/>
      <c r="ECY5" s="503"/>
      <c r="ECZ5" s="503"/>
      <c r="EDA5" s="503"/>
      <c r="EDB5" s="503"/>
      <c r="EDC5" s="503"/>
      <c r="EDD5" s="503"/>
      <c r="EDE5" s="503"/>
      <c r="EDF5" s="503"/>
      <c r="EDG5" s="503"/>
      <c r="EDH5" s="503"/>
      <c r="EDI5" s="503"/>
      <c r="EDJ5" s="503"/>
      <c r="EDK5" s="503"/>
      <c r="EDL5" s="503"/>
      <c r="EDM5" s="503"/>
      <c r="EDN5" s="503"/>
      <c r="EDO5" s="503"/>
      <c r="EDP5" s="503"/>
      <c r="EDQ5" s="503"/>
      <c r="EDR5" s="503"/>
      <c r="EDS5" s="503"/>
      <c r="EDT5" s="503"/>
      <c r="EDU5" s="503"/>
      <c r="EDV5" s="503"/>
      <c r="EDW5" s="503"/>
      <c r="EDX5" s="503"/>
      <c r="EDY5" s="503"/>
      <c r="EDZ5" s="503"/>
      <c r="EEA5" s="503"/>
      <c r="EEB5" s="503"/>
      <c r="EEC5" s="503"/>
      <c r="EED5" s="503"/>
      <c r="EEE5" s="503"/>
      <c r="EEF5" s="503"/>
      <c r="EEG5" s="503"/>
      <c r="EEH5" s="503"/>
      <c r="EEI5" s="503"/>
      <c r="EEJ5" s="503"/>
      <c r="EEK5" s="503"/>
      <c r="EEL5" s="503"/>
      <c r="EEM5" s="503"/>
      <c r="EEN5" s="503"/>
      <c r="EEO5" s="503"/>
      <c r="EEP5" s="503"/>
      <c r="EEQ5" s="503"/>
      <c r="EER5" s="503"/>
      <c r="EES5" s="503"/>
      <c r="EET5" s="503"/>
      <c r="EEU5" s="503"/>
      <c r="EEV5" s="503"/>
      <c r="EEW5" s="503"/>
      <c r="EEX5" s="503"/>
      <c r="EEY5" s="503"/>
      <c r="EEZ5" s="503"/>
      <c r="EFA5" s="503"/>
      <c r="EFB5" s="503"/>
      <c r="EFC5" s="503"/>
      <c r="EFD5" s="503"/>
      <c r="EFE5" s="503"/>
      <c r="EFF5" s="503"/>
      <c r="EFG5" s="503"/>
      <c r="EFH5" s="503"/>
      <c r="EFI5" s="503"/>
      <c r="EFJ5" s="503"/>
      <c r="EFK5" s="503"/>
      <c r="EFL5" s="503"/>
      <c r="EFM5" s="503"/>
      <c r="EFN5" s="503"/>
      <c r="EFO5" s="503"/>
      <c r="EFP5" s="503"/>
      <c r="EFQ5" s="503"/>
      <c r="EFR5" s="503"/>
      <c r="EFS5" s="503"/>
      <c r="EFT5" s="503"/>
      <c r="EFU5" s="503"/>
      <c r="EFV5" s="503"/>
      <c r="EFW5" s="503"/>
      <c r="EFX5" s="503"/>
      <c r="EFY5" s="503"/>
      <c r="EFZ5" s="503"/>
      <c r="EGA5" s="503"/>
      <c r="EGB5" s="503"/>
      <c r="EGC5" s="503"/>
      <c r="EGD5" s="503"/>
      <c r="EGE5" s="503"/>
      <c r="EGF5" s="503"/>
      <c r="EGG5" s="503"/>
      <c r="EGH5" s="503"/>
      <c r="EGI5" s="503"/>
      <c r="EGJ5" s="503"/>
      <c r="EGK5" s="503"/>
      <c r="EGL5" s="503"/>
      <c r="EGM5" s="503"/>
      <c r="EGN5" s="503"/>
      <c r="EGO5" s="503"/>
      <c r="EGP5" s="503"/>
      <c r="EGQ5" s="503"/>
      <c r="EGR5" s="503"/>
      <c r="EGS5" s="503"/>
      <c r="EGT5" s="503"/>
      <c r="EGU5" s="503"/>
      <c r="EGV5" s="503"/>
      <c r="EGW5" s="503"/>
      <c r="EGX5" s="503"/>
      <c r="EGY5" s="503"/>
      <c r="EGZ5" s="503"/>
      <c r="EHA5" s="503"/>
      <c r="EHB5" s="503"/>
      <c r="EHC5" s="503"/>
      <c r="EHD5" s="503"/>
      <c r="EHE5" s="503"/>
      <c r="EHF5" s="503"/>
      <c r="EHG5" s="503"/>
      <c r="EHH5" s="503"/>
      <c r="EHI5" s="503"/>
      <c r="EHJ5" s="503"/>
      <c r="EHK5" s="503"/>
      <c r="EHL5" s="503"/>
      <c r="EHM5" s="503"/>
      <c r="EHN5" s="503"/>
      <c r="EHO5" s="503"/>
      <c r="EHP5" s="503"/>
      <c r="EHQ5" s="503"/>
      <c r="EHR5" s="503"/>
      <c r="EHS5" s="503"/>
      <c r="EHT5" s="503"/>
      <c r="EHU5" s="503"/>
      <c r="EHV5" s="503"/>
      <c r="EHW5" s="503"/>
      <c r="EHX5" s="503"/>
      <c r="EHY5" s="503"/>
      <c r="EHZ5" s="503"/>
      <c r="EIA5" s="503"/>
      <c r="EIB5" s="503"/>
      <c r="EIC5" s="503"/>
      <c r="EID5" s="503"/>
      <c r="EIE5" s="503"/>
      <c r="EIF5" s="503"/>
      <c r="EIG5" s="503"/>
      <c r="EIH5" s="503"/>
      <c r="EII5" s="503"/>
      <c r="EIJ5" s="503"/>
      <c r="EIK5" s="503"/>
      <c r="EIL5" s="503"/>
      <c r="EIM5" s="503"/>
      <c r="EIN5" s="503"/>
      <c r="EIO5" s="503"/>
      <c r="EIP5" s="503"/>
      <c r="EIQ5" s="503"/>
      <c r="EIR5" s="503"/>
      <c r="EIS5" s="503"/>
      <c r="EIT5" s="503"/>
      <c r="EIU5" s="503"/>
      <c r="EIV5" s="503"/>
      <c r="EIW5" s="503"/>
      <c r="EIX5" s="503"/>
      <c r="EIY5" s="503"/>
      <c r="EIZ5" s="503"/>
      <c r="EJA5" s="503"/>
      <c r="EJB5" s="503"/>
      <c r="EJC5" s="503"/>
      <c r="EJD5" s="503"/>
      <c r="EJE5" s="503"/>
      <c r="EJF5" s="503"/>
      <c r="EJG5" s="503"/>
      <c r="EJH5" s="503"/>
      <c r="EJI5" s="503"/>
      <c r="EJJ5" s="503"/>
      <c r="EJK5" s="503"/>
      <c r="EJL5" s="503"/>
      <c r="EJM5" s="503"/>
      <c r="EJN5" s="503"/>
      <c r="EJO5" s="503"/>
      <c r="EJP5" s="503"/>
      <c r="EJQ5" s="503"/>
      <c r="EJR5" s="503"/>
      <c r="EJS5" s="503"/>
      <c r="EJT5" s="503"/>
      <c r="EJU5" s="503"/>
      <c r="EJV5" s="503"/>
      <c r="EJW5" s="503"/>
      <c r="EJX5" s="503"/>
      <c r="EJY5" s="503"/>
      <c r="EJZ5" s="503"/>
      <c r="EKA5" s="503"/>
      <c r="EKB5" s="503"/>
      <c r="EKC5" s="503"/>
      <c r="EKD5" s="503"/>
      <c r="EKE5" s="503"/>
      <c r="EKF5" s="503"/>
      <c r="EKG5" s="503"/>
      <c r="EKH5" s="503"/>
      <c r="EKI5" s="503"/>
      <c r="EKJ5" s="503"/>
      <c r="EKK5" s="503"/>
      <c r="EKL5" s="503"/>
      <c r="EKM5" s="503"/>
      <c r="EKN5" s="503"/>
      <c r="EKO5" s="503"/>
      <c r="EKP5" s="503"/>
      <c r="EKQ5" s="503"/>
      <c r="EKR5" s="503"/>
      <c r="EKS5" s="503"/>
      <c r="EKT5" s="503"/>
      <c r="EKU5" s="503"/>
      <c r="EKV5" s="503"/>
      <c r="EKW5" s="503"/>
      <c r="EKX5" s="503"/>
      <c r="EKY5" s="503"/>
      <c r="EKZ5" s="503"/>
      <c r="ELA5" s="503"/>
      <c r="ELB5" s="503"/>
      <c r="ELC5" s="503"/>
      <c r="ELD5" s="503"/>
      <c r="ELE5" s="503"/>
      <c r="ELF5" s="503"/>
      <c r="ELG5" s="503"/>
      <c r="ELH5" s="503"/>
      <c r="ELI5" s="503"/>
      <c r="ELJ5" s="503"/>
      <c r="ELK5" s="503"/>
      <c r="ELL5" s="503"/>
      <c r="ELM5" s="503"/>
      <c r="ELN5" s="503"/>
      <c r="ELO5" s="503"/>
      <c r="ELP5" s="503"/>
      <c r="ELQ5" s="503"/>
      <c r="ELR5" s="503"/>
      <c r="ELS5" s="503"/>
      <c r="ELT5" s="503"/>
      <c r="ELU5" s="503"/>
      <c r="ELV5" s="503"/>
      <c r="ELW5" s="503"/>
      <c r="ELX5" s="503"/>
      <c r="ELY5" s="503"/>
      <c r="ELZ5" s="503"/>
      <c r="EMA5" s="503"/>
      <c r="EMB5" s="503"/>
      <c r="EMC5" s="503"/>
      <c r="EMD5" s="503"/>
      <c r="EME5" s="503"/>
      <c r="EMF5" s="503"/>
      <c r="EMG5" s="503"/>
      <c r="EMH5" s="503"/>
      <c r="EMI5" s="503"/>
      <c r="EMJ5" s="503"/>
      <c r="EMK5" s="503"/>
      <c r="EML5" s="503"/>
      <c r="EMM5" s="503"/>
      <c r="EMN5" s="503"/>
      <c r="EMO5" s="503"/>
      <c r="EMP5" s="503"/>
      <c r="EMQ5" s="503"/>
      <c r="EMR5" s="503"/>
      <c r="EMS5" s="503"/>
      <c r="EMT5" s="503"/>
      <c r="EMU5" s="503"/>
      <c r="EMV5" s="503"/>
      <c r="EMW5" s="503"/>
      <c r="EMX5" s="503"/>
      <c r="EMY5" s="503"/>
      <c r="EMZ5" s="503"/>
      <c r="ENA5" s="503"/>
      <c r="ENB5" s="503"/>
      <c r="ENC5" s="503"/>
      <c r="END5" s="503"/>
      <c r="ENE5" s="503"/>
      <c r="ENF5" s="503"/>
      <c r="ENG5" s="503"/>
      <c r="ENH5" s="503"/>
      <c r="ENI5" s="503"/>
      <c r="ENJ5" s="503"/>
      <c r="ENK5" s="503"/>
      <c r="ENL5" s="503"/>
      <c r="ENM5" s="503"/>
      <c r="ENN5" s="503"/>
      <c r="ENO5" s="503"/>
      <c r="ENP5" s="503"/>
      <c r="ENQ5" s="503"/>
      <c r="ENR5" s="503"/>
      <c r="ENS5" s="503"/>
      <c r="ENT5" s="503"/>
      <c r="ENU5" s="503"/>
      <c r="ENV5" s="503"/>
      <c r="ENW5" s="503"/>
      <c r="ENX5" s="503"/>
      <c r="ENY5" s="503"/>
      <c r="ENZ5" s="503"/>
      <c r="EOA5" s="503"/>
      <c r="EOB5" s="503"/>
      <c r="EOC5" s="503"/>
      <c r="EOD5" s="503"/>
      <c r="EOE5" s="503"/>
      <c r="EOF5" s="503"/>
      <c r="EOG5" s="503"/>
      <c r="EOH5" s="503"/>
      <c r="EOI5" s="503"/>
      <c r="EOJ5" s="503"/>
      <c r="EOK5" s="503"/>
      <c r="EOL5" s="503"/>
      <c r="EOM5" s="503"/>
      <c r="EON5" s="503"/>
      <c r="EOO5" s="503"/>
      <c r="EOP5" s="503"/>
      <c r="EOQ5" s="503"/>
      <c r="EOR5" s="503"/>
      <c r="EOS5" s="503"/>
      <c r="EOT5" s="503"/>
      <c r="EOU5" s="503"/>
      <c r="EOV5" s="503"/>
      <c r="EOW5" s="503"/>
      <c r="EOX5" s="503"/>
      <c r="EOY5" s="503"/>
      <c r="EOZ5" s="503"/>
      <c r="EPA5" s="503"/>
      <c r="EPB5" s="503"/>
      <c r="EPC5" s="503"/>
      <c r="EPD5" s="503"/>
      <c r="EPE5" s="503"/>
      <c r="EPF5" s="503"/>
      <c r="EPG5" s="503"/>
      <c r="EPH5" s="503"/>
      <c r="EPI5" s="503"/>
      <c r="EPJ5" s="503"/>
      <c r="EPK5" s="503"/>
      <c r="EPL5" s="503"/>
      <c r="EPM5" s="503"/>
      <c r="EPN5" s="503"/>
      <c r="EPO5" s="503"/>
      <c r="EPP5" s="503"/>
      <c r="EPQ5" s="503"/>
      <c r="EPR5" s="503"/>
      <c r="EPS5" s="503"/>
      <c r="EPT5" s="503"/>
      <c r="EPU5" s="503"/>
      <c r="EPV5" s="503"/>
      <c r="EPW5" s="503"/>
      <c r="EPX5" s="503"/>
      <c r="EPY5" s="503"/>
      <c r="EPZ5" s="503"/>
      <c r="EQA5" s="503"/>
      <c r="EQB5" s="503"/>
      <c r="EQC5" s="503"/>
      <c r="EQD5" s="503"/>
      <c r="EQE5" s="503"/>
      <c r="EQF5" s="503"/>
      <c r="EQG5" s="503"/>
      <c r="EQH5" s="503"/>
      <c r="EQI5" s="503"/>
      <c r="EQJ5" s="503"/>
      <c r="EQK5" s="503"/>
      <c r="EQL5" s="503"/>
      <c r="EQM5" s="503"/>
      <c r="EQN5" s="503"/>
      <c r="EQO5" s="503"/>
      <c r="EQP5" s="503"/>
      <c r="EQQ5" s="503"/>
      <c r="EQR5" s="503"/>
      <c r="EQS5" s="503"/>
      <c r="EQT5" s="503"/>
      <c r="EQU5" s="503"/>
      <c r="EQV5" s="503"/>
      <c r="EQW5" s="503"/>
      <c r="EQX5" s="503"/>
      <c r="EQY5" s="503"/>
      <c r="EQZ5" s="503"/>
      <c r="ERA5" s="503"/>
      <c r="ERB5" s="503"/>
      <c r="ERC5" s="503"/>
      <c r="ERD5" s="503"/>
      <c r="ERE5" s="503"/>
      <c r="ERF5" s="503"/>
      <c r="ERG5" s="503"/>
      <c r="ERH5" s="503"/>
      <c r="ERI5" s="503"/>
      <c r="ERJ5" s="503"/>
      <c r="ERK5" s="503"/>
      <c r="ERL5" s="503"/>
      <c r="ERM5" s="503"/>
      <c r="ERN5" s="503"/>
      <c r="ERO5" s="503"/>
      <c r="ERP5" s="503"/>
      <c r="ERQ5" s="503"/>
      <c r="ERR5" s="503"/>
      <c r="ERS5" s="503"/>
      <c r="ERT5" s="503"/>
      <c r="ERU5" s="503"/>
      <c r="ERV5" s="503"/>
      <c r="ERW5" s="503"/>
      <c r="ERX5" s="503"/>
      <c r="ERY5" s="503"/>
      <c r="ERZ5" s="503"/>
      <c r="ESA5" s="503"/>
      <c r="ESB5" s="503"/>
      <c r="ESC5" s="503"/>
      <c r="ESD5" s="503"/>
      <c r="ESE5" s="503"/>
      <c r="ESF5" s="503"/>
      <c r="ESG5" s="503"/>
      <c r="ESH5" s="503"/>
      <c r="ESI5" s="503"/>
      <c r="ESJ5" s="503"/>
      <c r="ESK5" s="503"/>
      <c r="ESL5" s="503"/>
      <c r="ESM5" s="503"/>
      <c r="ESN5" s="503"/>
      <c r="ESO5" s="503"/>
      <c r="ESP5" s="503"/>
      <c r="ESQ5" s="503"/>
      <c r="ESR5" s="503"/>
      <c r="ESS5" s="503"/>
      <c r="EST5" s="503"/>
      <c r="ESU5" s="503"/>
      <c r="ESV5" s="503"/>
      <c r="ESW5" s="503"/>
      <c r="ESX5" s="503"/>
      <c r="ESY5" s="503"/>
      <c r="ESZ5" s="503"/>
      <c r="ETA5" s="503"/>
      <c r="ETB5" s="503"/>
      <c r="ETC5" s="503"/>
      <c r="ETD5" s="503"/>
      <c r="ETE5" s="503"/>
      <c r="ETF5" s="503"/>
      <c r="ETG5" s="503"/>
      <c r="ETH5" s="503"/>
      <c r="ETI5" s="503"/>
      <c r="ETJ5" s="503"/>
      <c r="ETK5" s="503"/>
      <c r="ETL5" s="503"/>
      <c r="ETM5" s="503"/>
      <c r="ETN5" s="503"/>
      <c r="ETO5" s="503"/>
      <c r="ETP5" s="503"/>
      <c r="ETQ5" s="503"/>
      <c r="ETR5" s="503"/>
      <c r="ETS5" s="503"/>
      <c r="ETT5" s="503"/>
      <c r="ETU5" s="503"/>
      <c r="ETV5" s="503"/>
      <c r="ETW5" s="503"/>
      <c r="ETX5" s="503"/>
      <c r="ETY5" s="503"/>
      <c r="ETZ5" s="503"/>
      <c r="EUA5" s="503"/>
      <c r="EUB5" s="503"/>
      <c r="EUC5" s="503"/>
      <c r="EUD5" s="503"/>
      <c r="EUE5" s="503"/>
      <c r="EUF5" s="503"/>
      <c r="EUG5" s="503"/>
      <c r="EUH5" s="503"/>
      <c r="EUI5" s="503"/>
      <c r="EUJ5" s="503"/>
      <c r="EUK5" s="503"/>
      <c r="EUL5" s="503"/>
      <c r="EUM5" s="503"/>
      <c r="EUN5" s="503"/>
      <c r="EUO5" s="503"/>
      <c r="EUP5" s="503"/>
      <c r="EUQ5" s="503"/>
      <c r="EUR5" s="503"/>
      <c r="EUS5" s="503"/>
      <c r="EUT5" s="503"/>
      <c r="EUU5" s="503"/>
      <c r="EUV5" s="503"/>
      <c r="EUW5" s="503"/>
      <c r="EUX5" s="503"/>
      <c r="EUY5" s="503"/>
      <c r="EUZ5" s="503"/>
      <c r="EVA5" s="503"/>
      <c r="EVB5" s="503"/>
      <c r="EVC5" s="503"/>
      <c r="EVD5" s="503"/>
      <c r="EVE5" s="503"/>
      <c r="EVF5" s="503"/>
      <c r="EVG5" s="503"/>
      <c r="EVH5" s="503"/>
      <c r="EVI5" s="503"/>
      <c r="EVJ5" s="503"/>
      <c r="EVK5" s="503"/>
      <c r="EVL5" s="503"/>
      <c r="EVM5" s="503"/>
      <c r="EVN5" s="503"/>
      <c r="EVO5" s="503"/>
      <c r="EVP5" s="503"/>
      <c r="EVQ5" s="503"/>
      <c r="EVR5" s="503"/>
      <c r="EVS5" s="503"/>
      <c r="EVT5" s="503"/>
      <c r="EVU5" s="503"/>
      <c r="EVV5" s="503"/>
      <c r="EVW5" s="503"/>
      <c r="EVX5" s="503"/>
      <c r="EVY5" s="503"/>
      <c r="EVZ5" s="503"/>
      <c r="EWA5" s="503"/>
      <c r="EWB5" s="503"/>
      <c r="EWC5" s="503"/>
      <c r="EWD5" s="503"/>
      <c r="EWE5" s="503"/>
      <c r="EWF5" s="503"/>
      <c r="EWG5" s="503"/>
      <c r="EWH5" s="503"/>
      <c r="EWI5" s="503"/>
      <c r="EWJ5" s="503"/>
      <c r="EWK5" s="503"/>
      <c r="EWL5" s="503"/>
      <c r="EWM5" s="503"/>
      <c r="EWN5" s="503"/>
      <c r="EWO5" s="503"/>
      <c r="EWP5" s="503"/>
      <c r="EWQ5" s="503"/>
      <c r="EWR5" s="503"/>
      <c r="EWS5" s="503"/>
      <c r="EWT5" s="503"/>
      <c r="EWU5" s="503"/>
      <c r="EWV5" s="503"/>
      <c r="EWW5" s="503"/>
      <c r="EWX5" s="503"/>
      <c r="EWY5" s="503"/>
      <c r="EWZ5" s="503"/>
      <c r="EXA5" s="503"/>
      <c r="EXB5" s="503"/>
      <c r="EXC5" s="503"/>
      <c r="EXD5" s="503"/>
      <c r="EXE5" s="503"/>
      <c r="EXF5" s="503"/>
      <c r="EXG5" s="503"/>
      <c r="EXH5" s="503"/>
      <c r="EXI5" s="503"/>
      <c r="EXJ5" s="503"/>
      <c r="EXK5" s="503"/>
      <c r="EXL5" s="503"/>
      <c r="EXM5" s="503"/>
      <c r="EXN5" s="503"/>
      <c r="EXO5" s="503"/>
      <c r="EXP5" s="503"/>
      <c r="EXQ5" s="503"/>
      <c r="EXR5" s="503"/>
      <c r="EXS5" s="503"/>
      <c r="EXT5" s="503"/>
      <c r="EXU5" s="503"/>
      <c r="EXV5" s="503"/>
      <c r="EXW5" s="503"/>
      <c r="EXX5" s="503"/>
      <c r="EXY5" s="503"/>
      <c r="EXZ5" s="503"/>
      <c r="EYA5" s="503"/>
      <c r="EYB5" s="503"/>
      <c r="EYC5" s="503"/>
      <c r="EYD5" s="503"/>
      <c r="EYE5" s="503"/>
      <c r="EYF5" s="503"/>
      <c r="EYG5" s="503"/>
      <c r="EYH5" s="503"/>
      <c r="EYI5" s="503"/>
      <c r="EYJ5" s="503"/>
      <c r="EYK5" s="503"/>
      <c r="EYL5" s="503"/>
      <c r="EYM5" s="503"/>
      <c r="EYN5" s="503"/>
      <c r="EYO5" s="503"/>
      <c r="EYP5" s="503"/>
      <c r="EYQ5" s="503"/>
      <c r="EYR5" s="503"/>
      <c r="EYS5" s="503"/>
      <c r="EYT5" s="503"/>
      <c r="EYU5" s="503"/>
      <c r="EYV5" s="503"/>
      <c r="EYW5" s="503"/>
      <c r="EYX5" s="503"/>
      <c r="EYY5" s="503"/>
      <c r="EYZ5" s="503"/>
      <c r="EZA5" s="503"/>
      <c r="EZB5" s="503"/>
      <c r="EZC5" s="503"/>
      <c r="EZD5" s="503"/>
      <c r="EZE5" s="503"/>
      <c r="EZF5" s="503"/>
      <c r="EZG5" s="503"/>
      <c r="EZH5" s="503"/>
      <c r="EZI5" s="503"/>
      <c r="EZJ5" s="503"/>
      <c r="EZK5" s="503"/>
      <c r="EZL5" s="503"/>
      <c r="EZM5" s="503"/>
      <c r="EZN5" s="503"/>
      <c r="EZO5" s="503"/>
      <c r="EZP5" s="503"/>
      <c r="EZQ5" s="503"/>
      <c r="EZR5" s="503"/>
      <c r="EZS5" s="503"/>
      <c r="EZT5" s="503"/>
      <c r="EZU5" s="503"/>
      <c r="EZV5" s="503"/>
      <c r="EZW5" s="503"/>
      <c r="EZX5" s="503"/>
      <c r="EZY5" s="503"/>
      <c r="EZZ5" s="503"/>
      <c r="FAA5" s="503"/>
      <c r="FAB5" s="503"/>
      <c r="FAC5" s="503"/>
      <c r="FAD5" s="503"/>
      <c r="FAE5" s="503"/>
      <c r="FAF5" s="503"/>
      <c r="FAG5" s="503"/>
      <c r="FAH5" s="503"/>
      <c r="FAI5" s="503"/>
      <c r="FAJ5" s="503"/>
      <c r="FAK5" s="503"/>
      <c r="FAL5" s="503"/>
      <c r="FAM5" s="503"/>
      <c r="FAN5" s="503"/>
      <c r="FAO5" s="503"/>
      <c r="FAP5" s="503"/>
      <c r="FAQ5" s="503"/>
      <c r="FAR5" s="503"/>
      <c r="FAS5" s="503"/>
      <c r="FAT5" s="503"/>
      <c r="FAU5" s="503"/>
      <c r="FAV5" s="503"/>
      <c r="FAW5" s="503"/>
      <c r="FAX5" s="503"/>
      <c r="FAY5" s="503"/>
      <c r="FAZ5" s="503"/>
      <c r="FBA5" s="503"/>
      <c r="FBB5" s="503"/>
      <c r="FBC5" s="503"/>
      <c r="FBD5" s="503"/>
      <c r="FBE5" s="503"/>
      <c r="FBF5" s="503"/>
      <c r="FBG5" s="503"/>
      <c r="FBH5" s="503"/>
      <c r="FBI5" s="503"/>
      <c r="FBJ5" s="503"/>
      <c r="FBK5" s="503"/>
      <c r="FBL5" s="503"/>
      <c r="FBM5" s="503"/>
      <c r="FBN5" s="503"/>
      <c r="FBO5" s="503"/>
      <c r="FBP5" s="503"/>
      <c r="FBQ5" s="503"/>
      <c r="FBR5" s="503"/>
      <c r="FBS5" s="503"/>
      <c r="FBT5" s="503"/>
      <c r="FBU5" s="503"/>
      <c r="FBV5" s="503"/>
      <c r="FBW5" s="503"/>
      <c r="FBX5" s="503"/>
      <c r="FBY5" s="503"/>
      <c r="FBZ5" s="503"/>
      <c r="FCA5" s="503"/>
      <c r="FCB5" s="503"/>
      <c r="FCC5" s="503"/>
      <c r="FCD5" s="503"/>
      <c r="FCE5" s="503"/>
      <c r="FCF5" s="503"/>
      <c r="FCG5" s="503"/>
      <c r="FCH5" s="503"/>
      <c r="FCI5" s="503"/>
      <c r="FCJ5" s="503"/>
      <c r="FCK5" s="503"/>
      <c r="FCL5" s="503"/>
      <c r="FCM5" s="503"/>
      <c r="FCN5" s="503"/>
      <c r="FCO5" s="503"/>
      <c r="FCP5" s="503"/>
      <c r="FCQ5" s="503"/>
      <c r="FCR5" s="503"/>
      <c r="FCS5" s="503"/>
      <c r="FCT5" s="503"/>
      <c r="FCU5" s="503"/>
      <c r="FCV5" s="503"/>
      <c r="FCW5" s="503"/>
      <c r="FCX5" s="503"/>
      <c r="FCY5" s="503"/>
      <c r="FCZ5" s="503"/>
      <c r="FDA5" s="503"/>
      <c r="FDB5" s="503"/>
      <c r="FDC5" s="503"/>
      <c r="FDD5" s="503"/>
      <c r="FDE5" s="503"/>
      <c r="FDF5" s="503"/>
      <c r="FDG5" s="503"/>
      <c r="FDH5" s="503"/>
      <c r="FDI5" s="503"/>
      <c r="FDJ5" s="503"/>
      <c r="FDK5" s="503"/>
      <c r="FDL5" s="503"/>
      <c r="FDM5" s="503"/>
      <c r="FDN5" s="503"/>
      <c r="FDO5" s="503"/>
      <c r="FDP5" s="503"/>
      <c r="FDQ5" s="503"/>
      <c r="FDR5" s="503"/>
      <c r="FDS5" s="503"/>
      <c r="FDT5" s="503"/>
      <c r="FDU5" s="503"/>
      <c r="FDV5" s="503"/>
      <c r="FDW5" s="503"/>
      <c r="FDX5" s="503"/>
      <c r="FDY5" s="503"/>
      <c r="FDZ5" s="503"/>
      <c r="FEA5" s="503"/>
      <c r="FEB5" s="503"/>
      <c r="FEC5" s="503"/>
      <c r="FED5" s="503"/>
      <c r="FEE5" s="503"/>
      <c r="FEF5" s="503"/>
      <c r="FEG5" s="503"/>
      <c r="FEH5" s="503"/>
      <c r="FEI5" s="503"/>
      <c r="FEJ5" s="503"/>
      <c r="FEK5" s="503"/>
      <c r="FEL5" s="503"/>
      <c r="FEM5" s="503"/>
      <c r="FEN5" s="503"/>
      <c r="FEO5" s="503"/>
      <c r="FEP5" s="503"/>
      <c r="FEQ5" s="503"/>
      <c r="FER5" s="503"/>
      <c r="FES5" s="503"/>
      <c r="FET5" s="503"/>
      <c r="FEU5" s="503"/>
      <c r="FEV5" s="503"/>
      <c r="FEW5" s="503"/>
      <c r="FEX5" s="503"/>
      <c r="FEY5" s="503"/>
      <c r="FEZ5" s="503"/>
      <c r="FFA5" s="503"/>
      <c r="FFB5" s="503"/>
      <c r="FFC5" s="503"/>
      <c r="FFD5" s="503"/>
      <c r="FFE5" s="503"/>
      <c r="FFF5" s="503"/>
      <c r="FFG5" s="503"/>
      <c r="FFH5" s="503"/>
      <c r="FFI5" s="503"/>
      <c r="FFJ5" s="503"/>
      <c r="FFK5" s="503"/>
      <c r="FFL5" s="503"/>
      <c r="FFM5" s="503"/>
      <c r="FFN5" s="503"/>
      <c r="FFO5" s="503"/>
      <c r="FFP5" s="503"/>
      <c r="FFQ5" s="503"/>
      <c r="FFR5" s="503"/>
      <c r="FFS5" s="503"/>
      <c r="FFT5" s="503"/>
      <c r="FFU5" s="503"/>
      <c r="FFV5" s="503"/>
      <c r="FFW5" s="503"/>
      <c r="FFX5" s="503"/>
      <c r="FFY5" s="503"/>
      <c r="FFZ5" s="503"/>
      <c r="FGA5" s="503"/>
      <c r="FGB5" s="503"/>
      <c r="FGC5" s="503"/>
      <c r="FGD5" s="503"/>
      <c r="FGE5" s="503"/>
      <c r="FGF5" s="503"/>
      <c r="FGG5" s="503"/>
      <c r="FGH5" s="503"/>
      <c r="FGI5" s="503"/>
      <c r="FGJ5" s="503"/>
      <c r="FGK5" s="503"/>
      <c r="FGL5" s="503"/>
      <c r="FGM5" s="503"/>
      <c r="FGN5" s="503"/>
      <c r="FGO5" s="503"/>
      <c r="FGP5" s="503"/>
      <c r="FGQ5" s="503"/>
      <c r="FGR5" s="503"/>
      <c r="FGS5" s="503"/>
      <c r="FGT5" s="503"/>
      <c r="FGU5" s="503"/>
      <c r="FGV5" s="503"/>
      <c r="FGW5" s="503"/>
      <c r="FGX5" s="503"/>
      <c r="FGY5" s="503"/>
      <c r="FGZ5" s="503"/>
      <c r="FHA5" s="503"/>
      <c r="FHB5" s="503"/>
      <c r="FHC5" s="503"/>
      <c r="FHD5" s="503"/>
      <c r="FHE5" s="503"/>
      <c r="FHF5" s="503"/>
      <c r="FHG5" s="503"/>
      <c r="FHH5" s="503"/>
      <c r="FHI5" s="503"/>
      <c r="FHJ5" s="503"/>
      <c r="FHK5" s="503"/>
      <c r="FHL5" s="503"/>
      <c r="FHM5" s="503"/>
      <c r="FHN5" s="503"/>
      <c r="FHO5" s="503"/>
      <c r="FHP5" s="503"/>
      <c r="FHQ5" s="503"/>
      <c r="FHR5" s="503"/>
      <c r="FHS5" s="503"/>
      <c r="FHT5" s="503"/>
      <c r="FHU5" s="503"/>
      <c r="FHV5" s="503"/>
      <c r="FHW5" s="503"/>
      <c r="FHX5" s="503"/>
      <c r="FHY5" s="503"/>
      <c r="FHZ5" s="503"/>
      <c r="FIA5" s="503"/>
      <c r="FIB5" s="503"/>
      <c r="FIC5" s="503"/>
      <c r="FID5" s="503"/>
      <c r="FIE5" s="503"/>
      <c r="FIF5" s="503"/>
      <c r="FIG5" s="503"/>
      <c r="FIH5" s="503"/>
      <c r="FII5" s="503"/>
      <c r="FIJ5" s="503"/>
      <c r="FIK5" s="503"/>
      <c r="FIL5" s="503"/>
      <c r="FIM5" s="503"/>
      <c r="FIN5" s="503"/>
      <c r="FIO5" s="503"/>
      <c r="FIP5" s="503"/>
      <c r="FIQ5" s="503"/>
      <c r="FIR5" s="503"/>
      <c r="FIS5" s="503"/>
      <c r="FIT5" s="503"/>
      <c r="FIU5" s="503"/>
      <c r="FIV5" s="503"/>
      <c r="FIW5" s="503"/>
      <c r="FIX5" s="503"/>
      <c r="FIY5" s="503"/>
      <c r="FIZ5" s="503"/>
      <c r="FJA5" s="503"/>
      <c r="FJB5" s="503"/>
      <c r="FJC5" s="503"/>
      <c r="FJD5" s="503"/>
      <c r="FJE5" s="503"/>
      <c r="FJF5" s="503"/>
      <c r="FJG5" s="503"/>
      <c r="FJH5" s="503"/>
      <c r="FJI5" s="503"/>
      <c r="FJJ5" s="503"/>
      <c r="FJK5" s="503"/>
      <c r="FJL5" s="503"/>
      <c r="FJM5" s="503"/>
      <c r="FJN5" s="503"/>
      <c r="FJO5" s="503"/>
      <c r="FJP5" s="503"/>
      <c r="FJQ5" s="503"/>
      <c r="FJR5" s="503"/>
      <c r="FJS5" s="503"/>
      <c r="FJT5" s="503"/>
      <c r="FJU5" s="503"/>
      <c r="FJV5" s="503"/>
      <c r="FJW5" s="503"/>
      <c r="FJX5" s="503"/>
      <c r="FJY5" s="503"/>
      <c r="FJZ5" s="503"/>
      <c r="FKA5" s="503"/>
      <c r="FKB5" s="503"/>
      <c r="FKC5" s="503"/>
      <c r="FKD5" s="503"/>
      <c r="FKE5" s="503"/>
      <c r="FKF5" s="503"/>
      <c r="FKG5" s="503"/>
      <c r="FKH5" s="503"/>
      <c r="FKI5" s="503"/>
      <c r="FKJ5" s="503"/>
      <c r="FKK5" s="503"/>
      <c r="FKL5" s="503"/>
      <c r="FKM5" s="503"/>
      <c r="FKN5" s="503"/>
      <c r="FKO5" s="503"/>
      <c r="FKP5" s="503"/>
      <c r="FKQ5" s="503"/>
      <c r="FKR5" s="503"/>
      <c r="FKS5" s="503"/>
      <c r="FKT5" s="503"/>
      <c r="FKU5" s="503"/>
      <c r="FKV5" s="503"/>
      <c r="FKW5" s="503"/>
      <c r="FKX5" s="503"/>
      <c r="FKY5" s="503"/>
      <c r="FKZ5" s="503"/>
      <c r="FLA5" s="503"/>
      <c r="FLB5" s="503"/>
      <c r="FLC5" s="503"/>
      <c r="FLD5" s="503"/>
      <c r="FLE5" s="503"/>
      <c r="FLF5" s="503"/>
      <c r="FLG5" s="503"/>
      <c r="FLH5" s="503"/>
      <c r="FLI5" s="503"/>
      <c r="FLJ5" s="503"/>
      <c r="FLK5" s="503"/>
      <c r="FLL5" s="503"/>
      <c r="FLM5" s="503"/>
      <c r="FLN5" s="503"/>
      <c r="FLO5" s="503"/>
      <c r="FLP5" s="503"/>
      <c r="FLQ5" s="503"/>
      <c r="FLR5" s="503"/>
      <c r="FLS5" s="503"/>
      <c r="FLT5" s="503"/>
      <c r="FLU5" s="503"/>
      <c r="FLV5" s="503"/>
      <c r="FLW5" s="503"/>
      <c r="FLX5" s="503"/>
      <c r="FLY5" s="503"/>
      <c r="FLZ5" s="503"/>
      <c r="FMA5" s="503"/>
      <c r="FMB5" s="503"/>
      <c r="FMC5" s="503"/>
      <c r="FMD5" s="503"/>
      <c r="FME5" s="503"/>
      <c r="FMF5" s="503"/>
      <c r="FMG5" s="503"/>
      <c r="FMH5" s="503"/>
      <c r="FMI5" s="503"/>
      <c r="FMJ5" s="503"/>
      <c r="FMK5" s="503"/>
      <c r="FML5" s="503"/>
      <c r="FMM5" s="503"/>
      <c r="FMN5" s="503"/>
      <c r="FMO5" s="503"/>
      <c r="FMP5" s="503"/>
      <c r="FMQ5" s="503"/>
      <c r="FMR5" s="503"/>
      <c r="FMS5" s="503"/>
      <c r="FMT5" s="503"/>
      <c r="FMU5" s="503"/>
      <c r="FMV5" s="503"/>
      <c r="FMW5" s="503"/>
      <c r="FMX5" s="503"/>
      <c r="FMY5" s="503"/>
      <c r="FMZ5" s="503"/>
      <c r="FNA5" s="503"/>
      <c r="FNB5" s="503"/>
      <c r="FNC5" s="503"/>
      <c r="FND5" s="503"/>
      <c r="FNE5" s="503"/>
      <c r="FNF5" s="503"/>
      <c r="FNG5" s="503"/>
      <c r="FNH5" s="503"/>
      <c r="FNI5" s="503"/>
      <c r="FNJ5" s="503"/>
      <c r="FNK5" s="503"/>
      <c r="FNL5" s="503"/>
      <c r="FNM5" s="503"/>
      <c r="FNN5" s="503"/>
      <c r="FNO5" s="503"/>
      <c r="FNP5" s="503"/>
      <c r="FNQ5" s="503"/>
      <c r="FNR5" s="503"/>
      <c r="FNS5" s="503"/>
      <c r="FNT5" s="503"/>
      <c r="FNU5" s="503"/>
      <c r="FNV5" s="503"/>
      <c r="FNW5" s="503"/>
      <c r="FNX5" s="503"/>
      <c r="FNY5" s="503"/>
      <c r="FNZ5" s="503"/>
      <c r="FOA5" s="503"/>
      <c r="FOB5" s="503"/>
      <c r="FOC5" s="503"/>
      <c r="FOD5" s="503"/>
      <c r="FOE5" s="503"/>
      <c r="FOF5" s="503"/>
      <c r="FOG5" s="503"/>
      <c r="FOH5" s="503"/>
      <c r="FOI5" s="503"/>
      <c r="FOJ5" s="503"/>
      <c r="FOK5" s="503"/>
      <c r="FOL5" s="503"/>
      <c r="FOM5" s="503"/>
      <c r="FON5" s="503"/>
      <c r="FOO5" s="503"/>
      <c r="FOP5" s="503"/>
      <c r="FOQ5" s="503"/>
      <c r="FOR5" s="503"/>
      <c r="FOS5" s="503"/>
      <c r="FOT5" s="503"/>
      <c r="FOU5" s="503"/>
      <c r="FOV5" s="503"/>
      <c r="FOW5" s="503"/>
      <c r="FOX5" s="503"/>
      <c r="FOY5" s="503"/>
      <c r="FOZ5" s="503"/>
      <c r="FPA5" s="503"/>
      <c r="FPB5" s="503"/>
      <c r="FPC5" s="503"/>
      <c r="FPD5" s="503"/>
      <c r="FPE5" s="503"/>
      <c r="FPF5" s="503"/>
      <c r="FPG5" s="503"/>
      <c r="FPH5" s="503"/>
      <c r="FPI5" s="503"/>
      <c r="FPJ5" s="503"/>
      <c r="FPK5" s="503"/>
      <c r="FPL5" s="503"/>
      <c r="FPM5" s="503"/>
      <c r="FPN5" s="503"/>
      <c r="FPO5" s="503"/>
      <c r="FPP5" s="503"/>
      <c r="FPQ5" s="503"/>
      <c r="FPR5" s="503"/>
      <c r="FPS5" s="503"/>
      <c r="FPT5" s="503"/>
      <c r="FPU5" s="503"/>
      <c r="FPV5" s="503"/>
      <c r="FPW5" s="503"/>
      <c r="FPX5" s="503"/>
      <c r="FPY5" s="503"/>
      <c r="FPZ5" s="503"/>
      <c r="FQA5" s="503"/>
      <c r="FQB5" s="503"/>
      <c r="FQC5" s="503"/>
      <c r="FQD5" s="503"/>
      <c r="FQE5" s="503"/>
      <c r="FQF5" s="503"/>
      <c r="FQG5" s="503"/>
      <c r="FQH5" s="503"/>
      <c r="FQI5" s="503"/>
      <c r="FQJ5" s="503"/>
      <c r="FQK5" s="503"/>
      <c r="FQL5" s="503"/>
      <c r="FQM5" s="503"/>
      <c r="FQN5" s="503"/>
      <c r="FQO5" s="503"/>
      <c r="FQP5" s="503"/>
      <c r="FQQ5" s="503"/>
      <c r="FQR5" s="503"/>
      <c r="FQS5" s="503"/>
      <c r="FQT5" s="503"/>
      <c r="FQU5" s="503"/>
      <c r="FQV5" s="503"/>
      <c r="FQW5" s="503"/>
      <c r="FQX5" s="503"/>
      <c r="FQY5" s="503"/>
      <c r="FQZ5" s="503"/>
      <c r="FRA5" s="503"/>
      <c r="FRB5" s="503"/>
      <c r="FRC5" s="503"/>
      <c r="FRD5" s="503"/>
      <c r="FRE5" s="503"/>
      <c r="FRF5" s="503"/>
      <c r="FRG5" s="503"/>
      <c r="FRH5" s="503"/>
      <c r="FRI5" s="503"/>
      <c r="FRJ5" s="503"/>
      <c r="FRK5" s="503"/>
      <c r="FRL5" s="503"/>
      <c r="FRM5" s="503"/>
      <c r="FRN5" s="503"/>
      <c r="FRO5" s="503"/>
      <c r="FRP5" s="503"/>
      <c r="FRQ5" s="503"/>
      <c r="FRR5" s="503"/>
      <c r="FRS5" s="503"/>
      <c r="FRT5" s="503"/>
      <c r="FRU5" s="503"/>
      <c r="FRV5" s="503"/>
      <c r="FRW5" s="503"/>
      <c r="FRX5" s="503"/>
      <c r="FRY5" s="503"/>
      <c r="FRZ5" s="503"/>
      <c r="FSA5" s="503"/>
      <c r="FSB5" s="503"/>
      <c r="FSC5" s="503"/>
      <c r="FSD5" s="503"/>
      <c r="FSE5" s="503"/>
      <c r="FSF5" s="503"/>
      <c r="FSG5" s="503"/>
      <c r="FSH5" s="503"/>
      <c r="FSI5" s="503"/>
      <c r="FSJ5" s="503"/>
      <c r="FSK5" s="503"/>
      <c r="FSL5" s="503"/>
      <c r="FSM5" s="503"/>
      <c r="FSN5" s="503"/>
      <c r="FSO5" s="503"/>
      <c r="FSP5" s="503"/>
      <c r="FSQ5" s="503"/>
      <c r="FSR5" s="503"/>
      <c r="FSS5" s="503"/>
      <c r="FST5" s="503"/>
      <c r="FSU5" s="503"/>
      <c r="FSV5" s="503"/>
      <c r="FSW5" s="503"/>
      <c r="FSX5" s="503"/>
      <c r="FSY5" s="503"/>
      <c r="FSZ5" s="503"/>
      <c r="FTA5" s="503"/>
      <c r="FTB5" s="503"/>
      <c r="FTC5" s="503"/>
      <c r="FTD5" s="503"/>
      <c r="FTE5" s="503"/>
      <c r="FTF5" s="503"/>
      <c r="FTG5" s="503"/>
      <c r="FTH5" s="503"/>
      <c r="FTI5" s="503"/>
      <c r="FTJ5" s="503"/>
      <c r="FTK5" s="503"/>
      <c r="FTL5" s="503"/>
      <c r="FTM5" s="503"/>
      <c r="FTN5" s="503"/>
      <c r="FTO5" s="503"/>
      <c r="FTP5" s="503"/>
      <c r="FTQ5" s="503"/>
      <c r="FTR5" s="503"/>
      <c r="FTS5" s="503"/>
      <c r="FTT5" s="503"/>
      <c r="FTU5" s="503"/>
      <c r="FTV5" s="503"/>
      <c r="FTW5" s="503"/>
      <c r="FTX5" s="503"/>
      <c r="FTY5" s="503"/>
      <c r="FTZ5" s="503"/>
      <c r="FUA5" s="503"/>
      <c r="FUB5" s="503"/>
      <c r="FUC5" s="503"/>
      <c r="FUD5" s="503"/>
      <c r="FUE5" s="503"/>
      <c r="FUF5" s="503"/>
      <c r="FUG5" s="503"/>
      <c r="FUH5" s="503"/>
      <c r="FUI5" s="503"/>
      <c r="FUJ5" s="503"/>
      <c r="FUK5" s="503"/>
      <c r="FUL5" s="503"/>
      <c r="FUM5" s="503"/>
      <c r="FUN5" s="503"/>
      <c r="FUO5" s="503"/>
      <c r="FUP5" s="503"/>
      <c r="FUQ5" s="503"/>
      <c r="FUR5" s="503"/>
      <c r="FUS5" s="503"/>
      <c r="FUT5" s="503"/>
      <c r="FUU5" s="503"/>
      <c r="FUV5" s="503"/>
      <c r="FUW5" s="503"/>
      <c r="FUX5" s="503"/>
      <c r="FUY5" s="503"/>
      <c r="FUZ5" s="503"/>
      <c r="FVA5" s="503"/>
      <c r="FVB5" s="503"/>
      <c r="FVC5" s="503"/>
      <c r="FVD5" s="503"/>
      <c r="FVE5" s="503"/>
      <c r="FVF5" s="503"/>
      <c r="FVG5" s="503"/>
      <c r="FVH5" s="503"/>
      <c r="FVI5" s="503"/>
      <c r="FVJ5" s="503"/>
      <c r="FVK5" s="503"/>
      <c r="FVL5" s="503"/>
      <c r="FVM5" s="503"/>
      <c r="FVN5" s="503"/>
      <c r="FVO5" s="503"/>
      <c r="FVP5" s="503"/>
      <c r="FVQ5" s="503"/>
      <c r="FVR5" s="503"/>
      <c r="FVS5" s="503"/>
      <c r="FVT5" s="503"/>
      <c r="FVU5" s="503"/>
      <c r="FVV5" s="503"/>
      <c r="FVW5" s="503"/>
      <c r="FVX5" s="503"/>
      <c r="FVY5" s="503"/>
      <c r="FVZ5" s="503"/>
      <c r="FWA5" s="503"/>
      <c r="FWB5" s="503"/>
      <c r="FWC5" s="503"/>
      <c r="FWD5" s="503"/>
      <c r="FWE5" s="503"/>
      <c r="FWF5" s="503"/>
      <c r="FWG5" s="503"/>
      <c r="FWH5" s="503"/>
      <c r="FWI5" s="503"/>
      <c r="FWJ5" s="503"/>
      <c r="FWK5" s="503"/>
      <c r="FWL5" s="503"/>
      <c r="FWM5" s="503"/>
      <c r="FWN5" s="503"/>
      <c r="FWO5" s="503"/>
      <c r="FWP5" s="503"/>
      <c r="FWQ5" s="503"/>
      <c r="FWR5" s="503"/>
      <c r="FWS5" s="503"/>
      <c r="FWT5" s="503"/>
      <c r="FWU5" s="503"/>
      <c r="FWV5" s="503"/>
      <c r="FWW5" s="503"/>
      <c r="FWX5" s="503"/>
      <c r="FWY5" s="503"/>
      <c r="FWZ5" s="503"/>
      <c r="FXA5" s="503"/>
      <c r="FXB5" s="503"/>
      <c r="FXC5" s="503"/>
      <c r="FXD5" s="503"/>
      <c r="FXE5" s="503"/>
      <c r="FXF5" s="503"/>
      <c r="FXG5" s="503"/>
      <c r="FXH5" s="503"/>
      <c r="FXI5" s="503"/>
      <c r="FXJ5" s="503"/>
      <c r="FXK5" s="503"/>
      <c r="FXL5" s="503"/>
      <c r="FXM5" s="503"/>
      <c r="FXN5" s="503"/>
      <c r="FXO5" s="503"/>
      <c r="FXP5" s="503"/>
      <c r="FXQ5" s="503"/>
      <c r="FXR5" s="503"/>
      <c r="FXS5" s="503"/>
      <c r="FXT5" s="503"/>
      <c r="FXU5" s="503"/>
      <c r="FXV5" s="503"/>
      <c r="FXW5" s="503"/>
      <c r="FXX5" s="503"/>
      <c r="FXY5" s="503"/>
      <c r="FXZ5" s="503"/>
      <c r="FYA5" s="503"/>
      <c r="FYB5" s="503"/>
      <c r="FYC5" s="503"/>
      <c r="FYD5" s="503"/>
      <c r="FYE5" s="503"/>
      <c r="FYF5" s="503"/>
      <c r="FYG5" s="503"/>
      <c r="FYH5" s="503"/>
      <c r="FYI5" s="503"/>
      <c r="FYJ5" s="503"/>
      <c r="FYK5" s="503"/>
      <c r="FYL5" s="503"/>
      <c r="FYM5" s="503"/>
      <c r="FYN5" s="503"/>
      <c r="FYO5" s="503"/>
      <c r="FYP5" s="503"/>
      <c r="FYQ5" s="503"/>
      <c r="FYR5" s="503"/>
      <c r="FYS5" s="503"/>
      <c r="FYT5" s="503"/>
      <c r="FYU5" s="503"/>
      <c r="FYV5" s="503"/>
      <c r="FYW5" s="503"/>
      <c r="FYX5" s="503"/>
      <c r="FYY5" s="503"/>
      <c r="FYZ5" s="503"/>
      <c r="FZA5" s="503"/>
      <c r="FZB5" s="503"/>
      <c r="FZC5" s="503"/>
      <c r="FZD5" s="503"/>
      <c r="FZE5" s="503"/>
      <c r="FZF5" s="503"/>
      <c r="FZG5" s="503"/>
      <c r="FZH5" s="503"/>
      <c r="FZI5" s="503"/>
      <c r="FZJ5" s="503"/>
      <c r="FZK5" s="503"/>
      <c r="FZL5" s="503"/>
      <c r="FZM5" s="503"/>
      <c r="FZN5" s="503"/>
      <c r="FZO5" s="503"/>
      <c r="FZP5" s="503"/>
      <c r="FZQ5" s="503"/>
      <c r="FZR5" s="503"/>
      <c r="FZS5" s="503"/>
      <c r="FZT5" s="503"/>
      <c r="FZU5" s="503"/>
      <c r="FZV5" s="503"/>
      <c r="FZW5" s="503"/>
      <c r="FZX5" s="503"/>
      <c r="FZY5" s="503"/>
      <c r="FZZ5" s="503"/>
      <c r="GAA5" s="503"/>
      <c r="GAB5" s="503"/>
      <c r="GAC5" s="503"/>
      <c r="GAD5" s="503"/>
      <c r="GAE5" s="503"/>
      <c r="GAF5" s="503"/>
      <c r="GAG5" s="503"/>
      <c r="GAH5" s="503"/>
      <c r="GAI5" s="503"/>
      <c r="GAJ5" s="503"/>
      <c r="GAK5" s="503"/>
      <c r="GAL5" s="503"/>
      <c r="GAM5" s="503"/>
      <c r="GAN5" s="503"/>
      <c r="GAO5" s="503"/>
      <c r="GAP5" s="503"/>
      <c r="GAQ5" s="503"/>
      <c r="GAR5" s="503"/>
      <c r="GAS5" s="503"/>
      <c r="GAT5" s="503"/>
      <c r="GAU5" s="503"/>
      <c r="GAV5" s="503"/>
      <c r="GAW5" s="503"/>
      <c r="GAX5" s="503"/>
      <c r="GAY5" s="503"/>
      <c r="GAZ5" s="503"/>
      <c r="GBA5" s="503"/>
      <c r="GBB5" s="503"/>
      <c r="GBC5" s="503"/>
      <c r="GBD5" s="503"/>
      <c r="GBE5" s="503"/>
      <c r="GBF5" s="503"/>
      <c r="GBG5" s="503"/>
      <c r="GBH5" s="503"/>
      <c r="GBI5" s="503"/>
      <c r="GBJ5" s="503"/>
      <c r="GBK5" s="503"/>
      <c r="GBL5" s="503"/>
      <c r="GBM5" s="503"/>
      <c r="GBN5" s="503"/>
      <c r="GBO5" s="503"/>
      <c r="GBP5" s="503"/>
      <c r="GBQ5" s="503"/>
      <c r="GBR5" s="503"/>
      <c r="GBS5" s="503"/>
      <c r="GBT5" s="503"/>
      <c r="GBU5" s="503"/>
      <c r="GBV5" s="503"/>
      <c r="GBW5" s="503"/>
      <c r="GBX5" s="503"/>
      <c r="GBY5" s="503"/>
      <c r="GBZ5" s="503"/>
      <c r="GCA5" s="503"/>
      <c r="GCB5" s="503"/>
      <c r="GCC5" s="503"/>
      <c r="GCD5" s="503"/>
      <c r="GCE5" s="503"/>
      <c r="GCF5" s="503"/>
      <c r="GCG5" s="503"/>
      <c r="GCH5" s="503"/>
      <c r="GCI5" s="503"/>
      <c r="GCJ5" s="503"/>
      <c r="GCK5" s="503"/>
      <c r="GCL5" s="503"/>
      <c r="GCM5" s="503"/>
      <c r="GCN5" s="503"/>
      <c r="GCO5" s="503"/>
      <c r="GCP5" s="503"/>
      <c r="GCQ5" s="503"/>
      <c r="GCR5" s="503"/>
      <c r="GCS5" s="503"/>
      <c r="GCT5" s="503"/>
      <c r="GCU5" s="503"/>
      <c r="GCV5" s="503"/>
      <c r="GCW5" s="503"/>
      <c r="GCX5" s="503"/>
      <c r="GCY5" s="503"/>
      <c r="GCZ5" s="503"/>
      <c r="GDA5" s="503"/>
      <c r="GDB5" s="503"/>
      <c r="GDC5" s="503"/>
      <c r="GDD5" s="503"/>
      <c r="GDE5" s="503"/>
      <c r="GDF5" s="503"/>
      <c r="GDG5" s="503"/>
      <c r="GDH5" s="503"/>
      <c r="GDI5" s="503"/>
      <c r="GDJ5" s="503"/>
      <c r="GDK5" s="503"/>
      <c r="GDL5" s="503"/>
      <c r="GDM5" s="503"/>
      <c r="GDN5" s="503"/>
      <c r="GDO5" s="503"/>
      <c r="GDP5" s="503"/>
      <c r="GDQ5" s="503"/>
      <c r="GDR5" s="503"/>
      <c r="GDS5" s="503"/>
      <c r="GDT5" s="503"/>
      <c r="GDU5" s="503"/>
      <c r="GDV5" s="503"/>
      <c r="GDW5" s="503"/>
      <c r="GDX5" s="503"/>
      <c r="GDY5" s="503"/>
      <c r="GDZ5" s="503"/>
      <c r="GEA5" s="503"/>
      <c r="GEB5" s="503"/>
      <c r="GEC5" s="503"/>
      <c r="GED5" s="503"/>
      <c r="GEE5" s="503"/>
      <c r="GEF5" s="503"/>
      <c r="GEG5" s="503"/>
      <c r="GEH5" s="503"/>
      <c r="GEI5" s="503"/>
      <c r="GEJ5" s="503"/>
      <c r="GEK5" s="503"/>
      <c r="GEL5" s="503"/>
      <c r="GEM5" s="503"/>
      <c r="GEN5" s="503"/>
      <c r="GEO5" s="503"/>
      <c r="GEP5" s="503"/>
      <c r="GEQ5" s="503"/>
      <c r="GER5" s="503"/>
      <c r="GES5" s="503"/>
      <c r="GET5" s="503"/>
      <c r="GEU5" s="503"/>
      <c r="GEV5" s="503"/>
      <c r="GEW5" s="503"/>
      <c r="GEX5" s="503"/>
      <c r="GEY5" s="503"/>
      <c r="GEZ5" s="503"/>
      <c r="GFA5" s="503"/>
      <c r="GFB5" s="503"/>
      <c r="GFC5" s="503"/>
      <c r="GFD5" s="503"/>
      <c r="GFE5" s="503"/>
      <c r="GFF5" s="503"/>
      <c r="GFG5" s="503"/>
      <c r="GFH5" s="503"/>
      <c r="GFI5" s="503"/>
      <c r="GFJ5" s="503"/>
      <c r="GFK5" s="503"/>
      <c r="GFL5" s="503"/>
      <c r="GFM5" s="503"/>
      <c r="GFN5" s="503"/>
      <c r="GFO5" s="503"/>
      <c r="GFP5" s="503"/>
      <c r="GFQ5" s="503"/>
      <c r="GFR5" s="503"/>
      <c r="GFS5" s="503"/>
      <c r="GFT5" s="503"/>
      <c r="GFU5" s="503"/>
      <c r="GFV5" s="503"/>
      <c r="GFW5" s="503"/>
      <c r="GFX5" s="503"/>
      <c r="GFY5" s="503"/>
      <c r="GFZ5" s="503"/>
      <c r="GGA5" s="503"/>
      <c r="GGB5" s="503"/>
      <c r="GGC5" s="503"/>
      <c r="GGD5" s="503"/>
      <c r="GGE5" s="503"/>
      <c r="GGF5" s="503"/>
      <c r="GGG5" s="503"/>
      <c r="GGH5" s="503"/>
      <c r="GGI5" s="503"/>
      <c r="GGJ5" s="503"/>
      <c r="GGK5" s="503"/>
      <c r="GGL5" s="503"/>
      <c r="GGM5" s="503"/>
      <c r="GGN5" s="503"/>
      <c r="GGO5" s="503"/>
      <c r="GGP5" s="503"/>
      <c r="GGQ5" s="503"/>
      <c r="GGR5" s="503"/>
      <c r="GGS5" s="503"/>
      <c r="GGT5" s="503"/>
      <c r="GGU5" s="503"/>
      <c r="GGV5" s="503"/>
      <c r="GGW5" s="503"/>
      <c r="GGX5" s="503"/>
      <c r="GGY5" s="503"/>
      <c r="GGZ5" s="503"/>
      <c r="GHA5" s="503"/>
      <c r="GHB5" s="503"/>
      <c r="GHC5" s="503"/>
      <c r="GHD5" s="503"/>
      <c r="GHE5" s="503"/>
      <c r="GHF5" s="503"/>
      <c r="GHG5" s="503"/>
      <c r="GHH5" s="503"/>
      <c r="GHI5" s="503"/>
      <c r="GHJ5" s="503"/>
      <c r="GHK5" s="503"/>
      <c r="GHL5" s="503"/>
      <c r="GHM5" s="503"/>
      <c r="GHN5" s="503"/>
      <c r="GHO5" s="503"/>
      <c r="GHP5" s="503"/>
      <c r="GHQ5" s="503"/>
      <c r="GHR5" s="503"/>
      <c r="GHS5" s="503"/>
      <c r="GHT5" s="503"/>
      <c r="GHU5" s="503"/>
      <c r="GHV5" s="503"/>
      <c r="GHW5" s="503"/>
      <c r="GHX5" s="503"/>
      <c r="GHY5" s="503"/>
      <c r="GHZ5" s="503"/>
      <c r="GIA5" s="503"/>
      <c r="GIB5" s="503"/>
      <c r="GIC5" s="503"/>
      <c r="GID5" s="503"/>
      <c r="GIE5" s="503"/>
      <c r="GIF5" s="503"/>
      <c r="GIG5" s="503"/>
      <c r="GIH5" s="503"/>
      <c r="GII5" s="503"/>
      <c r="GIJ5" s="503"/>
      <c r="GIK5" s="503"/>
      <c r="GIL5" s="503"/>
      <c r="GIM5" s="503"/>
      <c r="GIN5" s="503"/>
      <c r="GIO5" s="503"/>
      <c r="GIP5" s="503"/>
      <c r="GIQ5" s="503"/>
      <c r="GIR5" s="503"/>
      <c r="GIS5" s="503"/>
      <c r="GIT5" s="503"/>
      <c r="GIU5" s="503"/>
      <c r="GIV5" s="503"/>
      <c r="GIW5" s="503"/>
      <c r="GIX5" s="503"/>
      <c r="GIY5" s="503"/>
      <c r="GIZ5" s="503"/>
      <c r="GJA5" s="503"/>
      <c r="GJB5" s="503"/>
      <c r="GJC5" s="503"/>
      <c r="GJD5" s="503"/>
      <c r="GJE5" s="503"/>
      <c r="GJF5" s="503"/>
      <c r="GJG5" s="503"/>
      <c r="GJH5" s="503"/>
      <c r="GJI5" s="503"/>
      <c r="GJJ5" s="503"/>
      <c r="GJK5" s="503"/>
      <c r="GJL5" s="503"/>
      <c r="GJM5" s="503"/>
      <c r="GJN5" s="503"/>
      <c r="GJO5" s="503"/>
      <c r="GJP5" s="503"/>
      <c r="GJQ5" s="503"/>
      <c r="GJR5" s="503"/>
      <c r="GJS5" s="503"/>
      <c r="GJT5" s="503"/>
      <c r="GJU5" s="503"/>
      <c r="GJV5" s="503"/>
      <c r="GJW5" s="503"/>
      <c r="GJX5" s="503"/>
      <c r="GJY5" s="503"/>
      <c r="GJZ5" s="503"/>
      <c r="GKA5" s="503"/>
      <c r="GKB5" s="503"/>
      <c r="GKC5" s="503"/>
      <c r="GKD5" s="503"/>
      <c r="GKE5" s="503"/>
      <c r="GKF5" s="503"/>
      <c r="GKG5" s="503"/>
      <c r="GKH5" s="503"/>
      <c r="GKI5" s="503"/>
      <c r="GKJ5" s="503"/>
      <c r="GKK5" s="503"/>
      <c r="GKL5" s="503"/>
      <c r="GKM5" s="503"/>
      <c r="GKN5" s="503"/>
      <c r="GKO5" s="503"/>
      <c r="GKP5" s="503"/>
      <c r="GKQ5" s="503"/>
      <c r="GKR5" s="503"/>
      <c r="GKS5" s="503"/>
      <c r="GKT5" s="503"/>
      <c r="GKU5" s="503"/>
      <c r="GKV5" s="503"/>
      <c r="GKW5" s="503"/>
      <c r="GKX5" s="503"/>
      <c r="GKY5" s="503"/>
      <c r="GKZ5" s="503"/>
      <c r="GLA5" s="503"/>
      <c r="GLB5" s="503"/>
      <c r="GLC5" s="503"/>
      <c r="GLD5" s="503"/>
      <c r="GLE5" s="503"/>
      <c r="GLF5" s="503"/>
      <c r="GLG5" s="503"/>
      <c r="GLH5" s="503"/>
      <c r="GLI5" s="503"/>
      <c r="GLJ5" s="503"/>
      <c r="GLK5" s="503"/>
      <c r="GLL5" s="503"/>
      <c r="GLM5" s="503"/>
      <c r="GLN5" s="503"/>
      <c r="GLO5" s="503"/>
      <c r="GLP5" s="503"/>
      <c r="GLQ5" s="503"/>
      <c r="GLR5" s="503"/>
      <c r="GLS5" s="503"/>
      <c r="GLT5" s="503"/>
      <c r="GLU5" s="503"/>
      <c r="GLV5" s="503"/>
      <c r="GLW5" s="503"/>
      <c r="GLX5" s="503"/>
      <c r="GLY5" s="503"/>
      <c r="GLZ5" s="503"/>
      <c r="GMA5" s="503"/>
      <c r="GMB5" s="503"/>
      <c r="GMC5" s="503"/>
      <c r="GMD5" s="503"/>
      <c r="GME5" s="503"/>
      <c r="GMF5" s="503"/>
      <c r="GMG5" s="503"/>
      <c r="GMH5" s="503"/>
      <c r="GMI5" s="503"/>
      <c r="GMJ5" s="503"/>
      <c r="GMK5" s="503"/>
      <c r="GML5" s="503"/>
      <c r="GMM5" s="503"/>
      <c r="GMN5" s="503"/>
      <c r="GMO5" s="503"/>
      <c r="GMP5" s="503"/>
      <c r="GMQ5" s="503"/>
      <c r="GMR5" s="503"/>
      <c r="GMS5" s="503"/>
      <c r="GMT5" s="503"/>
      <c r="GMU5" s="503"/>
      <c r="GMV5" s="503"/>
      <c r="GMW5" s="503"/>
      <c r="GMX5" s="503"/>
      <c r="GMY5" s="503"/>
      <c r="GMZ5" s="503"/>
      <c r="GNA5" s="503"/>
      <c r="GNB5" s="503"/>
      <c r="GNC5" s="503"/>
      <c r="GND5" s="503"/>
      <c r="GNE5" s="503"/>
      <c r="GNF5" s="503"/>
      <c r="GNG5" s="503"/>
      <c r="GNH5" s="503"/>
      <c r="GNI5" s="503"/>
      <c r="GNJ5" s="503"/>
      <c r="GNK5" s="503"/>
      <c r="GNL5" s="503"/>
      <c r="GNM5" s="503"/>
      <c r="GNN5" s="503"/>
      <c r="GNO5" s="503"/>
      <c r="GNP5" s="503"/>
      <c r="GNQ5" s="503"/>
      <c r="GNR5" s="503"/>
      <c r="GNS5" s="503"/>
      <c r="GNT5" s="503"/>
      <c r="GNU5" s="503"/>
      <c r="GNV5" s="503"/>
      <c r="GNW5" s="503"/>
      <c r="GNX5" s="503"/>
      <c r="GNY5" s="503"/>
      <c r="GNZ5" s="503"/>
      <c r="GOA5" s="503"/>
      <c r="GOB5" s="503"/>
      <c r="GOC5" s="503"/>
      <c r="GOD5" s="503"/>
      <c r="GOE5" s="503"/>
      <c r="GOF5" s="503"/>
      <c r="GOG5" s="503"/>
      <c r="GOH5" s="503"/>
      <c r="GOI5" s="503"/>
      <c r="GOJ5" s="503"/>
      <c r="GOK5" s="503"/>
      <c r="GOL5" s="503"/>
      <c r="GOM5" s="503"/>
      <c r="GON5" s="503"/>
      <c r="GOO5" s="503"/>
      <c r="GOP5" s="503"/>
      <c r="GOQ5" s="503"/>
      <c r="GOR5" s="503"/>
      <c r="GOS5" s="503"/>
      <c r="GOT5" s="503"/>
      <c r="GOU5" s="503"/>
      <c r="GOV5" s="503"/>
      <c r="GOW5" s="503"/>
      <c r="GOX5" s="503"/>
      <c r="GOY5" s="503"/>
      <c r="GOZ5" s="503"/>
      <c r="GPA5" s="503"/>
      <c r="GPB5" s="503"/>
      <c r="GPC5" s="503"/>
      <c r="GPD5" s="503"/>
      <c r="GPE5" s="503"/>
      <c r="GPF5" s="503"/>
      <c r="GPG5" s="503"/>
      <c r="GPH5" s="503"/>
      <c r="GPI5" s="503"/>
      <c r="GPJ5" s="503"/>
      <c r="GPK5" s="503"/>
      <c r="GPL5" s="503"/>
      <c r="GPM5" s="503"/>
      <c r="GPN5" s="503"/>
      <c r="GPO5" s="503"/>
      <c r="GPP5" s="503"/>
      <c r="GPQ5" s="503"/>
      <c r="GPR5" s="503"/>
      <c r="GPS5" s="503"/>
      <c r="GPT5" s="503"/>
      <c r="GPU5" s="503"/>
      <c r="GPV5" s="503"/>
      <c r="GPW5" s="503"/>
      <c r="GPX5" s="503"/>
      <c r="GPY5" s="503"/>
      <c r="GPZ5" s="503"/>
      <c r="GQA5" s="503"/>
      <c r="GQB5" s="503"/>
      <c r="GQC5" s="503"/>
      <c r="GQD5" s="503"/>
      <c r="GQE5" s="503"/>
      <c r="GQF5" s="503"/>
      <c r="GQG5" s="503"/>
      <c r="GQH5" s="503"/>
      <c r="GQI5" s="503"/>
      <c r="GQJ5" s="503"/>
      <c r="GQK5" s="503"/>
      <c r="GQL5" s="503"/>
      <c r="GQM5" s="503"/>
      <c r="GQN5" s="503"/>
      <c r="GQO5" s="503"/>
      <c r="GQP5" s="503"/>
      <c r="GQQ5" s="503"/>
      <c r="GQR5" s="503"/>
      <c r="GQS5" s="503"/>
      <c r="GQT5" s="503"/>
      <c r="GQU5" s="503"/>
      <c r="GQV5" s="503"/>
      <c r="GQW5" s="503"/>
      <c r="GQX5" s="503"/>
      <c r="GQY5" s="503"/>
      <c r="GQZ5" s="503"/>
      <c r="GRA5" s="503"/>
      <c r="GRB5" s="503"/>
      <c r="GRC5" s="503"/>
      <c r="GRD5" s="503"/>
      <c r="GRE5" s="503"/>
      <c r="GRF5" s="503"/>
      <c r="GRG5" s="503"/>
      <c r="GRH5" s="503"/>
      <c r="GRI5" s="503"/>
      <c r="GRJ5" s="503"/>
      <c r="GRK5" s="503"/>
      <c r="GRL5" s="503"/>
      <c r="GRM5" s="503"/>
      <c r="GRN5" s="503"/>
      <c r="GRO5" s="503"/>
      <c r="GRP5" s="503"/>
      <c r="GRQ5" s="503"/>
      <c r="GRR5" s="503"/>
      <c r="GRS5" s="503"/>
      <c r="GRT5" s="503"/>
      <c r="GRU5" s="503"/>
      <c r="GRV5" s="503"/>
      <c r="GRW5" s="503"/>
      <c r="GRX5" s="503"/>
      <c r="GRY5" s="503"/>
      <c r="GRZ5" s="503"/>
      <c r="GSA5" s="503"/>
      <c r="GSB5" s="503"/>
      <c r="GSC5" s="503"/>
      <c r="GSD5" s="503"/>
      <c r="GSE5" s="503"/>
      <c r="GSF5" s="503"/>
      <c r="GSG5" s="503"/>
      <c r="GSH5" s="503"/>
      <c r="GSI5" s="503"/>
      <c r="GSJ5" s="503"/>
      <c r="GSK5" s="503"/>
      <c r="GSL5" s="503"/>
      <c r="GSM5" s="503"/>
      <c r="GSN5" s="503"/>
      <c r="GSO5" s="503"/>
      <c r="GSP5" s="503"/>
      <c r="GSQ5" s="503"/>
      <c r="GSR5" s="503"/>
      <c r="GSS5" s="503"/>
      <c r="GST5" s="503"/>
      <c r="GSU5" s="503"/>
      <c r="GSV5" s="503"/>
      <c r="GSW5" s="503"/>
      <c r="GSX5" s="503"/>
      <c r="GSY5" s="503"/>
      <c r="GSZ5" s="503"/>
      <c r="GTA5" s="503"/>
      <c r="GTB5" s="503"/>
      <c r="GTC5" s="503"/>
      <c r="GTD5" s="503"/>
      <c r="GTE5" s="503"/>
      <c r="GTF5" s="503"/>
      <c r="GTG5" s="503"/>
      <c r="GTH5" s="503"/>
      <c r="GTI5" s="503"/>
      <c r="GTJ5" s="503"/>
      <c r="GTK5" s="503"/>
      <c r="GTL5" s="503"/>
      <c r="GTM5" s="503"/>
      <c r="GTN5" s="503"/>
      <c r="GTO5" s="503"/>
      <c r="GTP5" s="503"/>
      <c r="GTQ5" s="503"/>
      <c r="GTR5" s="503"/>
      <c r="GTS5" s="503"/>
      <c r="GTT5" s="503"/>
      <c r="GTU5" s="503"/>
      <c r="GTV5" s="503"/>
      <c r="GTW5" s="503"/>
      <c r="GTX5" s="503"/>
      <c r="GTY5" s="503"/>
      <c r="GTZ5" s="503"/>
      <c r="GUA5" s="503"/>
      <c r="GUB5" s="503"/>
      <c r="GUC5" s="503"/>
      <c r="GUD5" s="503"/>
      <c r="GUE5" s="503"/>
      <c r="GUF5" s="503"/>
      <c r="GUG5" s="503"/>
      <c r="GUH5" s="503"/>
      <c r="GUI5" s="503"/>
      <c r="GUJ5" s="503"/>
      <c r="GUK5" s="503"/>
      <c r="GUL5" s="503"/>
      <c r="GUM5" s="503"/>
      <c r="GUN5" s="503"/>
      <c r="GUO5" s="503"/>
      <c r="GUP5" s="503"/>
      <c r="GUQ5" s="503"/>
      <c r="GUR5" s="503"/>
      <c r="GUS5" s="503"/>
      <c r="GUT5" s="503"/>
      <c r="GUU5" s="503"/>
      <c r="GUV5" s="503"/>
      <c r="GUW5" s="503"/>
      <c r="GUX5" s="503"/>
      <c r="GUY5" s="503"/>
      <c r="GUZ5" s="503"/>
      <c r="GVA5" s="503"/>
      <c r="GVB5" s="503"/>
      <c r="GVC5" s="503"/>
      <c r="GVD5" s="503"/>
      <c r="GVE5" s="503"/>
      <c r="GVF5" s="503"/>
      <c r="GVG5" s="503"/>
      <c r="GVH5" s="503"/>
      <c r="GVI5" s="503"/>
      <c r="GVJ5" s="503"/>
      <c r="GVK5" s="503"/>
      <c r="GVL5" s="503"/>
      <c r="GVM5" s="503"/>
      <c r="GVN5" s="503"/>
      <c r="GVO5" s="503"/>
      <c r="GVP5" s="503"/>
      <c r="GVQ5" s="503"/>
      <c r="GVR5" s="503"/>
      <c r="GVS5" s="503"/>
      <c r="GVT5" s="503"/>
      <c r="GVU5" s="503"/>
      <c r="GVV5" s="503"/>
      <c r="GVW5" s="503"/>
      <c r="GVX5" s="503"/>
      <c r="GVY5" s="503"/>
      <c r="GVZ5" s="503"/>
      <c r="GWA5" s="503"/>
      <c r="GWB5" s="503"/>
      <c r="GWC5" s="503"/>
      <c r="GWD5" s="503"/>
      <c r="GWE5" s="503"/>
      <c r="GWF5" s="503"/>
      <c r="GWG5" s="503"/>
      <c r="GWH5" s="503"/>
      <c r="GWI5" s="503"/>
      <c r="GWJ5" s="503"/>
      <c r="GWK5" s="503"/>
      <c r="GWL5" s="503"/>
      <c r="GWM5" s="503"/>
      <c r="GWN5" s="503"/>
      <c r="GWO5" s="503"/>
      <c r="GWP5" s="503"/>
      <c r="GWQ5" s="503"/>
      <c r="GWR5" s="503"/>
      <c r="GWS5" s="503"/>
      <c r="GWT5" s="503"/>
      <c r="GWU5" s="503"/>
      <c r="GWV5" s="503"/>
      <c r="GWW5" s="503"/>
      <c r="GWX5" s="503"/>
      <c r="GWY5" s="503"/>
      <c r="GWZ5" s="503"/>
      <c r="GXA5" s="503"/>
      <c r="GXB5" s="503"/>
      <c r="GXC5" s="503"/>
      <c r="GXD5" s="503"/>
      <c r="GXE5" s="503"/>
      <c r="GXF5" s="503"/>
      <c r="GXG5" s="503"/>
      <c r="GXH5" s="503"/>
      <c r="GXI5" s="503"/>
      <c r="GXJ5" s="503"/>
      <c r="GXK5" s="503"/>
      <c r="GXL5" s="503"/>
      <c r="GXM5" s="503"/>
      <c r="GXN5" s="503"/>
      <c r="GXO5" s="503"/>
      <c r="GXP5" s="503"/>
      <c r="GXQ5" s="503"/>
      <c r="GXR5" s="503"/>
      <c r="GXS5" s="503"/>
      <c r="GXT5" s="503"/>
      <c r="GXU5" s="503"/>
      <c r="GXV5" s="503"/>
      <c r="GXW5" s="503"/>
      <c r="GXX5" s="503"/>
      <c r="GXY5" s="503"/>
      <c r="GXZ5" s="503"/>
      <c r="GYA5" s="503"/>
      <c r="GYB5" s="503"/>
      <c r="GYC5" s="503"/>
      <c r="GYD5" s="503"/>
      <c r="GYE5" s="503"/>
      <c r="GYF5" s="503"/>
      <c r="GYG5" s="503"/>
      <c r="GYH5" s="503"/>
      <c r="GYI5" s="503"/>
      <c r="GYJ5" s="503"/>
      <c r="GYK5" s="503"/>
      <c r="GYL5" s="503"/>
      <c r="GYM5" s="503"/>
      <c r="GYN5" s="503"/>
      <c r="GYO5" s="503"/>
      <c r="GYP5" s="503"/>
      <c r="GYQ5" s="503"/>
      <c r="GYR5" s="503"/>
      <c r="GYS5" s="503"/>
      <c r="GYT5" s="503"/>
      <c r="GYU5" s="503"/>
      <c r="GYV5" s="503"/>
      <c r="GYW5" s="503"/>
      <c r="GYX5" s="503"/>
      <c r="GYY5" s="503"/>
      <c r="GYZ5" s="503"/>
      <c r="GZA5" s="503"/>
      <c r="GZB5" s="503"/>
      <c r="GZC5" s="503"/>
      <c r="GZD5" s="503"/>
      <c r="GZE5" s="503"/>
      <c r="GZF5" s="503"/>
      <c r="GZG5" s="503"/>
      <c r="GZH5" s="503"/>
      <c r="GZI5" s="503"/>
      <c r="GZJ5" s="503"/>
      <c r="GZK5" s="503"/>
      <c r="GZL5" s="503"/>
      <c r="GZM5" s="503"/>
      <c r="GZN5" s="503"/>
      <c r="GZO5" s="503"/>
      <c r="GZP5" s="503"/>
      <c r="GZQ5" s="503"/>
      <c r="GZR5" s="503"/>
      <c r="GZS5" s="503"/>
      <c r="GZT5" s="503"/>
      <c r="GZU5" s="503"/>
      <c r="GZV5" s="503"/>
      <c r="GZW5" s="503"/>
      <c r="GZX5" s="503"/>
      <c r="GZY5" s="503"/>
      <c r="GZZ5" s="503"/>
      <c r="HAA5" s="503"/>
      <c r="HAB5" s="503"/>
      <c r="HAC5" s="503"/>
      <c r="HAD5" s="503"/>
      <c r="HAE5" s="503"/>
      <c r="HAF5" s="503"/>
      <c r="HAG5" s="503"/>
      <c r="HAH5" s="503"/>
      <c r="HAI5" s="503"/>
      <c r="HAJ5" s="503"/>
      <c r="HAK5" s="503"/>
      <c r="HAL5" s="503"/>
      <c r="HAM5" s="503"/>
      <c r="HAN5" s="503"/>
      <c r="HAO5" s="503"/>
      <c r="HAP5" s="503"/>
      <c r="HAQ5" s="503"/>
      <c r="HAR5" s="503"/>
      <c r="HAS5" s="503"/>
      <c r="HAT5" s="503"/>
      <c r="HAU5" s="503"/>
      <c r="HAV5" s="503"/>
      <c r="HAW5" s="503"/>
      <c r="HAX5" s="503"/>
      <c r="HAY5" s="503"/>
      <c r="HAZ5" s="503"/>
      <c r="HBA5" s="503"/>
      <c r="HBB5" s="503"/>
      <c r="HBC5" s="503"/>
      <c r="HBD5" s="503"/>
      <c r="HBE5" s="503"/>
      <c r="HBF5" s="503"/>
      <c r="HBG5" s="503"/>
      <c r="HBH5" s="503"/>
      <c r="HBI5" s="503"/>
      <c r="HBJ5" s="503"/>
      <c r="HBK5" s="503"/>
      <c r="HBL5" s="503"/>
      <c r="HBM5" s="503"/>
      <c r="HBN5" s="503"/>
      <c r="HBO5" s="503"/>
      <c r="HBP5" s="503"/>
      <c r="HBQ5" s="503"/>
      <c r="HBR5" s="503"/>
      <c r="HBS5" s="503"/>
      <c r="HBT5" s="503"/>
      <c r="HBU5" s="503"/>
      <c r="HBV5" s="503"/>
      <c r="HBW5" s="503"/>
      <c r="HBX5" s="503"/>
      <c r="HBY5" s="503"/>
      <c r="HBZ5" s="503"/>
      <c r="HCA5" s="503"/>
      <c r="HCB5" s="503"/>
      <c r="HCC5" s="503"/>
      <c r="HCD5" s="503"/>
      <c r="HCE5" s="503"/>
      <c r="HCF5" s="503"/>
      <c r="HCG5" s="503"/>
      <c r="HCH5" s="503"/>
      <c r="HCI5" s="503"/>
      <c r="HCJ5" s="503"/>
      <c r="HCK5" s="503"/>
      <c r="HCL5" s="503"/>
      <c r="HCM5" s="503"/>
      <c r="HCN5" s="503"/>
      <c r="HCO5" s="503"/>
      <c r="HCP5" s="503"/>
      <c r="HCQ5" s="503"/>
      <c r="HCR5" s="503"/>
      <c r="HCS5" s="503"/>
      <c r="HCT5" s="503"/>
      <c r="HCU5" s="503"/>
      <c r="HCV5" s="503"/>
      <c r="HCW5" s="503"/>
      <c r="HCX5" s="503"/>
      <c r="HCY5" s="503"/>
      <c r="HCZ5" s="503"/>
      <c r="HDA5" s="503"/>
      <c r="HDB5" s="503"/>
      <c r="HDC5" s="503"/>
      <c r="HDD5" s="503"/>
      <c r="HDE5" s="503"/>
      <c r="HDF5" s="503"/>
      <c r="HDG5" s="503"/>
      <c r="HDH5" s="503"/>
      <c r="HDI5" s="503"/>
      <c r="HDJ5" s="503"/>
      <c r="HDK5" s="503"/>
      <c r="HDL5" s="503"/>
      <c r="HDM5" s="503"/>
      <c r="HDN5" s="503"/>
      <c r="HDO5" s="503"/>
      <c r="HDP5" s="503"/>
      <c r="HDQ5" s="503"/>
      <c r="HDR5" s="503"/>
      <c r="HDS5" s="503"/>
      <c r="HDT5" s="503"/>
      <c r="HDU5" s="503"/>
      <c r="HDV5" s="503"/>
      <c r="HDW5" s="503"/>
      <c r="HDX5" s="503"/>
      <c r="HDY5" s="503"/>
      <c r="HDZ5" s="503"/>
      <c r="HEA5" s="503"/>
      <c r="HEB5" s="503"/>
      <c r="HEC5" s="503"/>
      <c r="HED5" s="503"/>
      <c r="HEE5" s="503"/>
      <c r="HEF5" s="503"/>
      <c r="HEG5" s="503"/>
      <c r="HEH5" s="503"/>
      <c r="HEI5" s="503"/>
      <c r="HEJ5" s="503"/>
      <c r="HEK5" s="503"/>
      <c r="HEL5" s="503"/>
      <c r="HEM5" s="503"/>
      <c r="HEN5" s="503"/>
      <c r="HEO5" s="503"/>
      <c r="HEP5" s="503"/>
      <c r="HEQ5" s="503"/>
      <c r="HER5" s="503"/>
      <c r="HES5" s="503"/>
      <c r="HET5" s="503"/>
      <c r="HEU5" s="503"/>
      <c r="HEV5" s="503"/>
      <c r="HEW5" s="503"/>
      <c r="HEX5" s="503"/>
      <c r="HEY5" s="503"/>
      <c r="HEZ5" s="503"/>
      <c r="HFA5" s="503"/>
      <c r="HFB5" s="503"/>
      <c r="HFC5" s="503"/>
      <c r="HFD5" s="503"/>
      <c r="HFE5" s="503"/>
      <c r="HFF5" s="503"/>
      <c r="HFG5" s="503"/>
      <c r="HFH5" s="503"/>
      <c r="HFI5" s="503"/>
      <c r="HFJ5" s="503"/>
      <c r="HFK5" s="503"/>
      <c r="HFL5" s="503"/>
      <c r="HFM5" s="503"/>
      <c r="HFN5" s="503"/>
      <c r="HFO5" s="503"/>
      <c r="HFP5" s="503"/>
      <c r="HFQ5" s="503"/>
      <c r="HFR5" s="503"/>
      <c r="HFS5" s="503"/>
      <c r="HFT5" s="503"/>
      <c r="HFU5" s="503"/>
      <c r="HFV5" s="503"/>
      <c r="HFW5" s="503"/>
      <c r="HFX5" s="503"/>
      <c r="HFY5" s="503"/>
      <c r="HFZ5" s="503"/>
      <c r="HGA5" s="503"/>
      <c r="HGB5" s="503"/>
      <c r="HGC5" s="503"/>
      <c r="HGD5" s="503"/>
      <c r="HGE5" s="503"/>
      <c r="HGF5" s="503"/>
      <c r="HGG5" s="503"/>
      <c r="HGH5" s="503"/>
      <c r="HGI5" s="503"/>
      <c r="HGJ5" s="503"/>
      <c r="HGK5" s="503"/>
      <c r="HGL5" s="503"/>
      <c r="HGM5" s="503"/>
      <c r="HGN5" s="503"/>
      <c r="HGO5" s="503"/>
      <c r="HGP5" s="503"/>
      <c r="HGQ5" s="503"/>
      <c r="HGR5" s="503"/>
      <c r="HGS5" s="503"/>
      <c r="HGT5" s="503"/>
      <c r="HGU5" s="503"/>
      <c r="HGV5" s="503"/>
      <c r="HGW5" s="503"/>
      <c r="HGX5" s="503"/>
      <c r="HGY5" s="503"/>
      <c r="HGZ5" s="503"/>
      <c r="HHA5" s="503"/>
      <c r="HHB5" s="503"/>
      <c r="HHC5" s="503"/>
      <c r="HHD5" s="503"/>
      <c r="HHE5" s="503"/>
      <c r="HHF5" s="503"/>
      <c r="HHG5" s="503"/>
      <c r="HHH5" s="503"/>
      <c r="HHI5" s="503"/>
      <c r="HHJ5" s="503"/>
      <c r="HHK5" s="503"/>
      <c r="HHL5" s="503"/>
      <c r="HHM5" s="503"/>
      <c r="HHN5" s="503"/>
      <c r="HHO5" s="503"/>
      <c r="HHP5" s="503"/>
      <c r="HHQ5" s="503"/>
      <c r="HHR5" s="503"/>
      <c r="HHS5" s="503"/>
      <c r="HHT5" s="503"/>
      <c r="HHU5" s="503"/>
      <c r="HHV5" s="503"/>
      <c r="HHW5" s="503"/>
      <c r="HHX5" s="503"/>
      <c r="HHY5" s="503"/>
      <c r="HHZ5" s="503"/>
      <c r="HIA5" s="503"/>
      <c r="HIB5" s="503"/>
      <c r="HIC5" s="503"/>
      <c r="HID5" s="503"/>
      <c r="HIE5" s="503"/>
      <c r="HIF5" s="503"/>
      <c r="HIG5" s="503"/>
      <c r="HIH5" s="503"/>
      <c r="HII5" s="503"/>
      <c r="HIJ5" s="503"/>
      <c r="HIK5" s="503"/>
      <c r="HIL5" s="503"/>
      <c r="HIM5" s="503"/>
      <c r="HIN5" s="503"/>
      <c r="HIO5" s="503"/>
      <c r="HIP5" s="503"/>
      <c r="HIQ5" s="503"/>
      <c r="HIR5" s="503"/>
      <c r="HIS5" s="503"/>
      <c r="HIT5" s="503"/>
      <c r="HIU5" s="503"/>
      <c r="HIV5" s="503"/>
      <c r="HIW5" s="503"/>
      <c r="HIX5" s="503"/>
      <c r="HIY5" s="503"/>
      <c r="HIZ5" s="503"/>
      <c r="HJA5" s="503"/>
      <c r="HJB5" s="503"/>
      <c r="HJC5" s="503"/>
      <c r="HJD5" s="503"/>
      <c r="HJE5" s="503"/>
      <c r="HJF5" s="503"/>
      <c r="HJG5" s="503"/>
      <c r="HJH5" s="503"/>
      <c r="HJI5" s="503"/>
      <c r="HJJ5" s="503"/>
      <c r="HJK5" s="503"/>
      <c r="HJL5" s="503"/>
      <c r="HJM5" s="503"/>
      <c r="HJN5" s="503"/>
      <c r="HJO5" s="503"/>
      <c r="HJP5" s="503"/>
      <c r="HJQ5" s="503"/>
      <c r="HJR5" s="503"/>
      <c r="HJS5" s="503"/>
      <c r="HJT5" s="503"/>
      <c r="HJU5" s="503"/>
      <c r="HJV5" s="503"/>
      <c r="HJW5" s="503"/>
      <c r="HJX5" s="503"/>
      <c r="HJY5" s="503"/>
      <c r="HJZ5" s="503"/>
      <c r="HKA5" s="503"/>
      <c r="HKB5" s="503"/>
      <c r="HKC5" s="503"/>
      <c r="HKD5" s="503"/>
      <c r="HKE5" s="503"/>
      <c r="HKF5" s="503"/>
      <c r="HKG5" s="503"/>
      <c r="HKH5" s="503"/>
      <c r="HKI5" s="503"/>
      <c r="HKJ5" s="503"/>
      <c r="HKK5" s="503"/>
      <c r="HKL5" s="503"/>
      <c r="HKM5" s="503"/>
      <c r="HKN5" s="503"/>
      <c r="HKO5" s="503"/>
      <c r="HKP5" s="503"/>
      <c r="HKQ5" s="503"/>
      <c r="HKR5" s="503"/>
      <c r="HKS5" s="503"/>
      <c r="HKT5" s="503"/>
      <c r="HKU5" s="503"/>
      <c r="HKV5" s="503"/>
      <c r="HKW5" s="503"/>
      <c r="HKX5" s="503"/>
      <c r="HKY5" s="503"/>
      <c r="HKZ5" s="503"/>
      <c r="HLA5" s="503"/>
      <c r="HLB5" s="503"/>
      <c r="HLC5" s="503"/>
      <c r="HLD5" s="503"/>
      <c r="HLE5" s="503"/>
      <c r="HLF5" s="503"/>
      <c r="HLG5" s="503"/>
      <c r="HLH5" s="503"/>
      <c r="HLI5" s="503"/>
      <c r="HLJ5" s="503"/>
      <c r="HLK5" s="503"/>
      <c r="HLL5" s="503"/>
      <c r="HLM5" s="503"/>
      <c r="HLN5" s="503"/>
      <c r="HLO5" s="503"/>
      <c r="HLP5" s="503"/>
      <c r="HLQ5" s="503"/>
      <c r="HLR5" s="503"/>
      <c r="HLS5" s="503"/>
      <c r="HLT5" s="503"/>
      <c r="HLU5" s="503"/>
      <c r="HLV5" s="503"/>
      <c r="HLW5" s="503"/>
      <c r="HLX5" s="503"/>
      <c r="HLY5" s="503"/>
      <c r="HLZ5" s="503"/>
      <c r="HMA5" s="503"/>
      <c r="HMB5" s="503"/>
      <c r="HMC5" s="503"/>
      <c r="HMD5" s="503"/>
      <c r="HME5" s="503"/>
      <c r="HMF5" s="503"/>
      <c r="HMG5" s="503"/>
      <c r="HMH5" s="503"/>
      <c r="HMI5" s="503"/>
      <c r="HMJ5" s="503"/>
      <c r="HMK5" s="503"/>
      <c r="HML5" s="503"/>
      <c r="HMM5" s="503"/>
      <c r="HMN5" s="503"/>
      <c r="HMO5" s="503"/>
      <c r="HMP5" s="503"/>
      <c r="HMQ5" s="503"/>
      <c r="HMR5" s="503"/>
      <c r="HMS5" s="503"/>
      <c r="HMT5" s="503"/>
      <c r="HMU5" s="503"/>
      <c r="HMV5" s="503"/>
      <c r="HMW5" s="503"/>
      <c r="HMX5" s="503"/>
      <c r="HMY5" s="503"/>
      <c r="HMZ5" s="503"/>
      <c r="HNA5" s="503"/>
      <c r="HNB5" s="503"/>
      <c r="HNC5" s="503"/>
      <c r="HND5" s="503"/>
      <c r="HNE5" s="503"/>
      <c r="HNF5" s="503"/>
      <c r="HNG5" s="503"/>
      <c r="HNH5" s="503"/>
      <c r="HNI5" s="503"/>
      <c r="HNJ5" s="503"/>
      <c r="HNK5" s="503"/>
      <c r="HNL5" s="503"/>
      <c r="HNM5" s="503"/>
      <c r="HNN5" s="503"/>
      <c r="HNO5" s="503"/>
      <c r="HNP5" s="503"/>
      <c r="HNQ5" s="503"/>
      <c r="HNR5" s="503"/>
      <c r="HNS5" s="503"/>
      <c r="HNT5" s="503"/>
      <c r="HNU5" s="503"/>
      <c r="HNV5" s="503"/>
      <c r="HNW5" s="503"/>
      <c r="HNX5" s="503"/>
      <c r="HNY5" s="503"/>
      <c r="HNZ5" s="503"/>
      <c r="HOA5" s="503"/>
      <c r="HOB5" s="503"/>
      <c r="HOC5" s="503"/>
      <c r="HOD5" s="503"/>
      <c r="HOE5" s="503"/>
      <c r="HOF5" s="503"/>
      <c r="HOG5" s="503"/>
      <c r="HOH5" s="503"/>
      <c r="HOI5" s="503"/>
      <c r="HOJ5" s="503"/>
      <c r="HOK5" s="503"/>
      <c r="HOL5" s="503"/>
      <c r="HOM5" s="503"/>
      <c r="HON5" s="503"/>
      <c r="HOO5" s="503"/>
      <c r="HOP5" s="503"/>
      <c r="HOQ5" s="503"/>
      <c r="HOR5" s="503"/>
      <c r="HOS5" s="503"/>
      <c r="HOT5" s="503"/>
      <c r="HOU5" s="503"/>
      <c r="HOV5" s="503"/>
      <c r="HOW5" s="503"/>
      <c r="HOX5" s="503"/>
      <c r="HOY5" s="503"/>
      <c r="HOZ5" s="503"/>
      <c r="HPA5" s="503"/>
      <c r="HPB5" s="503"/>
      <c r="HPC5" s="503"/>
      <c r="HPD5" s="503"/>
      <c r="HPE5" s="503"/>
      <c r="HPF5" s="503"/>
      <c r="HPG5" s="503"/>
      <c r="HPH5" s="503"/>
      <c r="HPI5" s="503"/>
      <c r="HPJ5" s="503"/>
      <c r="HPK5" s="503"/>
      <c r="HPL5" s="503"/>
      <c r="HPM5" s="503"/>
      <c r="HPN5" s="503"/>
      <c r="HPO5" s="503"/>
      <c r="HPP5" s="503"/>
      <c r="HPQ5" s="503"/>
      <c r="HPR5" s="503"/>
      <c r="HPS5" s="503"/>
      <c r="HPT5" s="503"/>
      <c r="HPU5" s="503"/>
      <c r="HPV5" s="503"/>
      <c r="HPW5" s="503"/>
      <c r="HPX5" s="503"/>
      <c r="HPY5" s="503"/>
      <c r="HPZ5" s="503"/>
      <c r="HQA5" s="503"/>
      <c r="HQB5" s="503"/>
      <c r="HQC5" s="503"/>
      <c r="HQD5" s="503"/>
      <c r="HQE5" s="503"/>
      <c r="HQF5" s="503"/>
      <c r="HQG5" s="503"/>
      <c r="HQH5" s="503"/>
      <c r="HQI5" s="503"/>
      <c r="HQJ5" s="503"/>
      <c r="HQK5" s="503"/>
      <c r="HQL5" s="503"/>
      <c r="HQM5" s="503"/>
      <c r="HQN5" s="503"/>
      <c r="HQO5" s="503"/>
      <c r="HQP5" s="503"/>
      <c r="HQQ5" s="503"/>
      <c r="HQR5" s="503"/>
      <c r="HQS5" s="503"/>
      <c r="HQT5" s="503"/>
      <c r="HQU5" s="503"/>
      <c r="HQV5" s="503"/>
      <c r="HQW5" s="503"/>
      <c r="HQX5" s="503"/>
      <c r="HQY5" s="503"/>
      <c r="HQZ5" s="503"/>
      <c r="HRA5" s="503"/>
      <c r="HRB5" s="503"/>
      <c r="HRC5" s="503"/>
      <c r="HRD5" s="503"/>
      <c r="HRE5" s="503"/>
      <c r="HRF5" s="503"/>
      <c r="HRG5" s="503"/>
      <c r="HRH5" s="503"/>
      <c r="HRI5" s="503"/>
      <c r="HRJ5" s="503"/>
      <c r="HRK5" s="503"/>
      <c r="HRL5" s="503"/>
      <c r="HRM5" s="503"/>
      <c r="HRN5" s="503"/>
      <c r="HRO5" s="503"/>
      <c r="HRP5" s="503"/>
      <c r="HRQ5" s="503"/>
      <c r="HRR5" s="503"/>
      <c r="HRS5" s="503"/>
      <c r="HRT5" s="503"/>
      <c r="HRU5" s="503"/>
      <c r="HRV5" s="503"/>
      <c r="HRW5" s="503"/>
      <c r="HRX5" s="503"/>
      <c r="HRY5" s="503"/>
      <c r="HRZ5" s="503"/>
      <c r="HSA5" s="503"/>
      <c r="HSB5" s="503"/>
      <c r="HSC5" s="503"/>
      <c r="HSD5" s="503"/>
      <c r="HSE5" s="503"/>
      <c r="HSF5" s="503"/>
      <c r="HSG5" s="503"/>
      <c r="HSH5" s="503"/>
      <c r="HSI5" s="503"/>
      <c r="HSJ5" s="503"/>
      <c r="HSK5" s="503"/>
      <c r="HSL5" s="503"/>
      <c r="HSM5" s="503"/>
      <c r="HSN5" s="503"/>
      <c r="HSO5" s="503"/>
      <c r="HSP5" s="503"/>
      <c r="HSQ5" s="503"/>
      <c r="HSR5" s="503"/>
      <c r="HSS5" s="503"/>
      <c r="HST5" s="503"/>
      <c r="HSU5" s="503"/>
      <c r="HSV5" s="503"/>
      <c r="HSW5" s="503"/>
      <c r="HSX5" s="503"/>
      <c r="HSY5" s="503"/>
      <c r="HSZ5" s="503"/>
      <c r="HTA5" s="503"/>
      <c r="HTB5" s="503"/>
      <c r="HTC5" s="503"/>
      <c r="HTD5" s="503"/>
      <c r="HTE5" s="503"/>
      <c r="HTF5" s="503"/>
      <c r="HTG5" s="503"/>
      <c r="HTH5" s="503"/>
      <c r="HTI5" s="503"/>
      <c r="HTJ5" s="503"/>
      <c r="HTK5" s="503"/>
      <c r="HTL5" s="503"/>
      <c r="HTM5" s="503"/>
      <c r="HTN5" s="503"/>
      <c r="HTO5" s="503"/>
      <c r="HTP5" s="503"/>
      <c r="HTQ5" s="503"/>
      <c r="HTR5" s="503"/>
      <c r="HTS5" s="503"/>
      <c r="HTT5" s="503"/>
      <c r="HTU5" s="503"/>
      <c r="HTV5" s="503"/>
      <c r="HTW5" s="503"/>
      <c r="HTX5" s="503"/>
      <c r="HTY5" s="503"/>
      <c r="HTZ5" s="503"/>
      <c r="HUA5" s="503"/>
      <c r="HUB5" s="503"/>
      <c r="HUC5" s="503"/>
      <c r="HUD5" s="503"/>
      <c r="HUE5" s="503"/>
      <c r="HUF5" s="503"/>
      <c r="HUG5" s="503"/>
      <c r="HUH5" s="503"/>
      <c r="HUI5" s="503"/>
      <c r="HUJ5" s="503"/>
      <c r="HUK5" s="503"/>
      <c r="HUL5" s="503"/>
      <c r="HUM5" s="503"/>
      <c r="HUN5" s="503"/>
      <c r="HUO5" s="503"/>
      <c r="HUP5" s="503"/>
      <c r="HUQ5" s="503"/>
      <c r="HUR5" s="503"/>
      <c r="HUS5" s="503"/>
      <c r="HUT5" s="503"/>
      <c r="HUU5" s="503"/>
      <c r="HUV5" s="503"/>
      <c r="HUW5" s="503"/>
      <c r="HUX5" s="503"/>
      <c r="HUY5" s="503"/>
      <c r="HUZ5" s="503"/>
      <c r="HVA5" s="503"/>
      <c r="HVB5" s="503"/>
      <c r="HVC5" s="503"/>
      <c r="HVD5" s="503"/>
      <c r="HVE5" s="503"/>
      <c r="HVF5" s="503"/>
      <c r="HVG5" s="503"/>
      <c r="HVH5" s="503"/>
      <c r="HVI5" s="503"/>
      <c r="HVJ5" s="503"/>
      <c r="HVK5" s="503"/>
      <c r="HVL5" s="503"/>
      <c r="HVM5" s="503"/>
      <c r="HVN5" s="503"/>
      <c r="HVO5" s="503"/>
      <c r="HVP5" s="503"/>
      <c r="HVQ5" s="503"/>
      <c r="HVR5" s="503"/>
      <c r="HVS5" s="503"/>
      <c r="HVT5" s="503"/>
      <c r="HVU5" s="503"/>
      <c r="HVV5" s="503"/>
      <c r="HVW5" s="503"/>
      <c r="HVX5" s="503"/>
      <c r="HVY5" s="503"/>
      <c r="HVZ5" s="503"/>
      <c r="HWA5" s="503"/>
      <c r="HWB5" s="503"/>
      <c r="HWC5" s="503"/>
      <c r="HWD5" s="503"/>
      <c r="HWE5" s="503"/>
      <c r="HWF5" s="503"/>
      <c r="HWG5" s="503"/>
      <c r="HWH5" s="503"/>
      <c r="HWI5" s="503"/>
      <c r="HWJ5" s="503"/>
      <c r="HWK5" s="503"/>
      <c r="HWL5" s="503"/>
      <c r="HWM5" s="503"/>
      <c r="HWN5" s="503"/>
      <c r="HWO5" s="503"/>
      <c r="HWP5" s="503"/>
      <c r="HWQ5" s="503"/>
      <c r="HWR5" s="503"/>
      <c r="HWS5" s="503"/>
      <c r="HWT5" s="503"/>
      <c r="HWU5" s="503"/>
      <c r="HWV5" s="503"/>
      <c r="HWW5" s="503"/>
      <c r="HWX5" s="503"/>
      <c r="HWY5" s="503"/>
      <c r="HWZ5" s="503"/>
      <c r="HXA5" s="503"/>
      <c r="HXB5" s="503"/>
      <c r="HXC5" s="503"/>
      <c r="HXD5" s="503"/>
      <c r="HXE5" s="503"/>
      <c r="HXF5" s="503"/>
      <c r="HXG5" s="503"/>
      <c r="HXH5" s="503"/>
      <c r="HXI5" s="503"/>
      <c r="HXJ5" s="503"/>
      <c r="HXK5" s="503"/>
      <c r="HXL5" s="503"/>
      <c r="HXM5" s="503"/>
      <c r="HXN5" s="503"/>
      <c r="HXO5" s="503"/>
      <c r="HXP5" s="503"/>
      <c r="HXQ5" s="503"/>
      <c r="HXR5" s="503"/>
      <c r="HXS5" s="503"/>
      <c r="HXT5" s="503"/>
      <c r="HXU5" s="503"/>
      <c r="HXV5" s="503"/>
      <c r="HXW5" s="503"/>
      <c r="HXX5" s="503"/>
      <c r="HXY5" s="503"/>
      <c r="HXZ5" s="503"/>
      <c r="HYA5" s="503"/>
      <c r="HYB5" s="503"/>
      <c r="HYC5" s="503"/>
      <c r="HYD5" s="503"/>
      <c r="HYE5" s="503"/>
      <c r="HYF5" s="503"/>
      <c r="HYG5" s="503"/>
      <c r="HYH5" s="503"/>
      <c r="HYI5" s="503"/>
      <c r="HYJ5" s="503"/>
      <c r="HYK5" s="503"/>
      <c r="HYL5" s="503"/>
      <c r="HYM5" s="503"/>
      <c r="HYN5" s="503"/>
      <c r="HYO5" s="503"/>
      <c r="HYP5" s="503"/>
      <c r="HYQ5" s="503"/>
      <c r="HYR5" s="503"/>
      <c r="HYS5" s="503"/>
      <c r="HYT5" s="503"/>
      <c r="HYU5" s="503"/>
      <c r="HYV5" s="503"/>
      <c r="HYW5" s="503"/>
      <c r="HYX5" s="503"/>
      <c r="HYY5" s="503"/>
      <c r="HYZ5" s="503"/>
      <c r="HZA5" s="503"/>
      <c r="HZB5" s="503"/>
      <c r="HZC5" s="503"/>
      <c r="HZD5" s="503"/>
      <c r="HZE5" s="503"/>
      <c r="HZF5" s="503"/>
      <c r="HZG5" s="503"/>
      <c r="HZH5" s="503"/>
      <c r="HZI5" s="503"/>
      <c r="HZJ5" s="503"/>
      <c r="HZK5" s="503"/>
      <c r="HZL5" s="503"/>
      <c r="HZM5" s="503"/>
      <c r="HZN5" s="503"/>
      <c r="HZO5" s="503"/>
      <c r="HZP5" s="503"/>
      <c r="HZQ5" s="503"/>
      <c r="HZR5" s="503"/>
      <c r="HZS5" s="503"/>
      <c r="HZT5" s="503"/>
      <c r="HZU5" s="503"/>
      <c r="HZV5" s="503"/>
      <c r="HZW5" s="503"/>
      <c r="HZX5" s="503"/>
      <c r="HZY5" s="503"/>
      <c r="HZZ5" s="503"/>
      <c r="IAA5" s="503"/>
      <c r="IAB5" s="503"/>
      <c r="IAC5" s="503"/>
      <c r="IAD5" s="503"/>
      <c r="IAE5" s="503"/>
      <c r="IAF5" s="503"/>
      <c r="IAG5" s="503"/>
      <c r="IAH5" s="503"/>
      <c r="IAI5" s="503"/>
      <c r="IAJ5" s="503"/>
      <c r="IAK5" s="503"/>
      <c r="IAL5" s="503"/>
      <c r="IAM5" s="503"/>
      <c r="IAN5" s="503"/>
      <c r="IAO5" s="503"/>
      <c r="IAP5" s="503"/>
      <c r="IAQ5" s="503"/>
      <c r="IAR5" s="503"/>
      <c r="IAS5" s="503"/>
      <c r="IAT5" s="503"/>
      <c r="IAU5" s="503"/>
      <c r="IAV5" s="503"/>
      <c r="IAW5" s="503"/>
      <c r="IAX5" s="503"/>
      <c r="IAY5" s="503"/>
      <c r="IAZ5" s="503"/>
      <c r="IBA5" s="503"/>
      <c r="IBB5" s="503"/>
      <c r="IBC5" s="503"/>
      <c r="IBD5" s="503"/>
      <c r="IBE5" s="503"/>
      <c r="IBF5" s="503"/>
      <c r="IBG5" s="503"/>
      <c r="IBH5" s="503"/>
      <c r="IBI5" s="503"/>
      <c r="IBJ5" s="503"/>
      <c r="IBK5" s="503"/>
      <c r="IBL5" s="503"/>
      <c r="IBM5" s="503"/>
      <c r="IBN5" s="503"/>
      <c r="IBO5" s="503"/>
      <c r="IBP5" s="503"/>
      <c r="IBQ5" s="503"/>
      <c r="IBR5" s="503"/>
      <c r="IBS5" s="503"/>
      <c r="IBT5" s="503"/>
      <c r="IBU5" s="503"/>
      <c r="IBV5" s="503"/>
      <c r="IBW5" s="503"/>
      <c r="IBX5" s="503"/>
      <c r="IBY5" s="503"/>
      <c r="IBZ5" s="503"/>
      <c r="ICA5" s="503"/>
      <c r="ICB5" s="503"/>
      <c r="ICC5" s="503"/>
      <c r="ICD5" s="503"/>
      <c r="ICE5" s="503"/>
      <c r="ICF5" s="503"/>
      <c r="ICG5" s="503"/>
      <c r="ICH5" s="503"/>
      <c r="ICI5" s="503"/>
      <c r="ICJ5" s="503"/>
      <c r="ICK5" s="503"/>
      <c r="ICL5" s="503"/>
      <c r="ICM5" s="503"/>
      <c r="ICN5" s="503"/>
      <c r="ICO5" s="503"/>
      <c r="ICP5" s="503"/>
      <c r="ICQ5" s="503"/>
      <c r="ICR5" s="503"/>
      <c r="ICS5" s="503"/>
      <c r="ICT5" s="503"/>
      <c r="ICU5" s="503"/>
      <c r="ICV5" s="503"/>
      <c r="ICW5" s="503"/>
      <c r="ICX5" s="503"/>
      <c r="ICY5" s="503"/>
      <c r="ICZ5" s="503"/>
      <c r="IDA5" s="503"/>
      <c r="IDB5" s="503"/>
      <c r="IDC5" s="503"/>
      <c r="IDD5" s="503"/>
      <c r="IDE5" s="503"/>
      <c r="IDF5" s="503"/>
      <c r="IDG5" s="503"/>
      <c r="IDH5" s="503"/>
      <c r="IDI5" s="503"/>
      <c r="IDJ5" s="503"/>
      <c r="IDK5" s="503"/>
      <c r="IDL5" s="503"/>
      <c r="IDM5" s="503"/>
      <c r="IDN5" s="503"/>
      <c r="IDO5" s="503"/>
      <c r="IDP5" s="503"/>
      <c r="IDQ5" s="503"/>
      <c r="IDR5" s="503"/>
      <c r="IDS5" s="503"/>
      <c r="IDT5" s="503"/>
      <c r="IDU5" s="503"/>
      <c r="IDV5" s="503"/>
      <c r="IDW5" s="503"/>
      <c r="IDX5" s="503"/>
      <c r="IDY5" s="503"/>
      <c r="IDZ5" s="503"/>
      <c r="IEA5" s="503"/>
      <c r="IEB5" s="503"/>
      <c r="IEC5" s="503"/>
      <c r="IED5" s="503"/>
      <c r="IEE5" s="503"/>
      <c r="IEF5" s="503"/>
      <c r="IEG5" s="503"/>
      <c r="IEH5" s="503"/>
      <c r="IEI5" s="503"/>
      <c r="IEJ5" s="503"/>
      <c r="IEK5" s="503"/>
      <c r="IEL5" s="503"/>
      <c r="IEM5" s="503"/>
      <c r="IEN5" s="503"/>
      <c r="IEO5" s="503"/>
      <c r="IEP5" s="503"/>
      <c r="IEQ5" s="503"/>
      <c r="IER5" s="503"/>
      <c r="IES5" s="503"/>
      <c r="IET5" s="503"/>
      <c r="IEU5" s="503"/>
      <c r="IEV5" s="503"/>
      <c r="IEW5" s="503"/>
      <c r="IEX5" s="503"/>
      <c r="IEY5" s="503"/>
      <c r="IEZ5" s="503"/>
      <c r="IFA5" s="503"/>
      <c r="IFB5" s="503"/>
      <c r="IFC5" s="503"/>
      <c r="IFD5" s="503"/>
      <c r="IFE5" s="503"/>
      <c r="IFF5" s="503"/>
      <c r="IFG5" s="503"/>
      <c r="IFH5" s="503"/>
      <c r="IFI5" s="503"/>
      <c r="IFJ5" s="503"/>
      <c r="IFK5" s="503"/>
      <c r="IFL5" s="503"/>
      <c r="IFM5" s="503"/>
      <c r="IFN5" s="503"/>
      <c r="IFO5" s="503"/>
      <c r="IFP5" s="503"/>
      <c r="IFQ5" s="503"/>
      <c r="IFR5" s="503"/>
      <c r="IFS5" s="503"/>
      <c r="IFT5" s="503"/>
      <c r="IFU5" s="503"/>
      <c r="IFV5" s="503"/>
      <c r="IFW5" s="503"/>
      <c r="IFX5" s="503"/>
      <c r="IFY5" s="503"/>
      <c r="IFZ5" s="503"/>
      <c r="IGA5" s="503"/>
      <c r="IGB5" s="503"/>
      <c r="IGC5" s="503"/>
      <c r="IGD5" s="503"/>
      <c r="IGE5" s="503"/>
      <c r="IGF5" s="503"/>
      <c r="IGG5" s="503"/>
      <c r="IGH5" s="503"/>
      <c r="IGI5" s="503"/>
      <c r="IGJ5" s="503"/>
      <c r="IGK5" s="503"/>
      <c r="IGL5" s="503"/>
      <c r="IGM5" s="503"/>
      <c r="IGN5" s="503"/>
      <c r="IGO5" s="503"/>
      <c r="IGP5" s="503"/>
      <c r="IGQ5" s="503"/>
      <c r="IGR5" s="503"/>
      <c r="IGS5" s="503"/>
      <c r="IGT5" s="503"/>
      <c r="IGU5" s="503"/>
      <c r="IGV5" s="503"/>
      <c r="IGW5" s="503"/>
      <c r="IGX5" s="503"/>
      <c r="IGY5" s="503"/>
      <c r="IGZ5" s="503"/>
      <c r="IHA5" s="503"/>
      <c r="IHB5" s="503"/>
      <c r="IHC5" s="503"/>
      <c r="IHD5" s="503"/>
      <c r="IHE5" s="503"/>
      <c r="IHF5" s="503"/>
      <c r="IHG5" s="503"/>
      <c r="IHH5" s="503"/>
      <c r="IHI5" s="503"/>
      <c r="IHJ5" s="503"/>
      <c r="IHK5" s="503"/>
      <c r="IHL5" s="503"/>
      <c r="IHM5" s="503"/>
      <c r="IHN5" s="503"/>
      <c r="IHO5" s="503"/>
      <c r="IHP5" s="503"/>
      <c r="IHQ5" s="503"/>
      <c r="IHR5" s="503"/>
      <c r="IHS5" s="503"/>
      <c r="IHT5" s="503"/>
      <c r="IHU5" s="503"/>
      <c r="IHV5" s="503"/>
      <c r="IHW5" s="503"/>
      <c r="IHX5" s="503"/>
      <c r="IHY5" s="503"/>
      <c r="IHZ5" s="503"/>
      <c r="IIA5" s="503"/>
      <c r="IIB5" s="503"/>
      <c r="IIC5" s="503"/>
      <c r="IID5" s="503"/>
      <c r="IIE5" s="503"/>
      <c r="IIF5" s="503"/>
      <c r="IIG5" s="503"/>
      <c r="IIH5" s="503"/>
      <c r="III5" s="503"/>
      <c r="IIJ5" s="503"/>
      <c r="IIK5" s="503"/>
      <c r="IIL5" s="503"/>
      <c r="IIM5" s="503"/>
      <c r="IIN5" s="503"/>
      <c r="IIO5" s="503"/>
      <c r="IIP5" s="503"/>
      <c r="IIQ5" s="503"/>
      <c r="IIR5" s="503"/>
      <c r="IIS5" s="503"/>
      <c r="IIT5" s="503"/>
      <c r="IIU5" s="503"/>
      <c r="IIV5" s="503"/>
      <c r="IIW5" s="503"/>
      <c r="IIX5" s="503"/>
      <c r="IIY5" s="503"/>
      <c r="IIZ5" s="503"/>
      <c r="IJA5" s="503"/>
      <c r="IJB5" s="503"/>
      <c r="IJC5" s="503"/>
      <c r="IJD5" s="503"/>
      <c r="IJE5" s="503"/>
      <c r="IJF5" s="503"/>
      <c r="IJG5" s="503"/>
      <c r="IJH5" s="503"/>
      <c r="IJI5" s="503"/>
      <c r="IJJ5" s="503"/>
      <c r="IJK5" s="503"/>
      <c r="IJL5" s="503"/>
      <c r="IJM5" s="503"/>
      <c r="IJN5" s="503"/>
      <c r="IJO5" s="503"/>
      <c r="IJP5" s="503"/>
      <c r="IJQ5" s="503"/>
      <c r="IJR5" s="503"/>
      <c r="IJS5" s="503"/>
      <c r="IJT5" s="503"/>
      <c r="IJU5" s="503"/>
      <c r="IJV5" s="503"/>
      <c r="IJW5" s="503"/>
      <c r="IJX5" s="503"/>
      <c r="IJY5" s="503"/>
      <c r="IJZ5" s="503"/>
      <c r="IKA5" s="503"/>
      <c r="IKB5" s="503"/>
      <c r="IKC5" s="503"/>
      <c r="IKD5" s="503"/>
      <c r="IKE5" s="503"/>
      <c r="IKF5" s="503"/>
      <c r="IKG5" s="503"/>
      <c r="IKH5" s="503"/>
      <c r="IKI5" s="503"/>
      <c r="IKJ5" s="503"/>
      <c r="IKK5" s="503"/>
      <c r="IKL5" s="503"/>
      <c r="IKM5" s="503"/>
      <c r="IKN5" s="503"/>
      <c r="IKO5" s="503"/>
      <c r="IKP5" s="503"/>
      <c r="IKQ5" s="503"/>
      <c r="IKR5" s="503"/>
      <c r="IKS5" s="503"/>
      <c r="IKT5" s="503"/>
      <c r="IKU5" s="503"/>
      <c r="IKV5" s="503"/>
      <c r="IKW5" s="503"/>
      <c r="IKX5" s="503"/>
      <c r="IKY5" s="503"/>
      <c r="IKZ5" s="503"/>
      <c r="ILA5" s="503"/>
      <c r="ILB5" s="503"/>
      <c r="ILC5" s="503"/>
      <c r="ILD5" s="503"/>
      <c r="ILE5" s="503"/>
      <c r="ILF5" s="503"/>
      <c r="ILG5" s="503"/>
      <c r="ILH5" s="503"/>
      <c r="ILI5" s="503"/>
      <c r="ILJ5" s="503"/>
      <c r="ILK5" s="503"/>
      <c r="ILL5" s="503"/>
      <c r="ILM5" s="503"/>
      <c r="ILN5" s="503"/>
      <c r="ILO5" s="503"/>
      <c r="ILP5" s="503"/>
      <c r="ILQ5" s="503"/>
      <c r="ILR5" s="503"/>
      <c r="ILS5" s="503"/>
      <c r="ILT5" s="503"/>
      <c r="ILU5" s="503"/>
      <c r="ILV5" s="503"/>
      <c r="ILW5" s="503"/>
      <c r="ILX5" s="503"/>
      <c r="ILY5" s="503"/>
      <c r="ILZ5" s="503"/>
      <c r="IMA5" s="503"/>
      <c r="IMB5" s="503"/>
      <c r="IMC5" s="503"/>
      <c r="IMD5" s="503"/>
      <c r="IME5" s="503"/>
      <c r="IMF5" s="503"/>
      <c r="IMG5" s="503"/>
      <c r="IMH5" s="503"/>
      <c r="IMI5" s="503"/>
      <c r="IMJ5" s="503"/>
      <c r="IMK5" s="503"/>
      <c r="IML5" s="503"/>
      <c r="IMM5" s="503"/>
      <c r="IMN5" s="503"/>
      <c r="IMO5" s="503"/>
      <c r="IMP5" s="503"/>
      <c r="IMQ5" s="503"/>
      <c r="IMR5" s="503"/>
      <c r="IMS5" s="503"/>
      <c r="IMT5" s="503"/>
      <c r="IMU5" s="503"/>
      <c r="IMV5" s="503"/>
      <c r="IMW5" s="503"/>
      <c r="IMX5" s="503"/>
      <c r="IMY5" s="503"/>
      <c r="IMZ5" s="503"/>
      <c r="INA5" s="503"/>
      <c r="INB5" s="503"/>
      <c r="INC5" s="503"/>
      <c r="IND5" s="503"/>
      <c r="INE5" s="503"/>
      <c r="INF5" s="503"/>
      <c r="ING5" s="503"/>
      <c r="INH5" s="503"/>
      <c r="INI5" s="503"/>
      <c r="INJ5" s="503"/>
      <c r="INK5" s="503"/>
      <c r="INL5" s="503"/>
      <c r="INM5" s="503"/>
      <c r="INN5" s="503"/>
      <c r="INO5" s="503"/>
      <c r="INP5" s="503"/>
      <c r="INQ5" s="503"/>
      <c r="INR5" s="503"/>
      <c r="INS5" s="503"/>
      <c r="INT5" s="503"/>
      <c r="INU5" s="503"/>
      <c r="INV5" s="503"/>
      <c r="INW5" s="503"/>
      <c r="INX5" s="503"/>
      <c r="INY5" s="503"/>
      <c r="INZ5" s="503"/>
      <c r="IOA5" s="503"/>
      <c r="IOB5" s="503"/>
      <c r="IOC5" s="503"/>
      <c r="IOD5" s="503"/>
      <c r="IOE5" s="503"/>
      <c r="IOF5" s="503"/>
      <c r="IOG5" s="503"/>
      <c r="IOH5" s="503"/>
      <c r="IOI5" s="503"/>
      <c r="IOJ5" s="503"/>
      <c r="IOK5" s="503"/>
      <c r="IOL5" s="503"/>
      <c r="IOM5" s="503"/>
      <c r="ION5" s="503"/>
      <c r="IOO5" s="503"/>
      <c r="IOP5" s="503"/>
      <c r="IOQ5" s="503"/>
      <c r="IOR5" s="503"/>
      <c r="IOS5" s="503"/>
      <c r="IOT5" s="503"/>
      <c r="IOU5" s="503"/>
      <c r="IOV5" s="503"/>
      <c r="IOW5" s="503"/>
      <c r="IOX5" s="503"/>
      <c r="IOY5" s="503"/>
      <c r="IOZ5" s="503"/>
      <c r="IPA5" s="503"/>
      <c r="IPB5" s="503"/>
      <c r="IPC5" s="503"/>
      <c r="IPD5" s="503"/>
      <c r="IPE5" s="503"/>
      <c r="IPF5" s="503"/>
      <c r="IPG5" s="503"/>
      <c r="IPH5" s="503"/>
      <c r="IPI5" s="503"/>
      <c r="IPJ5" s="503"/>
      <c r="IPK5" s="503"/>
      <c r="IPL5" s="503"/>
      <c r="IPM5" s="503"/>
      <c r="IPN5" s="503"/>
      <c r="IPO5" s="503"/>
      <c r="IPP5" s="503"/>
      <c r="IPQ5" s="503"/>
      <c r="IPR5" s="503"/>
      <c r="IPS5" s="503"/>
      <c r="IPT5" s="503"/>
      <c r="IPU5" s="503"/>
      <c r="IPV5" s="503"/>
      <c r="IPW5" s="503"/>
      <c r="IPX5" s="503"/>
      <c r="IPY5" s="503"/>
      <c r="IPZ5" s="503"/>
      <c r="IQA5" s="503"/>
      <c r="IQB5" s="503"/>
      <c r="IQC5" s="503"/>
      <c r="IQD5" s="503"/>
      <c r="IQE5" s="503"/>
      <c r="IQF5" s="503"/>
      <c r="IQG5" s="503"/>
      <c r="IQH5" s="503"/>
      <c r="IQI5" s="503"/>
      <c r="IQJ5" s="503"/>
      <c r="IQK5" s="503"/>
      <c r="IQL5" s="503"/>
      <c r="IQM5" s="503"/>
      <c r="IQN5" s="503"/>
      <c r="IQO5" s="503"/>
      <c r="IQP5" s="503"/>
      <c r="IQQ5" s="503"/>
      <c r="IQR5" s="503"/>
      <c r="IQS5" s="503"/>
      <c r="IQT5" s="503"/>
      <c r="IQU5" s="503"/>
      <c r="IQV5" s="503"/>
      <c r="IQW5" s="503"/>
      <c r="IQX5" s="503"/>
      <c r="IQY5" s="503"/>
      <c r="IQZ5" s="503"/>
      <c r="IRA5" s="503"/>
      <c r="IRB5" s="503"/>
      <c r="IRC5" s="503"/>
      <c r="IRD5" s="503"/>
      <c r="IRE5" s="503"/>
      <c r="IRF5" s="503"/>
      <c r="IRG5" s="503"/>
      <c r="IRH5" s="503"/>
      <c r="IRI5" s="503"/>
      <c r="IRJ5" s="503"/>
      <c r="IRK5" s="503"/>
      <c r="IRL5" s="503"/>
      <c r="IRM5" s="503"/>
      <c r="IRN5" s="503"/>
      <c r="IRO5" s="503"/>
      <c r="IRP5" s="503"/>
      <c r="IRQ5" s="503"/>
      <c r="IRR5" s="503"/>
      <c r="IRS5" s="503"/>
      <c r="IRT5" s="503"/>
      <c r="IRU5" s="503"/>
      <c r="IRV5" s="503"/>
      <c r="IRW5" s="503"/>
      <c r="IRX5" s="503"/>
      <c r="IRY5" s="503"/>
      <c r="IRZ5" s="503"/>
      <c r="ISA5" s="503"/>
      <c r="ISB5" s="503"/>
      <c r="ISC5" s="503"/>
      <c r="ISD5" s="503"/>
      <c r="ISE5" s="503"/>
      <c r="ISF5" s="503"/>
      <c r="ISG5" s="503"/>
      <c r="ISH5" s="503"/>
      <c r="ISI5" s="503"/>
      <c r="ISJ5" s="503"/>
      <c r="ISK5" s="503"/>
      <c r="ISL5" s="503"/>
      <c r="ISM5" s="503"/>
      <c r="ISN5" s="503"/>
      <c r="ISO5" s="503"/>
      <c r="ISP5" s="503"/>
      <c r="ISQ5" s="503"/>
      <c r="ISR5" s="503"/>
      <c r="ISS5" s="503"/>
      <c r="IST5" s="503"/>
      <c r="ISU5" s="503"/>
      <c r="ISV5" s="503"/>
      <c r="ISW5" s="503"/>
      <c r="ISX5" s="503"/>
      <c r="ISY5" s="503"/>
      <c r="ISZ5" s="503"/>
      <c r="ITA5" s="503"/>
      <c r="ITB5" s="503"/>
      <c r="ITC5" s="503"/>
      <c r="ITD5" s="503"/>
      <c r="ITE5" s="503"/>
      <c r="ITF5" s="503"/>
      <c r="ITG5" s="503"/>
      <c r="ITH5" s="503"/>
      <c r="ITI5" s="503"/>
      <c r="ITJ5" s="503"/>
      <c r="ITK5" s="503"/>
      <c r="ITL5" s="503"/>
      <c r="ITM5" s="503"/>
      <c r="ITN5" s="503"/>
      <c r="ITO5" s="503"/>
      <c r="ITP5" s="503"/>
      <c r="ITQ5" s="503"/>
      <c r="ITR5" s="503"/>
      <c r="ITS5" s="503"/>
      <c r="ITT5" s="503"/>
      <c r="ITU5" s="503"/>
      <c r="ITV5" s="503"/>
      <c r="ITW5" s="503"/>
      <c r="ITX5" s="503"/>
      <c r="ITY5" s="503"/>
      <c r="ITZ5" s="503"/>
      <c r="IUA5" s="503"/>
      <c r="IUB5" s="503"/>
      <c r="IUC5" s="503"/>
      <c r="IUD5" s="503"/>
      <c r="IUE5" s="503"/>
      <c r="IUF5" s="503"/>
      <c r="IUG5" s="503"/>
      <c r="IUH5" s="503"/>
      <c r="IUI5" s="503"/>
      <c r="IUJ5" s="503"/>
      <c r="IUK5" s="503"/>
      <c r="IUL5" s="503"/>
      <c r="IUM5" s="503"/>
      <c r="IUN5" s="503"/>
      <c r="IUO5" s="503"/>
      <c r="IUP5" s="503"/>
      <c r="IUQ5" s="503"/>
      <c r="IUR5" s="503"/>
      <c r="IUS5" s="503"/>
      <c r="IUT5" s="503"/>
      <c r="IUU5" s="503"/>
      <c r="IUV5" s="503"/>
      <c r="IUW5" s="503"/>
      <c r="IUX5" s="503"/>
      <c r="IUY5" s="503"/>
      <c r="IUZ5" s="503"/>
      <c r="IVA5" s="503"/>
      <c r="IVB5" s="503"/>
      <c r="IVC5" s="503"/>
      <c r="IVD5" s="503"/>
      <c r="IVE5" s="503"/>
      <c r="IVF5" s="503"/>
      <c r="IVG5" s="503"/>
      <c r="IVH5" s="503"/>
      <c r="IVI5" s="503"/>
      <c r="IVJ5" s="503"/>
      <c r="IVK5" s="503"/>
      <c r="IVL5" s="503"/>
      <c r="IVM5" s="503"/>
      <c r="IVN5" s="503"/>
      <c r="IVO5" s="503"/>
      <c r="IVP5" s="503"/>
      <c r="IVQ5" s="503"/>
      <c r="IVR5" s="503"/>
      <c r="IVS5" s="503"/>
      <c r="IVT5" s="503"/>
      <c r="IVU5" s="503"/>
      <c r="IVV5" s="503"/>
      <c r="IVW5" s="503"/>
      <c r="IVX5" s="503"/>
      <c r="IVY5" s="503"/>
      <c r="IVZ5" s="503"/>
      <c r="IWA5" s="503"/>
      <c r="IWB5" s="503"/>
      <c r="IWC5" s="503"/>
      <c r="IWD5" s="503"/>
      <c r="IWE5" s="503"/>
      <c r="IWF5" s="503"/>
      <c r="IWG5" s="503"/>
      <c r="IWH5" s="503"/>
      <c r="IWI5" s="503"/>
      <c r="IWJ5" s="503"/>
      <c r="IWK5" s="503"/>
      <c r="IWL5" s="503"/>
      <c r="IWM5" s="503"/>
      <c r="IWN5" s="503"/>
      <c r="IWO5" s="503"/>
      <c r="IWP5" s="503"/>
      <c r="IWQ5" s="503"/>
      <c r="IWR5" s="503"/>
      <c r="IWS5" s="503"/>
      <c r="IWT5" s="503"/>
      <c r="IWU5" s="503"/>
      <c r="IWV5" s="503"/>
      <c r="IWW5" s="503"/>
      <c r="IWX5" s="503"/>
      <c r="IWY5" s="503"/>
      <c r="IWZ5" s="503"/>
      <c r="IXA5" s="503"/>
      <c r="IXB5" s="503"/>
      <c r="IXC5" s="503"/>
      <c r="IXD5" s="503"/>
      <c r="IXE5" s="503"/>
      <c r="IXF5" s="503"/>
      <c r="IXG5" s="503"/>
      <c r="IXH5" s="503"/>
      <c r="IXI5" s="503"/>
      <c r="IXJ5" s="503"/>
      <c r="IXK5" s="503"/>
      <c r="IXL5" s="503"/>
      <c r="IXM5" s="503"/>
      <c r="IXN5" s="503"/>
      <c r="IXO5" s="503"/>
      <c r="IXP5" s="503"/>
      <c r="IXQ5" s="503"/>
      <c r="IXR5" s="503"/>
      <c r="IXS5" s="503"/>
      <c r="IXT5" s="503"/>
      <c r="IXU5" s="503"/>
      <c r="IXV5" s="503"/>
      <c r="IXW5" s="503"/>
      <c r="IXX5" s="503"/>
      <c r="IXY5" s="503"/>
      <c r="IXZ5" s="503"/>
      <c r="IYA5" s="503"/>
      <c r="IYB5" s="503"/>
      <c r="IYC5" s="503"/>
      <c r="IYD5" s="503"/>
      <c r="IYE5" s="503"/>
      <c r="IYF5" s="503"/>
      <c r="IYG5" s="503"/>
      <c r="IYH5" s="503"/>
      <c r="IYI5" s="503"/>
      <c r="IYJ5" s="503"/>
      <c r="IYK5" s="503"/>
      <c r="IYL5" s="503"/>
      <c r="IYM5" s="503"/>
      <c r="IYN5" s="503"/>
      <c r="IYO5" s="503"/>
      <c r="IYP5" s="503"/>
      <c r="IYQ5" s="503"/>
      <c r="IYR5" s="503"/>
      <c r="IYS5" s="503"/>
      <c r="IYT5" s="503"/>
      <c r="IYU5" s="503"/>
      <c r="IYV5" s="503"/>
      <c r="IYW5" s="503"/>
      <c r="IYX5" s="503"/>
      <c r="IYY5" s="503"/>
      <c r="IYZ5" s="503"/>
      <c r="IZA5" s="503"/>
      <c r="IZB5" s="503"/>
      <c r="IZC5" s="503"/>
      <c r="IZD5" s="503"/>
      <c r="IZE5" s="503"/>
      <c r="IZF5" s="503"/>
      <c r="IZG5" s="503"/>
      <c r="IZH5" s="503"/>
      <c r="IZI5" s="503"/>
      <c r="IZJ5" s="503"/>
      <c r="IZK5" s="503"/>
      <c r="IZL5" s="503"/>
      <c r="IZM5" s="503"/>
      <c r="IZN5" s="503"/>
      <c r="IZO5" s="503"/>
      <c r="IZP5" s="503"/>
      <c r="IZQ5" s="503"/>
      <c r="IZR5" s="503"/>
      <c r="IZS5" s="503"/>
      <c r="IZT5" s="503"/>
      <c r="IZU5" s="503"/>
      <c r="IZV5" s="503"/>
      <c r="IZW5" s="503"/>
      <c r="IZX5" s="503"/>
      <c r="IZY5" s="503"/>
      <c r="IZZ5" s="503"/>
      <c r="JAA5" s="503"/>
      <c r="JAB5" s="503"/>
      <c r="JAC5" s="503"/>
      <c r="JAD5" s="503"/>
      <c r="JAE5" s="503"/>
      <c r="JAF5" s="503"/>
      <c r="JAG5" s="503"/>
      <c r="JAH5" s="503"/>
      <c r="JAI5" s="503"/>
      <c r="JAJ5" s="503"/>
      <c r="JAK5" s="503"/>
      <c r="JAL5" s="503"/>
      <c r="JAM5" s="503"/>
      <c r="JAN5" s="503"/>
      <c r="JAO5" s="503"/>
      <c r="JAP5" s="503"/>
      <c r="JAQ5" s="503"/>
      <c r="JAR5" s="503"/>
      <c r="JAS5" s="503"/>
      <c r="JAT5" s="503"/>
      <c r="JAU5" s="503"/>
      <c r="JAV5" s="503"/>
      <c r="JAW5" s="503"/>
      <c r="JAX5" s="503"/>
      <c r="JAY5" s="503"/>
      <c r="JAZ5" s="503"/>
      <c r="JBA5" s="503"/>
      <c r="JBB5" s="503"/>
      <c r="JBC5" s="503"/>
      <c r="JBD5" s="503"/>
      <c r="JBE5" s="503"/>
      <c r="JBF5" s="503"/>
      <c r="JBG5" s="503"/>
      <c r="JBH5" s="503"/>
      <c r="JBI5" s="503"/>
      <c r="JBJ5" s="503"/>
      <c r="JBK5" s="503"/>
      <c r="JBL5" s="503"/>
      <c r="JBM5" s="503"/>
      <c r="JBN5" s="503"/>
      <c r="JBO5" s="503"/>
      <c r="JBP5" s="503"/>
      <c r="JBQ5" s="503"/>
      <c r="JBR5" s="503"/>
      <c r="JBS5" s="503"/>
      <c r="JBT5" s="503"/>
      <c r="JBU5" s="503"/>
      <c r="JBV5" s="503"/>
      <c r="JBW5" s="503"/>
      <c r="JBX5" s="503"/>
      <c r="JBY5" s="503"/>
      <c r="JBZ5" s="503"/>
      <c r="JCA5" s="503"/>
      <c r="JCB5" s="503"/>
      <c r="JCC5" s="503"/>
      <c r="JCD5" s="503"/>
      <c r="JCE5" s="503"/>
      <c r="JCF5" s="503"/>
      <c r="JCG5" s="503"/>
      <c r="JCH5" s="503"/>
      <c r="JCI5" s="503"/>
      <c r="JCJ5" s="503"/>
      <c r="JCK5" s="503"/>
      <c r="JCL5" s="503"/>
      <c r="JCM5" s="503"/>
      <c r="JCN5" s="503"/>
      <c r="JCO5" s="503"/>
      <c r="JCP5" s="503"/>
      <c r="JCQ5" s="503"/>
      <c r="JCR5" s="503"/>
      <c r="JCS5" s="503"/>
      <c r="JCT5" s="503"/>
      <c r="JCU5" s="503"/>
      <c r="JCV5" s="503"/>
      <c r="JCW5" s="503"/>
      <c r="JCX5" s="503"/>
      <c r="JCY5" s="503"/>
      <c r="JCZ5" s="503"/>
      <c r="JDA5" s="503"/>
      <c r="JDB5" s="503"/>
      <c r="JDC5" s="503"/>
      <c r="JDD5" s="503"/>
      <c r="JDE5" s="503"/>
      <c r="JDF5" s="503"/>
      <c r="JDG5" s="503"/>
      <c r="JDH5" s="503"/>
      <c r="JDI5" s="503"/>
      <c r="JDJ5" s="503"/>
      <c r="JDK5" s="503"/>
      <c r="JDL5" s="503"/>
      <c r="JDM5" s="503"/>
      <c r="JDN5" s="503"/>
      <c r="JDO5" s="503"/>
      <c r="JDP5" s="503"/>
      <c r="JDQ5" s="503"/>
      <c r="JDR5" s="503"/>
      <c r="JDS5" s="503"/>
      <c r="JDT5" s="503"/>
      <c r="JDU5" s="503"/>
      <c r="JDV5" s="503"/>
      <c r="JDW5" s="503"/>
      <c r="JDX5" s="503"/>
      <c r="JDY5" s="503"/>
      <c r="JDZ5" s="503"/>
      <c r="JEA5" s="503"/>
      <c r="JEB5" s="503"/>
      <c r="JEC5" s="503"/>
      <c r="JED5" s="503"/>
      <c r="JEE5" s="503"/>
      <c r="JEF5" s="503"/>
      <c r="JEG5" s="503"/>
      <c r="JEH5" s="503"/>
      <c r="JEI5" s="503"/>
      <c r="JEJ5" s="503"/>
      <c r="JEK5" s="503"/>
      <c r="JEL5" s="503"/>
      <c r="JEM5" s="503"/>
      <c r="JEN5" s="503"/>
      <c r="JEO5" s="503"/>
      <c r="JEP5" s="503"/>
      <c r="JEQ5" s="503"/>
      <c r="JER5" s="503"/>
      <c r="JES5" s="503"/>
      <c r="JET5" s="503"/>
      <c r="JEU5" s="503"/>
      <c r="JEV5" s="503"/>
      <c r="JEW5" s="503"/>
      <c r="JEX5" s="503"/>
      <c r="JEY5" s="503"/>
      <c r="JEZ5" s="503"/>
      <c r="JFA5" s="503"/>
      <c r="JFB5" s="503"/>
      <c r="JFC5" s="503"/>
      <c r="JFD5" s="503"/>
      <c r="JFE5" s="503"/>
      <c r="JFF5" s="503"/>
      <c r="JFG5" s="503"/>
      <c r="JFH5" s="503"/>
      <c r="JFI5" s="503"/>
      <c r="JFJ5" s="503"/>
      <c r="JFK5" s="503"/>
      <c r="JFL5" s="503"/>
      <c r="JFM5" s="503"/>
      <c r="JFN5" s="503"/>
      <c r="JFO5" s="503"/>
      <c r="JFP5" s="503"/>
      <c r="JFQ5" s="503"/>
      <c r="JFR5" s="503"/>
      <c r="JFS5" s="503"/>
      <c r="JFT5" s="503"/>
      <c r="JFU5" s="503"/>
      <c r="JFV5" s="503"/>
      <c r="JFW5" s="503"/>
      <c r="JFX5" s="503"/>
      <c r="JFY5" s="503"/>
      <c r="JFZ5" s="503"/>
      <c r="JGA5" s="503"/>
      <c r="JGB5" s="503"/>
      <c r="JGC5" s="503"/>
      <c r="JGD5" s="503"/>
      <c r="JGE5" s="503"/>
      <c r="JGF5" s="503"/>
      <c r="JGG5" s="503"/>
      <c r="JGH5" s="503"/>
      <c r="JGI5" s="503"/>
      <c r="JGJ5" s="503"/>
      <c r="JGK5" s="503"/>
      <c r="JGL5" s="503"/>
      <c r="JGM5" s="503"/>
      <c r="JGN5" s="503"/>
      <c r="JGO5" s="503"/>
      <c r="JGP5" s="503"/>
      <c r="JGQ5" s="503"/>
      <c r="JGR5" s="503"/>
      <c r="JGS5" s="503"/>
      <c r="JGT5" s="503"/>
      <c r="JGU5" s="503"/>
      <c r="JGV5" s="503"/>
      <c r="JGW5" s="503"/>
      <c r="JGX5" s="503"/>
      <c r="JGY5" s="503"/>
      <c r="JGZ5" s="503"/>
      <c r="JHA5" s="503"/>
      <c r="JHB5" s="503"/>
      <c r="JHC5" s="503"/>
      <c r="JHD5" s="503"/>
      <c r="JHE5" s="503"/>
      <c r="JHF5" s="503"/>
      <c r="JHG5" s="503"/>
      <c r="JHH5" s="503"/>
      <c r="JHI5" s="503"/>
      <c r="JHJ5" s="503"/>
      <c r="JHK5" s="503"/>
      <c r="JHL5" s="503"/>
      <c r="JHM5" s="503"/>
      <c r="JHN5" s="503"/>
      <c r="JHO5" s="503"/>
      <c r="JHP5" s="503"/>
      <c r="JHQ5" s="503"/>
      <c r="JHR5" s="503"/>
      <c r="JHS5" s="503"/>
      <c r="JHT5" s="503"/>
      <c r="JHU5" s="503"/>
      <c r="JHV5" s="503"/>
      <c r="JHW5" s="503"/>
      <c r="JHX5" s="503"/>
      <c r="JHY5" s="503"/>
      <c r="JHZ5" s="503"/>
      <c r="JIA5" s="503"/>
      <c r="JIB5" s="503"/>
      <c r="JIC5" s="503"/>
      <c r="JID5" s="503"/>
      <c r="JIE5" s="503"/>
      <c r="JIF5" s="503"/>
      <c r="JIG5" s="503"/>
      <c r="JIH5" s="503"/>
      <c r="JII5" s="503"/>
      <c r="JIJ5" s="503"/>
      <c r="JIK5" s="503"/>
      <c r="JIL5" s="503"/>
      <c r="JIM5" s="503"/>
      <c r="JIN5" s="503"/>
      <c r="JIO5" s="503"/>
      <c r="JIP5" s="503"/>
      <c r="JIQ5" s="503"/>
      <c r="JIR5" s="503"/>
      <c r="JIS5" s="503"/>
      <c r="JIT5" s="503"/>
      <c r="JIU5" s="503"/>
      <c r="JIV5" s="503"/>
      <c r="JIW5" s="503"/>
      <c r="JIX5" s="503"/>
      <c r="JIY5" s="503"/>
      <c r="JIZ5" s="503"/>
      <c r="JJA5" s="503"/>
      <c r="JJB5" s="503"/>
      <c r="JJC5" s="503"/>
      <c r="JJD5" s="503"/>
      <c r="JJE5" s="503"/>
      <c r="JJF5" s="503"/>
      <c r="JJG5" s="503"/>
      <c r="JJH5" s="503"/>
      <c r="JJI5" s="503"/>
      <c r="JJJ5" s="503"/>
      <c r="JJK5" s="503"/>
      <c r="JJL5" s="503"/>
      <c r="JJM5" s="503"/>
      <c r="JJN5" s="503"/>
      <c r="JJO5" s="503"/>
      <c r="JJP5" s="503"/>
      <c r="JJQ5" s="503"/>
      <c r="JJR5" s="503"/>
      <c r="JJS5" s="503"/>
      <c r="JJT5" s="503"/>
      <c r="JJU5" s="503"/>
      <c r="JJV5" s="503"/>
      <c r="JJW5" s="503"/>
      <c r="JJX5" s="503"/>
      <c r="JJY5" s="503"/>
      <c r="JJZ5" s="503"/>
      <c r="JKA5" s="503"/>
      <c r="JKB5" s="503"/>
      <c r="JKC5" s="503"/>
      <c r="JKD5" s="503"/>
      <c r="JKE5" s="503"/>
      <c r="JKF5" s="503"/>
      <c r="JKG5" s="503"/>
      <c r="JKH5" s="503"/>
      <c r="JKI5" s="503"/>
      <c r="JKJ5" s="503"/>
      <c r="JKK5" s="503"/>
      <c r="JKL5" s="503"/>
      <c r="JKM5" s="503"/>
      <c r="JKN5" s="503"/>
      <c r="JKO5" s="503"/>
      <c r="JKP5" s="503"/>
      <c r="JKQ5" s="503"/>
      <c r="JKR5" s="503"/>
      <c r="JKS5" s="503"/>
      <c r="JKT5" s="503"/>
      <c r="JKU5" s="503"/>
      <c r="JKV5" s="503"/>
      <c r="JKW5" s="503"/>
      <c r="JKX5" s="503"/>
      <c r="JKY5" s="503"/>
      <c r="JKZ5" s="503"/>
      <c r="JLA5" s="503"/>
      <c r="JLB5" s="503"/>
      <c r="JLC5" s="503"/>
      <c r="JLD5" s="503"/>
      <c r="JLE5" s="503"/>
      <c r="JLF5" s="503"/>
      <c r="JLG5" s="503"/>
      <c r="JLH5" s="503"/>
      <c r="JLI5" s="503"/>
      <c r="JLJ5" s="503"/>
      <c r="JLK5" s="503"/>
      <c r="JLL5" s="503"/>
      <c r="JLM5" s="503"/>
      <c r="JLN5" s="503"/>
      <c r="JLO5" s="503"/>
      <c r="JLP5" s="503"/>
      <c r="JLQ5" s="503"/>
      <c r="JLR5" s="503"/>
      <c r="JLS5" s="503"/>
      <c r="JLT5" s="503"/>
      <c r="JLU5" s="503"/>
      <c r="JLV5" s="503"/>
      <c r="JLW5" s="503"/>
      <c r="JLX5" s="503"/>
      <c r="JLY5" s="503"/>
      <c r="JLZ5" s="503"/>
      <c r="JMA5" s="503"/>
      <c r="JMB5" s="503"/>
      <c r="JMC5" s="503"/>
      <c r="JMD5" s="503"/>
      <c r="JME5" s="503"/>
      <c r="JMF5" s="503"/>
      <c r="JMG5" s="503"/>
      <c r="JMH5" s="503"/>
      <c r="JMI5" s="503"/>
      <c r="JMJ5" s="503"/>
      <c r="JMK5" s="503"/>
      <c r="JML5" s="503"/>
      <c r="JMM5" s="503"/>
      <c r="JMN5" s="503"/>
      <c r="JMO5" s="503"/>
      <c r="JMP5" s="503"/>
      <c r="JMQ5" s="503"/>
      <c r="JMR5" s="503"/>
      <c r="JMS5" s="503"/>
      <c r="JMT5" s="503"/>
      <c r="JMU5" s="503"/>
      <c r="JMV5" s="503"/>
      <c r="JMW5" s="503"/>
      <c r="JMX5" s="503"/>
      <c r="JMY5" s="503"/>
      <c r="JMZ5" s="503"/>
      <c r="JNA5" s="503"/>
      <c r="JNB5" s="503"/>
      <c r="JNC5" s="503"/>
      <c r="JND5" s="503"/>
      <c r="JNE5" s="503"/>
      <c r="JNF5" s="503"/>
      <c r="JNG5" s="503"/>
      <c r="JNH5" s="503"/>
      <c r="JNI5" s="503"/>
      <c r="JNJ5" s="503"/>
      <c r="JNK5" s="503"/>
      <c r="JNL5" s="503"/>
      <c r="JNM5" s="503"/>
      <c r="JNN5" s="503"/>
      <c r="JNO5" s="503"/>
      <c r="JNP5" s="503"/>
      <c r="JNQ5" s="503"/>
      <c r="JNR5" s="503"/>
      <c r="JNS5" s="503"/>
      <c r="JNT5" s="503"/>
      <c r="JNU5" s="503"/>
      <c r="JNV5" s="503"/>
      <c r="JNW5" s="503"/>
      <c r="JNX5" s="503"/>
      <c r="JNY5" s="503"/>
      <c r="JNZ5" s="503"/>
      <c r="JOA5" s="503"/>
      <c r="JOB5" s="503"/>
      <c r="JOC5" s="503"/>
      <c r="JOD5" s="503"/>
      <c r="JOE5" s="503"/>
      <c r="JOF5" s="503"/>
      <c r="JOG5" s="503"/>
      <c r="JOH5" s="503"/>
      <c r="JOI5" s="503"/>
      <c r="JOJ5" s="503"/>
      <c r="JOK5" s="503"/>
      <c r="JOL5" s="503"/>
      <c r="JOM5" s="503"/>
      <c r="JON5" s="503"/>
      <c r="JOO5" s="503"/>
      <c r="JOP5" s="503"/>
      <c r="JOQ5" s="503"/>
      <c r="JOR5" s="503"/>
      <c r="JOS5" s="503"/>
      <c r="JOT5" s="503"/>
      <c r="JOU5" s="503"/>
      <c r="JOV5" s="503"/>
      <c r="JOW5" s="503"/>
      <c r="JOX5" s="503"/>
      <c r="JOY5" s="503"/>
      <c r="JOZ5" s="503"/>
      <c r="JPA5" s="503"/>
      <c r="JPB5" s="503"/>
      <c r="JPC5" s="503"/>
      <c r="JPD5" s="503"/>
      <c r="JPE5" s="503"/>
      <c r="JPF5" s="503"/>
      <c r="JPG5" s="503"/>
      <c r="JPH5" s="503"/>
      <c r="JPI5" s="503"/>
      <c r="JPJ5" s="503"/>
      <c r="JPK5" s="503"/>
      <c r="JPL5" s="503"/>
      <c r="JPM5" s="503"/>
      <c r="JPN5" s="503"/>
      <c r="JPO5" s="503"/>
      <c r="JPP5" s="503"/>
      <c r="JPQ5" s="503"/>
      <c r="JPR5" s="503"/>
      <c r="JPS5" s="503"/>
      <c r="JPT5" s="503"/>
      <c r="JPU5" s="503"/>
      <c r="JPV5" s="503"/>
      <c r="JPW5" s="503"/>
      <c r="JPX5" s="503"/>
      <c r="JPY5" s="503"/>
      <c r="JPZ5" s="503"/>
      <c r="JQA5" s="503"/>
      <c r="JQB5" s="503"/>
      <c r="JQC5" s="503"/>
      <c r="JQD5" s="503"/>
      <c r="JQE5" s="503"/>
      <c r="JQF5" s="503"/>
      <c r="JQG5" s="503"/>
      <c r="JQH5" s="503"/>
      <c r="JQI5" s="503"/>
      <c r="JQJ5" s="503"/>
      <c r="JQK5" s="503"/>
      <c r="JQL5" s="503"/>
      <c r="JQM5" s="503"/>
      <c r="JQN5" s="503"/>
      <c r="JQO5" s="503"/>
      <c r="JQP5" s="503"/>
      <c r="JQQ5" s="503"/>
      <c r="JQR5" s="503"/>
      <c r="JQS5" s="503"/>
      <c r="JQT5" s="503"/>
      <c r="JQU5" s="503"/>
      <c r="JQV5" s="503"/>
      <c r="JQW5" s="503"/>
      <c r="JQX5" s="503"/>
      <c r="JQY5" s="503"/>
      <c r="JQZ5" s="503"/>
      <c r="JRA5" s="503"/>
      <c r="JRB5" s="503"/>
      <c r="JRC5" s="503"/>
      <c r="JRD5" s="503"/>
      <c r="JRE5" s="503"/>
      <c r="JRF5" s="503"/>
      <c r="JRG5" s="503"/>
      <c r="JRH5" s="503"/>
      <c r="JRI5" s="503"/>
      <c r="JRJ5" s="503"/>
      <c r="JRK5" s="503"/>
      <c r="JRL5" s="503"/>
      <c r="JRM5" s="503"/>
      <c r="JRN5" s="503"/>
      <c r="JRO5" s="503"/>
      <c r="JRP5" s="503"/>
      <c r="JRQ5" s="503"/>
      <c r="JRR5" s="503"/>
      <c r="JRS5" s="503"/>
      <c r="JRT5" s="503"/>
      <c r="JRU5" s="503"/>
      <c r="JRV5" s="503"/>
      <c r="JRW5" s="503"/>
      <c r="JRX5" s="503"/>
      <c r="JRY5" s="503"/>
      <c r="JRZ5" s="503"/>
      <c r="JSA5" s="503"/>
      <c r="JSB5" s="503"/>
      <c r="JSC5" s="503"/>
      <c r="JSD5" s="503"/>
      <c r="JSE5" s="503"/>
      <c r="JSF5" s="503"/>
      <c r="JSG5" s="503"/>
      <c r="JSH5" s="503"/>
      <c r="JSI5" s="503"/>
      <c r="JSJ5" s="503"/>
      <c r="JSK5" s="503"/>
      <c r="JSL5" s="503"/>
      <c r="JSM5" s="503"/>
      <c r="JSN5" s="503"/>
      <c r="JSO5" s="503"/>
      <c r="JSP5" s="503"/>
      <c r="JSQ5" s="503"/>
      <c r="JSR5" s="503"/>
      <c r="JSS5" s="503"/>
      <c r="JST5" s="503"/>
      <c r="JSU5" s="503"/>
      <c r="JSV5" s="503"/>
      <c r="JSW5" s="503"/>
      <c r="JSX5" s="503"/>
      <c r="JSY5" s="503"/>
      <c r="JSZ5" s="503"/>
      <c r="JTA5" s="503"/>
      <c r="JTB5" s="503"/>
      <c r="JTC5" s="503"/>
      <c r="JTD5" s="503"/>
      <c r="JTE5" s="503"/>
      <c r="JTF5" s="503"/>
      <c r="JTG5" s="503"/>
      <c r="JTH5" s="503"/>
      <c r="JTI5" s="503"/>
      <c r="JTJ5" s="503"/>
      <c r="JTK5" s="503"/>
      <c r="JTL5" s="503"/>
      <c r="JTM5" s="503"/>
      <c r="JTN5" s="503"/>
      <c r="JTO5" s="503"/>
      <c r="JTP5" s="503"/>
      <c r="JTQ5" s="503"/>
      <c r="JTR5" s="503"/>
      <c r="JTS5" s="503"/>
      <c r="JTT5" s="503"/>
      <c r="JTU5" s="503"/>
      <c r="JTV5" s="503"/>
      <c r="JTW5" s="503"/>
      <c r="JTX5" s="503"/>
      <c r="JTY5" s="503"/>
      <c r="JTZ5" s="503"/>
      <c r="JUA5" s="503"/>
      <c r="JUB5" s="503"/>
      <c r="JUC5" s="503"/>
      <c r="JUD5" s="503"/>
      <c r="JUE5" s="503"/>
      <c r="JUF5" s="503"/>
      <c r="JUG5" s="503"/>
      <c r="JUH5" s="503"/>
      <c r="JUI5" s="503"/>
      <c r="JUJ5" s="503"/>
      <c r="JUK5" s="503"/>
      <c r="JUL5" s="503"/>
      <c r="JUM5" s="503"/>
      <c r="JUN5" s="503"/>
      <c r="JUO5" s="503"/>
      <c r="JUP5" s="503"/>
      <c r="JUQ5" s="503"/>
      <c r="JUR5" s="503"/>
      <c r="JUS5" s="503"/>
      <c r="JUT5" s="503"/>
      <c r="JUU5" s="503"/>
      <c r="JUV5" s="503"/>
      <c r="JUW5" s="503"/>
      <c r="JUX5" s="503"/>
      <c r="JUY5" s="503"/>
      <c r="JUZ5" s="503"/>
      <c r="JVA5" s="503"/>
      <c r="JVB5" s="503"/>
      <c r="JVC5" s="503"/>
      <c r="JVD5" s="503"/>
      <c r="JVE5" s="503"/>
      <c r="JVF5" s="503"/>
      <c r="JVG5" s="503"/>
      <c r="JVH5" s="503"/>
      <c r="JVI5" s="503"/>
      <c r="JVJ5" s="503"/>
      <c r="JVK5" s="503"/>
      <c r="JVL5" s="503"/>
      <c r="JVM5" s="503"/>
      <c r="JVN5" s="503"/>
      <c r="JVO5" s="503"/>
      <c r="JVP5" s="503"/>
      <c r="JVQ5" s="503"/>
      <c r="JVR5" s="503"/>
      <c r="JVS5" s="503"/>
      <c r="JVT5" s="503"/>
      <c r="JVU5" s="503"/>
      <c r="JVV5" s="503"/>
      <c r="JVW5" s="503"/>
      <c r="JVX5" s="503"/>
      <c r="JVY5" s="503"/>
      <c r="JVZ5" s="503"/>
      <c r="JWA5" s="503"/>
      <c r="JWB5" s="503"/>
      <c r="JWC5" s="503"/>
      <c r="JWD5" s="503"/>
      <c r="JWE5" s="503"/>
      <c r="JWF5" s="503"/>
      <c r="JWG5" s="503"/>
      <c r="JWH5" s="503"/>
      <c r="JWI5" s="503"/>
      <c r="JWJ5" s="503"/>
      <c r="JWK5" s="503"/>
      <c r="JWL5" s="503"/>
      <c r="JWM5" s="503"/>
      <c r="JWN5" s="503"/>
      <c r="JWO5" s="503"/>
      <c r="JWP5" s="503"/>
      <c r="JWQ5" s="503"/>
      <c r="JWR5" s="503"/>
      <c r="JWS5" s="503"/>
      <c r="JWT5" s="503"/>
      <c r="JWU5" s="503"/>
      <c r="JWV5" s="503"/>
      <c r="JWW5" s="503"/>
      <c r="JWX5" s="503"/>
      <c r="JWY5" s="503"/>
      <c r="JWZ5" s="503"/>
      <c r="JXA5" s="503"/>
      <c r="JXB5" s="503"/>
      <c r="JXC5" s="503"/>
      <c r="JXD5" s="503"/>
      <c r="JXE5" s="503"/>
      <c r="JXF5" s="503"/>
      <c r="JXG5" s="503"/>
      <c r="JXH5" s="503"/>
      <c r="JXI5" s="503"/>
      <c r="JXJ5" s="503"/>
      <c r="JXK5" s="503"/>
      <c r="JXL5" s="503"/>
      <c r="JXM5" s="503"/>
      <c r="JXN5" s="503"/>
      <c r="JXO5" s="503"/>
      <c r="JXP5" s="503"/>
      <c r="JXQ5" s="503"/>
      <c r="JXR5" s="503"/>
      <c r="JXS5" s="503"/>
      <c r="JXT5" s="503"/>
      <c r="JXU5" s="503"/>
      <c r="JXV5" s="503"/>
      <c r="JXW5" s="503"/>
      <c r="JXX5" s="503"/>
      <c r="JXY5" s="503"/>
      <c r="JXZ5" s="503"/>
      <c r="JYA5" s="503"/>
      <c r="JYB5" s="503"/>
      <c r="JYC5" s="503"/>
      <c r="JYD5" s="503"/>
      <c r="JYE5" s="503"/>
      <c r="JYF5" s="503"/>
      <c r="JYG5" s="503"/>
      <c r="JYH5" s="503"/>
      <c r="JYI5" s="503"/>
      <c r="JYJ5" s="503"/>
      <c r="JYK5" s="503"/>
      <c r="JYL5" s="503"/>
      <c r="JYM5" s="503"/>
      <c r="JYN5" s="503"/>
      <c r="JYO5" s="503"/>
      <c r="JYP5" s="503"/>
      <c r="JYQ5" s="503"/>
      <c r="JYR5" s="503"/>
      <c r="JYS5" s="503"/>
      <c r="JYT5" s="503"/>
      <c r="JYU5" s="503"/>
      <c r="JYV5" s="503"/>
      <c r="JYW5" s="503"/>
      <c r="JYX5" s="503"/>
      <c r="JYY5" s="503"/>
      <c r="JYZ5" s="503"/>
      <c r="JZA5" s="503"/>
      <c r="JZB5" s="503"/>
      <c r="JZC5" s="503"/>
      <c r="JZD5" s="503"/>
      <c r="JZE5" s="503"/>
      <c r="JZF5" s="503"/>
      <c r="JZG5" s="503"/>
      <c r="JZH5" s="503"/>
      <c r="JZI5" s="503"/>
      <c r="JZJ5" s="503"/>
      <c r="JZK5" s="503"/>
      <c r="JZL5" s="503"/>
      <c r="JZM5" s="503"/>
      <c r="JZN5" s="503"/>
      <c r="JZO5" s="503"/>
      <c r="JZP5" s="503"/>
      <c r="JZQ5" s="503"/>
      <c r="JZR5" s="503"/>
      <c r="JZS5" s="503"/>
      <c r="JZT5" s="503"/>
      <c r="JZU5" s="503"/>
      <c r="JZV5" s="503"/>
      <c r="JZW5" s="503"/>
      <c r="JZX5" s="503"/>
      <c r="JZY5" s="503"/>
      <c r="JZZ5" s="503"/>
      <c r="KAA5" s="503"/>
      <c r="KAB5" s="503"/>
      <c r="KAC5" s="503"/>
      <c r="KAD5" s="503"/>
      <c r="KAE5" s="503"/>
      <c r="KAF5" s="503"/>
      <c r="KAG5" s="503"/>
      <c r="KAH5" s="503"/>
      <c r="KAI5" s="503"/>
      <c r="KAJ5" s="503"/>
      <c r="KAK5" s="503"/>
      <c r="KAL5" s="503"/>
      <c r="KAM5" s="503"/>
      <c r="KAN5" s="503"/>
      <c r="KAO5" s="503"/>
      <c r="KAP5" s="503"/>
      <c r="KAQ5" s="503"/>
      <c r="KAR5" s="503"/>
      <c r="KAS5" s="503"/>
      <c r="KAT5" s="503"/>
      <c r="KAU5" s="503"/>
      <c r="KAV5" s="503"/>
      <c r="KAW5" s="503"/>
      <c r="KAX5" s="503"/>
      <c r="KAY5" s="503"/>
      <c r="KAZ5" s="503"/>
      <c r="KBA5" s="503"/>
      <c r="KBB5" s="503"/>
      <c r="KBC5" s="503"/>
      <c r="KBD5" s="503"/>
      <c r="KBE5" s="503"/>
      <c r="KBF5" s="503"/>
      <c r="KBG5" s="503"/>
      <c r="KBH5" s="503"/>
      <c r="KBI5" s="503"/>
      <c r="KBJ5" s="503"/>
      <c r="KBK5" s="503"/>
      <c r="KBL5" s="503"/>
      <c r="KBM5" s="503"/>
      <c r="KBN5" s="503"/>
      <c r="KBO5" s="503"/>
      <c r="KBP5" s="503"/>
      <c r="KBQ5" s="503"/>
      <c r="KBR5" s="503"/>
      <c r="KBS5" s="503"/>
      <c r="KBT5" s="503"/>
      <c r="KBU5" s="503"/>
      <c r="KBV5" s="503"/>
      <c r="KBW5" s="503"/>
      <c r="KBX5" s="503"/>
      <c r="KBY5" s="503"/>
      <c r="KBZ5" s="503"/>
      <c r="KCA5" s="503"/>
      <c r="KCB5" s="503"/>
      <c r="KCC5" s="503"/>
      <c r="KCD5" s="503"/>
      <c r="KCE5" s="503"/>
      <c r="KCF5" s="503"/>
      <c r="KCG5" s="503"/>
      <c r="KCH5" s="503"/>
      <c r="KCI5" s="503"/>
      <c r="KCJ5" s="503"/>
      <c r="KCK5" s="503"/>
      <c r="KCL5" s="503"/>
      <c r="KCM5" s="503"/>
      <c r="KCN5" s="503"/>
      <c r="KCO5" s="503"/>
      <c r="KCP5" s="503"/>
      <c r="KCQ5" s="503"/>
      <c r="KCR5" s="503"/>
      <c r="KCS5" s="503"/>
      <c r="KCT5" s="503"/>
      <c r="KCU5" s="503"/>
      <c r="KCV5" s="503"/>
      <c r="KCW5" s="503"/>
      <c r="KCX5" s="503"/>
      <c r="KCY5" s="503"/>
      <c r="KCZ5" s="503"/>
      <c r="KDA5" s="503"/>
      <c r="KDB5" s="503"/>
      <c r="KDC5" s="503"/>
      <c r="KDD5" s="503"/>
      <c r="KDE5" s="503"/>
      <c r="KDF5" s="503"/>
      <c r="KDG5" s="503"/>
      <c r="KDH5" s="503"/>
      <c r="KDI5" s="503"/>
      <c r="KDJ5" s="503"/>
      <c r="KDK5" s="503"/>
      <c r="KDL5" s="503"/>
      <c r="KDM5" s="503"/>
      <c r="KDN5" s="503"/>
      <c r="KDO5" s="503"/>
      <c r="KDP5" s="503"/>
      <c r="KDQ5" s="503"/>
      <c r="KDR5" s="503"/>
      <c r="KDS5" s="503"/>
      <c r="KDT5" s="503"/>
      <c r="KDU5" s="503"/>
      <c r="KDV5" s="503"/>
      <c r="KDW5" s="503"/>
      <c r="KDX5" s="503"/>
      <c r="KDY5" s="503"/>
      <c r="KDZ5" s="503"/>
      <c r="KEA5" s="503"/>
      <c r="KEB5" s="503"/>
      <c r="KEC5" s="503"/>
      <c r="KED5" s="503"/>
      <c r="KEE5" s="503"/>
      <c r="KEF5" s="503"/>
      <c r="KEG5" s="503"/>
      <c r="KEH5" s="503"/>
      <c r="KEI5" s="503"/>
      <c r="KEJ5" s="503"/>
      <c r="KEK5" s="503"/>
      <c r="KEL5" s="503"/>
      <c r="KEM5" s="503"/>
      <c r="KEN5" s="503"/>
      <c r="KEO5" s="503"/>
      <c r="KEP5" s="503"/>
      <c r="KEQ5" s="503"/>
      <c r="KER5" s="503"/>
      <c r="KES5" s="503"/>
      <c r="KET5" s="503"/>
      <c r="KEU5" s="503"/>
      <c r="KEV5" s="503"/>
      <c r="KEW5" s="503"/>
      <c r="KEX5" s="503"/>
      <c r="KEY5" s="503"/>
      <c r="KEZ5" s="503"/>
      <c r="KFA5" s="503"/>
      <c r="KFB5" s="503"/>
      <c r="KFC5" s="503"/>
      <c r="KFD5" s="503"/>
      <c r="KFE5" s="503"/>
      <c r="KFF5" s="503"/>
      <c r="KFG5" s="503"/>
      <c r="KFH5" s="503"/>
      <c r="KFI5" s="503"/>
      <c r="KFJ5" s="503"/>
      <c r="KFK5" s="503"/>
      <c r="KFL5" s="503"/>
      <c r="KFM5" s="503"/>
      <c r="KFN5" s="503"/>
      <c r="KFO5" s="503"/>
      <c r="KFP5" s="503"/>
      <c r="KFQ5" s="503"/>
      <c r="KFR5" s="503"/>
      <c r="KFS5" s="503"/>
      <c r="KFT5" s="503"/>
      <c r="KFU5" s="503"/>
      <c r="KFV5" s="503"/>
      <c r="KFW5" s="503"/>
      <c r="KFX5" s="503"/>
      <c r="KFY5" s="503"/>
      <c r="KFZ5" s="503"/>
      <c r="KGA5" s="503"/>
      <c r="KGB5" s="503"/>
      <c r="KGC5" s="503"/>
      <c r="KGD5" s="503"/>
      <c r="KGE5" s="503"/>
      <c r="KGF5" s="503"/>
      <c r="KGG5" s="503"/>
      <c r="KGH5" s="503"/>
      <c r="KGI5" s="503"/>
      <c r="KGJ5" s="503"/>
      <c r="KGK5" s="503"/>
      <c r="KGL5" s="503"/>
      <c r="KGM5" s="503"/>
      <c r="KGN5" s="503"/>
      <c r="KGO5" s="503"/>
      <c r="KGP5" s="503"/>
      <c r="KGQ5" s="503"/>
      <c r="KGR5" s="503"/>
      <c r="KGS5" s="503"/>
      <c r="KGT5" s="503"/>
      <c r="KGU5" s="503"/>
      <c r="KGV5" s="503"/>
      <c r="KGW5" s="503"/>
      <c r="KGX5" s="503"/>
      <c r="KGY5" s="503"/>
      <c r="KGZ5" s="503"/>
      <c r="KHA5" s="503"/>
      <c r="KHB5" s="503"/>
      <c r="KHC5" s="503"/>
      <c r="KHD5" s="503"/>
      <c r="KHE5" s="503"/>
      <c r="KHF5" s="503"/>
      <c r="KHG5" s="503"/>
      <c r="KHH5" s="503"/>
      <c r="KHI5" s="503"/>
      <c r="KHJ5" s="503"/>
      <c r="KHK5" s="503"/>
      <c r="KHL5" s="503"/>
      <c r="KHM5" s="503"/>
      <c r="KHN5" s="503"/>
      <c r="KHO5" s="503"/>
      <c r="KHP5" s="503"/>
      <c r="KHQ5" s="503"/>
      <c r="KHR5" s="503"/>
      <c r="KHS5" s="503"/>
      <c r="KHT5" s="503"/>
      <c r="KHU5" s="503"/>
      <c r="KHV5" s="503"/>
      <c r="KHW5" s="503"/>
      <c r="KHX5" s="503"/>
      <c r="KHY5" s="503"/>
      <c r="KHZ5" s="503"/>
      <c r="KIA5" s="503"/>
      <c r="KIB5" s="503"/>
      <c r="KIC5" s="503"/>
      <c r="KID5" s="503"/>
      <c r="KIE5" s="503"/>
      <c r="KIF5" s="503"/>
      <c r="KIG5" s="503"/>
      <c r="KIH5" s="503"/>
      <c r="KII5" s="503"/>
      <c r="KIJ5" s="503"/>
      <c r="KIK5" s="503"/>
      <c r="KIL5" s="503"/>
      <c r="KIM5" s="503"/>
      <c r="KIN5" s="503"/>
      <c r="KIO5" s="503"/>
      <c r="KIP5" s="503"/>
      <c r="KIQ5" s="503"/>
      <c r="KIR5" s="503"/>
      <c r="KIS5" s="503"/>
      <c r="KIT5" s="503"/>
      <c r="KIU5" s="503"/>
      <c r="KIV5" s="503"/>
      <c r="KIW5" s="503"/>
      <c r="KIX5" s="503"/>
      <c r="KIY5" s="503"/>
      <c r="KIZ5" s="503"/>
      <c r="KJA5" s="503"/>
      <c r="KJB5" s="503"/>
      <c r="KJC5" s="503"/>
      <c r="KJD5" s="503"/>
      <c r="KJE5" s="503"/>
      <c r="KJF5" s="503"/>
      <c r="KJG5" s="503"/>
      <c r="KJH5" s="503"/>
      <c r="KJI5" s="503"/>
      <c r="KJJ5" s="503"/>
      <c r="KJK5" s="503"/>
      <c r="KJL5" s="503"/>
      <c r="KJM5" s="503"/>
      <c r="KJN5" s="503"/>
      <c r="KJO5" s="503"/>
      <c r="KJP5" s="503"/>
      <c r="KJQ5" s="503"/>
      <c r="KJR5" s="503"/>
      <c r="KJS5" s="503"/>
      <c r="KJT5" s="503"/>
      <c r="KJU5" s="503"/>
      <c r="KJV5" s="503"/>
      <c r="KJW5" s="503"/>
      <c r="KJX5" s="503"/>
      <c r="KJY5" s="503"/>
      <c r="KJZ5" s="503"/>
      <c r="KKA5" s="503"/>
      <c r="KKB5" s="503"/>
      <c r="KKC5" s="503"/>
      <c r="KKD5" s="503"/>
      <c r="KKE5" s="503"/>
      <c r="KKF5" s="503"/>
      <c r="KKG5" s="503"/>
      <c r="KKH5" s="503"/>
      <c r="KKI5" s="503"/>
      <c r="KKJ5" s="503"/>
      <c r="KKK5" s="503"/>
      <c r="KKL5" s="503"/>
      <c r="KKM5" s="503"/>
      <c r="KKN5" s="503"/>
      <c r="KKO5" s="503"/>
      <c r="KKP5" s="503"/>
      <c r="KKQ5" s="503"/>
      <c r="KKR5" s="503"/>
      <c r="KKS5" s="503"/>
      <c r="KKT5" s="503"/>
      <c r="KKU5" s="503"/>
      <c r="KKV5" s="503"/>
      <c r="KKW5" s="503"/>
      <c r="KKX5" s="503"/>
      <c r="KKY5" s="503"/>
      <c r="KKZ5" s="503"/>
      <c r="KLA5" s="503"/>
      <c r="KLB5" s="503"/>
      <c r="KLC5" s="503"/>
      <c r="KLD5" s="503"/>
      <c r="KLE5" s="503"/>
      <c r="KLF5" s="503"/>
      <c r="KLG5" s="503"/>
      <c r="KLH5" s="503"/>
      <c r="KLI5" s="503"/>
      <c r="KLJ5" s="503"/>
      <c r="KLK5" s="503"/>
      <c r="KLL5" s="503"/>
      <c r="KLM5" s="503"/>
      <c r="KLN5" s="503"/>
      <c r="KLO5" s="503"/>
      <c r="KLP5" s="503"/>
      <c r="KLQ5" s="503"/>
      <c r="KLR5" s="503"/>
      <c r="KLS5" s="503"/>
      <c r="KLT5" s="503"/>
      <c r="KLU5" s="503"/>
      <c r="KLV5" s="503"/>
      <c r="KLW5" s="503"/>
      <c r="KLX5" s="503"/>
      <c r="KLY5" s="503"/>
      <c r="KLZ5" s="503"/>
      <c r="KMA5" s="503"/>
      <c r="KMB5" s="503"/>
      <c r="KMC5" s="503"/>
      <c r="KMD5" s="503"/>
      <c r="KME5" s="503"/>
      <c r="KMF5" s="503"/>
      <c r="KMG5" s="503"/>
      <c r="KMH5" s="503"/>
      <c r="KMI5" s="503"/>
      <c r="KMJ5" s="503"/>
      <c r="KMK5" s="503"/>
      <c r="KML5" s="503"/>
      <c r="KMM5" s="503"/>
      <c r="KMN5" s="503"/>
      <c r="KMO5" s="503"/>
      <c r="KMP5" s="503"/>
      <c r="KMQ5" s="503"/>
      <c r="KMR5" s="503"/>
      <c r="KMS5" s="503"/>
      <c r="KMT5" s="503"/>
      <c r="KMU5" s="503"/>
      <c r="KMV5" s="503"/>
      <c r="KMW5" s="503"/>
      <c r="KMX5" s="503"/>
      <c r="KMY5" s="503"/>
      <c r="KMZ5" s="503"/>
      <c r="KNA5" s="503"/>
      <c r="KNB5" s="503"/>
      <c r="KNC5" s="503"/>
      <c r="KND5" s="503"/>
      <c r="KNE5" s="503"/>
      <c r="KNF5" s="503"/>
      <c r="KNG5" s="503"/>
      <c r="KNH5" s="503"/>
      <c r="KNI5" s="503"/>
      <c r="KNJ5" s="503"/>
      <c r="KNK5" s="503"/>
      <c r="KNL5" s="503"/>
      <c r="KNM5" s="503"/>
      <c r="KNN5" s="503"/>
      <c r="KNO5" s="503"/>
      <c r="KNP5" s="503"/>
      <c r="KNQ5" s="503"/>
      <c r="KNR5" s="503"/>
      <c r="KNS5" s="503"/>
      <c r="KNT5" s="503"/>
      <c r="KNU5" s="503"/>
      <c r="KNV5" s="503"/>
      <c r="KNW5" s="503"/>
      <c r="KNX5" s="503"/>
      <c r="KNY5" s="503"/>
      <c r="KNZ5" s="503"/>
      <c r="KOA5" s="503"/>
      <c r="KOB5" s="503"/>
      <c r="KOC5" s="503"/>
      <c r="KOD5" s="503"/>
      <c r="KOE5" s="503"/>
      <c r="KOF5" s="503"/>
      <c r="KOG5" s="503"/>
      <c r="KOH5" s="503"/>
      <c r="KOI5" s="503"/>
      <c r="KOJ5" s="503"/>
      <c r="KOK5" s="503"/>
      <c r="KOL5" s="503"/>
      <c r="KOM5" s="503"/>
      <c r="KON5" s="503"/>
      <c r="KOO5" s="503"/>
      <c r="KOP5" s="503"/>
      <c r="KOQ5" s="503"/>
      <c r="KOR5" s="503"/>
      <c r="KOS5" s="503"/>
      <c r="KOT5" s="503"/>
      <c r="KOU5" s="503"/>
      <c r="KOV5" s="503"/>
      <c r="KOW5" s="503"/>
      <c r="KOX5" s="503"/>
      <c r="KOY5" s="503"/>
      <c r="KOZ5" s="503"/>
      <c r="KPA5" s="503"/>
      <c r="KPB5" s="503"/>
      <c r="KPC5" s="503"/>
      <c r="KPD5" s="503"/>
      <c r="KPE5" s="503"/>
      <c r="KPF5" s="503"/>
      <c r="KPG5" s="503"/>
      <c r="KPH5" s="503"/>
      <c r="KPI5" s="503"/>
      <c r="KPJ5" s="503"/>
      <c r="KPK5" s="503"/>
      <c r="KPL5" s="503"/>
      <c r="KPM5" s="503"/>
      <c r="KPN5" s="503"/>
      <c r="KPO5" s="503"/>
      <c r="KPP5" s="503"/>
      <c r="KPQ5" s="503"/>
      <c r="KPR5" s="503"/>
      <c r="KPS5" s="503"/>
      <c r="KPT5" s="503"/>
      <c r="KPU5" s="503"/>
      <c r="KPV5" s="503"/>
      <c r="KPW5" s="503"/>
      <c r="KPX5" s="503"/>
      <c r="KPY5" s="503"/>
      <c r="KPZ5" s="503"/>
      <c r="KQA5" s="503"/>
      <c r="KQB5" s="503"/>
      <c r="KQC5" s="503"/>
      <c r="KQD5" s="503"/>
      <c r="KQE5" s="503"/>
      <c r="KQF5" s="503"/>
      <c r="KQG5" s="503"/>
      <c r="KQH5" s="503"/>
      <c r="KQI5" s="503"/>
      <c r="KQJ5" s="503"/>
      <c r="KQK5" s="503"/>
      <c r="KQL5" s="503"/>
      <c r="KQM5" s="503"/>
      <c r="KQN5" s="503"/>
      <c r="KQO5" s="503"/>
      <c r="KQP5" s="503"/>
      <c r="KQQ5" s="503"/>
      <c r="KQR5" s="503"/>
      <c r="KQS5" s="503"/>
      <c r="KQT5" s="503"/>
      <c r="KQU5" s="503"/>
      <c r="KQV5" s="503"/>
      <c r="KQW5" s="503"/>
      <c r="KQX5" s="503"/>
      <c r="KQY5" s="503"/>
      <c r="KQZ5" s="503"/>
      <c r="KRA5" s="503"/>
      <c r="KRB5" s="503"/>
      <c r="KRC5" s="503"/>
      <c r="KRD5" s="503"/>
      <c r="KRE5" s="503"/>
      <c r="KRF5" s="503"/>
      <c r="KRG5" s="503"/>
      <c r="KRH5" s="503"/>
      <c r="KRI5" s="503"/>
      <c r="KRJ5" s="503"/>
      <c r="KRK5" s="503"/>
      <c r="KRL5" s="503"/>
      <c r="KRM5" s="503"/>
      <c r="KRN5" s="503"/>
      <c r="KRO5" s="503"/>
      <c r="KRP5" s="503"/>
      <c r="KRQ5" s="503"/>
      <c r="KRR5" s="503"/>
      <c r="KRS5" s="503"/>
      <c r="KRT5" s="503"/>
      <c r="KRU5" s="503"/>
      <c r="KRV5" s="503"/>
      <c r="KRW5" s="503"/>
      <c r="KRX5" s="503"/>
      <c r="KRY5" s="503"/>
      <c r="KRZ5" s="503"/>
      <c r="KSA5" s="503"/>
      <c r="KSB5" s="503"/>
      <c r="KSC5" s="503"/>
      <c r="KSD5" s="503"/>
      <c r="KSE5" s="503"/>
      <c r="KSF5" s="503"/>
      <c r="KSG5" s="503"/>
      <c r="KSH5" s="503"/>
      <c r="KSI5" s="503"/>
      <c r="KSJ5" s="503"/>
      <c r="KSK5" s="503"/>
      <c r="KSL5" s="503"/>
      <c r="KSM5" s="503"/>
      <c r="KSN5" s="503"/>
      <c r="KSO5" s="503"/>
      <c r="KSP5" s="503"/>
      <c r="KSQ5" s="503"/>
      <c r="KSR5" s="503"/>
      <c r="KSS5" s="503"/>
      <c r="KST5" s="503"/>
      <c r="KSU5" s="503"/>
      <c r="KSV5" s="503"/>
      <c r="KSW5" s="503"/>
      <c r="KSX5" s="503"/>
      <c r="KSY5" s="503"/>
      <c r="KSZ5" s="503"/>
      <c r="KTA5" s="503"/>
      <c r="KTB5" s="503"/>
      <c r="KTC5" s="503"/>
      <c r="KTD5" s="503"/>
      <c r="KTE5" s="503"/>
      <c r="KTF5" s="503"/>
      <c r="KTG5" s="503"/>
      <c r="KTH5" s="503"/>
      <c r="KTI5" s="503"/>
      <c r="KTJ5" s="503"/>
      <c r="KTK5" s="503"/>
      <c r="KTL5" s="503"/>
      <c r="KTM5" s="503"/>
      <c r="KTN5" s="503"/>
      <c r="KTO5" s="503"/>
      <c r="KTP5" s="503"/>
      <c r="KTQ5" s="503"/>
      <c r="KTR5" s="503"/>
      <c r="KTS5" s="503"/>
      <c r="KTT5" s="503"/>
      <c r="KTU5" s="503"/>
      <c r="KTV5" s="503"/>
      <c r="KTW5" s="503"/>
      <c r="KTX5" s="503"/>
      <c r="KTY5" s="503"/>
      <c r="KTZ5" s="503"/>
      <c r="KUA5" s="503"/>
      <c r="KUB5" s="503"/>
      <c r="KUC5" s="503"/>
      <c r="KUD5" s="503"/>
      <c r="KUE5" s="503"/>
      <c r="KUF5" s="503"/>
      <c r="KUG5" s="503"/>
      <c r="KUH5" s="503"/>
      <c r="KUI5" s="503"/>
      <c r="KUJ5" s="503"/>
      <c r="KUK5" s="503"/>
      <c r="KUL5" s="503"/>
      <c r="KUM5" s="503"/>
      <c r="KUN5" s="503"/>
      <c r="KUO5" s="503"/>
      <c r="KUP5" s="503"/>
      <c r="KUQ5" s="503"/>
      <c r="KUR5" s="503"/>
      <c r="KUS5" s="503"/>
      <c r="KUT5" s="503"/>
      <c r="KUU5" s="503"/>
      <c r="KUV5" s="503"/>
      <c r="KUW5" s="503"/>
      <c r="KUX5" s="503"/>
      <c r="KUY5" s="503"/>
      <c r="KUZ5" s="503"/>
      <c r="KVA5" s="503"/>
      <c r="KVB5" s="503"/>
      <c r="KVC5" s="503"/>
      <c r="KVD5" s="503"/>
      <c r="KVE5" s="503"/>
      <c r="KVF5" s="503"/>
      <c r="KVG5" s="503"/>
      <c r="KVH5" s="503"/>
      <c r="KVI5" s="503"/>
      <c r="KVJ5" s="503"/>
      <c r="KVK5" s="503"/>
      <c r="KVL5" s="503"/>
      <c r="KVM5" s="503"/>
      <c r="KVN5" s="503"/>
      <c r="KVO5" s="503"/>
      <c r="KVP5" s="503"/>
      <c r="KVQ5" s="503"/>
      <c r="KVR5" s="503"/>
      <c r="KVS5" s="503"/>
      <c r="KVT5" s="503"/>
      <c r="KVU5" s="503"/>
      <c r="KVV5" s="503"/>
      <c r="KVW5" s="503"/>
      <c r="KVX5" s="503"/>
      <c r="KVY5" s="503"/>
      <c r="KVZ5" s="503"/>
      <c r="KWA5" s="503"/>
      <c r="KWB5" s="503"/>
      <c r="KWC5" s="503"/>
      <c r="KWD5" s="503"/>
      <c r="KWE5" s="503"/>
      <c r="KWF5" s="503"/>
      <c r="KWG5" s="503"/>
      <c r="KWH5" s="503"/>
      <c r="KWI5" s="503"/>
      <c r="KWJ5" s="503"/>
      <c r="KWK5" s="503"/>
      <c r="KWL5" s="503"/>
      <c r="KWM5" s="503"/>
      <c r="KWN5" s="503"/>
      <c r="KWO5" s="503"/>
      <c r="KWP5" s="503"/>
      <c r="KWQ5" s="503"/>
      <c r="KWR5" s="503"/>
      <c r="KWS5" s="503"/>
      <c r="KWT5" s="503"/>
      <c r="KWU5" s="503"/>
      <c r="KWV5" s="503"/>
      <c r="KWW5" s="503"/>
      <c r="KWX5" s="503"/>
      <c r="KWY5" s="503"/>
      <c r="KWZ5" s="503"/>
      <c r="KXA5" s="503"/>
      <c r="KXB5" s="503"/>
      <c r="KXC5" s="503"/>
      <c r="KXD5" s="503"/>
      <c r="KXE5" s="503"/>
      <c r="KXF5" s="503"/>
      <c r="KXG5" s="503"/>
      <c r="KXH5" s="503"/>
      <c r="KXI5" s="503"/>
      <c r="KXJ5" s="503"/>
      <c r="KXK5" s="503"/>
      <c r="KXL5" s="503"/>
      <c r="KXM5" s="503"/>
      <c r="KXN5" s="503"/>
      <c r="KXO5" s="503"/>
      <c r="KXP5" s="503"/>
      <c r="KXQ5" s="503"/>
      <c r="KXR5" s="503"/>
      <c r="KXS5" s="503"/>
      <c r="KXT5" s="503"/>
      <c r="KXU5" s="503"/>
      <c r="KXV5" s="503"/>
      <c r="KXW5" s="503"/>
      <c r="KXX5" s="503"/>
      <c r="KXY5" s="503"/>
      <c r="KXZ5" s="503"/>
      <c r="KYA5" s="503"/>
      <c r="KYB5" s="503"/>
      <c r="KYC5" s="503"/>
      <c r="KYD5" s="503"/>
      <c r="KYE5" s="503"/>
      <c r="KYF5" s="503"/>
      <c r="KYG5" s="503"/>
      <c r="KYH5" s="503"/>
      <c r="KYI5" s="503"/>
      <c r="KYJ5" s="503"/>
      <c r="KYK5" s="503"/>
      <c r="KYL5" s="503"/>
      <c r="KYM5" s="503"/>
      <c r="KYN5" s="503"/>
      <c r="KYO5" s="503"/>
      <c r="KYP5" s="503"/>
      <c r="KYQ5" s="503"/>
      <c r="KYR5" s="503"/>
      <c r="KYS5" s="503"/>
      <c r="KYT5" s="503"/>
      <c r="KYU5" s="503"/>
      <c r="KYV5" s="503"/>
      <c r="KYW5" s="503"/>
      <c r="KYX5" s="503"/>
      <c r="KYY5" s="503"/>
      <c r="KYZ5" s="503"/>
      <c r="KZA5" s="503"/>
      <c r="KZB5" s="503"/>
      <c r="KZC5" s="503"/>
      <c r="KZD5" s="503"/>
      <c r="KZE5" s="503"/>
      <c r="KZF5" s="503"/>
      <c r="KZG5" s="503"/>
      <c r="KZH5" s="503"/>
      <c r="KZI5" s="503"/>
      <c r="KZJ5" s="503"/>
      <c r="KZK5" s="503"/>
      <c r="KZL5" s="503"/>
      <c r="KZM5" s="503"/>
      <c r="KZN5" s="503"/>
      <c r="KZO5" s="503"/>
      <c r="KZP5" s="503"/>
      <c r="KZQ5" s="503"/>
      <c r="KZR5" s="503"/>
      <c r="KZS5" s="503"/>
      <c r="KZT5" s="503"/>
      <c r="KZU5" s="503"/>
      <c r="KZV5" s="503"/>
      <c r="KZW5" s="503"/>
      <c r="KZX5" s="503"/>
      <c r="KZY5" s="503"/>
      <c r="KZZ5" s="503"/>
      <c r="LAA5" s="503"/>
      <c r="LAB5" s="503"/>
      <c r="LAC5" s="503"/>
      <c r="LAD5" s="503"/>
      <c r="LAE5" s="503"/>
      <c r="LAF5" s="503"/>
      <c r="LAG5" s="503"/>
      <c r="LAH5" s="503"/>
      <c r="LAI5" s="503"/>
      <c r="LAJ5" s="503"/>
      <c r="LAK5" s="503"/>
      <c r="LAL5" s="503"/>
      <c r="LAM5" s="503"/>
      <c r="LAN5" s="503"/>
      <c r="LAO5" s="503"/>
      <c r="LAP5" s="503"/>
      <c r="LAQ5" s="503"/>
      <c r="LAR5" s="503"/>
      <c r="LAS5" s="503"/>
      <c r="LAT5" s="503"/>
      <c r="LAU5" s="503"/>
      <c r="LAV5" s="503"/>
      <c r="LAW5" s="503"/>
      <c r="LAX5" s="503"/>
      <c r="LAY5" s="503"/>
      <c r="LAZ5" s="503"/>
      <c r="LBA5" s="503"/>
      <c r="LBB5" s="503"/>
      <c r="LBC5" s="503"/>
      <c r="LBD5" s="503"/>
      <c r="LBE5" s="503"/>
      <c r="LBF5" s="503"/>
      <c r="LBG5" s="503"/>
      <c r="LBH5" s="503"/>
      <c r="LBI5" s="503"/>
      <c r="LBJ5" s="503"/>
      <c r="LBK5" s="503"/>
      <c r="LBL5" s="503"/>
      <c r="LBM5" s="503"/>
      <c r="LBN5" s="503"/>
      <c r="LBO5" s="503"/>
      <c r="LBP5" s="503"/>
      <c r="LBQ5" s="503"/>
      <c r="LBR5" s="503"/>
      <c r="LBS5" s="503"/>
      <c r="LBT5" s="503"/>
      <c r="LBU5" s="503"/>
      <c r="LBV5" s="503"/>
      <c r="LBW5" s="503"/>
      <c r="LBX5" s="503"/>
      <c r="LBY5" s="503"/>
      <c r="LBZ5" s="503"/>
      <c r="LCA5" s="503"/>
      <c r="LCB5" s="503"/>
      <c r="LCC5" s="503"/>
      <c r="LCD5" s="503"/>
      <c r="LCE5" s="503"/>
      <c r="LCF5" s="503"/>
      <c r="LCG5" s="503"/>
      <c r="LCH5" s="503"/>
      <c r="LCI5" s="503"/>
      <c r="LCJ5" s="503"/>
      <c r="LCK5" s="503"/>
      <c r="LCL5" s="503"/>
      <c r="LCM5" s="503"/>
      <c r="LCN5" s="503"/>
      <c r="LCO5" s="503"/>
      <c r="LCP5" s="503"/>
      <c r="LCQ5" s="503"/>
      <c r="LCR5" s="503"/>
      <c r="LCS5" s="503"/>
      <c r="LCT5" s="503"/>
      <c r="LCU5" s="503"/>
      <c r="LCV5" s="503"/>
      <c r="LCW5" s="503"/>
      <c r="LCX5" s="503"/>
      <c r="LCY5" s="503"/>
      <c r="LCZ5" s="503"/>
      <c r="LDA5" s="503"/>
      <c r="LDB5" s="503"/>
      <c r="LDC5" s="503"/>
      <c r="LDD5" s="503"/>
      <c r="LDE5" s="503"/>
      <c r="LDF5" s="503"/>
      <c r="LDG5" s="503"/>
      <c r="LDH5" s="503"/>
      <c r="LDI5" s="503"/>
      <c r="LDJ5" s="503"/>
      <c r="LDK5" s="503"/>
      <c r="LDL5" s="503"/>
      <c r="LDM5" s="503"/>
      <c r="LDN5" s="503"/>
      <c r="LDO5" s="503"/>
      <c r="LDP5" s="503"/>
      <c r="LDQ5" s="503"/>
      <c r="LDR5" s="503"/>
      <c r="LDS5" s="503"/>
      <c r="LDT5" s="503"/>
      <c r="LDU5" s="503"/>
      <c r="LDV5" s="503"/>
      <c r="LDW5" s="503"/>
      <c r="LDX5" s="503"/>
      <c r="LDY5" s="503"/>
      <c r="LDZ5" s="503"/>
      <c r="LEA5" s="503"/>
      <c r="LEB5" s="503"/>
      <c r="LEC5" s="503"/>
      <c r="LED5" s="503"/>
      <c r="LEE5" s="503"/>
      <c r="LEF5" s="503"/>
      <c r="LEG5" s="503"/>
      <c r="LEH5" s="503"/>
      <c r="LEI5" s="503"/>
      <c r="LEJ5" s="503"/>
      <c r="LEK5" s="503"/>
      <c r="LEL5" s="503"/>
      <c r="LEM5" s="503"/>
      <c r="LEN5" s="503"/>
      <c r="LEO5" s="503"/>
      <c r="LEP5" s="503"/>
      <c r="LEQ5" s="503"/>
      <c r="LER5" s="503"/>
      <c r="LES5" s="503"/>
      <c r="LET5" s="503"/>
      <c r="LEU5" s="503"/>
      <c r="LEV5" s="503"/>
      <c r="LEW5" s="503"/>
      <c r="LEX5" s="503"/>
      <c r="LEY5" s="503"/>
      <c r="LEZ5" s="503"/>
      <c r="LFA5" s="503"/>
      <c r="LFB5" s="503"/>
      <c r="LFC5" s="503"/>
      <c r="LFD5" s="503"/>
      <c r="LFE5" s="503"/>
      <c r="LFF5" s="503"/>
      <c r="LFG5" s="503"/>
      <c r="LFH5" s="503"/>
      <c r="LFI5" s="503"/>
      <c r="LFJ5" s="503"/>
      <c r="LFK5" s="503"/>
      <c r="LFL5" s="503"/>
      <c r="LFM5" s="503"/>
      <c r="LFN5" s="503"/>
      <c r="LFO5" s="503"/>
      <c r="LFP5" s="503"/>
      <c r="LFQ5" s="503"/>
      <c r="LFR5" s="503"/>
      <c r="LFS5" s="503"/>
      <c r="LFT5" s="503"/>
      <c r="LFU5" s="503"/>
      <c r="LFV5" s="503"/>
      <c r="LFW5" s="503"/>
      <c r="LFX5" s="503"/>
      <c r="LFY5" s="503"/>
      <c r="LFZ5" s="503"/>
      <c r="LGA5" s="503"/>
      <c r="LGB5" s="503"/>
      <c r="LGC5" s="503"/>
      <c r="LGD5" s="503"/>
      <c r="LGE5" s="503"/>
      <c r="LGF5" s="503"/>
      <c r="LGG5" s="503"/>
      <c r="LGH5" s="503"/>
      <c r="LGI5" s="503"/>
      <c r="LGJ5" s="503"/>
      <c r="LGK5" s="503"/>
      <c r="LGL5" s="503"/>
      <c r="LGM5" s="503"/>
      <c r="LGN5" s="503"/>
      <c r="LGO5" s="503"/>
      <c r="LGP5" s="503"/>
      <c r="LGQ5" s="503"/>
      <c r="LGR5" s="503"/>
      <c r="LGS5" s="503"/>
      <c r="LGT5" s="503"/>
      <c r="LGU5" s="503"/>
      <c r="LGV5" s="503"/>
      <c r="LGW5" s="503"/>
      <c r="LGX5" s="503"/>
      <c r="LGY5" s="503"/>
      <c r="LGZ5" s="503"/>
      <c r="LHA5" s="503"/>
      <c r="LHB5" s="503"/>
      <c r="LHC5" s="503"/>
      <c r="LHD5" s="503"/>
      <c r="LHE5" s="503"/>
      <c r="LHF5" s="503"/>
      <c r="LHG5" s="503"/>
      <c r="LHH5" s="503"/>
      <c r="LHI5" s="503"/>
      <c r="LHJ5" s="503"/>
      <c r="LHK5" s="503"/>
      <c r="LHL5" s="503"/>
      <c r="LHM5" s="503"/>
      <c r="LHN5" s="503"/>
      <c r="LHO5" s="503"/>
      <c r="LHP5" s="503"/>
      <c r="LHQ5" s="503"/>
      <c r="LHR5" s="503"/>
      <c r="LHS5" s="503"/>
      <c r="LHT5" s="503"/>
      <c r="LHU5" s="503"/>
      <c r="LHV5" s="503"/>
      <c r="LHW5" s="503"/>
      <c r="LHX5" s="503"/>
      <c r="LHY5" s="503"/>
      <c r="LHZ5" s="503"/>
      <c r="LIA5" s="503"/>
      <c r="LIB5" s="503"/>
      <c r="LIC5" s="503"/>
      <c r="LID5" s="503"/>
      <c r="LIE5" s="503"/>
      <c r="LIF5" s="503"/>
      <c r="LIG5" s="503"/>
      <c r="LIH5" s="503"/>
      <c r="LII5" s="503"/>
      <c r="LIJ5" s="503"/>
      <c r="LIK5" s="503"/>
      <c r="LIL5" s="503"/>
      <c r="LIM5" s="503"/>
      <c r="LIN5" s="503"/>
      <c r="LIO5" s="503"/>
      <c r="LIP5" s="503"/>
      <c r="LIQ5" s="503"/>
      <c r="LIR5" s="503"/>
      <c r="LIS5" s="503"/>
      <c r="LIT5" s="503"/>
      <c r="LIU5" s="503"/>
      <c r="LIV5" s="503"/>
      <c r="LIW5" s="503"/>
      <c r="LIX5" s="503"/>
      <c r="LIY5" s="503"/>
      <c r="LIZ5" s="503"/>
      <c r="LJA5" s="503"/>
      <c r="LJB5" s="503"/>
      <c r="LJC5" s="503"/>
      <c r="LJD5" s="503"/>
      <c r="LJE5" s="503"/>
      <c r="LJF5" s="503"/>
      <c r="LJG5" s="503"/>
      <c r="LJH5" s="503"/>
      <c r="LJI5" s="503"/>
      <c r="LJJ5" s="503"/>
      <c r="LJK5" s="503"/>
      <c r="LJL5" s="503"/>
      <c r="LJM5" s="503"/>
      <c r="LJN5" s="503"/>
      <c r="LJO5" s="503"/>
      <c r="LJP5" s="503"/>
      <c r="LJQ5" s="503"/>
      <c r="LJR5" s="503"/>
      <c r="LJS5" s="503"/>
      <c r="LJT5" s="503"/>
      <c r="LJU5" s="503"/>
      <c r="LJV5" s="503"/>
      <c r="LJW5" s="503"/>
      <c r="LJX5" s="503"/>
      <c r="LJY5" s="503"/>
      <c r="LJZ5" s="503"/>
      <c r="LKA5" s="503"/>
      <c r="LKB5" s="503"/>
      <c r="LKC5" s="503"/>
      <c r="LKD5" s="503"/>
      <c r="LKE5" s="503"/>
      <c r="LKF5" s="503"/>
      <c r="LKG5" s="503"/>
      <c r="LKH5" s="503"/>
      <c r="LKI5" s="503"/>
      <c r="LKJ5" s="503"/>
      <c r="LKK5" s="503"/>
      <c r="LKL5" s="503"/>
      <c r="LKM5" s="503"/>
      <c r="LKN5" s="503"/>
      <c r="LKO5" s="503"/>
      <c r="LKP5" s="503"/>
      <c r="LKQ5" s="503"/>
      <c r="LKR5" s="503"/>
      <c r="LKS5" s="503"/>
      <c r="LKT5" s="503"/>
      <c r="LKU5" s="503"/>
      <c r="LKV5" s="503"/>
      <c r="LKW5" s="503"/>
      <c r="LKX5" s="503"/>
      <c r="LKY5" s="503"/>
      <c r="LKZ5" s="503"/>
      <c r="LLA5" s="503"/>
      <c r="LLB5" s="503"/>
      <c r="LLC5" s="503"/>
      <c r="LLD5" s="503"/>
      <c r="LLE5" s="503"/>
      <c r="LLF5" s="503"/>
      <c r="LLG5" s="503"/>
      <c r="LLH5" s="503"/>
      <c r="LLI5" s="503"/>
      <c r="LLJ5" s="503"/>
      <c r="LLK5" s="503"/>
      <c r="LLL5" s="503"/>
      <c r="LLM5" s="503"/>
      <c r="LLN5" s="503"/>
      <c r="LLO5" s="503"/>
      <c r="LLP5" s="503"/>
      <c r="LLQ5" s="503"/>
      <c r="LLR5" s="503"/>
      <c r="LLS5" s="503"/>
      <c r="LLT5" s="503"/>
      <c r="LLU5" s="503"/>
      <c r="LLV5" s="503"/>
      <c r="LLW5" s="503"/>
      <c r="LLX5" s="503"/>
      <c r="LLY5" s="503"/>
      <c r="LLZ5" s="503"/>
      <c r="LMA5" s="503"/>
      <c r="LMB5" s="503"/>
      <c r="LMC5" s="503"/>
      <c r="LMD5" s="503"/>
      <c r="LME5" s="503"/>
      <c r="LMF5" s="503"/>
      <c r="LMG5" s="503"/>
      <c r="LMH5" s="503"/>
      <c r="LMI5" s="503"/>
      <c r="LMJ5" s="503"/>
      <c r="LMK5" s="503"/>
      <c r="LML5" s="503"/>
      <c r="LMM5" s="503"/>
      <c r="LMN5" s="503"/>
      <c r="LMO5" s="503"/>
      <c r="LMP5" s="503"/>
      <c r="LMQ5" s="503"/>
      <c r="LMR5" s="503"/>
      <c r="LMS5" s="503"/>
      <c r="LMT5" s="503"/>
      <c r="LMU5" s="503"/>
      <c r="LMV5" s="503"/>
      <c r="LMW5" s="503"/>
      <c r="LMX5" s="503"/>
      <c r="LMY5" s="503"/>
      <c r="LMZ5" s="503"/>
      <c r="LNA5" s="503"/>
      <c r="LNB5" s="503"/>
      <c r="LNC5" s="503"/>
      <c r="LND5" s="503"/>
      <c r="LNE5" s="503"/>
      <c r="LNF5" s="503"/>
      <c r="LNG5" s="503"/>
      <c r="LNH5" s="503"/>
      <c r="LNI5" s="503"/>
      <c r="LNJ5" s="503"/>
      <c r="LNK5" s="503"/>
      <c r="LNL5" s="503"/>
      <c r="LNM5" s="503"/>
      <c r="LNN5" s="503"/>
      <c r="LNO5" s="503"/>
      <c r="LNP5" s="503"/>
      <c r="LNQ5" s="503"/>
      <c r="LNR5" s="503"/>
      <c r="LNS5" s="503"/>
      <c r="LNT5" s="503"/>
      <c r="LNU5" s="503"/>
      <c r="LNV5" s="503"/>
      <c r="LNW5" s="503"/>
      <c r="LNX5" s="503"/>
      <c r="LNY5" s="503"/>
      <c r="LNZ5" s="503"/>
      <c r="LOA5" s="503"/>
      <c r="LOB5" s="503"/>
      <c r="LOC5" s="503"/>
      <c r="LOD5" s="503"/>
      <c r="LOE5" s="503"/>
      <c r="LOF5" s="503"/>
      <c r="LOG5" s="503"/>
      <c r="LOH5" s="503"/>
      <c r="LOI5" s="503"/>
      <c r="LOJ5" s="503"/>
      <c r="LOK5" s="503"/>
      <c r="LOL5" s="503"/>
      <c r="LOM5" s="503"/>
      <c r="LON5" s="503"/>
      <c r="LOO5" s="503"/>
      <c r="LOP5" s="503"/>
      <c r="LOQ5" s="503"/>
      <c r="LOR5" s="503"/>
      <c r="LOS5" s="503"/>
      <c r="LOT5" s="503"/>
      <c r="LOU5" s="503"/>
      <c r="LOV5" s="503"/>
      <c r="LOW5" s="503"/>
      <c r="LOX5" s="503"/>
      <c r="LOY5" s="503"/>
      <c r="LOZ5" s="503"/>
      <c r="LPA5" s="503"/>
      <c r="LPB5" s="503"/>
      <c r="LPC5" s="503"/>
      <c r="LPD5" s="503"/>
      <c r="LPE5" s="503"/>
      <c r="LPF5" s="503"/>
      <c r="LPG5" s="503"/>
      <c r="LPH5" s="503"/>
      <c r="LPI5" s="503"/>
      <c r="LPJ5" s="503"/>
      <c r="LPK5" s="503"/>
      <c r="LPL5" s="503"/>
      <c r="LPM5" s="503"/>
      <c r="LPN5" s="503"/>
      <c r="LPO5" s="503"/>
      <c r="LPP5" s="503"/>
      <c r="LPQ5" s="503"/>
      <c r="LPR5" s="503"/>
      <c r="LPS5" s="503"/>
      <c r="LPT5" s="503"/>
      <c r="LPU5" s="503"/>
      <c r="LPV5" s="503"/>
      <c r="LPW5" s="503"/>
      <c r="LPX5" s="503"/>
      <c r="LPY5" s="503"/>
      <c r="LPZ5" s="503"/>
      <c r="LQA5" s="503"/>
      <c r="LQB5" s="503"/>
      <c r="LQC5" s="503"/>
      <c r="LQD5" s="503"/>
      <c r="LQE5" s="503"/>
      <c r="LQF5" s="503"/>
      <c r="LQG5" s="503"/>
      <c r="LQH5" s="503"/>
      <c r="LQI5" s="503"/>
      <c r="LQJ5" s="503"/>
      <c r="LQK5" s="503"/>
      <c r="LQL5" s="503"/>
      <c r="LQM5" s="503"/>
      <c r="LQN5" s="503"/>
      <c r="LQO5" s="503"/>
      <c r="LQP5" s="503"/>
      <c r="LQQ5" s="503"/>
      <c r="LQR5" s="503"/>
      <c r="LQS5" s="503"/>
      <c r="LQT5" s="503"/>
      <c r="LQU5" s="503"/>
      <c r="LQV5" s="503"/>
      <c r="LQW5" s="503"/>
      <c r="LQX5" s="503"/>
      <c r="LQY5" s="503"/>
      <c r="LQZ5" s="503"/>
      <c r="LRA5" s="503"/>
      <c r="LRB5" s="503"/>
      <c r="LRC5" s="503"/>
      <c r="LRD5" s="503"/>
      <c r="LRE5" s="503"/>
      <c r="LRF5" s="503"/>
      <c r="LRG5" s="503"/>
      <c r="LRH5" s="503"/>
      <c r="LRI5" s="503"/>
      <c r="LRJ5" s="503"/>
      <c r="LRK5" s="503"/>
      <c r="LRL5" s="503"/>
      <c r="LRM5" s="503"/>
      <c r="LRN5" s="503"/>
      <c r="LRO5" s="503"/>
      <c r="LRP5" s="503"/>
      <c r="LRQ5" s="503"/>
      <c r="LRR5" s="503"/>
      <c r="LRS5" s="503"/>
      <c r="LRT5" s="503"/>
      <c r="LRU5" s="503"/>
      <c r="LRV5" s="503"/>
      <c r="LRW5" s="503"/>
      <c r="LRX5" s="503"/>
      <c r="LRY5" s="503"/>
      <c r="LRZ5" s="503"/>
      <c r="LSA5" s="503"/>
      <c r="LSB5" s="503"/>
      <c r="LSC5" s="503"/>
      <c r="LSD5" s="503"/>
      <c r="LSE5" s="503"/>
      <c r="LSF5" s="503"/>
      <c r="LSG5" s="503"/>
      <c r="LSH5" s="503"/>
      <c r="LSI5" s="503"/>
      <c r="LSJ5" s="503"/>
      <c r="LSK5" s="503"/>
      <c r="LSL5" s="503"/>
      <c r="LSM5" s="503"/>
      <c r="LSN5" s="503"/>
      <c r="LSO5" s="503"/>
      <c r="LSP5" s="503"/>
      <c r="LSQ5" s="503"/>
      <c r="LSR5" s="503"/>
      <c r="LSS5" s="503"/>
      <c r="LST5" s="503"/>
      <c r="LSU5" s="503"/>
      <c r="LSV5" s="503"/>
      <c r="LSW5" s="503"/>
      <c r="LSX5" s="503"/>
      <c r="LSY5" s="503"/>
      <c r="LSZ5" s="503"/>
      <c r="LTA5" s="503"/>
      <c r="LTB5" s="503"/>
      <c r="LTC5" s="503"/>
      <c r="LTD5" s="503"/>
      <c r="LTE5" s="503"/>
      <c r="LTF5" s="503"/>
      <c r="LTG5" s="503"/>
      <c r="LTH5" s="503"/>
      <c r="LTI5" s="503"/>
      <c r="LTJ5" s="503"/>
      <c r="LTK5" s="503"/>
      <c r="LTL5" s="503"/>
      <c r="LTM5" s="503"/>
      <c r="LTN5" s="503"/>
      <c r="LTO5" s="503"/>
      <c r="LTP5" s="503"/>
      <c r="LTQ5" s="503"/>
      <c r="LTR5" s="503"/>
      <c r="LTS5" s="503"/>
      <c r="LTT5" s="503"/>
      <c r="LTU5" s="503"/>
      <c r="LTV5" s="503"/>
      <c r="LTW5" s="503"/>
      <c r="LTX5" s="503"/>
      <c r="LTY5" s="503"/>
      <c r="LTZ5" s="503"/>
      <c r="LUA5" s="503"/>
      <c r="LUB5" s="503"/>
      <c r="LUC5" s="503"/>
      <c r="LUD5" s="503"/>
      <c r="LUE5" s="503"/>
      <c r="LUF5" s="503"/>
      <c r="LUG5" s="503"/>
      <c r="LUH5" s="503"/>
      <c r="LUI5" s="503"/>
      <c r="LUJ5" s="503"/>
      <c r="LUK5" s="503"/>
      <c r="LUL5" s="503"/>
      <c r="LUM5" s="503"/>
      <c r="LUN5" s="503"/>
      <c r="LUO5" s="503"/>
      <c r="LUP5" s="503"/>
      <c r="LUQ5" s="503"/>
      <c r="LUR5" s="503"/>
      <c r="LUS5" s="503"/>
      <c r="LUT5" s="503"/>
      <c r="LUU5" s="503"/>
      <c r="LUV5" s="503"/>
      <c r="LUW5" s="503"/>
      <c r="LUX5" s="503"/>
      <c r="LUY5" s="503"/>
      <c r="LUZ5" s="503"/>
      <c r="LVA5" s="503"/>
      <c r="LVB5" s="503"/>
      <c r="LVC5" s="503"/>
      <c r="LVD5" s="503"/>
      <c r="LVE5" s="503"/>
      <c r="LVF5" s="503"/>
      <c r="LVG5" s="503"/>
      <c r="LVH5" s="503"/>
      <c r="LVI5" s="503"/>
      <c r="LVJ5" s="503"/>
      <c r="LVK5" s="503"/>
      <c r="LVL5" s="503"/>
      <c r="LVM5" s="503"/>
      <c r="LVN5" s="503"/>
      <c r="LVO5" s="503"/>
      <c r="LVP5" s="503"/>
      <c r="LVQ5" s="503"/>
      <c r="LVR5" s="503"/>
      <c r="LVS5" s="503"/>
      <c r="LVT5" s="503"/>
      <c r="LVU5" s="503"/>
      <c r="LVV5" s="503"/>
      <c r="LVW5" s="503"/>
      <c r="LVX5" s="503"/>
      <c r="LVY5" s="503"/>
      <c r="LVZ5" s="503"/>
      <c r="LWA5" s="503"/>
      <c r="LWB5" s="503"/>
      <c r="LWC5" s="503"/>
      <c r="LWD5" s="503"/>
      <c r="LWE5" s="503"/>
      <c r="LWF5" s="503"/>
      <c r="LWG5" s="503"/>
      <c r="LWH5" s="503"/>
      <c r="LWI5" s="503"/>
      <c r="LWJ5" s="503"/>
      <c r="LWK5" s="503"/>
      <c r="LWL5" s="503"/>
      <c r="LWM5" s="503"/>
      <c r="LWN5" s="503"/>
      <c r="LWO5" s="503"/>
      <c r="LWP5" s="503"/>
      <c r="LWQ5" s="503"/>
      <c r="LWR5" s="503"/>
      <c r="LWS5" s="503"/>
      <c r="LWT5" s="503"/>
      <c r="LWU5" s="503"/>
      <c r="LWV5" s="503"/>
      <c r="LWW5" s="503"/>
      <c r="LWX5" s="503"/>
      <c r="LWY5" s="503"/>
      <c r="LWZ5" s="503"/>
      <c r="LXA5" s="503"/>
      <c r="LXB5" s="503"/>
      <c r="LXC5" s="503"/>
      <c r="LXD5" s="503"/>
      <c r="LXE5" s="503"/>
      <c r="LXF5" s="503"/>
      <c r="LXG5" s="503"/>
      <c r="LXH5" s="503"/>
      <c r="LXI5" s="503"/>
      <c r="LXJ5" s="503"/>
      <c r="LXK5" s="503"/>
      <c r="LXL5" s="503"/>
      <c r="LXM5" s="503"/>
      <c r="LXN5" s="503"/>
      <c r="LXO5" s="503"/>
      <c r="LXP5" s="503"/>
      <c r="LXQ5" s="503"/>
      <c r="LXR5" s="503"/>
      <c r="LXS5" s="503"/>
      <c r="LXT5" s="503"/>
      <c r="LXU5" s="503"/>
      <c r="LXV5" s="503"/>
      <c r="LXW5" s="503"/>
      <c r="LXX5" s="503"/>
      <c r="LXY5" s="503"/>
      <c r="LXZ5" s="503"/>
      <c r="LYA5" s="503"/>
      <c r="LYB5" s="503"/>
      <c r="LYC5" s="503"/>
      <c r="LYD5" s="503"/>
      <c r="LYE5" s="503"/>
      <c r="LYF5" s="503"/>
      <c r="LYG5" s="503"/>
      <c r="LYH5" s="503"/>
      <c r="LYI5" s="503"/>
      <c r="LYJ5" s="503"/>
      <c r="LYK5" s="503"/>
      <c r="LYL5" s="503"/>
      <c r="LYM5" s="503"/>
      <c r="LYN5" s="503"/>
      <c r="LYO5" s="503"/>
      <c r="LYP5" s="503"/>
      <c r="LYQ5" s="503"/>
      <c r="LYR5" s="503"/>
      <c r="LYS5" s="503"/>
      <c r="LYT5" s="503"/>
      <c r="LYU5" s="503"/>
      <c r="LYV5" s="503"/>
      <c r="LYW5" s="503"/>
      <c r="LYX5" s="503"/>
      <c r="LYY5" s="503"/>
      <c r="LYZ5" s="503"/>
      <c r="LZA5" s="503"/>
      <c r="LZB5" s="503"/>
      <c r="LZC5" s="503"/>
      <c r="LZD5" s="503"/>
      <c r="LZE5" s="503"/>
      <c r="LZF5" s="503"/>
      <c r="LZG5" s="503"/>
      <c r="LZH5" s="503"/>
      <c r="LZI5" s="503"/>
      <c r="LZJ5" s="503"/>
      <c r="LZK5" s="503"/>
      <c r="LZL5" s="503"/>
      <c r="LZM5" s="503"/>
      <c r="LZN5" s="503"/>
      <c r="LZO5" s="503"/>
      <c r="LZP5" s="503"/>
      <c r="LZQ5" s="503"/>
      <c r="LZR5" s="503"/>
      <c r="LZS5" s="503"/>
      <c r="LZT5" s="503"/>
      <c r="LZU5" s="503"/>
      <c r="LZV5" s="503"/>
      <c r="LZW5" s="503"/>
      <c r="LZX5" s="503"/>
      <c r="LZY5" s="503"/>
      <c r="LZZ5" s="503"/>
      <c r="MAA5" s="503"/>
      <c r="MAB5" s="503"/>
      <c r="MAC5" s="503"/>
      <c r="MAD5" s="503"/>
      <c r="MAE5" s="503"/>
      <c r="MAF5" s="503"/>
      <c r="MAG5" s="503"/>
      <c r="MAH5" s="503"/>
      <c r="MAI5" s="503"/>
      <c r="MAJ5" s="503"/>
      <c r="MAK5" s="503"/>
      <c r="MAL5" s="503"/>
      <c r="MAM5" s="503"/>
      <c r="MAN5" s="503"/>
      <c r="MAO5" s="503"/>
      <c r="MAP5" s="503"/>
      <c r="MAQ5" s="503"/>
      <c r="MAR5" s="503"/>
      <c r="MAS5" s="503"/>
      <c r="MAT5" s="503"/>
      <c r="MAU5" s="503"/>
      <c r="MAV5" s="503"/>
      <c r="MAW5" s="503"/>
      <c r="MAX5" s="503"/>
      <c r="MAY5" s="503"/>
      <c r="MAZ5" s="503"/>
      <c r="MBA5" s="503"/>
      <c r="MBB5" s="503"/>
      <c r="MBC5" s="503"/>
      <c r="MBD5" s="503"/>
      <c r="MBE5" s="503"/>
      <c r="MBF5" s="503"/>
      <c r="MBG5" s="503"/>
      <c r="MBH5" s="503"/>
      <c r="MBI5" s="503"/>
      <c r="MBJ5" s="503"/>
      <c r="MBK5" s="503"/>
      <c r="MBL5" s="503"/>
      <c r="MBM5" s="503"/>
      <c r="MBN5" s="503"/>
      <c r="MBO5" s="503"/>
      <c r="MBP5" s="503"/>
      <c r="MBQ5" s="503"/>
      <c r="MBR5" s="503"/>
      <c r="MBS5" s="503"/>
      <c r="MBT5" s="503"/>
      <c r="MBU5" s="503"/>
      <c r="MBV5" s="503"/>
      <c r="MBW5" s="503"/>
      <c r="MBX5" s="503"/>
      <c r="MBY5" s="503"/>
      <c r="MBZ5" s="503"/>
      <c r="MCA5" s="503"/>
      <c r="MCB5" s="503"/>
      <c r="MCC5" s="503"/>
      <c r="MCD5" s="503"/>
      <c r="MCE5" s="503"/>
      <c r="MCF5" s="503"/>
      <c r="MCG5" s="503"/>
      <c r="MCH5" s="503"/>
      <c r="MCI5" s="503"/>
      <c r="MCJ5" s="503"/>
      <c r="MCK5" s="503"/>
      <c r="MCL5" s="503"/>
      <c r="MCM5" s="503"/>
      <c r="MCN5" s="503"/>
      <c r="MCO5" s="503"/>
      <c r="MCP5" s="503"/>
      <c r="MCQ5" s="503"/>
      <c r="MCR5" s="503"/>
      <c r="MCS5" s="503"/>
      <c r="MCT5" s="503"/>
      <c r="MCU5" s="503"/>
      <c r="MCV5" s="503"/>
      <c r="MCW5" s="503"/>
      <c r="MCX5" s="503"/>
      <c r="MCY5" s="503"/>
      <c r="MCZ5" s="503"/>
      <c r="MDA5" s="503"/>
      <c r="MDB5" s="503"/>
      <c r="MDC5" s="503"/>
      <c r="MDD5" s="503"/>
      <c r="MDE5" s="503"/>
      <c r="MDF5" s="503"/>
      <c r="MDG5" s="503"/>
      <c r="MDH5" s="503"/>
      <c r="MDI5" s="503"/>
      <c r="MDJ5" s="503"/>
      <c r="MDK5" s="503"/>
      <c r="MDL5" s="503"/>
      <c r="MDM5" s="503"/>
      <c r="MDN5" s="503"/>
      <c r="MDO5" s="503"/>
      <c r="MDP5" s="503"/>
      <c r="MDQ5" s="503"/>
      <c r="MDR5" s="503"/>
      <c r="MDS5" s="503"/>
      <c r="MDT5" s="503"/>
      <c r="MDU5" s="503"/>
      <c r="MDV5" s="503"/>
      <c r="MDW5" s="503"/>
      <c r="MDX5" s="503"/>
      <c r="MDY5" s="503"/>
      <c r="MDZ5" s="503"/>
      <c r="MEA5" s="503"/>
      <c r="MEB5" s="503"/>
      <c r="MEC5" s="503"/>
      <c r="MED5" s="503"/>
      <c r="MEE5" s="503"/>
      <c r="MEF5" s="503"/>
      <c r="MEG5" s="503"/>
      <c r="MEH5" s="503"/>
      <c r="MEI5" s="503"/>
      <c r="MEJ5" s="503"/>
      <c r="MEK5" s="503"/>
      <c r="MEL5" s="503"/>
      <c r="MEM5" s="503"/>
      <c r="MEN5" s="503"/>
      <c r="MEO5" s="503"/>
      <c r="MEP5" s="503"/>
      <c r="MEQ5" s="503"/>
      <c r="MER5" s="503"/>
      <c r="MES5" s="503"/>
      <c r="MET5" s="503"/>
      <c r="MEU5" s="503"/>
      <c r="MEV5" s="503"/>
      <c r="MEW5" s="503"/>
      <c r="MEX5" s="503"/>
      <c r="MEY5" s="503"/>
      <c r="MEZ5" s="503"/>
      <c r="MFA5" s="503"/>
      <c r="MFB5" s="503"/>
      <c r="MFC5" s="503"/>
      <c r="MFD5" s="503"/>
      <c r="MFE5" s="503"/>
      <c r="MFF5" s="503"/>
      <c r="MFG5" s="503"/>
      <c r="MFH5" s="503"/>
      <c r="MFI5" s="503"/>
      <c r="MFJ5" s="503"/>
      <c r="MFK5" s="503"/>
      <c r="MFL5" s="503"/>
      <c r="MFM5" s="503"/>
      <c r="MFN5" s="503"/>
      <c r="MFO5" s="503"/>
      <c r="MFP5" s="503"/>
      <c r="MFQ5" s="503"/>
      <c r="MFR5" s="503"/>
      <c r="MFS5" s="503"/>
      <c r="MFT5" s="503"/>
      <c r="MFU5" s="503"/>
      <c r="MFV5" s="503"/>
      <c r="MFW5" s="503"/>
      <c r="MFX5" s="503"/>
      <c r="MFY5" s="503"/>
      <c r="MFZ5" s="503"/>
      <c r="MGA5" s="503"/>
      <c r="MGB5" s="503"/>
      <c r="MGC5" s="503"/>
      <c r="MGD5" s="503"/>
      <c r="MGE5" s="503"/>
      <c r="MGF5" s="503"/>
      <c r="MGG5" s="503"/>
      <c r="MGH5" s="503"/>
      <c r="MGI5" s="503"/>
      <c r="MGJ5" s="503"/>
      <c r="MGK5" s="503"/>
      <c r="MGL5" s="503"/>
      <c r="MGM5" s="503"/>
      <c r="MGN5" s="503"/>
      <c r="MGO5" s="503"/>
      <c r="MGP5" s="503"/>
      <c r="MGQ5" s="503"/>
      <c r="MGR5" s="503"/>
      <c r="MGS5" s="503"/>
      <c r="MGT5" s="503"/>
      <c r="MGU5" s="503"/>
      <c r="MGV5" s="503"/>
      <c r="MGW5" s="503"/>
      <c r="MGX5" s="503"/>
      <c r="MGY5" s="503"/>
      <c r="MGZ5" s="503"/>
      <c r="MHA5" s="503"/>
      <c r="MHB5" s="503"/>
      <c r="MHC5" s="503"/>
      <c r="MHD5" s="503"/>
      <c r="MHE5" s="503"/>
      <c r="MHF5" s="503"/>
      <c r="MHG5" s="503"/>
      <c r="MHH5" s="503"/>
      <c r="MHI5" s="503"/>
      <c r="MHJ5" s="503"/>
      <c r="MHK5" s="503"/>
      <c r="MHL5" s="503"/>
      <c r="MHM5" s="503"/>
      <c r="MHN5" s="503"/>
      <c r="MHO5" s="503"/>
      <c r="MHP5" s="503"/>
      <c r="MHQ5" s="503"/>
      <c r="MHR5" s="503"/>
      <c r="MHS5" s="503"/>
      <c r="MHT5" s="503"/>
      <c r="MHU5" s="503"/>
      <c r="MHV5" s="503"/>
      <c r="MHW5" s="503"/>
      <c r="MHX5" s="503"/>
      <c r="MHY5" s="503"/>
      <c r="MHZ5" s="503"/>
      <c r="MIA5" s="503"/>
      <c r="MIB5" s="503"/>
      <c r="MIC5" s="503"/>
      <c r="MID5" s="503"/>
      <c r="MIE5" s="503"/>
      <c r="MIF5" s="503"/>
      <c r="MIG5" s="503"/>
      <c r="MIH5" s="503"/>
      <c r="MII5" s="503"/>
      <c r="MIJ5" s="503"/>
      <c r="MIK5" s="503"/>
      <c r="MIL5" s="503"/>
      <c r="MIM5" s="503"/>
      <c r="MIN5" s="503"/>
      <c r="MIO5" s="503"/>
      <c r="MIP5" s="503"/>
      <c r="MIQ5" s="503"/>
      <c r="MIR5" s="503"/>
      <c r="MIS5" s="503"/>
      <c r="MIT5" s="503"/>
      <c r="MIU5" s="503"/>
      <c r="MIV5" s="503"/>
      <c r="MIW5" s="503"/>
      <c r="MIX5" s="503"/>
      <c r="MIY5" s="503"/>
      <c r="MIZ5" s="503"/>
      <c r="MJA5" s="503"/>
      <c r="MJB5" s="503"/>
      <c r="MJC5" s="503"/>
      <c r="MJD5" s="503"/>
      <c r="MJE5" s="503"/>
      <c r="MJF5" s="503"/>
      <c r="MJG5" s="503"/>
      <c r="MJH5" s="503"/>
      <c r="MJI5" s="503"/>
      <c r="MJJ5" s="503"/>
      <c r="MJK5" s="503"/>
      <c r="MJL5" s="503"/>
      <c r="MJM5" s="503"/>
      <c r="MJN5" s="503"/>
      <c r="MJO5" s="503"/>
      <c r="MJP5" s="503"/>
      <c r="MJQ5" s="503"/>
      <c r="MJR5" s="503"/>
      <c r="MJS5" s="503"/>
      <c r="MJT5" s="503"/>
      <c r="MJU5" s="503"/>
      <c r="MJV5" s="503"/>
      <c r="MJW5" s="503"/>
      <c r="MJX5" s="503"/>
      <c r="MJY5" s="503"/>
      <c r="MJZ5" s="503"/>
      <c r="MKA5" s="503"/>
      <c r="MKB5" s="503"/>
      <c r="MKC5" s="503"/>
      <c r="MKD5" s="503"/>
      <c r="MKE5" s="503"/>
      <c r="MKF5" s="503"/>
      <c r="MKG5" s="503"/>
      <c r="MKH5" s="503"/>
      <c r="MKI5" s="503"/>
      <c r="MKJ5" s="503"/>
      <c r="MKK5" s="503"/>
      <c r="MKL5" s="503"/>
      <c r="MKM5" s="503"/>
      <c r="MKN5" s="503"/>
      <c r="MKO5" s="503"/>
      <c r="MKP5" s="503"/>
      <c r="MKQ5" s="503"/>
      <c r="MKR5" s="503"/>
      <c r="MKS5" s="503"/>
      <c r="MKT5" s="503"/>
      <c r="MKU5" s="503"/>
      <c r="MKV5" s="503"/>
      <c r="MKW5" s="503"/>
      <c r="MKX5" s="503"/>
      <c r="MKY5" s="503"/>
      <c r="MKZ5" s="503"/>
      <c r="MLA5" s="503"/>
      <c r="MLB5" s="503"/>
      <c r="MLC5" s="503"/>
      <c r="MLD5" s="503"/>
      <c r="MLE5" s="503"/>
      <c r="MLF5" s="503"/>
      <c r="MLG5" s="503"/>
      <c r="MLH5" s="503"/>
      <c r="MLI5" s="503"/>
      <c r="MLJ5" s="503"/>
      <c r="MLK5" s="503"/>
      <c r="MLL5" s="503"/>
      <c r="MLM5" s="503"/>
      <c r="MLN5" s="503"/>
      <c r="MLO5" s="503"/>
      <c r="MLP5" s="503"/>
      <c r="MLQ5" s="503"/>
      <c r="MLR5" s="503"/>
      <c r="MLS5" s="503"/>
      <c r="MLT5" s="503"/>
      <c r="MLU5" s="503"/>
      <c r="MLV5" s="503"/>
      <c r="MLW5" s="503"/>
      <c r="MLX5" s="503"/>
      <c r="MLY5" s="503"/>
      <c r="MLZ5" s="503"/>
      <c r="MMA5" s="503"/>
      <c r="MMB5" s="503"/>
      <c r="MMC5" s="503"/>
      <c r="MMD5" s="503"/>
      <c r="MME5" s="503"/>
      <c r="MMF5" s="503"/>
      <c r="MMG5" s="503"/>
      <c r="MMH5" s="503"/>
      <c r="MMI5" s="503"/>
      <c r="MMJ5" s="503"/>
      <c r="MMK5" s="503"/>
      <c r="MML5" s="503"/>
      <c r="MMM5" s="503"/>
      <c r="MMN5" s="503"/>
      <c r="MMO5" s="503"/>
      <c r="MMP5" s="503"/>
      <c r="MMQ5" s="503"/>
      <c r="MMR5" s="503"/>
      <c r="MMS5" s="503"/>
      <c r="MMT5" s="503"/>
      <c r="MMU5" s="503"/>
      <c r="MMV5" s="503"/>
      <c r="MMW5" s="503"/>
      <c r="MMX5" s="503"/>
      <c r="MMY5" s="503"/>
      <c r="MMZ5" s="503"/>
      <c r="MNA5" s="503"/>
      <c r="MNB5" s="503"/>
      <c r="MNC5" s="503"/>
      <c r="MND5" s="503"/>
      <c r="MNE5" s="503"/>
      <c r="MNF5" s="503"/>
      <c r="MNG5" s="503"/>
      <c r="MNH5" s="503"/>
      <c r="MNI5" s="503"/>
      <c r="MNJ5" s="503"/>
      <c r="MNK5" s="503"/>
      <c r="MNL5" s="503"/>
      <c r="MNM5" s="503"/>
      <c r="MNN5" s="503"/>
      <c r="MNO5" s="503"/>
      <c r="MNP5" s="503"/>
      <c r="MNQ5" s="503"/>
      <c r="MNR5" s="503"/>
      <c r="MNS5" s="503"/>
      <c r="MNT5" s="503"/>
      <c r="MNU5" s="503"/>
      <c r="MNV5" s="503"/>
      <c r="MNW5" s="503"/>
      <c r="MNX5" s="503"/>
      <c r="MNY5" s="503"/>
      <c r="MNZ5" s="503"/>
      <c r="MOA5" s="503"/>
      <c r="MOB5" s="503"/>
      <c r="MOC5" s="503"/>
      <c r="MOD5" s="503"/>
      <c r="MOE5" s="503"/>
      <c r="MOF5" s="503"/>
      <c r="MOG5" s="503"/>
      <c r="MOH5" s="503"/>
      <c r="MOI5" s="503"/>
      <c r="MOJ5" s="503"/>
      <c r="MOK5" s="503"/>
      <c r="MOL5" s="503"/>
      <c r="MOM5" s="503"/>
      <c r="MON5" s="503"/>
      <c r="MOO5" s="503"/>
      <c r="MOP5" s="503"/>
      <c r="MOQ5" s="503"/>
      <c r="MOR5" s="503"/>
      <c r="MOS5" s="503"/>
      <c r="MOT5" s="503"/>
      <c r="MOU5" s="503"/>
      <c r="MOV5" s="503"/>
      <c r="MOW5" s="503"/>
      <c r="MOX5" s="503"/>
      <c r="MOY5" s="503"/>
      <c r="MOZ5" s="503"/>
      <c r="MPA5" s="503"/>
      <c r="MPB5" s="503"/>
      <c r="MPC5" s="503"/>
      <c r="MPD5" s="503"/>
      <c r="MPE5" s="503"/>
      <c r="MPF5" s="503"/>
      <c r="MPG5" s="503"/>
      <c r="MPH5" s="503"/>
      <c r="MPI5" s="503"/>
      <c r="MPJ5" s="503"/>
      <c r="MPK5" s="503"/>
      <c r="MPL5" s="503"/>
      <c r="MPM5" s="503"/>
      <c r="MPN5" s="503"/>
      <c r="MPO5" s="503"/>
      <c r="MPP5" s="503"/>
      <c r="MPQ5" s="503"/>
      <c r="MPR5" s="503"/>
      <c r="MPS5" s="503"/>
      <c r="MPT5" s="503"/>
      <c r="MPU5" s="503"/>
      <c r="MPV5" s="503"/>
      <c r="MPW5" s="503"/>
      <c r="MPX5" s="503"/>
      <c r="MPY5" s="503"/>
      <c r="MPZ5" s="503"/>
      <c r="MQA5" s="503"/>
      <c r="MQB5" s="503"/>
      <c r="MQC5" s="503"/>
      <c r="MQD5" s="503"/>
      <c r="MQE5" s="503"/>
      <c r="MQF5" s="503"/>
      <c r="MQG5" s="503"/>
      <c r="MQH5" s="503"/>
      <c r="MQI5" s="503"/>
      <c r="MQJ5" s="503"/>
      <c r="MQK5" s="503"/>
      <c r="MQL5" s="503"/>
      <c r="MQM5" s="503"/>
      <c r="MQN5" s="503"/>
      <c r="MQO5" s="503"/>
      <c r="MQP5" s="503"/>
      <c r="MQQ5" s="503"/>
      <c r="MQR5" s="503"/>
      <c r="MQS5" s="503"/>
      <c r="MQT5" s="503"/>
      <c r="MQU5" s="503"/>
      <c r="MQV5" s="503"/>
      <c r="MQW5" s="503"/>
      <c r="MQX5" s="503"/>
      <c r="MQY5" s="503"/>
      <c r="MQZ5" s="503"/>
      <c r="MRA5" s="503"/>
      <c r="MRB5" s="503"/>
      <c r="MRC5" s="503"/>
      <c r="MRD5" s="503"/>
      <c r="MRE5" s="503"/>
      <c r="MRF5" s="503"/>
      <c r="MRG5" s="503"/>
      <c r="MRH5" s="503"/>
      <c r="MRI5" s="503"/>
      <c r="MRJ5" s="503"/>
      <c r="MRK5" s="503"/>
      <c r="MRL5" s="503"/>
      <c r="MRM5" s="503"/>
      <c r="MRN5" s="503"/>
      <c r="MRO5" s="503"/>
      <c r="MRP5" s="503"/>
      <c r="MRQ5" s="503"/>
      <c r="MRR5" s="503"/>
      <c r="MRS5" s="503"/>
      <c r="MRT5" s="503"/>
      <c r="MRU5" s="503"/>
      <c r="MRV5" s="503"/>
      <c r="MRW5" s="503"/>
      <c r="MRX5" s="503"/>
      <c r="MRY5" s="503"/>
      <c r="MRZ5" s="503"/>
      <c r="MSA5" s="503"/>
      <c r="MSB5" s="503"/>
      <c r="MSC5" s="503"/>
      <c r="MSD5" s="503"/>
      <c r="MSE5" s="503"/>
      <c r="MSF5" s="503"/>
      <c r="MSG5" s="503"/>
      <c r="MSH5" s="503"/>
      <c r="MSI5" s="503"/>
      <c r="MSJ5" s="503"/>
      <c r="MSK5" s="503"/>
      <c r="MSL5" s="503"/>
      <c r="MSM5" s="503"/>
      <c r="MSN5" s="503"/>
      <c r="MSO5" s="503"/>
      <c r="MSP5" s="503"/>
      <c r="MSQ5" s="503"/>
      <c r="MSR5" s="503"/>
      <c r="MSS5" s="503"/>
      <c r="MST5" s="503"/>
      <c r="MSU5" s="503"/>
      <c r="MSV5" s="503"/>
      <c r="MSW5" s="503"/>
      <c r="MSX5" s="503"/>
      <c r="MSY5" s="503"/>
      <c r="MSZ5" s="503"/>
      <c r="MTA5" s="503"/>
      <c r="MTB5" s="503"/>
      <c r="MTC5" s="503"/>
      <c r="MTD5" s="503"/>
      <c r="MTE5" s="503"/>
      <c r="MTF5" s="503"/>
      <c r="MTG5" s="503"/>
      <c r="MTH5" s="503"/>
      <c r="MTI5" s="503"/>
      <c r="MTJ5" s="503"/>
      <c r="MTK5" s="503"/>
      <c r="MTL5" s="503"/>
      <c r="MTM5" s="503"/>
      <c r="MTN5" s="503"/>
      <c r="MTO5" s="503"/>
      <c r="MTP5" s="503"/>
      <c r="MTQ5" s="503"/>
      <c r="MTR5" s="503"/>
      <c r="MTS5" s="503"/>
      <c r="MTT5" s="503"/>
      <c r="MTU5" s="503"/>
      <c r="MTV5" s="503"/>
      <c r="MTW5" s="503"/>
      <c r="MTX5" s="503"/>
      <c r="MTY5" s="503"/>
      <c r="MTZ5" s="503"/>
      <c r="MUA5" s="503"/>
      <c r="MUB5" s="503"/>
      <c r="MUC5" s="503"/>
      <c r="MUD5" s="503"/>
      <c r="MUE5" s="503"/>
      <c r="MUF5" s="503"/>
      <c r="MUG5" s="503"/>
      <c r="MUH5" s="503"/>
      <c r="MUI5" s="503"/>
      <c r="MUJ5" s="503"/>
      <c r="MUK5" s="503"/>
      <c r="MUL5" s="503"/>
      <c r="MUM5" s="503"/>
      <c r="MUN5" s="503"/>
      <c r="MUO5" s="503"/>
      <c r="MUP5" s="503"/>
      <c r="MUQ5" s="503"/>
      <c r="MUR5" s="503"/>
      <c r="MUS5" s="503"/>
      <c r="MUT5" s="503"/>
      <c r="MUU5" s="503"/>
      <c r="MUV5" s="503"/>
      <c r="MUW5" s="503"/>
      <c r="MUX5" s="503"/>
      <c r="MUY5" s="503"/>
      <c r="MUZ5" s="503"/>
      <c r="MVA5" s="503"/>
      <c r="MVB5" s="503"/>
      <c r="MVC5" s="503"/>
      <c r="MVD5" s="503"/>
      <c r="MVE5" s="503"/>
      <c r="MVF5" s="503"/>
      <c r="MVG5" s="503"/>
      <c r="MVH5" s="503"/>
      <c r="MVI5" s="503"/>
      <c r="MVJ5" s="503"/>
      <c r="MVK5" s="503"/>
      <c r="MVL5" s="503"/>
      <c r="MVM5" s="503"/>
      <c r="MVN5" s="503"/>
      <c r="MVO5" s="503"/>
      <c r="MVP5" s="503"/>
      <c r="MVQ5" s="503"/>
      <c r="MVR5" s="503"/>
      <c r="MVS5" s="503"/>
      <c r="MVT5" s="503"/>
      <c r="MVU5" s="503"/>
      <c r="MVV5" s="503"/>
      <c r="MVW5" s="503"/>
      <c r="MVX5" s="503"/>
      <c r="MVY5" s="503"/>
      <c r="MVZ5" s="503"/>
      <c r="MWA5" s="503"/>
      <c r="MWB5" s="503"/>
      <c r="MWC5" s="503"/>
      <c r="MWD5" s="503"/>
      <c r="MWE5" s="503"/>
      <c r="MWF5" s="503"/>
      <c r="MWG5" s="503"/>
      <c r="MWH5" s="503"/>
      <c r="MWI5" s="503"/>
      <c r="MWJ5" s="503"/>
      <c r="MWK5" s="503"/>
      <c r="MWL5" s="503"/>
      <c r="MWM5" s="503"/>
      <c r="MWN5" s="503"/>
      <c r="MWO5" s="503"/>
      <c r="MWP5" s="503"/>
      <c r="MWQ5" s="503"/>
      <c r="MWR5" s="503"/>
      <c r="MWS5" s="503"/>
      <c r="MWT5" s="503"/>
      <c r="MWU5" s="503"/>
      <c r="MWV5" s="503"/>
      <c r="MWW5" s="503"/>
      <c r="MWX5" s="503"/>
      <c r="MWY5" s="503"/>
      <c r="MWZ5" s="503"/>
      <c r="MXA5" s="503"/>
      <c r="MXB5" s="503"/>
      <c r="MXC5" s="503"/>
      <c r="MXD5" s="503"/>
      <c r="MXE5" s="503"/>
      <c r="MXF5" s="503"/>
      <c r="MXG5" s="503"/>
      <c r="MXH5" s="503"/>
      <c r="MXI5" s="503"/>
      <c r="MXJ5" s="503"/>
      <c r="MXK5" s="503"/>
      <c r="MXL5" s="503"/>
      <c r="MXM5" s="503"/>
      <c r="MXN5" s="503"/>
      <c r="MXO5" s="503"/>
      <c r="MXP5" s="503"/>
      <c r="MXQ5" s="503"/>
      <c r="MXR5" s="503"/>
      <c r="MXS5" s="503"/>
      <c r="MXT5" s="503"/>
      <c r="MXU5" s="503"/>
      <c r="MXV5" s="503"/>
      <c r="MXW5" s="503"/>
      <c r="MXX5" s="503"/>
      <c r="MXY5" s="503"/>
      <c r="MXZ5" s="503"/>
      <c r="MYA5" s="503"/>
      <c r="MYB5" s="503"/>
      <c r="MYC5" s="503"/>
      <c r="MYD5" s="503"/>
      <c r="MYE5" s="503"/>
      <c r="MYF5" s="503"/>
      <c r="MYG5" s="503"/>
      <c r="MYH5" s="503"/>
      <c r="MYI5" s="503"/>
      <c r="MYJ5" s="503"/>
      <c r="MYK5" s="503"/>
      <c r="MYL5" s="503"/>
      <c r="MYM5" s="503"/>
      <c r="MYN5" s="503"/>
      <c r="MYO5" s="503"/>
      <c r="MYP5" s="503"/>
      <c r="MYQ5" s="503"/>
      <c r="MYR5" s="503"/>
      <c r="MYS5" s="503"/>
      <c r="MYT5" s="503"/>
      <c r="MYU5" s="503"/>
      <c r="MYV5" s="503"/>
      <c r="MYW5" s="503"/>
      <c r="MYX5" s="503"/>
      <c r="MYY5" s="503"/>
      <c r="MYZ5" s="503"/>
      <c r="MZA5" s="503"/>
      <c r="MZB5" s="503"/>
      <c r="MZC5" s="503"/>
      <c r="MZD5" s="503"/>
      <c r="MZE5" s="503"/>
      <c r="MZF5" s="503"/>
      <c r="MZG5" s="503"/>
      <c r="MZH5" s="503"/>
      <c r="MZI5" s="503"/>
      <c r="MZJ5" s="503"/>
      <c r="MZK5" s="503"/>
      <c r="MZL5" s="503"/>
      <c r="MZM5" s="503"/>
      <c r="MZN5" s="503"/>
      <c r="MZO5" s="503"/>
      <c r="MZP5" s="503"/>
      <c r="MZQ5" s="503"/>
      <c r="MZR5" s="503"/>
      <c r="MZS5" s="503"/>
      <c r="MZT5" s="503"/>
      <c r="MZU5" s="503"/>
      <c r="MZV5" s="503"/>
      <c r="MZW5" s="503"/>
      <c r="MZX5" s="503"/>
      <c r="MZY5" s="503"/>
      <c r="MZZ5" s="503"/>
      <c r="NAA5" s="503"/>
      <c r="NAB5" s="503"/>
      <c r="NAC5" s="503"/>
      <c r="NAD5" s="503"/>
      <c r="NAE5" s="503"/>
      <c r="NAF5" s="503"/>
      <c r="NAG5" s="503"/>
      <c r="NAH5" s="503"/>
      <c r="NAI5" s="503"/>
      <c r="NAJ5" s="503"/>
      <c r="NAK5" s="503"/>
      <c r="NAL5" s="503"/>
      <c r="NAM5" s="503"/>
      <c r="NAN5" s="503"/>
      <c r="NAO5" s="503"/>
      <c r="NAP5" s="503"/>
      <c r="NAQ5" s="503"/>
      <c r="NAR5" s="503"/>
      <c r="NAS5" s="503"/>
      <c r="NAT5" s="503"/>
      <c r="NAU5" s="503"/>
      <c r="NAV5" s="503"/>
      <c r="NAW5" s="503"/>
      <c r="NAX5" s="503"/>
      <c r="NAY5" s="503"/>
      <c r="NAZ5" s="503"/>
      <c r="NBA5" s="503"/>
      <c r="NBB5" s="503"/>
      <c r="NBC5" s="503"/>
      <c r="NBD5" s="503"/>
      <c r="NBE5" s="503"/>
      <c r="NBF5" s="503"/>
      <c r="NBG5" s="503"/>
      <c r="NBH5" s="503"/>
      <c r="NBI5" s="503"/>
      <c r="NBJ5" s="503"/>
      <c r="NBK5" s="503"/>
      <c r="NBL5" s="503"/>
      <c r="NBM5" s="503"/>
      <c r="NBN5" s="503"/>
      <c r="NBO5" s="503"/>
      <c r="NBP5" s="503"/>
      <c r="NBQ5" s="503"/>
      <c r="NBR5" s="503"/>
      <c r="NBS5" s="503"/>
      <c r="NBT5" s="503"/>
      <c r="NBU5" s="503"/>
      <c r="NBV5" s="503"/>
      <c r="NBW5" s="503"/>
      <c r="NBX5" s="503"/>
      <c r="NBY5" s="503"/>
      <c r="NBZ5" s="503"/>
      <c r="NCA5" s="503"/>
      <c r="NCB5" s="503"/>
      <c r="NCC5" s="503"/>
      <c r="NCD5" s="503"/>
      <c r="NCE5" s="503"/>
      <c r="NCF5" s="503"/>
      <c r="NCG5" s="503"/>
      <c r="NCH5" s="503"/>
      <c r="NCI5" s="503"/>
      <c r="NCJ5" s="503"/>
      <c r="NCK5" s="503"/>
      <c r="NCL5" s="503"/>
      <c r="NCM5" s="503"/>
      <c r="NCN5" s="503"/>
      <c r="NCO5" s="503"/>
      <c r="NCP5" s="503"/>
      <c r="NCQ5" s="503"/>
      <c r="NCR5" s="503"/>
      <c r="NCS5" s="503"/>
      <c r="NCT5" s="503"/>
      <c r="NCU5" s="503"/>
      <c r="NCV5" s="503"/>
      <c r="NCW5" s="503"/>
      <c r="NCX5" s="503"/>
      <c r="NCY5" s="503"/>
      <c r="NCZ5" s="503"/>
      <c r="NDA5" s="503"/>
      <c r="NDB5" s="503"/>
      <c r="NDC5" s="503"/>
      <c r="NDD5" s="503"/>
      <c r="NDE5" s="503"/>
      <c r="NDF5" s="503"/>
      <c r="NDG5" s="503"/>
      <c r="NDH5" s="503"/>
      <c r="NDI5" s="503"/>
      <c r="NDJ5" s="503"/>
      <c r="NDK5" s="503"/>
      <c r="NDL5" s="503"/>
      <c r="NDM5" s="503"/>
      <c r="NDN5" s="503"/>
      <c r="NDO5" s="503"/>
      <c r="NDP5" s="503"/>
      <c r="NDQ5" s="503"/>
      <c r="NDR5" s="503"/>
      <c r="NDS5" s="503"/>
      <c r="NDT5" s="503"/>
      <c r="NDU5" s="503"/>
      <c r="NDV5" s="503"/>
      <c r="NDW5" s="503"/>
      <c r="NDX5" s="503"/>
      <c r="NDY5" s="503"/>
      <c r="NDZ5" s="503"/>
      <c r="NEA5" s="503"/>
      <c r="NEB5" s="503"/>
      <c r="NEC5" s="503"/>
      <c r="NED5" s="503"/>
      <c r="NEE5" s="503"/>
      <c r="NEF5" s="503"/>
      <c r="NEG5" s="503"/>
      <c r="NEH5" s="503"/>
      <c r="NEI5" s="503"/>
      <c r="NEJ5" s="503"/>
      <c r="NEK5" s="503"/>
      <c r="NEL5" s="503"/>
      <c r="NEM5" s="503"/>
      <c r="NEN5" s="503"/>
      <c r="NEO5" s="503"/>
      <c r="NEP5" s="503"/>
      <c r="NEQ5" s="503"/>
      <c r="NER5" s="503"/>
      <c r="NES5" s="503"/>
      <c r="NET5" s="503"/>
      <c r="NEU5" s="503"/>
      <c r="NEV5" s="503"/>
      <c r="NEW5" s="503"/>
      <c r="NEX5" s="503"/>
      <c r="NEY5" s="503"/>
      <c r="NEZ5" s="503"/>
      <c r="NFA5" s="503"/>
      <c r="NFB5" s="503"/>
      <c r="NFC5" s="503"/>
      <c r="NFD5" s="503"/>
      <c r="NFE5" s="503"/>
      <c r="NFF5" s="503"/>
      <c r="NFG5" s="503"/>
      <c r="NFH5" s="503"/>
      <c r="NFI5" s="503"/>
      <c r="NFJ5" s="503"/>
      <c r="NFK5" s="503"/>
      <c r="NFL5" s="503"/>
      <c r="NFM5" s="503"/>
      <c r="NFN5" s="503"/>
      <c r="NFO5" s="503"/>
      <c r="NFP5" s="503"/>
      <c r="NFQ5" s="503"/>
      <c r="NFR5" s="503"/>
      <c r="NFS5" s="503"/>
      <c r="NFT5" s="503"/>
      <c r="NFU5" s="503"/>
      <c r="NFV5" s="503"/>
      <c r="NFW5" s="503"/>
      <c r="NFX5" s="503"/>
      <c r="NFY5" s="503"/>
      <c r="NFZ5" s="503"/>
      <c r="NGA5" s="503"/>
      <c r="NGB5" s="503"/>
      <c r="NGC5" s="503"/>
      <c r="NGD5" s="503"/>
      <c r="NGE5" s="503"/>
      <c r="NGF5" s="503"/>
      <c r="NGG5" s="503"/>
      <c r="NGH5" s="503"/>
      <c r="NGI5" s="503"/>
      <c r="NGJ5" s="503"/>
      <c r="NGK5" s="503"/>
      <c r="NGL5" s="503"/>
      <c r="NGM5" s="503"/>
      <c r="NGN5" s="503"/>
      <c r="NGO5" s="503"/>
      <c r="NGP5" s="503"/>
      <c r="NGQ5" s="503"/>
      <c r="NGR5" s="503"/>
      <c r="NGS5" s="503"/>
      <c r="NGT5" s="503"/>
      <c r="NGU5" s="503"/>
      <c r="NGV5" s="503"/>
      <c r="NGW5" s="503"/>
      <c r="NGX5" s="503"/>
      <c r="NGY5" s="503"/>
      <c r="NGZ5" s="503"/>
      <c r="NHA5" s="503"/>
      <c r="NHB5" s="503"/>
      <c r="NHC5" s="503"/>
      <c r="NHD5" s="503"/>
      <c r="NHE5" s="503"/>
      <c r="NHF5" s="503"/>
      <c r="NHG5" s="503"/>
      <c r="NHH5" s="503"/>
      <c r="NHI5" s="503"/>
      <c r="NHJ5" s="503"/>
      <c r="NHK5" s="503"/>
      <c r="NHL5" s="503"/>
      <c r="NHM5" s="503"/>
      <c r="NHN5" s="503"/>
      <c r="NHO5" s="503"/>
      <c r="NHP5" s="503"/>
      <c r="NHQ5" s="503"/>
      <c r="NHR5" s="503"/>
      <c r="NHS5" s="503"/>
      <c r="NHT5" s="503"/>
      <c r="NHU5" s="503"/>
      <c r="NHV5" s="503"/>
      <c r="NHW5" s="503"/>
      <c r="NHX5" s="503"/>
      <c r="NHY5" s="503"/>
      <c r="NHZ5" s="503"/>
      <c r="NIA5" s="503"/>
      <c r="NIB5" s="503"/>
      <c r="NIC5" s="503"/>
      <c r="NID5" s="503"/>
      <c r="NIE5" s="503"/>
      <c r="NIF5" s="503"/>
      <c r="NIG5" s="503"/>
      <c r="NIH5" s="503"/>
      <c r="NII5" s="503"/>
      <c r="NIJ5" s="503"/>
      <c r="NIK5" s="503"/>
      <c r="NIL5" s="503"/>
      <c r="NIM5" s="503"/>
      <c r="NIN5" s="503"/>
      <c r="NIO5" s="503"/>
      <c r="NIP5" s="503"/>
      <c r="NIQ5" s="503"/>
      <c r="NIR5" s="503"/>
      <c r="NIS5" s="503"/>
      <c r="NIT5" s="503"/>
      <c r="NIU5" s="503"/>
      <c r="NIV5" s="503"/>
      <c r="NIW5" s="503"/>
      <c r="NIX5" s="503"/>
      <c r="NIY5" s="503"/>
      <c r="NIZ5" s="503"/>
      <c r="NJA5" s="503"/>
      <c r="NJB5" s="503"/>
      <c r="NJC5" s="503"/>
      <c r="NJD5" s="503"/>
      <c r="NJE5" s="503"/>
      <c r="NJF5" s="503"/>
      <c r="NJG5" s="503"/>
      <c r="NJH5" s="503"/>
      <c r="NJI5" s="503"/>
      <c r="NJJ5" s="503"/>
      <c r="NJK5" s="503"/>
      <c r="NJL5" s="503"/>
      <c r="NJM5" s="503"/>
      <c r="NJN5" s="503"/>
      <c r="NJO5" s="503"/>
      <c r="NJP5" s="503"/>
      <c r="NJQ5" s="503"/>
      <c r="NJR5" s="503"/>
      <c r="NJS5" s="503"/>
      <c r="NJT5" s="503"/>
      <c r="NJU5" s="503"/>
      <c r="NJV5" s="503"/>
      <c r="NJW5" s="503"/>
      <c r="NJX5" s="503"/>
      <c r="NJY5" s="503"/>
      <c r="NJZ5" s="503"/>
      <c r="NKA5" s="503"/>
      <c r="NKB5" s="503"/>
      <c r="NKC5" s="503"/>
      <c r="NKD5" s="503"/>
      <c r="NKE5" s="503"/>
      <c r="NKF5" s="503"/>
      <c r="NKG5" s="503"/>
      <c r="NKH5" s="503"/>
      <c r="NKI5" s="503"/>
      <c r="NKJ5" s="503"/>
      <c r="NKK5" s="503"/>
      <c r="NKL5" s="503"/>
      <c r="NKM5" s="503"/>
      <c r="NKN5" s="503"/>
      <c r="NKO5" s="503"/>
      <c r="NKP5" s="503"/>
      <c r="NKQ5" s="503"/>
      <c r="NKR5" s="503"/>
      <c r="NKS5" s="503"/>
      <c r="NKT5" s="503"/>
      <c r="NKU5" s="503"/>
      <c r="NKV5" s="503"/>
      <c r="NKW5" s="503"/>
      <c r="NKX5" s="503"/>
      <c r="NKY5" s="503"/>
      <c r="NKZ5" s="503"/>
      <c r="NLA5" s="503"/>
      <c r="NLB5" s="503"/>
      <c r="NLC5" s="503"/>
      <c r="NLD5" s="503"/>
      <c r="NLE5" s="503"/>
      <c r="NLF5" s="503"/>
      <c r="NLG5" s="503"/>
      <c r="NLH5" s="503"/>
      <c r="NLI5" s="503"/>
      <c r="NLJ5" s="503"/>
      <c r="NLK5" s="503"/>
      <c r="NLL5" s="503"/>
      <c r="NLM5" s="503"/>
      <c r="NLN5" s="503"/>
      <c r="NLO5" s="503"/>
      <c r="NLP5" s="503"/>
      <c r="NLQ5" s="503"/>
      <c r="NLR5" s="503"/>
      <c r="NLS5" s="503"/>
      <c r="NLT5" s="503"/>
      <c r="NLU5" s="503"/>
      <c r="NLV5" s="503"/>
      <c r="NLW5" s="503"/>
      <c r="NLX5" s="503"/>
      <c r="NLY5" s="503"/>
      <c r="NLZ5" s="503"/>
      <c r="NMA5" s="503"/>
      <c r="NMB5" s="503"/>
      <c r="NMC5" s="503"/>
      <c r="NMD5" s="503"/>
      <c r="NME5" s="503"/>
      <c r="NMF5" s="503"/>
      <c r="NMG5" s="503"/>
      <c r="NMH5" s="503"/>
      <c r="NMI5" s="503"/>
      <c r="NMJ5" s="503"/>
      <c r="NMK5" s="503"/>
      <c r="NML5" s="503"/>
      <c r="NMM5" s="503"/>
      <c r="NMN5" s="503"/>
      <c r="NMO5" s="503"/>
      <c r="NMP5" s="503"/>
      <c r="NMQ5" s="503"/>
      <c r="NMR5" s="503"/>
      <c r="NMS5" s="503"/>
      <c r="NMT5" s="503"/>
      <c r="NMU5" s="503"/>
      <c r="NMV5" s="503"/>
      <c r="NMW5" s="503"/>
      <c r="NMX5" s="503"/>
      <c r="NMY5" s="503"/>
      <c r="NMZ5" s="503"/>
      <c r="NNA5" s="503"/>
      <c r="NNB5" s="503"/>
      <c r="NNC5" s="503"/>
      <c r="NND5" s="503"/>
      <c r="NNE5" s="503"/>
      <c r="NNF5" s="503"/>
      <c r="NNG5" s="503"/>
      <c r="NNH5" s="503"/>
      <c r="NNI5" s="503"/>
      <c r="NNJ5" s="503"/>
      <c r="NNK5" s="503"/>
      <c r="NNL5" s="503"/>
      <c r="NNM5" s="503"/>
      <c r="NNN5" s="503"/>
      <c r="NNO5" s="503"/>
      <c r="NNP5" s="503"/>
      <c r="NNQ5" s="503"/>
      <c r="NNR5" s="503"/>
      <c r="NNS5" s="503"/>
      <c r="NNT5" s="503"/>
      <c r="NNU5" s="503"/>
      <c r="NNV5" s="503"/>
      <c r="NNW5" s="503"/>
      <c r="NNX5" s="503"/>
      <c r="NNY5" s="503"/>
      <c r="NNZ5" s="503"/>
      <c r="NOA5" s="503"/>
      <c r="NOB5" s="503"/>
      <c r="NOC5" s="503"/>
      <c r="NOD5" s="503"/>
      <c r="NOE5" s="503"/>
      <c r="NOF5" s="503"/>
      <c r="NOG5" s="503"/>
      <c r="NOH5" s="503"/>
      <c r="NOI5" s="503"/>
      <c r="NOJ5" s="503"/>
      <c r="NOK5" s="503"/>
      <c r="NOL5" s="503"/>
      <c r="NOM5" s="503"/>
      <c r="NON5" s="503"/>
      <c r="NOO5" s="503"/>
      <c r="NOP5" s="503"/>
      <c r="NOQ5" s="503"/>
      <c r="NOR5" s="503"/>
      <c r="NOS5" s="503"/>
      <c r="NOT5" s="503"/>
      <c r="NOU5" s="503"/>
      <c r="NOV5" s="503"/>
      <c r="NOW5" s="503"/>
      <c r="NOX5" s="503"/>
      <c r="NOY5" s="503"/>
      <c r="NOZ5" s="503"/>
      <c r="NPA5" s="503"/>
      <c r="NPB5" s="503"/>
      <c r="NPC5" s="503"/>
      <c r="NPD5" s="503"/>
      <c r="NPE5" s="503"/>
      <c r="NPF5" s="503"/>
      <c r="NPG5" s="503"/>
      <c r="NPH5" s="503"/>
      <c r="NPI5" s="503"/>
      <c r="NPJ5" s="503"/>
      <c r="NPK5" s="503"/>
      <c r="NPL5" s="503"/>
      <c r="NPM5" s="503"/>
      <c r="NPN5" s="503"/>
      <c r="NPO5" s="503"/>
      <c r="NPP5" s="503"/>
      <c r="NPQ5" s="503"/>
      <c r="NPR5" s="503"/>
      <c r="NPS5" s="503"/>
      <c r="NPT5" s="503"/>
      <c r="NPU5" s="503"/>
      <c r="NPV5" s="503"/>
      <c r="NPW5" s="503"/>
      <c r="NPX5" s="503"/>
      <c r="NPY5" s="503"/>
      <c r="NPZ5" s="503"/>
      <c r="NQA5" s="503"/>
      <c r="NQB5" s="503"/>
      <c r="NQC5" s="503"/>
      <c r="NQD5" s="503"/>
      <c r="NQE5" s="503"/>
      <c r="NQF5" s="503"/>
      <c r="NQG5" s="503"/>
      <c r="NQH5" s="503"/>
      <c r="NQI5" s="503"/>
      <c r="NQJ5" s="503"/>
      <c r="NQK5" s="503"/>
      <c r="NQL5" s="503"/>
      <c r="NQM5" s="503"/>
      <c r="NQN5" s="503"/>
      <c r="NQO5" s="503"/>
      <c r="NQP5" s="503"/>
      <c r="NQQ5" s="503"/>
      <c r="NQR5" s="503"/>
      <c r="NQS5" s="503"/>
      <c r="NQT5" s="503"/>
      <c r="NQU5" s="503"/>
      <c r="NQV5" s="503"/>
      <c r="NQW5" s="503"/>
      <c r="NQX5" s="503"/>
      <c r="NQY5" s="503"/>
      <c r="NQZ5" s="503"/>
      <c r="NRA5" s="503"/>
      <c r="NRB5" s="503"/>
      <c r="NRC5" s="503"/>
      <c r="NRD5" s="503"/>
      <c r="NRE5" s="503"/>
      <c r="NRF5" s="503"/>
      <c r="NRG5" s="503"/>
      <c r="NRH5" s="503"/>
      <c r="NRI5" s="503"/>
      <c r="NRJ5" s="503"/>
      <c r="NRK5" s="503"/>
      <c r="NRL5" s="503"/>
      <c r="NRM5" s="503"/>
      <c r="NRN5" s="503"/>
      <c r="NRO5" s="503"/>
      <c r="NRP5" s="503"/>
      <c r="NRQ5" s="503"/>
      <c r="NRR5" s="503"/>
      <c r="NRS5" s="503"/>
      <c r="NRT5" s="503"/>
      <c r="NRU5" s="503"/>
      <c r="NRV5" s="503"/>
      <c r="NRW5" s="503"/>
      <c r="NRX5" s="503"/>
      <c r="NRY5" s="503"/>
      <c r="NRZ5" s="503"/>
      <c r="NSA5" s="503"/>
      <c r="NSB5" s="503"/>
      <c r="NSC5" s="503"/>
      <c r="NSD5" s="503"/>
      <c r="NSE5" s="503"/>
      <c r="NSF5" s="503"/>
      <c r="NSG5" s="503"/>
      <c r="NSH5" s="503"/>
      <c r="NSI5" s="503"/>
      <c r="NSJ5" s="503"/>
      <c r="NSK5" s="503"/>
      <c r="NSL5" s="503"/>
      <c r="NSM5" s="503"/>
      <c r="NSN5" s="503"/>
      <c r="NSO5" s="503"/>
      <c r="NSP5" s="503"/>
      <c r="NSQ5" s="503"/>
      <c r="NSR5" s="503"/>
      <c r="NSS5" s="503"/>
      <c r="NST5" s="503"/>
      <c r="NSU5" s="503"/>
      <c r="NSV5" s="503"/>
      <c r="NSW5" s="503"/>
      <c r="NSX5" s="503"/>
      <c r="NSY5" s="503"/>
      <c r="NSZ5" s="503"/>
      <c r="NTA5" s="503"/>
      <c r="NTB5" s="503"/>
      <c r="NTC5" s="503"/>
      <c r="NTD5" s="503"/>
      <c r="NTE5" s="503"/>
      <c r="NTF5" s="503"/>
      <c r="NTG5" s="503"/>
      <c r="NTH5" s="503"/>
      <c r="NTI5" s="503"/>
      <c r="NTJ5" s="503"/>
      <c r="NTK5" s="503"/>
      <c r="NTL5" s="503"/>
      <c r="NTM5" s="503"/>
      <c r="NTN5" s="503"/>
      <c r="NTO5" s="503"/>
      <c r="NTP5" s="503"/>
      <c r="NTQ5" s="503"/>
      <c r="NTR5" s="503"/>
      <c r="NTS5" s="503"/>
      <c r="NTT5" s="503"/>
      <c r="NTU5" s="503"/>
      <c r="NTV5" s="503"/>
      <c r="NTW5" s="503"/>
      <c r="NTX5" s="503"/>
      <c r="NTY5" s="503"/>
      <c r="NTZ5" s="503"/>
      <c r="NUA5" s="503"/>
      <c r="NUB5" s="503"/>
      <c r="NUC5" s="503"/>
      <c r="NUD5" s="503"/>
      <c r="NUE5" s="503"/>
      <c r="NUF5" s="503"/>
      <c r="NUG5" s="503"/>
      <c r="NUH5" s="503"/>
      <c r="NUI5" s="503"/>
      <c r="NUJ5" s="503"/>
      <c r="NUK5" s="503"/>
      <c r="NUL5" s="503"/>
      <c r="NUM5" s="503"/>
      <c r="NUN5" s="503"/>
      <c r="NUO5" s="503"/>
      <c r="NUP5" s="503"/>
      <c r="NUQ5" s="503"/>
      <c r="NUR5" s="503"/>
      <c r="NUS5" s="503"/>
      <c r="NUT5" s="503"/>
      <c r="NUU5" s="503"/>
      <c r="NUV5" s="503"/>
      <c r="NUW5" s="503"/>
      <c r="NUX5" s="503"/>
      <c r="NUY5" s="503"/>
      <c r="NUZ5" s="503"/>
      <c r="NVA5" s="503"/>
      <c r="NVB5" s="503"/>
      <c r="NVC5" s="503"/>
      <c r="NVD5" s="503"/>
      <c r="NVE5" s="503"/>
      <c r="NVF5" s="503"/>
      <c r="NVG5" s="503"/>
      <c r="NVH5" s="503"/>
      <c r="NVI5" s="503"/>
      <c r="NVJ5" s="503"/>
      <c r="NVK5" s="503"/>
      <c r="NVL5" s="503"/>
      <c r="NVM5" s="503"/>
      <c r="NVN5" s="503"/>
      <c r="NVO5" s="503"/>
      <c r="NVP5" s="503"/>
      <c r="NVQ5" s="503"/>
      <c r="NVR5" s="503"/>
      <c r="NVS5" s="503"/>
      <c r="NVT5" s="503"/>
      <c r="NVU5" s="503"/>
      <c r="NVV5" s="503"/>
      <c r="NVW5" s="503"/>
      <c r="NVX5" s="503"/>
      <c r="NVY5" s="503"/>
      <c r="NVZ5" s="503"/>
      <c r="NWA5" s="503"/>
      <c r="NWB5" s="503"/>
      <c r="NWC5" s="503"/>
      <c r="NWD5" s="503"/>
      <c r="NWE5" s="503"/>
      <c r="NWF5" s="503"/>
      <c r="NWG5" s="503"/>
      <c r="NWH5" s="503"/>
      <c r="NWI5" s="503"/>
      <c r="NWJ5" s="503"/>
      <c r="NWK5" s="503"/>
      <c r="NWL5" s="503"/>
      <c r="NWM5" s="503"/>
      <c r="NWN5" s="503"/>
      <c r="NWO5" s="503"/>
      <c r="NWP5" s="503"/>
      <c r="NWQ5" s="503"/>
      <c r="NWR5" s="503"/>
      <c r="NWS5" s="503"/>
      <c r="NWT5" s="503"/>
      <c r="NWU5" s="503"/>
      <c r="NWV5" s="503"/>
      <c r="NWW5" s="503"/>
      <c r="NWX5" s="503"/>
      <c r="NWY5" s="503"/>
      <c r="NWZ5" s="503"/>
      <c r="NXA5" s="503"/>
      <c r="NXB5" s="503"/>
      <c r="NXC5" s="503"/>
      <c r="NXD5" s="503"/>
      <c r="NXE5" s="503"/>
      <c r="NXF5" s="503"/>
      <c r="NXG5" s="503"/>
      <c r="NXH5" s="503"/>
      <c r="NXI5" s="503"/>
      <c r="NXJ5" s="503"/>
      <c r="NXK5" s="503"/>
      <c r="NXL5" s="503"/>
      <c r="NXM5" s="503"/>
      <c r="NXN5" s="503"/>
      <c r="NXO5" s="503"/>
      <c r="NXP5" s="503"/>
      <c r="NXQ5" s="503"/>
      <c r="NXR5" s="503"/>
      <c r="NXS5" s="503"/>
      <c r="NXT5" s="503"/>
      <c r="NXU5" s="503"/>
      <c r="NXV5" s="503"/>
      <c r="NXW5" s="503"/>
      <c r="NXX5" s="503"/>
      <c r="NXY5" s="503"/>
      <c r="NXZ5" s="503"/>
      <c r="NYA5" s="503"/>
      <c r="NYB5" s="503"/>
      <c r="NYC5" s="503"/>
      <c r="NYD5" s="503"/>
      <c r="NYE5" s="503"/>
      <c r="NYF5" s="503"/>
      <c r="NYG5" s="503"/>
      <c r="NYH5" s="503"/>
      <c r="NYI5" s="503"/>
      <c r="NYJ5" s="503"/>
      <c r="NYK5" s="503"/>
      <c r="NYL5" s="503"/>
      <c r="NYM5" s="503"/>
      <c r="NYN5" s="503"/>
      <c r="NYO5" s="503"/>
      <c r="NYP5" s="503"/>
      <c r="NYQ5" s="503"/>
      <c r="NYR5" s="503"/>
      <c r="NYS5" s="503"/>
      <c r="NYT5" s="503"/>
      <c r="NYU5" s="503"/>
      <c r="NYV5" s="503"/>
      <c r="NYW5" s="503"/>
      <c r="NYX5" s="503"/>
      <c r="NYY5" s="503"/>
      <c r="NYZ5" s="503"/>
      <c r="NZA5" s="503"/>
      <c r="NZB5" s="503"/>
      <c r="NZC5" s="503"/>
      <c r="NZD5" s="503"/>
      <c r="NZE5" s="503"/>
      <c r="NZF5" s="503"/>
      <c r="NZG5" s="503"/>
      <c r="NZH5" s="503"/>
      <c r="NZI5" s="503"/>
      <c r="NZJ5" s="503"/>
      <c r="NZK5" s="503"/>
      <c r="NZL5" s="503"/>
      <c r="NZM5" s="503"/>
      <c r="NZN5" s="503"/>
      <c r="NZO5" s="503"/>
      <c r="NZP5" s="503"/>
      <c r="NZQ5" s="503"/>
      <c r="NZR5" s="503"/>
      <c r="NZS5" s="503"/>
      <c r="NZT5" s="503"/>
      <c r="NZU5" s="503"/>
      <c r="NZV5" s="503"/>
      <c r="NZW5" s="503"/>
      <c r="NZX5" s="503"/>
      <c r="NZY5" s="503"/>
      <c r="NZZ5" s="503"/>
      <c r="OAA5" s="503"/>
      <c r="OAB5" s="503"/>
      <c r="OAC5" s="503"/>
      <c r="OAD5" s="503"/>
      <c r="OAE5" s="503"/>
      <c r="OAF5" s="503"/>
      <c r="OAG5" s="503"/>
      <c r="OAH5" s="503"/>
      <c r="OAI5" s="503"/>
      <c r="OAJ5" s="503"/>
      <c r="OAK5" s="503"/>
      <c r="OAL5" s="503"/>
      <c r="OAM5" s="503"/>
      <c r="OAN5" s="503"/>
      <c r="OAO5" s="503"/>
      <c r="OAP5" s="503"/>
      <c r="OAQ5" s="503"/>
      <c r="OAR5" s="503"/>
      <c r="OAS5" s="503"/>
      <c r="OAT5" s="503"/>
      <c r="OAU5" s="503"/>
      <c r="OAV5" s="503"/>
      <c r="OAW5" s="503"/>
      <c r="OAX5" s="503"/>
      <c r="OAY5" s="503"/>
      <c r="OAZ5" s="503"/>
      <c r="OBA5" s="503"/>
      <c r="OBB5" s="503"/>
      <c r="OBC5" s="503"/>
      <c r="OBD5" s="503"/>
      <c r="OBE5" s="503"/>
      <c r="OBF5" s="503"/>
      <c r="OBG5" s="503"/>
      <c r="OBH5" s="503"/>
      <c r="OBI5" s="503"/>
      <c r="OBJ5" s="503"/>
      <c r="OBK5" s="503"/>
      <c r="OBL5" s="503"/>
      <c r="OBM5" s="503"/>
      <c r="OBN5" s="503"/>
      <c r="OBO5" s="503"/>
      <c r="OBP5" s="503"/>
      <c r="OBQ5" s="503"/>
      <c r="OBR5" s="503"/>
      <c r="OBS5" s="503"/>
      <c r="OBT5" s="503"/>
      <c r="OBU5" s="503"/>
      <c r="OBV5" s="503"/>
      <c r="OBW5" s="503"/>
      <c r="OBX5" s="503"/>
      <c r="OBY5" s="503"/>
      <c r="OBZ5" s="503"/>
      <c r="OCA5" s="503"/>
      <c r="OCB5" s="503"/>
      <c r="OCC5" s="503"/>
      <c r="OCD5" s="503"/>
      <c r="OCE5" s="503"/>
      <c r="OCF5" s="503"/>
      <c r="OCG5" s="503"/>
      <c r="OCH5" s="503"/>
      <c r="OCI5" s="503"/>
      <c r="OCJ5" s="503"/>
      <c r="OCK5" s="503"/>
      <c r="OCL5" s="503"/>
      <c r="OCM5" s="503"/>
      <c r="OCN5" s="503"/>
      <c r="OCO5" s="503"/>
      <c r="OCP5" s="503"/>
      <c r="OCQ5" s="503"/>
      <c r="OCR5" s="503"/>
      <c r="OCS5" s="503"/>
      <c r="OCT5" s="503"/>
      <c r="OCU5" s="503"/>
      <c r="OCV5" s="503"/>
      <c r="OCW5" s="503"/>
      <c r="OCX5" s="503"/>
      <c r="OCY5" s="503"/>
      <c r="OCZ5" s="503"/>
      <c r="ODA5" s="503"/>
      <c r="ODB5" s="503"/>
      <c r="ODC5" s="503"/>
      <c r="ODD5" s="503"/>
      <c r="ODE5" s="503"/>
      <c r="ODF5" s="503"/>
      <c r="ODG5" s="503"/>
      <c r="ODH5" s="503"/>
      <c r="ODI5" s="503"/>
      <c r="ODJ5" s="503"/>
      <c r="ODK5" s="503"/>
      <c r="ODL5" s="503"/>
      <c r="ODM5" s="503"/>
      <c r="ODN5" s="503"/>
      <c r="ODO5" s="503"/>
      <c r="ODP5" s="503"/>
      <c r="ODQ5" s="503"/>
      <c r="ODR5" s="503"/>
      <c r="ODS5" s="503"/>
      <c r="ODT5" s="503"/>
      <c r="ODU5" s="503"/>
      <c r="ODV5" s="503"/>
      <c r="ODW5" s="503"/>
      <c r="ODX5" s="503"/>
      <c r="ODY5" s="503"/>
      <c r="ODZ5" s="503"/>
      <c r="OEA5" s="503"/>
      <c r="OEB5" s="503"/>
      <c r="OEC5" s="503"/>
      <c r="OED5" s="503"/>
      <c r="OEE5" s="503"/>
      <c r="OEF5" s="503"/>
      <c r="OEG5" s="503"/>
      <c r="OEH5" s="503"/>
      <c r="OEI5" s="503"/>
      <c r="OEJ5" s="503"/>
      <c r="OEK5" s="503"/>
      <c r="OEL5" s="503"/>
      <c r="OEM5" s="503"/>
      <c r="OEN5" s="503"/>
      <c r="OEO5" s="503"/>
      <c r="OEP5" s="503"/>
      <c r="OEQ5" s="503"/>
      <c r="OER5" s="503"/>
      <c r="OES5" s="503"/>
      <c r="OET5" s="503"/>
      <c r="OEU5" s="503"/>
      <c r="OEV5" s="503"/>
      <c r="OEW5" s="503"/>
      <c r="OEX5" s="503"/>
      <c r="OEY5" s="503"/>
      <c r="OEZ5" s="503"/>
      <c r="OFA5" s="503"/>
      <c r="OFB5" s="503"/>
      <c r="OFC5" s="503"/>
      <c r="OFD5" s="503"/>
      <c r="OFE5" s="503"/>
      <c r="OFF5" s="503"/>
      <c r="OFG5" s="503"/>
      <c r="OFH5" s="503"/>
      <c r="OFI5" s="503"/>
      <c r="OFJ5" s="503"/>
      <c r="OFK5" s="503"/>
      <c r="OFL5" s="503"/>
      <c r="OFM5" s="503"/>
      <c r="OFN5" s="503"/>
      <c r="OFO5" s="503"/>
      <c r="OFP5" s="503"/>
      <c r="OFQ5" s="503"/>
      <c r="OFR5" s="503"/>
      <c r="OFS5" s="503"/>
      <c r="OFT5" s="503"/>
      <c r="OFU5" s="503"/>
      <c r="OFV5" s="503"/>
      <c r="OFW5" s="503"/>
      <c r="OFX5" s="503"/>
      <c r="OFY5" s="503"/>
      <c r="OFZ5" s="503"/>
      <c r="OGA5" s="503"/>
      <c r="OGB5" s="503"/>
      <c r="OGC5" s="503"/>
      <c r="OGD5" s="503"/>
      <c r="OGE5" s="503"/>
      <c r="OGF5" s="503"/>
      <c r="OGG5" s="503"/>
      <c r="OGH5" s="503"/>
      <c r="OGI5" s="503"/>
      <c r="OGJ5" s="503"/>
      <c r="OGK5" s="503"/>
      <c r="OGL5" s="503"/>
      <c r="OGM5" s="503"/>
      <c r="OGN5" s="503"/>
      <c r="OGO5" s="503"/>
      <c r="OGP5" s="503"/>
      <c r="OGQ5" s="503"/>
      <c r="OGR5" s="503"/>
      <c r="OGS5" s="503"/>
      <c r="OGT5" s="503"/>
      <c r="OGU5" s="503"/>
      <c r="OGV5" s="503"/>
      <c r="OGW5" s="503"/>
      <c r="OGX5" s="503"/>
      <c r="OGY5" s="503"/>
      <c r="OGZ5" s="503"/>
      <c r="OHA5" s="503"/>
      <c r="OHB5" s="503"/>
      <c r="OHC5" s="503"/>
      <c r="OHD5" s="503"/>
      <c r="OHE5" s="503"/>
      <c r="OHF5" s="503"/>
      <c r="OHG5" s="503"/>
      <c r="OHH5" s="503"/>
      <c r="OHI5" s="503"/>
      <c r="OHJ5" s="503"/>
      <c r="OHK5" s="503"/>
      <c r="OHL5" s="503"/>
      <c r="OHM5" s="503"/>
      <c r="OHN5" s="503"/>
      <c r="OHO5" s="503"/>
      <c r="OHP5" s="503"/>
      <c r="OHQ5" s="503"/>
      <c r="OHR5" s="503"/>
      <c r="OHS5" s="503"/>
      <c r="OHT5" s="503"/>
      <c r="OHU5" s="503"/>
      <c r="OHV5" s="503"/>
      <c r="OHW5" s="503"/>
      <c r="OHX5" s="503"/>
      <c r="OHY5" s="503"/>
      <c r="OHZ5" s="503"/>
      <c r="OIA5" s="503"/>
      <c r="OIB5" s="503"/>
      <c r="OIC5" s="503"/>
      <c r="OID5" s="503"/>
      <c r="OIE5" s="503"/>
      <c r="OIF5" s="503"/>
      <c r="OIG5" s="503"/>
      <c r="OIH5" s="503"/>
      <c r="OII5" s="503"/>
      <c r="OIJ5" s="503"/>
      <c r="OIK5" s="503"/>
      <c r="OIL5" s="503"/>
      <c r="OIM5" s="503"/>
      <c r="OIN5" s="503"/>
      <c r="OIO5" s="503"/>
      <c r="OIP5" s="503"/>
      <c r="OIQ5" s="503"/>
      <c r="OIR5" s="503"/>
      <c r="OIS5" s="503"/>
      <c r="OIT5" s="503"/>
      <c r="OIU5" s="503"/>
      <c r="OIV5" s="503"/>
      <c r="OIW5" s="503"/>
      <c r="OIX5" s="503"/>
      <c r="OIY5" s="503"/>
      <c r="OIZ5" s="503"/>
      <c r="OJA5" s="503"/>
      <c r="OJB5" s="503"/>
      <c r="OJC5" s="503"/>
      <c r="OJD5" s="503"/>
      <c r="OJE5" s="503"/>
      <c r="OJF5" s="503"/>
      <c r="OJG5" s="503"/>
      <c r="OJH5" s="503"/>
      <c r="OJI5" s="503"/>
      <c r="OJJ5" s="503"/>
      <c r="OJK5" s="503"/>
      <c r="OJL5" s="503"/>
      <c r="OJM5" s="503"/>
      <c r="OJN5" s="503"/>
      <c r="OJO5" s="503"/>
      <c r="OJP5" s="503"/>
      <c r="OJQ5" s="503"/>
      <c r="OJR5" s="503"/>
      <c r="OJS5" s="503"/>
      <c r="OJT5" s="503"/>
      <c r="OJU5" s="503"/>
      <c r="OJV5" s="503"/>
      <c r="OJW5" s="503"/>
      <c r="OJX5" s="503"/>
      <c r="OJY5" s="503"/>
      <c r="OJZ5" s="503"/>
      <c r="OKA5" s="503"/>
      <c r="OKB5" s="503"/>
      <c r="OKC5" s="503"/>
      <c r="OKD5" s="503"/>
      <c r="OKE5" s="503"/>
      <c r="OKF5" s="503"/>
      <c r="OKG5" s="503"/>
      <c r="OKH5" s="503"/>
      <c r="OKI5" s="503"/>
      <c r="OKJ5" s="503"/>
      <c r="OKK5" s="503"/>
      <c r="OKL5" s="503"/>
      <c r="OKM5" s="503"/>
      <c r="OKN5" s="503"/>
      <c r="OKO5" s="503"/>
      <c r="OKP5" s="503"/>
      <c r="OKQ5" s="503"/>
      <c r="OKR5" s="503"/>
      <c r="OKS5" s="503"/>
      <c r="OKT5" s="503"/>
      <c r="OKU5" s="503"/>
      <c r="OKV5" s="503"/>
      <c r="OKW5" s="503"/>
      <c r="OKX5" s="503"/>
      <c r="OKY5" s="503"/>
      <c r="OKZ5" s="503"/>
      <c r="OLA5" s="503"/>
      <c r="OLB5" s="503"/>
      <c r="OLC5" s="503"/>
      <c r="OLD5" s="503"/>
      <c r="OLE5" s="503"/>
      <c r="OLF5" s="503"/>
      <c r="OLG5" s="503"/>
      <c r="OLH5" s="503"/>
      <c r="OLI5" s="503"/>
      <c r="OLJ5" s="503"/>
      <c r="OLK5" s="503"/>
      <c r="OLL5" s="503"/>
      <c r="OLM5" s="503"/>
      <c r="OLN5" s="503"/>
      <c r="OLO5" s="503"/>
      <c r="OLP5" s="503"/>
      <c r="OLQ5" s="503"/>
      <c r="OLR5" s="503"/>
      <c r="OLS5" s="503"/>
      <c r="OLT5" s="503"/>
      <c r="OLU5" s="503"/>
      <c r="OLV5" s="503"/>
      <c r="OLW5" s="503"/>
      <c r="OLX5" s="503"/>
      <c r="OLY5" s="503"/>
      <c r="OLZ5" s="503"/>
      <c r="OMA5" s="503"/>
      <c r="OMB5" s="503"/>
      <c r="OMC5" s="503"/>
      <c r="OMD5" s="503"/>
      <c r="OME5" s="503"/>
      <c r="OMF5" s="503"/>
      <c r="OMG5" s="503"/>
      <c r="OMH5" s="503"/>
      <c r="OMI5" s="503"/>
      <c r="OMJ5" s="503"/>
      <c r="OMK5" s="503"/>
      <c r="OML5" s="503"/>
      <c r="OMM5" s="503"/>
      <c r="OMN5" s="503"/>
      <c r="OMO5" s="503"/>
      <c r="OMP5" s="503"/>
      <c r="OMQ5" s="503"/>
      <c r="OMR5" s="503"/>
      <c r="OMS5" s="503"/>
      <c r="OMT5" s="503"/>
      <c r="OMU5" s="503"/>
      <c r="OMV5" s="503"/>
      <c r="OMW5" s="503"/>
      <c r="OMX5" s="503"/>
      <c r="OMY5" s="503"/>
      <c r="OMZ5" s="503"/>
      <c r="ONA5" s="503"/>
      <c r="ONB5" s="503"/>
      <c r="ONC5" s="503"/>
      <c r="OND5" s="503"/>
      <c r="ONE5" s="503"/>
      <c r="ONF5" s="503"/>
      <c r="ONG5" s="503"/>
      <c r="ONH5" s="503"/>
      <c r="ONI5" s="503"/>
      <c r="ONJ5" s="503"/>
      <c r="ONK5" s="503"/>
      <c r="ONL5" s="503"/>
      <c r="ONM5" s="503"/>
      <c r="ONN5" s="503"/>
      <c r="ONO5" s="503"/>
      <c r="ONP5" s="503"/>
      <c r="ONQ5" s="503"/>
      <c r="ONR5" s="503"/>
      <c r="ONS5" s="503"/>
      <c r="ONT5" s="503"/>
      <c r="ONU5" s="503"/>
      <c r="ONV5" s="503"/>
      <c r="ONW5" s="503"/>
      <c r="ONX5" s="503"/>
      <c r="ONY5" s="503"/>
      <c r="ONZ5" s="503"/>
      <c r="OOA5" s="503"/>
      <c r="OOB5" s="503"/>
      <c r="OOC5" s="503"/>
      <c r="OOD5" s="503"/>
      <c r="OOE5" s="503"/>
      <c r="OOF5" s="503"/>
      <c r="OOG5" s="503"/>
      <c r="OOH5" s="503"/>
      <c r="OOI5" s="503"/>
      <c r="OOJ5" s="503"/>
      <c r="OOK5" s="503"/>
      <c r="OOL5" s="503"/>
      <c r="OOM5" s="503"/>
      <c r="OON5" s="503"/>
      <c r="OOO5" s="503"/>
      <c r="OOP5" s="503"/>
      <c r="OOQ5" s="503"/>
      <c r="OOR5" s="503"/>
      <c r="OOS5" s="503"/>
      <c r="OOT5" s="503"/>
      <c r="OOU5" s="503"/>
      <c r="OOV5" s="503"/>
      <c r="OOW5" s="503"/>
      <c r="OOX5" s="503"/>
      <c r="OOY5" s="503"/>
      <c r="OOZ5" s="503"/>
      <c r="OPA5" s="503"/>
      <c r="OPB5" s="503"/>
      <c r="OPC5" s="503"/>
      <c r="OPD5" s="503"/>
      <c r="OPE5" s="503"/>
      <c r="OPF5" s="503"/>
      <c r="OPG5" s="503"/>
      <c r="OPH5" s="503"/>
      <c r="OPI5" s="503"/>
      <c r="OPJ5" s="503"/>
      <c r="OPK5" s="503"/>
      <c r="OPL5" s="503"/>
      <c r="OPM5" s="503"/>
      <c r="OPN5" s="503"/>
      <c r="OPO5" s="503"/>
      <c r="OPP5" s="503"/>
      <c r="OPQ5" s="503"/>
      <c r="OPR5" s="503"/>
      <c r="OPS5" s="503"/>
      <c r="OPT5" s="503"/>
      <c r="OPU5" s="503"/>
      <c r="OPV5" s="503"/>
      <c r="OPW5" s="503"/>
      <c r="OPX5" s="503"/>
      <c r="OPY5" s="503"/>
      <c r="OPZ5" s="503"/>
      <c r="OQA5" s="503"/>
      <c r="OQB5" s="503"/>
      <c r="OQC5" s="503"/>
      <c r="OQD5" s="503"/>
      <c r="OQE5" s="503"/>
      <c r="OQF5" s="503"/>
      <c r="OQG5" s="503"/>
      <c r="OQH5" s="503"/>
      <c r="OQI5" s="503"/>
      <c r="OQJ5" s="503"/>
      <c r="OQK5" s="503"/>
      <c r="OQL5" s="503"/>
      <c r="OQM5" s="503"/>
      <c r="OQN5" s="503"/>
      <c r="OQO5" s="503"/>
      <c r="OQP5" s="503"/>
      <c r="OQQ5" s="503"/>
      <c r="OQR5" s="503"/>
      <c r="OQS5" s="503"/>
      <c r="OQT5" s="503"/>
      <c r="OQU5" s="503"/>
      <c r="OQV5" s="503"/>
      <c r="OQW5" s="503"/>
      <c r="OQX5" s="503"/>
      <c r="OQY5" s="503"/>
      <c r="OQZ5" s="503"/>
      <c r="ORA5" s="503"/>
      <c r="ORB5" s="503"/>
      <c r="ORC5" s="503"/>
      <c r="ORD5" s="503"/>
      <c r="ORE5" s="503"/>
      <c r="ORF5" s="503"/>
      <c r="ORG5" s="503"/>
      <c r="ORH5" s="503"/>
      <c r="ORI5" s="503"/>
      <c r="ORJ5" s="503"/>
      <c r="ORK5" s="503"/>
      <c r="ORL5" s="503"/>
      <c r="ORM5" s="503"/>
      <c r="ORN5" s="503"/>
      <c r="ORO5" s="503"/>
      <c r="ORP5" s="503"/>
      <c r="ORQ5" s="503"/>
      <c r="ORR5" s="503"/>
      <c r="ORS5" s="503"/>
      <c r="ORT5" s="503"/>
      <c r="ORU5" s="503"/>
      <c r="ORV5" s="503"/>
      <c r="ORW5" s="503"/>
      <c r="ORX5" s="503"/>
      <c r="ORY5" s="503"/>
      <c r="ORZ5" s="503"/>
      <c r="OSA5" s="503"/>
      <c r="OSB5" s="503"/>
      <c r="OSC5" s="503"/>
      <c r="OSD5" s="503"/>
      <c r="OSE5" s="503"/>
      <c r="OSF5" s="503"/>
      <c r="OSG5" s="503"/>
      <c r="OSH5" s="503"/>
      <c r="OSI5" s="503"/>
      <c r="OSJ5" s="503"/>
      <c r="OSK5" s="503"/>
      <c r="OSL5" s="503"/>
      <c r="OSM5" s="503"/>
      <c r="OSN5" s="503"/>
      <c r="OSO5" s="503"/>
      <c r="OSP5" s="503"/>
      <c r="OSQ5" s="503"/>
      <c r="OSR5" s="503"/>
      <c r="OSS5" s="503"/>
      <c r="OST5" s="503"/>
      <c r="OSU5" s="503"/>
      <c r="OSV5" s="503"/>
      <c r="OSW5" s="503"/>
      <c r="OSX5" s="503"/>
      <c r="OSY5" s="503"/>
      <c r="OSZ5" s="503"/>
      <c r="OTA5" s="503"/>
      <c r="OTB5" s="503"/>
      <c r="OTC5" s="503"/>
      <c r="OTD5" s="503"/>
      <c r="OTE5" s="503"/>
      <c r="OTF5" s="503"/>
      <c r="OTG5" s="503"/>
      <c r="OTH5" s="503"/>
      <c r="OTI5" s="503"/>
      <c r="OTJ5" s="503"/>
      <c r="OTK5" s="503"/>
      <c r="OTL5" s="503"/>
      <c r="OTM5" s="503"/>
      <c r="OTN5" s="503"/>
      <c r="OTO5" s="503"/>
      <c r="OTP5" s="503"/>
      <c r="OTQ5" s="503"/>
      <c r="OTR5" s="503"/>
      <c r="OTS5" s="503"/>
      <c r="OTT5" s="503"/>
      <c r="OTU5" s="503"/>
      <c r="OTV5" s="503"/>
      <c r="OTW5" s="503"/>
      <c r="OTX5" s="503"/>
      <c r="OTY5" s="503"/>
      <c r="OTZ5" s="503"/>
      <c r="OUA5" s="503"/>
      <c r="OUB5" s="503"/>
      <c r="OUC5" s="503"/>
      <c r="OUD5" s="503"/>
      <c r="OUE5" s="503"/>
      <c r="OUF5" s="503"/>
      <c r="OUG5" s="503"/>
      <c r="OUH5" s="503"/>
      <c r="OUI5" s="503"/>
      <c r="OUJ5" s="503"/>
      <c r="OUK5" s="503"/>
      <c r="OUL5" s="503"/>
      <c r="OUM5" s="503"/>
      <c r="OUN5" s="503"/>
      <c r="OUO5" s="503"/>
      <c r="OUP5" s="503"/>
      <c r="OUQ5" s="503"/>
      <c r="OUR5" s="503"/>
      <c r="OUS5" s="503"/>
      <c r="OUT5" s="503"/>
      <c r="OUU5" s="503"/>
      <c r="OUV5" s="503"/>
      <c r="OUW5" s="503"/>
      <c r="OUX5" s="503"/>
      <c r="OUY5" s="503"/>
      <c r="OUZ5" s="503"/>
      <c r="OVA5" s="503"/>
      <c r="OVB5" s="503"/>
      <c r="OVC5" s="503"/>
      <c r="OVD5" s="503"/>
      <c r="OVE5" s="503"/>
      <c r="OVF5" s="503"/>
      <c r="OVG5" s="503"/>
      <c r="OVH5" s="503"/>
      <c r="OVI5" s="503"/>
      <c r="OVJ5" s="503"/>
      <c r="OVK5" s="503"/>
      <c r="OVL5" s="503"/>
      <c r="OVM5" s="503"/>
      <c r="OVN5" s="503"/>
      <c r="OVO5" s="503"/>
      <c r="OVP5" s="503"/>
      <c r="OVQ5" s="503"/>
      <c r="OVR5" s="503"/>
      <c r="OVS5" s="503"/>
      <c r="OVT5" s="503"/>
      <c r="OVU5" s="503"/>
      <c r="OVV5" s="503"/>
      <c r="OVW5" s="503"/>
      <c r="OVX5" s="503"/>
      <c r="OVY5" s="503"/>
      <c r="OVZ5" s="503"/>
      <c r="OWA5" s="503"/>
      <c r="OWB5" s="503"/>
      <c r="OWC5" s="503"/>
      <c r="OWD5" s="503"/>
      <c r="OWE5" s="503"/>
      <c r="OWF5" s="503"/>
      <c r="OWG5" s="503"/>
      <c r="OWH5" s="503"/>
      <c r="OWI5" s="503"/>
      <c r="OWJ5" s="503"/>
      <c r="OWK5" s="503"/>
      <c r="OWL5" s="503"/>
      <c r="OWM5" s="503"/>
      <c r="OWN5" s="503"/>
      <c r="OWO5" s="503"/>
      <c r="OWP5" s="503"/>
      <c r="OWQ5" s="503"/>
      <c r="OWR5" s="503"/>
      <c r="OWS5" s="503"/>
      <c r="OWT5" s="503"/>
      <c r="OWU5" s="503"/>
      <c r="OWV5" s="503"/>
      <c r="OWW5" s="503"/>
      <c r="OWX5" s="503"/>
      <c r="OWY5" s="503"/>
      <c r="OWZ5" s="503"/>
      <c r="OXA5" s="503"/>
      <c r="OXB5" s="503"/>
      <c r="OXC5" s="503"/>
      <c r="OXD5" s="503"/>
      <c r="OXE5" s="503"/>
      <c r="OXF5" s="503"/>
      <c r="OXG5" s="503"/>
      <c r="OXH5" s="503"/>
      <c r="OXI5" s="503"/>
      <c r="OXJ5" s="503"/>
      <c r="OXK5" s="503"/>
      <c r="OXL5" s="503"/>
      <c r="OXM5" s="503"/>
      <c r="OXN5" s="503"/>
      <c r="OXO5" s="503"/>
      <c r="OXP5" s="503"/>
      <c r="OXQ5" s="503"/>
      <c r="OXR5" s="503"/>
      <c r="OXS5" s="503"/>
      <c r="OXT5" s="503"/>
      <c r="OXU5" s="503"/>
      <c r="OXV5" s="503"/>
      <c r="OXW5" s="503"/>
      <c r="OXX5" s="503"/>
      <c r="OXY5" s="503"/>
      <c r="OXZ5" s="503"/>
      <c r="OYA5" s="503"/>
      <c r="OYB5" s="503"/>
      <c r="OYC5" s="503"/>
      <c r="OYD5" s="503"/>
      <c r="OYE5" s="503"/>
      <c r="OYF5" s="503"/>
      <c r="OYG5" s="503"/>
      <c r="OYH5" s="503"/>
      <c r="OYI5" s="503"/>
      <c r="OYJ5" s="503"/>
      <c r="OYK5" s="503"/>
      <c r="OYL5" s="503"/>
      <c r="OYM5" s="503"/>
      <c r="OYN5" s="503"/>
      <c r="OYO5" s="503"/>
      <c r="OYP5" s="503"/>
      <c r="OYQ5" s="503"/>
      <c r="OYR5" s="503"/>
      <c r="OYS5" s="503"/>
      <c r="OYT5" s="503"/>
      <c r="OYU5" s="503"/>
      <c r="OYV5" s="503"/>
      <c r="OYW5" s="503"/>
      <c r="OYX5" s="503"/>
      <c r="OYY5" s="503"/>
      <c r="OYZ5" s="503"/>
      <c r="OZA5" s="503"/>
      <c r="OZB5" s="503"/>
      <c r="OZC5" s="503"/>
      <c r="OZD5" s="503"/>
      <c r="OZE5" s="503"/>
      <c r="OZF5" s="503"/>
      <c r="OZG5" s="503"/>
      <c r="OZH5" s="503"/>
      <c r="OZI5" s="503"/>
      <c r="OZJ5" s="503"/>
      <c r="OZK5" s="503"/>
      <c r="OZL5" s="503"/>
      <c r="OZM5" s="503"/>
      <c r="OZN5" s="503"/>
      <c r="OZO5" s="503"/>
      <c r="OZP5" s="503"/>
      <c r="OZQ5" s="503"/>
      <c r="OZR5" s="503"/>
      <c r="OZS5" s="503"/>
      <c r="OZT5" s="503"/>
      <c r="OZU5" s="503"/>
      <c r="OZV5" s="503"/>
      <c r="OZW5" s="503"/>
      <c r="OZX5" s="503"/>
      <c r="OZY5" s="503"/>
      <c r="OZZ5" s="503"/>
      <c r="PAA5" s="503"/>
      <c r="PAB5" s="503"/>
      <c r="PAC5" s="503"/>
      <c r="PAD5" s="503"/>
      <c r="PAE5" s="503"/>
      <c r="PAF5" s="503"/>
      <c r="PAG5" s="503"/>
      <c r="PAH5" s="503"/>
      <c r="PAI5" s="503"/>
      <c r="PAJ5" s="503"/>
      <c r="PAK5" s="503"/>
      <c r="PAL5" s="503"/>
      <c r="PAM5" s="503"/>
      <c r="PAN5" s="503"/>
      <c r="PAO5" s="503"/>
      <c r="PAP5" s="503"/>
      <c r="PAQ5" s="503"/>
      <c r="PAR5" s="503"/>
      <c r="PAS5" s="503"/>
      <c r="PAT5" s="503"/>
      <c r="PAU5" s="503"/>
      <c r="PAV5" s="503"/>
      <c r="PAW5" s="503"/>
      <c r="PAX5" s="503"/>
      <c r="PAY5" s="503"/>
      <c r="PAZ5" s="503"/>
      <c r="PBA5" s="503"/>
      <c r="PBB5" s="503"/>
      <c r="PBC5" s="503"/>
      <c r="PBD5" s="503"/>
      <c r="PBE5" s="503"/>
      <c r="PBF5" s="503"/>
      <c r="PBG5" s="503"/>
      <c r="PBH5" s="503"/>
      <c r="PBI5" s="503"/>
      <c r="PBJ5" s="503"/>
      <c r="PBK5" s="503"/>
      <c r="PBL5" s="503"/>
      <c r="PBM5" s="503"/>
      <c r="PBN5" s="503"/>
      <c r="PBO5" s="503"/>
      <c r="PBP5" s="503"/>
      <c r="PBQ5" s="503"/>
      <c r="PBR5" s="503"/>
      <c r="PBS5" s="503"/>
      <c r="PBT5" s="503"/>
      <c r="PBU5" s="503"/>
      <c r="PBV5" s="503"/>
      <c r="PBW5" s="503"/>
      <c r="PBX5" s="503"/>
      <c r="PBY5" s="503"/>
      <c r="PBZ5" s="503"/>
      <c r="PCA5" s="503"/>
      <c r="PCB5" s="503"/>
      <c r="PCC5" s="503"/>
      <c r="PCD5" s="503"/>
      <c r="PCE5" s="503"/>
      <c r="PCF5" s="503"/>
      <c r="PCG5" s="503"/>
      <c r="PCH5" s="503"/>
      <c r="PCI5" s="503"/>
      <c r="PCJ5" s="503"/>
      <c r="PCK5" s="503"/>
      <c r="PCL5" s="503"/>
      <c r="PCM5" s="503"/>
      <c r="PCN5" s="503"/>
      <c r="PCO5" s="503"/>
      <c r="PCP5" s="503"/>
      <c r="PCQ5" s="503"/>
      <c r="PCR5" s="503"/>
      <c r="PCS5" s="503"/>
      <c r="PCT5" s="503"/>
      <c r="PCU5" s="503"/>
      <c r="PCV5" s="503"/>
      <c r="PCW5" s="503"/>
      <c r="PCX5" s="503"/>
      <c r="PCY5" s="503"/>
      <c r="PCZ5" s="503"/>
      <c r="PDA5" s="503"/>
      <c r="PDB5" s="503"/>
      <c r="PDC5" s="503"/>
      <c r="PDD5" s="503"/>
      <c r="PDE5" s="503"/>
      <c r="PDF5" s="503"/>
      <c r="PDG5" s="503"/>
      <c r="PDH5" s="503"/>
      <c r="PDI5" s="503"/>
      <c r="PDJ5" s="503"/>
      <c r="PDK5" s="503"/>
      <c r="PDL5" s="503"/>
      <c r="PDM5" s="503"/>
      <c r="PDN5" s="503"/>
      <c r="PDO5" s="503"/>
      <c r="PDP5" s="503"/>
      <c r="PDQ5" s="503"/>
      <c r="PDR5" s="503"/>
      <c r="PDS5" s="503"/>
      <c r="PDT5" s="503"/>
      <c r="PDU5" s="503"/>
      <c r="PDV5" s="503"/>
      <c r="PDW5" s="503"/>
      <c r="PDX5" s="503"/>
      <c r="PDY5" s="503"/>
      <c r="PDZ5" s="503"/>
      <c r="PEA5" s="503"/>
      <c r="PEB5" s="503"/>
      <c r="PEC5" s="503"/>
      <c r="PED5" s="503"/>
      <c r="PEE5" s="503"/>
      <c r="PEF5" s="503"/>
      <c r="PEG5" s="503"/>
      <c r="PEH5" s="503"/>
      <c r="PEI5" s="503"/>
      <c r="PEJ5" s="503"/>
      <c r="PEK5" s="503"/>
      <c r="PEL5" s="503"/>
      <c r="PEM5" s="503"/>
      <c r="PEN5" s="503"/>
      <c r="PEO5" s="503"/>
      <c r="PEP5" s="503"/>
      <c r="PEQ5" s="503"/>
      <c r="PER5" s="503"/>
      <c r="PES5" s="503"/>
      <c r="PET5" s="503"/>
      <c r="PEU5" s="503"/>
      <c r="PEV5" s="503"/>
      <c r="PEW5" s="503"/>
      <c r="PEX5" s="503"/>
      <c r="PEY5" s="503"/>
      <c r="PEZ5" s="503"/>
      <c r="PFA5" s="503"/>
      <c r="PFB5" s="503"/>
      <c r="PFC5" s="503"/>
      <c r="PFD5" s="503"/>
      <c r="PFE5" s="503"/>
      <c r="PFF5" s="503"/>
      <c r="PFG5" s="503"/>
      <c r="PFH5" s="503"/>
      <c r="PFI5" s="503"/>
      <c r="PFJ5" s="503"/>
      <c r="PFK5" s="503"/>
      <c r="PFL5" s="503"/>
      <c r="PFM5" s="503"/>
      <c r="PFN5" s="503"/>
      <c r="PFO5" s="503"/>
      <c r="PFP5" s="503"/>
      <c r="PFQ5" s="503"/>
      <c r="PFR5" s="503"/>
      <c r="PFS5" s="503"/>
      <c r="PFT5" s="503"/>
      <c r="PFU5" s="503"/>
      <c r="PFV5" s="503"/>
      <c r="PFW5" s="503"/>
      <c r="PFX5" s="503"/>
      <c r="PFY5" s="503"/>
      <c r="PFZ5" s="503"/>
      <c r="PGA5" s="503"/>
      <c r="PGB5" s="503"/>
      <c r="PGC5" s="503"/>
      <c r="PGD5" s="503"/>
      <c r="PGE5" s="503"/>
      <c r="PGF5" s="503"/>
      <c r="PGG5" s="503"/>
      <c r="PGH5" s="503"/>
      <c r="PGI5" s="503"/>
      <c r="PGJ5" s="503"/>
      <c r="PGK5" s="503"/>
      <c r="PGL5" s="503"/>
      <c r="PGM5" s="503"/>
      <c r="PGN5" s="503"/>
      <c r="PGO5" s="503"/>
      <c r="PGP5" s="503"/>
      <c r="PGQ5" s="503"/>
      <c r="PGR5" s="503"/>
      <c r="PGS5" s="503"/>
      <c r="PGT5" s="503"/>
      <c r="PGU5" s="503"/>
      <c r="PGV5" s="503"/>
      <c r="PGW5" s="503"/>
      <c r="PGX5" s="503"/>
      <c r="PGY5" s="503"/>
      <c r="PGZ5" s="503"/>
      <c r="PHA5" s="503"/>
      <c r="PHB5" s="503"/>
      <c r="PHC5" s="503"/>
      <c r="PHD5" s="503"/>
      <c r="PHE5" s="503"/>
      <c r="PHF5" s="503"/>
      <c r="PHG5" s="503"/>
      <c r="PHH5" s="503"/>
      <c r="PHI5" s="503"/>
      <c r="PHJ5" s="503"/>
      <c r="PHK5" s="503"/>
      <c r="PHL5" s="503"/>
      <c r="PHM5" s="503"/>
      <c r="PHN5" s="503"/>
      <c r="PHO5" s="503"/>
      <c r="PHP5" s="503"/>
      <c r="PHQ5" s="503"/>
      <c r="PHR5" s="503"/>
      <c r="PHS5" s="503"/>
      <c r="PHT5" s="503"/>
      <c r="PHU5" s="503"/>
      <c r="PHV5" s="503"/>
      <c r="PHW5" s="503"/>
      <c r="PHX5" s="503"/>
      <c r="PHY5" s="503"/>
      <c r="PHZ5" s="503"/>
      <c r="PIA5" s="503"/>
      <c r="PIB5" s="503"/>
      <c r="PIC5" s="503"/>
      <c r="PID5" s="503"/>
      <c r="PIE5" s="503"/>
      <c r="PIF5" s="503"/>
      <c r="PIG5" s="503"/>
      <c r="PIH5" s="503"/>
      <c r="PII5" s="503"/>
      <c r="PIJ5" s="503"/>
      <c r="PIK5" s="503"/>
      <c r="PIL5" s="503"/>
      <c r="PIM5" s="503"/>
      <c r="PIN5" s="503"/>
      <c r="PIO5" s="503"/>
      <c r="PIP5" s="503"/>
      <c r="PIQ5" s="503"/>
      <c r="PIR5" s="503"/>
      <c r="PIS5" s="503"/>
      <c r="PIT5" s="503"/>
      <c r="PIU5" s="503"/>
      <c r="PIV5" s="503"/>
      <c r="PIW5" s="503"/>
      <c r="PIX5" s="503"/>
      <c r="PIY5" s="503"/>
      <c r="PIZ5" s="503"/>
      <c r="PJA5" s="503"/>
      <c r="PJB5" s="503"/>
      <c r="PJC5" s="503"/>
      <c r="PJD5" s="503"/>
      <c r="PJE5" s="503"/>
      <c r="PJF5" s="503"/>
      <c r="PJG5" s="503"/>
      <c r="PJH5" s="503"/>
      <c r="PJI5" s="503"/>
      <c r="PJJ5" s="503"/>
      <c r="PJK5" s="503"/>
      <c r="PJL5" s="503"/>
      <c r="PJM5" s="503"/>
      <c r="PJN5" s="503"/>
      <c r="PJO5" s="503"/>
      <c r="PJP5" s="503"/>
      <c r="PJQ5" s="503"/>
      <c r="PJR5" s="503"/>
      <c r="PJS5" s="503"/>
      <c r="PJT5" s="503"/>
      <c r="PJU5" s="503"/>
      <c r="PJV5" s="503"/>
      <c r="PJW5" s="503"/>
      <c r="PJX5" s="503"/>
      <c r="PJY5" s="503"/>
      <c r="PJZ5" s="503"/>
      <c r="PKA5" s="503"/>
      <c r="PKB5" s="503"/>
      <c r="PKC5" s="503"/>
      <c r="PKD5" s="503"/>
      <c r="PKE5" s="503"/>
      <c r="PKF5" s="503"/>
      <c r="PKG5" s="503"/>
      <c r="PKH5" s="503"/>
      <c r="PKI5" s="503"/>
      <c r="PKJ5" s="503"/>
      <c r="PKK5" s="503"/>
      <c r="PKL5" s="503"/>
      <c r="PKM5" s="503"/>
      <c r="PKN5" s="503"/>
      <c r="PKO5" s="503"/>
      <c r="PKP5" s="503"/>
      <c r="PKQ5" s="503"/>
      <c r="PKR5" s="503"/>
      <c r="PKS5" s="503"/>
      <c r="PKT5" s="503"/>
      <c r="PKU5" s="503"/>
      <c r="PKV5" s="503"/>
      <c r="PKW5" s="503"/>
      <c r="PKX5" s="503"/>
      <c r="PKY5" s="503"/>
      <c r="PKZ5" s="503"/>
      <c r="PLA5" s="503"/>
      <c r="PLB5" s="503"/>
      <c r="PLC5" s="503"/>
      <c r="PLD5" s="503"/>
      <c r="PLE5" s="503"/>
      <c r="PLF5" s="503"/>
      <c r="PLG5" s="503"/>
      <c r="PLH5" s="503"/>
      <c r="PLI5" s="503"/>
      <c r="PLJ5" s="503"/>
      <c r="PLK5" s="503"/>
      <c r="PLL5" s="503"/>
      <c r="PLM5" s="503"/>
      <c r="PLN5" s="503"/>
      <c r="PLO5" s="503"/>
      <c r="PLP5" s="503"/>
      <c r="PLQ5" s="503"/>
      <c r="PLR5" s="503"/>
      <c r="PLS5" s="503"/>
      <c r="PLT5" s="503"/>
      <c r="PLU5" s="503"/>
      <c r="PLV5" s="503"/>
      <c r="PLW5" s="503"/>
      <c r="PLX5" s="503"/>
      <c r="PLY5" s="503"/>
      <c r="PLZ5" s="503"/>
      <c r="PMA5" s="503"/>
      <c r="PMB5" s="503"/>
      <c r="PMC5" s="503"/>
      <c r="PMD5" s="503"/>
      <c r="PME5" s="503"/>
      <c r="PMF5" s="503"/>
      <c r="PMG5" s="503"/>
      <c r="PMH5" s="503"/>
      <c r="PMI5" s="503"/>
      <c r="PMJ5" s="503"/>
      <c r="PMK5" s="503"/>
      <c r="PML5" s="503"/>
      <c r="PMM5" s="503"/>
      <c r="PMN5" s="503"/>
      <c r="PMO5" s="503"/>
      <c r="PMP5" s="503"/>
      <c r="PMQ5" s="503"/>
      <c r="PMR5" s="503"/>
      <c r="PMS5" s="503"/>
      <c r="PMT5" s="503"/>
      <c r="PMU5" s="503"/>
      <c r="PMV5" s="503"/>
      <c r="PMW5" s="503"/>
      <c r="PMX5" s="503"/>
      <c r="PMY5" s="503"/>
      <c r="PMZ5" s="503"/>
      <c r="PNA5" s="503"/>
      <c r="PNB5" s="503"/>
      <c r="PNC5" s="503"/>
      <c r="PND5" s="503"/>
      <c r="PNE5" s="503"/>
      <c r="PNF5" s="503"/>
      <c r="PNG5" s="503"/>
      <c r="PNH5" s="503"/>
      <c r="PNI5" s="503"/>
      <c r="PNJ5" s="503"/>
      <c r="PNK5" s="503"/>
      <c r="PNL5" s="503"/>
      <c r="PNM5" s="503"/>
      <c r="PNN5" s="503"/>
      <c r="PNO5" s="503"/>
      <c r="PNP5" s="503"/>
      <c r="PNQ5" s="503"/>
      <c r="PNR5" s="503"/>
      <c r="PNS5" s="503"/>
      <c r="PNT5" s="503"/>
      <c r="PNU5" s="503"/>
      <c r="PNV5" s="503"/>
      <c r="PNW5" s="503"/>
      <c r="PNX5" s="503"/>
      <c r="PNY5" s="503"/>
      <c r="PNZ5" s="503"/>
      <c r="POA5" s="503"/>
      <c r="POB5" s="503"/>
      <c r="POC5" s="503"/>
      <c r="POD5" s="503"/>
      <c r="POE5" s="503"/>
      <c r="POF5" s="503"/>
      <c r="POG5" s="503"/>
      <c r="POH5" s="503"/>
      <c r="POI5" s="503"/>
      <c r="POJ5" s="503"/>
      <c r="POK5" s="503"/>
      <c r="POL5" s="503"/>
      <c r="POM5" s="503"/>
      <c r="PON5" s="503"/>
      <c r="POO5" s="503"/>
      <c r="POP5" s="503"/>
      <c r="POQ5" s="503"/>
      <c r="POR5" s="503"/>
      <c r="POS5" s="503"/>
      <c r="POT5" s="503"/>
      <c r="POU5" s="503"/>
      <c r="POV5" s="503"/>
      <c r="POW5" s="503"/>
      <c r="POX5" s="503"/>
      <c r="POY5" s="503"/>
      <c r="POZ5" s="503"/>
      <c r="PPA5" s="503"/>
      <c r="PPB5" s="503"/>
      <c r="PPC5" s="503"/>
      <c r="PPD5" s="503"/>
      <c r="PPE5" s="503"/>
      <c r="PPF5" s="503"/>
      <c r="PPG5" s="503"/>
      <c r="PPH5" s="503"/>
      <c r="PPI5" s="503"/>
      <c r="PPJ5" s="503"/>
      <c r="PPK5" s="503"/>
      <c r="PPL5" s="503"/>
      <c r="PPM5" s="503"/>
      <c r="PPN5" s="503"/>
      <c r="PPO5" s="503"/>
      <c r="PPP5" s="503"/>
      <c r="PPQ5" s="503"/>
      <c r="PPR5" s="503"/>
      <c r="PPS5" s="503"/>
      <c r="PPT5" s="503"/>
      <c r="PPU5" s="503"/>
      <c r="PPV5" s="503"/>
      <c r="PPW5" s="503"/>
      <c r="PPX5" s="503"/>
      <c r="PPY5" s="503"/>
      <c r="PPZ5" s="503"/>
      <c r="PQA5" s="503"/>
      <c r="PQB5" s="503"/>
      <c r="PQC5" s="503"/>
      <c r="PQD5" s="503"/>
      <c r="PQE5" s="503"/>
      <c r="PQF5" s="503"/>
      <c r="PQG5" s="503"/>
      <c r="PQH5" s="503"/>
      <c r="PQI5" s="503"/>
      <c r="PQJ5" s="503"/>
      <c r="PQK5" s="503"/>
      <c r="PQL5" s="503"/>
      <c r="PQM5" s="503"/>
      <c r="PQN5" s="503"/>
      <c r="PQO5" s="503"/>
      <c r="PQP5" s="503"/>
      <c r="PQQ5" s="503"/>
      <c r="PQR5" s="503"/>
      <c r="PQS5" s="503"/>
      <c r="PQT5" s="503"/>
      <c r="PQU5" s="503"/>
      <c r="PQV5" s="503"/>
      <c r="PQW5" s="503"/>
      <c r="PQX5" s="503"/>
      <c r="PQY5" s="503"/>
      <c r="PQZ5" s="503"/>
      <c r="PRA5" s="503"/>
      <c r="PRB5" s="503"/>
      <c r="PRC5" s="503"/>
      <c r="PRD5" s="503"/>
      <c r="PRE5" s="503"/>
      <c r="PRF5" s="503"/>
      <c r="PRG5" s="503"/>
      <c r="PRH5" s="503"/>
      <c r="PRI5" s="503"/>
      <c r="PRJ5" s="503"/>
      <c r="PRK5" s="503"/>
      <c r="PRL5" s="503"/>
      <c r="PRM5" s="503"/>
      <c r="PRN5" s="503"/>
      <c r="PRO5" s="503"/>
      <c r="PRP5" s="503"/>
      <c r="PRQ5" s="503"/>
      <c r="PRR5" s="503"/>
      <c r="PRS5" s="503"/>
      <c r="PRT5" s="503"/>
      <c r="PRU5" s="503"/>
      <c r="PRV5" s="503"/>
      <c r="PRW5" s="503"/>
      <c r="PRX5" s="503"/>
      <c r="PRY5" s="503"/>
      <c r="PRZ5" s="503"/>
      <c r="PSA5" s="503"/>
      <c r="PSB5" s="503"/>
      <c r="PSC5" s="503"/>
      <c r="PSD5" s="503"/>
      <c r="PSE5" s="503"/>
      <c r="PSF5" s="503"/>
      <c r="PSG5" s="503"/>
      <c r="PSH5" s="503"/>
      <c r="PSI5" s="503"/>
      <c r="PSJ5" s="503"/>
      <c r="PSK5" s="503"/>
      <c r="PSL5" s="503"/>
      <c r="PSM5" s="503"/>
      <c r="PSN5" s="503"/>
      <c r="PSO5" s="503"/>
      <c r="PSP5" s="503"/>
      <c r="PSQ5" s="503"/>
      <c r="PSR5" s="503"/>
      <c r="PSS5" s="503"/>
      <c r="PST5" s="503"/>
      <c r="PSU5" s="503"/>
      <c r="PSV5" s="503"/>
      <c r="PSW5" s="503"/>
      <c r="PSX5" s="503"/>
      <c r="PSY5" s="503"/>
      <c r="PSZ5" s="503"/>
      <c r="PTA5" s="503"/>
      <c r="PTB5" s="503"/>
      <c r="PTC5" s="503"/>
      <c r="PTD5" s="503"/>
      <c r="PTE5" s="503"/>
      <c r="PTF5" s="503"/>
      <c r="PTG5" s="503"/>
      <c r="PTH5" s="503"/>
      <c r="PTI5" s="503"/>
      <c r="PTJ5" s="503"/>
      <c r="PTK5" s="503"/>
      <c r="PTL5" s="503"/>
      <c r="PTM5" s="503"/>
      <c r="PTN5" s="503"/>
      <c r="PTO5" s="503"/>
      <c r="PTP5" s="503"/>
      <c r="PTQ5" s="503"/>
      <c r="PTR5" s="503"/>
      <c r="PTS5" s="503"/>
      <c r="PTT5" s="503"/>
      <c r="PTU5" s="503"/>
      <c r="PTV5" s="503"/>
      <c r="PTW5" s="503"/>
      <c r="PTX5" s="503"/>
      <c r="PTY5" s="503"/>
      <c r="PTZ5" s="503"/>
      <c r="PUA5" s="503"/>
      <c r="PUB5" s="503"/>
      <c r="PUC5" s="503"/>
      <c r="PUD5" s="503"/>
      <c r="PUE5" s="503"/>
      <c r="PUF5" s="503"/>
      <c r="PUG5" s="503"/>
      <c r="PUH5" s="503"/>
      <c r="PUI5" s="503"/>
      <c r="PUJ5" s="503"/>
      <c r="PUK5" s="503"/>
      <c r="PUL5" s="503"/>
      <c r="PUM5" s="503"/>
      <c r="PUN5" s="503"/>
      <c r="PUO5" s="503"/>
      <c r="PUP5" s="503"/>
      <c r="PUQ5" s="503"/>
      <c r="PUR5" s="503"/>
      <c r="PUS5" s="503"/>
      <c r="PUT5" s="503"/>
      <c r="PUU5" s="503"/>
      <c r="PUV5" s="503"/>
      <c r="PUW5" s="503"/>
      <c r="PUX5" s="503"/>
      <c r="PUY5" s="503"/>
      <c r="PUZ5" s="503"/>
      <c r="PVA5" s="503"/>
      <c r="PVB5" s="503"/>
      <c r="PVC5" s="503"/>
      <c r="PVD5" s="503"/>
      <c r="PVE5" s="503"/>
      <c r="PVF5" s="503"/>
      <c r="PVG5" s="503"/>
      <c r="PVH5" s="503"/>
      <c r="PVI5" s="503"/>
      <c r="PVJ5" s="503"/>
      <c r="PVK5" s="503"/>
      <c r="PVL5" s="503"/>
      <c r="PVM5" s="503"/>
      <c r="PVN5" s="503"/>
      <c r="PVO5" s="503"/>
      <c r="PVP5" s="503"/>
      <c r="PVQ5" s="503"/>
      <c r="PVR5" s="503"/>
      <c r="PVS5" s="503"/>
      <c r="PVT5" s="503"/>
      <c r="PVU5" s="503"/>
      <c r="PVV5" s="503"/>
      <c r="PVW5" s="503"/>
      <c r="PVX5" s="503"/>
      <c r="PVY5" s="503"/>
      <c r="PVZ5" s="503"/>
      <c r="PWA5" s="503"/>
      <c r="PWB5" s="503"/>
      <c r="PWC5" s="503"/>
      <c r="PWD5" s="503"/>
      <c r="PWE5" s="503"/>
      <c r="PWF5" s="503"/>
      <c r="PWG5" s="503"/>
      <c r="PWH5" s="503"/>
      <c r="PWI5" s="503"/>
      <c r="PWJ5" s="503"/>
      <c r="PWK5" s="503"/>
      <c r="PWL5" s="503"/>
      <c r="PWM5" s="503"/>
      <c r="PWN5" s="503"/>
      <c r="PWO5" s="503"/>
      <c r="PWP5" s="503"/>
      <c r="PWQ5" s="503"/>
      <c r="PWR5" s="503"/>
      <c r="PWS5" s="503"/>
      <c r="PWT5" s="503"/>
      <c r="PWU5" s="503"/>
      <c r="PWV5" s="503"/>
      <c r="PWW5" s="503"/>
      <c r="PWX5" s="503"/>
      <c r="PWY5" s="503"/>
      <c r="PWZ5" s="503"/>
      <c r="PXA5" s="503"/>
      <c r="PXB5" s="503"/>
      <c r="PXC5" s="503"/>
      <c r="PXD5" s="503"/>
      <c r="PXE5" s="503"/>
      <c r="PXF5" s="503"/>
      <c r="PXG5" s="503"/>
      <c r="PXH5" s="503"/>
      <c r="PXI5" s="503"/>
      <c r="PXJ5" s="503"/>
      <c r="PXK5" s="503"/>
      <c r="PXL5" s="503"/>
      <c r="PXM5" s="503"/>
      <c r="PXN5" s="503"/>
      <c r="PXO5" s="503"/>
      <c r="PXP5" s="503"/>
      <c r="PXQ5" s="503"/>
      <c r="PXR5" s="503"/>
      <c r="PXS5" s="503"/>
      <c r="PXT5" s="503"/>
      <c r="PXU5" s="503"/>
      <c r="PXV5" s="503"/>
      <c r="PXW5" s="503"/>
      <c r="PXX5" s="503"/>
      <c r="PXY5" s="503"/>
      <c r="PXZ5" s="503"/>
      <c r="PYA5" s="503"/>
      <c r="PYB5" s="503"/>
      <c r="PYC5" s="503"/>
      <c r="PYD5" s="503"/>
      <c r="PYE5" s="503"/>
      <c r="PYF5" s="503"/>
      <c r="PYG5" s="503"/>
      <c r="PYH5" s="503"/>
      <c r="PYI5" s="503"/>
      <c r="PYJ5" s="503"/>
      <c r="PYK5" s="503"/>
      <c r="PYL5" s="503"/>
      <c r="PYM5" s="503"/>
      <c r="PYN5" s="503"/>
      <c r="PYO5" s="503"/>
      <c r="PYP5" s="503"/>
      <c r="PYQ5" s="503"/>
      <c r="PYR5" s="503"/>
      <c r="PYS5" s="503"/>
      <c r="PYT5" s="503"/>
      <c r="PYU5" s="503"/>
      <c r="PYV5" s="503"/>
      <c r="PYW5" s="503"/>
      <c r="PYX5" s="503"/>
      <c r="PYY5" s="503"/>
      <c r="PYZ5" s="503"/>
      <c r="PZA5" s="503"/>
      <c r="PZB5" s="503"/>
      <c r="PZC5" s="503"/>
      <c r="PZD5" s="503"/>
      <c r="PZE5" s="503"/>
      <c r="PZF5" s="503"/>
      <c r="PZG5" s="503"/>
      <c r="PZH5" s="503"/>
      <c r="PZI5" s="503"/>
      <c r="PZJ5" s="503"/>
      <c r="PZK5" s="503"/>
      <c r="PZL5" s="503"/>
      <c r="PZM5" s="503"/>
      <c r="PZN5" s="503"/>
      <c r="PZO5" s="503"/>
      <c r="PZP5" s="503"/>
      <c r="PZQ5" s="503"/>
      <c r="PZR5" s="503"/>
      <c r="PZS5" s="503"/>
      <c r="PZT5" s="503"/>
      <c r="PZU5" s="503"/>
      <c r="PZV5" s="503"/>
      <c r="PZW5" s="503"/>
      <c r="PZX5" s="503"/>
      <c r="PZY5" s="503"/>
      <c r="PZZ5" s="503"/>
      <c r="QAA5" s="503"/>
      <c r="QAB5" s="503"/>
      <c r="QAC5" s="503"/>
      <c r="QAD5" s="503"/>
      <c r="QAE5" s="503"/>
      <c r="QAF5" s="503"/>
      <c r="QAG5" s="503"/>
      <c r="QAH5" s="503"/>
      <c r="QAI5" s="503"/>
      <c r="QAJ5" s="503"/>
      <c r="QAK5" s="503"/>
      <c r="QAL5" s="503"/>
      <c r="QAM5" s="503"/>
      <c r="QAN5" s="503"/>
      <c r="QAO5" s="503"/>
      <c r="QAP5" s="503"/>
      <c r="QAQ5" s="503"/>
      <c r="QAR5" s="503"/>
      <c r="QAS5" s="503"/>
      <c r="QAT5" s="503"/>
      <c r="QAU5" s="503"/>
      <c r="QAV5" s="503"/>
      <c r="QAW5" s="503"/>
      <c r="QAX5" s="503"/>
      <c r="QAY5" s="503"/>
      <c r="QAZ5" s="503"/>
      <c r="QBA5" s="503"/>
      <c r="QBB5" s="503"/>
      <c r="QBC5" s="503"/>
      <c r="QBD5" s="503"/>
      <c r="QBE5" s="503"/>
      <c r="QBF5" s="503"/>
      <c r="QBG5" s="503"/>
      <c r="QBH5" s="503"/>
      <c r="QBI5" s="503"/>
      <c r="QBJ5" s="503"/>
      <c r="QBK5" s="503"/>
      <c r="QBL5" s="503"/>
      <c r="QBM5" s="503"/>
      <c r="QBN5" s="503"/>
      <c r="QBO5" s="503"/>
      <c r="QBP5" s="503"/>
      <c r="QBQ5" s="503"/>
      <c r="QBR5" s="503"/>
      <c r="QBS5" s="503"/>
      <c r="QBT5" s="503"/>
      <c r="QBU5" s="503"/>
      <c r="QBV5" s="503"/>
      <c r="QBW5" s="503"/>
      <c r="QBX5" s="503"/>
      <c r="QBY5" s="503"/>
      <c r="QBZ5" s="503"/>
      <c r="QCA5" s="503"/>
      <c r="QCB5" s="503"/>
      <c r="QCC5" s="503"/>
      <c r="QCD5" s="503"/>
      <c r="QCE5" s="503"/>
      <c r="QCF5" s="503"/>
      <c r="QCG5" s="503"/>
      <c r="QCH5" s="503"/>
      <c r="QCI5" s="503"/>
      <c r="QCJ5" s="503"/>
      <c r="QCK5" s="503"/>
      <c r="QCL5" s="503"/>
      <c r="QCM5" s="503"/>
      <c r="QCN5" s="503"/>
      <c r="QCO5" s="503"/>
      <c r="QCP5" s="503"/>
      <c r="QCQ5" s="503"/>
      <c r="QCR5" s="503"/>
      <c r="QCS5" s="503"/>
      <c r="QCT5" s="503"/>
      <c r="QCU5" s="503"/>
      <c r="QCV5" s="503"/>
      <c r="QCW5" s="503"/>
      <c r="QCX5" s="503"/>
      <c r="QCY5" s="503"/>
      <c r="QCZ5" s="503"/>
      <c r="QDA5" s="503"/>
      <c r="QDB5" s="503"/>
      <c r="QDC5" s="503"/>
      <c r="QDD5" s="503"/>
      <c r="QDE5" s="503"/>
      <c r="QDF5" s="503"/>
      <c r="QDG5" s="503"/>
      <c r="QDH5" s="503"/>
      <c r="QDI5" s="503"/>
      <c r="QDJ5" s="503"/>
      <c r="QDK5" s="503"/>
      <c r="QDL5" s="503"/>
      <c r="QDM5" s="503"/>
      <c r="QDN5" s="503"/>
      <c r="QDO5" s="503"/>
      <c r="QDP5" s="503"/>
      <c r="QDQ5" s="503"/>
      <c r="QDR5" s="503"/>
      <c r="QDS5" s="503"/>
      <c r="QDT5" s="503"/>
      <c r="QDU5" s="503"/>
      <c r="QDV5" s="503"/>
      <c r="QDW5" s="503"/>
      <c r="QDX5" s="503"/>
      <c r="QDY5" s="503"/>
      <c r="QDZ5" s="503"/>
      <c r="QEA5" s="503"/>
      <c r="QEB5" s="503"/>
      <c r="QEC5" s="503"/>
      <c r="QED5" s="503"/>
      <c r="QEE5" s="503"/>
      <c r="QEF5" s="503"/>
      <c r="QEG5" s="503"/>
      <c r="QEH5" s="503"/>
      <c r="QEI5" s="503"/>
      <c r="QEJ5" s="503"/>
      <c r="QEK5" s="503"/>
      <c r="QEL5" s="503"/>
      <c r="QEM5" s="503"/>
      <c r="QEN5" s="503"/>
      <c r="QEO5" s="503"/>
      <c r="QEP5" s="503"/>
      <c r="QEQ5" s="503"/>
      <c r="QER5" s="503"/>
      <c r="QES5" s="503"/>
      <c r="QET5" s="503"/>
      <c r="QEU5" s="503"/>
      <c r="QEV5" s="503"/>
      <c r="QEW5" s="503"/>
      <c r="QEX5" s="503"/>
      <c r="QEY5" s="503"/>
      <c r="QEZ5" s="503"/>
      <c r="QFA5" s="503"/>
      <c r="QFB5" s="503"/>
      <c r="QFC5" s="503"/>
      <c r="QFD5" s="503"/>
      <c r="QFE5" s="503"/>
      <c r="QFF5" s="503"/>
      <c r="QFG5" s="503"/>
      <c r="QFH5" s="503"/>
      <c r="QFI5" s="503"/>
      <c r="QFJ5" s="503"/>
      <c r="QFK5" s="503"/>
      <c r="QFL5" s="503"/>
      <c r="QFM5" s="503"/>
      <c r="QFN5" s="503"/>
      <c r="QFO5" s="503"/>
      <c r="QFP5" s="503"/>
      <c r="QFQ5" s="503"/>
      <c r="QFR5" s="503"/>
      <c r="QFS5" s="503"/>
      <c r="QFT5" s="503"/>
      <c r="QFU5" s="503"/>
      <c r="QFV5" s="503"/>
      <c r="QFW5" s="503"/>
      <c r="QFX5" s="503"/>
      <c r="QFY5" s="503"/>
      <c r="QFZ5" s="503"/>
      <c r="QGA5" s="503"/>
      <c r="QGB5" s="503"/>
      <c r="QGC5" s="503"/>
      <c r="QGD5" s="503"/>
      <c r="QGE5" s="503"/>
      <c r="QGF5" s="503"/>
      <c r="QGG5" s="503"/>
      <c r="QGH5" s="503"/>
      <c r="QGI5" s="503"/>
      <c r="QGJ5" s="503"/>
      <c r="QGK5" s="503"/>
      <c r="QGL5" s="503"/>
      <c r="QGM5" s="503"/>
      <c r="QGN5" s="503"/>
      <c r="QGO5" s="503"/>
      <c r="QGP5" s="503"/>
      <c r="QGQ5" s="503"/>
      <c r="QGR5" s="503"/>
      <c r="QGS5" s="503"/>
      <c r="QGT5" s="503"/>
      <c r="QGU5" s="503"/>
      <c r="QGV5" s="503"/>
      <c r="QGW5" s="503"/>
      <c r="QGX5" s="503"/>
      <c r="QGY5" s="503"/>
      <c r="QGZ5" s="503"/>
      <c r="QHA5" s="503"/>
      <c r="QHB5" s="503"/>
      <c r="QHC5" s="503"/>
      <c r="QHD5" s="503"/>
      <c r="QHE5" s="503"/>
      <c r="QHF5" s="503"/>
      <c r="QHG5" s="503"/>
      <c r="QHH5" s="503"/>
      <c r="QHI5" s="503"/>
      <c r="QHJ5" s="503"/>
      <c r="QHK5" s="503"/>
      <c r="QHL5" s="503"/>
      <c r="QHM5" s="503"/>
      <c r="QHN5" s="503"/>
      <c r="QHO5" s="503"/>
      <c r="QHP5" s="503"/>
      <c r="QHQ5" s="503"/>
      <c r="QHR5" s="503"/>
      <c r="QHS5" s="503"/>
      <c r="QHT5" s="503"/>
      <c r="QHU5" s="503"/>
      <c r="QHV5" s="503"/>
      <c r="QHW5" s="503"/>
      <c r="QHX5" s="503"/>
      <c r="QHY5" s="503"/>
      <c r="QHZ5" s="503"/>
      <c r="QIA5" s="503"/>
      <c r="QIB5" s="503"/>
      <c r="QIC5" s="503"/>
      <c r="QID5" s="503"/>
      <c r="QIE5" s="503"/>
      <c r="QIF5" s="503"/>
      <c r="QIG5" s="503"/>
      <c r="QIH5" s="503"/>
      <c r="QII5" s="503"/>
      <c r="QIJ5" s="503"/>
      <c r="QIK5" s="503"/>
      <c r="QIL5" s="503"/>
      <c r="QIM5" s="503"/>
      <c r="QIN5" s="503"/>
      <c r="QIO5" s="503"/>
      <c r="QIP5" s="503"/>
      <c r="QIQ5" s="503"/>
      <c r="QIR5" s="503"/>
      <c r="QIS5" s="503"/>
      <c r="QIT5" s="503"/>
      <c r="QIU5" s="503"/>
      <c r="QIV5" s="503"/>
      <c r="QIW5" s="503"/>
      <c r="QIX5" s="503"/>
      <c r="QIY5" s="503"/>
      <c r="QIZ5" s="503"/>
      <c r="QJA5" s="503"/>
      <c r="QJB5" s="503"/>
      <c r="QJC5" s="503"/>
      <c r="QJD5" s="503"/>
      <c r="QJE5" s="503"/>
      <c r="QJF5" s="503"/>
      <c r="QJG5" s="503"/>
      <c r="QJH5" s="503"/>
      <c r="QJI5" s="503"/>
      <c r="QJJ5" s="503"/>
      <c r="QJK5" s="503"/>
      <c r="QJL5" s="503"/>
      <c r="QJM5" s="503"/>
      <c r="QJN5" s="503"/>
      <c r="QJO5" s="503"/>
      <c r="QJP5" s="503"/>
      <c r="QJQ5" s="503"/>
      <c r="QJR5" s="503"/>
      <c r="QJS5" s="503"/>
      <c r="QJT5" s="503"/>
      <c r="QJU5" s="503"/>
      <c r="QJV5" s="503"/>
      <c r="QJW5" s="503"/>
      <c r="QJX5" s="503"/>
      <c r="QJY5" s="503"/>
      <c r="QJZ5" s="503"/>
      <c r="QKA5" s="503"/>
      <c r="QKB5" s="503"/>
      <c r="QKC5" s="503"/>
      <c r="QKD5" s="503"/>
      <c r="QKE5" s="503"/>
      <c r="QKF5" s="503"/>
      <c r="QKG5" s="503"/>
      <c r="QKH5" s="503"/>
      <c r="QKI5" s="503"/>
      <c r="QKJ5" s="503"/>
      <c r="QKK5" s="503"/>
      <c r="QKL5" s="503"/>
      <c r="QKM5" s="503"/>
      <c r="QKN5" s="503"/>
      <c r="QKO5" s="503"/>
      <c r="QKP5" s="503"/>
      <c r="QKQ5" s="503"/>
      <c r="QKR5" s="503"/>
      <c r="QKS5" s="503"/>
      <c r="QKT5" s="503"/>
      <c r="QKU5" s="503"/>
      <c r="QKV5" s="503"/>
      <c r="QKW5" s="503"/>
      <c r="QKX5" s="503"/>
      <c r="QKY5" s="503"/>
      <c r="QKZ5" s="503"/>
      <c r="QLA5" s="503"/>
      <c r="QLB5" s="503"/>
      <c r="QLC5" s="503"/>
      <c r="QLD5" s="503"/>
      <c r="QLE5" s="503"/>
      <c r="QLF5" s="503"/>
      <c r="QLG5" s="503"/>
      <c r="QLH5" s="503"/>
      <c r="QLI5" s="503"/>
      <c r="QLJ5" s="503"/>
      <c r="QLK5" s="503"/>
      <c r="QLL5" s="503"/>
      <c r="QLM5" s="503"/>
      <c r="QLN5" s="503"/>
      <c r="QLO5" s="503"/>
      <c r="QLP5" s="503"/>
      <c r="QLQ5" s="503"/>
      <c r="QLR5" s="503"/>
      <c r="QLS5" s="503"/>
      <c r="QLT5" s="503"/>
      <c r="QLU5" s="503"/>
      <c r="QLV5" s="503"/>
      <c r="QLW5" s="503"/>
      <c r="QLX5" s="503"/>
      <c r="QLY5" s="503"/>
      <c r="QLZ5" s="503"/>
      <c r="QMA5" s="503"/>
      <c r="QMB5" s="503"/>
      <c r="QMC5" s="503"/>
      <c r="QMD5" s="503"/>
      <c r="QME5" s="503"/>
      <c r="QMF5" s="503"/>
      <c r="QMG5" s="503"/>
      <c r="QMH5" s="503"/>
      <c r="QMI5" s="503"/>
      <c r="QMJ5" s="503"/>
      <c r="QMK5" s="503"/>
      <c r="QML5" s="503"/>
      <c r="QMM5" s="503"/>
      <c r="QMN5" s="503"/>
      <c r="QMO5" s="503"/>
      <c r="QMP5" s="503"/>
      <c r="QMQ5" s="503"/>
      <c r="QMR5" s="503"/>
      <c r="QMS5" s="503"/>
      <c r="QMT5" s="503"/>
      <c r="QMU5" s="503"/>
      <c r="QMV5" s="503"/>
      <c r="QMW5" s="503"/>
      <c r="QMX5" s="503"/>
      <c r="QMY5" s="503"/>
      <c r="QMZ5" s="503"/>
      <c r="QNA5" s="503"/>
      <c r="QNB5" s="503"/>
      <c r="QNC5" s="503"/>
      <c r="QND5" s="503"/>
      <c r="QNE5" s="503"/>
      <c r="QNF5" s="503"/>
      <c r="QNG5" s="503"/>
      <c r="QNH5" s="503"/>
      <c r="QNI5" s="503"/>
      <c r="QNJ5" s="503"/>
      <c r="QNK5" s="503"/>
      <c r="QNL5" s="503"/>
      <c r="QNM5" s="503"/>
      <c r="QNN5" s="503"/>
      <c r="QNO5" s="503"/>
      <c r="QNP5" s="503"/>
      <c r="QNQ5" s="503"/>
      <c r="QNR5" s="503"/>
      <c r="QNS5" s="503"/>
      <c r="QNT5" s="503"/>
      <c r="QNU5" s="503"/>
      <c r="QNV5" s="503"/>
      <c r="QNW5" s="503"/>
      <c r="QNX5" s="503"/>
      <c r="QNY5" s="503"/>
      <c r="QNZ5" s="503"/>
      <c r="QOA5" s="503"/>
      <c r="QOB5" s="503"/>
      <c r="QOC5" s="503"/>
      <c r="QOD5" s="503"/>
      <c r="QOE5" s="503"/>
      <c r="QOF5" s="503"/>
      <c r="QOG5" s="503"/>
      <c r="QOH5" s="503"/>
      <c r="QOI5" s="503"/>
      <c r="QOJ5" s="503"/>
      <c r="QOK5" s="503"/>
      <c r="QOL5" s="503"/>
      <c r="QOM5" s="503"/>
      <c r="QON5" s="503"/>
      <c r="QOO5" s="503"/>
      <c r="QOP5" s="503"/>
      <c r="QOQ5" s="503"/>
      <c r="QOR5" s="503"/>
      <c r="QOS5" s="503"/>
      <c r="QOT5" s="503"/>
      <c r="QOU5" s="503"/>
      <c r="QOV5" s="503"/>
      <c r="QOW5" s="503"/>
      <c r="QOX5" s="503"/>
      <c r="QOY5" s="503"/>
      <c r="QOZ5" s="503"/>
      <c r="QPA5" s="503"/>
      <c r="QPB5" s="503"/>
      <c r="QPC5" s="503"/>
      <c r="QPD5" s="503"/>
      <c r="QPE5" s="503"/>
      <c r="QPF5" s="503"/>
      <c r="QPG5" s="503"/>
      <c r="QPH5" s="503"/>
      <c r="QPI5" s="503"/>
      <c r="QPJ5" s="503"/>
      <c r="QPK5" s="503"/>
      <c r="QPL5" s="503"/>
      <c r="QPM5" s="503"/>
      <c r="QPN5" s="503"/>
      <c r="QPO5" s="503"/>
      <c r="QPP5" s="503"/>
      <c r="QPQ5" s="503"/>
      <c r="QPR5" s="503"/>
      <c r="QPS5" s="503"/>
      <c r="QPT5" s="503"/>
      <c r="QPU5" s="503"/>
      <c r="QPV5" s="503"/>
      <c r="QPW5" s="503"/>
      <c r="QPX5" s="503"/>
      <c r="QPY5" s="503"/>
      <c r="QPZ5" s="503"/>
      <c r="QQA5" s="503"/>
      <c r="QQB5" s="503"/>
      <c r="QQC5" s="503"/>
      <c r="QQD5" s="503"/>
      <c r="QQE5" s="503"/>
      <c r="QQF5" s="503"/>
      <c r="QQG5" s="503"/>
      <c r="QQH5" s="503"/>
      <c r="QQI5" s="503"/>
      <c r="QQJ5" s="503"/>
      <c r="QQK5" s="503"/>
      <c r="QQL5" s="503"/>
      <c r="QQM5" s="503"/>
      <c r="QQN5" s="503"/>
      <c r="QQO5" s="503"/>
      <c r="QQP5" s="503"/>
      <c r="QQQ5" s="503"/>
      <c r="QQR5" s="503"/>
      <c r="QQS5" s="503"/>
      <c r="QQT5" s="503"/>
      <c r="QQU5" s="503"/>
      <c r="QQV5" s="503"/>
      <c r="QQW5" s="503"/>
      <c r="QQX5" s="503"/>
      <c r="QQY5" s="503"/>
      <c r="QQZ5" s="503"/>
      <c r="QRA5" s="503"/>
      <c r="QRB5" s="503"/>
      <c r="QRC5" s="503"/>
      <c r="QRD5" s="503"/>
      <c r="QRE5" s="503"/>
      <c r="QRF5" s="503"/>
      <c r="QRG5" s="503"/>
      <c r="QRH5" s="503"/>
      <c r="QRI5" s="503"/>
      <c r="QRJ5" s="503"/>
      <c r="QRK5" s="503"/>
      <c r="QRL5" s="503"/>
      <c r="QRM5" s="503"/>
      <c r="QRN5" s="503"/>
      <c r="QRO5" s="503"/>
      <c r="QRP5" s="503"/>
      <c r="QRQ5" s="503"/>
      <c r="QRR5" s="503"/>
      <c r="QRS5" s="503"/>
      <c r="QRT5" s="503"/>
      <c r="QRU5" s="503"/>
      <c r="QRV5" s="503"/>
      <c r="QRW5" s="503"/>
      <c r="QRX5" s="503"/>
      <c r="QRY5" s="503"/>
      <c r="QRZ5" s="503"/>
      <c r="QSA5" s="503"/>
      <c r="QSB5" s="503"/>
      <c r="QSC5" s="503"/>
      <c r="QSD5" s="503"/>
      <c r="QSE5" s="503"/>
      <c r="QSF5" s="503"/>
      <c r="QSG5" s="503"/>
      <c r="QSH5" s="503"/>
      <c r="QSI5" s="503"/>
      <c r="QSJ5" s="503"/>
      <c r="QSK5" s="503"/>
      <c r="QSL5" s="503"/>
      <c r="QSM5" s="503"/>
      <c r="QSN5" s="503"/>
      <c r="QSO5" s="503"/>
      <c r="QSP5" s="503"/>
      <c r="QSQ5" s="503"/>
      <c r="QSR5" s="503"/>
      <c r="QSS5" s="503"/>
      <c r="QST5" s="503"/>
      <c r="QSU5" s="503"/>
      <c r="QSV5" s="503"/>
      <c r="QSW5" s="503"/>
      <c r="QSX5" s="503"/>
      <c r="QSY5" s="503"/>
      <c r="QSZ5" s="503"/>
      <c r="QTA5" s="503"/>
      <c r="QTB5" s="503"/>
      <c r="QTC5" s="503"/>
      <c r="QTD5" s="503"/>
      <c r="QTE5" s="503"/>
      <c r="QTF5" s="503"/>
      <c r="QTG5" s="503"/>
      <c r="QTH5" s="503"/>
      <c r="QTI5" s="503"/>
      <c r="QTJ5" s="503"/>
      <c r="QTK5" s="503"/>
      <c r="QTL5" s="503"/>
      <c r="QTM5" s="503"/>
      <c r="QTN5" s="503"/>
      <c r="QTO5" s="503"/>
      <c r="QTP5" s="503"/>
      <c r="QTQ5" s="503"/>
      <c r="QTR5" s="503"/>
      <c r="QTS5" s="503"/>
      <c r="QTT5" s="503"/>
      <c r="QTU5" s="503"/>
      <c r="QTV5" s="503"/>
      <c r="QTW5" s="503"/>
      <c r="QTX5" s="503"/>
      <c r="QTY5" s="503"/>
      <c r="QTZ5" s="503"/>
      <c r="QUA5" s="503"/>
      <c r="QUB5" s="503"/>
      <c r="QUC5" s="503"/>
      <c r="QUD5" s="503"/>
      <c r="QUE5" s="503"/>
      <c r="QUF5" s="503"/>
      <c r="QUG5" s="503"/>
      <c r="QUH5" s="503"/>
      <c r="QUI5" s="503"/>
      <c r="QUJ5" s="503"/>
      <c r="QUK5" s="503"/>
      <c r="QUL5" s="503"/>
      <c r="QUM5" s="503"/>
      <c r="QUN5" s="503"/>
      <c r="QUO5" s="503"/>
      <c r="QUP5" s="503"/>
      <c r="QUQ5" s="503"/>
      <c r="QUR5" s="503"/>
      <c r="QUS5" s="503"/>
      <c r="QUT5" s="503"/>
      <c r="QUU5" s="503"/>
      <c r="QUV5" s="503"/>
      <c r="QUW5" s="503"/>
      <c r="QUX5" s="503"/>
      <c r="QUY5" s="503"/>
      <c r="QUZ5" s="503"/>
      <c r="QVA5" s="503"/>
      <c r="QVB5" s="503"/>
      <c r="QVC5" s="503"/>
      <c r="QVD5" s="503"/>
      <c r="QVE5" s="503"/>
      <c r="QVF5" s="503"/>
      <c r="QVG5" s="503"/>
      <c r="QVH5" s="503"/>
      <c r="QVI5" s="503"/>
      <c r="QVJ5" s="503"/>
      <c r="QVK5" s="503"/>
      <c r="QVL5" s="503"/>
      <c r="QVM5" s="503"/>
      <c r="QVN5" s="503"/>
      <c r="QVO5" s="503"/>
      <c r="QVP5" s="503"/>
      <c r="QVQ5" s="503"/>
      <c r="QVR5" s="503"/>
      <c r="QVS5" s="503"/>
      <c r="QVT5" s="503"/>
      <c r="QVU5" s="503"/>
      <c r="QVV5" s="503"/>
      <c r="QVW5" s="503"/>
      <c r="QVX5" s="503"/>
      <c r="QVY5" s="503"/>
      <c r="QVZ5" s="503"/>
      <c r="QWA5" s="503"/>
      <c r="QWB5" s="503"/>
      <c r="QWC5" s="503"/>
      <c r="QWD5" s="503"/>
      <c r="QWE5" s="503"/>
      <c r="QWF5" s="503"/>
      <c r="QWG5" s="503"/>
      <c r="QWH5" s="503"/>
      <c r="QWI5" s="503"/>
      <c r="QWJ5" s="503"/>
      <c r="QWK5" s="503"/>
      <c r="QWL5" s="503"/>
      <c r="QWM5" s="503"/>
      <c r="QWN5" s="503"/>
      <c r="QWO5" s="503"/>
      <c r="QWP5" s="503"/>
      <c r="QWQ5" s="503"/>
      <c r="QWR5" s="503"/>
      <c r="QWS5" s="503"/>
      <c r="QWT5" s="503"/>
      <c r="QWU5" s="503"/>
      <c r="QWV5" s="503"/>
      <c r="QWW5" s="503"/>
      <c r="QWX5" s="503"/>
      <c r="QWY5" s="503"/>
      <c r="QWZ5" s="503"/>
      <c r="QXA5" s="503"/>
      <c r="QXB5" s="503"/>
      <c r="QXC5" s="503"/>
      <c r="QXD5" s="503"/>
      <c r="QXE5" s="503"/>
      <c r="QXF5" s="503"/>
      <c r="QXG5" s="503"/>
      <c r="QXH5" s="503"/>
      <c r="QXI5" s="503"/>
      <c r="QXJ5" s="503"/>
      <c r="QXK5" s="503"/>
      <c r="QXL5" s="503"/>
      <c r="QXM5" s="503"/>
      <c r="QXN5" s="503"/>
      <c r="QXO5" s="503"/>
      <c r="QXP5" s="503"/>
      <c r="QXQ5" s="503"/>
      <c r="QXR5" s="503"/>
      <c r="QXS5" s="503"/>
      <c r="QXT5" s="503"/>
      <c r="QXU5" s="503"/>
      <c r="QXV5" s="503"/>
      <c r="QXW5" s="503"/>
      <c r="QXX5" s="503"/>
      <c r="QXY5" s="503"/>
      <c r="QXZ5" s="503"/>
      <c r="QYA5" s="503"/>
      <c r="QYB5" s="503"/>
      <c r="QYC5" s="503"/>
      <c r="QYD5" s="503"/>
      <c r="QYE5" s="503"/>
      <c r="QYF5" s="503"/>
      <c r="QYG5" s="503"/>
      <c r="QYH5" s="503"/>
      <c r="QYI5" s="503"/>
      <c r="QYJ5" s="503"/>
      <c r="QYK5" s="503"/>
      <c r="QYL5" s="503"/>
      <c r="QYM5" s="503"/>
      <c r="QYN5" s="503"/>
      <c r="QYO5" s="503"/>
      <c r="QYP5" s="503"/>
      <c r="QYQ5" s="503"/>
      <c r="QYR5" s="503"/>
      <c r="QYS5" s="503"/>
      <c r="QYT5" s="503"/>
      <c r="QYU5" s="503"/>
      <c r="QYV5" s="503"/>
      <c r="QYW5" s="503"/>
      <c r="QYX5" s="503"/>
      <c r="QYY5" s="503"/>
      <c r="QYZ5" s="503"/>
      <c r="QZA5" s="503"/>
      <c r="QZB5" s="503"/>
      <c r="QZC5" s="503"/>
      <c r="QZD5" s="503"/>
      <c r="QZE5" s="503"/>
      <c r="QZF5" s="503"/>
      <c r="QZG5" s="503"/>
      <c r="QZH5" s="503"/>
      <c r="QZI5" s="503"/>
      <c r="QZJ5" s="503"/>
      <c r="QZK5" s="503"/>
      <c r="QZL5" s="503"/>
      <c r="QZM5" s="503"/>
      <c r="QZN5" s="503"/>
      <c r="QZO5" s="503"/>
      <c r="QZP5" s="503"/>
      <c r="QZQ5" s="503"/>
      <c r="QZR5" s="503"/>
      <c r="QZS5" s="503"/>
      <c r="QZT5" s="503"/>
      <c r="QZU5" s="503"/>
      <c r="QZV5" s="503"/>
      <c r="QZW5" s="503"/>
      <c r="QZX5" s="503"/>
      <c r="QZY5" s="503"/>
      <c r="QZZ5" s="503"/>
      <c r="RAA5" s="503"/>
      <c r="RAB5" s="503"/>
      <c r="RAC5" s="503"/>
      <c r="RAD5" s="503"/>
      <c r="RAE5" s="503"/>
      <c r="RAF5" s="503"/>
      <c r="RAG5" s="503"/>
      <c r="RAH5" s="503"/>
      <c r="RAI5" s="503"/>
      <c r="RAJ5" s="503"/>
      <c r="RAK5" s="503"/>
      <c r="RAL5" s="503"/>
      <c r="RAM5" s="503"/>
      <c r="RAN5" s="503"/>
      <c r="RAO5" s="503"/>
      <c r="RAP5" s="503"/>
      <c r="RAQ5" s="503"/>
      <c r="RAR5" s="503"/>
      <c r="RAS5" s="503"/>
      <c r="RAT5" s="503"/>
      <c r="RAU5" s="503"/>
      <c r="RAV5" s="503"/>
      <c r="RAW5" s="503"/>
      <c r="RAX5" s="503"/>
      <c r="RAY5" s="503"/>
      <c r="RAZ5" s="503"/>
      <c r="RBA5" s="503"/>
      <c r="RBB5" s="503"/>
      <c r="RBC5" s="503"/>
      <c r="RBD5" s="503"/>
      <c r="RBE5" s="503"/>
      <c r="RBF5" s="503"/>
      <c r="RBG5" s="503"/>
      <c r="RBH5" s="503"/>
      <c r="RBI5" s="503"/>
      <c r="RBJ5" s="503"/>
      <c r="RBK5" s="503"/>
      <c r="RBL5" s="503"/>
      <c r="RBM5" s="503"/>
      <c r="RBN5" s="503"/>
      <c r="RBO5" s="503"/>
      <c r="RBP5" s="503"/>
      <c r="RBQ5" s="503"/>
      <c r="RBR5" s="503"/>
      <c r="RBS5" s="503"/>
      <c r="RBT5" s="503"/>
      <c r="RBU5" s="503"/>
      <c r="RBV5" s="503"/>
      <c r="RBW5" s="503"/>
      <c r="RBX5" s="503"/>
      <c r="RBY5" s="503"/>
      <c r="RBZ5" s="503"/>
      <c r="RCA5" s="503"/>
      <c r="RCB5" s="503"/>
      <c r="RCC5" s="503"/>
      <c r="RCD5" s="503"/>
      <c r="RCE5" s="503"/>
      <c r="RCF5" s="503"/>
      <c r="RCG5" s="503"/>
      <c r="RCH5" s="503"/>
      <c r="RCI5" s="503"/>
      <c r="RCJ5" s="503"/>
      <c r="RCK5" s="503"/>
      <c r="RCL5" s="503"/>
      <c r="RCM5" s="503"/>
      <c r="RCN5" s="503"/>
      <c r="RCO5" s="503"/>
      <c r="RCP5" s="503"/>
      <c r="RCQ5" s="503"/>
      <c r="RCR5" s="503"/>
      <c r="RCS5" s="503"/>
      <c r="RCT5" s="503"/>
      <c r="RCU5" s="503"/>
      <c r="RCV5" s="503"/>
      <c r="RCW5" s="503"/>
      <c r="RCX5" s="503"/>
      <c r="RCY5" s="503"/>
      <c r="RCZ5" s="503"/>
      <c r="RDA5" s="503"/>
      <c r="RDB5" s="503"/>
      <c r="RDC5" s="503"/>
      <c r="RDD5" s="503"/>
      <c r="RDE5" s="503"/>
      <c r="RDF5" s="503"/>
      <c r="RDG5" s="503"/>
      <c r="RDH5" s="503"/>
      <c r="RDI5" s="503"/>
      <c r="RDJ5" s="503"/>
      <c r="RDK5" s="503"/>
      <c r="RDL5" s="503"/>
      <c r="RDM5" s="503"/>
      <c r="RDN5" s="503"/>
      <c r="RDO5" s="503"/>
      <c r="RDP5" s="503"/>
      <c r="RDQ5" s="503"/>
      <c r="RDR5" s="503"/>
      <c r="RDS5" s="503"/>
      <c r="RDT5" s="503"/>
      <c r="RDU5" s="503"/>
      <c r="RDV5" s="503"/>
      <c r="RDW5" s="503"/>
      <c r="RDX5" s="503"/>
      <c r="RDY5" s="503"/>
      <c r="RDZ5" s="503"/>
      <c r="REA5" s="503"/>
      <c r="REB5" s="503"/>
      <c r="REC5" s="503"/>
      <c r="RED5" s="503"/>
      <c r="REE5" s="503"/>
      <c r="REF5" s="503"/>
      <c r="REG5" s="503"/>
      <c r="REH5" s="503"/>
      <c r="REI5" s="503"/>
      <c r="REJ5" s="503"/>
      <c r="REK5" s="503"/>
      <c r="REL5" s="503"/>
      <c r="REM5" s="503"/>
      <c r="REN5" s="503"/>
      <c r="REO5" s="503"/>
      <c r="REP5" s="503"/>
      <c r="REQ5" s="503"/>
      <c r="RER5" s="503"/>
      <c r="RES5" s="503"/>
      <c r="RET5" s="503"/>
      <c r="REU5" s="503"/>
      <c r="REV5" s="503"/>
      <c r="REW5" s="503"/>
      <c r="REX5" s="503"/>
      <c r="REY5" s="503"/>
      <c r="REZ5" s="503"/>
      <c r="RFA5" s="503"/>
      <c r="RFB5" s="503"/>
      <c r="RFC5" s="503"/>
      <c r="RFD5" s="503"/>
      <c r="RFE5" s="503"/>
      <c r="RFF5" s="503"/>
      <c r="RFG5" s="503"/>
      <c r="RFH5" s="503"/>
      <c r="RFI5" s="503"/>
      <c r="RFJ5" s="503"/>
      <c r="RFK5" s="503"/>
      <c r="RFL5" s="503"/>
      <c r="RFM5" s="503"/>
      <c r="RFN5" s="503"/>
      <c r="RFO5" s="503"/>
      <c r="RFP5" s="503"/>
      <c r="RFQ5" s="503"/>
      <c r="RFR5" s="503"/>
      <c r="RFS5" s="503"/>
      <c r="RFT5" s="503"/>
      <c r="RFU5" s="503"/>
      <c r="RFV5" s="503"/>
      <c r="RFW5" s="503"/>
      <c r="RFX5" s="503"/>
      <c r="RFY5" s="503"/>
      <c r="RFZ5" s="503"/>
      <c r="RGA5" s="503"/>
      <c r="RGB5" s="503"/>
      <c r="RGC5" s="503"/>
      <c r="RGD5" s="503"/>
      <c r="RGE5" s="503"/>
      <c r="RGF5" s="503"/>
      <c r="RGG5" s="503"/>
      <c r="RGH5" s="503"/>
      <c r="RGI5" s="503"/>
      <c r="RGJ5" s="503"/>
      <c r="RGK5" s="503"/>
      <c r="RGL5" s="503"/>
      <c r="RGM5" s="503"/>
      <c r="RGN5" s="503"/>
      <c r="RGO5" s="503"/>
      <c r="RGP5" s="503"/>
      <c r="RGQ5" s="503"/>
      <c r="RGR5" s="503"/>
      <c r="RGS5" s="503"/>
      <c r="RGT5" s="503"/>
      <c r="RGU5" s="503"/>
      <c r="RGV5" s="503"/>
      <c r="RGW5" s="503"/>
      <c r="RGX5" s="503"/>
      <c r="RGY5" s="503"/>
      <c r="RGZ5" s="503"/>
      <c r="RHA5" s="503"/>
      <c r="RHB5" s="503"/>
      <c r="RHC5" s="503"/>
      <c r="RHD5" s="503"/>
      <c r="RHE5" s="503"/>
      <c r="RHF5" s="503"/>
      <c r="RHG5" s="503"/>
      <c r="RHH5" s="503"/>
      <c r="RHI5" s="503"/>
      <c r="RHJ5" s="503"/>
      <c r="RHK5" s="503"/>
      <c r="RHL5" s="503"/>
      <c r="RHM5" s="503"/>
      <c r="RHN5" s="503"/>
      <c r="RHO5" s="503"/>
      <c r="RHP5" s="503"/>
      <c r="RHQ5" s="503"/>
      <c r="RHR5" s="503"/>
      <c r="RHS5" s="503"/>
      <c r="RHT5" s="503"/>
      <c r="RHU5" s="503"/>
      <c r="RHV5" s="503"/>
      <c r="RHW5" s="503"/>
      <c r="RHX5" s="503"/>
      <c r="RHY5" s="503"/>
      <c r="RHZ5" s="503"/>
      <c r="RIA5" s="503"/>
      <c r="RIB5" s="503"/>
      <c r="RIC5" s="503"/>
      <c r="RID5" s="503"/>
      <c r="RIE5" s="503"/>
      <c r="RIF5" s="503"/>
      <c r="RIG5" s="503"/>
      <c r="RIH5" s="503"/>
      <c r="RII5" s="503"/>
      <c r="RIJ5" s="503"/>
      <c r="RIK5" s="503"/>
      <c r="RIL5" s="503"/>
      <c r="RIM5" s="503"/>
      <c r="RIN5" s="503"/>
      <c r="RIO5" s="503"/>
      <c r="RIP5" s="503"/>
      <c r="RIQ5" s="503"/>
      <c r="RIR5" s="503"/>
      <c r="RIS5" s="503"/>
      <c r="RIT5" s="503"/>
      <c r="RIU5" s="503"/>
      <c r="RIV5" s="503"/>
      <c r="RIW5" s="503"/>
      <c r="RIX5" s="503"/>
      <c r="RIY5" s="503"/>
      <c r="RIZ5" s="503"/>
      <c r="RJA5" s="503"/>
      <c r="RJB5" s="503"/>
      <c r="RJC5" s="503"/>
      <c r="RJD5" s="503"/>
      <c r="RJE5" s="503"/>
      <c r="RJF5" s="503"/>
      <c r="RJG5" s="503"/>
      <c r="RJH5" s="503"/>
      <c r="RJI5" s="503"/>
      <c r="RJJ5" s="503"/>
      <c r="RJK5" s="503"/>
      <c r="RJL5" s="503"/>
      <c r="RJM5" s="503"/>
      <c r="RJN5" s="503"/>
      <c r="RJO5" s="503"/>
      <c r="RJP5" s="503"/>
      <c r="RJQ5" s="503"/>
      <c r="RJR5" s="503"/>
      <c r="RJS5" s="503"/>
      <c r="RJT5" s="503"/>
      <c r="RJU5" s="503"/>
      <c r="RJV5" s="503"/>
      <c r="RJW5" s="503"/>
      <c r="RJX5" s="503"/>
      <c r="RJY5" s="503"/>
      <c r="RJZ5" s="503"/>
      <c r="RKA5" s="503"/>
      <c r="RKB5" s="503"/>
      <c r="RKC5" s="503"/>
      <c r="RKD5" s="503"/>
      <c r="RKE5" s="503"/>
      <c r="RKF5" s="503"/>
      <c r="RKG5" s="503"/>
      <c r="RKH5" s="503"/>
      <c r="RKI5" s="503"/>
      <c r="RKJ5" s="503"/>
      <c r="RKK5" s="503"/>
      <c r="RKL5" s="503"/>
      <c r="RKM5" s="503"/>
      <c r="RKN5" s="503"/>
      <c r="RKO5" s="503"/>
      <c r="RKP5" s="503"/>
      <c r="RKQ5" s="503"/>
      <c r="RKR5" s="503"/>
      <c r="RKS5" s="503"/>
      <c r="RKT5" s="503"/>
      <c r="RKU5" s="503"/>
      <c r="RKV5" s="503"/>
      <c r="RKW5" s="503"/>
      <c r="RKX5" s="503"/>
      <c r="RKY5" s="503"/>
      <c r="RKZ5" s="503"/>
      <c r="RLA5" s="503"/>
      <c r="RLB5" s="503"/>
      <c r="RLC5" s="503"/>
      <c r="RLD5" s="503"/>
      <c r="RLE5" s="503"/>
      <c r="RLF5" s="503"/>
      <c r="RLG5" s="503"/>
      <c r="RLH5" s="503"/>
      <c r="RLI5" s="503"/>
      <c r="RLJ5" s="503"/>
      <c r="RLK5" s="503"/>
      <c r="RLL5" s="503"/>
      <c r="RLM5" s="503"/>
      <c r="RLN5" s="503"/>
      <c r="RLO5" s="503"/>
      <c r="RLP5" s="503"/>
      <c r="RLQ5" s="503"/>
      <c r="RLR5" s="503"/>
      <c r="RLS5" s="503"/>
      <c r="RLT5" s="503"/>
      <c r="RLU5" s="503"/>
      <c r="RLV5" s="503"/>
      <c r="RLW5" s="503"/>
      <c r="RLX5" s="503"/>
      <c r="RLY5" s="503"/>
      <c r="RLZ5" s="503"/>
      <c r="RMA5" s="503"/>
      <c r="RMB5" s="503"/>
      <c r="RMC5" s="503"/>
      <c r="RMD5" s="503"/>
      <c r="RME5" s="503"/>
      <c r="RMF5" s="503"/>
      <c r="RMG5" s="503"/>
      <c r="RMH5" s="503"/>
      <c r="RMI5" s="503"/>
      <c r="RMJ5" s="503"/>
      <c r="RMK5" s="503"/>
      <c r="RML5" s="503"/>
      <c r="RMM5" s="503"/>
      <c r="RMN5" s="503"/>
      <c r="RMO5" s="503"/>
      <c r="RMP5" s="503"/>
      <c r="RMQ5" s="503"/>
      <c r="RMR5" s="503"/>
      <c r="RMS5" s="503"/>
      <c r="RMT5" s="503"/>
      <c r="RMU5" s="503"/>
      <c r="RMV5" s="503"/>
      <c r="RMW5" s="503"/>
      <c r="RMX5" s="503"/>
      <c r="RMY5" s="503"/>
      <c r="RMZ5" s="503"/>
      <c r="RNA5" s="503"/>
      <c r="RNB5" s="503"/>
      <c r="RNC5" s="503"/>
      <c r="RND5" s="503"/>
      <c r="RNE5" s="503"/>
      <c r="RNF5" s="503"/>
      <c r="RNG5" s="503"/>
      <c r="RNH5" s="503"/>
      <c r="RNI5" s="503"/>
      <c r="RNJ5" s="503"/>
      <c r="RNK5" s="503"/>
      <c r="RNL5" s="503"/>
      <c r="RNM5" s="503"/>
      <c r="RNN5" s="503"/>
      <c r="RNO5" s="503"/>
      <c r="RNP5" s="503"/>
      <c r="RNQ5" s="503"/>
      <c r="RNR5" s="503"/>
      <c r="RNS5" s="503"/>
      <c r="RNT5" s="503"/>
      <c r="RNU5" s="503"/>
      <c r="RNV5" s="503"/>
      <c r="RNW5" s="503"/>
      <c r="RNX5" s="503"/>
      <c r="RNY5" s="503"/>
      <c r="RNZ5" s="503"/>
      <c r="ROA5" s="503"/>
      <c r="ROB5" s="503"/>
      <c r="ROC5" s="503"/>
      <c r="ROD5" s="503"/>
      <c r="ROE5" s="503"/>
      <c r="ROF5" s="503"/>
      <c r="ROG5" s="503"/>
      <c r="ROH5" s="503"/>
      <c r="ROI5" s="503"/>
      <c r="ROJ5" s="503"/>
      <c r="ROK5" s="503"/>
      <c r="ROL5" s="503"/>
      <c r="ROM5" s="503"/>
      <c r="RON5" s="503"/>
      <c r="ROO5" s="503"/>
      <c r="ROP5" s="503"/>
      <c r="ROQ5" s="503"/>
      <c r="ROR5" s="503"/>
      <c r="ROS5" s="503"/>
      <c r="ROT5" s="503"/>
      <c r="ROU5" s="503"/>
      <c r="ROV5" s="503"/>
      <c r="ROW5" s="503"/>
      <c r="ROX5" s="503"/>
      <c r="ROY5" s="503"/>
      <c r="ROZ5" s="503"/>
      <c r="RPA5" s="503"/>
      <c r="RPB5" s="503"/>
      <c r="RPC5" s="503"/>
      <c r="RPD5" s="503"/>
      <c r="RPE5" s="503"/>
      <c r="RPF5" s="503"/>
      <c r="RPG5" s="503"/>
      <c r="RPH5" s="503"/>
      <c r="RPI5" s="503"/>
      <c r="RPJ5" s="503"/>
      <c r="RPK5" s="503"/>
      <c r="RPL5" s="503"/>
      <c r="RPM5" s="503"/>
      <c r="RPN5" s="503"/>
      <c r="RPO5" s="503"/>
      <c r="RPP5" s="503"/>
      <c r="RPQ5" s="503"/>
      <c r="RPR5" s="503"/>
      <c r="RPS5" s="503"/>
      <c r="RPT5" s="503"/>
      <c r="RPU5" s="503"/>
      <c r="RPV5" s="503"/>
      <c r="RPW5" s="503"/>
      <c r="RPX5" s="503"/>
      <c r="RPY5" s="503"/>
      <c r="RPZ5" s="503"/>
      <c r="RQA5" s="503"/>
      <c r="RQB5" s="503"/>
      <c r="RQC5" s="503"/>
      <c r="RQD5" s="503"/>
      <c r="RQE5" s="503"/>
      <c r="RQF5" s="503"/>
      <c r="RQG5" s="503"/>
      <c r="RQH5" s="503"/>
      <c r="RQI5" s="503"/>
      <c r="RQJ5" s="503"/>
      <c r="RQK5" s="503"/>
      <c r="RQL5" s="503"/>
      <c r="RQM5" s="503"/>
      <c r="RQN5" s="503"/>
      <c r="RQO5" s="503"/>
      <c r="RQP5" s="503"/>
      <c r="RQQ5" s="503"/>
      <c r="RQR5" s="503"/>
      <c r="RQS5" s="503"/>
      <c r="RQT5" s="503"/>
      <c r="RQU5" s="503"/>
      <c r="RQV5" s="503"/>
      <c r="RQW5" s="503"/>
      <c r="RQX5" s="503"/>
      <c r="RQY5" s="503"/>
      <c r="RQZ5" s="503"/>
      <c r="RRA5" s="503"/>
      <c r="RRB5" s="503"/>
      <c r="RRC5" s="503"/>
      <c r="RRD5" s="503"/>
      <c r="RRE5" s="503"/>
      <c r="RRF5" s="503"/>
      <c r="RRG5" s="503"/>
      <c r="RRH5" s="503"/>
      <c r="RRI5" s="503"/>
      <c r="RRJ5" s="503"/>
      <c r="RRK5" s="503"/>
      <c r="RRL5" s="503"/>
      <c r="RRM5" s="503"/>
      <c r="RRN5" s="503"/>
      <c r="RRO5" s="503"/>
      <c r="RRP5" s="503"/>
      <c r="RRQ5" s="503"/>
      <c r="RRR5" s="503"/>
      <c r="RRS5" s="503"/>
      <c r="RRT5" s="503"/>
      <c r="RRU5" s="503"/>
      <c r="RRV5" s="503"/>
      <c r="RRW5" s="503"/>
      <c r="RRX5" s="503"/>
      <c r="RRY5" s="503"/>
      <c r="RRZ5" s="503"/>
      <c r="RSA5" s="503"/>
      <c r="RSB5" s="503"/>
      <c r="RSC5" s="503"/>
      <c r="RSD5" s="503"/>
      <c r="RSE5" s="503"/>
      <c r="RSF5" s="503"/>
      <c r="RSG5" s="503"/>
      <c r="RSH5" s="503"/>
      <c r="RSI5" s="503"/>
      <c r="RSJ5" s="503"/>
      <c r="RSK5" s="503"/>
      <c r="RSL5" s="503"/>
      <c r="RSM5" s="503"/>
      <c r="RSN5" s="503"/>
      <c r="RSO5" s="503"/>
      <c r="RSP5" s="503"/>
      <c r="RSQ5" s="503"/>
      <c r="RSR5" s="503"/>
      <c r="RSS5" s="503"/>
      <c r="RST5" s="503"/>
      <c r="RSU5" s="503"/>
      <c r="RSV5" s="503"/>
      <c r="RSW5" s="503"/>
      <c r="RSX5" s="503"/>
      <c r="RSY5" s="503"/>
      <c r="RSZ5" s="503"/>
      <c r="RTA5" s="503"/>
      <c r="RTB5" s="503"/>
      <c r="RTC5" s="503"/>
      <c r="RTD5" s="503"/>
      <c r="RTE5" s="503"/>
      <c r="RTF5" s="503"/>
      <c r="RTG5" s="503"/>
      <c r="RTH5" s="503"/>
      <c r="RTI5" s="503"/>
      <c r="RTJ5" s="503"/>
      <c r="RTK5" s="503"/>
      <c r="RTL5" s="503"/>
      <c r="RTM5" s="503"/>
      <c r="RTN5" s="503"/>
      <c r="RTO5" s="503"/>
      <c r="RTP5" s="503"/>
      <c r="RTQ5" s="503"/>
      <c r="RTR5" s="503"/>
      <c r="RTS5" s="503"/>
      <c r="RTT5" s="503"/>
      <c r="RTU5" s="503"/>
      <c r="RTV5" s="503"/>
      <c r="RTW5" s="503"/>
      <c r="RTX5" s="503"/>
      <c r="RTY5" s="503"/>
      <c r="RTZ5" s="503"/>
      <c r="RUA5" s="503"/>
      <c r="RUB5" s="503"/>
      <c r="RUC5" s="503"/>
      <c r="RUD5" s="503"/>
      <c r="RUE5" s="503"/>
      <c r="RUF5" s="503"/>
      <c r="RUG5" s="503"/>
      <c r="RUH5" s="503"/>
      <c r="RUI5" s="503"/>
      <c r="RUJ5" s="503"/>
      <c r="RUK5" s="503"/>
      <c r="RUL5" s="503"/>
      <c r="RUM5" s="503"/>
      <c r="RUN5" s="503"/>
      <c r="RUO5" s="503"/>
      <c r="RUP5" s="503"/>
      <c r="RUQ5" s="503"/>
      <c r="RUR5" s="503"/>
      <c r="RUS5" s="503"/>
      <c r="RUT5" s="503"/>
      <c r="RUU5" s="503"/>
      <c r="RUV5" s="503"/>
      <c r="RUW5" s="503"/>
      <c r="RUX5" s="503"/>
      <c r="RUY5" s="503"/>
      <c r="RUZ5" s="503"/>
      <c r="RVA5" s="503"/>
      <c r="RVB5" s="503"/>
      <c r="RVC5" s="503"/>
      <c r="RVD5" s="503"/>
      <c r="RVE5" s="503"/>
      <c r="RVF5" s="503"/>
      <c r="RVG5" s="503"/>
      <c r="RVH5" s="503"/>
      <c r="RVI5" s="503"/>
      <c r="RVJ5" s="503"/>
      <c r="RVK5" s="503"/>
      <c r="RVL5" s="503"/>
      <c r="RVM5" s="503"/>
      <c r="RVN5" s="503"/>
      <c r="RVO5" s="503"/>
      <c r="RVP5" s="503"/>
      <c r="RVQ5" s="503"/>
      <c r="RVR5" s="503"/>
      <c r="RVS5" s="503"/>
      <c r="RVT5" s="503"/>
      <c r="RVU5" s="503"/>
      <c r="RVV5" s="503"/>
      <c r="RVW5" s="503"/>
      <c r="RVX5" s="503"/>
      <c r="RVY5" s="503"/>
      <c r="RVZ5" s="503"/>
      <c r="RWA5" s="503"/>
      <c r="RWB5" s="503"/>
      <c r="RWC5" s="503"/>
      <c r="RWD5" s="503"/>
      <c r="RWE5" s="503"/>
      <c r="RWF5" s="503"/>
      <c r="RWG5" s="503"/>
      <c r="RWH5" s="503"/>
      <c r="RWI5" s="503"/>
      <c r="RWJ5" s="503"/>
      <c r="RWK5" s="503"/>
      <c r="RWL5" s="503"/>
      <c r="RWM5" s="503"/>
      <c r="RWN5" s="503"/>
      <c r="RWO5" s="503"/>
      <c r="RWP5" s="503"/>
      <c r="RWQ5" s="503"/>
      <c r="RWR5" s="503"/>
      <c r="RWS5" s="503"/>
      <c r="RWT5" s="503"/>
      <c r="RWU5" s="503"/>
      <c r="RWV5" s="503"/>
      <c r="RWW5" s="503"/>
      <c r="RWX5" s="503"/>
      <c r="RWY5" s="503"/>
      <c r="RWZ5" s="503"/>
      <c r="RXA5" s="503"/>
      <c r="RXB5" s="503"/>
      <c r="RXC5" s="503"/>
      <c r="RXD5" s="503"/>
      <c r="RXE5" s="503"/>
      <c r="RXF5" s="503"/>
      <c r="RXG5" s="503"/>
      <c r="RXH5" s="503"/>
      <c r="RXI5" s="503"/>
      <c r="RXJ5" s="503"/>
      <c r="RXK5" s="503"/>
      <c r="RXL5" s="503"/>
      <c r="RXM5" s="503"/>
      <c r="RXN5" s="503"/>
      <c r="RXO5" s="503"/>
      <c r="RXP5" s="503"/>
      <c r="RXQ5" s="503"/>
      <c r="RXR5" s="503"/>
      <c r="RXS5" s="503"/>
      <c r="RXT5" s="503"/>
      <c r="RXU5" s="503"/>
      <c r="RXV5" s="503"/>
      <c r="RXW5" s="503"/>
      <c r="RXX5" s="503"/>
      <c r="RXY5" s="503"/>
      <c r="RXZ5" s="503"/>
      <c r="RYA5" s="503"/>
      <c r="RYB5" s="503"/>
      <c r="RYC5" s="503"/>
      <c r="RYD5" s="503"/>
      <c r="RYE5" s="503"/>
      <c r="RYF5" s="503"/>
      <c r="RYG5" s="503"/>
      <c r="RYH5" s="503"/>
      <c r="RYI5" s="503"/>
      <c r="RYJ5" s="503"/>
      <c r="RYK5" s="503"/>
      <c r="RYL5" s="503"/>
      <c r="RYM5" s="503"/>
      <c r="RYN5" s="503"/>
      <c r="RYO5" s="503"/>
      <c r="RYP5" s="503"/>
      <c r="RYQ5" s="503"/>
      <c r="RYR5" s="503"/>
      <c r="RYS5" s="503"/>
      <c r="RYT5" s="503"/>
      <c r="RYU5" s="503"/>
      <c r="RYV5" s="503"/>
      <c r="RYW5" s="503"/>
      <c r="RYX5" s="503"/>
      <c r="RYY5" s="503"/>
      <c r="RYZ5" s="503"/>
      <c r="RZA5" s="503"/>
      <c r="RZB5" s="503"/>
      <c r="RZC5" s="503"/>
      <c r="RZD5" s="503"/>
      <c r="RZE5" s="503"/>
      <c r="RZF5" s="503"/>
      <c r="RZG5" s="503"/>
      <c r="RZH5" s="503"/>
      <c r="RZI5" s="503"/>
      <c r="RZJ5" s="503"/>
      <c r="RZK5" s="503"/>
      <c r="RZL5" s="503"/>
      <c r="RZM5" s="503"/>
      <c r="RZN5" s="503"/>
      <c r="RZO5" s="503"/>
      <c r="RZP5" s="503"/>
      <c r="RZQ5" s="503"/>
      <c r="RZR5" s="503"/>
      <c r="RZS5" s="503"/>
      <c r="RZT5" s="503"/>
      <c r="RZU5" s="503"/>
      <c r="RZV5" s="503"/>
      <c r="RZW5" s="503"/>
      <c r="RZX5" s="503"/>
      <c r="RZY5" s="503"/>
      <c r="RZZ5" s="503"/>
      <c r="SAA5" s="503"/>
      <c r="SAB5" s="503"/>
      <c r="SAC5" s="503"/>
      <c r="SAD5" s="503"/>
      <c r="SAE5" s="503"/>
      <c r="SAF5" s="503"/>
      <c r="SAG5" s="503"/>
      <c r="SAH5" s="503"/>
      <c r="SAI5" s="503"/>
      <c r="SAJ5" s="503"/>
      <c r="SAK5" s="503"/>
      <c r="SAL5" s="503"/>
      <c r="SAM5" s="503"/>
      <c r="SAN5" s="503"/>
      <c r="SAO5" s="503"/>
      <c r="SAP5" s="503"/>
      <c r="SAQ5" s="503"/>
      <c r="SAR5" s="503"/>
      <c r="SAS5" s="503"/>
      <c r="SAT5" s="503"/>
      <c r="SAU5" s="503"/>
      <c r="SAV5" s="503"/>
      <c r="SAW5" s="503"/>
      <c r="SAX5" s="503"/>
      <c r="SAY5" s="503"/>
      <c r="SAZ5" s="503"/>
      <c r="SBA5" s="503"/>
      <c r="SBB5" s="503"/>
      <c r="SBC5" s="503"/>
      <c r="SBD5" s="503"/>
      <c r="SBE5" s="503"/>
      <c r="SBF5" s="503"/>
      <c r="SBG5" s="503"/>
      <c r="SBH5" s="503"/>
      <c r="SBI5" s="503"/>
      <c r="SBJ5" s="503"/>
      <c r="SBK5" s="503"/>
      <c r="SBL5" s="503"/>
      <c r="SBM5" s="503"/>
      <c r="SBN5" s="503"/>
      <c r="SBO5" s="503"/>
      <c r="SBP5" s="503"/>
      <c r="SBQ5" s="503"/>
      <c r="SBR5" s="503"/>
      <c r="SBS5" s="503"/>
      <c r="SBT5" s="503"/>
      <c r="SBU5" s="503"/>
      <c r="SBV5" s="503"/>
      <c r="SBW5" s="503"/>
      <c r="SBX5" s="503"/>
      <c r="SBY5" s="503"/>
      <c r="SBZ5" s="503"/>
      <c r="SCA5" s="503"/>
      <c r="SCB5" s="503"/>
      <c r="SCC5" s="503"/>
      <c r="SCD5" s="503"/>
      <c r="SCE5" s="503"/>
      <c r="SCF5" s="503"/>
      <c r="SCG5" s="503"/>
      <c r="SCH5" s="503"/>
      <c r="SCI5" s="503"/>
      <c r="SCJ5" s="503"/>
      <c r="SCK5" s="503"/>
      <c r="SCL5" s="503"/>
      <c r="SCM5" s="503"/>
      <c r="SCN5" s="503"/>
      <c r="SCO5" s="503"/>
      <c r="SCP5" s="503"/>
      <c r="SCQ5" s="503"/>
      <c r="SCR5" s="503"/>
      <c r="SCS5" s="503"/>
      <c r="SCT5" s="503"/>
      <c r="SCU5" s="503"/>
      <c r="SCV5" s="503"/>
      <c r="SCW5" s="503"/>
      <c r="SCX5" s="503"/>
      <c r="SCY5" s="503"/>
      <c r="SCZ5" s="503"/>
      <c r="SDA5" s="503"/>
      <c r="SDB5" s="503"/>
      <c r="SDC5" s="503"/>
      <c r="SDD5" s="503"/>
      <c r="SDE5" s="503"/>
      <c r="SDF5" s="503"/>
      <c r="SDG5" s="503"/>
      <c r="SDH5" s="503"/>
      <c r="SDI5" s="503"/>
      <c r="SDJ5" s="503"/>
      <c r="SDK5" s="503"/>
      <c r="SDL5" s="503"/>
      <c r="SDM5" s="503"/>
      <c r="SDN5" s="503"/>
      <c r="SDO5" s="503"/>
      <c r="SDP5" s="503"/>
      <c r="SDQ5" s="503"/>
      <c r="SDR5" s="503"/>
      <c r="SDS5" s="503"/>
      <c r="SDT5" s="503"/>
      <c r="SDU5" s="503"/>
      <c r="SDV5" s="503"/>
      <c r="SDW5" s="503"/>
      <c r="SDX5" s="503"/>
      <c r="SDY5" s="503"/>
      <c r="SDZ5" s="503"/>
      <c r="SEA5" s="503"/>
      <c r="SEB5" s="503"/>
      <c r="SEC5" s="503"/>
      <c r="SED5" s="503"/>
      <c r="SEE5" s="503"/>
      <c r="SEF5" s="503"/>
      <c r="SEG5" s="503"/>
      <c r="SEH5" s="503"/>
      <c r="SEI5" s="503"/>
      <c r="SEJ5" s="503"/>
      <c r="SEK5" s="503"/>
      <c r="SEL5" s="503"/>
      <c r="SEM5" s="503"/>
      <c r="SEN5" s="503"/>
      <c r="SEO5" s="503"/>
      <c r="SEP5" s="503"/>
      <c r="SEQ5" s="503"/>
      <c r="SER5" s="503"/>
      <c r="SES5" s="503"/>
      <c r="SET5" s="503"/>
      <c r="SEU5" s="503"/>
      <c r="SEV5" s="503"/>
      <c r="SEW5" s="503"/>
      <c r="SEX5" s="503"/>
      <c r="SEY5" s="503"/>
      <c r="SEZ5" s="503"/>
      <c r="SFA5" s="503"/>
      <c r="SFB5" s="503"/>
      <c r="SFC5" s="503"/>
      <c r="SFD5" s="503"/>
      <c r="SFE5" s="503"/>
      <c r="SFF5" s="503"/>
      <c r="SFG5" s="503"/>
      <c r="SFH5" s="503"/>
      <c r="SFI5" s="503"/>
      <c r="SFJ5" s="503"/>
      <c r="SFK5" s="503"/>
      <c r="SFL5" s="503"/>
      <c r="SFM5" s="503"/>
      <c r="SFN5" s="503"/>
      <c r="SFO5" s="503"/>
      <c r="SFP5" s="503"/>
      <c r="SFQ5" s="503"/>
      <c r="SFR5" s="503"/>
      <c r="SFS5" s="503"/>
      <c r="SFT5" s="503"/>
      <c r="SFU5" s="503"/>
      <c r="SFV5" s="503"/>
      <c r="SFW5" s="503"/>
      <c r="SFX5" s="503"/>
      <c r="SFY5" s="503"/>
      <c r="SFZ5" s="503"/>
      <c r="SGA5" s="503"/>
      <c r="SGB5" s="503"/>
      <c r="SGC5" s="503"/>
      <c r="SGD5" s="503"/>
      <c r="SGE5" s="503"/>
      <c r="SGF5" s="503"/>
      <c r="SGG5" s="503"/>
      <c r="SGH5" s="503"/>
      <c r="SGI5" s="503"/>
      <c r="SGJ5" s="503"/>
      <c r="SGK5" s="503"/>
      <c r="SGL5" s="503"/>
      <c r="SGM5" s="503"/>
      <c r="SGN5" s="503"/>
      <c r="SGO5" s="503"/>
      <c r="SGP5" s="503"/>
      <c r="SGQ5" s="503"/>
      <c r="SGR5" s="503"/>
      <c r="SGS5" s="503"/>
      <c r="SGT5" s="503"/>
      <c r="SGU5" s="503"/>
      <c r="SGV5" s="503"/>
      <c r="SGW5" s="503"/>
      <c r="SGX5" s="503"/>
      <c r="SGY5" s="503"/>
      <c r="SGZ5" s="503"/>
      <c r="SHA5" s="503"/>
      <c r="SHB5" s="503"/>
      <c r="SHC5" s="503"/>
      <c r="SHD5" s="503"/>
      <c r="SHE5" s="503"/>
      <c r="SHF5" s="503"/>
      <c r="SHG5" s="503"/>
      <c r="SHH5" s="503"/>
      <c r="SHI5" s="503"/>
      <c r="SHJ5" s="503"/>
      <c r="SHK5" s="503"/>
      <c r="SHL5" s="503"/>
      <c r="SHM5" s="503"/>
      <c r="SHN5" s="503"/>
      <c r="SHO5" s="503"/>
      <c r="SHP5" s="503"/>
      <c r="SHQ5" s="503"/>
      <c r="SHR5" s="503"/>
      <c r="SHS5" s="503"/>
      <c r="SHT5" s="503"/>
      <c r="SHU5" s="503"/>
      <c r="SHV5" s="503"/>
      <c r="SHW5" s="503"/>
      <c r="SHX5" s="503"/>
      <c r="SHY5" s="503"/>
      <c r="SHZ5" s="503"/>
      <c r="SIA5" s="503"/>
      <c r="SIB5" s="503"/>
      <c r="SIC5" s="503"/>
      <c r="SID5" s="503"/>
      <c r="SIE5" s="503"/>
      <c r="SIF5" s="503"/>
      <c r="SIG5" s="503"/>
      <c r="SIH5" s="503"/>
      <c r="SII5" s="503"/>
      <c r="SIJ5" s="503"/>
      <c r="SIK5" s="503"/>
      <c r="SIL5" s="503"/>
      <c r="SIM5" s="503"/>
      <c r="SIN5" s="503"/>
      <c r="SIO5" s="503"/>
      <c r="SIP5" s="503"/>
      <c r="SIQ5" s="503"/>
      <c r="SIR5" s="503"/>
      <c r="SIS5" s="503"/>
      <c r="SIT5" s="503"/>
      <c r="SIU5" s="503"/>
      <c r="SIV5" s="503"/>
      <c r="SIW5" s="503"/>
      <c r="SIX5" s="503"/>
      <c r="SIY5" s="503"/>
      <c r="SIZ5" s="503"/>
      <c r="SJA5" s="503"/>
      <c r="SJB5" s="503"/>
      <c r="SJC5" s="503"/>
      <c r="SJD5" s="503"/>
      <c r="SJE5" s="503"/>
      <c r="SJF5" s="503"/>
      <c r="SJG5" s="503"/>
      <c r="SJH5" s="503"/>
      <c r="SJI5" s="503"/>
      <c r="SJJ5" s="503"/>
      <c r="SJK5" s="503"/>
      <c r="SJL5" s="503"/>
      <c r="SJM5" s="503"/>
      <c r="SJN5" s="503"/>
      <c r="SJO5" s="503"/>
      <c r="SJP5" s="503"/>
      <c r="SJQ5" s="503"/>
      <c r="SJR5" s="503"/>
      <c r="SJS5" s="503"/>
      <c r="SJT5" s="503"/>
      <c r="SJU5" s="503"/>
      <c r="SJV5" s="503"/>
      <c r="SJW5" s="503"/>
      <c r="SJX5" s="503"/>
      <c r="SJY5" s="503"/>
      <c r="SJZ5" s="503"/>
      <c r="SKA5" s="503"/>
      <c r="SKB5" s="503"/>
      <c r="SKC5" s="503"/>
      <c r="SKD5" s="503"/>
      <c r="SKE5" s="503"/>
      <c r="SKF5" s="503"/>
      <c r="SKG5" s="503"/>
      <c r="SKH5" s="503"/>
      <c r="SKI5" s="503"/>
      <c r="SKJ5" s="503"/>
      <c r="SKK5" s="503"/>
      <c r="SKL5" s="503"/>
      <c r="SKM5" s="503"/>
      <c r="SKN5" s="503"/>
      <c r="SKO5" s="503"/>
      <c r="SKP5" s="503"/>
      <c r="SKQ5" s="503"/>
      <c r="SKR5" s="503"/>
      <c r="SKS5" s="503"/>
      <c r="SKT5" s="503"/>
      <c r="SKU5" s="503"/>
      <c r="SKV5" s="503"/>
      <c r="SKW5" s="503"/>
      <c r="SKX5" s="503"/>
      <c r="SKY5" s="503"/>
      <c r="SKZ5" s="503"/>
      <c r="SLA5" s="503"/>
      <c r="SLB5" s="503"/>
      <c r="SLC5" s="503"/>
      <c r="SLD5" s="503"/>
      <c r="SLE5" s="503"/>
      <c r="SLF5" s="503"/>
      <c r="SLG5" s="503"/>
      <c r="SLH5" s="503"/>
      <c r="SLI5" s="503"/>
      <c r="SLJ5" s="503"/>
      <c r="SLK5" s="503"/>
      <c r="SLL5" s="503"/>
      <c r="SLM5" s="503"/>
      <c r="SLN5" s="503"/>
      <c r="SLO5" s="503"/>
      <c r="SLP5" s="503"/>
      <c r="SLQ5" s="503"/>
      <c r="SLR5" s="503"/>
      <c r="SLS5" s="503"/>
      <c r="SLT5" s="503"/>
      <c r="SLU5" s="503"/>
      <c r="SLV5" s="503"/>
      <c r="SLW5" s="503"/>
      <c r="SLX5" s="503"/>
      <c r="SLY5" s="503"/>
      <c r="SLZ5" s="503"/>
      <c r="SMA5" s="503"/>
      <c r="SMB5" s="503"/>
      <c r="SMC5" s="503"/>
      <c r="SMD5" s="503"/>
      <c r="SME5" s="503"/>
      <c r="SMF5" s="503"/>
      <c r="SMG5" s="503"/>
      <c r="SMH5" s="503"/>
      <c r="SMI5" s="503"/>
      <c r="SMJ5" s="503"/>
      <c r="SMK5" s="503"/>
      <c r="SML5" s="503"/>
      <c r="SMM5" s="503"/>
      <c r="SMN5" s="503"/>
      <c r="SMO5" s="503"/>
      <c r="SMP5" s="503"/>
      <c r="SMQ5" s="503"/>
      <c r="SMR5" s="503"/>
      <c r="SMS5" s="503"/>
      <c r="SMT5" s="503"/>
      <c r="SMU5" s="503"/>
      <c r="SMV5" s="503"/>
      <c r="SMW5" s="503"/>
      <c r="SMX5" s="503"/>
      <c r="SMY5" s="503"/>
      <c r="SMZ5" s="503"/>
      <c r="SNA5" s="503"/>
      <c r="SNB5" s="503"/>
      <c r="SNC5" s="503"/>
      <c r="SND5" s="503"/>
      <c r="SNE5" s="503"/>
      <c r="SNF5" s="503"/>
      <c r="SNG5" s="503"/>
      <c r="SNH5" s="503"/>
      <c r="SNI5" s="503"/>
      <c r="SNJ5" s="503"/>
      <c r="SNK5" s="503"/>
      <c r="SNL5" s="503"/>
      <c r="SNM5" s="503"/>
      <c r="SNN5" s="503"/>
      <c r="SNO5" s="503"/>
      <c r="SNP5" s="503"/>
      <c r="SNQ5" s="503"/>
      <c r="SNR5" s="503"/>
      <c r="SNS5" s="503"/>
      <c r="SNT5" s="503"/>
      <c r="SNU5" s="503"/>
      <c r="SNV5" s="503"/>
      <c r="SNW5" s="503"/>
      <c r="SNX5" s="503"/>
      <c r="SNY5" s="503"/>
      <c r="SNZ5" s="503"/>
      <c r="SOA5" s="503"/>
      <c r="SOB5" s="503"/>
      <c r="SOC5" s="503"/>
      <c r="SOD5" s="503"/>
      <c r="SOE5" s="503"/>
      <c r="SOF5" s="503"/>
      <c r="SOG5" s="503"/>
      <c r="SOH5" s="503"/>
      <c r="SOI5" s="503"/>
      <c r="SOJ5" s="503"/>
      <c r="SOK5" s="503"/>
      <c r="SOL5" s="503"/>
      <c r="SOM5" s="503"/>
      <c r="SON5" s="503"/>
      <c r="SOO5" s="503"/>
      <c r="SOP5" s="503"/>
      <c r="SOQ5" s="503"/>
      <c r="SOR5" s="503"/>
      <c r="SOS5" s="503"/>
      <c r="SOT5" s="503"/>
      <c r="SOU5" s="503"/>
      <c r="SOV5" s="503"/>
      <c r="SOW5" s="503"/>
      <c r="SOX5" s="503"/>
      <c r="SOY5" s="503"/>
      <c r="SOZ5" s="503"/>
      <c r="SPA5" s="503"/>
      <c r="SPB5" s="503"/>
      <c r="SPC5" s="503"/>
      <c r="SPD5" s="503"/>
      <c r="SPE5" s="503"/>
      <c r="SPF5" s="503"/>
      <c r="SPG5" s="503"/>
      <c r="SPH5" s="503"/>
      <c r="SPI5" s="503"/>
      <c r="SPJ5" s="503"/>
      <c r="SPK5" s="503"/>
      <c r="SPL5" s="503"/>
      <c r="SPM5" s="503"/>
      <c r="SPN5" s="503"/>
      <c r="SPO5" s="503"/>
      <c r="SPP5" s="503"/>
      <c r="SPQ5" s="503"/>
      <c r="SPR5" s="503"/>
      <c r="SPS5" s="503"/>
      <c r="SPT5" s="503"/>
      <c r="SPU5" s="503"/>
      <c r="SPV5" s="503"/>
      <c r="SPW5" s="503"/>
      <c r="SPX5" s="503"/>
      <c r="SPY5" s="503"/>
      <c r="SPZ5" s="503"/>
      <c r="SQA5" s="503"/>
      <c r="SQB5" s="503"/>
      <c r="SQC5" s="503"/>
      <c r="SQD5" s="503"/>
      <c r="SQE5" s="503"/>
      <c r="SQF5" s="503"/>
      <c r="SQG5" s="503"/>
      <c r="SQH5" s="503"/>
      <c r="SQI5" s="503"/>
      <c r="SQJ5" s="503"/>
      <c r="SQK5" s="503"/>
      <c r="SQL5" s="503"/>
      <c r="SQM5" s="503"/>
      <c r="SQN5" s="503"/>
      <c r="SQO5" s="503"/>
      <c r="SQP5" s="503"/>
      <c r="SQQ5" s="503"/>
      <c r="SQR5" s="503"/>
      <c r="SQS5" s="503"/>
      <c r="SQT5" s="503"/>
      <c r="SQU5" s="503"/>
      <c r="SQV5" s="503"/>
      <c r="SQW5" s="503"/>
      <c r="SQX5" s="503"/>
      <c r="SQY5" s="503"/>
      <c r="SQZ5" s="503"/>
      <c r="SRA5" s="503"/>
      <c r="SRB5" s="503"/>
      <c r="SRC5" s="503"/>
      <c r="SRD5" s="503"/>
      <c r="SRE5" s="503"/>
      <c r="SRF5" s="503"/>
      <c r="SRG5" s="503"/>
      <c r="SRH5" s="503"/>
      <c r="SRI5" s="503"/>
      <c r="SRJ5" s="503"/>
      <c r="SRK5" s="503"/>
      <c r="SRL5" s="503"/>
      <c r="SRM5" s="503"/>
      <c r="SRN5" s="503"/>
      <c r="SRO5" s="503"/>
      <c r="SRP5" s="503"/>
      <c r="SRQ5" s="503"/>
      <c r="SRR5" s="503"/>
      <c r="SRS5" s="503"/>
      <c r="SRT5" s="503"/>
      <c r="SRU5" s="503"/>
      <c r="SRV5" s="503"/>
      <c r="SRW5" s="503"/>
      <c r="SRX5" s="503"/>
      <c r="SRY5" s="503"/>
      <c r="SRZ5" s="503"/>
      <c r="SSA5" s="503"/>
      <c r="SSB5" s="503"/>
      <c r="SSC5" s="503"/>
      <c r="SSD5" s="503"/>
      <c r="SSE5" s="503"/>
      <c r="SSF5" s="503"/>
      <c r="SSG5" s="503"/>
      <c r="SSH5" s="503"/>
      <c r="SSI5" s="503"/>
      <c r="SSJ5" s="503"/>
      <c r="SSK5" s="503"/>
      <c r="SSL5" s="503"/>
      <c r="SSM5" s="503"/>
      <c r="SSN5" s="503"/>
      <c r="SSO5" s="503"/>
      <c r="SSP5" s="503"/>
      <c r="SSQ5" s="503"/>
      <c r="SSR5" s="503"/>
      <c r="SSS5" s="503"/>
      <c r="SST5" s="503"/>
      <c r="SSU5" s="503"/>
      <c r="SSV5" s="503"/>
      <c r="SSW5" s="503"/>
      <c r="SSX5" s="503"/>
      <c r="SSY5" s="503"/>
      <c r="SSZ5" s="503"/>
      <c r="STA5" s="503"/>
      <c r="STB5" s="503"/>
      <c r="STC5" s="503"/>
      <c r="STD5" s="503"/>
      <c r="STE5" s="503"/>
      <c r="STF5" s="503"/>
      <c r="STG5" s="503"/>
      <c r="STH5" s="503"/>
      <c r="STI5" s="503"/>
      <c r="STJ5" s="503"/>
      <c r="STK5" s="503"/>
      <c r="STL5" s="503"/>
      <c r="STM5" s="503"/>
      <c r="STN5" s="503"/>
      <c r="STO5" s="503"/>
      <c r="STP5" s="503"/>
      <c r="STQ5" s="503"/>
      <c r="STR5" s="503"/>
      <c r="STS5" s="503"/>
      <c r="STT5" s="503"/>
      <c r="STU5" s="503"/>
      <c r="STV5" s="503"/>
      <c r="STW5" s="503"/>
      <c r="STX5" s="503"/>
      <c r="STY5" s="503"/>
      <c r="STZ5" s="503"/>
      <c r="SUA5" s="503"/>
      <c r="SUB5" s="503"/>
      <c r="SUC5" s="503"/>
      <c r="SUD5" s="503"/>
      <c r="SUE5" s="503"/>
      <c r="SUF5" s="503"/>
      <c r="SUG5" s="503"/>
      <c r="SUH5" s="503"/>
      <c r="SUI5" s="503"/>
      <c r="SUJ5" s="503"/>
      <c r="SUK5" s="503"/>
      <c r="SUL5" s="503"/>
      <c r="SUM5" s="503"/>
      <c r="SUN5" s="503"/>
      <c r="SUO5" s="503"/>
      <c r="SUP5" s="503"/>
      <c r="SUQ5" s="503"/>
      <c r="SUR5" s="503"/>
      <c r="SUS5" s="503"/>
      <c r="SUT5" s="503"/>
      <c r="SUU5" s="503"/>
      <c r="SUV5" s="503"/>
      <c r="SUW5" s="503"/>
      <c r="SUX5" s="503"/>
      <c r="SUY5" s="503"/>
      <c r="SUZ5" s="503"/>
      <c r="SVA5" s="503"/>
      <c r="SVB5" s="503"/>
      <c r="SVC5" s="503"/>
      <c r="SVD5" s="503"/>
      <c r="SVE5" s="503"/>
      <c r="SVF5" s="503"/>
      <c r="SVG5" s="503"/>
      <c r="SVH5" s="503"/>
      <c r="SVI5" s="503"/>
      <c r="SVJ5" s="503"/>
      <c r="SVK5" s="503"/>
      <c r="SVL5" s="503"/>
      <c r="SVM5" s="503"/>
      <c r="SVN5" s="503"/>
      <c r="SVO5" s="503"/>
      <c r="SVP5" s="503"/>
      <c r="SVQ5" s="503"/>
      <c r="SVR5" s="503"/>
      <c r="SVS5" s="503"/>
      <c r="SVT5" s="503"/>
      <c r="SVU5" s="503"/>
      <c r="SVV5" s="503"/>
      <c r="SVW5" s="503"/>
      <c r="SVX5" s="503"/>
      <c r="SVY5" s="503"/>
      <c r="SVZ5" s="503"/>
      <c r="SWA5" s="503"/>
      <c r="SWB5" s="503"/>
      <c r="SWC5" s="503"/>
      <c r="SWD5" s="503"/>
      <c r="SWE5" s="503"/>
      <c r="SWF5" s="503"/>
      <c r="SWG5" s="503"/>
      <c r="SWH5" s="503"/>
      <c r="SWI5" s="503"/>
      <c r="SWJ5" s="503"/>
      <c r="SWK5" s="503"/>
      <c r="SWL5" s="503"/>
      <c r="SWM5" s="503"/>
      <c r="SWN5" s="503"/>
      <c r="SWO5" s="503"/>
      <c r="SWP5" s="503"/>
      <c r="SWQ5" s="503"/>
      <c r="SWR5" s="503"/>
      <c r="SWS5" s="503"/>
      <c r="SWT5" s="503"/>
      <c r="SWU5" s="503"/>
      <c r="SWV5" s="503"/>
      <c r="SWW5" s="503"/>
      <c r="SWX5" s="503"/>
      <c r="SWY5" s="503"/>
      <c r="SWZ5" s="503"/>
      <c r="SXA5" s="503"/>
      <c r="SXB5" s="503"/>
      <c r="SXC5" s="503"/>
      <c r="SXD5" s="503"/>
      <c r="SXE5" s="503"/>
      <c r="SXF5" s="503"/>
      <c r="SXG5" s="503"/>
      <c r="SXH5" s="503"/>
      <c r="SXI5" s="503"/>
      <c r="SXJ5" s="503"/>
      <c r="SXK5" s="503"/>
      <c r="SXL5" s="503"/>
      <c r="SXM5" s="503"/>
      <c r="SXN5" s="503"/>
      <c r="SXO5" s="503"/>
      <c r="SXP5" s="503"/>
      <c r="SXQ5" s="503"/>
      <c r="SXR5" s="503"/>
      <c r="SXS5" s="503"/>
      <c r="SXT5" s="503"/>
      <c r="SXU5" s="503"/>
      <c r="SXV5" s="503"/>
      <c r="SXW5" s="503"/>
      <c r="SXX5" s="503"/>
      <c r="SXY5" s="503"/>
      <c r="SXZ5" s="503"/>
      <c r="SYA5" s="503"/>
      <c r="SYB5" s="503"/>
      <c r="SYC5" s="503"/>
      <c r="SYD5" s="503"/>
      <c r="SYE5" s="503"/>
      <c r="SYF5" s="503"/>
      <c r="SYG5" s="503"/>
      <c r="SYH5" s="503"/>
      <c r="SYI5" s="503"/>
      <c r="SYJ5" s="503"/>
      <c r="SYK5" s="503"/>
      <c r="SYL5" s="503"/>
      <c r="SYM5" s="503"/>
      <c r="SYN5" s="503"/>
      <c r="SYO5" s="503"/>
      <c r="SYP5" s="503"/>
      <c r="SYQ5" s="503"/>
      <c r="SYR5" s="503"/>
      <c r="SYS5" s="503"/>
      <c r="SYT5" s="503"/>
      <c r="SYU5" s="503"/>
      <c r="SYV5" s="503"/>
      <c r="SYW5" s="503"/>
      <c r="SYX5" s="503"/>
      <c r="SYY5" s="503"/>
      <c r="SYZ5" s="503"/>
      <c r="SZA5" s="503"/>
      <c r="SZB5" s="503"/>
      <c r="SZC5" s="503"/>
      <c r="SZD5" s="503"/>
      <c r="SZE5" s="503"/>
      <c r="SZF5" s="503"/>
      <c r="SZG5" s="503"/>
      <c r="SZH5" s="503"/>
      <c r="SZI5" s="503"/>
      <c r="SZJ5" s="503"/>
      <c r="SZK5" s="503"/>
      <c r="SZL5" s="503"/>
      <c r="SZM5" s="503"/>
      <c r="SZN5" s="503"/>
      <c r="SZO5" s="503"/>
      <c r="SZP5" s="503"/>
      <c r="SZQ5" s="503"/>
      <c r="SZR5" s="503"/>
      <c r="SZS5" s="503"/>
      <c r="SZT5" s="503"/>
      <c r="SZU5" s="503"/>
      <c r="SZV5" s="503"/>
      <c r="SZW5" s="503"/>
      <c r="SZX5" s="503"/>
      <c r="SZY5" s="503"/>
      <c r="SZZ5" s="503"/>
      <c r="TAA5" s="503"/>
      <c r="TAB5" s="503"/>
      <c r="TAC5" s="503"/>
      <c r="TAD5" s="503"/>
      <c r="TAE5" s="503"/>
      <c r="TAF5" s="503"/>
      <c r="TAG5" s="503"/>
      <c r="TAH5" s="503"/>
      <c r="TAI5" s="503"/>
      <c r="TAJ5" s="503"/>
      <c r="TAK5" s="503"/>
      <c r="TAL5" s="503"/>
      <c r="TAM5" s="503"/>
      <c r="TAN5" s="503"/>
      <c r="TAO5" s="503"/>
      <c r="TAP5" s="503"/>
      <c r="TAQ5" s="503"/>
      <c r="TAR5" s="503"/>
      <c r="TAS5" s="503"/>
      <c r="TAT5" s="503"/>
      <c r="TAU5" s="503"/>
      <c r="TAV5" s="503"/>
      <c r="TAW5" s="503"/>
      <c r="TAX5" s="503"/>
      <c r="TAY5" s="503"/>
      <c r="TAZ5" s="503"/>
      <c r="TBA5" s="503"/>
      <c r="TBB5" s="503"/>
      <c r="TBC5" s="503"/>
      <c r="TBD5" s="503"/>
      <c r="TBE5" s="503"/>
      <c r="TBF5" s="503"/>
      <c r="TBG5" s="503"/>
      <c r="TBH5" s="503"/>
      <c r="TBI5" s="503"/>
      <c r="TBJ5" s="503"/>
      <c r="TBK5" s="503"/>
      <c r="TBL5" s="503"/>
      <c r="TBM5" s="503"/>
      <c r="TBN5" s="503"/>
      <c r="TBO5" s="503"/>
      <c r="TBP5" s="503"/>
      <c r="TBQ5" s="503"/>
      <c r="TBR5" s="503"/>
      <c r="TBS5" s="503"/>
      <c r="TBT5" s="503"/>
      <c r="TBU5" s="503"/>
      <c r="TBV5" s="503"/>
      <c r="TBW5" s="503"/>
      <c r="TBX5" s="503"/>
      <c r="TBY5" s="503"/>
      <c r="TBZ5" s="503"/>
      <c r="TCA5" s="503"/>
      <c r="TCB5" s="503"/>
      <c r="TCC5" s="503"/>
      <c r="TCD5" s="503"/>
      <c r="TCE5" s="503"/>
      <c r="TCF5" s="503"/>
      <c r="TCG5" s="503"/>
      <c r="TCH5" s="503"/>
      <c r="TCI5" s="503"/>
      <c r="TCJ5" s="503"/>
      <c r="TCK5" s="503"/>
      <c r="TCL5" s="503"/>
      <c r="TCM5" s="503"/>
      <c r="TCN5" s="503"/>
      <c r="TCO5" s="503"/>
      <c r="TCP5" s="503"/>
      <c r="TCQ5" s="503"/>
      <c r="TCR5" s="503"/>
      <c r="TCS5" s="503"/>
      <c r="TCT5" s="503"/>
      <c r="TCU5" s="503"/>
      <c r="TCV5" s="503"/>
      <c r="TCW5" s="503"/>
      <c r="TCX5" s="503"/>
      <c r="TCY5" s="503"/>
      <c r="TCZ5" s="503"/>
      <c r="TDA5" s="503"/>
      <c r="TDB5" s="503"/>
      <c r="TDC5" s="503"/>
      <c r="TDD5" s="503"/>
      <c r="TDE5" s="503"/>
      <c r="TDF5" s="503"/>
      <c r="TDG5" s="503"/>
      <c r="TDH5" s="503"/>
      <c r="TDI5" s="503"/>
      <c r="TDJ5" s="503"/>
      <c r="TDK5" s="503"/>
      <c r="TDL5" s="503"/>
      <c r="TDM5" s="503"/>
      <c r="TDN5" s="503"/>
      <c r="TDO5" s="503"/>
      <c r="TDP5" s="503"/>
      <c r="TDQ5" s="503"/>
      <c r="TDR5" s="503"/>
      <c r="TDS5" s="503"/>
      <c r="TDT5" s="503"/>
      <c r="TDU5" s="503"/>
      <c r="TDV5" s="503"/>
      <c r="TDW5" s="503"/>
      <c r="TDX5" s="503"/>
      <c r="TDY5" s="503"/>
      <c r="TDZ5" s="503"/>
      <c r="TEA5" s="503"/>
      <c r="TEB5" s="503"/>
      <c r="TEC5" s="503"/>
      <c r="TED5" s="503"/>
      <c r="TEE5" s="503"/>
      <c r="TEF5" s="503"/>
      <c r="TEG5" s="503"/>
      <c r="TEH5" s="503"/>
      <c r="TEI5" s="503"/>
      <c r="TEJ5" s="503"/>
      <c r="TEK5" s="503"/>
      <c r="TEL5" s="503"/>
      <c r="TEM5" s="503"/>
      <c r="TEN5" s="503"/>
      <c r="TEO5" s="503"/>
      <c r="TEP5" s="503"/>
      <c r="TEQ5" s="503"/>
      <c r="TER5" s="503"/>
      <c r="TES5" s="503"/>
      <c r="TET5" s="503"/>
      <c r="TEU5" s="503"/>
      <c r="TEV5" s="503"/>
      <c r="TEW5" s="503"/>
      <c r="TEX5" s="503"/>
      <c r="TEY5" s="503"/>
      <c r="TEZ5" s="503"/>
      <c r="TFA5" s="503"/>
      <c r="TFB5" s="503"/>
      <c r="TFC5" s="503"/>
      <c r="TFD5" s="503"/>
      <c r="TFE5" s="503"/>
      <c r="TFF5" s="503"/>
      <c r="TFG5" s="503"/>
      <c r="TFH5" s="503"/>
      <c r="TFI5" s="503"/>
      <c r="TFJ5" s="503"/>
      <c r="TFK5" s="503"/>
      <c r="TFL5" s="503"/>
      <c r="TFM5" s="503"/>
      <c r="TFN5" s="503"/>
      <c r="TFO5" s="503"/>
      <c r="TFP5" s="503"/>
      <c r="TFQ5" s="503"/>
      <c r="TFR5" s="503"/>
      <c r="TFS5" s="503"/>
      <c r="TFT5" s="503"/>
      <c r="TFU5" s="503"/>
      <c r="TFV5" s="503"/>
      <c r="TFW5" s="503"/>
      <c r="TFX5" s="503"/>
      <c r="TFY5" s="503"/>
      <c r="TFZ5" s="503"/>
      <c r="TGA5" s="503"/>
      <c r="TGB5" s="503"/>
      <c r="TGC5" s="503"/>
      <c r="TGD5" s="503"/>
      <c r="TGE5" s="503"/>
      <c r="TGF5" s="503"/>
      <c r="TGG5" s="503"/>
      <c r="TGH5" s="503"/>
      <c r="TGI5" s="503"/>
      <c r="TGJ5" s="503"/>
      <c r="TGK5" s="503"/>
      <c r="TGL5" s="503"/>
      <c r="TGM5" s="503"/>
      <c r="TGN5" s="503"/>
      <c r="TGO5" s="503"/>
      <c r="TGP5" s="503"/>
      <c r="TGQ5" s="503"/>
      <c r="TGR5" s="503"/>
      <c r="TGS5" s="503"/>
      <c r="TGT5" s="503"/>
      <c r="TGU5" s="503"/>
      <c r="TGV5" s="503"/>
      <c r="TGW5" s="503"/>
      <c r="TGX5" s="503"/>
      <c r="TGY5" s="503"/>
      <c r="TGZ5" s="503"/>
      <c r="THA5" s="503"/>
      <c r="THB5" s="503"/>
      <c r="THC5" s="503"/>
      <c r="THD5" s="503"/>
      <c r="THE5" s="503"/>
      <c r="THF5" s="503"/>
      <c r="THG5" s="503"/>
      <c r="THH5" s="503"/>
      <c r="THI5" s="503"/>
      <c r="THJ5" s="503"/>
      <c r="THK5" s="503"/>
      <c r="THL5" s="503"/>
      <c r="THM5" s="503"/>
      <c r="THN5" s="503"/>
      <c r="THO5" s="503"/>
      <c r="THP5" s="503"/>
      <c r="THQ5" s="503"/>
      <c r="THR5" s="503"/>
      <c r="THS5" s="503"/>
      <c r="THT5" s="503"/>
      <c r="THU5" s="503"/>
      <c r="THV5" s="503"/>
      <c r="THW5" s="503"/>
      <c r="THX5" s="503"/>
      <c r="THY5" s="503"/>
      <c r="THZ5" s="503"/>
      <c r="TIA5" s="503"/>
      <c r="TIB5" s="503"/>
      <c r="TIC5" s="503"/>
      <c r="TID5" s="503"/>
      <c r="TIE5" s="503"/>
      <c r="TIF5" s="503"/>
      <c r="TIG5" s="503"/>
      <c r="TIH5" s="503"/>
      <c r="TII5" s="503"/>
      <c r="TIJ5" s="503"/>
      <c r="TIK5" s="503"/>
      <c r="TIL5" s="503"/>
      <c r="TIM5" s="503"/>
      <c r="TIN5" s="503"/>
      <c r="TIO5" s="503"/>
      <c r="TIP5" s="503"/>
      <c r="TIQ5" s="503"/>
      <c r="TIR5" s="503"/>
      <c r="TIS5" s="503"/>
      <c r="TIT5" s="503"/>
      <c r="TIU5" s="503"/>
      <c r="TIV5" s="503"/>
      <c r="TIW5" s="503"/>
      <c r="TIX5" s="503"/>
      <c r="TIY5" s="503"/>
      <c r="TIZ5" s="503"/>
      <c r="TJA5" s="503"/>
      <c r="TJB5" s="503"/>
      <c r="TJC5" s="503"/>
      <c r="TJD5" s="503"/>
      <c r="TJE5" s="503"/>
      <c r="TJF5" s="503"/>
      <c r="TJG5" s="503"/>
      <c r="TJH5" s="503"/>
      <c r="TJI5" s="503"/>
      <c r="TJJ5" s="503"/>
      <c r="TJK5" s="503"/>
      <c r="TJL5" s="503"/>
      <c r="TJM5" s="503"/>
      <c r="TJN5" s="503"/>
      <c r="TJO5" s="503"/>
      <c r="TJP5" s="503"/>
      <c r="TJQ5" s="503"/>
      <c r="TJR5" s="503"/>
      <c r="TJS5" s="503"/>
      <c r="TJT5" s="503"/>
      <c r="TJU5" s="503"/>
      <c r="TJV5" s="503"/>
      <c r="TJW5" s="503"/>
      <c r="TJX5" s="503"/>
      <c r="TJY5" s="503"/>
      <c r="TJZ5" s="503"/>
      <c r="TKA5" s="503"/>
      <c r="TKB5" s="503"/>
      <c r="TKC5" s="503"/>
      <c r="TKD5" s="503"/>
      <c r="TKE5" s="503"/>
      <c r="TKF5" s="503"/>
      <c r="TKG5" s="503"/>
      <c r="TKH5" s="503"/>
      <c r="TKI5" s="503"/>
      <c r="TKJ5" s="503"/>
      <c r="TKK5" s="503"/>
      <c r="TKL5" s="503"/>
      <c r="TKM5" s="503"/>
      <c r="TKN5" s="503"/>
      <c r="TKO5" s="503"/>
      <c r="TKP5" s="503"/>
      <c r="TKQ5" s="503"/>
      <c r="TKR5" s="503"/>
      <c r="TKS5" s="503"/>
      <c r="TKT5" s="503"/>
      <c r="TKU5" s="503"/>
      <c r="TKV5" s="503"/>
      <c r="TKW5" s="503"/>
      <c r="TKX5" s="503"/>
      <c r="TKY5" s="503"/>
      <c r="TKZ5" s="503"/>
      <c r="TLA5" s="503"/>
      <c r="TLB5" s="503"/>
      <c r="TLC5" s="503"/>
      <c r="TLD5" s="503"/>
      <c r="TLE5" s="503"/>
      <c r="TLF5" s="503"/>
      <c r="TLG5" s="503"/>
      <c r="TLH5" s="503"/>
      <c r="TLI5" s="503"/>
      <c r="TLJ5" s="503"/>
      <c r="TLK5" s="503"/>
      <c r="TLL5" s="503"/>
      <c r="TLM5" s="503"/>
      <c r="TLN5" s="503"/>
      <c r="TLO5" s="503"/>
      <c r="TLP5" s="503"/>
      <c r="TLQ5" s="503"/>
      <c r="TLR5" s="503"/>
      <c r="TLS5" s="503"/>
      <c r="TLT5" s="503"/>
      <c r="TLU5" s="503"/>
      <c r="TLV5" s="503"/>
      <c r="TLW5" s="503"/>
      <c r="TLX5" s="503"/>
      <c r="TLY5" s="503"/>
      <c r="TLZ5" s="503"/>
      <c r="TMA5" s="503"/>
      <c r="TMB5" s="503"/>
      <c r="TMC5" s="503"/>
      <c r="TMD5" s="503"/>
      <c r="TME5" s="503"/>
      <c r="TMF5" s="503"/>
      <c r="TMG5" s="503"/>
      <c r="TMH5" s="503"/>
      <c r="TMI5" s="503"/>
      <c r="TMJ5" s="503"/>
      <c r="TMK5" s="503"/>
      <c r="TML5" s="503"/>
      <c r="TMM5" s="503"/>
      <c r="TMN5" s="503"/>
      <c r="TMO5" s="503"/>
      <c r="TMP5" s="503"/>
      <c r="TMQ5" s="503"/>
      <c r="TMR5" s="503"/>
      <c r="TMS5" s="503"/>
      <c r="TMT5" s="503"/>
      <c r="TMU5" s="503"/>
      <c r="TMV5" s="503"/>
      <c r="TMW5" s="503"/>
      <c r="TMX5" s="503"/>
      <c r="TMY5" s="503"/>
      <c r="TMZ5" s="503"/>
      <c r="TNA5" s="503"/>
      <c r="TNB5" s="503"/>
      <c r="TNC5" s="503"/>
      <c r="TND5" s="503"/>
      <c r="TNE5" s="503"/>
      <c r="TNF5" s="503"/>
      <c r="TNG5" s="503"/>
      <c r="TNH5" s="503"/>
      <c r="TNI5" s="503"/>
      <c r="TNJ5" s="503"/>
      <c r="TNK5" s="503"/>
      <c r="TNL5" s="503"/>
      <c r="TNM5" s="503"/>
      <c r="TNN5" s="503"/>
      <c r="TNO5" s="503"/>
      <c r="TNP5" s="503"/>
      <c r="TNQ5" s="503"/>
      <c r="TNR5" s="503"/>
      <c r="TNS5" s="503"/>
      <c r="TNT5" s="503"/>
      <c r="TNU5" s="503"/>
      <c r="TNV5" s="503"/>
      <c r="TNW5" s="503"/>
      <c r="TNX5" s="503"/>
      <c r="TNY5" s="503"/>
      <c r="TNZ5" s="503"/>
      <c r="TOA5" s="503"/>
      <c r="TOB5" s="503"/>
      <c r="TOC5" s="503"/>
      <c r="TOD5" s="503"/>
      <c r="TOE5" s="503"/>
      <c r="TOF5" s="503"/>
      <c r="TOG5" s="503"/>
      <c r="TOH5" s="503"/>
      <c r="TOI5" s="503"/>
      <c r="TOJ5" s="503"/>
      <c r="TOK5" s="503"/>
      <c r="TOL5" s="503"/>
      <c r="TOM5" s="503"/>
      <c r="TON5" s="503"/>
      <c r="TOO5" s="503"/>
      <c r="TOP5" s="503"/>
      <c r="TOQ5" s="503"/>
      <c r="TOR5" s="503"/>
      <c r="TOS5" s="503"/>
      <c r="TOT5" s="503"/>
      <c r="TOU5" s="503"/>
      <c r="TOV5" s="503"/>
      <c r="TOW5" s="503"/>
      <c r="TOX5" s="503"/>
      <c r="TOY5" s="503"/>
      <c r="TOZ5" s="503"/>
      <c r="TPA5" s="503"/>
      <c r="TPB5" s="503"/>
      <c r="TPC5" s="503"/>
      <c r="TPD5" s="503"/>
      <c r="TPE5" s="503"/>
      <c r="TPF5" s="503"/>
      <c r="TPG5" s="503"/>
      <c r="TPH5" s="503"/>
      <c r="TPI5" s="503"/>
      <c r="TPJ5" s="503"/>
      <c r="TPK5" s="503"/>
      <c r="TPL5" s="503"/>
      <c r="TPM5" s="503"/>
      <c r="TPN5" s="503"/>
      <c r="TPO5" s="503"/>
      <c r="TPP5" s="503"/>
      <c r="TPQ5" s="503"/>
      <c r="TPR5" s="503"/>
      <c r="TPS5" s="503"/>
      <c r="TPT5" s="503"/>
      <c r="TPU5" s="503"/>
      <c r="TPV5" s="503"/>
      <c r="TPW5" s="503"/>
      <c r="TPX5" s="503"/>
      <c r="TPY5" s="503"/>
      <c r="TPZ5" s="503"/>
      <c r="TQA5" s="503"/>
      <c r="TQB5" s="503"/>
      <c r="TQC5" s="503"/>
      <c r="TQD5" s="503"/>
      <c r="TQE5" s="503"/>
      <c r="TQF5" s="503"/>
      <c r="TQG5" s="503"/>
      <c r="TQH5" s="503"/>
      <c r="TQI5" s="503"/>
      <c r="TQJ5" s="503"/>
      <c r="TQK5" s="503"/>
      <c r="TQL5" s="503"/>
      <c r="TQM5" s="503"/>
      <c r="TQN5" s="503"/>
      <c r="TQO5" s="503"/>
      <c r="TQP5" s="503"/>
      <c r="TQQ5" s="503"/>
      <c r="TQR5" s="503"/>
      <c r="TQS5" s="503"/>
      <c r="TQT5" s="503"/>
      <c r="TQU5" s="503"/>
      <c r="TQV5" s="503"/>
      <c r="TQW5" s="503"/>
      <c r="TQX5" s="503"/>
      <c r="TQY5" s="503"/>
      <c r="TQZ5" s="503"/>
      <c r="TRA5" s="503"/>
      <c r="TRB5" s="503"/>
      <c r="TRC5" s="503"/>
      <c r="TRD5" s="503"/>
      <c r="TRE5" s="503"/>
      <c r="TRF5" s="503"/>
      <c r="TRG5" s="503"/>
      <c r="TRH5" s="503"/>
      <c r="TRI5" s="503"/>
      <c r="TRJ5" s="503"/>
      <c r="TRK5" s="503"/>
      <c r="TRL5" s="503"/>
      <c r="TRM5" s="503"/>
      <c r="TRN5" s="503"/>
      <c r="TRO5" s="503"/>
      <c r="TRP5" s="503"/>
      <c r="TRQ5" s="503"/>
      <c r="TRR5" s="503"/>
      <c r="TRS5" s="503"/>
      <c r="TRT5" s="503"/>
      <c r="TRU5" s="503"/>
      <c r="TRV5" s="503"/>
      <c r="TRW5" s="503"/>
      <c r="TRX5" s="503"/>
      <c r="TRY5" s="503"/>
      <c r="TRZ5" s="503"/>
      <c r="TSA5" s="503"/>
      <c r="TSB5" s="503"/>
      <c r="TSC5" s="503"/>
      <c r="TSD5" s="503"/>
      <c r="TSE5" s="503"/>
      <c r="TSF5" s="503"/>
      <c r="TSG5" s="503"/>
      <c r="TSH5" s="503"/>
      <c r="TSI5" s="503"/>
      <c r="TSJ5" s="503"/>
      <c r="TSK5" s="503"/>
      <c r="TSL5" s="503"/>
      <c r="TSM5" s="503"/>
      <c r="TSN5" s="503"/>
      <c r="TSO5" s="503"/>
      <c r="TSP5" s="503"/>
      <c r="TSQ5" s="503"/>
      <c r="TSR5" s="503"/>
      <c r="TSS5" s="503"/>
      <c r="TST5" s="503"/>
      <c r="TSU5" s="503"/>
      <c r="TSV5" s="503"/>
      <c r="TSW5" s="503"/>
      <c r="TSX5" s="503"/>
      <c r="TSY5" s="503"/>
      <c r="TSZ5" s="503"/>
      <c r="TTA5" s="503"/>
      <c r="TTB5" s="503"/>
      <c r="TTC5" s="503"/>
      <c r="TTD5" s="503"/>
      <c r="TTE5" s="503"/>
      <c r="TTF5" s="503"/>
      <c r="TTG5" s="503"/>
      <c r="TTH5" s="503"/>
      <c r="TTI5" s="503"/>
      <c r="TTJ5" s="503"/>
      <c r="TTK5" s="503"/>
      <c r="TTL5" s="503"/>
      <c r="TTM5" s="503"/>
      <c r="TTN5" s="503"/>
      <c r="TTO5" s="503"/>
      <c r="TTP5" s="503"/>
      <c r="TTQ5" s="503"/>
      <c r="TTR5" s="503"/>
      <c r="TTS5" s="503"/>
      <c r="TTT5" s="503"/>
      <c r="TTU5" s="503"/>
      <c r="TTV5" s="503"/>
      <c r="TTW5" s="503"/>
      <c r="TTX5" s="503"/>
      <c r="TTY5" s="503"/>
      <c r="TTZ5" s="503"/>
      <c r="TUA5" s="503"/>
      <c r="TUB5" s="503"/>
      <c r="TUC5" s="503"/>
      <c r="TUD5" s="503"/>
      <c r="TUE5" s="503"/>
      <c r="TUF5" s="503"/>
      <c r="TUG5" s="503"/>
      <c r="TUH5" s="503"/>
      <c r="TUI5" s="503"/>
      <c r="TUJ5" s="503"/>
      <c r="TUK5" s="503"/>
      <c r="TUL5" s="503"/>
      <c r="TUM5" s="503"/>
      <c r="TUN5" s="503"/>
      <c r="TUO5" s="503"/>
      <c r="TUP5" s="503"/>
      <c r="TUQ5" s="503"/>
      <c r="TUR5" s="503"/>
      <c r="TUS5" s="503"/>
      <c r="TUT5" s="503"/>
      <c r="TUU5" s="503"/>
      <c r="TUV5" s="503"/>
      <c r="TUW5" s="503"/>
      <c r="TUX5" s="503"/>
      <c r="TUY5" s="503"/>
      <c r="TUZ5" s="503"/>
      <c r="TVA5" s="503"/>
      <c r="TVB5" s="503"/>
      <c r="TVC5" s="503"/>
      <c r="TVD5" s="503"/>
      <c r="TVE5" s="503"/>
      <c r="TVF5" s="503"/>
      <c r="TVG5" s="503"/>
      <c r="TVH5" s="503"/>
      <c r="TVI5" s="503"/>
      <c r="TVJ5" s="503"/>
      <c r="TVK5" s="503"/>
      <c r="TVL5" s="503"/>
      <c r="TVM5" s="503"/>
      <c r="TVN5" s="503"/>
      <c r="TVO5" s="503"/>
      <c r="TVP5" s="503"/>
      <c r="TVQ5" s="503"/>
      <c r="TVR5" s="503"/>
      <c r="TVS5" s="503"/>
      <c r="TVT5" s="503"/>
      <c r="TVU5" s="503"/>
      <c r="TVV5" s="503"/>
      <c r="TVW5" s="503"/>
      <c r="TVX5" s="503"/>
      <c r="TVY5" s="503"/>
      <c r="TVZ5" s="503"/>
      <c r="TWA5" s="503"/>
      <c r="TWB5" s="503"/>
      <c r="TWC5" s="503"/>
      <c r="TWD5" s="503"/>
      <c r="TWE5" s="503"/>
      <c r="TWF5" s="503"/>
      <c r="TWG5" s="503"/>
      <c r="TWH5" s="503"/>
      <c r="TWI5" s="503"/>
      <c r="TWJ5" s="503"/>
      <c r="TWK5" s="503"/>
      <c r="TWL5" s="503"/>
      <c r="TWM5" s="503"/>
      <c r="TWN5" s="503"/>
      <c r="TWO5" s="503"/>
      <c r="TWP5" s="503"/>
      <c r="TWQ5" s="503"/>
      <c r="TWR5" s="503"/>
      <c r="TWS5" s="503"/>
      <c r="TWT5" s="503"/>
      <c r="TWU5" s="503"/>
      <c r="TWV5" s="503"/>
      <c r="TWW5" s="503"/>
      <c r="TWX5" s="503"/>
      <c r="TWY5" s="503"/>
      <c r="TWZ5" s="503"/>
      <c r="TXA5" s="503"/>
      <c r="TXB5" s="503"/>
      <c r="TXC5" s="503"/>
      <c r="TXD5" s="503"/>
      <c r="TXE5" s="503"/>
      <c r="TXF5" s="503"/>
      <c r="TXG5" s="503"/>
      <c r="TXH5" s="503"/>
      <c r="TXI5" s="503"/>
      <c r="TXJ5" s="503"/>
      <c r="TXK5" s="503"/>
      <c r="TXL5" s="503"/>
      <c r="TXM5" s="503"/>
      <c r="TXN5" s="503"/>
      <c r="TXO5" s="503"/>
      <c r="TXP5" s="503"/>
      <c r="TXQ5" s="503"/>
      <c r="TXR5" s="503"/>
      <c r="TXS5" s="503"/>
      <c r="TXT5" s="503"/>
      <c r="TXU5" s="503"/>
      <c r="TXV5" s="503"/>
      <c r="TXW5" s="503"/>
      <c r="TXX5" s="503"/>
      <c r="TXY5" s="503"/>
      <c r="TXZ5" s="503"/>
      <c r="TYA5" s="503"/>
      <c r="TYB5" s="503"/>
      <c r="TYC5" s="503"/>
      <c r="TYD5" s="503"/>
      <c r="TYE5" s="503"/>
      <c r="TYF5" s="503"/>
      <c r="TYG5" s="503"/>
      <c r="TYH5" s="503"/>
      <c r="TYI5" s="503"/>
      <c r="TYJ5" s="503"/>
      <c r="TYK5" s="503"/>
      <c r="TYL5" s="503"/>
      <c r="TYM5" s="503"/>
      <c r="TYN5" s="503"/>
      <c r="TYO5" s="503"/>
      <c r="TYP5" s="503"/>
      <c r="TYQ5" s="503"/>
      <c r="TYR5" s="503"/>
      <c r="TYS5" s="503"/>
      <c r="TYT5" s="503"/>
      <c r="TYU5" s="503"/>
      <c r="TYV5" s="503"/>
      <c r="TYW5" s="503"/>
      <c r="TYX5" s="503"/>
      <c r="TYY5" s="503"/>
      <c r="TYZ5" s="503"/>
      <c r="TZA5" s="503"/>
      <c r="TZB5" s="503"/>
      <c r="TZC5" s="503"/>
      <c r="TZD5" s="503"/>
      <c r="TZE5" s="503"/>
      <c r="TZF5" s="503"/>
      <c r="TZG5" s="503"/>
      <c r="TZH5" s="503"/>
      <c r="TZI5" s="503"/>
      <c r="TZJ5" s="503"/>
      <c r="TZK5" s="503"/>
      <c r="TZL5" s="503"/>
      <c r="TZM5" s="503"/>
      <c r="TZN5" s="503"/>
      <c r="TZO5" s="503"/>
      <c r="TZP5" s="503"/>
      <c r="TZQ5" s="503"/>
      <c r="TZR5" s="503"/>
      <c r="TZS5" s="503"/>
      <c r="TZT5" s="503"/>
      <c r="TZU5" s="503"/>
      <c r="TZV5" s="503"/>
      <c r="TZW5" s="503"/>
      <c r="TZX5" s="503"/>
      <c r="TZY5" s="503"/>
      <c r="TZZ5" s="503"/>
      <c r="UAA5" s="503"/>
      <c r="UAB5" s="503"/>
      <c r="UAC5" s="503"/>
      <c r="UAD5" s="503"/>
      <c r="UAE5" s="503"/>
      <c r="UAF5" s="503"/>
      <c r="UAG5" s="503"/>
      <c r="UAH5" s="503"/>
      <c r="UAI5" s="503"/>
      <c r="UAJ5" s="503"/>
      <c r="UAK5" s="503"/>
      <c r="UAL5" s="503"/>
      <c r="UAM5" s="503"/>
      <c r="UAN5" s="503"/>
      <c r="UAO5" s="503"/>
      <c r="UAP5" s="503"/>
      <c r="UAQ5" s="503"/>
      <c r="UAR5" s="503"/>
      <c r="UAS5" s="503"/>
      <c r="UAT5" s="503"/>
      <c r="UAU5" s="503"/>
      <c r="UAV5" s="503"/>
      <c r="UAW5" s="503"/>
      <c r="UAX5" s="503"/>
      <c r="UAY5" s="503"/>
      <c r="UAZ5" s="503"/>
      <c r="UBA5" s="503"/>
      <c r="UBB5" s="503"/>
      <c r="UBC5" s="503"/>
      <c r="UBD5" s="503"/>
      <c r="UBE5" s="503"/>
      <c r="UBF5" s="503"/>
      <c r="UBG5" s="503"/>
      <c r="UBH5" s="503"/>
      <c r="UBI5" s="503"/>
      <c r="UBJ5" s="503"/>
      <c r="UBK5" s="503"/>
      <c r="UBL5" s="503"/>
      <c r="UBM5" s="503"/>
      <c r="UBN5" s="503"/>
      <c r="UBO5" s="503"/>
      <c r="UBP5" s="503"/>
      <c r="UBQ5" s="503"/>
      <c r="UBR5" s="503"/>
      <c r="UBS5" s="503"/>
      <c r="UBT5" s="503"/>
      <c r="UBU5" s="503"/>
      <c r="UBV5" s="503"/>
      <c r="UBW5" s="503"/>
      <c r="UBX5" s="503"/>
      <c r="UBY5" s="503"/>
      <c r="UBZ5" s="503"/>
      <c r="UCA5" s="503"/>
      <c r="UCB5" s="503"/>
      <c r="UCC5" s="503"/>
      <c r="UCD5" s="503"/>
      <c r="UCE5" s="503"/>
      <c r="UCF5" s="503"/>
      <c r="UCG5" s="503"/>
      <c r="UCH5" s="503"/>
      <c r="UCI5" s="503"/>
      <c r="UCJ5" s="503"/>
      <c r="UCK5" s="503"/>
      <c r="UCL5" s="503"/>
      <c r="UCM5" s="503"/>
      <c r="UCN5" s="503"/>
      <c r="UCO5" s="503"/>
      <c r="UCP5" s="503"/>
      <c r="UCQ5" s="503"/>
      <c r="UCR5" s="503"/>
      <c r="UCS5" s="503"/>
      <c r="UCT5" s="503"/>
      <c r="UCU5" s="503"/>
      <c r="UCV5" s="503"/>
      <c r="UCW5" s="503"/>
      <c r="UCX5" s="503"/>
      <c r="UCY5" s="503"/>
      <c r="UCZ5" s="503"/>
      <c r="UDA5" s="503"/>
      <c r="UDB5" s="503"/>
      <c r="UDC5" s="503"/>
      <c r="UDD5" s="503"/>
      <c r="UDE5" s="503"/>
      <c r="UDF5" s="503"/>
      <c r="UDG5" s="503"/>
      <c r="UDH5" s="503"/>
      <c r="UDI5" s="503"/>
      <c r="UDJ5" s="503"/>
      <c r="UDK5" s="503"/>
      <c r="UDL5" s="503"/>
      <c r="UDM5" s="503"/>
      <c r="UDN5" s="503"/>
      <c r="UDO5" s="503"/>
      <c r="UDP5" s="503"/>
      <c r="UDQ5" s="503"/>
      <c r="UDR5" s="503"/>
      <c r="UDS5" s="503"/>
      <c r="UDT5" s="503"/>
      <c r="UDU5" s="503"/>
      <c r="UDV5" s="503"/>
      <c r="UDW5" s="503"/>
      <c r="UDX5" s="503"/>
      <c r="UDY5" s="503"/>
      <c r="UDZ5" s="503"/>
      <c r="UEA5" s="503"/>
      <c r="UEB5" s="503"/>
      <c r="UEC5" s="503"/>
      <c r="UED5" s="503"/>
      <c r="UEE5" s="503"/>
      <c r="UEF5" s="503"/>
      <c r="UEG5" s="503"/>
      <c r="UEH5" s="503"/>
      <c r="UEI5" s="503"/>
      <c r="UEJ5" s="503"/>
      <c r="UEK5" s="503"/>
      <c r="UEL5" s="503"/>
      <c r="UEM5" s="503"/>
      <c r="UEN5" s="503"/>
      <c r="UEO5" s="503"/>
      <c r="UEP5" s="503"/>
      <c r="UEQ5" s="503"/>
      <c r="UER5" s="503"/>
      <c r="UES5" s="503"/>
      <c r="UET5" s="503"/>
      <c r="UEU5" s="503"/>
      <c r="UEV5" s="503"/>
      <c r="UEW5" s="503"/>
      <c r="UEX5" s="503"/>
      <c r="UEY5" s="503"/>
      <c r="UEZ5" s="503"/>
      <c r="UFA5" s="503"/>
      <c r="UFB5" s="503"/>
      <c r="UFC5" s="503"/>
      <c r="UFD5" s="503"/>
      <c r="UFE5" s="503"/>
      <c r="UFF5" s="503"/>
      <c r="UFG5" s="503"/>
      <c r="UFH5" s="503"/>
      <c r="UFI5" s="503"/>
      <c r="UFJ5" s="503"/>
      <c r="UFK5" s="503"/>
      <c r="UFL5" s="503"/>
      <c r="UFM5" s="503"/>
      <c r="UFN5" s="503"/>
      <c r="UFO5" s="503"/>
      <c r="UFP5" s="503"/>
      <c r="UFQ5" s="503"/>
      <c r="UFR5" s="503"/>
      <c r="UFS5" s="503"/>
      <c r="UFT5" s="503"/>
      <c r="UFU5" s="503"/>
      <c r="UFV5" s="503"/>
      <c r="UFW5" s="503"/>
      <c r="UFX5" s="503"/>
      <c r="UFY5" s="503"/>
      <c r="UFZ5" s="503"/>
      <c r="UGA5" s="503"/>
      <c r="UGB5" s="503"/>
      <c r="UGC5" s="503"/>
      <c r="UGD5" s="503"/>
      <c r="UGE5" s="503"/>
      <c r="UGF5" s="503"/>
      <c r="UGG5" s="503"/>
      <c r="UGH5" s="503"/>
      <c r="UGI5" s="503"/>
      <c r="UGJ5" s="503"/>
      <c r="UGK5" s="503"/>
      <c r="UGL5" s="503"/>
      <c r="UGM5" s="503"/>
      <c r="UGN5" s="503"/>
      <c r="UGO5" s="503"/>
      <c r="UGP5" s="503"/>
      <c r="UGQ5" s="503"/>
      <c r="UGR5" s="503"/>
      <c r="UGS5" s="503"/>
      <c r="UGT5" s="503"/>
      <c r="UGU5" s="503"/>
      <c r="UGV5" s="503"/>
      <c r="UGW5" s="503"/>
      <c r="UGX5" s="503"/>
      <c r="UGY5" s="503"/>
      <c r="UGZ5" s="503"/>
      <c r="UHA5" s="503"/>
      <c r="UHB5" s="503"/>
      <c r="UHC5" s="503"/>
      <c r="UHD5" s="503"/>
      <c r="UHE5" s="503"/>
      <c r="UHF5" s="503"/>
      <c r="UHG5" s="503"/>
      <c r="UHH5" s="503"/>
      <c r="UHI5" s="503"/>
      <c r="UHJ5" s="503"/>
      <c r="UHK5" s="503"/>
      <c r="UHL5" s="503"/>
      <c r="UHM5" s="503"/>
      <c r="UHN5" s="503"/>
      <c r="UHO5" s="503"/>
      <c r="UHP5" s="503"/>
      <c r="UHQ5" s="503"/>
      <c r="UHR5" s="503"/>
      <c r="UHS5" s="503"/>
      <c r="UHT5" s="503"/>
      <c r="UHU5" s="503"/>
      <c r="UHV5" s="503"/>
      <c r="UHW5" s="503"/>
      <c r="UHX5" s="503"/>
      <c r="UHY5" s="503"/>
      <c r="UHZ5" s="503"/>
      <c r="UIA5" s="503"/>
      <c r="UIB5" s="503"/>
      <c r="UIC5" s="503"/>
      <c r="UID5" s="503"/>
      <c r="UIE5" s="503"/>
      <c r="UIF5" s="503"/>
      <c r="UIG5" s="503"/>
      <c r="UIH5" s="503"/>
      <c r="UII5" s="503"/>
      <c r="UIJ5" s="503"/>
      <c r="UIK5" s="503"/>
      <c r="UIL5" s="503"/>
      <c r="UIM5" s="503"/>
      <c r="UIN5" s="503"/>
      <c r="UIO5" s="503"/>
      <c r="UIP5" s="503"/>
      <c r="UIQ5" s="503"/>
      <c r="UIR5" s="503"/>
      <c r="UIS5" s="503"/>
      <c r="UIT5" s="503"/>
      <c r="UIU5" s="503"/>
      <c r="UIV5" s="503"/>
      <c r="UIW5" s="503"/>
      <c r="UIX5" s="503"/>
      <c r="UIY5" s="503"/>
      <c r="UIZ5" s="503"/>
      <c r="UJA5" s="503"/>
      <c r="UJB5" s="503"/>
      <c r="UJC5" s="503"/>
      <c r="UJD5" s="503"/>
      <c r="UJE5" s="503"/>
      <c r="UJF5" s="503"/>
      <c r="UJG5" s="503"/>
      <c r="UJH5" s="503"/>
      <c r="UJI5" s="503"/>
      <c r="UJJ5" s="503"/>
      <c r="UJK5" s="503"/>
      <c r="UJL5" s="503"/>
      <c r="UJM5" s="503"/>
      <c r="UJN5" s="503"/>
      <c r="UJO5" s="503"/>
      <c r="UJP5" s="503"/>
      <c r="UJQ5" s="503"/>
      <c r="UJR5" s="503"/>
      <c r="UJS5" s="503"/>
      <c r="UJT5" s="503"/>
      <c r="UJU5" s="503"/>
      <c r="UJV5" s="503"/>
      <c r="UJW5" s="503"/>
      <c r="UJX5" s="503"/>
      <c r="UJY5" s="503"/>
      <c r="UJZ5" s="503"/>
      <c r="UKA5" s="503"/>
      <c r="UKB5" s="503"/>
      <c r="UKC5" s="503"/>
      <c r="UKD5" s="503"/>
      <c r="UKE5" s="503"/>
      <c r="UKF5" s="503"/>
      <c r="UKG5" s="503"/>
      <c r="UKH5" s="503"/>
      <c r="UKI5" s="503"/>
      <c r="UKJ5" s="503"/>
      <c r="UKK5" s="503"/>
      <c r="UKL5" s="503"/>
      <c r="UKM5" s="503"/>
      <c r="UKN5" s="503"/>
      <c r="UKO5" s="503"/>
      <c r="UKP5" s="503"/>
      <c r="UKQ5" s="503"/>
      <c r="UKR5" s="503"/>
      <c r="UKS5" s="503"/>
      <c r="UKT5" s="503"/>
      <c r="UKU5" s="503"/>
      <c r="UKV5" s="503"/>
      <c r="UKW5" s="503"/>
      <c r="UKX5" s="503"/>
      <c r="UKY5" s="503"/>
      <c r="UKZ5" s="503"/>
      <c r="ULA5" s="503"/>
      <c r="ULB5" s="503"/>
      <c r="ULC5" s="503"/>
      <c r="ULD5" s="503"/>
      <c r="ULE5" s="503"/>
      <c r="ULF5" s="503"/>
      <c r="ULG5" s="503"/>
      <c r="ULH5" s="503"/>
      <c r="ULI5" s="503"/>
      <c r="ULJ5" s="503"/>
      <c r="ULK5" s="503"/>
      <c r="ULL5" s="503"/>
      <c r="ULM5" s="503"/>
      <c r="ULN5" s="503"/>
      <c r="ULO5" s="503"/>
      <c r="ULP5" s="503"/>
      <c r="ULQ5" s="503"/>
      <c r="ULR5" s="503"/>
      <c r="ULS5" s="503"/>
      <c r="ULT5" s="503"/>
      <c r="ULU5" s="503"/>
      <c r="ULV5" s="503"/>
      <c r="ULW5" s="503"/>
      <c r="ULX5" s="503"/>
      <c r="ULY5" s="503"/>
      <c r="ULZ5" s="503"/>
      <c r="UMA5" s="503"/>
      <c r="UMB5" s="503"/>
      <c r="UMC5" s="503"/>
      <c r="UMD5" s="503"/>
      <c r="UME5" s="503"/>
      <c r="UMF5" s="503"/>
      <c r="UMG5" s="503"/>
      <c r="UMH5" s="503"/>
      <c r="UMI5" s="503"/>
      <c r="UMJ5" s="503"/>
      <c r="UMK5" s="503"/>
      <c r="UML5" s="503"/>
      <c r="UMM5" s="503"/>
      <c r="UMN5" s="503"/>
      <c r="UMO5" s="503"/>
      <c r="UMP5" s="503"/>
      <c r="UMQ5" s="503"/>
      <c r="UMR5" s="503"/>
      <c r="UMS5" s="503"/>
      <c r="UMT5" s="503"/>
      <c r="UMU5" s="503"/>
      <c r="UMV5" s="503"/>
      <c r="UMW5" s="503"/>
      <c r="UMX5" s="503"/>
      <c r="UMY5" s="503"/>
      <c r="UMZ5" s="503"/>
      <c r="UNA5" s="503"/>
      <c r="UNB5" s="503"/>
      <c r="UNC5" s="503"/>
      <c r="UND5" s="503"/>
      <c r="UNE5" s="503"/>
      <c r="UNF5" s="503"/>
      <c r="UNG5" s="503"/>
      <c r="UNH5" s="503"/>
      <c r="UNI5" s="503"/>
      <c r="UNJ5" s="503"/>
      <c r="UNK5" s="503"/>
      <c r="UNL5" s="503"/>
      <c r="UNM5" s="503"/>
      <c r="UNN5" s="503"/>
      <c r="UNO5" s="503"/>
      <c r="UNP5" s="503"/>
      <c r="UNQ5" s="503"/>
      <c r="UNR5" s="503"/>
      <c r="UNS5" s="503"/>
      <c r="UNT5" s="503"/>
      <c r="UNU5" s="503"/>
      <c r="UNV5" s="503"/>
      <c r="UNW5" s="503"/>
      <c r="UNX5" s="503"/>
      <c r="UNY5" s="503"/>
      <c r="UNZ5" s="503"/>
      <c r="UOA5" s="503"/>
      <c r="UOB5" s="503"/>
      <c r="UOC5" s="503"/>
      <c r="UOD5" s="503"/>
      <c r="UOE5" s="503"/>
      <c r="UOF5" s="503"/>
      <c r="UOG5" s="503"/>
      <c r="UOH5" s="503"/>
      <c r="UOI5" s="503"/>
      <c r="UOJ5" s="503"/>
      <c r="UOK5" s="503"/>
      <c r="UOL5" s="503"/>
      <c r="UOM5" s="503"/>
      <c r="UON5" s="503"/>
      <c r="UOO5" s="503"/>
      <c r="UOP5" s="503"/>
      <c r="UOQ5" s="503"/>
      <c r="UOR5" s="503"/>
      <c r="UOS5" s="503"/>
      <c r="UOT5" s="503"/>
      <c r="UOU5" s="503"/>
      <c r="UOV5" s="503"/>
      <c r="UOW5" s="503"/>
      <c r="UOX5" s="503"/>
      <c r="UOY5" s="503"/>
      <c r="UOZ5" s="503"/>
      <c r="UPA5" s="503"/>
      <c r="UPB5" s="503"/>
      <c r="UPC5" s="503"/>
      <c r="UPD5" s="503"/>
      <c r="UPE5" s="503"/>
      <c r="UPF5" s="503"/>
      <c r="UPG5" s="503"/>
      <c r="UPH5" s="503"/>
      <c r="UPI5" s="503"/>
      <c r="UPJ5" s="503"/>
      <c r="UPK5" s="503"/>
      <c r="UPL5" s="503"/>
      <c r="UPM5" s="503"/>
      <c r="UPN5" s="503"/>
      <c r="UPO5" s="503"/>
      <c r="UPP5" s="503"/>
      <c r="UPQ5" s="503"/>
      <c r="UPR5" s="503"/>
      <c r="UPS5" s="503"/>
      <c r="UPT5" s="503"/>
      <c r="UPU5" s="503"/>
      <c r="UPV5" s="503"/>
      <c r="UPW5" s="503"/>
      <c r="UPX5" s="503"/>
      <c r="UPY5" s="503"/>
      <c r="UPZ5" s="503"/>
      <c r="UQA5" s="503"/>
      <c r="UQB5" s="503"/>
      <c r="UQC5" s="503"/>
      <c r="UQD5" s="503"/>
      <c r="UQE5" s="503"/>
      <c r="UQF5" s="503"/>
      <c r="UQG5" s="503"/>
      <c r="UQH5" s="503"/>
      <c r="UQI5" s="503"/>
      <c r="UQJ5" s="503"/>
      <c r="UQK5" s="503"/>
      <c r="UQL5" s="503"/>
      <c r="UQM5" s="503"/>
      <c r="UQN5" s="503"/>
      <c r="UQO5" s="503"/>
      <c r="UQP5" s="503"/>
      <c r="UQQ5" s="503"/>
      <c r="UQR5" s="503"/>
      <c r="UQS5" s="503"/>
      <c r="UQT5" s="503"/>
      <c r="UQU5" s="503"/>
      <c r="UQV5" s="503"/>
      <c r="UQW5" s="503"/>
      <c r="UQX5" s="503"/>
      <c r="UQY5" s="503"/>
      <c r="UQZ5" s="503"/>
      <c r="URA5" s="503"/>
      <c r="URB5" s="503"/>
      <c r="URC5" s="503"/>
      <c r="URD5" s="503"/>
      <c r="URE5" s="503"/>
      <c r="URF5" s="503"/>
      <c r="URG5" s="503"/>
      <c r="URH5" s="503"/>
      <c r="URI5" s="503"/>
      <c r="URJ5" s="503"/>
      <c r="URK5" s="503"/>
      <c r="URL5" s="503"/>
      <c r="URM5" s="503"/>
      <c r="URN5" s="503"/>
      <c r="URO5" s="503"/>
      <c r="URP5" s="503"/>
      <c r="URQ5" s="503"/>
      <c r="URR5" s="503"/>
      <c r="URS5" s="503"/>
      <c r="URT5" s="503"/>
      <c r="URU5" s="503"/>
      <c r="URV5" s="503"/>
      <c r="URW5" s="503"/>
      <c r="URX5" s="503"/>
      <c r="URY5" s="503"/>
      <c r="URZ5" s="503"/>
      <c r="USA5" s="503"/>
      <c r="USB5" s="503"/>
      <c r="USC5" s="503"/>
      <c r="USD5" s="503"/>
      <c r="USE5" s="503"/>
      <c r="USF5" s="503"/>
      <c r="USG5" s="503"/>
      <c r="USH5" s="503"/>
      <c r="USI5" s="503"/>
      <c r="USJ5" s="503"/>
      <c r="USK5" s="503"/>
      <c r="USL5" s="503"/>
      <c r="USM5" s="503"/>
      <c r="USN5" s="503"/>
      <c r="USO5" s="503"/>
      <c r="USP5" s="503"/>
      <c r="USQ5" s="503"/>
      <c r="USR5" s="503"/>
      <c r="USS5" s="503"/>
      <c r="UST5" s="503"/>
      <c r="USU5" s="503"/>
      <c r="USV5" s="503"/>
      <c r="USW5" s="503"/>
      <c r="USX5" s="503"/>
      <c r="USY5" s="503"/>
      <c r="USZ5" s="503"/>
      <c r="UTA5" s="503"/>
      <c r="UTB5" s="503"/>
      <c r="UTC5" s="503"/>
      <c r="UTD5" s="503"/>
      <c r="UTE5" s="503"/>
      <c r="UTF5" s="503"/>
      <c r="UTG5" s="503"/>
      <c r="UTH5" s="503"/>
      <c r="UTI5" s="503"/>
      <c r="UTJ5" s="503"/>
      <c r="UTK5" s="503"/>
      <c r="UTL5" s="503"/>
      <c r="UTM5" s="503"/>
      <c r="UTN5" s="503"/>
      <c r="UTO5" s="503"/>
      <c r="UTP5" s="503"/>
      <c r="UTQ5" s="503"/>
      <c r="UTR5" s="503"/>
      <c r="UTS5" s="503"/>
      <c r="UTT5" s="503"/>
      <c r="UTU5" s="503"/>
      <c r="UTV5" s="503"/>
      <c r="UTW5" s="503"/>
      <c r="UTX5" s="503"/>
      <c r="UTY5" s="503"/>
      <c r="UTZ5" s="503"/>
      <c r="UUA5" s="503"/>
      <c r="UUB5" s="503"/>
      <c r="UUC5" s="503"/>
      <c r="UUD5" s="503"/>
      <c r="UUE5" s="503"/>
      <c r="UUF5" s="503"/>
      <c r="UUG5" s="503"/>
      <c r="UUH5" s="503"/>
      <c r="UUI5" s="503"/>
      <c r="UUJ5" s="503"/>
      <c r="UUK5" s="503"/>
      <c r="UUL5" s="503"/>
      <c r="UUM5" s="503"/>
      <c r="UUN5" s="503"/>
      <c r="UUO5" s="503"/>
      <c r="UUP5" s="503"/>
      <c r="UUQ5" s="503"/>
      <c r="UUR5" s="503"/>
      <c r="UUS5" s="503"/>
      <c r="UUT5" s="503"/>
      <c r="UUU5" s="503"/>
      <c r="UUV5" s="503"/>
      <c r="UUW5" s="503"/>
      <c r="UUX5" s="503"/>
      <c r="UUY5" s="503"/>
      <c r="UUZ5" s="503"/>
      <c r="UVA5" s="503"/>
      <c r="UVB5" s="503"/>
      <c r="UVC5" s="503"/>
      <c r="UVD5" s="503"/>
      <c r="UVE5" s="503"/>
      <c r="UVF5" s="503"/>
      <c r="UVG5" s="503"/>
      <c r="UVH5" s="503"/>
      <c r="UVI5" s="503"/>
      <c r="UVJ5" s="503"/>
      <c r="UVK5" s="503"/>
      <c r="UVL5" s="503"/>
      <c r="UVM5" s="503"/>
      <c r="UVN5" s="503"/>
      <c r="UVO5" s="503"/>
      <c r="UVP5" s="503"/>
      <c r="UVQ5" s="503"/>
      <c r="UVR5" s="503"/>
      <c r="UVS5" s="503"/>
      <c r="UVT5" s="503"/>
      <c r="UVU5" s="503"/>
      <c r="UVV5" s="503"/>
      <c r="UVW5" s="503"/>
      <c r="UVX5" s="503"/>
      <c r="UVY5" s="503"/>
      <c r="UVZ5" s="503"/>
      <c r="UWA5" s="503"/>
      <c r="UWB5" s="503"/>
      <c r="UWC5" s="503"/>
      <c r="UWD5" s="503"/>
      <c r="UWE5" s="503"/>
      <c r="UWF5" s="503"/>
      <c r="UWG5" s="503"/>
      <c r="UWH5" s="503"/>
      <c r="UWI5" s="503"/>
      <c r="UWJ5" s="503"/>
      <c r="UWK5" s="503"/>
      <c r="UWL5" s="503"/>
      <c r="UWM5" s="503"/>
      <c r="UWN5" s="503"/>
      <c r="UWO5" s="503"/>
      <c r="UWP5" s="503"/>
      <c r="UWQ5" s="503"/>
      <c r="UWR5" s="503"/>
      <c r="UWS5" s="503"/>
      <c r="UWT5" s="503"/>
      <c r="UWU5" s="503"/>
      <c r="UWV5" s="503"/>
      <c r="UWW5" s="503"/>
      <c r="UWX5" s="503"/>
      <c r="UWY5" s="503"/>
      <c r="UWZ5" s="503"/>
      <c r="UXA5" s="503"/>
      <c r="UXB5" s="503"/>
      <c r="UXC5" s="503"/>
      <c r="UXD5" s="503"/>
      <c r="UXE5" s="503"/>
      <c r="UXF5" s="503"/>
      <c r="UXG5" s="503"/>
      <c r="UXH5" s="503"/>
      <c r="UXI5" s="503"/>
      <c r="UXJ5" s="503"/>
      <c r="UXK5" s="503"/>
      <c r="UXL5" s="503"/>
      <c r="UXM5" s="503"/>
      <c r="UXN5" s="503"/>
      <c r="UXO5" s="503"/>
      <c r="UXP5" s="503"/>
      <c r="UXQ5" s="503"/>
      <c r="UXR5" s="503"/>
      <c r="UXS5" s="503"/>
      <c r="UXT5" s="503"/>
      <c r="UXU5" s="503"/>
      <c r="UXV5" s="503"/>
      <c r="UXW5" s="503"/>
      <c r="UXX5" s="503"/>
      <c r="UXY5" s="503"/>
      <c r="UXZ5" s="503"/>
      <c r="UYA5" s="503"/>
      <c r="UYB5" s="503"/>
      <c r="UYC5" s="503"/>
      <c r="UYD5" s="503"/>
      <c r="UYE5" s="503"/>
      <c r="UYF5" s="503"/>
      <c r="UYG5" s="503"/>
      <c r="UYH5" s="503"/>
      <c r="UYI5" s="503"/>
      <c r="UYJ5" s="503"/>
      <c r="UYK5" s="503"/>
      <c r="UYL5" s="503"/>
      <c r="UYM5" s="503"/>
      <c r="UYN5" s="503"/>
      <c r="UYO5" s="503"/>
      <c r="UYP5" s="503"/>
      <c r="UYQ5" s="503"/>
      <c r="UYR5" s="503"/>
      <c r="UYS5" s="503"/>
      <c r="UYT5" s="503"/>
      <c r="UYU5" s="503"/>
      <c r="UYV5" s="503"/>
      <c r="UYW5" s="503"/>
      <c r="UYX5" s="503"/>
      <c r="UYY5" s="503"/>
      <c r="UYZ5" s="503"/>
      <c r="UZA5" s="503"/>
      <c r="UZB5" s="503"/>
      <c r="UZC5" s="503"/>
      <c r="UZD5" s="503"/>
      <c r="UZE5" s="503"/>
      <c r="UZF5" s="503"/>
      <c r="UZG5" s="503"/>
      <c r="UZH5" s="503"/>
      <c r="UZI5" s="503"/>
      <c r="UZJ5" s="503"/>
      <c r="UZK5" s="503"/>
      <c r="UZL5" s="503"/>
      <c r="UZM5" s="503"/>
      <c r="UZN5" s="503"/>
      <c r="UZO5" s="503"/>
      <c r="UZP5" s="503"/>
      <c r="UZQ5" s="503"/>
      <c r="UZR5" s="503"/>
      <c r="UZS5" s="503"/>
      <c r="UZT5" s="503"/>
      <c r="UZU5" s="503"/>
      <c r="UZV5" s="503"/>
      <c r="UZW5" s="503"/>
      <c r="UZX5" s="503"/>
      <c r="UZY5" s="503"/>
      <c r="UZZ5" s="503"/>
      <c r="VAA5" s="503"/>
      <c r="VAB5" s="503"/>
      <c r="VAC5" s="503"/>
      <c r="VAD5" s="503"/>
      <c r="VAE5" s="503"/>
      <c r="VAF5" s="503"/>
      <c r="VAG5" s="503"/>
      <c r="VAH5" s="503"/>
      <c r="VAI5" s="503"/>
      <c r="VAJ5" s="503"/>
      <c r="VAK5" s="503"/>
      <c r="VAL5" s="503"/>
      <c r="VAM5" s="503"/>
      <c r="VAN5" s="503"/>
      <c r="VAO5" s="503"/>
      <c r="VAP5" s="503"/>
      <c r="VAQ5" s="503"/>
      <c r="VAR5" s="503"/>
      <c r="VAS5" s="503"/>
      <c r="VAT5" s="503"/>
      <c r="VAU5" s="503"/>
      <c r="VAV5" s="503"/>
      <c r="VAW5" s="503"/>
      <c r="VAX5" s="503"/>
      <c r="VAY5" s="503"/>
      <c r="VAZ5" s="503"/>
      <c r="VBA5" s="503"/>
      <c r="VBB5" s="503"/>
      <c r="VBC5" s="503"/>
      <c r="VBD5" s="503"/>
      <c r="VBE5" s="503"/>
      <c r="VBF5" s="503"/>
      <c r="VBG5" s="503"/>
      <c r="VBH5" s="503"/>
      <c r="VBI5" s="503"/>
      <c r="VBJ5" s="503"/>
      <c r="VBK5" s="503"/>
      <c r="VBL5" s="503"/>
      <c r="VBM5" s="503"/>
      <c r="VBN5" s="503"/>
      <c r="VBO5" s="503"/>
      <c r="VBP5" s="503"/>
      <c r="VBQ5" s="503"/>
      <c r="VBR5" s="503"/>
      <c r="VBS5" s="503"/>
      <c r="VBT5" s="503"/>
      <c r="VBU5" s="503"/>
      <c r="VBV5" s="503"/>
      <c r="VBW5" s="503"/>
      <c r="VBX5" s="503"/>
      <c r="VBY5" s="503"/>
      <c r="VBZ5" s="503"/>
      <c r="VCA5" s="503"/>
      <c r="VCB5" s="503"/>
      <c r="VCC5" s="503"/>
      <c r="VCD5" s="503"/>
      <c r="VCE5" s="503"/>
      <c r="VCF5" s="503"/>
      <c r="VCG5" s="503"/>
      <c r="VCH5" s="503"/>
      <c r="VCI5" s="503"/>
      <c r="VCJ5" s="503"/>
      <c r="VCK5" s="503"/>
      <c r="VCL5" s="503"/>
      <c r="VCM5" s="503"/>
      <c r="VCN5" s="503"/>
      <c r="VCO5" s="503"/>
      <c r="VCP5" s="503"/>
      <c r="VCQ5" s="503"/>
      <c r="VCR5" s="503"/>
      <c r="VCS5" s="503"/>
      <c r="VCT5" s="503"/>
      <c r="VCU5" s="503"/>
      <c r="VCV5" s="503"/>
      <c r="VCW5" s="503"/>
      <c r="VCX5" s="503"/>
      <c r="VCY5" s="503"/>
      <c r="VCZ5" s="503"/>
      <c r="VDA5" s="503"/>
      <c r="VDB5" s="503"/>
      <c r="VDC5" s="503"/>
      <c r="VDD5" s="503"/>
      <c r="VDE5" s="503"/>
      <c r="VDF5" s="503"/>
      <c r="VDG5" s="503"/>
      <c r="VDH5" s="503"/>
      <c r="VDI5" s="503"/>
      <c r="VDJ5" s="503"/>
      <c r="VDK5" s="503"/>
      <c r="VDL5" s="503"/>
      <c r="VDM5" s="503"/>
      <c r="VDN5" s="503"/>
      <c r="VDO5" s="503"/>
      <c r="VDP5" s="503"/>
      <c r="VDQ5" s="503"/>
      <c r="VDR5" s="503"/>
      <c r="VDS5" s="503"/>
      <c r="VDT5" s="503"/>
      <c r="VDU5" s="503"/>
      <c r="VDV5" s="503"/>
      <c r="VDW5" s="503"/>
      <c r="VDX5" s="503"/>
      <c r="VDY5" s="503"/>
      <c r="VDZ5" s="503"/>
      <c r="VEA5" s="503"/>
      <c r="VEB5" s="503"/>
      <c r="VEC5" s="503"/>
      <c r="VED5" s="503"/>
      <c r="VEE5" s="503"/>
      <c r="VEF5" s="503"/>
      <c r="VEG5" s="503"/>
      <c r="VEH5" s="503"/>
      <c r="VEI5" s="503"/>
      <c r="VEJ5" s="503"/>
      <c r="VEK5" s="503"/>
      <c r="VEL5" s="503"/>
      <c r="VEM5" s="503"/>
      <c r="VEN5" s="503"/>
      <c r="VEO5" s="503"/>
      <c r="VEP5" s="503"/>
      <c r="VEQ5" s="503"/>
      <c r="VER5" s="503"/>
      <c r="VES5" s="503"/>
      <c r="VET5" s="503"/>
      <c r="VEU5" s="503"/>
      <c r="VEV5" s="503"/>
      <c r="VEW5" s="503"/>
      <c r="VEX5" s="503"/>
      <c r="VEY5" s="503"/>
      <c r="VEZ5" s="503"/>
      <c r="VFA5" s="503"/>
      <c r="VFB5" s="503"/>
      <c r="VFC5" s="503"/>
      <c r="VFD5" s="503"/>
      <c r="VFE5" s="503"/>
      <c r="VFF5" s="503"/>
      <c r="VFG5" s="503"/>
      <c r="VFH5" s="503"/>
      <c r="VFI5" s="503"/>
      <c r="VFJ5" s="503"/>
      <c r="VFK5" s="503"/>
      <c r="VFL5" s="503"/>
      <c r="VFM5" s="503"/>
      <c r="VFN5" s="503"/>
      <c r="VFO5" s="503"/>
      <c r="VFP5" s="503"/>
      <c r="VFQ5" s="503"/>
      <c r="VFR5" s="503"/>
      <c r="VFS5" s="503"/>
      <c r="VFT5" s="503"/>
      <c r="VFU5" s="503"/>
      <c r="VFV5" s="503"/>
      <c r="VFW5" s="503"/>
      <c r="VFX5" s="503"/>
      <c r="VFY5" s="503"/>
      <c r="VFZ5" s="503"/>
      <c r="VGA5" s="503"/>
      <c r="VGB5" s="503"/>
      <c r="VGC5" s="503"/>
      <c r="VGD5" s="503"/>
      <c r="VGE5" s="503"/>
      <c r="VGF5" s="503"/>
      <c r="VGG5" s="503"/>
      <c r="VGH5" s="503"/>
      <c r="VGI5" s="503"/>
      <c r="VGJ5" s="503"/>
      <c r="VGK5" s="503"/>
      <c r="VGL5" s="503"/>
      <c r="VGM5" s="503"/>
      <c r="VGN5" s="503"/>
      <c r="VGO5" s="503"/>
      <c r="VGP5" s="503"/>
      <c r="VGQ5" s="503"/>
      <c r="VGR5" s="503"/>
      <c r="VGS5" s="503"/>
      <c r="VGT5" s="503"/>
      <c r="VGU5" s="503"/>
      <c r="VGV5" s="503"/>
      <c r="VGW5" s="503"/>
      <c r="VGX5" s="503"/>
      <c r="VGY5" s="503"/>
      <c r="VGZ5" s="503"/>
      <c r="VHA5" s="503"/>
      <c r="VHB5" s="503"/>
      <c r="VHC5" s="503"/>
      <c r="VHD5" s="503"/>
      <c r="VHE5" s="503"/>
      <c r="VHF5" s="503"/>
      <c r="VHG5" s="503"/>
      <c r="VHH5" s="503"/>
      <c r="VHI5" s="503"/>
      <c r="VHJ5" s="503"/>
      <c r="VHK5" s="503"/>
      <c r="VHL5" s="503"/>
      <c r="VHM5" s="503"/>
      <c r="VHN5" s="503"/>
      <c r="VHO5" s="503"/>
      <c r="VHP5" s="503"/>
      <c r="VHQ5" s="503"/>
      <c r="VHR5" s="503"/>
      <c r="VHS5" s="503"/>
      <c r="VHT5" s="503"/>
      <c r="VHU5" s="503"/>
      <c r="VHV5" s="503"/>
      <c r="VHW5" s="503"/>
      <c r="VHX5" s="503"/>
      <c r="VHY5" s="503"/>
      <c r="VHZ5" s="503"/>
      <c r="VIA5" s="503"/>
      <c r="VIB5" s="503"/>
      <c r="VIC5" s="503"/>
      <c r="VID5" s="503"/>
      <c r="VIE5" s="503"/>
      <c r="VIF5" s="503"/>
      <c r="VIG5" s="503"/>
      <c r="VIH5" s="503"/>
      <c r="VII5" s="503"/>
      <c r="VIJ5" s="503"/>
      <c r="VIK5" s="503"/>
      <c r="VIL5" s="503"/>
      <c r="VIM5" s="503"/>
      <c r="VIN5" s="503"/>
      <c r="VIO5" s="503"/>
      <c r="VIP5" s="503"/>
      <c r="VIQ5" s="503"/>
      <c r="VIR5" s="503"/>
      <c r="VIS5" s="503"/>
      <c r="VIT5" s="503"/>
      <c r="VIU5" s="503"/>
      <c r="VIV5" s="503"/>
      <c r="VIW5" s="503"/>
      <c r="VIX5" s="503"/>
      <c r="VIY5" s="503"/>
      <c r="VIZ5" s="503"/>
      <c r="VJA5" s="503"/>
      <c r="VJB5" s="503"/>
      <c r="VJC5" s="503"/>
      <c r="VJD5" s="503"/>
      <c r="VJE5" s="503"/>
      <c r="VJF5" s="503"/>
      <c r="VJG5" s="503"/>
      <c r="VJH5" s="503"/>
      <c r="VJI5" s="503"/>
      <c r="VJJ5" s="503"/>
      <c r="VJK5" s="503"/>
      <c r="VJL5" s="503"/>
      <c r="VJM5" s="503"/>
      <c r="VJN5" s="503"/>
      <c r="VJO5" s="503"/>
      <c r="VJP5" s="503"/>
      <c r="VJQ5" s="503"/>
      <c r="VJR5" s="503"/>
      <c r="VJS5" s="503"/>
      <c r="VJT5" s="503"/>
      <c r="VJU5" s="503"/>
      <c r="VJV5" s="503"/>
      <c r="VJW5" s="503"/>
      <c r="VJX5" s="503"/>
      <c r="VJY5" s="503"/>
      <c r="VJZ5" s="503"/>
      <c r="VKA5" s="503"/>
      <c r="VKB5" s="503"/>
      <c r="VKC5" s="503"/>
      <c r="VKD5" s="503"/>
      <c r="VKE5" s="503"/>
      <c r="VKF5" s="503"/>
      <c r="VKG5" s="503"/>
      <c r="VKH5" s="503"/>
      <c r="VKI5" s="503"/>
      <c r="VKJ5" s="503"/>
      <c r="VKK5" s="503"/>
      <c r="VKL5" s="503"/>
      <c r="VKM5" s="503"/>
      <c r="VKN5" s="503"/>
      <c r="VKO5" s="503"/>
      <c r="VKP5" s="503"/>
      <c r="VKQ5" s="503"/>
      <c r="VKR5" s="503"/>
      <c r="VKS5" s="503"/>
      <c r="VKT5" s="503"/>
      <c r="VKU5" s="503"/>
      <c r="VKV5" s="503"/>
      <c r="VKW5" s="503"/>
      <c r="VKX5" s="503"/>
      <c r="VKY5" s="503"/>
      <c r="VKZ5" s="503"/>
      <c r="VLA5" s="503"/>
      <c r="VLB5" s="503"/>
      <c r="VLC5" s="503"/>
      <c r="VLD5" s="503"/>
      <c r="VLE5" s="503"/>
      <c r="VLF5" s="503"/>
      <c r="VLG5" s="503"/>
      <c r="VLH5" s="503"/>
      <c r="VLI5" s="503"/>
      <c r="VLJ5" s="503"/>
      <c r="VLK5" s="503"/>
      <c r="VLL5" s="503"/>
      <c r="VLM5" s="503"/>
      <c r="VLN5" s="503"/>
      <c r="VLO5" s="503"/>
      <c r="VLP5" s="503"/>
      <c r="VLQ5" s="503"/>
      <c r="VLR5" s="503"/>
      <c r="VLS5" s="503"/>
      <c r="VLT5" s="503"/>
      <c r="VLU5" s="503"/>
      <c r="VLV5" s="503"/>
      <c r="VLW5" s="503"/>
      <c r="VLX5" s="503"/>
      <c r="VLY5" s="503"/>
      <c r="VLZ5" s="503"/>
      <c r="VMA5" s="503"/>
      <c r="VMB5" s="503"/>
      <c r="VMC5" s="503"/>
      <c r="VMD5" s="503"/>
      <c r="VME5" s="503"/>
      <c r="VMF5" s="503"/>
      <c r="VMG5" s="503"/>
      <c r="VMH5" s="503"/>
      <c r="VMI5" s="503"/>
      <c r="VMJ5" s="503"/>
      <c r="VMK5" s="503"/>
      <c r="VML5" s="503"/>
      <c r="VMM5" s="503"/>
      <c r="VMN5" s="503"/>
      <c r="VMO5" s="503"/>
      <c r="VMP5" s="503"/>
      <c r="VMQ5" s="503"/>
      <c r="VMR5" s="503"/>
      <c r="VMS5" s="503"/>
      <c r="VMT5" s="503"/>
      <c r="VMU5" s="503"/>
      <c r="VMV5" s="503"/>
      <c r="VMW5" s="503"/>
      <c r="VMX5" s="503"/>
      <c r="VMY5" s="503"/>
      <c r="VMZ5" s="503"/>
      <c r="VNA5" s="503"/>
      <c r="VNB5" s="503"/>
      <c r="VNC5" s="503"/>
      <c r="VND5" s="503"/>
      <c r="VNE5" s="503"/>
      <c r="VNF5" s="503"/>
      <c r="VNG5" s="503"/>
      <c r="VNH5" s="503"/>
      <c r="VNI5" s="503"/>
      <c r="VNJ5" s="503"/>
      <c r="VNK5" s="503"/>
      <c r="VNL5" s="503"/>
      <c r="VNM5" s="503"/>
      <c r="VNN5" s="503"/>
      <c r="VNO5" s="503"/>
      <c r="VNP5" s="503"/>
      <c r="VNQ5" s="503"/>
      <c r="VNR5" s="503"/>
      <c r="VNS5" s="503"/>
      <c r="VNT5" s="503"/>
      <c r="VNU5" s="503"/>
      <c r="VNV5" s="503"/>
      <c r="VNW5" s="503"/>
      <c r="VNX5" s="503"/>
      <c r="VNY5" s="503"/>
      <c r="VNZ5" s="503"/>
      <c r="VOA5" s="503"/>
      <c r="VOB5" s="503"/>
      <c r="VOC5" s="503"/>
      <c r="VOD5" s="503"/>
      <c r="VOE5" s="503"/>
      <c r="VOF5" s="503"/>
      <c r="VOG5" s="503"/>
      <c r="VOH5" s="503"/>
      <c r="VOI5" s="503"/>
      <c r="VOJ5" s="503"/>
      <c r="VOK5" s="503"/>
      <c r="VOL5" s="503"/>
      <c r="VOM5" s="503"/>
      <c r="VON5" s="503"/>
      <c r="VOO5" s="503"/>
      <c r="VOP5" s="503"/>
      <c r="VOQ5" s="503"/>
      <c r="VOR5" s="503"/>
      <c r="VOS5" s="503"/>
      <c r="VOT5" s="503"/>
      <c r="VOU5" s="503"/>
      <c r="VOV5" s="503"/>
      <c r="VOW5" s="503"/>
      <c r="VOX5" s="503"/>
      <c r="VOY5" s="503"/>
      <c r="VOZ5" s="503"/>
      <c r="VPA5" s="503"/>
      <c r="VPB5" s="503"/>
      <c r="VPC5" s="503"/>
      <c r="VPD5" s="503"/>
      <c r="VPE5" s="503"/>
      <c r="VPF5" s="503"/>
      <c r="VPG5" s="503"/>
      <c r="VPH5" s="503"/>
      <c r="VPI5" s="503"/>
      <c r="VPJ5" s="503"/>
      <c r="VPK5" s="503"/>
      <c r="VPL5" s="503"/>
      <c r="VPM5" s="503"/>
      <c r="VPN5" s="503"/>
      <c r="VPO5" s="503"/>
      <c r="VPP5" s="503"/>
      <c r="VPQ5" s="503"/>
      <c r="VPR5" s="503"/>
      <c r="VPS5" s="503"/>
      <c r="VPT5" s="503"/>
      <c r="VPU5" s="503"/>
      <c r="VPV5" s="503"/>
      <c r="VPW5" s="503"/>
      <c r="VPX5" s="503"/>
      <c r="VPY5" s="503"/>
      <c r="VPZ5" s="503"/>
      <c r="VQA5" s="503"/>
      <c r="VQB5" s="503"/>
      <c r="VQC5" s="503"/>
      <c r="VQD5" s="503"/>
      <c r="VQE5" s="503"/>
      <c r="VQF5" s="503"/>
      <c r="VQG5" s="503"/>
      <c r="VQH5" s="503"/>
      <c r="VQI5" s="503"/>
      <c r="VQJ5" s="503"/>
      <c r="VQK5" s="503"/>
      <c r="VQL5" s="503"/>
      <c r="VQM5" s="503"/>
      <c r="VQN5" s="503"/>
      <c r="VQO5" s="503"/>
      <c r="VQP5" s="503"/>
      <c r="VQQ5" s="503"/>
      <c r="VQR5" s="503"/>
      <c r="VQS5" s="503"/>
      <c r="VQT5" s="503"/>
      <c r="VQU5" s="503"/>
      <c r="VQV5" s="503"/>
      <c r="VQW5" s="503"/>
      <c r="VQX5" s="503"/>
      <c r="VQY5" s="503"/>
      <c r="VQZ5" s="503"/>
      <c r="VRA5" s="503"/>
      <c r="VRB5" s="503"/>
      <c r="VRC5" s="503"/>
      <c r="VRD5" s="503"/>
      <c r="VRE5" s="503"/>
      <c r="VRF5" s="503"/>
      <c r="VRG5" s="503"/>
      <c r="VRH5" s="503"/>
      <c r="VRI5" s="503"/>
      <c r="VRJ5" s="503"/>
      <c r="VRK5" s="503"/>
      <c r="VRL5" s="503"/>
      <c r="VRM5" s="503"/>
      <c r="VRN5" s="503"/>
      <c r="VRO5" s="503"/>
      <c r="VRP5" s="503"/>
      <c r="VRQ5" s="503"/>
      <c r="VRR5" s="503"/>
      <c r="VRS5" s="503"/>
      <c r="VRT5" s="503"/>
      <c r="VRU5" s="503"/>
      <c r="VRV5" s="503"/>
      <c r="VRW5" s="503"/>
      <c r="VRX5" s="503"/>
      <c r="VRY5" s="503"/>
      <c r="VRZ5" s="503"/>
      <c r="VSA5" s="503"/>
      <c r="VSB5" s="503"/>
      <c r="VSC5" s="503"/>
      <c r="VSD5" s="503"/>
      <c r="VSE5" s="503"/>
      <c r="VSF5" s="503"/>
      <c r="VSG5" s="503"/>
      <c r="VSH5" s="503"/>
      <c r="VSI5" s="503"/>
      <c r="VSJ5" s="503"/>
      <c r="VSK5" s="503"/>
      <c r="VSL5" s="503"/>
      <c r="VSM5" s="503"/>
      <c r="VSN5" s="503"/>
      <c r="VSO5" s="503"/>
      <c r="VSP5" s="503"/>
      <c r="VSQ5" s="503"/>
      <c r="VSR5" s="503"/>
      <c r="VSS5" s="503"/>
      <c r="VST5" s="503"/>
      <c r="VSU5" s="503"/>
      <c r="VSV5" s="503"/>
      <c r="VSW5" s="503"/>
      <c r="VSX5" s="503"/>
      <c r="VSY5" s="503"/>
      <c r="VSZ5" s="503"/>
      <c r="VTA5" s="503"/>
      <c r="VTB5" s="503"/>
      <c r="VTC5" s="503"/>
      <c r="VTD5" s="503"/>
      <c r="VTE5" s="503"/>
      <c r="VTF5" s="503"/>
      <c r="VTG5" s="503"/>
      <c r="VTH5" s="503"/>
      <c r="VTI5" s="503"/>
      <c r="VTJ5" s="503"/>
      <c r="VTK5" s="503"/>
      <c r="VTL5" s="503"/>
      <c r="VTM5" s="503"/>
      <c r="VTN5" s="503"/>
      <c r="VTO5" s="503"/>
      <c r="VTP5" s="503"/>
      <c r="VTQ5" s="503"/>
      <c r="VTR5" s="503"/>
      <c r="VTS5" s="503"/>
      <c r="VTT5" s="503"/>
      <c r="VTU5" s="503"/>
      <c r="VTV5" s="503"/>
      <c r="VTW5" s="503"/>
      <c r="VTX5" s="503"/>
      <c r="VTY5" s="503"/>
      <c r="VTZ5" s="503"/>
      <c r="VUA5" s="503"/>
      <c r="VUB5" s="503"/>
      <c r="VUC5" s="503"/>
      <c r="VUD5" s="503"/>
      <c r="VUE5" s="503"/>
      <c r="VUF5" s="503"/>
      <c r="VUG5" s="503"/>
      <c r="VUH5" s="503"/>
      <c r="VUI5" s="503"/>
      <c r="VUJ5" s="503"/>
      <c r="VUK5" s="503"/>
      <c r="VUL5" s="503"/>
      <c r="VUM5" s="503"/>
      <c r="VUN5" s="503"/>
      <c r="VUO5" s="503"/>
      <c r="VUP5" s="503"/>
      <c r="VUQ5" s="503"/>
      <c r="VUR5" s="503"/>
      <c r="VUS5" s="503"/>
      <c r="VUT5" s="503"/>
      <c r="VUU5" s="503"/>
      <c r="VUV5" s="503"/>
      <c r="VUW5" s="503"/>
      <c r="VUX5" s="503"/>
      <c r="VUY5" s="503"/>
      <c r="VUZ5" s="503"/>
      <c r="VVA5" s="503"/>
      <c r="VVB5" s="503"/>
      <c r="VVC5" s="503"/>
      <c r="VVD5" s="503"/>
      <c r="VVE5" s="503"/>
      <c r="VVF5" s="503"/>
      <c r="VVG5" s="503"/>
      <c r="VVH5" s="503"/>
      <c r="VVI5" s="503"/>
      <c r="VVJ5" s="503"/>
      <c r="VVK5" s="503"/>
      <c r="VVL5" s="503"/>
      <c r="VVM5" s="503"/>
      <c r="VVN5" s="503"/>
      <c r="VVO5" s="503"/>
      <c r="VVP5" s="503"/>
      <c r="VVQ5" s="503"/>
      <c r="VVR5" s="503"/>
      <c r="VVS5" s="503"/>
      <c r="VVT5" s="503"/>
      <c r="VVU5" s="503"/>
      <c r="VVV5" s="503"/>
      <c r="VVW5" s="503"/>
      <c r="VVX5" s="503"/>
      <c r="VVY5" s="503"/>
      <c r="VVZ5" s="503"/>
      <c r="VWA5" s="503"/>
      <c r="VWB5" s="503"/>
      <c r="VWC5" s="503"/>
      <c r="VWD5" s="503"/>
      <c r="VWE5" s="503"/>
      <c r="VWF5" s="503"/>
      <c r="VWG5" s="503"/>
      <c r="VWH5" s="503"/>
      <c r="VWI5" s="503"/>
      <c r="VWJ5" s="503"/>
      <c r="VWK5" s="503"/>
      <c r="VWL5" s="503"/>
      <c r="VWM5" s="503"/>
      <c r="VWN5" s="503"/>
      <c r="VWO5" s="503"/>
      <c r="VWP5" s="503"/>
      <c r="VWQ5" s="503"/>
      <c r="VWR5" s="503"/>
      <c r="VWS5" s="503"/>
      <c r="VWT5" s="503"/>
      <c r="VWU5" s="503"/>
      <c r="VWV5" s="503"/>
      <c r="VWW5" s="503"/>
      <c r="VWX5" s="503"/>
      <c r="VWY5" s="503"/>
      <c r="VWZ5" s="503"/>
      <c r="VXA5" s="503"/>
      <c r="VXB5" s="503"/>
      <c r="VXC5" s="503"/>
      <c r="VXD5" s="503"/>
      <c r="VXE5" s="503"/>
      <c r="VXF5" s="503"/>
      <c r="VXG5" s="503"/>
      <c r="VXH5" s="503"/>
      <c r="VXI5" s="503"/>
      <c r="VXJ5" s="503"/>
      <c r="VXK5" s="503"/>
      <c r="VXL5" s="503"/>
      <c r="VXM5" s="503"/>
      <c r="VXN5" s="503"/>
      <c r="VXO5" s="503"/>
      <c r="VXP5" s="503"/>
      <c r="VXQ5" s="503"/>
      <c r="VXR5" s="503"/>
      <c r="VXS5" s="503"/>
      <c r="VXT5" s="503"/>
      <c r="VXU5" s="503"/>
      <c r="VXV5" s="503"/>
      <c r="VXW5" s="503"/>
      <c r="VXX5" s="503"/>
      <c r="VXY5" s="503"/>
      <c r="VXZ5" s="503"/>
      <c r="VYA5" s="503"/>
      <c r="VYB5" s="503"/>
      <c r="VYC5" s="503"/>
      <c r="VYD5" s="503"/>
      <c r="VYE5" s="503"/>
      <c r="VYF5" s="503"/>
      <c r="VYG5" s="503"/>
      <c r="VYH5" s="503"/>
      <c r="VYI5" s="503"/>
      <c r="VYJ5" s="503"/>
      <c r="VYK5" s="503"/>
      <c r="VYL5" s="503"/>
      <c r="VYM5" s="503"/>
      <c r="VYN5" s="503"/>
      <c r="VYO5" s="503"/>
      <c r="VYP5" s="503"/>
      <c r="VYQ5" s="503"/>
      <c r="VYR5" s="503"/>
      <c r="VYS5" s="503"/>
      <c r="VYT5" s="503"/>
      <c r="VYU5" s="503"/>
      <c r="VYV5" s="503"/>
      <c r="VYW5" s="503"/>
      <c r="VYX5" s="503"/>
      <c r="VYY5" s="503"/>
      <c r="VYZ5" s="503"/>
      <c r="VZA5" s="503"/>
      <c r="VZB5" s="503"/>
      <c r="VZC5" s="503"/>
      <c r="VZD5" s="503"/>
      <c r="VZE5" s="503"/>
      <c r="VZF5" s="503"/>
      <c r="VZG5" s="503"/>
      <c r="VZH5" s="503"/>
      <c r="VZI5" s="503"/>
      <c r="VZJ5" s="503"/>
      <c r="VZK5" s="503"/>
      <c r="VZL5" s="503"/>
      <c r="VZM5" s="503"/>
      <c r="VZN5" s="503"/>
      <c r="VZO5" s="503"/>
      <c r="VZP5" s="503"/>
      <c r="VZQ5" s="503"/>
      <c r="VZR5" s="503"/>
      <c r="VZS5" s="503"/>
      <c r="VZT5" s="503"/>
      <c r="VZU5" s="503"/>
      <c r="VZV5" s="503"/>
      <c r="VZW5" s="503"/>
      <c r="VZX5" s="503"/>
      <c r="VZY5" s="503"/>
      <c r="VZZ5" s="503"/>
      <c r="WAA5" s="503"/>
      <c r="WAB5" s="503"/>
      <c r="WAC5" s="503"/>
      <c r="WAD5" s="503"/>
      <c r="WAE5" s="503"/>
      <c r="WAF5" s="503"/>
      <c r="WAG5" s="503"/>
      <c r="WAH5" s="503"/>
      <c r="WAI5" s="503"/>
      <c r="WAJ5" s="503"/>
      <c r="WAK5" s="503"/>
      <c r="WAL5" s="503"/>
      <c r="WAM5" s="503"/>
      <c r="WAN5" s="503"/>
      <c r="WAO5" s="503"/>
      <c r="WAP5" s="503"/>
      <c r="WAQ5" s="503"/>
      <c r="WAR5" s="503"/>
      <c r="WAS5" s="503"/>
      <c r="WAT5" s="503"/>
      <c r="WAU5" s="503"/>
      <c r="WAV5" s="503"/>
      <c r="WAW5" s="503"/>
      <c r="WAX5" s="503"/>
      <c r="WAY5" s="503"/>
      <c r="WAZ5" s="503"/>
      <c r="WBA5" s="503"/>
      <c r="WBB5" s="503"/>
      <c r="WBC5" s="503"/>
      <c r="WBD5" s="503"/>
      <c r="WBE5" s="503"/>
      <c r="WBF5" s="503"/>
      <c r="WBG5" s="503"/>
      <c r="WBH5" s="503"/>
      <c r="WBI5" s="503"/>
      <c r="WBJ5" s="503"/>
      <c r="WBK5" s="503"/>
      <c r="WBL5" s="503"/>
      <c r="WBM5" s="503"/>
      <c r="WBN5" s="503"/>
      <c r="WBO5" s="503"/>
      <c r="WBP5" s="503"/>
      <c r="WBQ5" s="503"/>
      <c r="WBR5" s="503"/>
      <c r="WBS5" s="503"/>
      <c r="WBT5" s="503"/>
      <c r="WBU5" s="503"/>
      <c r="WBV5" s="503"/>
      <c r="WBW5" s="503"/>
      <c r="WBX5" s="503"/>
      <c r="WBY5" s="503"/>
      <c r="WBZ5" s="503"/>
      <c r="WCA5" s="503"/>
      <c r="WCB5" s="503"/>
      <c r="WCC5" s="503"/>
      <c r="WCD5" s="503"/>
      <c r="WCE5" s="503"/>
      <c r="WCF5" s="503"/>
      <c r="WCG5" s="503"/>
      <c r="WCH5" s="503"/>
      <c r="WCI5" s="503"/>
      <c r="WCJ5" s="503"/>
      <c r="WCK5" s="503"/>
      <c r="WCL5" s="503"/>
      <c r="WCM5" s="503"/>
      <c r="WCN5" s="503"/>
      <c r="WCO5" s="503"/>
      <c r="WCP5" s="503"/>
      <c r="WCQ5" s="503"/>
      <c r="WCR5" s="503"/>
      <c r="WCS5" s="503"/>
      <c r="WCT5" s="503"/>
      <c r="WCU5" s="503"/>
      <c r="WCV5" s="503"/>
      <c r="WCW5" s="503"/>
      <c r="WCX5" s="503"/>
      <c r="WCY5" s="503"/>
      <c r="WCZ5" s="503"/>
      <c r="WDA5" s="503"/>
      <c r="WDB5" s="503"/>
      <c r="WDC5" s="503"/>
      <c r="WDD5" s="503"/>
      <c r="WDE5" s="503"/>
      <c r="WDF5" s="503"/>
      <c r="WDG5" s="503"/>
      <c r="WDH5" s="503"/>
      <c r="WDI5" s="503"/>
      <c r="WDJ5" s="503"/>
      <c r="WDK5" s="503"/>
      <c r="WDL5" s="503"/>
      <c r="WDM5" s="503"/>
      <c r="WDN5" s="503"/>
      <c r="WDO5" s="503"/>
      <c r="WDP5" s="503"/>
      <c r="WDQ5" s="503"/>
      <c r="WDR5" s="503"/>
      <c r="WDS5" s="503"/>
      <c r="WDT5" s="503"/>
      <c r="WDU5" s="503"/>
      <c r="WDV5" s="503"/>
      <c r="WDW5" s="503"/>
      <c r="WDX5" s="503"/>
      <c r="WDY5" s="503"/>
      <c r="WDZ5" s="503"/>
      <c r="WEA5" s="503"/>
      <c r="WEB5" s="503"/>
      <c r="WEC5" s="503"/>
      <c r="WED5" s="503"/>
      <c r="WEE5" s="503"/>
      <c r="WEF5" s="503"/>
      <c r="WEG5" s="503"/>
      <c r="WEH5" s="503"/>
      <c r="WEI5" s="503"/>
      <c r="WEJ5" s="503"/>
      <c r="WEK5" s="503"/>
      <c r="WEL5" s="503"/>
      <c r="WEM5" s="503"/>
      <c r="WEN5" s="503"/>
      <c r="WEO5" s="503"/>
      <c r="WEP5" s="503"/>
      <c r="WEQ5" s="503"/>
      <c r="WER5" s="503"/>
      <c r="WES5" s="503"/>
      <c r="WET5" s="503"/>
      <c r="WEU5" s="503"/>
      <c r="WEV5" s="503"/>
      <c r="WEW5" s="503"/>
      <c r="WEX5" s="503"/>
      <c r="WEY5" s="503"/>
      <c r="WEZ5" s="503"/>
      <c r="WFA5" s="503"/>
      <c r="WFB5" s="503"/>
      <c r="WFC5" s="503"/>
      <c r="WFD5" s="503"/>
      <c r="WFE5" s="503"/>
      <c r="WFF5" s="503"/>
      <c r="WFG5" s="503"/>
      <c r="WFH5" s="503"/>
      <c r="WFI5" s="503"/>
      <c r="WFJ5" s="503"/>
      <c r="WFK5" s="503"/>
      <c r="WFL5" s="503"/>
      <c r="WFM5" s="503"/>
      <c r="WFN5" s="503"/>
      <c r="WFO5" s="503"/>
      <c r="WFP5" s="503"/>
      <c r="WFQ5" s="503"/>
      <c r="WFR5" s="503"/>
      <c r="WFS5" s="503"/>
      <c r="WFT5" s="503"/>
      <c r="WFU5" s="503"/>
      <c r="WFV5" s="503"/>
      <c r="WFW5" s="503"/>
      <c r="WFX5" s="503"/>
      <c r="WFY5" s="503"/>
      <c r="WFZ5" s="503"/>
      <c r="WGA5" s="503"/>
      <c r="WGB5" s="503"/>
      <c r="WGC5" s="503"/>
      <c r="WGD5" s="503"/>
      <c r="WGE5" s="503"/>
      <c r="WGF5" s="503"/>
      <c r="WGG5" s="503"/>
      <c r="WGH5" s="503"/>
      <c r="WGI5" s="503"/>
      <c r="WGJ5" s="503"/>
      <c r="WGK5" s="503"/>
      <c r="WGL5" s="503"/>
      <c r="WGM5" s="503"/>
      <c r="WGN5" s="503"/>
      <c r="WGO5" s="503"/>
      <c r="WGP5" s="503"/>
      <c r="WGQ5" s="503"/>
      <c r="WGR5" s="503"/>
      <c r="WGS5" s="503"/>
      <c r="WGT5" s="503"/>
      <c r="WGU5" s="503"/>
      <c r="WGV5" s="503"/>
      <c r="WGW5" s="503"/>
      <c r="WGX5" s="503"/>
      <c r="WGY5" s="503"/>
      <c r="WGZ5" s="503"/>
      <c r="WHA5" s="503"/>
      <c r="WHB5" s="503"/>
      <c r="WHC5" s="503"/>
      <c r="WHD5" s="503"/>
      <c r="WHE5" s="503"/>
      <c r="WHF5" s="503"/>
      <c r="WHG5" s="503"/>
      <c r="WHH5" s="503"/>
      <c r="WHI5" s="503"/>
      <c r="WHJ5" s="503"/>
      <c r="WHK5" s="503"/>
      <c r="WHL5" s="503"/>
      <c r="WHM5" s="503"/>
      <c r="WHN5" s="503"/>
      <c r="WHO5" s="503"/>
      <c r="WHP5" s="503"/>
      <c r="WHQ5" s="503"/>
      <c r="WHR5" s="503"/>
      <c r="WHS5" s="503"/>
      <c r="WHT5" s="503"/>
      <c r="WHU5" s="503"/>
      <c r="WHV5" s="503"/>
      <c r="WHW5" s="503"/>
      <c r="WHX5" s="503"/>
      <c r="WHY5" s="503"/>
      <c r="WHZ5" s="503"/>
      <c r="WIA5" s="503"/>
      <c r="WIB5" s="503"/>
      <c r="WIC5" s="503"/>
      <c r="WID5" s="503"/>
      <c r="WIE5" s="503"/>
      <c r="WIF5" s="503"/>
      <c r="WIG5" s="503"/>
      <c r="WIH5" s="503"/>
      <c r="WII5" s="503"/>
      <c r="WIJ5" s="503"/>
      <c r="WIK5" s="503"/>
      <c r="WIL5" s="503"/>
      <c r="WIM5" s="503"/>
      <c r="WIN5" s="503"/>
      <c r="WIO5" s="503"/>
      <c r="WIP5" s="503"/>
      <c r="WIQ5" s="503"/>
      <c r="WIR5" s="503"/>
      <c r="WIS5" s="503"/>
      <c r="WIT5" s="503"/>
      <c r="WIU5" s="503"/>
      <c r="WIV5" s="503"/>
      <c r="WIW5" s="503"/>
      <c r="WIX5" s="503"/>
      <c r="WIY5" s="503"/>
      <c r="WIZ5" s="503"/>
      <c r="WJA5" s="503"/>
      <c r="WJB5" s="503"/>
      <c r="WJC5" s="503"/>
      <c r="WJD5" s="503"/>
      <c r="WJE5" s="503"/>
      <c r="WJF5" s="503"/>
      <c r="WJG5" s="503"/>
      <c r="WJH5" s="503"/>
      <c r="WJI5" s="503"/>
      <c r="WJJ5" s="503"/>
      <c r="WJK5" s="503"/>
      <c r="WJL5" s="503"/>
      <c r="WJM5" s="503"/>
      <c r="WJN5" s="503"/>
      <c r="WJO5" s="503"/>
      <c r="WJP5" s="503"/>
      <c r="WJQ5" s="503"/>
      <c r="WJR5" s="503"/>
      <c r="WJS5" s="503"/>
      <c r="WJT5" s="503"/>
      <c r="WJU5" s="503"/>
      <c r="WJV5" s="503"/>
      <c r="WJW5" s="503"/>
      <c r="WJX5" s="503"/>
      <c r="WJY5" s="503"/>
      <c r="WJZ5" s="503"/>
      <c r="WKA5" s="503"/>
      <c r="WKB5" s="503"/>
      <c r="WKC5" s="503"/>
      <c r="WKD5" s="503"/>
      <c r="WKE5" s="503"/>
      <c r="WKF5" s="503"/>
      <c r="WKG5" s="503"/>
      <c r="WKH5" s="503"/>
      <c r="WKI5" s="503"/>
      <c r="WKJ5" s="503"/>
      <c r="WKK5" s="503"/>
      <c r="WKL5" s="503"/>
      <c r="WKM5" s="503"/>
      <c r="WKN5" s="503"/>
      <c r="WKO5" s="503"/>
      <c r="WKP5" s="503"/>
      <c r="WKQ5" s="503"/>
      <c r="WKR5" s="503"/>
      <c r="WKS5" s="503"/>
      <c r="WKT5" s="503"/>
      <c r="WKU5" s="503"/>
      <c r="WKV5" s="503"/>
      <c r="WKW5" s="503"/>
      <c r="WKX5" s="503"/>
      <c r="WKY5" s="503"/>
      <c r="WKZ5" s="503"/>
      <c r="WLA5" s="503"/>
      <c r="WLB5" s="503"/>
      <c r="WLC5" s="503"/>
      <c r="WLD5" s="503"/>
      <c r="WLE5" s="503"/>
      <c r="WLF5" s="503"/>
      <c r="WLG5" s="503"/>
      <c r="WLH5" s="503"/>
      <c r="WLI5" s="503"/>
      <c r="WLJ5" s="503"/>
      <c r="WLK5" s="503"/>
      <c r="WLL5" s="503"/>
      <c r="WLM5" s="503"/>
      <c r="WLN5" s="503"/>
      <c r="WLO5" s="503"/>
      <c r="WLP5" s="503"/>
      <c r="WLQ5" s="503"/>
      <c r="WLR5" s="503"/>
      <c r="WLS5" s="503"/>
      <c r="WLT5" s="503"/>
      <c r="WLU5" s="503"/>
      <c r="WLV5" s="503"/>
      <c r="WLW5" s="503"/>
      <c r="WLX5" s="503"/>
      <c r="WLY5" s="503"/>
      <c r="WLZ5" s="503"/>
      <c r="WMA5" s="503"/>
      <c r="WMB5" s="503"/>
      <c r="WMC5" s="503"/>
      <c r="WMD5" s="503"/>
      <c r="WME5" s="503"/>
      <c r="WMF5" s="503"/>
      <c r="WMG5" s="503"/>
      <c r="WMH5" s="503"/>
      <c r="WMI5" s="503"/>
      <c r="WMJ5" s="503"/>
      <c r="WMK5" s="503"/>
      <c r="WML5" s="503"/>
      <c r="WMM5" s="503"/>
      <c r="WMN5" s="503"/>
      <c r="WMO5" s="503"/>
      <c r="WMP5" s="503"/>
      <c r="WMQ5" s="503"/>
      <c r="WMR5" s="503"/>
      <c r="WMS5" s="503"/>
      <c r="WMT5" s="503"/>
      <c r="WMU5" s="503"/>
      <c r="WMV5" s="503"/>
      <c r="WMW5" s="503"/>
      <c r="WMX5" s="503"/>
      <c r="WMY5" s="503"/>
      <c r="WMZ5" s="503"/>
      <c r="WNA5" s="503"/>
      <c r="WNB5" s="503"/>
      <c r="WNC5" s="503"/>
      <c r="WND5" s="503"/>
      <c r="WNE5" s="503"/>
      <c r="WNF5" s="503"/>
      <c r="WNG5" s="503"/>
      <c r="WNH5" s="503"/>
      <c r="WNI5" s="503"/>
      <c r="WNJ5" s="503"/>
      <c r="WNK5" s="503"/>
      <c r="WNL5" s="503"/>
      <c r="WNM5" s="503"/>
      <c r="WNN5" s="503"/>
      <c r="WNO5" s="503"/>
      <c r="WNP5" s="503"/>
      <c r="WNQ5" s="503"/>
      <c r="WNR5" s="503"/>
      <c r="WNS5" s="503"/>
      <c r="WNT5" s="503"/>
      <c r="WNU5" s="503"/>
      <c r="WNV5" s="503"/>
      <c r="WNW5" s="503"/>
      <c r="WNX5" s="503"/>
      <c r="WNY5" s="503"/>
      <c r="WNZ5" s="503"/>
      <c r="WOA5" s="503"/>
      <c r="WOB5" s="503"/>
      <c r="WOC5" s="503"/>
      <c r="WOD5" s="503"/>
      <c r="WOE5" s="503"/>
      <c r="WOF5" s="503"/>
      <c r="WOG5" s="503"/>
      <c r="WOH5" s="503"/>
      <c r="WOI5" s="503"/>
      <c r="WOJ5" s="503"/>
      <c r="WOK5" s="503"/>
      <c r="WOL5" s="503"/>
      <c r="WOM5" s="503"/>
      <c r="WON5" s="503"/>
      <c r="WOO5" s="503"/>
      <c r="WOP5" s="503"/>
      <c r="WOQ5" s="503"/>
      <c r="WOR5" s="503"/>
      <c r="WOS5" s="503"/>
      <c r="WOT5" s="503"/>
      <c r="WOU5" s="503"/>
      <c r="WOV5" s="503"/>
      <c r="WOW5" s="503"/>
      <c r="WOX5" s="503"/>
      <c r="WOY5" s="503"/>
      <c r="WOZ5" s="503"/>
      <c r="WPA5" s="503"/>
      <c r="WPB5" s="503"/>
      <c r="WPC5" s="503"/>
      <c r="WPD5" s="503"/>
      <c r="WPE5" s="503"/>
      <c r="WPF5" s="503"/>
      <c r="WPG5" s="503"/>
      <c r="WPH5" s="503"/>
      <c r="WPI5" s="503"/>
      <c r="WPJ5" s="503"/>
      <c r="WPK5" s="503"/>
      <c r="WPL5" s="503"/>
      <c r="WPM5" s="503"/>
      <c r="WPN5" s="503"/>
      <c r="WPO5" s="503"/>
      <c r="WPP5" s="503"/>
      <c r="WPQ5" s="503"/>
      <c r="WPR5" s="503"/>
      <c r="WPS5" s="503"/>
      <c r="WPT5" s="503"/>
      <c r="WPU5" s="503"/>
      <c r="WPV5" s="503"/>
      <c r="WPW5" s="503"/>
      <c r="WPX5" s="503"/>
      <c r="WPY5" s="503"/>
      <c r="WPZ5" s="503"/>
      <c r="WQA5" s="503"/>
      <c r="WQB5" s="503"/>
      <c r="WQC5" s="503"/>
      <c r="WQD5" s="503"/>
      <c r="WQE5" s="503"/>
      <c r="WQF5" s="503"/>
      <c r="WQG5" s="503"/>
      <c r="WQH5" s="503"/>
      <c r="WQI5" s="503"/>
      <c r="WQJ5" s="503"/>
      <c r="WQK5" s="503"/>
      <c r="WQL5" s="503"/>
      <c r="WQM5" s="503"/>
      <c r="WQN5" s="503"/>
      <c r="WQO5" s="503"/>
      <c r="WQP5" s="503"/>
      <c r="WQQ5" s="503"/>
      <c r="WQR5" s="503"/>
      <c r="WQS5" s="503"/>
      <c r="WQT5" s="503"/>
      <c r="WQU5" s="503"/>
      <c r="WQV5" s="503"/>
      <c r="WQW5" s="503"/>
      <c r="WQX5" s="503"/>
      <c r="WQY5" s="503"/>
      <c r="WQZ5" s="503"/>
      <c r="WRA5" s="503"/>
      <c r="WRB5" s="503"/>
      <c r="WRC5" s="503"/>
      <c r="WRD5" s="503"/>
      <c r="WRE5" s="503"/>
      <c r="WRF5" s="503"/>
      <c r="WRG5" s="503"/>
      <c r="WRH5" s="503"/>
      <c r="WRI5" s="503"/>
      <c r="WRJ5" s="503"/>
      <c r="WRK5" s="503"/>
      <c r="WRL5" s="503"/>
      <c r="WRM5" s="503"/>
      <c r="WRN5" s="503"/>
      <c r="WRO5" s="503"/>
      <c r="WRP5" s="503"/>
      <c r="WRQ5" s="503"/>
      <c r="WRR5" s="503"/>
      <c r="WRS5" s="503"/>
      <c r="WRT5" s="503"/>
      <c r="WRU5" s="503"/>
      <c r="WRV5" s="503"/>
      <c r="WRW5" s="503"/>
      <c r="WRX5" s="503"/>
      <c r="WRY5" s="503"/>
      <c r="WRZ5" s="503"/>
      <c r="WSA5" s="503"/>
      <c r="WSB5" s="503"/>
      <c r="WSC5" s="503"/>
      <c r="WSD5" s="503"/>
      <c r="WSE5" s="503"/>
      <c r="WSF5" s="503"/>
      <c r="WSG5" s="503"/>
      <c r="WSH5" s="503"/>
      <c r="WSI5" s="503"/>
      <c r="WSJ5" s="503"/>
      <c r="WSK5" s="503"/>
      <c r="WSL5" s="503"/>
      <c r="WSM5" s="503"/>
      <c r="WSN5" s="503"/>
      <c r="WSO5" s="503"/>
      <c r="WSP5" s="503"/>
      <c r="WSQ5" s="503"/>
      <c r="WSR5" s="503"/>
      <c r="WSS5" s="503"/>
      <c r="WST5" s="503"/>
      <c r="WSU5" s="503"/>
      <c r="WSV5" s="503"/>
      <c r="WSW5" s="503"/>
      <c r="WSX5" s="503"/>
      <c r="WSY5" s="503"/>
      <c r="WSZ5" s="503"/>
      <c r="WTA5" s="503"/>
      <c r="WTB5" s="503"/>
      <c r="WTC5" s="503"/>
      <c r="WTD5" s="503"/>
      <c r="WTE5" s="503"/>
      <c r="WTF5" s="503"/>
      <c r="WTG5" s="503"/>
      <c r="WTH5" s="503"/>
      <c r="WTI5" s="503"/>
      <c r="WTJ5" s="503"/>
      <c r="WTK5" s="503"/>
      <c r="WTL5" s="503"/>
      <c r="WTM5" s="503"/>
      <c r="WTN5" s="503"/>
      <c r="WTO5" s="503"/>
      <c r="WTP5" s="503"/>
      <c r="WTQ5" s="503"/>
      <c r="WTR5" s="503"/>
      <c r="WTS5" s="503"/>
      <c r="WTT5" s="503"/>
      <c r="WTU5" s="503"/>
      <c r="WTV5" s="503"/>
      <c r="WTW5" s="503"/>
      <c r="WTX5" s="503"/>
      <c r="WTY5" s="503"/>
      <c r="WTZ5" s="503"/>
      <c r="WUA5" s="503"/>
      <c r="WUB5" s="503"/>
      <c r="WUC5" s="503"/>
      <c r="WUD5" s="503"/>
      <c r="WUE5" s="503"/>
      <c r="WUF5" s="503"/>
      <c r="WUG5" s="503"/>
      <c r="WUH5" s="503"/>
      <c r="WUI5" s="503"/>
      <c r="WUJ5" s="503"/>
      <c r="WUK5" s="503"/>
      <c r="WUL5" s="503"/>
      <c r="WUM5" s="503"/>
      <c r="WUN5" s="503"/>
      <c r="WUO5" s="503"/>
      <c r="WUP5" s="503"/>
      <c r="WUQ5" s="503"/>
      <c r="WUR5" s="503"/>
      <c r="WUS5" s="503"/>
      <c r="WUT5" s="503"/>
      <c r="WUU5" s="503"/>
      <c r="WUV5" s="503"/>
      <c r="WUW5" s="503"/>
      <c r="WUX5" s="503"/>
      <c r="WUY5" s="503"/>
      <c r="WUZ5" s="503"/>
      <c r="WVA5" s="503"/>
      <c r="WVB5" s="503"/>
      <c r="WVC5" s="503"/>
      <c r="WVD5" s="503"/>
      <c r="WVE5" s="503"/>
      <c r="WVF5" s="503"/>
      <c r="WVG5" s="503"/>
      <c r="WVH5" s="503"/>
      <c r="WVI5" s="503"/>
      <c r="WVJ5" s="503"/>
      <c r="WVK5" s="503"/>
      <c r="WVL5" s="503"/>
      <c r="WVM5" s="503"/>
      <c r="WVN5" s="503"/>
      <c r="WVO5" s="503"/>
      <c r="WVP5" s="503"/>
      <c r="WVQ5" s="503"/>
      <c r="WVR5" s="503"/>
      <c r="WVS5" s="503"/>
      <c r="WVT5" s="503"/>
      <c r="WVU5" s="503"/>
      <c r="WVV5" s="503"/>
      <c r="WVW5" s="503"/>
      <c r="WVX5" s="503"/>
      <c r="WVY5" s="503"/>
      <c r="WVZ5" s="503"/>
      <c r="WWA5" s="503"/>
      <c r="WWB5" s="503"/>
      <c r="WWC5" s="503"/>
      <c r="WWD5" s="503"/>
      <c r="WWE5" s="503"/>
      <c r="WWF5" s="503"/>
      <c r="WWG5" s="503"/>
      <c r="WWH5" s="503"/>
      <c r="WWI5" s="503"/>
      <c r="WWJ5" s="503"/>
      <c r="WWK5" s="503"/>
      <c r="WWL5" s="503"/>
      <c r="WWM5" s="503"/>
      <c r="WWN5" s="503"/>
      <c r="WWO5" s="503"/>
      <c r="WWP5" s="503"/>
      <c r="WWQ5" s="503"/>
      <c r="WWR5" s="503"/>
      <c r="WWS5" s="503"/>
      <c r="WWT5" s="503"/>
      <c r="WWU5" s="503"/>
      <c r="WWV5" s="503"/>
      <c r="WWW5" s="503"/>
      <c r="WWX5" s="503"/>
      <c r="WWY5" s="503"/>
      <c r="WWZ5" s="503"/>
      <c r="WXA5" s="503"/>
      <c r="WXB5" s="503"/>
      <c r="WXC5" s="503"/>
      <c r="WXD5" s="503"/>
      <c r="WXE5" s="503"/>
      <c r="WXF5" s="503"/>
      <c r="WXG5" s="503"/>
      <c r="WXH5" s="503"/>
      <c r="WXI5" s="503"/>
      <c r="WXJ5" s="503"/>
      <c r="WXK5" s="503"/>
      <c r="WXL5" s="503"/>
      <c r="WXM5" s="503"/>
      <c r="WXN5" s="503"/>
      <c r="WXO5" s="503"/>
      <c r="WXP5" s="503"/>
      <c r="WXQ5" s="503"/>
      <c r="WXR5" s="503"/>
      <c r="WXS5" s="503"/>
      <c r="WXT5" s="503"/>
      <c r="WXU5" s="503"/>
      <c r="WXV5" s="503"/>
      <c r="WXW5" s="503"/>
      <c r="WXX5" s="503"/>
      <c r="WXY5" s="503"/>
      <c r="WXZ5" s="503"/>
      <c r="WYA5" s="503"/>
      <c r="WYB5" s="503"/>
      <c r="WYC5" s="503"/>
      <c r="WYD5" s="503"/>
      <c r="WYE5" s="503"/>
      <c r="WYF5" s="503"/>
      <c r="WYG5" s="503"/>
      <c r="WYH5" s="503"/>
      <c r="WYI5" s="503"/>
      <c r="WYJ5" s="503"/>
      <c r="WYK5" s="503"/>
      <c r="WYL5" s="503"/>
      <c r="WYM5" s="503"/>
      <c r="WYN5" s="503"/>
      <c r="WYO5" s="503"/>
      <c r="WYP5" s="503"/>
      <c r="WYQ5" s="503"/>
      <c r="WYR5" s="503"/>
      <c r="WYS5" s="503"/>
      <c r="WYT5" s="503"/>
      <c r="WYU5" s="503"/>
      <c r="WYV5" s="503"/>
      <c r="WYW5" s="503"/>
      <c r="WYX5" s="503"/>
      <c r="WYY5" s="503"/>
      <c r="WYZ5" s="503"/>
      <c r="WZA5" s="503"/>
      <c r="WZB5" s="503"/>
      <c r="WZC5" s="503"/>
      <c r="WZD5" s="503"/>
      <c r="WZE5" s="503"/>
      <c r="WZF5" s="503"/>
      <c r="WZG5" s="503"/>
      <c r="WZH5" s="503"/>
      <c r="WZI5" s="503"/>
      <c r="WZJ5" s="503"/>
      <c r="WZK5" s="503"/>
      <c r="WZL5" s="503"/>
      <c r="WZM5" s="503"/>
      <c r="WZN5" s="503"/>
      <c r="WZO5" s="503"/>
      <c r="WZP5" s="503"/>
      <c r="WZQ5" s="503"/>
      <c r="WZR5" s="503"/>
      <c r="WZS5" s="503"/>
      <c r="WZT5" s="503"/>
      <c r="WZU5" s="503"/>
      <c r="WZV5" s="503"/>
      <c r="WZW5" s="503"/>
      <c r="WZX5" s="503"/>
      <c r="WZY5" s="503"/>
      <c r="WZZ5" s="503"/>
      <c r="XAA5" s="503"/>
      <c r="XAB5" s="503"/>
      <c r="XAC5" s="503"/>
      <c r="XAD5" s="503"/>
      <c r="XAE5" s="503"/>
      <c r="XAF5" s="503"/>
      <c r="XAG5" s="503"/>
      <c r="XAH5" s="503"/>
      <c r="XAI5" s="503"/>
      <c r="XAJ5" s="503"/>
      <c r="XAK5" s="503"/>
      <c r="XAL5" s="503"/>
      <c r="XAM5" s="503"/>
      <c r="XAN5" s="503"/>
      <c r="XAO5" s="503"/>
      <c r="XAP5" s="503"/>
      <c r="XAQ5" s="503"/>
      <c r="XAR5" s="503"/>
      <c r="XAS5" s="503"/>
      <c r="XAT5" s="503"/>
      <c r="XAU5" s="503"/>
      <c r="XAV5" s="503"/>
      <c r="XAW5" s="503"/>
      <c r="XAX5" s="503"/>
      <c r="XAY5" s="503"/>
      <c r="XAZ5" s="503"/>
      <c r="XBA5" s="503"/>
      <c r="XBB5" s="503"/>
      <c r="XBC5" s="503"/>
      <c r="XBD5" s="503"/>
      <c r="XBE5" s="503"/>
      <c r="XBF5" s="503"/>
      <c r="XBG5" s="503"/>
      <c r="XBH5" s="503"/>
      <c r="XBI5" s="503"/>
      <c r="XBJ5" s="503"/>
      <c r="XBK5" s="503"/>
      <c r="XBL5" s="503"/>
      <c r="XBM5" s="503"/>
      <c r="XBN5" s="503"/>
      <c r="XBO5" s="503"/>
      <c r="XBP5" s="503"/>
      <c r="XBQ5" s="503"/>
      <c r="XBR5" s="503"/>
      <c r="XBS5" s="503"/>
      <c r="XBT5" s="503"/>
      <c r="XBU5" s="503"/>
      <c r="XBV5" s="503"/>
      <c r="XBW5" s="503"/>
      <c r="XBX5" s="503"/>
      <c r="XBY5" s="503"/>
      <c r="XBZ5" s="503"/>
      <c r="XCA5" s="503"/>
      <c r="XCB5" s="503"/>
      <c r="XCC5" s="503"/>
      <c r="XCD5" s="503"/>
      <c r="XCE5" s="503"/>
      <c r="XCF5" s="503"/>
      <c r="XCG5" s="503"/>
      <c r="XCH5" s="503"/>
      <c r="XCI5" s="503"/>
      <c r="XCJ5" s="503"/>
      <c r="XCK5" s="503"/>
      <c r="XCL5" s="503"/>
      <c r="XCM5" s="503"/>
      <c r="XCN5" s="503"/>
      <c r="XCO5" s="503"/>
      <c r="XCP5" s="503"/>
      <c r="XCQ5" s="503"/>
      <c r="XCR5" s="503"/>
      <c r="XCS5" s="503"/>
      <c r="XCT5" s="503"/>
      <c r="XCU5" s="503"/>
      <c r="XCV5" s="503"/>
      <c r="XCW5" s="503"/>
      <c r="XCX5" s="503"/>
      <c r="XCY5" s="503"/>
      <c r="XCZ5" s="503"/>
      <c r="XDA5" s="503"/>
      <c r="XDB5" s="503"/>
      <c r="XDC5" s="503"/>
      <c r="XDD5" s="503"/>
      <c r="XDE5" s="503"/>
      <c r="XDF5" s="503"/>
      <c r="XDG5" s="503"/>
      <c r="XDH5" s="503"/>
      <c r="XDI5" s="503"/>
      <c r="XDJ5" s="503"/>
      <c r="XDK5" s="503"/>
      <c r="XDL5" s="503"/>
      <c r="XDM5" s="503"/>
      <c r="XDN5" s="503"/>
      <c r="XDO5" s="503"/>
      <c r="XDP5" s="503"/>
      <c r="XDQ5" s="503"/>
      <c r="XDR5" s="503"/>
      <c r="XDS5" s="503"/>
      <c r="XDT5" s="503"/>
      <c r="XDU5" s="503"/>
      <c r="XDV5" s="503"/>
      <c r="XDW5" s="503"/>
      <c r="XDX5" s="503"/>
      <c r="XDY5" s="503"/>
      <c r="XDZ5" s="503"/>
      <c r="XEA5" s="503"/>
      <c r="XEB5" s="503"/>
      <c r="XEC5" s="503"/>
      <c r="XED5" s="503"/>
      <c r="XEE5" s="503"/>
      <c r="XEF5" s="503"/>
      <c r="XEG5" s="503"/>
      <c r="XEH5" s="503"/>
      <c r="XEI5" s="503"/>
      <c r="XEJ5" s="503"/>
      <c r="XEK5" s="503"/>
      <c r="XEL5" s="503"/>
      <c r="XEM5" s="503"/>
      <c r="XEN5" s="503"/>
      <c r="XEO5" s="503"/>
      <c r="XEP5" s="503"/>
      <c r="XEQ5" s="503"/>
      <c r="XER5" s="503"/>
      <c r="XES5" s="503"/>
      <c r="XET5" s="503"/>
      <c r="XEU5" s="503"/>
      <c r="XEV5" s="503"/>
      <c r="XEW5" s="503"/>
      <c r="XEX5" s="503"/>
      <c r="XEY5" s="503"/>
      <c r="XEZ5" s="503"/>
      <c r="XFA5" s="503"/>
      <c r="XFB5" s="503"/>
      <c r="XFC5" s="503"/>
      <c r="XFD5" s="503"/>
    </row>
    <row r="6" spans="1:16384" ht="10.5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90"/>
    </row>
    <row r="7" spans="1:16384" ht="10.5" x14ac:dyDescent="0.25">
      <c r="A7" s="34" t="s">
        <v>2</v>
      </c>
      <c r="B7" s="180"/>
      <c r="C7" s="180"/>
      <c r="D7" s="34" t="s">
        <v>3</v>
      </c>
      <c r="E7" s="34" t="s">
        <v>3</v>
      </c>
      <c r="F7" s="34" t="s">
        <v>3</v>
      </c>
      <c r="G7" s="180"/>
      <c r="H7" s="180"/>
      <c r="I7" s="180"/>
      <c r="J7" s="180"/>
      <c r="K7" s="180"/>
      <c r="L7" s="180"/>
      <c r="M7" s="180"/>
      <c r="N7" s="180"/>
      <c r="O7" s="180"/>
      <c r="P7" s="272"/>
      <c r="Q7" s="290"/>
    </row>
    <row r="8" spans="1:16384" ht="10.5" x14ac:dyDescent="0.25">
      <c r="A8" s="285" t="s">
        <v>4</v>
      </c>
      <c r="B8" s="291"/>
      <c r="C8" s="285" t="s">
        <v>5</v>
      </c>
      <c r="D8" s="285" t="s">
        <v>6</v>
      </c>
      <c r="E8" s="285" t="s">
        <v>7</v>
      </c>
      <c r="F8" s="285" t="s">
        <v>8</v>
      </c>
      <c r="G8" s="285"/>
      <c r="H8" s="285" t="s">
        <v>372</v>
      </c>
      <c r="I8" s="285" t="s">
        <v>373</v>
      </c>
      <c r="J8" s="285" t="s">
        <v>374</v>
      </c>
      <c r="K8" s="285" t="s">
        <v>375</v>
      </c>
      <c r="L8" s="285" t="s">
        <v>376</v>
      </c>
      <c r="M8" s="285" t="s">
        <v>377</v>
      </c>
      <c r="N8" s="285" t="s">
        <v>378</v>
      </c>
      <c r="O8" s="285" t="s">
        <v>379</v>
      </c>
      <c r="P8" s="37"/>
    </row>
    <row r="9" spans="1:16384" x14ac:dyDescent="0.2">
      <c r="A9" s="37"/>
      <c r="B9" s="38" t="s">
        <v>9</v>
      </c>
      <c r="C9" s="38" t="s">
        <v>10</v>
      </c>
      <c r="D9" s="38" t="s">
        <v>380</v>
      </c>
      <c r="E9" s="38" t="s">
        <v>381</v>
      </c>
      <c r="F9" s="38" t="s">
        <v>382</v>
      </c>
      <c r="G9" s="38"/>
      <c r="H9" s="38" t="s">
        <v>383</v>
      </c>
      <c r="I9" s="38" t="s">
        <v>384</v>
      </c>
      <c r="J9" s="38" t="s">
        <v>385</v>
      </c>
      <c r="K9" s="38" t="s">
        <v>386</v>
      </c>
      <c r="L9" s="38" t="s">
        <v>387</v>
      </c>
      <c r="M9" s="38" t="s">
        <v>388</v>
      </c>
      <c r="N9" s="38" t="s">
        <v>389</v>
      </c>
      <c r="O9" s="38" t="s">
        <v>390</v>
      </c>
      <c r="P9" s="37"/>
    </row>
    <row r="10" spans="1:16384" x14ac:dyDescent="0.2">
      <c r="A10" s="38">
        <v>1</v>
      </c>
      <c r="B10" s="39" t="s">
        <v>391</v>
      </c>
      <c r="C10" s="38"/>
      <c r="D10" s="38"/>
      <c r="E10" s="37"/>
      <c r="F10" s="37"/>
      <c r="G10" s="37"/>
      <c r="H10" s="37"/>
      <c r="I10" s="37"/>
      <c r="J10" s="38"/>
      <c r="K10" s="38"/>
      <c r="L10" s="38"/>
      <c r="M10" s="38"/>
      <c r="N10" s="38"/>
      <c r="O10" s="38"/>
      <c r="P10" s="37"/>
    </row>
    <row r="11" spans="1:16384" x14ac:dyDescent="0.2">
      <c r="A11" s="38">
        <f>A10+1</f>
        <v>2</v>
      </c>
      <c r="B11" s="37" t="s">
        <v>392</v>
      </c>
      <c r="C11" s="38" t="s">
        <v>393</v>
      </c>
      <c r="D11" s="46">
        <f>SUM(H11:I11)</f>
        <v>369409021.81868041</v>
      </c>
      <c r="E11" s="46">
        <f>SUM(J11:K11)</f>
        <v>117966594.08000001</v>
      </c>
      <c r="F11" s="46">
        <f>SUM(L11:O11)</f>
        <v>23251589.448729604</v>
      </c>
      <c r="G11" s="46"/>
      <c r="H11" s="190">
        <v>369408968.99624401</v>
      </c>
      <c r="I11" s="190">
        <v>52.822436363636363</v>
      </c>
      <c r="J11" s="190">
        <v>117941137.18000001</v>
      </c>
      <c r="K11" s="190">
        <v>25456.9</v>
      </c>
      <c r="L11" s="190">
        <v>16769592.583254175</v>
      </c>
      <c r="M11" s="190">
        <v>4419777.9054754293</v>
      </c>
      <c r="N11" s="190">
        <v>1992002.78</v>
      </c>
      <c r="O11" s="190">
        <v>70216.179999999993</v>
      </c>
      <c r="P11" s="37"/>
    </row>
    <row r="12" spans="1:16384" x14ac:dyDescent="0.2">
      <c r="A12" s="38">
        <f t="shared" ref="A12:A28" si="0">A11+1</f>
        <v>3</v>
      </c>
      <c r="B12" s="37"/>
      <c r="C12" s="38"/>
      <c r="D12" s="46"/>
      <c r="E12" s="46"/>
      <c r="F12" s="46"/>
      <c r="G12" s="46"/>
      <c r="H12" s="190"/>
      <c r="I12" s="190"/>
      <c r="J12" s="190"/>
      <c r="K12" s="190"/>
      <c r="L12" s="190"/>
      <c r="M12" s="190"/>
      <c r="N12" s="190"/>
      <c r="O12" s="190"/>
      <c r="P12" s="37"/>
    </row>
    <row r="13" spans="1:16384" x14ac:dyDescent="0.2">
      <c r="A13" s="38">
        <f t="shared" si="0"/>
        <v>4</v>
      </c>
      <c r="B13" s="37" t="s">
        <v>394</v>
      </c>
      <c r="C13" s="38" t="s">
        <v>393</v>
      </c>
      <c r="D13" s="46">
        <f t="shared" ref="D13:D14" si="1">SUM(H13:I13)</f>
        <v>108303471.3886804</v>
      </c>
      <c r="E13" s="46">
        <f t="shared" ref="E13:E14" si="2">SUM(J13:K13)</f>
        <v>23448771.809999999</v>
      </c>
      <c r="F13" s="46">
        <f t="shared" ref="F13:F14" si="3">SUM(L13:O13)</f>
        <v>2739539.2499999995</v>
      </c>
      <c r="G13" s="46"/>
      <c r="H13" s="292">
        <v>108303454.27624403</v>
      </c>
      <c r="I13" s="292">
        <v>17.112436363636363</v>
      </c>
      <c r="J13" s="292">
        <v>23437486.57</v>
      </c>
      <c r="K13" s="292">
        <v>11285.24</v>
      </c>
      <c r="L13" s="292">
        <v>1811918.46</v>
      </c>
      <c r="M13" s="292">
        <v>521441.97</v>
      </c>
      <c r="N13" s="292">
        <v>396092.84</v>
      </c>
      <c r="O13" s="292">
        <v>10085.98</v>
      </c>
      <c r="P13" s="37"/>
    </row>
    <row r="14" spans="1:16384" x14ac:dyDescent="0.2">
      <c r="A14" s="38">
        <f t="shared" si="0"/>
        <v>5</v>
      </c>
      <c r="B14" s="37" t="s">
        <v>395</v>
      </c>
      <c r="C14" s="38" t="s">
        <v>393</v>
      </c>
      <c r="D14" s="46">
        <f t="shared" si="1"/>
        <v>0</v>
      </c>
      <c r="E14" s="46">
        <f t="shared" si="2"/>
        <v>0</v>
      </c>
      <c r="F14" s="46">
        <f t="shared" si="3"/>
        <v>2197744.44</v>
      </c>
      <c r="G14" s="46"/>
      <c r="H14" s="292">
        <v>0</v>
      </c>
      <c r="I14" s="292">
        <v>0</v>
      </c>
      <c r="J14" s="292">
        <v>0</v>
      </c>
      <c r="K14" s="292">
        <v>0</v>
      </c>
      <c r="L14" s="292">
        <v>2007490.61</v>
      </c>
      <c r="M14" s="292">
        <v>154956.29</v>
      </c>
      <c r="N14" s="292">
        <v>35297.54</v>
      </c>
      <c r="O14" s="292">
        <v>0</v>
      </c>
      <c r="P14" s="37"/>
    </row>
    <row r="15" spans="1:16384" x14ac:dyDescent="0.2">
      <c r="A15" s="38">
        <f t="shared" si="0"/>
        <v>6</v>
      </c>
      <c r="B15" s="37" t="s">
        <v>396</v>
      </c>
      <c r="C15" s="38" t="str">
        <f>"("&amp;A$13&amp;") + ("&amp;A$14&amp;")"</f>
        <v>(4) + (5)</v>
      </c>
      <c r="D15" s="267">
        <f>SUM(D13:D14)</f>
        <v>108303471.3886804</v>
      </c>
      <c r="E15" s="267">
        <f>SUM(E13:E14)</f>
        <v>23448771.809999999</v>
      </c>
      <c r="F15" s="267">
        <f>SUM(F13:F14)</f>
        <v>4937283.6899999995</v>
      </c>
      <c r="G15" s="46"/>
      <c r="H15" s="267">
        <f t="shared" ref="H15:O15" si="4">SUM(H13:H14)</f>
        <v>108303454.27624403</v>
      </c>
      <c r="I15" s="267">
        <f t="shared" si="4"/>
        <v>17.112436363636363</v>
      </c>
      <c r="J15" s="267">
        <f t="shared" si="4"/>
        <v>23437486.57</v>
      </c>
      <c r="K15" s="267">
        <f>SUM(K13:K14)</f>
        <v>11285.24</v>
      </c>
      <c r="L15" s="267">
        <f t="shared" si="4"/>
        <v>3819409.0700000003</v>
      </c>
      <c r="M15" s="267">
        <f t="shared" si="4"/>
        <v>676398.26</v>
      </c>
      <c r="N15" s="267">
        <f t="shared" si="4"/>
        <v>431390.38</v>
      </c>
      <c r="O15" s="267">
        <f t="shared" si="4"/>
        <v>10085.98</v>
      </c>
      <c r="P15" s="37"/>
    </row>
    <row r="16" spans="1:16384" x14ac:dyDescent="0.2">
      <c r="A16" s="38">
        <f t="shared" si="0"/>
        <v>7</v>
      </c>
      <c r="B16" s="37"/>
      <c r="C16" s="38"/>
      <c r="D16" s="46"/>
      <c r="E16" s="46"/>
      <c r="F16" s="46"/>
      <c r="G16" s="40"/>
      <c r="H16" s="40"/>
      <c r="I16" s="40"/>
      <c r="J16" s="40"/>
      <c r="K16" s="40"/>
      <c r="L16" s="40"/>
      <c r="M16" s="40"/>
      <c r="N16" s="40"/>
      <c r="O16" s="40"/>
      <c r="P16" s="37"/>
    </row>
    <row r="17" spans="1:16" ht="10.5" thickBot="1" x14ac:dyDescent="0.25">
      <c r="A17" s="38">
        <f t="shared" si="0"/>
        <v>8</v>
      </c>
      <c r="B17" s="37" t="s">
        <v>397</v>
      </c>
      <c r="C17" s="38" t="str">
        <f>"("&amp;A11&amp;") - ("&amp;A$15&amp;")"</f>
        <v>(2) - (6)</v>
      </c>
      <c r="D17" s="293">
        <f>D11-D15</f>
        <v>261105550.43000001</v>
      </c>
      <c r="E17" s="293">
        <f>E11-E15</f>
        <v>94517822.270000011</v>
      </c>
      <c r="F17" s="293">
        <f>F11-F15</f>
        <v>18314305.758729607</v>
      </c>
      <c r="G17" s="40"/>
      <c r="H17" s="293">
        <f t="shared" ref="H17:O17" si="5">H11-H15</f>
        <v>261105514.71999997</v>
      </c>
      <c r="I17" s="293">
        <f t="shared" si="5"/>
        <v>35.71</v>
      </c>
      <c r="J17" s="293">
        <f t="shared" si="5"/>
        <v>94503650.610000014</v>
      </c>
      <c r="K17" s="293">
        <f t="shared" si="5"/>
        <v>14171.660000000002</v>
      </c>
      <c r="L17" s="293">
        <f t="shared" si="5"/>
        <v>12950183.513254175</v>
      </c>
      <c r="M17" s="293">
        <f t="shared" si="5"/>
        <v>3743379.6454754295</v>
      </c>
      <c r="N17" s="293">
        <f t="shared" si="5"/>
        <v>1560612.4</v>
      </c>
      <c r="O17" s="293">
        <f t="shared" si="5"/>
        <v>60130.2</v>
      </c>
      <c r="P17" s="37"/>
    </row>
    <row r="18" spans="1:16" ht="10.5" thickTop="1" x14ac:dyDescent="0.2">
      <c r="A18" s="38">
        <f t="shared" si="0"/>
        <v>9</v>
      </c>
      <c r="B18" s="37"/>
      <c r="C18" s="38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37"/>
    </row>
    <row r="19" spans="1:16" x14ac:dyDescent="0.2">
      <c r="A19" s="38">
        <f t="shared" si="0"/>
        <v>10</v>
      </c>
      <c r="B19" s="39" t="s">
        <v>398</v>
      </c>
      <c r="C19" s="38"/>
      <c r="D19" s="38"/>
      <c r="E19" s="37"/>
      <c r="F19" s="37"/>
      <c r="G19" s="37"/>
      <c r="H19" s="37"/>
      <c r="I19" s="37"/>
      <c r="J19" s="38"/>
      <c r="K19" s="38"/>
      <c r="L19" s="38"/>
      <c r="M19" s="38"/>
      <c r="N19" s="38"/>
      <c r="O19" s="38"/>
      <c r="P19" s="37"/>
    </row>
    <row r="20" spans="1:16" x14ac:dyDescent="0.2">
      <c r="A20" s="38">
        <f t="shared" si="0"/>
        <v>11</v>
      </c>
      <c r="B20" s="37" t="s">
        <v>392</v>
      </c>
      <c r="C20" s="38" t="s">
        <v>393</v>
      </c>
      <c r="D20" s="46">
        <f>SUM(H20:I20)</f>
        <v>363968434.35868043</v>
      </c>
      <c r="E20" s="46">
        <f>SUM(J20:K20)</f>
        <v>115542872.56999999</v>
      </c>
      <c r="F20" s="46">
        <f>SUM(L20:O20)</f>
        <v>23083403.753333468</v>
      </c>
      <c r="G20" s="46"/>
      <c r="H20" s="190">
        <v>363968382.27624404</v>
      </c>
      <c r="I20" s="190">
        <v>52.082436363636361</v>
      </c>
      <c r="J20" s="190">
        <v>115517786.53999999</v>
      </c>
      <c r="K20" s="190">
        <v>25086.03</v>
      </c>
      <c r="L20" s="190">
        <v>16636904.087507829</v>
      </c>
      <c r="M20" s="190">
        <v>4384305.3758256389</v>
      </c>
      <c r="N20" s="190">
        <v>1991938.09</v>
      </c>
      <c r="O20" s="190">
        <v>70256.2</v>
      </c>
      <c r="P20" s="37"/>
    </row>
    <row r="21" spans="1:16" x14ac:dyDescent="0.2">
      <c r="A21" s="38">
        <f t="shared" si="0"/>
        <v>12</v>
      </c>
      <c r="B21" s="37"/>
      <c r="C21" s="38"/>
      <c r="D21" s="46"/>
      <c r="E21" s="46"/>
      <c r="F21" s="46"/>
      <c r="G21" s="46"/>
      <c r="H21" s="190"/>
      <c r="I21" s="190"/>
      <c r="J21" s="190"/>
      <c r="K21" s="190"/>
      <c r="L21" s="190"/>
      <c r="M21" s="190"/>
      <c r="N21" s="190"/>
      <c r="O21" s="190"/>
      <c r="P21" s="37"/>
    </row>
    <row r="22" spans="1:16" x14ac:dyDescent="0.2">
      <c r="A22" s="38">
        <f t="shared" si="0"/>
        <v>13</v>
      </c>
      <c r="B22" s="37" t="s">
        <v>394</v>
      </c>
      <c r="C22" s="38" t="s">
        <v>393</v>
      </c>
      <c r="D22" s="46">
        <f t="shared" ref="D22:D23" si="6">SUM(H22:I22)</f>
        <v>108303471.3886804</v>
      </c>
      <c r="E22" s="46">
        <f t="shared" ref="E22:E23" si="7">SUM(J22:K22)</f>
        <v>23448771.809999999</v>
      </c>
      <c r="F22" s="46">
        <f t="shared" ref="F22:F23" si="8">SUM(L22:O22)</f>
        <v>2739539.2499999995</v>
      </c>
      <c r="G22" s="46"/>
      <c r="H22" s="292">
        <v>108303454.27624403</v>
      </c>
      <c r="I22" s="292">
        <v>17.112436363636363</v>
      </c>
      <c r="J22" s="292">
        <v>23437486.57</v>
      </c>
      <c r="K22" s="292">
        <v>11285.24</v>
      </c>
      <c r="L22" s="292">
        <v>1811918.46</v>
      </c>
      <c r="M22" s="292">
        <v>521441.97</v>
      </c>
      <c r="N22" s="292">
        <v>396092.84</v>
      </c>
      <c r="O22" s="292">
        <v>10085.98</v>
      </c>
      <c r="P22" s="37"/>
    </row>
    <row r="23" spans="1:16" x14ac:dyDescent="0.2">
      <c r="A23" s="38">
        <f t="shared" si="0"/>
        <v>14</v>
      </c>
      <c r="B23" s="37" t="s">
        <v>395</v>
      </c>
      <c r="C23" s="38" t="s">
        <v>393</v>
      </c>
      <c r="D23" s="46">
        <f t="shared" si="6"/>
        <v>0</v>
      </c>
      <c r="E23" s="46">
        <f t="shared" si="7"/>
        <v>0</v>
      </c>
      <c r="F23" s="46">
        <f t="shared" si="8"/>
        <v>2166419.6</v>
      </c>
      <c r="G23" s="46"/>
      <c r="H23" s="292">
        <v>0</v>
      </c>
      <c r="I23" s="292">
        <v>0</v>
      </c>
      <c r="J23" s="292">
        <v>0</v>
      </c>
      <c r="K23" s="292">
        <v>0</v>
      </c>
      <c r="L23" s="292">
        <v>1978410.44</v>
      </c>
      <c r="M23" s="292">
        <v>152711.62</v>
      </c>
      <c r="N23" s="292">
        <v>35297.54</v>
      </c>
      <c r="O23" s="292">
        <v>0</v>
      </c>
      <c r="P23" s="37"/>
    </row>
    <row r="24" spans="1:16" x14ac:dyDescent="0.2">
      <c r="A24" s="38">
        <f t="shared" si="0"/>
        <v>15</v>
      </c>
      <c r="B24" s="37" t="s">
        <v>396</v>
      </c>
      <c r="C24" s="38" t="str">
        <f>"("&amp;A$22&amp;") + ("&amp;A$23&amp;")"</f>
        <v>(13) + (14)</v>
      </c>
      <c r="D24" s="267">
        <f>SUM(D22:D23)</f>
        <v>108303471.3886804</v>
      </c>
      <c r="E24" s="267">
        <f>SUM(E22:E23)</f>
        <v>23448771.809999999</v>
      </c>
      <c r="F24" s="267">
        <f>SUM(F22:F23)</f>
        <v>4905958.8499999996</v>
      </c>
      <c r="G24" s="46"/>
      <c r="H24" s="267">
        <f t="shared" ref="H24:O24" si="9">SUM(H22:H23)</f>
        <v>108303454.27624403</v>
      </c>
      <c r="I24" s="267">
        <f t="shared" si="9"/>
        <v>17.112436363636363</v>
      </c>
      <c r="J24" s="267">
        <f t="shared" si="9"/>
        <v>23437486.57</v>
      </c>
      <c r="K24" s="267">
        <f>SUM(K22:K23)</f>
        <v>11285.24</v>
      </c>
      <c r="L24" s="267">
        <f t="shared" si="9"/>
        <v>3790328.9</v>
      </c>
      <c r="M24" s="267">
        <f t="shared" si="9"/>
        <v>674153.59</v>
      </c>
      <c r="N24" s="267">
        <f t="shared" si="9"/>
        <v>431390.38</v>
      </c>
      <c r="O24" s="267">
        <f t="shared" si="9"/>
        <v>10085.98</v>
      </c>
      <c r="P24" s="37"/>
    </row>
    <row r="25" spans="1:16" x14ac:dyDescent="0.2">
      <c r="A25" s="38">
        <f t="shared" si="0"/>
        <v>16</v>
      </c>
      <c r="B25" s="37"/>
      <c r="C25" s="38"/>
      <c r="D25" s="46"/>
      <c r="E25" s="46"/>
      <c r="F25" s="46"/>
      <c r="G25" s="40"/>
      <c r="H25" s="40"/>
      <c r="I25" s="40"/>
      <c r="J25" s="40"/>
      <c r="K25" s="40"/>
      <c r="L25" s="40"/>
      <c r="M25" s="40"/>
      <c r="N25" s="40"/>
      <c r="O25" s="40"/>
      <c r="P25" s="37"/>
    </row>
    <row r="26" spans="1:16" ht="10.5" thickBot="1" x14ac:dyDescent="0.25">
      <c r="A26" s="38">
        <f t="shared" si="0"/>
        <v>17</v>
      </c>
      <c r="B26" s="37" t="s">
        <v>397</v>
      </c>
      <c r="C26" s="38" t="str">
        <f>"("&amp;A20&amp;") - ("&amp;A$24&amp;")"</f>
        <v>(11) - (15)</v>
      </c>
      <c r="D26" s="293">
        <f>D20-D24</f>
        <v>255664962.97000003</v>
      </c>
      <c r="E26" s="293">
        <f>E20-E24</f>
        <v>92094100.75999999</v>
      </c>
      <c r="F26" s="293">
        <f>F20-F24</f>
        <v>18177444.90333347</v>
      </c>
      <c r="G26" s="40"/>
      <c r="H26" s="293">
        <f t="shared" ref="H26:O26" si="10">H20-H24</f>
        <v>255664928</v>
      </c>
      <c r="I26" s="293">
        <f t="shared" si="10"/>
        <v>34.97</v>
      </c>
      <c r="J26" s="293">
        <f t="shared" si="10"/>
        <v>92080299.969999999</v>
      </c>
      <c r="K26" s="293">
        <f t="shared" si="10"/>
        <v>13800.789999999999</v>
      </c>
      <c r="L26" s="293">
        <f t="shared" si="10"/>
        <v>12846575.187507829</v>
      </c>
      <c r="M26" s="293">
        <f t="shared" si="10"/>
        <v>3710151.785825639</v>
      </c>
      <c r="N26" s="293">
        <f t="shared" si="10"/>
        <v>1560547.71</v>
      </c>
      <c r="O26" s="293">
        <f t="shared" si="10"/>
        <v>60170.22</v>
      </c>
      <c r="P26" s="37"/>
    </row>
    <row r="27" spans="1:16" ht="10.5" thickTop="1" x14ac:dyDescent="0.2">
      <c r="A27" s="38">
        <f t="shared" si="0"/>
        <v>18</v>
      </c>
      <c r="B27" s="37"/>
      <c r="C27" s="37"/>
      <c r="D27" s="37"/>
      <c r="E27" s="37"/>
      <c r="F27" s="37"/>
      <c r="G27" s="150"/>
      <c r="H27" s="37"/>
      <c r="I27" s="37"/>
      <c r="J27" s="37"/>
      <c r="K27" s="37"/>
      <c r="L27" s="37"/>
      <c r="M27" s="37"/>
      <c r="N27" s="37"/>
      <c r="O27" s="37"/>
      <c r="P27" s="37"/>
    </row>
    <row r="28" spans="1:16" x14ac:dyDescent="0.2">
      <c r="A28" s="38">
        <f t="shared" si="0"/>
        <v>19</v>
      </c>
      <c r="B28" s="65" t="s">
        <v>399</v>
      </c>
      <c r="D28" s="294">
        <f>D26-D17</f>
        <v>-5440587.4599999785</v>
      </c>
      <c r="E28" s="294">
        <f t="shared" ref="E28:F28" si="11">E26-E17</f>
        <v>-2423721.5100000203</v>
      </c>
      <c r="F28" s="294">
        <f t="shared" si="11"/>
        <v>-136860.85539613664</v>
      </c>
      <c r="H28" s="294">
        <f>H26-H17</f>
        <v>-5440586.719999969</v>
      </c>
      <c r="I28" s="294">
        <f t="shared" ref="I28:O28" si="12">I26-I17</f>
        <v>-0.74000000000000199</v>
      </c>
      <c r="J28" s="294">
        <f t="shared" si="12"/>
        <v>-2423350.6400000155</v>
      </c>
      <c r="K28" s="294">
        <f t="shared" si="12"/>
        <v>-370.87000000000262</v>
      </c>
      <c r="L28" s="294">
        <f t="shared" si="12"/>
        <v>-103608.32574634627</v>
      </c>
      <c r="M28" s="294">
        <f t="shared" si="12"/>
        <v>-33227.859649790451</v>
      </c>
      <c r="N28" s="294">
        <f t="shared" si="12"/>
        <v>-64.689999999944121</v>
      </c>
      <c r="O28" s="294">
        <f t="shared" si="12"/>
        <v>40.020000000004075</v>
      </c>
    </row>
    <row r="29" spans="1:16" x14ac:dyDescent="0.2">
      <c r="D29" s="294"/>
      <c r="E29" s="294"/>
      <c r="F29" s="294"/>
      <c r="H29" s="294"/>
      <c r="I29" s="294"/>
      <c r="J29" s="294"/>
      <c r="K29" s="294"/>
      <c r="L29" s="294"/>
      <c r="M29" s="294"/>
      <c r="N29" s="294"/>
      <c r="O29" s="294"/>
    </row>
  </sheetData>
  <mergeCells count="1097">
    <mergeCell ref="XCS5:XDG5"/>
    <mergeCell ref="XDH5:XDV5"/>
    <mergeCell ref="XDW5:XEK5"/>
    <mergeCell ref="XEL5:XEZ5"/>
    <mergeCell ref="XFA5:XFD5"/>
    <mergeCell ref="WZG5:WZU5"/>
    <mergeCell ref="WZV5:XAJ5"/>
    <mergeCell ref="XAK5:XAY5"/>
    <mergeCell ref="XAZ5:XBN5"/>
    <mergeCell ref="XBO5:XCC5"/>
    <mergeCell ref="XCD5:XCR5"/>
    <mergeCell ref="WVU5:WWI5"/>
    <mergeCell ref="WWJ5:WWX5"/>
    <mergeCell ref="WWY5:WXM5"/>
    <mergeCell ref="WXN5:WYB5"/>
    <mergeCell ref="WYC5:WYQ5"/>
    <mergeCell ref="WYR5:WZF5"/>
    <mergeCell ref="WSI5:WSW5"/>
    <mergeCell ref="WSX5:WTL5"/>
    <mergeCell ref="WTM5:WUA5"/>
    <mergeCell ref="WUB5:WUP5"/>
    <mergeCell ref="WUQ5:WVE5"/>
    <mergeCell ref="WVF5:WVT5"/>
    <mergeCell ref="WOW5:WPK5"/>
    <mergeCell ref="WPL5:WPZ5"/>
    <mergeCell ref="WQA5:WQO5"/>
    <mergeCell ref="WQP5:WRD5"/>
    <mergeCell ref="WRE5:WRS5"/>
    <mergeCell ref="WRT5:WSH5"/>
    <mergeCell ref="WLK5:WLY5"/>
    <mergeCell ref="WLZ5:WMN5"/>
    <mergeCell ref="WMO5:WNC5"/>
    <mergeCell ref="WND5:WNR5"/>
    <mergeCell ref="WNS5:WOG5"/>
    <mergeCell ref="WOH5:WOV5"/>
    <mergeCell ref="WHY5:WIM5"/>
    <mergeCell ref="WIN5:WJB5"/>
    <mergeCell ref="WJC5:WJQ5"/>
    <mergeCell ref="WJR5:WKF5"/>
    <mergeCell ref="WKG5:WKU5"/>
    <mergeCell ref="WKV5:WLJ5"/>
    <mergeCell ref="WEM5:WFA5"/>
    <mergeCell ref="WFB5:WFP5"/>
    <mergeCell ref="WFQ5:WGE5"/>
    <mergeCell ref="WGF5:WGT5"/>
    <mergeCell ref="WGU5:WHI5"/>
    <mergeCell ref="WHJ5:WHX5"/>
    <mergeCell ref="WBA5:WBO5"/>
    <mergeCell ref="WBP5:WCD5"/>
    <mergeCell ref="WCE5:WCS5"/>
    <mergeCell ref="WCT5:WDH5"/>
    <mergeCell ref="WDI5:WDW5"/>
    <mergeCell ref="WDX5:WEL5"/>
    <mergeCell ref="VXO5:VYC5"/>
    <mergeCell ref="VYD5:VYR5"/>
    <mergeCell ref="VYS5:VZG5"/>
    <mergeCell ref="VZH5:VZV5"/>
    <mergeCell ref="VZW5:WAK5"/>
    <mergeCell ref="WAL5:WAZ5"/>
    <mergeCell ref="VUC5:VUQ5"/>
    <mergeCell ref="VUR5:VVF5"/>
    <mergeCell ref="VVG5:VVU5"/>
    <mergeCell ref="VVV5:VWJ5"/>
    <mergeCell ref="VWK5:VWY5"/>
    <mergeCell ref="VWZ5:VXN5"/>
    <mergeCell ref="VQQ5:VRE5"/>
    <mergeCell ref="VRF5:VRT5"/>
    <mergeCell ref="VRU5:VSI5"/>
    <mergeCell ref="VSJ5:VSX5"/>
    <mergeCell ref="VSY5:VTM5"/>
    <mergeCell ref="VTN5:VUB5"/>
    <mergeCell ref="VNE5:VNS5"/>
    <mergeCell ref="VNT5:VOH5"/>
    <mergeCell ref="VOI5:VOW5"/>
    <mergeCell ref="VOX5:VPL5"/>
    <mergeCell ref="VPM5:VQA5"/>
    <mergeCell ref="VQB5:VQP5"/>
    <mergeCell ref="VJS5:VKG5"/>
    <mergeCell ref="VKH5:VKV5"/>
    <mergeCell ref="VKW5:VLK5"/>
    <mergeCell ref="VLL5:VLZ5"/>
    <mergeCell ref="VMA5:VMO5"/>
    <mergeCell ref="VMP5:VND5"/>
    <mergeCell ref="VGG5:VGU5"/>
    <mergeCell ref="VGV5:VHJ5"/>
    <mergeCell ref="VHK5:VHY5"/>
    <mergeCell ref="VHZ5:VIN5"/>
    <mergeCell ref="VIO5:VJC5"/>
    <mergeCell ref="VJD5:VJR5"/>
    <mergeCell ref="VCU5:VDI5"/>
    <mergeCell ref="VDJ5:VDX5"/>
    <mergeCell ref="VDY5:VEM5"/>
    <mergeCell ref="VEN5:VFB5"/>
    <mergeCell ref="VFC5:VFQ5"/>
    <mergeCell ref="VFR5:VGF5"/>
    <mergeCell ref="UZI5:UZW5"/>
    <mergeCell ref="UZX5:VAL5"/>
    <mergeCell ref="VAM5:VBA5"/>
    <mergeCell ref="VBB5:VBP5"/>
    <mergeCell ref="VBQ5:VCE5"/>
    <mergeCell ref="VCF5:VCT5"/>
    <mergeCell ref="UVW5:UWK5"/>
    <mergeCell ref="UWL5:UWZ5"/>
    <mergeCell ref="UXA5:UXO5"/>
    <mergeCell ref="UXP5:UYD5"/>
    <mergeCell ref="UYE5:UYS5"/>
    <mergeCell ref="UYT5:UZH5"/>
    <mergeCell ref="USK5:USY5"/>
    <mergeCell ref="USZ5:UTN5"/>
    <mergeCell ref="UTO5:UUC5"/>
    <mergeCell ref="UUD5:UUR5"/>
    <mergeCell ref="UUS5:UVG5"/>
    <mergeCell ref="UVH5:UVV5"/>
    <mergeCell ref="UOY5:UPM5"/>
    <mergeCell ref="UPN5:UQB5"/>
    <mergeCell ref="UQC5:UQQ5"/>
    <mergeCell ref="UQR5:URF5"/>
    <mergeCell ref="URG5:URU5"/>
    <mergeCell ref="URV5:USJ5"/>
    <mergeCell ref="ULM5:UMA5"/>
    <mergeCell ref="UMB5:UMP5"/>
    <mergeCell ref="UMQ5:UNE5"/>
    <mergeCell ref="UNF5:UNT5"/>
    <mergeCell ref="UNU5:UOI5"/>
    <mergeCell ref="UOJ5:UOX5"/>
    <mergeCell ref="UIA5:UIO5"/>
    <mergeCell ref="UIP5:UJD5"/>
    <mergeCell ref="UJE5:UJS5"/>
    <mergeCell ref="UJT5:UKH5"/>
    <mergeCell ref="UKI5:UKW5"/>
    <mergeCell ref="UKX5:ULL5"/>
    <mergeCell ref="UEO5:UFC5"/>
    <mergeCell ref="UFD5:UFR5"/>
    <mergeCell ref="UFS5:UGG5"/>
    <mergeCell ref="UGH5:UGV5"/>
    <mergeCell ref="UGW5:UHK5"/>
    <mergeCell ref="UHL5:UHZ5"/>
    <mergeCell ref="UBC5:UBQ5"/>
    <mergeCell ref="UBR5:UCF5"/>
    <mergeCell ref="UCG5:UCU5"/>
    <mergeCell ref="UCV5:UDJ5"/>
    <mergeCell ref="UDK5:UDY5"/>
    <mergeCell ref="UDZ5:UEN5"/>
    <mergeCell ref="TXQ5:TYE5"/>
    <mergeCell ref="TYF5:TYT5"/>
    <mergeCell ref="TYU5:TZI5"/>
    <mergeCell ref="TZJ5:TZX5"/>
    <mergeCell ref="TZY5:UAM5"/>
    <mergeCell ref="UAN5:UBB5"/>
    <mergeCell ref="TUE5:TUS5"/>
    <mergeCell ref="TUT5:TVH5"/>
    <mergeCell ref="TVI5:TVW5"/>
    <mergeCell ref="TVX5:TWL5"/>
    <mergeCell ref="TWM5:TXA5"/>
    <mergeCell ref="TXB5:TXP5"/>
    <mergeCell ref="TQS5:TRG5"/>
    <mergeCell ref="TRH5:TRV5"/>
    <mergeCell ref="TRW5:TSK5"/>
    <mergeCell ref="TSL5:TSZ5"/>
    <mergeCell ref="TTA5:TTO5"/>
    <mergeCell ref="TTP5:TUD5"/>
    <mergeCell ref="TNG5:TNU5"/>
    <mergeCell ref="TNV5:TOJ5"/>
    <mergeCell ref="TOK5:TOY5"/>
    <mergeCell ref="TOZ5:TPN5"/>
    <mergeCell ref="TPO5:TQC5"/>
    <mergeCell ref="TQD5:TQR5"/>
    <mergeCell ref="TJU5:TKI5"/>
    <mergeCell ref="TKJ5:TKX5"/>
    <mergeCell ref="TKY5:TLM5"/>
    <mergeCell ref="TLN5:TMB5"/>
    <mergeCell ref="TMC5:TMQ5"/>
    <mergeCell ref="TMR5:TNF5"/>
    <mergeCell ref="TGI5:TGW5"/>
    <mergeCell ref="TGX5:THL5"/>
    <mergeCell ref="THM5:TIA5"/>
    <mergeCell ref="TIB5:TIP5"/>
    <mergeCell ref="TIQ5:TJE5"/>
    <mergeCell ref="TJF5:TJT5"/>
    <mergeCell ref="TCW5:TDK5"/>
    <mergeCell ref="TDL5:TDZ5"/>
    <mergeCell ref="TEA5:TEO5"/>
    <mergeCell ref="TEP5:TFD5"/>
    <mergeCell ref="TFE5:TFS5"/>
    <mergeCell ref="TFT5:TGH5"/>
    <mergeCell ref="SZK5:SZY5"/>
    <mergeCell ref="SZZ5:TAN5"/>
    <mergeCell ref="TAO5:TBC5"/>
    <mergeCell ref="TBD5:TBR5"/>
    <mergeCell ref="TBS5:TCG5"/>
    <mergeCell ref="TCH5:TCV5"/>
    <mergeCell ref="SVY5:SWM5"/>
    <mergeCell ref="SWN5:SXB5"/>
    <mergeCell ref="SXC5:SXQ5"/>
    <mergeCell ref="SXR5:SYF5"/>
    <mergeCell ref="SYG5:SYU5"/>
    <mergeCell ref="SYV5:SZJ5"/>
    <mergeCell ref="SSM5:STA5"/>
    <mergeCell ref="STB5:STP5"/>
    <mergeCell ref="STQ5:SUE5"/>
    <mergeCell ref="SUF5:SUT5"/>
    <mergeCell ref="SUU5:SVI5"/>
    <mergeCell ref="SVJ5:SVX5"/>
    <mergeCell ref="SPA5:SPO5"/>
    <mergeCell ref="SPP5:SQD5"/>
    <mergeCell ref="SQE5:SQS5"/>
    <mergeCell ref="SQT5:SRH5"/>
    <mergeCell ref="SRI5:SRW5"/>
    <mergeCell ref="SRX5:SSL5"/>
    <mergeCell ref="SLO5:SMC5"/>
    <mergeCell ref="SMD5:SMR5"/>
    <mergeCell ref="SMS5:SNG5"/>
    <mergeCell ref="SNH5:SNV5"/>
    <mergeCell ref="SNW5:SOK5"/>
    <mergeCell ref="SOL5:SOZ5"/>
    <mergeCell ref="SIC5:SIQ5"/>
    <mergeCell ref="SIR5:SJF5"/>
    <mergeCell ref="SJG5:SJU5"/>
    <mergeCell ref="SJV5:SKJ5"/>
    <mergeCell ref="SKK5:SKY5"/>
    <mergeCell ref="SKZ5:SLN5"/>
    <mergeCell ref="SEQ5:SFE5"/>
    <mergeCell ref="SFF5:SFT5"/>
    <mergeCell ref="SFU5:SGI5"/>
    <mergeCell ref="SGJ5:SGX5"/>
    <mergeCell ref="SGY5:SHM5"/>
    <mergeCell ref="SHN5:SIB5"/>
    <mergeCell ref="SBE5:SBS5"/>
    <mergeCell ref="SBT5:SCH5"/>
    <mergeCell ref="SCI5:SCW5"/>
    <mergeCell ref="SCX5:SDL5"/>
    <mergeCell ref="SDM5:SEA5"/>
    <mergeCell ref="SEB5:SEP5"/>
    <mergeCell ref="RXS5:RYG5"/>
    <mergeCell ref="RYH5:RYV5"/>
    <mergeCell ref="RYW5:RZK5"/>
    <mergeCell ref="RZL5:RZZ5"/>
    <mergeCell ref="SAA5:SAO5"/>
    <mergeCell ref="SAP5:SBD5"/>
    <mergeCell ref="RUG5:RUU5"/>
    <mergeCell ref="RUV5:RVJ5"/>
    <mergeCell ref="RVK5:RVY5"/>
    <mergeCell ref="RVZ5:RWN5"/>
    <mergeCell ref="RWO5:RXC5"/>
    <mergeCell ref="RXD5:RXR5"/>
    <mergeCell ref="RQU5:RRI5"/>
    <mergeCell ref="RRJ5:RRX5"/>
    <mergeCell ref="RRY5:RSM5"/>
    <mergeCell ref="RSN5:RTB5"/>
    <mergeCell ref="RTC5:RTQ5"/>
    <mergeCell ref="RTR5:RUF5"/>
    <mergeCell ref="RNI5:RNW5"/>
    <mergeCell ref="RNX5:ROL5"/>
    <mergeCell ref="ROM5:RPA5"/>
    <mergeCell ref="RPB5:RPP5"/>
    <mergeCell ref="RPQ5:RQE5"/>
    <mergeCell ref="RQF5:RQT5"/>
    <mergeCell ref="RJW5:RKK5"/>
    <mergeCell ref="RKL5:RKZ5"/>
    <mergeCell ref="RLA5:RLO5"/>
    <mergeCell ref="RLP5:RMD5"/>
    <mergeCell ref="RME5:RMS5"/>
    <mergeCell ref="RMT5:RNH5"/>
    <mergeCell ref="RGK5:RGY5"/>
    <mergeCell ref="RGZ5:RHN5"/>
    <mergeCell ref="RHO5:RIC5"/>
    <mergeCell ref="RID5:RIR5"/>
    <mergeCell ref="RIS5:RJG5"/>
    <mergeCell ref="RJH5:RJV5"/>
    <mergeCell ref="RCY5:RDM5"/>
    <mergeCell ref="RDN5:REB5"/>
    <mergeCell ref="REC5:REQ5"/>
    <mergeCell ref="RER5:RFF5"/>
    <mergeCell ref="RFG5:RFU5"/>
    <mergeCell ref="RFV5:RGJ5"/>
    <mergeCell ref="QZM5:RAA5"/>
    <mergeCell ref="RAB5:RAP5"/>
    <mergeCell ref="RAQ5:RBE5"/>
    <mergeCell ref="RBF5:RBT5"/>
    <mergeCell ref="RBU5:RCI5"/>
    <mergeCell ref="RCJ5:RCX5"/>
    <mergeCell ref="QWA5:QWO5"/>
    <mergeCell ref="QWP5:QXD5"/>
    <mergeCell ref="QXE5:QXS5"/>
    <mergeCell ref="QXT5:QYH5"/>
    <mergeCell ref="QYI5:QYW5"/>
    <mergeCell ref="QYX5:QZL5"/>
    <mergeCell ref="QSO5:QTC5"/>
    <mergeCell ref="QTD5:QTR5"/>
    <mergeCell ref="QTS5:QUG5"/>
    <mergeCell ref="QUH5:QUV5"/>
    <mergeCell ref="QUW5:QVK5"/>
    <mergeCell ref="QVL5:QVZ5"/>
    <mergeCell ref="QPC5:QPQ5"/>
    <mergeCell ref="QPR5:QQF5"/>
    <mergeCell ref="QQG5:QQU5"/>
    <mergeCell ref="QQV5:QRJ5"/>
    <mergeCell ref="QRK5:QRY5"/>
    <mergeCell ref="QRZ5:QSN5"/>
    <mergeCell ref="QLQ5:QME5"/>
    <mergeCell ref="QMF5:QMT5"/>
    <mergeCell ref="QMU5:QNI5"/>
    <mergeCell ref="QNJ5:QNX5"/>
    <mergeCell ref="QNY5:QOM5"/>
    <mergeCell ref="QON5:QPB5"/>
    <mergeCell ref="QIE5:QIS5"/>
    <mergeCell ref="QIT5:QJH5"/>
    <mergeCell ref="QJI5:QJW5"/>
    <mergeCell ref="QJX5:QKL5"/>
    <mergeCell ref="QKM5:QLA5"/>
    <mergeCell ref="QLB5:QLP5"/>
    <mergeCell ref="QES5:QFG5"/>
    <mergeCell ref="QFH5:QFV5"/>
    <mergeCell ref="QFW5:QGK5"/>
    <mergeCell ref="QGL5:QGZ5"/>
    <mergeCell ref="QHA5:QHO5"/>
    <mergeCell ref="QHP5:QID5"/>
    <mergeCell ref="QBG5:QBU5"/>
    <mergeCell ref="QBV5:QCJ5"/>
    <mergeCell ref="QCK5:QCY5"/>
    <mergeCell ref="QCZ5:QDN5"/>
    <mergeCell ref="QDO5:QEC5"/>
    <mergeCell ref="QED5:QER5"/>
    <mergeCell ref="PXU5:PYI5"/>
    <mergeCell ref="PYJ5:PYX5"/>
    <mergeCell ref="PYY5:PZM5"/>
    <mergeCell ref="PZN5:QAB5"/>
    <mergeCell ref="QAC5:QAQ5"/>
    <mergeCell ref="QAR5:QBF5"/>
    <mergeCell ref="PUI5:PUW5"/>
    <mergeCell ref="PUX5:PVL5"/>
    <mergeCell ref="PVM5:PWA5"/>
    <mergeCell ref="PWB5:PWP5"/>
    <mergeCell ref="PWQ5:PXE5"/>
    <mergeCell ref="PXF5:PXT5"/>
    <mergeCell ref="PQW5:PRK5"/>
    <mergeCell ref="PRL5:PRZ5"/>
    <mergeCell ref="PSA5:PSO5"/>
    <mergeCell ref="PSP5:PTD5"/>
    <mergeCell ref="PTE5:PTS5"/>
    <mergeCell ref="PTT5:PUH5"/>
    <mergeCell ref="PNK5:PNY5"/>
    <mergeCell ref="PNZ5:PON5"/>
    <mergeCell ref="POO5:PPC5"/>
    <mergeCell ref="PPD5:PPR5"/>
    <mergeCell ref="PPS5:PQG5"/>
    <mergeCell ref="PQH5:PQV5"/>
    <mergeCell ref="PJY5:PKM5"/>
    <mergeCell ref="PKN5:PLB5"/>
    <mergeCell ref="PLC5:PLQ5"/>
    <mergeCell ref="PLR5:PMF5"/>
    <mergeCell ref="PMG5:PMU5"/>
    <mergeCell ref="PMV5:PNJ5"/>
    <mergeCell ref="PGM5:PHA5"/>
    <mergeCell ref="PHB5:PHP5"/>
    <mergeCell ref="PHQ5:PIE5"/>
    <mergeCell ref="PIF5:PIT5"/>
    <mergeCell ref="PIU5:PJI5"/>
    <mergeCell ref="PJJ5:PJX5"/>
    <mergeCell ref="PDA5:PDO5"/>
    <mergeCell ref="PDP5:PED5"/>
    <mergeCell ref="PEE5:PES5"/>
    <mergeCell ref="PET5:PFH5"/>
    <mergeCell ref="PFI5:PFW5"/>
    <mergeCell ref="PFX5:PGL5"/>
    <mergeCell ref="OZO5:PAC5"/>
    <mergeCell ref="PAD5:PAR5"/>
    <mergeCell ref="PAS5:PBG5"/>
    <mergeCell ref="PBH5:PBV5"/>
    <mergeCell ref="PBW5:PCK5"/>
    <mergeCell ref="PCL5:PCZ5"/>
    <mergeCell ref="OWC5:OWQ5"/>
    <mergeCell ref="OWR5:OXF5"/>
    <mergeCell ref="OXG5:OXU5"/>
    <mergeCell ref="OXV5:OYJ5"/>
    <mergeCell ref="OYK5:OYY5"/>
    <mergeCell ref="OYZ5:OZN5"/>
    <mergeCell ref="OSQ5:OTE5"/>
    <mergeCell ref="OTF5:OTT5"/>
    <mergeCell ref="OTU5:OUI5"/>
    <mergeCell ref="OUJ5:OUX5"/>
    <mergeCell ref="OUY5:OVM5"/>
    <mergeCell ref="OVN5:OWB5"/>
    <mergeCell ref="OPE5:OPS5"/>
    <mergeCell ref="OPT5:OQH5"/>
    <mergeCell ref="OQI5:OQW5"/>
    <mergeCell ref="OQX5:ORL5"/>
    <mergeCell ref="ORM5:OSA5"/>
    <mergeCell ref="OSB5:OSP5"/>
    <mergeCell ref="OLS5:OMG5"/>
    <mergeCell ref="OMH5:OMV5"/>
    <mergeCell ref="OMW5:ONK5"/>
    <mergeCell ref="ONL5:ONZ5"/>
    <mergeCell ref="OOA5:OOO5"/>
    <mergeCell ref="OOP5:OPD5"/>
    <mergeCell ref="OIG5:OIU5"/>
    <mergeCell ref="OIV5:OJJ5"/>
    <mergeCell ref="OJK5:OJY5"/>
    <mergeCell ref="OJZ5:OKN5"/>
    <mergeCell ref="OKO5:OLC5"/>
    <mergeCell ref="OLD5:OLR5"/>
    <mergeCell ref="OEU5:OFI5"/>
    <mergeCell ref="OFJ5:OFX5"/>
    <mergeCell ref="OFY5:OGM5"/>
    <mergeCell ref="OGN5:OHB5"/>
    <mergeCell ref="OHC5:OHQ5"/>
    <mergeCell ref="OHR5:OIF5"/>
    <mergeCell ref="OBI5:OBW5"/>
    <mergeCell ref="OBX5:OCL5"/>
    <mergeCell ref="OCM5:ODA5"/>
    <mergeCell ref="ODB5:ODP5"/>
    <mergeCell ref="ODQ5:OEE5"/>
    <mergeCell ref="OEF5:OET5"/>
    <mergeCell ref="NXW5:NYK5"/>
    <mergeCell ref="NYL5:NYZ5"/>
    <mergeCell ref="NZA5:NZO5"/>
    <mergeCell ref="NZP5:OAD5"/>
    <mergeCell ref="OAE5:OAS5"/>
    <mergeCell ref="OAT5:OBH5"/>
    <mergeCell ref="NUK5:NUY5"/>
    <mergeCell ref="NUZ5:NVN5"/>
    <mergeCell ref="NVO5:NWC5"/>
    <mergeCell ref="NWD5:NWR5"/>
    <mergeCell ref="NWS5:NXG5"/>
    <mergeCell ref="NXH5:NXV5"/>
    <mergeCell ref="NQY5:NRM5"/>
    <mergeCell ref="NRN5:NSB5"/>
    <mergeCell ref="NSC5:NSQ5"/>
    <mergeCell ref="NSR5:NTF5"/>
    <mergeCell ref="NTG5:NTU5"/>
    <mergeCell ref="NTV5:NUJ5"/>
    <mergeCell ref="NNM5:NOA5"/>
    <mergeCell ref="NOB5:NOP5"/>
    <mergeCell ref="NOQ5:NPE5"/>
    <mergeCell ref="NPF5:NPT5"/>
    <mergeCell ref="NPU5:NQI5"/>
    <mergeCell ref="NQJ5:NQX5"/>
    <mergeCell ref="NKA5:NKO5"/>
    <mergeCell ref="NKP5:NLD5"/>
    <mergeCell ref="NLE5:NLS5"/>
    <mergeCell ref="NLT5:NMH5"/>
    <mergeCell ref="NMI5:NMW5"/>
    <mergeCell ref="NMX5:NNL5"/>
    <mergeCell ref="NGO5:NHC5"/>
    <mergeCell ref="NHD5:NHR5"/>
    <mergeCell ref="NHS5:NIG5"/>
    <mergeCell ref="NIH5:NIV5"/>
    <mergeCell ref="NIW5:NJK5"/>
    <mergeCell ref="NJL5:NJZ5"/>
    <mergeCell ref="NDC5:NDQ5"/>
    <mergeCell ref="NDR5:NEF5"/>
    <mergeCell ref="NEG5:NEU5"/>
    <mergeCell ref="NEV5:NFJ5"/>
    <mergeCell ref="NFK5:NFY5"/>
    <mergeCell ref="NFZ5:NGN5"/>
    <mergeCell ref="MZQ5:NAE5"/>
    <mergeCell ref="NAF5:NAT5"/>
    <mergeCell ref="NAU5:NBI5"/>
    <mergeCell ref="NBJ5:NBX5"/>
    <mergeCell ref="NBY5:NCM5"/>
    <mergeCell ref="NCN5:NDB5"/>
    <mergeCell ref="MWE5:MWS5"/>
    <mergeCell ref="MWT5:MXH5"/>
    <mergeCell ref="MXI5:MXW5"/>
    <mergeCell ref="MXX5:MYL5"/>
    <mergeCell ref="MYM5:MZA5"/>
    <mergeCell ref="MZB5:MZP5"/>
    <mergeCell ref="MSS5:MTG5"/>
    <mergeCell ref="MTH5:MTV5"/>
    <mergeCell ref="MTW5:MUK5"/>
    <mergeCell ref="MUL5:MUZ5"/>
    <mergeCell ref="MVA5:MVO5"/>
    <mergeCell ref="MVP5:MWD5"/>
    <mergeCell ref="MPG5:MPU5"/>
    <mergeCell ref="MPV5:MQJ5"/>
    <mergeCell ref="MQK5:MQY5"/>
    <mergeCell ref="MQZ5:MRN5"/>
    <mergeCell ref="MRO5:MSC5"/>
    <mergeCell ref="MSD5:MSR5"/>
    <mergeCell ref="MLU5:MMI5"/>
    <mergeCell ref="MMJ5:MMX5"/>
    <mergeCell ref="MMY5:MNM5"/>
    <mergeCell ref="MNN5:MOB5"/>
    <mergeCell ref="MOC5:MOQ5"/>
    <mergeCell ref="MOR5:MPF5"/>
    <mergeCell ref="MII5:MIW5"/>
    <mergeCell ref="MIX5:MJL5"/>
    <mergeCell ref="MJM5:MKA5"/>
    <mergeCell ref="MKB5:MKP5"/>
    <mergeCell ref="MKQ5:MLE5"/>
    <mergeCell ref="MLF5:MLT5"/>
    <mergeCell ref="MEW5:MFK5"/>
    <mergeCell ref="MFL5:MFZ5"/>
    <mergeCell ref="MGA5:MGO5"/>
    <mergeCell ref="MGP5:MHD5"/>
    <mergeCell ref="MHE5:MHS5"/>
    <mergeCell ref="MHT5:MIH5"/>
    <mergeCell ref="MBK5:MBY5"/>
    <mergeCell ref="MBZ5:MCN5"/>
    <mergeCell ref="MCO5:MDC5"/>
    <mergeCell ref="MDD5:MDR5"/>
    <mergeCell ref="MDS5:MEG5"/>
    <mergeCell ref="MEH5:MEV5"/>
    <mergeCell ref="LXY5:LYM5"/>
    <mergeCell ref="LYN5:LZB5"/>
    <mergeCell ref="LZC5:LZQ5"/>
    <mergeCell ref="LZR5:MAF5"/>
    <mergeCell ref="MAG5:MAU5"/>
    <mergeCell ref="MAV5:MBJ5"/>
    <mergeCell ref="LUM5:LVA5"/>
    <mergeCell ref="LVB5:LVP5"/>
    <mergeCell ref="LVQ5:LWE5"/>
    <mergeCell ref="LWF5:LWT5"/>
    <mergeCell ref="LWU5:LXI5"/>
    <mergeCell ref="LXJ5:LXX5"/>
    <mergeCell ref="LRA5:LRO5"/>
    <mergeCell ref="LRP5:LSD5"/>
    <mergeCell ref="LSE5:LSS5"/>
    <mergeCell ref="LST5:LTH5"/>
    <mergeCell ref="LTI5:LTW5"/>
    <mergeCell ref="LTX5:LUL5"/>
    <mergeCell ref="LNO5:LOC5"/>
    <mergeCell ref="LOD5:LOR5"/>
    <mergeCell ref="LOS5:LPG5"/>
    <mergeCell ref="LPH5:LPV5"/>
    <mergeCell ref="LPW5:LQK5"/>
    <mergeCell ref="LQL5:LQZ5"/>
    <mergeCell ref="LKC5:LKQ5"/>
    <mergeCell ref="LKR5:LLF5"/>
    <mergeCell ref="LLG5:LLU5"/>
    <mergeCell ref="LLV5:LMJ5"/>
    <mergeCell ref="LMK5:LMY5"/>
    <mergeCell ref="LMZ5:LNN5"/>
    <mergeCell ref="LGQ5:LHE5"/>
    <mergeCell ref="LHF5:LHT5"/>
    <mergeCell ref="LHU5:LII5"/>
    <mergeCell ref="LIJ5:LIX5"/>
    <mergeCell ref="LIY5:LJM5"/>
    <mergeCell ref="LJN5:LKB5"/>
    <mergeCell ref="LDE5:LDS5"/>
    <mergeCell ref="LDT5:LEH5"/>
    <mergeCell ref="LEI5:LEW5"/>
    <mergeCell ref="LEX5:LFL5"/>
    <mergeCell ref="LFM5:LGA5"/>
    <mergeCell ref="LGB5:LGP5"/>
    <mergeCell ref="KZS5:LAG5"/>
    <mergeCell ref="LAH5:LAV5"/>
    <mergeCell ref="LAW5:LBK5"/>
    <mergeCell ref="LBL5:LBZ5"/>
    <mergeCell ref="LCA5:LCO5"/>
    <mergeCell ref="LCP5:LDD5"/>
    <mergeCell ref="KWG5:KWU5"/>
    <mergeCell ref="KWV5:KXJ5"/>
    <mergeCell ref="KXK5:KXY5"/>
    <mergeCell ref="KXZ5:KYN5"/>
    <mergeCell ref="KYO5:KZC5"/>
    <mergeCell ref="KZD5:KZR5"/>
    <mergeCell ref="KSU5:KTI5"/>
    <mergeCell ref="KTJ5:KTX5"/>
    <mergeCell ref="KTY5:KUM5"/>
    <mergeCell ref="KUN5:KVB5"/>
    <mergeCell ref="KVC5:KVQ5"/>
    <mergeCell ref="KVR5:KWF5"/>
    <mergeCell ref="KPI5:KPW5"/>
    <mergeCell ref="KPX5:KQL5"/>
    <mergeCell ref="KQM5:KRA5"/>
    <mergeCell ref="KRB5:KRP5"/>
    <mergeCell ref="KRQ5:KSE5"/>
    <mergeCell ref="KSF5:KST5"/>
    <mergeCell ref="KLW5:KMK5"/>
    <mergeCell ref="KML5:KMZ5"/>
    <mergeCell ref="KNA5:KNO5"/>
    <mergeCell ref="KNP5:KOD5"/>
    <mergeCell ref="KOE5:KOS5"/>
    <mergeCell ref="KOT5:KPH5"/>
    <mergeCell ref="KIK5:KIY5"/>
    <mergeCell ref="KIZ5:KJN5"/>
    <mergeCell ref="KJO5:KKC5"/>
    <mergeCell ref="KKD5:KKR5"/>
    <mergeCell ref="KKS5:KLG5"/>
    <mergeCell ref="KLH5:KLV5"/>
    <mergeCell ref="KEY5:KFM5"/>
    <mergeCell ref="KFN5:KGB5"/>
    <mergeCell ref="KGC5:KGQ5"/>
    <mergeCell ref="KGR5:KHF5"/>
    <mergeCell ref="KHG5:KHU5"/>
    <mergeCell ref="KHV5:KIJ5"/>
    <mergeCell ref="KBM5:KCA5"/>
    <mergeCell ref="KCB5:KCP5"/>
    <mergeCell ref="KCQ5:KDE5"/>
    <mergeCell ref="KDF5:KDT5"/>
    <mergeCell ref="KDU5:KEI5"/>
    <mergeCell ref="KEJ5:KEX5"/>
    <mergeCell ref="JYA5:JYO5"/>
    <mergeCell ref="JYP5:JZD5"/>
    <mergeCell ref="JZE5:JZS5"/>
    <mergeCell ref="JZT5:KAH5"/>
    <mergeCell ref="KAI5:KAW5"/>
    <mergeCell ref="KAX5:KBL5"/>
    <mergeCell ref="JUO5:JVC5"/>
    <mergeCell ref="JVD5:JVR5"/>
    <mergeCell ref="JVS5:JWG5"/>
    <mergeCell ref="JWH5:JWV5"/>
    <mergeCell ref="JWW5:JXK5"/>
    <mergeCell ref="JXL5:JXZ5"/>
    <mergeCell ref="JRC5:JRQ5"/>
    <mergeCell ref="JRR5:JSF5"/>
    <mergeCell ref="JSG5:JSU5"/>
    <mergeCell ref="JSV5:JTJ5"/>
    <mergeCell ref="JTK5:JTY5"/>
    <mergeCell ref="JTZ5:JUN5"/>
    <mergeCell ref="JNQ5:JOE5"/>
    <mergeCell ref="JOF5:JOT5"/>
    <mergeCell ref="JOU5:JPI5"/>
    <mergeCell ref="JPJ5:JPX5"/>
    <mergeCell ref="JPY5:JQM5"/>
    <mergeCell ref="JQN5:JRB5"/>
    <mergeCell ref="JKE5:JKS5"/>
    <mergeCell ref="JKT5:JLH5"/>
    <mergeCell ref="JLI5:JLW5"/>
    <mergeCell ref="JLX5:JML5"/>
    <mergeCell ref="JMM5:JNA5"/>
    <mergeCell ref="JNB5:JNP5"/>
    <mergeCell ref="JGS5:JHG5"/>
    <mergeCell ref="JHH5:JHV5"/>
    <mergeCell ref="JHW5:JIK5"/>
    <mergeCell ref="JIL5:JIZ5"/>
    <mergeCell ref="JJA5:JJO5"/>
    <mergeCell ref="JJP5:JKD5"/>
    <mergeCell ref="JDG5:JDU5"/>
    <mergeCell ref="JDV5:JEJ5"/>
    <mergeCell ref="JEK5:JEY5"/>
    <mergeCell ref="JEZ5:JFN5"/>
    <mergeCell ref="JFO5:JGC5"/>
    <mergeCell ref="JGD5:JGR5"/>
    <mergeCell ref="IZU5:JAI5"/>
    <mergeCell ref="JAJ5:JAX5"/>
    <mergeCell ref="JAY5:JBM5"/>
    <mergeCell ref="JBN5:JCB5"/>
    <mergeCell ref="JCC5:JCQ5"/>
    <mergeCell ref="JCR5:JDF5"/>
    <mergeCell ref="IWI5:IWW5"/>
    <mergeCell ref="IWX5:IXL5"/>
    <mergeCell ref="IXM5:IYA5"/>
    <mergeCell ref="IYB5:IYP5"/>
    <mergeCell ref="IYQ5:IZE5"/>
    <mergeCell ref="IZF5:IZT5"/>
    <mergeCell ref="ISW5:ITK5"/>
    <mergeCell ref="ITL5:ITZ5"/>
    <mergeCell ref="IUA5:IUO5"/>
    <mergeCell ref="IUP5:IVD5"/>
    <mergeCell ref="IVE5:IVS5"/>
    <mergeCell ref="IVT5:IWH5"/>
    <mergeCell ref="IPK5:IPY5"/>
    <mergeCell ref="IPZ5:IQN5"/>
    <mergeCell ref="IQO5:IRC5"/>
    <mergeCell ref="IRD5:IRR5"/>
    <mergeCell ref="IRS5:ISG5"/>
    <mergeCell ref="ISH5:ISV5"/>
    <mergeCell ref="ILY5:IMM5"/>
    <mergeCell ref="IMN5:INB5"/>
    <mergeCell ref="INC5:INQ5"/>
    <mergeCell ref="INR5:IOF5"/>
    <mergeCell ref="IOG5:IOU5"/>
    <mergeCell ref="IOV5:IPJ5"/>
    <mergeCell ref="IIM5:IJA5"/>
    <mergeCell ref="IJB5:IJP5"/>
    <mergeCell ref="IJQ5:IKE5"/>
    <mergeCell ref="IKF5:IKT5"/>
    <mergeCell ref="IKU5:ILI5"/>
    <mergeCell ref="ILJ5:ILX5"/>
    <mergeCell ref="IFA5:IFO5"/>
    <mergeCell ref="IFP5:IGD5"/>
    <mergeCell ref="IGE5:IGS5"/>
    <mergeCell ref="IGT5:IHH5"/>
    <mergeCell ref="IHI5:IHW5"/>
    <mergeCell ref="IHX5:IIL5"/>
    <mergeCell ref="IBO5:ICC5"/>
    <mergeCell ref="ICD5:ICR5"/>
    <mergeCell ref="ICS5:IDG5"/>
    <mergeCell ref="IDH5:IDV5"/>
    <mergeCell ref="IDW5:IEK5"/>
    <mergeCell ref="IEL5:IEZ5"/>
    <mergeCell ref="HYC5:HYQ5"/>
    <mergeCell ref="HYR5:HZF5"/>
    <mergeCell ref="HZG5:HZU5"/>
    <mergeCell ref="HZV5:IAJ5"/>
    <mergeCell ref="IAK5:IAY5"/>
    <mergeCell ref="IAZ5:IBN5"/>
    <mergeCell ref="HUQ5:HVE5"/>
    <mergeCell ref="HVF5:HVT5"/>
    <mergeCell ref="HVU5:HWI5"/>
    <mergeCell ref="HWJ5:HWX5"/>
    <mergeCell ref="HWY5:HXM5"/>
    <mergeCell ref="HXN5:HYB5"/>
    <mergeCell ref="HRE5:HRS5"/>
    <mergeCell ref="HRT5:HSH5"/>
    <mergeCell ref="HSI5:HSW5"/>
    <mergeCell ref="HSX5:HTL5"/>
    <mergeCell ref="HTM5:HUA5"/>
    <mergeCell ref="HUB5:HUP5"/>
    <mergeCell ref="HNS5:HOG5"/>
    <mergeCell ref="HOH5:HOV5"/>
    <mergeCell ref="HOW5:HPK5"/>
    <mergeCell ref="HPL5:HPZ5"/>
    <mergeCell ref="HQA5:HQO5"/>
    <mergeCell ref="HQP5:HRD5"/>
    <mergeCell ref="HKG5:HKU5"/>
    <mergeCell ref="HKV5:HLJ5"/>
    <mergeCell ref="HLK5:HLY5"/>
    <mergeCell ref="HLZ5:HMN5"/>
    <mergeCell ref="HMO5:HNC5"/>
    <mergeCell ref="HND5:HNR5"/>
    <mergeCell ref="HGU5:HHI5"/>
    <mergeCell ref="HHJ5:HHX5"/>
    <mergeCell ref="HHY5:HIM5"/>
    <mergeCell ref="HIN5:HJB5"/>
    <mergeCell ref="HJC5:HJQ5"/>
    <mergeCell ref="HJR5:HKF5"/>
    <mergeCell ref="HDI5:HDW5"/>
    <mergeCell ref="HDX5:HEL5"/>
    <mergeCell ref="HEM5:HFA5"/>
    <mergeCell ref="HFB5:HFP5"/>
    <mergeCell ref="HFQ5:HGE5"/>
    <mergeCell ref="HGF5:HGT5"/>
    <mergeCell ref="GZW5:HAK5"/>
    <mergeCell ref="HAL5:HAZ5"/>
    <mergeCell ref="HBA5:HBO5"/>
    <mergeCell ref="HBP5:HCD5"/>
    <mergeCell ref="HCE5:HCS5"/>
    <mergeCell ref="HCT5:HDH5"/>
    <mergeCell ref="GWK5:GWY5"/>
    <mergeCell ref="GWZ5:GXN5"/>
    <mergeCell ref="GXO5:GYC5"/>
    <mergeCell ref="GYD5:GYR5"/>
    <mergeCell ref="GYS5:GZG5"/>
    <mergeCell ref="GZH5:GZV5"/>
    <mergeCell ref="GSY5:GTM5"/>
    <mergeCell ref="GTN5:GUB5"/>
    <mergeCell ref="GUC5:GUQ5"/>
    <mergeCell ref="GUR5:GVF5"/>
    <mergeCell ref="GVG5:GVU5"/>
    <mergeCell ref="GVV5:GWJ5"/>
    <mergeCell ref="GPM5:GQA5"/>
    <mergeCell ref="GQB5:GQP5"/>
    <mergeCell ref="GQQ5:GRE5"/>
    <mergeCell ref="GRF5:GRT5"/>
    <mergeCell ref="GRU5:GSI5"/>
    <mergeCell ref="GSJ5:GSX5"/>
    <mergeCell ref="GMA5:GMO5"/>
    <mergeCell ref="GMP5:GND5"/>
    <mergeCell ref="GNE5:GNS5"/>
    <mergeCell ref="GNT5:GOH5"/>
    <mergeCell ref="GOI5:GOW5"/>
    <mergeCell ref="GOX5:GPL5"/>
    <mergeCell ref="GIO5:GJC5"/>
    <mergeCell ref="GJD5:GJR5"/>
    <mergeCell ref="GJS5:GKG5"/>
    <mergeCell ref="GKH5:GKV5"/>
    <mergeCell ref="GKW5:GLK5"/>
    <mergeCell ref="GLL5:GLZ5"/>
    <mergeCell ref="GFC5:GFQ5"/>
    <mergeCell ref="GFR5:GGF5"/>
    <mergeCell ref="GGG5:GGU5"/>
    <mergeCell ref="GGV5:GHJ5"/>
    <mergeCell ref="GHK5:GHY5"/>
    <mergeCell ref="GHZ5:GIN5"/>
    <mergeCell ref="GBQ5:GCE5"/>
    <mergeCell ref="GCF5:GCT5"/>
    <mergeCell ref="GCU5:GDI5"/>
    <mergeCell ref="GDJ5:GDX5"/>
    <mergeCell ref="GDY5:GEM5"/>
    <mergeCell ref="GEN5:GFB5"/>
    <mergeCell ref="FYE5:FYS5"/>
    <mergeCell ref="FYT5:FZH5"/>
    <mergeCell ref="FZI5:FZW5"/>
    <mergeCell ref="FZX5:GAL5"/>
    <mergeCell ref="GAM5:GBA5"/>
    <mergeCell ref="GBB5:GBP5"/>
    <mergeCell ref="FUS5:FVG5"/>
    <mergeCell ref="FVH5:FVV5"/>
    <mergeCell ref="FVW5:FWK5"/>
    <mergeCell ref="FWL5:FWZ5"/>
    <mergeCell ref="FXA5:FXO5"/>
    <mergeCell ref="FXP5:FYD5"/>
    <mergeCell ref="FRG5:FRU5"/>
    <mergeCell ref="FRV5:FSJ5"/>
    <mergeCell ref="FSK5:FSY5"/>
    <mergeCell ref="FSZ5:FTN5"/>
    <mergeCell ref="FTO5:FUC5"/>
    <mergeCell ref="FUD5:FUR5"/>
    <mergeCell ref="FNU5:FOI5"/>
    <mergeCell ref="FOJ5:FOX5"/>
    <mergeCell ref="FOY5:FPM5"/>
    <mergeCell ref="FPN5:FQB5"/>
    <mergeCell ref="FQC5:FQQ5"/>
    <mergeCell ref="FQR5:FRF5"/>
    <mergeCell ref="FKI5:FKW5"/>
    <mergeCell ref="FKX5:FLL5"/>
    <mergeCell ref="FLM5:FMA5"/>
    <mergeCell ref="FMB5:FMP5"/>
    <mergeCell ref="FMQ5:FNE5"/>
    <mergeCell ref="FNF5:FNT5"/>
    <mergeCell ref="FGW5:FHK5"/>
    <mergeCell ref="FHL5:FHZ5"/>
    <mergeCell ref="FIA5:FIO5"/>
    <mergeCell ref="FIP5:FJD5"/>
    <mergeCell ref="FJE5:FJS5"/>
    <mergeCell ref="FJT5:FKH5"/>
    <mergeCell ref="FDK5:FDY5"/>
    <mergeCell ref="FDZ5:FEN5"/>
    <mergeCell ref="FEO5:FFC5"/>
    <mergeCell ref="FFD5:FFR5"/>
    <mergeCell ref="FFS5:FGG5"/>
    <mergeCell ref="FGH5:FGV5"/>
    <mergeCell ref="EZY5:FAM5"/>
    <mergeCell ref="FAN5:FBB5"/>
    <mergeCell ref="FBC5:FBQ5"/>
    <mergeCell ref="FBR5:FCF5"/>
    <mergeCell ref="FCG5:FCU5"/>
    <mergeCell ref="FCV5:FDJ5"/>
    <mergeCell ref="EWM5:EXA5"/>
    <mergeCell ref="EXB5:EXP5"/>
    <mergeCell ref="EXQ5:EYE5"/>
    <mergeCell ref="EYF5:EYT5"/>
    <mergeCell ref="EYU5:EZI5"/>
    <mergeCell ref="EZJ5:EZX5"/>
    <mergeCell ref="ETA5:ETO5"/>
    <mergeCell ref="ETP5:EUD5"/>
    <mergeCell ref="EUE5:EUS5"/>
    <mergeCell ref="EUT5:EVH5"/>
    <mergeCell ref="EVI5:EVW5"/>
    <mergeCell ref="EVX5:EWL5"/>
    <mergeCell ref="EPO5:EQC5"/>
    <mergeCell ref="EQD5:EQR5"/>
    <mergeCell ref="EQS5:ERG5"/>
    <mergeCell ref="ERH5:ERV5"/>
    <mergeCell ref="ERW5:ESK5"/>
    <mergeCell ref="ESL5:ESZ5"/>
    <mergeCell ref="EMC5:EMQ5"/>
    <mergeCell ref="EMR5:ENF5"/>
    <mergeCell ref="ENG5:ENU5"/>
    <mergeCell ref="ENV5:EOJ5"/>
    <mergeCell ref="EOK5:EOY5"/>
    <mergeCell ref="EOZ5:EPN5"/>
    <mergeCell ref="EIQ5:EJE5"/>
    <mergeCell ref="EJF5:EJT5"/>
    <mergeCell ref="EJU5:EKI5"/>
    <mergeCell ref="EKJ5:EKX5"/>
    <mergeCell ref="EKY5:ELM5"/>
    <mergeCell ref="ELN5:EMB5"/>
    <mergeCell ref="EFE5:EFS5"/>
    <mergeCell ref="EFT5:EGH5"/>
    <mergeCell ref="EGI5:EGW5"/>
    <mergeCell ref="EGX5:EHL5"/>
    <mergeCell ref="EHM5:EIA5"/>
    <mergeCell ref="EIB5:EIP5"/>
    <mergeCell ref="EBS5:ECG5"/>
    <mergeCell ref="ECH5:ECV5"/>
    <mergeCell ref="ECW5:EDK5"/>
    <mergeCell ref="EDL5:EDZ5"/>
    <mergeCell ref="EEA5:EEO5"/>
    <mergeCell ref="EEP5:EFD5"/>
    <mergeCell ref="DYG5:DYU5"/>
    <mergeCell ref="DYV5:DZJ5"/>
    <mergeCell ref="DZK5:DZY5"/>
    <mergeCell ref="DZZ5:EAN5"/>
    <mergeCell ref="EAO5:EBC5"/>
    <mergeCell ref="EBD5:EBR5"/>
    <mergeCell ref="DUU5:DVI5"/>
    <mergeCell ref="DVJ5:DVX5"/>
    <mergeCell ref="DVY5:DWM5"/>
    <mergeCell ref="DWN5:DXB5"/>
    <mergeCell ref="DXC5:DXQ5"/>
    <mergeCell ref="DXR5:DYF5"/>
    <mergeCell ref="DRI5:DRW5"/>
    <mergeCell ref="DRX5:DSL5"/>
    <mergeCell ref="DSM5:DTA5"/>
    <mergeCell ref="DTB5:DTP5"/>
    <mergeCell ref="DTQ5:DUE5"/>
    <mergeCell ref="DUF5:DUT5"/>
    <mergeCell ref="DNW5:DOK5"/>
    <mergeCell ref="DOL5:DOZ5"/>
    <mergeCell ref="DPA5:DPO5"/>
    <mergeCell ref="DPP5:DQD5"/>
    <mergeCell ref="DQE5:DQS5"/>
    <mergeCell ref="DQT5:DRH5"/>
    <mergeCell ref="DKK5:DKY5"/>
    <mergeCell ref="DKZ5:DLN5"/>
    <mergeCell ref="DLO5:DMC5"/>
    <mergeCell ref="DMD5:DMR5"/>
    <mergeCell ref="DMS5:DNG5"/>
    <mergeCell ref="DNH5:DNV5"/>
    <mergeCell ref="DGY5:DHM5"/>
    <mergeCell ref="DHN5:DIB5"/>
    <mergeCell ref="DIC5:DIQ5"/>
    <mergeCell ref="DIR5:DJF5"/>
    <mergeCell ref="DJG5:DJU5"/>
    <mergeCell ref="DJV5:DKJ5"/>
    <mergeCell ref="DDM5:DEA5"/>
    <mergeCell ref="DEB5:DEP5"/>
    <mergeCell ref="DEQ5:DFE5"/>
    <mergeCell ref="DFF5:DFT5"/>
    <mergeCell ref="DFU5:DGI5"/>
    <mergeCell ref="DGJ5:DGX5"/>
    <mergeCell ref="DAA5:DAO5"/>
    <mergeCell ref="DAP5:DBD5"/>
    <mergeCell ref="DBE5:DBS5"/>
    <mergeCell ref="DBT5:DCH5"/>
    <mergeCell ref="DCI5:DCW5"/>
    <mergeCell ref="DCX5:DDL5"/>
    <mergeCell ref="CWO5:CXC5"/>
    <mergeCell ref="CXD5:CXR5"/>
    <mergeCell ref="CXS5:CYG5"/>
    <mergeCell ref="CYH5:CYV5"/>
    <mergeCell ref="CYW5:CZK5"/>
    <mergeCell ref="CZL5:CZZ5"/>
    <mergeCell ref="CTC5:CTQ5"/>
    <mergeCell ref="CTR5:CUF5"/>
    <mergeCell ref="CUG5:CUU5"/>
    <mergeCell ref="CUV5:CVJ5"/>
    <mergeCell ref="CVK5:CVY5"/>
    <mergeCell ref="CVZ5:CWN5"/>
    <mergeCell ref="CPQ5:CQE5"/>
    <mergeCell ref="CQF5:CQT5"/>
    <mergeCell ref="CQU5:CRI5"/>
    <mergeCell ref="CRJ5:CRX5"/>
    <mergeCell ref="CRY5:CSM5"/>
    <mergeCell ref="CSN5:CTB5"/>
    <mergeCell ref="CME5:CMS5"/>
    <mergeCell ref="CMT5:CNH5"/>
    <mergeCell ref="CNI5:CNW5"/>
    <mergeCell ref="CNX5:COL5"/>
    <mergeCell ref="COM5:CPA5"/>
    <mergeCell ref="CPB5:CPP5"/>
    <mergeCell ref="CIS5:CJG5"/>
    <mergeCell ref="CJH5:CJV5"/>
    <mergeCell ref="CJW5:CKK5"/>
    <mergeCell ref="CKL5:CKZ5"/>
    <mergeCell ref="CLA5:CLO5"/>
    <mergeCell ref="CLP5:CMD5"/>
    <mergeCell ref="CFG5:CFU5"/>
    <mergeCell ref="CFV5:CGJ5"/>
    <mergeCell ref="CGK5:CGY5"/>
    <mergeCell ref="CGZ5:CHN5"/>
    <mergeCell ref="CHO5:CIC5"/>
    <mergeCell ref="CID5:CIR5"/>
    <mergeCell ref="CBU5:CCI5"/>
    <mergeCell ref="CCJ5:CCX5"/>
    <mergeCell ref="CCY5:CDM5"/>
    <mergeCell ref="CDN5:CEB5"/>
    <mergeCell ref="CEC5:CEQ5"/>
    <mergeCell ref="CER5:CFF5"/>
    <mergeCell ref="BYI5:BYW5"/>
    <mergeCell ref="BYX5:BZL5"/>
    <mergeCell ref="BZM5:CAA5"/>
    <mergeCell ref="CAB5:CAP5"/>
    <mergeCell ref="CAQ5:CBE5"/>
    <mergeCell ref="CBF5:CBT5"/>
    <mergeCell ref="BUW5:BVK5"/>
    <mergeCell ref="BVL5:BVZ5"/>
    <mergeCell ref="BWA5:BWO5"/>
    <mergeCell ref="BWP5:BXD5"/>
    <mergeCell ref="BXE5:BXS5"/>
    <mergeCell ref="BXT5:BYH5"/>
    <mergeCell ref="BRK5:BRY5"/>
    <mergeCell ref="BRZ5:BSN5"/>
    <mergeCell ref="BSO5:BTC5"/>
    <mergeCell ref="BTD5:BTR5"/>
    <mergeCell ref="BTS5:BUG5"/>
    <mergeCell ref="BUH5:BUV5"/>
    <mergeCell ref="BNY5:BOM5"/>
    <mergeCell ref="BON5:BPB5"/>
    <mergeCell ref="BPC5:BPQ5"/>
    <mergeCell ref="BPR5:BQF5"/>
    <mergeCell ref="BQG5:BQU5"/>
    <mergeCell ref="BQV5:BRJ5"/>
    <mergeCell ref="BKM5:BLA5"/>
    <mergeCell ref="BLB5:BLP5"/>
    <mergeCell ref="BLQ5:BME5"/>
    <mergeCell ref="BMF5:BMT5"/>
    <mergeCell ref="BMU5:BNI5"/>
    <mergeCell ref="BNJ5:BNX5"/>
    <mergeCell ref="BHA5:BHO5"/>
    <mergeCell ref="BHP5:BID5"/>
    <mergeCell ref="BIE5:BIS5"/>
    <mergeCell ref="BIT5:BJH5"/>
    <mergeCell ref="BJI5:BJW5"/>
    <mergeCell ref="BJX5:BKL5"/>
    <mergeCell ref="BDO5:BEC5"/>
    <mergeCell ref="BED5:BER5"/>
    <mergeCell ref="BES5:BFG5"/>
    <mergeCell ref="BFH5:BFV5"/>
    <mergeCell ref="BFW5:BGK5"/>
    <mergeCell ref="BGL5:BGZ5"/>
    <mergeCell ref="BAC5:BAQ5"/>
    <mergeCell ref="BAR5:BBF5"/>
    <mergeCell ref="BBG5:BBU5"/>
    <mergeCell ref="BBV5:BCJ5"/>
    <mergeCell ref="BCK5:BCY5"/>
    <mergeCell ref="BCZ5:BDN5"/>
    <mergeCell ref="AWQ5:AXE5"/>
    <mergeCell ref="AXF5:AXT5"/>
    <mergeCell ref="AXU5:AYI5"/>
    <mergeCell ref="AYJ5:AYX5"/>
    <mergeCell ref="AYY5:AZM5"/>
    <mergeCell ref="AZN5:BAB5"/>
    <mergeCell ref="ATE5:ATS5"/>
    <mergeCell ref="ATT5:AUH5"/>
    <mergeCell ref="AUI5:AUW5"/>
    <mergeCell ref="AUX5:AVL5"/>
    <mergeCell ref="AVM5:AWA5"/>
    <mergeCell ref="AWB5:AWP5"/>
    <mergeCell ref="APS5:AQG5"/>
    <mergeCell ref="AQH5:AQV5"/>
    <mergeCell ref="AQW5:ARK5"/>
    <mergeCell ref="ARL5:ARZ5"/>
    <mergeCell ref="ASA5:ASO5"/>
    <mergeCell ref="ASP5:ATD5"/>
    <mergeCell ref="AMG5:AMU5"/>
    <mergeCell ref="AMV5:ANJ5"/>
    <mergeCell ref="ANK5:ANY5"/>
    <mergeCell ref="ANZ5:AON5"/>
    <mergeCell ref="AOO5:APC5"/>
    <mergeCell ref="APD5:APR5"/>
    <mergeCell ref="AIU5:AJI5"/>
    <mergeCell ref="AJJ5:AJX5"/>
    <mergeCell ref="AJY5:AKM5"/>
    <mergeCell ref="AKN5:ALB5"/>
    <mergeCell ref="ALC5:ALQ5"/>
    <mergeCell ref="ALR5:AMF5"/>
    <mergeCell ref="AFI5:AFW5"/>
    <mergeCell ref="AFX5:AGL5"/>
    <mergeCell ref="AGM5:AHA5"/>
    <mergeCell ref="AHB5:AHP5"/>
    <mergeCell ref="AHQ5:AIE5"/>
    <mergeCell ref="AIF5:AIT5"/>
    <mergeCell ref="ABW5:ACK5"/>
    <mergeCell ref="ACL5:ACZ5"/>
    <mergeCell ref="ADA5:ADO5"/>
    <mergeCell ref="ADP5:AED5"/>
    <mergeCell ref="AEE5:AES5"/>
    <mergeCell ref="AET5:AFH5"/>
    <mergeCell ref="YK5:YY5"/>
    <mergeCell ref="YZ5:ZN5"/>
    <mergeCell ref="ZO5:AAC5"/>
    <mergeCell ref="AAD5:AAR5"/>
    <mergeCell ref="AAS5:ABG5"/>
    <mergeCell ref="ABH5:ABV5"/>
    <mergeCell ref="UY5:VM5"/>
    <mergeCell ref="VN5:WB5"/>
    <mergeCell ref="WC5:WQ5"/>
    <mergeCell ref="WR5:XF5"/>
    <mergeCell ref="XG5:XU5"/>
    <mergeCell ref="XV5:YJ5"/>
    <mergeCell ref="RM5:SA5"/>
    <mergeCell ref="SB5:SP5"/>
    <mergeCell ref="SQ5:TE5"/>
    <mergeCell ref="TF5:TT5"/>
    <mergeCell ref="TU5:UI5"/>
    <mergeCell ref="UJ5:UX5"/>
    <mergeCell ref="OA5:OO5"/>
    <mergeCell ref="OP5:PD5"/>
    <mergeCell ref="PE5:PS5"/>
    <mergeCell ref="PT5:QH5"/>
    <mergeCell ref="QI5:QW5"/>
    <mergeCell ref="QX5:RL5"/>
    <mergeCell ref="KO5:LC5"/>
    <mergeCell ref="LD5:LR5"/>
    <mergeCell ref="LS5:MG5"/>
    <mergeCell ref="MH5:MV5"/>
    <mergeCell ref="MW5:NK5"/>
    <mergeCell ref="NL5:NZ5"/>
    <mergeCell ref="HC5:HQ5"/>
    <mergeCell ref="HR5:IF5"/>
    <mergeCell ref="IG5:IU5"/>
    <mergeCell ref="IV5:JJ5"/>
    <mergeCell ref="JK5:JY5"/>
    <mergeCell ref="JZ5:KN5"/>
    <mergeCell ref="DQ5:EE5"/>
    <mergeCell ref="EF5:ET5"/>
    <mergeCell ref="EU5:FI5"/>
    <mergeCell ref="FJ5:FX5"/>
    <mergeCell ref="FY5:GM5"/>
    <mergeCell ref="GN5:HB5"/>
    <mergeCell ref="AE5:AS5"/>
    <mergeCell ref="AT5:BH5"/>
    <mergeCell ref="BI5:BW5"/>
    <mergeCell ref="BX5:CL5"/>
    <mergeCell ref="CM5:DA5"/>
    <mergeCell ref="DB5:DP5"/>
    <mergeCell ref="A1:O1"/>
    <mergeCell ref="A2:O2"/>
    <mergeCell ref="A3:O3"/>
    <mergeCell ref="A4:O4"/>
    <mergeCell ref="A5:O5"/>
    <mergeCell ref="P5:AD5"/>
  </mergeCells>
  <printOptions horizontalCentered="1"/>
  <pageMargins left="0.45" right="0.45" top="0.75" bottom="0.75" header="0.3" footer="0.3"/>
  <pageSetup scale="70" orientation="landscape" blackAndWhite="1" horizontalDpi="1200" verticalDpi="1200" r:id="rId1"/>
  <headerFooter>
    <oddFooter>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P24"/>
  <sheetViews>
    <sheetView zoomScaleNormal="100" workbookViewId="0">
      <pane ySplit="8" topLeftCell="A9" activePane="bottomLeft" state="frozen"/>
      <selection activeCell="F30" sqref="F30"/>
      <selection pane="bottomLeft" activeCell="A7" sqref="A7"/>
    </sheetView>
  </sheetViews>
  <sheetFormatPr defaultColWidth="9.1796875" defaultRowHeight="10" x14ac:dyDescent="0.2"/>
  <cols>
    <col min="1" max="1" width="4.90625" style="65" bestFit="1" customWidth="1"/>
    <col min="2" max="2" width="42.36328125" style="65" bestFit="1" customWidth="1"/>
    <col min="3" max="3" width="11.1796875" style="65" bestFit="1" customWidth="1"/>
    <col min="4" max="4" width="11.90625" style="65" bestFit="1" customWidth="1"/>
    <col min="5" max="5" width="10.7265625" style="65" bestFit="1" customWidth="1"/>
    <col min="6" max="6" width="15.7265625" style="65" bestFit="1" customWidth="1"/>
    <col min="7" max="7" width="14.54296875" style="65" bestFit="1" customWidth="1"/>
    <col min="8" max="8" width="9.1796875" style="65"/>
    <col min="9" max="9" width="10.26953125" style="65" bestFit="1" customWidth="1"/>
    <col min="10" max="16384" width="9.1796875" style="65"/>
  </cols>
  <sheetData>
    <row r="1" spans="1:16" ht="10.5" x14ac:dyDescent="0.25">
      <c r="A1" s="503" t="s">
        <v>0</v>
      </c>
      <c r="B1" s="503"/>
      <c r="C1" s="503"/>
      <c r="D1" s="503"/>
      <c r="E1" s="503"/>
      <c r="F1" s="503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0.5" x14ac:dyDescent="0.25">
      <c r="A2" s="504" t="s">
        <v>368</v>
      </c>
      <c r="B2" s="504"/>
      <c r="C2" s="504"/>
      <c r="D2" s="504"/>
      <c r="E2" s="504"/>
      <c r="F2" s="504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0.5" x14ac:dyDescent="0.25">
      <c r="A3" s="503" t="s">
        <v>369</v>
      </c>
      <c r="B3" s="503"/>
      <c r="C3" s="503"/>
      <c r="D3" s="503"/>
      <c r="E3" s="503"/>
      <c r="F3" s="503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10.5" x14ac:dyDescent="0.25">
      <c r="A4" s="503" t="s">
        <v>400</v>
      </c>
      <c r="B4" s="503"/>
      <c r="C4" s="503"/>
      <c r="D4" s="503"/>
      <c r="E4" s="503"/>
      <c r="F4" s="503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10.5" x14ac:dyDescent="0.25">
      <c r="A5" s="504" t="s">
        <v>371</v>
      </c>
      <c r="B5" s="504"/>
      <c r="C5" s="504"/>
      <c r="D5" s="504"/>
      <c r="E5" s="504"/>
      <c r="F5" s="504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x14ac:dyDescent="0.2">
      <c r="A6" s="37"/>
      <c r="B6" s="37"/>
      <c r="C6" s="37"/>
      <c r="D6" s="37"/>
      <c r="E6" s="37"/>
      <c r="F6" s="37"/>
    </row>
    <row r="7" spans="1:16" ht="10.5" x14ac:dyDescent="0.25">
      <c r="A7" s="34" t="s">
        <v>2</v>
      </c>
      <c r="B7" s="37"/>
      <c r="C7" s="37"/>
      <c r="D7" s="34" t="s">
        <v>3</v>
      </c>
      <c r="E7" s="34" t="s">
        <v>3</v>
      </c>
      <c r="F7" s="34" t="s">
        <v>3</v>
      </c>
    </row>
    <row r="8" spans="1:16" ht="10.5" x14ac:dyDescent="0.25">
      <c r="A8" s="285" t="s">
        <v>4</v>
      </c>
      <c r="B8" s="286"/>
      <c r="C8" s="285" t="s">
        <v>5</v>
      </c>
      <c r="D8" s="285" t="s">
        <v>6</v>
      </c>
      <c r="E8" s="285" t="s">
        <v>7</v>
      </c>
      <c r="F8" s="285" t="s">
        <v>8</v>
      </c>
    </row>
    <row r="9" spans="1:16" x14ac:dyDescent="0.2">
      <c r="A9" s="37"/>
      <c r="B9" s="38" t="s">
        <v>9</v>
      </c>
      <c r="C9" s="38" t="s">
        <v>10</v>
      </c>
      <c r="D9" s="38" t="s">
        <v>11</v>
      </c>
      <c r="E9" s="38" t="s">
        <v>12</v>
      </c>
      <c r="F9" s="38" t="s">
        <v>13</v>
      </c>
    </row>
    <row r="10" spans="1:16" x14ac:dyDescent="0.2">
      <c r="A10" s="38">
        <v>1</v>
      </c>
      <c r="B10" s="39" t="s">
        <v>391</v>
      </c>
      <c r="C10" s="38"/>
      <c r="D10" s="38"/>
      <c r="E10" s="38"/>
      <c r="F10" s="38"/>
    </row>
    <row r="11" spans="1:16" x14ac:dyDescent="0.2">
      <c r="A11" s="38">
        <f>A10+1</f>
        <v>2</v>
      </c>
      <c r="B11" s="37" t="s">
        <v>149</v>
      </c>
      <c r="C11" s="81" t="s">
        <v>401</v>
      </c>
      <c r="D11" s="73">
        <f>'2019 GRC PLR - Exh. JAP-13 p1'!D17</f>
        <v>261105550.43000001</v>
      </c>
      <c r="E11" s="73">
        <f>'2019 GRC PLR - Exh. JAP-13 p1'!E17</f>
        <v>94517822.270000011</v>
      </c>
      <c r="F11" s="73">
        <f>'2019 GRC PLR - Exh. JAP-13 p1'!F17</f>
        <v>18314305.758729607</v>
      </c>
    </row>
    <row r="12" spans="1:16" x14ac:dyDescent="0.2">
      <c r="A12" s="38">
        <f t="shared" ref="A12:A24" si="0">A11+1</f>
        <v>3</v>
      </c>
      <c r="B12" s="37"/>
      <c r="C12" s="37"/>
      <c r="D12" s="74"/>
      <c r="E12" s="74"/>
      <c r="F12" s="74"/>
    </row>
    <row r="13" spans="1:16" x14ac:dyDescent="0.2">
      <c r="A13" s="38">
        <f t="shared" si="0"/>
        <v>4</v>
      </c>
      <c r="B13" s="37" t="s">
        <v>402</v>
      </c>
      <c r="C13" s="81" t="s">
        <v>14</v>
      </c>
      <c r="D13" s="310">
        <v>772124</v>
      </c>
      <c r="E13" s="310">
        <v>56692</v>
      </c>
      <c r="F13" s="310">
        <v>1670</v>
      </c>
    </row>
    <row r="14" spans="1:16" x14ac:dyDescent="0.2">
      <c r="A14" s="38">
        <f t="shared" si="0"/>
        <v>5</v>
      </c>
      <c r="B14" s="37"/>
      <c r="C14" s="37"/>
      <c r="D14" s="158"/>
      <c r="E14" s="158"/>
      <c r="F14" s="158"/>
    </row>
    <row r="15" spans="1:16" ht="10.5" thickBot="1" x14ac:dyDescent="0.25">
      <c r="A15" s="38">
        <f t="shared" si="0"/>
        <v>6</v>
      </c>
      <c r="B15" s="37" t="s">
        <v>403</v>
      </c>
      <c r="C15" s="38" t="str">
        <f>"("&amp;A11&amp;") / ("&amp;A13&amp;")"</f>
        <v>(2) / (4)</v>
      </c>
      <c r="D15" s="295">
        <f>ROUND(D11/D13,2)</f>
        <v>338.17</v>
      </c>
      <c r="E15" s="295">
        <f>ROUND(E11/E13,2)</f>
        <v>1667.22</v>
      </c>
      <c r="F15" s="295">
        <f>ROUND(F11/F13,2)</f>
        <v>10966.65</v>
      </c>
    </row>
    <row r="16" spans="1:16" ht="10.5" thickTop="1" x14ac:dyDescent="0.2">
      <c r="A16" s="38">
        <f t="shared" si="0"/>
        <v>7</v>
      </c>
      <c r="B16" s="39"/>
      <c r="C16" s="38"/>
      <c r="D16" s="38"/>
      <c r="E16" s="38"/>
      <c r="F16" s="38"/>
    </row>
    <row r="17" spans="1:7" x14ac:dyDescent="0.2">
      <c r="A17" s="38">
        <f t="shared" si="0"/>
        <v>8</v>
      </c>
      <c r="B17" s="39" t="s">
        <v>398</v>
      </c>
      <c r="C17" s="38"/>
      <c r="D17" s="38"/>
      <c r="E17" s="38"/>
      <c r="F17" s="38"/>
    </row>
    <row r="18" spans="1:7" x14ac:dyDescent="0.2">
      <c r="A18" s="38">
        <f t="shared" si="0"/>
        <v>9</v>
      </c>
      <c r="B18" s="37" t="s">
        <v>149</v>
      </c>
      <c r="C18" s="81" t="s">
        <v>401</v>
      </c>
      <c r="D18" s="73">
        <f>'2019 GRC PLR - Exh. JAP-13 p1'!D26</f>
        <v>255664962.97000003</v>
      </c>
      <c r="E18" s="73">
        <f>'2019 GRC PLR - Exh. JAP-13 p1'!E26</f>
        <v>92094100.75999999</v>
      </c>
      <c r="F18" s="73">
        <f>'2019 GRC PLR - Exh. JAP-13 p1'!F26</f>
        <v>18177444.90333347</v>
      </c>
    </row>
    <row r="19" spans="1:7" x14ac:dyDescent="0.2">
      <c r="A19" s="38">
        <f t="shared" si="0"/>
        <v>10</v>
      </c>
      <c r="B19" s="37"/>
      <c r="C19" s="37"/>
      <c r="D19" s="74"/>
      <c r="E19" s="74"/>
      <c r="F19" s="74"/>
    </row>
    <row r="20" spans="1:7" x14ac:dyDescent="0.2">
      <c r="A20" s="38">
        <f t="shared" si="0"/>
        <v>11</v>
      </c>
      <c r="B20" s="37" t="s">
        <v>402</v>
      </c>
      <c r="C20" s="81" t="s">
        <v>14</v>
      </c>
      <c r="D20" s="310">
        <v>772124</v>
      </c>
      <c r="E20" s="310">
        <v>56692</v>
      </c>
      <c r="F20" s="310">
        <v>1670</v>
      </c>
    </row>
    <row r="21" spans="1:7" x14ac:dyDescent="0.2">
      <c r="A21" s="38">
        <f t="shared" si="0"/>
        <v>12</v>
      </c>
      <c r="B21" s="37"/>
      <c r="C21" s="37"/>
      <c r="D21" s="158"/>
      <c r="E21" s="158"/>
      <c r="F21" s="158"/>
    </row>
    <row r="22" spans="1:7" ht="10.5" thickBot="1" x14ac:dyDescent="0.25">
      <c r="A22" s="38">
        <f t="shared" si="0"/>
        <v>13</v>
      </c>
      <c r="B22" s="37" t="s">
        <v>403</v>
      </c>
      <c r="C22" s="38" t="str">
        <f>"("&amp;A18&amp;") / ("&amp;A20&amp;")"</f>
        <v>(9) / (11)</v>
      </c>
      <c r="D22" s="295">
        <f>ROUND(D18/D20,2)</f>
        <v>331.12</v>
      </c>
      <c r="E22" s="295">
        <f>ROUND(E18/E20,2)</f>
        <v>1624.46</v>
      </c>
      <c r="F22" s="295">
        <f>ROUND(F18/F20,2)</f>
        <v>10884.7</v>
      </c>
    </row>
    <row r="23" spans="1:7" ht="10.5" thickTop="1" x14ac:dyDescent="0.2">
      <c r="A23" s="38">
        <f t="shared" si="0"/>
        <v>14</v>
      </c>
      <c r="B23" s="37"/>
      <c r="C23" s="37"/>
      <c r="D23" s="37"/>
      <c r="E23" s="37"/>
      <c r="F23" s="37"/>
      <c r="G23" s="37"/>
    </row>
    <row r="24" spans="1:7" x14ac:dyDescent="0.2">
      <c r="A24" s="38">
        <f t="shared" si="0"/>
        <v>15</v>
      </c>
      <c r="B24" s="65" t="s">
        <v>404</v>
      </c>
      <c r="D24" s="294">
        <f>D22-D15</f>
        <v>-7.0500000000000114</v>
      </c>
      <c r="E24" s="294">
        <f t="shared" ref="E24:F24" si="1">E22-E15</f>
        <v>-42.759999999999991</v>
      </c>
      <c r="F24" s="294">
        <f t="shared" si="1"/>
        <v>-81.949999999998909</v>
      </c>
    </row>
  </sheetData>
  <mergeCells count="5">
    <mergeCell ref="A1:F1"/>
    <mergeCell ref="A2:F2"/>
    <mergeCell ref="A3:F3"/>
    <mergeCell ref="A4:F4"/>
    <mergeCell ref="A5:F5"/>
  </mergeCells>
  <printOptions horizontalCentered="1"/>
  <pageMargins left="0.7" right="0.7" top="0.75" bottom="0.75" header="0.3" footer="0.3"/>
  <pageSetup orientation="landscape" blackAndWhite="1" horizontalDpi="1200" verticalDpi="1200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X112"/>
  <sheetViews>
    <sheetView zoomScaleNormal="100" workbookViewId="0">
      <pane ySplit="8" topLeftCell="A9" activePane="bottomLeft" state="frozen"/>
      <selection pane="bottomLeft" activeCell="A7" sqref="A7"/>
    </sheetView>
  </sheetViews>
  <sheetFormatPr defaultColWidth="9.1796875" defaultRowHeight="10" x14ac:dyDescent="0.2"/>
  <cols>
    <col min="1" max="1" width="4.90625" style="5" bestFit="1" customWidth="1"/>
    <col min="2" max="2" width="3.26953125" style="5" customWidth="1"/>
    <col min="3" max="3" width="25.453125" style="59" customWidth="1"/>
    <col min="4" max="4" width="6.7265625" style="59" bestFit="1" customWidth="1"/>
    <col min="5" max="5" width="32.08984375" style="59" bestFit="1" customWidth="1"/>
    <col min="6" max="6" width="0.7265625" style="5" customWidth="1"/>
    <col min="7" max="7" width="12.6328125" style="5" bestFit="1" customWidth="1"/>
    <col min="8" max="8" width="0.7265625" style="5" customWidth="1"/>
    <col min="9" max="9" width="15.7265625" style="5" bestFit="1" customWidth="1"/>
    <col min="10" max="10" width="0.7265625" style="5" customWidth="1"/>
    <col min="11" max="11" width="14.6328125" style="5" bestFit="1" customWidth="1"/>
    <col min="12" max="12" width="9.1796875" style="5" customWidth="1"/>
    <col min="13" max="13" width="10.26953125" style="5" bestFit="1" customWidth="1"/>
    <col min="14" max="14" width="11.7265625" style="5" bestFit="1" customWidth="1"/>
    <col min="15" max="15" width="12.1796875" style="5" bestFit="1" customWidth="1"/>
    <col min="16" max="16384" width="9.1796875" style="5"/>
  </cols>
  <sheetData>
    <row r="1" spans="1:24" ht="10.5" x14ac:dyDescent="0.25">
      <c r="A1" s="503" t="s">
        <v>0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259"/>
      <c r="M1" s="66"/>
      <c r="N1" s="66"/>
      <c r="O1" s="258"/>
      <c r="P1" s="66"/>
      <c r="Q1" s="66"/>
      <c r="R1" s="66"/>
      <c r="S1" s="66"/>
      <c r="T1" s="66"/>
      <c r="U1" s="66"/>
    </row>
    <row r="2" spans="1:24" ht="10.5" x14ac:dyDescent="0.25">
      <c r="A2" s="505" t="str">
        <f>'Delivery Rate Change Calc'!A2:F2</f>
        <v>2022 Gas Decoupling Filing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259"/>
      <c r="M2" s="66"/>
      <c r="N2" s="66"/>
      <c r="O2" s="258"/>
      <c r="P2" s="66"/>
      <c r="Q2" s="66"/>
      <c r="R2" s="66"/>
      <c r="S2" s="66"/>
      <c r="T2" s="66"/>
      <c r="U2" s="66"/>
    </row>
    <row r="3" spans="1:24" ht="10.5" x14ac:dyDescent="0.25">
      <c r="A3" s="503" t="s">
        <v>363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259"/>
      <c r="M3" s="250"/>
      <c r="N3" s="66"/>
      <c r="O3" s="258"/>
      <c r="P3" s="66"/>
      <c r="Q3" s="66"/>
      <c r="R3" s="66"/>
      <c r="S3" s="66"/>
      <c r="T3" s="66"/>
      <c r="U3" s="66"/>
    </row>
    <row r="4" spans="1:24" ht="10.5" x14ac:dyDescent="0.25">
      <c r="A4" s="505" t="str">
        <f>'Delivery Rate Change Calc'!A4:F4</f>
        <v>Proposed Effective May 1, 2022</v>
      </c>
      <c r="B4" s="505"/>
      <c r="C4" s="505"/>
      <c r="D4" s="505"/>
      <c r="E4" s="505"/>
      <c r="F4" s="505"/>
      <c r="G4" s="505"/>
      <c r="H4" s="505"/>
      <c r="I4" s="505"/>
      <c r="J4" s="505"/>
      <c r="K4" s="505"/>
      <c r="L4" s="259"/>
      <c r="M4" s="250"/>
      <c r="N4" s="66"/>
      <c r="O4" s="258"/>
      <c r="P4" s="66"/>
      <c r="Q4" s="66"/>
      <c r="R4" s="66"/>
      <c r="S4" s="66"/>
      <c r="T4" s="66"/>
      <c r="U4" s="66"/>
    </row>
    <row r="5" spans="1:24" ht="10.5" x14ac:dyDescent="0.25">
      <c r="B5" s="6"/>
      <c r="C5" s="225"/>
      <c r="D5" s="225"/>
      <c r="E5" s="225"/>
      <c r="F5" s="225"/>
      <c r="G5" s="225"/>
      <c r="H5" s="225"/>
      <c r="I5" s="225"/>
      <c r="J5" s="225"/>
      <c r="K5" s="225"/>
      <c r="L5" s="257"/>
      <c r="M5" s="2"/>
      <c r="N5" s="2"/>
      <c r="O5" s="256"/>
      <c r="P5" s="2"/>
      <c r="Q5" s="2"/>
      <c r="R5" s="2"/>
      <c r="S5" s="2"/>
      <c r="T5" s="2"/>
      <c r="U5" s="2"/>
      <c r="V5" s="67"/>
      <c r="W5" s="67"/>
      <c r="X5" s="67"/>
    </row>
    <row r="6" spans="1:24" ht="10.5" x14ac:dyDescent="0.25">
      <c r="B6" s="68"/>
      <c r="C6" s="68"/>
      <c r="D6" s="68"/>
      <c r="E6" s="68"/>
      <c r="F6" s="100"/>
      <c r="G6" s="100"/>
      <c r="H6" s="100"/>
      <c r="I6" s="100"/>
      <c r="J6" s="100"/>
      <c r="K6" s="257"/>
      <c r="L6" s="257"/>
      <c r="M6" s="2"/>
      <c r="N6" s="2"/>
      <c r="O6" s="256"/>
      <c r="P6" s="2"/>
      <c r="Q6" s="2"/>
      <c r="R6" s="2"/>
      <c r="S6" s="2"/>
      <c r="T6" s="2"/>
      <c r="U6" s="2"/>
      <c r="V6" s="67"/>
      <c r="W6" s="67"/>
      <c r="X6" s="67"/>
    </row>
    <row r="7" spans="1:24" ht="10.5" x14ac:dyDescent="0.25">
      <c r="A7" s="226" t="s">
        <v>2</v>
      </c>
      <c r="B7" s="67"/>
      <c r="C7" s="208"/>
      <c r="D7" s="208"/>
      <c r="E7" s="320" t="s">
        <v>489</v>
      </c>
      <c r="F7" s="255"/>
      <c r="G7" s="252" t="s">
        <v>77</v>
      </c>
      <c r="H7" s="252"/>
      <c r="I7" s="68" t="s">
        <v>78</v>
      </c>
      <c r="J7" s="2"/>
      <c r="K7" s="208" t="s">
        <v>79</v>
      </c>
      <c r="L7" s="69"/>
      <c r="M7" s="66"/>
      <c r="N7" s="66"/>
      <c r="O7" s="66"/>
      <c r="P7" s="66"/>
      <c r="Q7" s="66"/>
      <c r="R7" s="66"/>
      <c r="S7" s="66"/>
      <c r="T7" s="66"/>
      <c r="U7" s="66"/>
    </row>
    <row r="8" spans="1:24" ht="10.5" x14ac:dyDescent="0.25">
      <c r="A8" s="49" t="s">
        <v>4</v>
      </c>
      <c r="B8" s="222"/>
      <c r="C8" s="207"/>
      <c r="D8" s="207" t="s">
        <v>80</v>
      </c>
      <c r="E8" s="321" t="s">
        <v>454</v>
      </c>
      <c r="F8" s="254"/>
      <c r="G8" s="253" t="s">
        <v>570</v>
      </c>
      <c r="H8" s="252"/>
      <c r="I8" s="207" t="s">
        <v>82</v>
      </c>
      <c r="J8" s="2"/>
      <c r="K8" s="207" t="s">
        <v>83</v>
      </c>
      <c r="L8" s="69"/>
      <c r="M8" s="251"/>
      <c r="N8" s="251"/>
      <c r="O8" s="250"/>
      <c r="P8" s="66"/>
      <c r="Q8" s="66"/>
      <c r="R8" s="66"/>
      <c r="S8" s="66"/>
      <c r="T8" s="66"/>
      <c r="U8" s="66"/>
    </row>
    <row r="9" spans="1:24" ht="10.5" x14ac:dyDescent="0.2">
      <c r="A9" s="52"/>
      <c r="B9" s="59"/>
      <c r="C9" s="69" t="s">
        <v>9</v>
      </c>
      <c r="D9" s="69" t="s">
        <v>10</v>
      </c>
      <c r="E9" s="69" t="s">
        <v>11</v>
      </c>
      <c r="F9" s="249"/>
      <c r="G9" s="248" t="s">
        <v>12</v>
      </c>
      <c r="H9" s="248"/>
      <c r="I9" s="54" t="s">
        <v>84</v>
      </c>
      <c r="J9" s="54"/>
      <c r="K9" s="54" t="s">
        <v>85</v>
      </c>
      <c r="L9" s="69"/>
      <c r="M9" s="66"/>
      <c r="N9" s="66"/>
      <c r="O9" s="66"/>
      <c r="P9" s="66"/>
      <c r="Q9" s="66"/>
      <c r="R9" s="66"/>
      <c r="S9" s="66"/>
      <c r="T9" s="66"/>
      <c r="U9" s="66"/>
    </row>
    <row r="10" spans="1:24" x14ac:dyDescent="0.2">
      <c r="A10" s="38"/>
      <c r="B10" s="59"/>
      <c r="E10" s="55"/>
      <c r="F10" s="247"/>
      <c r="G10" s="239"/>
      <c r="H10" s="247"/>
      <c r="I10" s="56"/>
      <c r="M10" s="240"/>
      <c r="N10" s="240"/>
      <c r="O10" s="240"/>
    </row>
    <row r="11" spans="1:24" ht="10.5" x14ac:dyDescent="0.25">
      <c r="A11" s="38">
        <v>1</v>
      </c>
      <c r="B11" s="57" t="s">
        <v>86</v>
      </c>
      <c r="C11" s="5"/>
      <c r="D11" s="63"/>
      <c r="E11" s="58"/>
      <c r="F11" s="247"/>
      <c r="G11" s="239"/>
      <c r="H11" s="247"/>
      <c r="I11" s="59"/>
      <c r="M11" s="240"/>
      <c r="N11" s="240"/>
      <c r="O11" s="240"/>
    </row>
    <row r="12" spans="1:24" x14ac:dyDescent="0.2">
      <c r="A12" s="38">
        <f t="shared" ref="A12:A51" si="0">A11+1</f>
        <v>2</v>
      </c>
      <c r="C12" s="59" t="s">
        <v>87</v>
      </c>
      <c r="D12" s="59" t="s">
        <v>38</v>
      </c>
      <c r="E12" s="60">
        <f>'2019 GRC PLR - Exh. JAP-13 p3'!G17</f>
        <v>0.37956000000000001</v>
      </c>
      <c r="F12" s="171"/>
      <c r="G12" s="246">
        <f>'Delivery Rate Change Calc'!E36</f>
        <v>4.0427258475379535E-2</v>
      </c>
      <c r="H12" s="171"/>
      <c r="I12" s="61">
        <f>ROUND(E12*(1+G12),5)</f>
        <v>0.39489999999999997</v>
      </c>
      <c r="J12" s="170"/>
      <c r="K12" s="243">
        <f>I12-E12</f>
        <v>1.5339999999999965E-2</v>
      </c>
      <c r="M12" s="240"/>
      <c r="N12" s="240"/>
      <c r="O12" s="240"/>
    </row>
    <row r="13" spans="1:24" x14ac:dyDescent="0.2">
      <c r="A13" s="38">
        <f t="shared" si="0"/>
        <v>3</v>
      </c>
      <c r="E13" s="60"/>
      <c r="F13" s="171"/>
      <c r="G13" s="242"/>
      <c r="H13" s="171"/>
      <c r="I13" s="61"/>
      <c r="J13" s="170"/>
      <c r="K13" s="170"/>
      <c r="M13" s="240"/>
      <c r="N13" s="240"/>
      <c r="O13" s="240"/>
    </row>
    <row r="14" spans="1:24" x14ac:dyDescent="0.2">
      <c r="A14" s="38">
        <f t="shared" si="0"/>
        <v>4</v>
      </c>
      <c r="C14" s="59" t="s">
        <v>88</v>
      </c>
      <c r="D14" s="59" t="s">
        <v>38</v>
      </c>
      <c r="E14" s="60">
        <f>'2019 GRC PLR - Exh. JAP-13 p3'!G19</f>
        <v>1.371E-2</v>
      </c>
      <c r="F14" s="171"/>
      <c r="G14" s="242">
        <f>$G$12</f>
        <v>4.0427258475379535E-2</v>
      </c>
      <c r="H14" s="171"/>
      <c r="I14" s="61">
        <f>ROUND(E14*(1+G14),5)</f>
        <v>1.426E-2</v>
      </c>
      <c r="J14" s="170"/>
      <c r="K14" s="243">
        <f>I14-E14</f>
        <v>5.5000000000000014E-4</v>
      </c>
      <c r="M14" s="240"/>
      <c r="N14" s="240"/>
      <c r="O14" s="240"/>
    </row>
    <row r="15" spans="1:24" x14ac:dyDescent="0.2">
      <c r="A15" s="38">
        <f t="shared" si="0"/>
        <v>5</v>
      </c>
      <c r="C15" s="63"/>
      <c r="D15" s="63"/>
      <c r="E15" s="60"/>
      <c r="F15" s="171"/>
      <c r="G15" s="242"/>
      <c r="H15" s="171"/>
      <c r="I15" s="61"/>
      <c r="J15" s="170"/>
      <c r="K15" s="170"/>
      <c r="M15" s="240"/>
      <c r="N15" s="240"/>
      <c r="O15" s="240"/>
    </row>
    <row r="16" spans="1:24" ht="10.5" x14ac:dyDescent="0.25">
      <c r="A16" s="38">
        <f t="shared" si="0"/>
        <v>6</v>
      </c>
      <c r="B16" s="57" t="s">
        <v>89</v>
      </c>
      <c r="C16" s="5"/>
      <c r="D16" s="63"/>
      <c r="E16" s="60"/>
      <c r="F16" s="171"/>
      <c r="G16" s="242"/>
      <c r="H16" s="171"/>
      <c r="I16" s="61"/>
      <c r="J16" s="170"/>
      <c r="K16" s="170"/>
      <c r="M16" s="240"/>
      <c r="N16" s="240"/>
      <c r="O16" s="240"/>
    </row>
    <row r="17" spans="1:15" x14ac:dyDescent="0.2">
      <c r="A17" s="38">
        <f t="shared" si="0"/>
        <v>7</v>
      </c>
      <c r="B17" s="59"/>
      <c r="C17" s="59" t="s">
        <v>87</v>
      </c>
      <c r="D17" s="59" t="s">
        <v>38</v>
      </c>
      <c r="E17" s="60">
        <f>'2019 GRC PLR - Exh. JAP-13 p3'!G22</f>
        <v>0.37956000000000001</v>
      </c>
      <c r="F17" s="171"/>
      <c r="G17" s="242">
        <f>$G$12</f>
        <v>4.0427258475379535E-2</v>
      </c>
      <c r="H17" s="171"/>
      <c r="I17" s="61">
        <f>ROUND(E17*(1+G17),5)</f>
        <v>0.39489999999999997</v>
      </c>
      <c r="J17" s="170"/>
      <c r="K17" s="243">
        <f>I17-E17</f>
        <v>1.5339999999999965E-2</v>
      </c>
      <c r="M17" s="240"/>
      <c r="N17" s="240"/>
      <c r="O17" s="240"/>
    </row>
    <row r="18" spans="1:15" x14ac:dyDescent="0.2">
      <c r="A18" s="38">
        <f t="shared" si="0"/>
        <v>8</v>
      </c>
      <c r="B18" s="59"/>
      <c r="C18" s="63"/>
      <c r="D18" s="63"/>
      <c r="E18" s="61"/>
      <c r="F18" s="171"/>
      <c r="G18" s="242"/>
      <c r="H18" s="171"/>
      <c r="I18" s="61"/>
      <c r="J18" s="170"/>
      <c r="K18" s="170"/>
      <c r="M18" s="240"/>
      <c r="N18" s="240"/>
      <c r="O18" s="240"/>
    </row>
    <row r="19" spans="1:15" ht="10.5" x14ac:dyDescent="0.25">
      <c r="A19" s="38">
        <f t="shared" si="0"/>
        <v>9</v>
      </c>
      <c r="B19" s="57" t="s">
        <v>90</v>
      </c>
      <c r="C19" s="5"/>
      <c r="D19" s="63"/>
      <c r="E19" s="60"/>
      <c r="F19" s="171"/>
      <c r="G19" s="242"/>
      <c r="H19" s="171"/>
      <c r="I19" s="61"/>
      <c r="J19" s="170"/>
      <c r="K19" s="170"/>
      <c r="M19" s="240"/>
      <c r="N19" s="240"/>
      <c r="O19" s="240"/>
    </row>
    <row r="20" spans="1:15" x14ac:dyDescent="0.2">
      <c r="A20" s="38">
        <f t="shared" si="0"/>
        <v>10</v>
      </c>
      <c r="C20" s="59" t="s">
        <v>91</v>
      </c>
      <c r="D20" s="59" t="s">
        <v>38</v>
      </c>
      <c r="E20" s="405">
        <f>'2019 GRC PLR - Exh. JAP-13 p3'!G25</f>
        <v>1.25</v>
      </c>
      <c r="F20" s="171"/>
      <c r="G20" s="246">
        <f>'Delivery Rate Change Calc'!F36</f>
        <v>-0.10189510460464551</v>
      </c>
      <c r="H20" s="171"/>
      <c r="I20" s="62">
        <f>ROUND(E20*(1+G20),2)</f>
        <v>1.1200000000000001</v>
      </c>
      <c r="J20" s="173"/>
      <c r="K20" s="244">
        <f>I20-E20</f>
        <v>-0.12999999999999989</v>
      </c>
      <c r="M20" s="240"/>
      <c r="N20" s="240"/>
      <c r="O20" s="240"/>
    </row>
    <row r="21" spans="1:15" x14ac:dyDescent="0.2">
      <c r="A21" s="38">
        <f t="shared" si="0"/>
        <v>11</v>
      </c>
      <c r="E21" s="60"/>
      <c r="F21" s="171"/>
      <c r="G21" s="242"/>
      <c r="H21" s="171"/>
      <c r="I21" s="61"/>
      <c r="J21" s="170"/>
      <c r="K21" s="170"/>
      <c r="M21" s="240"/>
      <c r="N21" s="240"/>
      <c r="O21" s="240"/>
    </row>
    <row r="22" spans="1:15" x14ac:dyDescent="0.2">
      <c r="A22" s="38">
        <f t="shared" si="0"/>
        <v>12</v>
      </c>
      <c r="C22" s="59" t="s">
        <v>92</v>
      </c>
      <c r="E22" s="60"/>
      <c r="F22" s="171"/>
      <c r="G22" s="242"/>
      <c r="H22" s="171"/>
      <c r="I22" s="61"/>
      <c r="J22" s="170"/>
      <c r="K22" s="170"/>
      <c r="M22" s="240"/>
      <c r="N22" s="240"/>
      <c r="O22" s="240"/>
    </row>
    <row r="23" spans="1:15" x14ac:dyDescent="0.2">
      <c r="A23" s="38">
        <f t="shared" si="0"/>
        <v>13</v>
      </c>
      <c r="C23" s="37" t="s">
        <v>341</v>
      </c>
      <c r="D23" s="59" t="s">
        <v>38</v>
      </c>
      <c r="E23" s="245">
        <v>0</v>
      </c>
      <c r="F23" s="171"/>
      <c r="G23" s="242">
        <f>$G$20</f>
        <v>-0.10189510460464551</v>
      </c>
      <c r="H23" s="171"/>
      <c r="I23" s="61">
        <f>ROUND(E23*(1+G23),5)</f>
        <v>0</v>
      </c>
      <c r="J23" s="170"/>
      <c r="K23" s="243">
        <f>I23-E23</f>
        <v>0</v>
      </c>
      <c r="M23" s="240"/>
      <c r="N23" s="240"/>
      <c r="O23" s="240"/>
    </row>
    <row r="24" spans="1:15" x14ac:dyDescent="0.2">
      <c r="A24" s="38">
        <f t="shared" si="0"/>
        <v>14</v>
      </c>
      <c r="C24" s="37" t="s">
        <v>121</v>
      </c>
      <c r="D24" s="59" t="s">
        <v>38</v>
      </c>
      <c r="E24" s="60">
        <f>'2019 GRC PLR - Exh. JAP-13 p3'!G28</f>
        <v>0.13758000000000001</v>
      </c>
      <c r="F24" s="171"/>
      <c r="G24" s="242">
        <f>$G$20</f>
        <v>-0.10189510460464551</v>
      </c>
      <c r="H24" s="171"/>
      <c r="I24" s="61">
        <f>ROUND(E24*(1+G24),5)</f>
        <v>0.12356</v>
      </c>
      <c r="J24" s="170"/>
      <c r="K24" s="243">
        <f>I24-E24</f>
        <v>-1.4020000000000005E-2</v>
      </c>
      <c r="M24" s="240"/>
      <c r="N24" s="240"/>
      <c r="O24" s="240"/>
    </row>
    <row r="25" spans="1:15" x14ac:dyDescent="0.2">
      <c r="A25" s="38">
        <f t="shared" si="0"/>
        <v>15</v>
      </c>
      <c r="C25" s="37" t="s">
        <v>122</v>
      </c>
      <c r="D25" s="59" t="s">
        <v>38</v>
      </c>
      <c r="E25" s="60">
        <f>'2019 GRC PLR - Exh. JAP-13 p3'!G29</f>
        <v>0.11074000000000001</v>
      </c>
      <c r="F25" s="171"/>
      <c r="G25" s="242">
        <f>$G$20</f>
        <v>-0.10189510460464551</v>
      </c>
      <c r="H25" s="171"/>
      <c r="I25" s="61">
        <f>ROUND(E25*(1+G25),5)</f>
        <v>9.9460000000000007E-2</v>
      </c>
      <c r="J25" s="170"/>
      <c r="K25" s="243">
        <f>I25-E25</f>
        <v>-1.1279999999999998E-2</v>
      </c>
      <c r="M25" s="240"/>
      <c r="N25" s="240"/>
      <c r="O25" s="240"/>
    </row>
    <row r="26" spans="1:15" x14ac:dyDescent="0.2">
      <c r="A26" s="38">
        <f t="shared" si="0"/>
        <v>16</v>
      </c>
      <c r="E26" s="60"/>
      <c r="F26" s="171"/>
      <c r="G26" s="242"/>
      <c r="H26" s="171"/>
      <c r="I26" s="61"/>
      <c r="J26" s="170"/>
      <c r="K26" s="243"/>
      <c r="M26" s="240"/>
      <c r="N26" s="240"/>
      <c r="O26" s="240"/>
    </row>
    <row r="27" spans="1:15" x14ac:dyDescent="0.2">
      <c r="A27" s="38">
        <f t="shared" si="0"/>
        <v>17</v>
      </c>
      <c r="C27" s="59" t="s">
        <v>88</v>
      </c>
      <c r="D27" s="59" t="s">
        <v>38</v>
      </c>
      <c r="E27" s="60">
        <f>'2019 GRC PLR - Exh. JAP-13 p3'!G31</f>
        <v>1.005E-2</v>
      </c>
      <c r="F27" s="171"/>
      <c r="G27" s="242">
        <f>$G$20</f>
        <v>-0.10189510460464551</v>
      </c>
      <c r="H27" s="171"/>
      <c r="I27" s="61">
        <f>ROUND(E27*(1+G27),5)</f>
        <v>9.0299999999999998E-3</v>
      </c>
      <c r="J27" s="170"/>
      <c r="K27" s="243">
        <f>I27-E27</f>
        <v>-1.0200000000000001E-3</v>
      </c>
      <c r="M27" s="240"/>
      <c r="N27" s="240"/>
      <c r="O27" s="240"/>
    </row>
    <row r="28" spans="1:15" x14ac:dyDescent="0.2">
      <c r="A28" s="38">
        <f t="shared" si="0"/>
        <v>18</v>
      </c>
      <c r="C28" s="63"/>
      <c r="D28" s="63"/>
      <c r="E28" s="60"/>
      <c r="F28" s="171"/>
      <c r="G28" s="242"/>
      <c r="H28" s="171"/>
      <c r="I28" s="61"/>
      <c r="J28" s="170"/>
      <c r="K28" s="170"/>
      <c r="M28" s="240"/>
      <c r="N28" s="240"/>
      <c r="O28" s="240"/>
    </row>
    <row r="29" spans="1:15" ht="10.5" x14ac:dyDescent="0.25">
      <c r="A29" s="38">
        <f t="shared" si="0"/>
        <v>19</v>
      </c>
      <c r="B29" s="57" t="s">
        <v>93</v>
      </c>
      <c r="C29" s="5"/>
      <c r="D29" s="63"/>
      <c r="E29" s="60"/>
      <c r="F29" s="171"/>
      <c r="G29" s="242"/>
      <c r="H29" s="171"/>
      <c r="I29" s="61"/>
      <c r="J29" s="170"/>
      <c r="K29" s="170"/>
      <c r="M29" s="240"/>
      <c r="N29" s="240"/>
      <c r="O29" s="240"/>
    </row>
    <row r="30" spans="1:15" x14ac:dyDescent="0.2">
      <c r="A30" s="38">
        <f t="shared" si="0"/>
        <v>20</v>
      </c>
      <c r="B30" s="59"/>
      <c r="C30" s="59" t="s">
        <v>91</v>
      </c>
      <c r="D30" s="59" t="s">
        <v>38</v>
      </c>
      <c r="E30" s="405">
        <f>'2019 GRC PLR - Exh. JAP-13 p3'!G34</f>
        <v>1.25</v>
      </c>
      <c r="F30" s="171"/>
      <c r="G30" s="242">
        <f>$G$20</f>
        <v>-0.10189510460464551</v>
      </c>
      <c r="H30" s="171"/>
      <c r="I30" s="62">
        <f>ROUND(E30*(1+G30),2)</f>
        <v>1.1200000000000001</v>
      </c>
      <c r="J30" s="173"/>
      <c r="K30" s="244">
        <f>I30-E30</f>
        <v>-0.12999999999999989</v>
      </c>
      <c r="M30" s="240"/>
      <c r="N30" s="240"/>
      <c r="O30" s="240"/>
    </row>
    <row r="31" spans="1:15" x14ac:dyDescent="0.2">
      <c r="A31" s="38">
        <f t="shared" si="0"/>
        <v>21</v>
      </c>
      <c r="B31" s="59"/>
      <c r="E31" s="60"/>
      <c r="F31" s="171"/>
      <c r="G31" s="242"/>
      <c r="H31" s="171"/>
      <c r="I31" s="61"/>
      <c r="J31" s="170"/>
      <c r="K31" s="170"/>
      <c r="M31" s="240"/>
      <c r="N31" s="240"/>
      <c r="O31" s="240"/>
    </row>
    <row r="32" spans="1:15" x14ac:dyDescent="0.2">
      <c r="A32" s="38">
        <f t="shared" si="0"/>
        <v>22</v>
      </c>
      <c r="B32" s="59"/>
      <c r="C32" s="59" t="s">
        <v>92</v>
      </c>
      <c r="E32" s="60"/>
      <c r="F32" s="171"/>
      <c r="G32" s="242"/>
      <c r="H32" s="171"/>
      <c r="I32" s="61"/>
      <c r="J32" s="170"/>
      <c r="K32" s="170"/>
      <c r="M32" s="240"/>
      <c r="N32" s="240"/>
      <c r="O32" s="240"/>
    </row>
    <row r="33" spans="1:15" x14ac:dyDescent="0.2">
      <c r="A33" s="38">
        <f t="shared" si="0"/>
        <v>23</v>
      </c>
      <c r="B33" s="59"/>
      <c r="C33" s="37" t="s">
        <v>341</v>
      </c>
      <c r="D33" s="59" t="s">
        <v>38</v>
      </c>
      <c r="E33" s="245">
        <v>0</v>
      </c>
      <c r="F33" s="171"/>
      <c r="G33" s="242">
        <f>$G$20</f>
        <v>-0.10189510460464551</v>
      </c>
      <c r="H33" s="171"/>
      <c r="I33" s="61">
        <f>ROUND(E33*(1+G33),5)</f>
        <v>0</v>
      </c>
      <c r="J33" s="170"/>
      <c r="K33" s="243">
        <f>I33-E33</f>
        <v>0</v>
      </c>
      <c r="M33" s="240"/>
      <c r="N33" s="240"/>
      <c r="O33" s="240"/>
    </row>
    <row r="34" spans="1:15" x14ac:dyDescent="0.2">
      <c r="A34" s="38">
        <f t="shared" si="0"/>
        <v>24</v>
      </c>
      <c r="B34" s="59"/>
      <c r="C34" s="37" t="s">
        <v>121</v>
      </c>
      <c r="D34" s="59" t="s">
        <v>38</v>
      </c>
      <c r="E34" s="60">
        <f>'2019 GRC PLR - Exh. JAP-13 p3'!G37</f>
        <v>0.13758000000000001</v>
      </c>
      <c r="F34" s="171"/>
      <c r="G34" s="242">
        <f>$G$20</f>
        <v>-0.10189510460464551</v>
      </c>
      <c r="H34" s="171"/>
      <c r="I34" s="61">
        <f>ROUND(E34*(1+G34),5)</f>
        <v>0.12356</v>
      </c>
      <c r="J34" s="170"/>
      <c r="K34" s="243">
        <f>I34-E34</f>
        <v>-1.4020000000000005E-2</v>
      </c>
      <c r="M34" s="240"/>
      <c r="N34" s="240"/>
      <c r="O34" s="240"/>
    </row>
    <row r="35" spans="1:15" x14ac:dyDescent="0.2">
      <c r="A35" s="38">
        <f t="shared" si="0"/>
        <v>25</v>
      </c>
      <c r="B35" s="59"/>
      <c r="C35" s="37" t="s">
        <v>122</v>
      </c>
      <c r="D35" s="59" t="s">
        <v>38</v>
      </c>
      <c r="E35" s="60">
        <f>'2019 GRC PLR - Exh. JAP-13 p3'!G38</f>
        <v>0.11074000000000001</v>
      </c>
      <c r="F35" s="171"/>
      <c r="G35" s="242">
        <f>$G$20</f>
        <v>-0.10189510460464551</v>
      </c>
      <c r="H35" s="171"/>
      <c r="I35" s="61">
        <f>ROUND(E35*(1+G35),5)</f>
        <v>9.9460000000000007E-2</v>
      </c>
      <c r="J35" s="170"/>
      <c r="K35" s="243">
        <f>I35-E35</f>
        <v>-1.1279999999999998E-2</v>
      </c>
      <c r="M35" s="240"/>
      <c r="N35" s="240"/>
      <c r="O35" s="240"/>
    </row>
    <row r="36" spans="1:15" x14ac:dyDescent="0.2">
      <c r="A36" s="38">
        <f t="shared" si="0"/>
        <v>26</v>
      </c>
      <c r="B36" s="59"/>
      <c r="C36" s="63"/>
      <c r="D36" s="63"/>
      <c r="E36" s="60"/>
      <c r="F36" s="171"/>
      <c r="G36" s="242"/>
      <c r="H36" s="171"/>
      <c r="I36" s="61"/>
      <c r="J36" s="170"/>
      <c r="K36" s="170"/>
      <c r="M36" s="240"/>
      <c r="N36" s="240"/>
      <c r="O36" s="240"/>
    </row>
    <row r="37" spans="1:15" ht="10.5" x14ac:dyDescent="0.25">
      <c r="A37" s="38">
        <f t="shared" si="0"/>
        <v>27</v>
      </c>
      <c r="B37" s="57" t="s">
        <v>94</v>
      </c>
      <c r="C37" s="5"/>
      <c r="D37" s="63"/>
      <c r="E37" s="60"/>
      <c r="F37" s="171"/>
      <c r="G37" s="242"/>
      <c r="H37" s="171"/>
      <c r="I37" s="61"/>
      <c r="J37" s="170"/>
      <c r="K37" s="170"/>
      <c r="M37" s="240"/>
      <c r="N37" s="240"/>
      <c r="O37" s="240"/>
    </row>
    <row r="38" spans="1:15" x14ac:dyDescent="0.2">
      <c r="A38" s="38">
        <f t="shared" si="0"/>
        <v>28</v>
      </c>
      <c r="C38" s="59" t="s">
        <v>91</v>
      </c>
      <c r="D38" s="59" t="s">
        <v>38</v>
      </c>
      <c r="E38" s="405">
        <f>'2019 GRC PLR - Exh. JAP-13 p3'!G41</f>
        <v>1.35</v>
      </c>
      <c r="F38" s="171"/>
      <c r="G38" s="242">
        <f>$G$20</f>
        <v>-0.10189510460464551</v>
      </c>
      <c r="H38" s="171"/>
      <c r="I38" s="62">
        <f>ROUND(E38*(1+G38),2)</f>
        <v>1.21</v>
      </c>
      <c r="J38" s="173"/>
      <c r="K38" s="244">
        <f>I38-E38</f>
        <v>-0.14000000000000012</v>
      </c>
      <c r="M38" s="240"/>
      <c r="N38" s="240"/>
      <c r="O38" s="240"/>
    </row>
    <row r="39" spans="1:15" x14ac:dyDescent="0.2">
      <c r="A39" s="38">
        <f t="shared" si="0"/>
        <v>29</v>
      </c>
      <c r="E39" s="60"/>
      <c r="F39" s="171"/>
      <c r="G39" s="242"/>
      <c r="H39" s="171"/>
      <c r="I39" s="61"/>
      <c r="J39" s="170"/>
      <c r="K39" s="170"/>
      <c r="M39" s="240"/>
      <c r="N39" s="240"/>
      <c r="O39" s="240"/>
    </row>
    <row r="40" spans="1:15" x14ac:dyDescent="0.2">
      <c r="A40" s="38">
        <f t="shared" si="0"/>
        <v>30</v>
      </c>
      <c r="C40" s="59" t="s">
        <v>92</v>
      </c>
      <c r="E40" s="60"/>
      <c r="F40" s="171"/>
      <c r="G40" s="242"/>
      <c r="H40" s="171"/>
      <c r="I40" s="61"/>
      <c r="J40" s="170"/>
      <c r="K40" s="170"/>
      <c r="M40" s="240"/>
      <c r="N40" s="240"/>
      <c r="O40" s="240"/>
    </row>
    <row r="41" spans="1:15" x14ac:dyDescent="0.2">
      <c r="A41" s="38">
        <f t="shared" si="0"/>
        <v>31</v>
      </c>
      <c r="C41" s="59" t="s">
        <v>95</v>
      </c>
      <c r="D41" s="59" t="s">
        <v>38</v>
      </c>
      <c r="E41" s="60">
        <f>'2019 GRC PLR - Exh. JAP-13 p3'!G44</f>
        <v>0.18382000000000001</v>
      </c>
      <c r="F41" s="171"/>
      <c r="G41" s="242">
        <f>$G$20</f>
        <v>-0.10189510460464551</v>
      </c>
      <c r="H41" s="171"/>
      <c r="I41" s="61">
        <f>ROUND(E41*(1+G41),5)</f>
        <v>0.16508999999999999</v>
      </c>
      <c r="J41" s="170"/>
      <c r="K41" s="243">
        <f>I41-E41</f>
        <v>-1.8730000000000024E-2</v>
      </c>
      <c r="M41" s="240"/>
      <c r="N41" s="240"/>
      <c r="O41" s="240"/>
    </row>
    <row r="42" spans="1:15" x14ac:dyDescent="0.2">
      <c r="A42" s="38">
        <f t="shared" si="0"/>
        <v>32</v>
      </c>
      <c r="C42" s="59" t="s">
        <v>96</v>
      </c>
      <c r="D42" s="59" t="s">
        <v>38</v>
      </c>
      <c r="E42" s="60">
        <f>'2019 GRC PLR - Exh. JAP-13 p3'!G45</f>
        <v>0.13031000000000001</v>
      </c>
      <c r="F42" s="171"/>
      <c r="G42" s="242">
        <f>$G$20</f>
        <v>-0.10189510460464551</v>
      </c>
      <c r="H42" s="171"/>
      <c r="I42" s="61">
        <f>ROUND(E42*(1+G42),5)</f>
        <v>0.11703</v>
      </c>
      <c r="J42" s="170"/>
      <c r="K42" s="243">
        <f>I42-E42</f>
        <v>-1.3280000000000014E-2</v>
      </c>
      <c r="M42" s="240"/>
      <c r="N42" s="240"/>
      <c r="O42" s="240"/>
    </row>
    <row r="43" spans="1:15" x14ac:dyDescent="0.2">
      <c r="A43" s="38">
        <f t="shared" si="0"/>
        <v>33</v>
      </c>
      <c r="E43" s="60"/>
      <c r="F43" s="171"/>
      <c r="G43" s="242"/>
      <c r="H43" s="171"/>
      <c r="I43" s="61"/>
      <c r="J43" s="170"/>
      <c r="K43" s="243"/>
      <c r="M43" s="240"/>
      <c r="N43" s="240"/>
      <c r="O43" s="240"/>
    </row>
    <row r="44" spans="1:15" x14ac:dyDescent="0.2">
      <c r="A44" s="38">
        <f t="shared" si="0"/>
        <v>34</v>
      </c>
      <c r="C44" s="59" t="s">
        <v>88</v>
      </c>
      <c r="D44" s="59" t="s">
        <v>38</v>
      </c>
      <c r="E44" s="60">
        <f>'2019 GRC PLR - Exh. JAP-13 p3'!G47</f>
        <v>1.222E-2</v>
      </c>
      <c r="F44" s="171"/>
      <c r="G44" s="242">
        <f>$G$20</f>
        <v>-0.10189510460464551</v>
      </c>
      <c r="H44" s="171"/>
      <c r="I44" s="61">
        <f>ROUND(E44*(1+G44),5)</f>
        <v>1.0970000000000001E-2</v>
      </c>
      <c r="J44" s="170"/>
      <c r="K44" s="243">
        <f>I44-E44</f>
        <v>-1.2499999999999994E-3</v>
      </c>
      <c r="M44" s="240"/>
      <c r="N44" s="240"/>
      <c r="O44" s="240"/>
    </row>
    <row r="45" spans="1:15" x14ac:dyDescent="0.2">
      <c r="A45" s="38">
        <f t="shared" si="0"/>
        <v>35</v>
      </c>
      <c r="C45" s="63"/>
      <c r="D45" s="63"/>
      <c r="E45" s="60"/>
      <c r="F45" s="171"/>
      <c r="G45" s="242"/>
      <c r="H45" s="171"/>
      <c r="I45" s="61"/>
      <c r="J45" s="170"/>
      <c r="K45" s="170"/>
      <c r="M45" s="240"/>
      <c r="N45" s="240"/>
      <c r="O45" s="240"/>
    </row>
    <row r="46" spans="1:15" ht="10.5" x14ac:dyDescent="0.25">
      <c r="A46" s="38">
        <f t="shared" si="0"/>
        <v>36</v>
      </c>
      <c r="B46" s="57" t="s">
        <v>97</v>
      </c>
      <c r="C46" s="5"/>
      <c r="D46" s="63"/>
      <c r="E46" s="60"/>
      <c r="F46" s="171"/>
      <c r="G46" s="242"/>
      <c r="H46" s="171"/>
      <c r="I46" s="61"/>
      <c r="J46" s="170"/>
      <c r="K46" s="170"/>
      <c r="M46" s="240"/>
      <c r="N46" s="240"/>
      <c r="O46" s="240"/>
    </row>
    <row r="47" spans="1:15" x14ac:dyDescent="0.2">
      <c r="A47" s="38">
        <f t="shared" si="0"/>
        <v>37</v>
      </c>
      <c r="B47" s="59"/>
      <c r="C47" s="59" t="s">
        <v>91</v>
      </c>
      <c r="D47" s="59" t="s">
        <v>38</v>
      </c>
      <c r="E47" s="405">
        <f>'2019 GRC PLR - Exh. JAP-13 p3'!G50</f>
        <v>1.35</v>
      </c>
      <c r="F47" s="171"/>
      <c r="G47" s="242">
        <f>$G$20</f>
        <v>-0.10189510460464551</v>
      </c>
      <c r="H47" s="171"/>
      <c r="I47" s="62">
        <f>ROUND(E47*(1+G47),2)</f>
        <v>1.21</v>
      </c>
      <c r="J47" s="173"/>
      <c r="K47" s="244">
        <f>I47-E47</f>
        <v>-0.14000000000000012</v>
      </c>
      <c r="M47" s="240"/>
      <c r="N47" s="240"/>
      <c r="O47" s="240"/>
    </row>
    <row r="48" spans="1:15" x14ac:dyDescent="0.2">
      <c r="A48" s="38">
        <f t="shared" si="0"/>
        <v>38</v>
      </c>
      <c r="B48" s="59"/>
      <c r="E48" s="60"/>
      <c r="F48" s="171"/>
      <c r="G48" s="242"/>
      <c r="H48" s="171"/>
      <c r="I48" s="61"/>
      <c r="J48" s="170"/>
      <c r="K48" s="170"/>
      <c r="M48" s="240"/>
      <c r="N48" s="240"/>
      <c r="O48" s="240"/>
    </row>
    <row r="49" spans="1:20" x14ac:dyDescent="0.2">
      <c r="A49" s="38">
        <f t="shared" si="0"/>
        <v>39</v>
      </c>
      <c r="B49" s="59"/>
      <c r="C49" s="59" t="s">
        <v>92</v>
      </c>
      <c r="E49" s="60"/>
      <c r="F49" s="171"/>
      <c r="G49" s="242"/>
      <c r="H49" s="171"/>
      <c r="I49" s="61"/>
      <c r="J49" s="170"/>
      <c r="K49" s="170"/>
      <c r="M49" s="240"/>
      <c r="N49" s="240"/>
      <c r="O49" s="240"/>
    </row>
    <row r="50" spans="1:20" x14ac:dyDescent="0.2">
      <c r="A50" s="38">
        <f t="shared" si="0"/>
        <v>40</v>
      </c>
      <c r="B50" s="59"/>
      <c r="C50" s="59" t="s">
        <v>95</v>
      </c>
      <c r="D50" s="59" t="s">
        <v>38</v>
      </c>
      <c r="E50" s="60">
        <f>'2019 GRC PLR - Exh. JAP-13 p3'!G53</f>
        <v>0.18382000000000001</v>
      </c>
      <c r="F50" s="171"/>
      <c r="G50" s="242">
        <f>$G$20</f>
        <v>-0.10189510460464551</v>
      </c>
      <c r="H50" s="171"/>
      <c r="I50" s="61">
        <f>ROUND(E50*(1+G50),5)</f>
        <v>0.16508999999999999</v>
      </c>
      <c r="J50" s="170"/>
      <c r="K50" s="243">
        <f>I50-E50</f>
        <v>-1.8730000000000024E-2</v>
      </c>
      <c r="M50" s="240"/>
      <c r="N50" s="240"/>
      <c r="O50" s="240"/>
    </row>
    <row r="51" spans="1:20" x14ac:dyDescent="0.2">
      <c r="A51" s="38">
        <f t="shared" si="0"/>
        <v>41</v>
      </c>
      <c r="B51" s="59"/>
      <c r="C51" s="59" t="s">
        <v>96</v>
      </c>
      <c r="D51" s="59" t="s">
        <v>38</v>
      </c>
      <c r="E51" s="60">
        <f>'2019 GRC PLR - Exh. JAP-13 p3'!G54</f>
        <v>0.13031000000000001</v>
      </c>
      <c r="F51" s="171"/>
      <c r="G51" s="242">
        <f>$G$20</f>
        <v>-0.10189510460464551</v>
      </c>
      <c r="H51" s="171"/>
      <c r="I51" s="61">
        <f>ROUND(E51*(1+G51),5)</f>
        <v>0.11703</v>
      </c>
      <c r="J51" s="170"/>
      <c r="K51" s="243">
        <f>I51-E51</f>
        <v>-1.3280000000000014E-2</v>
      </c>
      <c r="M51" s="240"/>
      <c r="N51" s="240"/>
      <c r="O51" s="240"/>
    </row>
    <row r="52" spans="1:20" x14ac:dyDescent="0.2">
      <c r="A52" s="38"/>
      <c r="B52" s="59"/>
      <c r="C52" s="63"/>
      <c r="D52" s="63"/>
      <c r="E52" s="62"/>
      <c r="F52" s="241"/>
      <c r="G52" s="242"/>
      <c r="H52" s="241"/>
      <c r="I52" s="62"/>
      <c r="M52" s="240"/>
      <c r="N52" s="240"/>
      <c r="O52" s="240"/>
    </row>
    <row r="53" spans="1:20" x14ac:dyDescent="0.2">
      <c r="A53" s="38"/>
      <c r="B53" s="37"/>
      <c r="E53" s="107"/>
      <c r="F53" s="107"/>
      <c r="G53" s="239"/>
      <c r="H53" s="107"/>
      <c r="K53" s="107"/>
      <c r="L53" s="107"/>
      <c r="M53" s="240"/>
      <c r="N53" s="240"/>
      <c r="O53" s="240"/>
      <c r="P53" s="107"/>
      <c r="Q53" s="107"/>
      <c r="R53" s="107"/>
      <c r="S53" s="107"/>
      <c r="T53" s="107"/>
    </row>
    <row r="54" spans="1:20" x14ac:dyDescent="0.2">
      <c r="A54" s="38"/>
      <c r="G54" s="239"/>
      <c r="M54" s="240"/>
      <c r="N54" s="240"/>
      <c r="O54" s="240"/>
    </row>
    <row r="55" spans="1:20" x14ac:dyDescent="0.2">
      <c r="G55" s="239"/>
      <c r="M55" s="240"/>
      <c r="N55" s="240"/>
      <c r="O55" s="240"/>
    </row>
    <row r="56" spans="1:20" x14ac:dyDescent="0.2">
      <c r="G56" s="239"/>
      <c r="M56" s="240"/>
      <c r="N56" s="240"/>
      <c r="O56" s="240"/>
    </row>
    <row r="57" spans="1:20" x14ac:dyDescent="0.2">
      <c r="G57" s="239"/>
      <c r="M57" s="240"/>
      <c r="N57" s="240"/>
      <c r="O57" s="240"/>
    </row>
    <row r="58" spans="1:20" x14ac:dyDescent="0.2">
      <c r="G58" s="239"/>
      <c r="M58" s="240"/>
      <c r="N58" s="240"/>
      <c r="O58" s="240"/>
    </row>
    <row r="59" spans="1:20" x14ac:dyDescent="0.2">
      <c r="G59" s="239"/>
      <c r="M59" s="240"/>
      <c r="N59" s="240"/>
      <c r="O59" s="240"/>
    </row>
    <row r="60" spans="1:20" x14ac:dyDescent="0.2">
      <c r="C60" s="5"/>
      <c r="D60" s="5"/>
      <c r="E60" s="5"/>
      <c r="G60" s="239"/>
      <c r="M60" s="240"/>
      <c r="N60" s="240"/>
      <c r="O60" s="240"/>
    </row>
    <row r="61" spans="1:20" x14ac:dyDescent="0.2">
      <c r="C61" s="5"/>
      <c r="D61" s="5"/>
      <c r="E61" s="5"/>
      <c r="G61" s="239"/>
      <c r="M61" s="240"/>
      <c r="N61" s="240"/>
      <c r="O61" s="240"/>
    </row>
    <row r="62" spans="1:20" x14ac:dyDescent="0.2">
      <c r="C62" s="5"/>
      <c r="D62" s="5"/>
      <c r="E62" s="5"/>
      <c r="G62" s="239"/>
      <c r="M62" s="240"/>
      <c r="N62" s="240"/>
      <c r="O62" s="240"/>
    </row>
    <row r="63" spans="1:20" x14ac:dyDescent="0.2">
      <c r="C63" s="5"/>
      <c r="D63" s="5"/>
      <c r="E63" s="5"/>
      <c r="G63" s="239"/>
      <c r="M63" s="240"/>
      <c r="N63" s="240"/>
      <c r="O63" s="240"/>
    </row>
    <row r="64" spans="1:20" x14ac:dyDescent="0.2">
      <c r="C64" s="5"/>
      <c r="D64" s="5"/>
      <c r="E64" s="5"/>
      <c r="G64" s="239"/>
    </row>
    <row r="65" spans="3:7" x14ac:dyDescent="0.2">
      <c r="C65" s="5"/>
      <c r="D65" s="5"/>
      <c r="E65" s="5"/>
      <c r="G65" s="239"/>
    </row>
    <row r="66" spans="3:7" x14ac:dyDescent="0.2">
      <c r="C66" s="5"/>
      <c r="D66" s="5"/>
      <c r="E66" s="5"/>
      <c r="G66" s="239"/>
    </row>
    <row r="67" spans="3:7" x14ac:dyDescent="0.2">
      <c r="C67" s="5"/>
      <c r="D67" s="5"/>
      <c r="E67" s="5"/>
      <c r="G67" s="239"/>
    </row>
    <row r="68" spans="3:7" x14ac:dyDescent="0.2">
      <c r="C68" s="5"/>
      <c r="D68" s="5"/>
      <c r="E68" s="5"/>
      <c r="G68" s="239"/>
    </row>
    <row r="69" spans="3:7" x14ac:dyDescent="0.2">
      <c r="C69" s="5"/>
      <c r="D69" s="5"/>
      <c r="E69" s="5"/>
      <c r="G69" s="239"/>
    </row>
    <row r="70" spans="3:7" x14ac:dyDescent="0.2">
      <c r="C70" s="5"/>
      <c r="D70" s="5"/>
      <c r="E70" s="5"/>
      <c r="G70" s="239"/>
    </row>
    <row r="71" spans="3:7" x14ac:dyDescent="0.2">
      <c r="C71" s="5"/>
      <c r="D71" s="5"/>
      <c r="E71" s="5"/>
      <c r="G71" s="239"/>
    </row>
    <row r="72" spans="3:7" x14ac:dyDescent="0.2">
      <c r="C72" s="5"/>
      <c r="D72" s="5"/>
      <c r="E72" s="5"/>
      <c r="G72" s="239"/>
    </row>
    <row r="73" spans="3:7" x14ac:dyDescent="0.2">
      <c r="C73" s="5"/>
      <c r="D73" s="5"/>
      <c r="E73" s="5"/>
      <c r="G73" s="239"/>
    </row>
    <row r="74" spans="3:7" x14ac:dyDescent="0.2">
      <c r="C74" s="5"/>
      <c r="D74" s="5"/>
      <c r="E74" s="5"/>
      <c r="G74" s="239"/>
    </row>
    <row r="75" spans="3:7" x14ac:dyDescent="0.2">
      <c r="C75" s="5"/>
      <c r="D75" s="5"/>
      <c r="E75" s="5"/>
      <c r="G75" s="239"/>
    </row>
    <row r="76" spans="3:7" x14ac:dyDescent="0.2">
      <c r="C76" s="5"/>
      <c r="D76" s="5"/>
      <c r="E76" s="5"/>
      <c r="G76" s="239"/>
    </row>
    <row r="77" spans="3:7" x14ac:dyDescent="0.2">
      <c r="C77" s="5"/>
      <c r="D77" s="5"/>
      <c r="E77" s="5"/>
      <c r="G77" s="239"/>
    </row>
    <row r="78" spans="3:7" x14ac:dyDescent="0.2">
      <c r="C78" s="5"/>
      <c r="D78" s="5"/>
      <c r="E78" s="5"/>
      <c r="G78" s="239"/>
    </row>
    <row r="79" spans="3:7" x14ac:dyDescent="0.2">
      <c r="C79" s="5"/>
      <c r="D79" s="5"/>
      <c r="E79" s="5"/>
      <c r="G79" s="239"/>
    </row>
    <row r="80" spans="3:7" x14ac:dyDescent="0.2">
      <c r="C80" s="5"/>
      <c r="D80" s="5"/>
      <c r="E80" s="5"/>
      <c r="G80" s="239"/>
    </row>
    <row r="81" spans="3:7" x14ac:dyDescent="0.2">
      <c r="C81" s="5"/>
      <c r="D81" s="5"/>
      <c r="E81" s="5"/>
      <c r="G81" s="239"/>
    </row>
    <row r="82" spans="3:7" x14ac:dyDescent="0.2">
      <c r="C82" s="5"/>
      <c r="D82" s="5"/>
      <c r="E82" s="5"/>
      <c r="G82" s="239"/>
    </row>
    <row r="83" spans="3:7" x14ac:dyDescent="0.2">
      <c r="C83" s="5"/>
      <c r="D83" s="5"/>
      <c r="E83" s="5"/>
      <c r="G83" s="239"/>
    </row>
    <row r="84" spans="3:7" x14ac:dyDescent="0.2">
      <c r="C84" s="5"/>
      <c r="D84" s="5"/>
      <c r="E84" s="5"/>
      <c r="G84" s="239"/>
    </row>
    <row r="85" spans="3:7" x14ac:dyDescent="0.2">
      <c r="C85" s="5"/>
      <c r="D85" s="5"/>
      <c r="E85" s="5"/>
      <c r="G85" s="239"/>
    </row>
    <row r="86" spans="3:7" x14ac:dyDescent="0.2">
      <c r="C86" s="5"/>
      <c r="D86" s="5"/>
      <c r="E86" s="5"/>
      <c r="G86" s="239"/>
    </row>
    <row r="87" spans="3:7" x14ac:dyDescent="0.2">
      <c r="C87" s="5"/>
      <c r="D87" s="5"/>
      <c r="E87" s="5"/>
      <c r="G87" s="239"/>
    </row>
    <row r="88" spans="3:7" x14ac:dyDescent="0.2">
      <c r="C88" s="5"/>
      <c r="D88" s="5"/>
      <c r="E88" s="5"/>
      <c r="G88" s="239"/>
    </row>
    <row r="89" spans="3:7" x14ac:dyDescent="0.2">
      <c r="C89" s="5"/>
      <c r="D89" s="5"/>
      <c r="E89" s="5"/>
      <c r="G89" s="239"/>
    </row>
    <row r="90" spans="3:7" x14ac:dyDescent="0.2">
      <c r="C90" s="5"/>
      <c r="D90" s="5"/>
      <c r="E90" s="5"/>
      <c r="G90" s="239"/>
    </row>
    <row r="91" spans="3:7" x14ac:dyDescent="0.2">
      <c r="C91" s="5"/>
      <c r="D91" s="5"/>
      <c r="E91" s="5"/>
      <c r="G91" s="239"/>
    </row>
    <row r="92" spans="3:7" x14ac:dyDescent="0.2">
      <c r="C92" s="5"/>
      <c r="D92" s="5"/>
      <c r="E92" s="5"/>
      <c r="G92" s="239"/>
    </row>
    <row r="93" spans="3:7" x14ac:dyDescent="0.2">
      <c r="C93" s="5"/>
      <c r="D93" s="5"/>
      <c r="E93" s="5"/>
      <c r="G93" s="239"/>
    </row>
    <row r="94" spans="3:7" x14ac:dyDescent="0.2">
      <c r="C94" s="5"/>
      <c r="D94" s="5"/>
      <c r="E94" s="5"/>
      <c r="G94" s="239"/>
    </row>
    <row r="95" spans="3:7" x14ac:dyDescent="0.2">
      <c r="C95" s="5"/>
      <c r="D95" s="5"/>
      <c r="E95" s="5"/>
      <c r="G95" s="239"/>
    </row>
    <row r="96" spans="3:7" x14ac:dyDescent="0.2">
      <c r="C96" s="5"/>
      <c r="D96" s="5"/>
      <c r="E96" s="5"/>
      <c r="G96" s="239"/>
    </row>
    <row r="97" spans="3:7" x14ac:dyDescent="0.2">
      <c r="C97" s="5"/>
      <c r="D97" s="5"/>
      <c r="E97" s="5"/>
      <c r="G97" s="239"/>
    </row>
    <row r="98" spans="3:7" x14ac:dyDescent="0.2">
      <c r="C98" s="5"/>
      <c r="D98" s="5"/>
      <c r="E98" s="5"/>
      <c r="G98" s="239"/>
    </row>
    <row r="99" spans="3:7" x14ac:dyDescent="0.2">
      <c r="C99" s="5"/>
      <c r="D99" s="5"/>
      <c r="E99" s="5"/>
      <c r="G99" s="239"/>
    </row>
    <row r="100" spans="3:7" x14ac:dyDescent="0.2">
      <c r="C100" s="5"/>
      <c r="D100" s="5"/>
      <c r="E100" s="5"/>
      <c r="G100" s="239"/>
    </row>
    <row r="101" spans="3:7" x14ac:dyDescent="0.2">
      <c r="C101" s="5"/>
      <c r="D101" s="5"/>
      <c r="E101" s="5"/>
      <c r="G101" s="239"/>
    </row>
    <row r="102" spans="3:7" x14ac:dyDescent="0.2">
      <c r="C102" s="5"/>
      <c r="D102" s="5"/>
      <c r="E102" s="5"/>
      <c r="G102" s="239"/>
    </row>
    <row r="103" spans="3:7" x14ac:dyDescent="0.2">
      <c r="C103" s="5"/>
      <c r="D103" s="5"/>
      <c r="E103" s="5"/>
      <c r="G103" s="239"/>
    </row>
    <row r="104" spans="3:7" x14ac:dyDescent="0.2">
      <c r="C104" s="5"/>
      <c r="D104" s="5"/>
      <c r="E104" s="5"/>
      <c r="G104" s="239"/>
    </row>
    <row r="105" spans="3:7" x14ac:dyDescent="0.2">
      <c r="C105" s="5"/>
      <c r="D105" s="5"/>
      <c r="E105" s="5"/>
      <c r="G105" s="239"/>
    </row>
    <row r="106" spans="3:7" x14ac:dyDescent="0.2">
      <c r="C106" s="5"/>
      <c r="D106" s="5"/>
      <c r="E106" s="5"/>
      <c r="G106" s="239"/>
    </row>
    <row r="107" spans="3:7" x14ac:dyDescent="0.2">
      <c r="C107" s="5"/>
      <c r="D107" s="5"/>
      <c r="E107" s="5"/>
      <c r="G107" s="239"/>
    </row>
    <row r="108" spans="3:7" x14ac:dyDescent="0.2">
      <c r="C108" s="5"/>
      <c r="D108" s="5"/>
      <c r="E108" s="5"/>
      <c r="G108" s="239"/>
    </row>
    <row r="109" spans="3:7" x14ac:dyDescent="0.2">
      <c r="C109" s="5"/>
      <c r="D109" s="5"/>
      <c r="E109" s="5"/>
      <c r="G109" s="239"/>
    </row>
    <row r="110" spans="3:7" x14ac:dyDescent="0.2">
      <c r="C110" s="5"/>
      <c r="D110" s="5"/>
      <c r="E110" s="5"/>
      <c r="G110" s="239"/>
    </row>
    <row r="111" spans="3:7" x14ac:dyDescent="0.2">
      <c r="C111" s="5"/>
      <c r="D111" s="5"/>
      <c r="E111" s="5"/>
      <c r="G111" s="239"/>
    </row>
    <row r="112" spans="3:7" x14ac:dyDescent="0.2">
      <c r="C112" s="5"/>
      <c r="D112" s="5"/>
      <c r="E112" s="5"/>
      <c r="G112" s="239"/>
    </row>
  </sheetData>
  <mergeCells count="4">
    <mergeCell ref="A1:K1"/>
    <mergeCell ref="A2:K2"/>
    <mergeCell ref="A3:K3"/>
    <mergeCell ref="A4:K4"/>
  </mergeCells>
  <printOptions horizontalCentered="1"/>
  <pageMargins left="0.7" right="0.7" top="0.75" bottom="0.75" header="0.3" footer="0.3"/>
  <pageSetup scale="96" orientation="landscape" blackAndWhite="1" r:id="rId1"/>
  <headerFooter>
    <oddFooter>&amp;R&amp;F
&amp;A</oddFooter>
  </headerFooter>
  <rowBreaks count="1" manualBreakCount="1">
    <brk id="51" max="16383" man="1"/>
  </rowBreaks>
  <customProperties>
    <customPr name="_pios_id" r:id="rId2"/>
  </customPropertie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L55"/>
  <sheetViews>
    <sheetView zoomScaleNormal="100" workbookViewId="0">
      <pane ySplit="8" topLeftCell="A9" activePane="bottomLeft" state="frozen"/>
      <selection activeCell="F30" sqref="F30"/>
      <selection pane="bottomLeft" activeCell="A7" sqref="A7"/>
    </sheetView>
  </sheetViews>
  <sheetFormatPr defaultColWidth="9.1796875" defaultRowHeight="15" customHeight="1" x14ac:dyDescent="0.2"/>
  <cols>
    <col min="1" max="1" width="4.90625" style="5" bestFit="1" customWidth="1"/>
    <col min="2" max="2" width="3.453125" style="5" customWidth="1"/>
    <col min="3" max="3" width="26.6328125" style="59" customWidth="1"/>
    <col min="4" max="4" width="7.36328125" style="59" customWidth="1"/>
    <col min="5" max="5" width="12.26953125" style="59" customWidth="1"/>
    <col min="6" max="7" width="16" style="59" bestFit="1" customWidth="1"/>
    <col min="8" max="8" width="1" style="5" customWidth="1"/>
    <col min="9" max="9" width="16" style="5" bestFit="1" customWidth="1"/>
    <col min="10" max="10" width="1" style="5" customWidth="1"/>
    <col min="11" max="11" width="13.08984375" style="5" bestFit="1" customWidth="1"/>
    <col min="12" max="16384" width="9.1796875" style="5"/>
  </cols>
  <sheetData>
    <row r="1" spans="1:12" ht="10.5" x14ac:dyDescent="0.25">
      <c r="A1" s="503" t="s">
        <v>0</v>
      </c>
      <c r="B1" s="503"/>
      <c r="C1" s="503"/>
      <c r="D1" s="503"/>
      <c r="E1" s="503"/>
      <c r="F1" s="503"/>
      <c r="G1" s="503"/>
      <c r="H1" s="66"/>
      <c r="I1" s="66"/>
    </row>
    <row r="2" spans="1:12" ht="10.5" x14ac:dyDescent="0.25">
      <c r="A2" s="504" t="s">
        <v>368</v>
      </c>
      <c r="B2" s="504"/>
      <c r="C2" s="504"/>
      <c r="D2" s="504"/>
      <c r="E2" s="504"/>
      <c r="F2" s="504"/>
      <c r="G2" s="504"/>
      <c r="H2" s="66"/>
      <c r="I2" s="66"/>
    </row>
    <row r="3" spans="1:12" ht="10.5" x14ac:dyDescent="0.25">
      <c r="A3" s="506" t="s">
        <v>369</v>
      </c>
      <c r="B3" s="506"/>
      <c r="C3" s="506"/>
      <c r="D3" s="506"/>
      <c r="E3" s="506"/>
      <c r="F3" s="506"/>
      <c r="G3" s="506"/>
      <c r="H3" s="66"/>
      <c r="I3" s="66"/>
    </row>
    <row r="4" spans="1:12" ht="10.5" x14ac:dyDescent="0.25">
      <c r="A4" s="506" t="s">
        <v>405</v>
      </c>
      <c r="B4" s="506"/>
      <c r="C4" s="506"/>
      <c r="D4" s="506"/>
      <c r="E4" s="506"/>
      <c r="F4" s="506"/>
      <c r="G4" s="506"/>
      <c r="H4" s="2"/>
      <c r="I4" s="2"/>
      <c r="J4" s="67"/>
      <c r="K4" s="67"/>
      <c r="L4" s="67"/>
    </row>
    <row r="5" spans="1:12" ht="10.5" x14ac:dyDescent="0.25">
      <c r="A5" s="504" t="s">
        <v>371</v>
      </c>
      <c r="B5" s="504"/>
      <c r="C5" s="504"/>
      <c r="D5" s="504"/>
      <c r="E5" s="504"/>
      <c r="F5" s="504"/>
      <c r="G5" s="504"/>
      <c r="H5" s="2"/>
      <c r="I5" s="2"/>
      <c r="J5" s="67"/>
      <c r="K5" s="67"/>
      <c r="L5" s="67"/>
    </row>
    <row r="6" spans="1:12" ht="10.5" x14ac:dyDescent="0.25">
      <c r="B6" s="68"/>
      <c r="C6" s="68"/>
      <c r="D6" s="68"/>
      <c r="E6" s="68"/>
      <c r="F6" s="296" t="s">
        <v>391</v>
      </c>
      <c r="G6" s="296" t="s">
        <v>398</v>
      </c>
      <c r="H6" s="272"/>
      <c r="I6" s="297" t="s">
        <v>116</v>
      </c>
      <c r="J6" s="272"/>
      <c r="K6" s="272"/>
      <c r="L6" s="67"/>
    </row>
    <row r="7" spans="1:12" s="67" customFormat="1" ht="10.5" x14ac:dyDescent="0.25">
      <c r="A7" s="272" t="s">
        <v>2</v>
      </c>
      <c r="C7" s="208"/>
      <c r="D7" s="208"/>
      <c r="E7" s="208"/>
      <c r="F7" s="208" t="s">
        <v>406</v>
      </c>
      <c r="G7" s="208" t="s">
        <v>406</v>
      </c>
      <c r="H7" s="272"/>
      <c r="I7" s="272" t="s">
        <v>406</v>
      </c>
      <c r="J7" s="272"/>
      <c r="K7" s="272"/>
    </row>
    <row r="8" spans="1:12" s="67" customFormat="1" ht="10.5" x14ac:dyDescent="0.25">
      <c r="A8" s="287" t="s">
        <v>4</v>
      </c>
      <c r="B8" s="298"/>
      <c r="C8" s="296"/>
      <c r="D8" s="296" t="s">
        <v>80</v>
      </c>
      <c r="E8" s="296" t="s">
        <v>5</v>
      </c>
      <c r="F8" s="296" t="s">
        <v>407</v>
      </c>
      <c r="G8" s="296" t="s">
        <v>407</v>
      </c>
      <c r="H8" s="272"/>
      <c r="I8" s="272" t="s">
        <v>407</v>
      </c>
      <c r="J8" s="272"/>
      <c r="K8" s="272" t="s">
        <v>408</v>
      </c>
    </row>
    <row r="9" spans="1:12" ht="10.5" x14ac:dyDescent="0.2">
      <c r="A9" s="52"/>
      <c r="B9" s="59"/>
      <c r="C9" s="69" t="s">
        <v>9</v>
      </c>
      <c r="D9" s="69" t="s">
        <v>10</v>
      </c>
      <c r="E9" s="38" t="s">
        <v>11</v>
      </c>
      <c r="F9" s="38" t="s">
        <v>12</v>
      </c>
      <c r="G9" s="38" t="s">
        <v>13</v>
      </c>
      <c r="H9" s="66"/>
      <c r="I9" s="38" t="s">
        <v>383</v>
      </c>
      <c r="K9" s="38" t="s">
        <v>384</v>
      </c>
    </row>
    <row r="10" spans="1:12" ht="10.5" x14ac:dyDescent="0.25">
      <c r="A10" s="38">
        <v>1</v>
      </c>
      <c r="B10" s="299" t="s">
        <v>101</v>
      </c>
      <c r="C10" s="4"/>
      <c r="D10" s="69"/>
      <c r="E10" s="69"/>
      <c r="F10" s="69"/>
      <c r="G10" s="38"/>
      <c r="H10" s="66"/>
      <c r="I10" s="66"/>
    </row>
    <row r="11" spans="1:12" ht="10" x14ac:dyDescent="0.2">
      <c r="A11" s="38">
        <f>A10+1</f>
        <v>2</v>
      </c>
      <c r="B11" s="4"/>
      <c r="C11" s="53" t="s">
        <v>87</v>
      </c>
      <c r="D11" s="59" t="s">
        <v>38</v>
      </c>
      <c r="E11" s="38" t="s">
        <v>393</v>
      </c>
      <c r="F11" s="300">
        <v>0.42857000000000001</v>
      </c>
      <c r="G11" s="311">
        <v>0.41964000000000001</v>
      </c>
      <c r="H11" s="66"/>
      <c r="I11" s="240">
        <f>G11-F11</f>
        <v>-8.9299999999999935E-3</v>
      </c>
      <c r="K11" s="163" t="s">
        <v>409</v>
      </c>
    </row>
    <row r="12" spans="1:12" ht="10" x14ac:dyDescent="0.2">
      <c r="A12" s="38">
        <f t="shared" ref="A12:A54" si="0">A11+1</f>
        <v>3</v>
      </c>
      <c r="B12" s="4"/>
      <c r="C12" s="5"/>
      <c r="F12" s="301"/>
      <c r="G12" s="311"/>
      <c r="H12" s="66"/>
      <c r="I12" s="66"/>
    </row>
    <row r="13" spans="1:12" ht="10.5" x14ac:dyDescent="0.25">
      <c r="A13" s="38">
        <f t="shared" si="0"/>
        <v>4</v>
      </c>
      <c r="B13" s="57" t="s">
        <v>102</v>
      </c>
      <c r="C13" s="4"/>
      <c r="F13" s="301"/>
      <c r="G13" s="311"/>
      <c r="H13" s="66"/>
      <c r="I13" s="66"/>
    </row>
    <row r="14" spans="1:12" ht="10" x14ac:dyDescent="0.2">
      <c r="A14" s="38">
        <f t="shared" si="0"/>
        <v>5</v>
      </c>
      <c r="C14" s="53" t="s">
        <v>87</v>
      </c>
      <c r="D14" s="59" t="s">
        <v>38</v>
      </c>
      <c r="E14" s="38" t="s">
        <v>393</v>
      </c>
      <c r="F14" s="300">
        <v>0.42857000000000001</v>
      </c>
      <c r="G14" s="311">
        <v>0.41964000000000001</v>
      </c>
      <c r="H14" s="66"/>
      <c r="I14" s="240">
        <f>G14-F14</f>
        <v>-8.9299999999999935E-3</v>
      </c>
      <c r="K14" s="163" t="s">
        <v>409</v>
      </c>
    </row>
    <row r="15" spans="1:12" ht="10" x14ac:dyDescent="0.2">
      <c r="A15" s="38">
        <f t="shared" si="0"/>
        <v>6</v>
      </c>
      <c r="C15" s="5"/>
      <c r="D15" s="69"/>
      <c r="E15" s="69"/>
      <c r="F15" s="301"/>
      <c r="G15" s="311"/>
      <c r="H15" s="66"/>
      <c r="I15" s="66"/>
    </row>
    <row r="16" spans="1:12" ht="10.5" x14ac:dyDescent="0.25">
      <c r="A16" s="38">
        <f t="shared" si="0"/>
        <v>7</v>
      </c>
      <c r="B16" s="57" t="s">
        <v>86</v>
      </c>
      <c r="C16" s="5"/>
      <c r="D16" s="63"/>
      <c r="E16" s="63"/>
      <c r="F16" s="302"/>
      <c r="G16" s="311"/>
    </row>
    <row r="17" spans="1:11" ht="10" x14ac:dyDescent="0.2">
      <c r="A17" s="38">
        <f t="shared" si="0"/>
        <v>8</v>
      </c>
      <c r="C17" s="59" t="s">
        <v>87</v>
      </c>
      <c r="D17" s="59" t="s">
        <v>38</v>
      </c>
      <c r="E17" s="38" t="s">
        <v>393</v>
      </c>
      <c r="F17" s="300">
        <v>0.38976</v>
      </c>
      <c r="G17" s="311">
        <v>0.37956000000000001</v>
      </c>
      <c r="I17" s="240">
        <f>G17-F17</f>
        <v>-1.0199999999999987E-2</v>
      </c>
      <c r="K17" s="163" t="s">
        <v>409</v>
      </c>
    </row>
    <row r="18" spans="1:11" ht="10" x14ac:dyDescent="0.2">
      <c r="A18" s="38">
        <f t="shared" si="0"/>
        <v>9</v>
      </c>
      <c r="F18" s="301"/>
      <c r="G18" s="311"/>
    </row>
    <row r="19" spans="1:11" ht="10" x14ac:dyDescent="0.2">
      <c r="A19" s="38">
        <f t="shared" si="0"/>
        <v>10</v>
      </c>
      <c r="C19" s="59" t="s">
        <v>88</v>
      </c>
      <c r="D19" s="59" t="s">
        <v>38</v>
      </c>
      <c r="E19" s="38" t="s">
        <v>393</v>
      </c>
      <c r="F19" s="300">
        <v>1.3860000000000001E-2</v>
      </c>
      <c r="G19" s="311">
        <v>1.371E-2</v>
      </c>
      <c r="I19" s="240">
        <f>G19-F19</f>
        <v>-1.5000000000000083E-4</v>
      </c>
      <c r="K19" s="163" t="s">
        <v>409</v>
      </c>
    </row>
    <row r="20" spans="1:11" ht="10" x14ac:dyDescent="0.2">
      <c r="A20" s="38">
        <f t="shared" si="0"/>
        <v>11</v>
      </c>
      <c r="F20" s="301"/>
      <c r="G20" s="311"/>
    </row>
    <row r="21" spans="1:11" ht="10.5" x14ac:dyDescent="0.25">
      <c r="A21" s="38">
        <f t="shared" si="0"/>
        <v>12</v>
      </c>
      <c r="B21" s="57" t="s">
        <v>89</v>
      </c>
      <c r="C21" s="5"/>
      <c r="D21" s="63"/>
      <c r="E21" s="63"/>
      <c r="F21" s="302"/>
      <c r="G21" s="311"/>
    </row>
    <row r="22" spans="1:11" ht="10" x14ac:dyDescent="0.2">
      <c r="A22" s="38">
        <f t="shared" si="0"/>
        <v>13</v>
      </c>
      <c r="B22" s="59"/>
      <c r="C22" s="59" t="s">
        <v>87</v>
      </c>
      <c r="D22" s="59" t="s">
        <v>38</v>
      </c>
      <c r="E22" s="38" t="s">
        <v>393</v>
      </c>
      <c r="F22" s="300">
        <v>0.38976</v>
      </c>
      <c r="G22" s="311">
        <v>0.37956000000000001</v>
      </c>
      <c r="I22" s="240">
        <f>G22-F22</f>
        <v>-1.0199999999999987E-2</v>
      </c>
      <c r="K22" s="163" t="s">
        <v>409</v>
      </c>
    </row>
    <row r="23" spans="1:11" ht="10" x14ac:dyDescent="0.2">
      <c r="A23" s="38">
        <f t="shared" si="0"/>
        <v>14</v>
      </c>
      <c r="B23" s="59"/>
      <c r="F23" s="301"/>
      <c r="G23" s="311"/>
    </row>
    <row r="24" spans="1:11" ht="10.5" x14ac:dyDescent="0.25">
      <c r="A24" s="38">
        <f t="shared" si="0"/>
        <v>15</v>
      </c>
      <c r="B24" s="57" t="s">
        <v>90</v>
      </c>
      <c r="C24" s="5"/>
      <c r="D24" s="63"/>
      <c r="E24" s="63"/>
      <c r="F24" s="302"/>
      <c r="G24" s="311"/>
    </row>
    <row r="25" spans="1:11" ht="10" x14ac:dyDescent="0.2">
      <c r="A25" s="38">
        <f t="shared" si="0"/>
        <v>16</v>
      </c>
      <c r="C25" s="59" t="s">
        <v>91</v>
      </c>
      <c r="D25" s="59" t="s">
        <v>38</v>
      </c>
      <c r="E25" s="38" t="s">
        <v>393</v>
      </c>
      <c r="F25" s="300">
        <v>1.25</v>
      </c>
      <c r="G25" s="312">
        <v>1.25</v>
      </c>
      <c r="I25" s="240">
        <f>G25-F25</f>
        <v>0</v>
      </c>
      <c r="K25" s="163" t="s">
        <v>409</v>
      </c>
    </row>
    <row r="26" spans="1:11" ht="10" x14ac:dyDescent="0.2">
      <c r="A26" s="38">
        <f t="shared" si="0"/>
        <v>17</v>
      </c>
      <c r="F26" s="301"/>
      <c r="G26" s="311"/>
    </row>
    <row r="27" spans="1:11" ht="10" x14ac:dyDescent="0.2">
      <c r="A27" s="38">
        <f t="shared" si="0"/>
        <v>18</v>
      </c>
      <c r="C27" s="59" t="s">
        <v>92</v>
      </c>
      <c r="F27" s="301"/>
      <c r="G27" s="311"/>
    </row>
    <row r="28" spans="1:11" ht="10" x14ac:dyDescent="0.2">
      <c r="A28" s="38">
        <f t="shared" si="0"/>
        <v>19</v>
      </c>
      <c r="C28" s="59" t="s">
        <v>121</v>
      </c>
      <c r="D28" s="59" t="s">
        <v>38</v>
      </c>
      <c r="E28" s="38" t="s">
        <v>393</v>
      </c>
      <c r="F28" s="303">
        <v>0.1396</v>
      </c>
      <c r="G28" s="311">
        <v>0.13758000000000001</v>
      </c>
      <c r="I28" s="240">
        <f t="shared" ref="I28:I29" si="1">G28-F28</f>
        <v>-2.019999999999994E-3</v>
      </c>
      <c r="K28" s="163" t="s">
        <v>409</v>
      </c>
    </row>
    <row r="29" spans="1:11" ht="10" x14ac:dyDescent="0.2">
      <c r="A29" s="38">
        <f t="shared" si="0"/>
        <v>20</v>
      </c>
      <c r="C29" s="59" t="s">
        <v>410</v>
      </c>
      <c r="D29" s="59" t="s">
        <v>38</v>
      </c>
      <c r="E29" s="38" t="s">
        <v>393</v>
      </c>
      <c r="F29" s="300">
        <v>0.11237</v>
      </c>
      <c r="G29" s="311">
        <v>0.11074000000000001</v>
      </c>
      <c r="I29" s="240">
        <f t="shared" si="1"/>
        <v>-1.6299999999999926E-3</v>
      </c>
      <c r="K29" s="163" t="s">
        <v>409</v>
      </c>
    </row>
    <row r="30" spans="1:11" ht="10" x14ac:dyDescent="0.2">
      <c r="A30" s="38">
        <f t="shared" si="0"/>
        <v>21</v>
      </c>
      <c r="F30" s="301"/>
      <c r="G30" s="311"/>
      <c r="K30" s="163"/>
    </row>
    <row r="31" spans="1:11" ht="10" x14ac:dyDescent="0.2">
      <c r="A31" s="38">
        <f t="shared" si="0"/>
        <v>22</v>
      </c>
      <c r="C31" s="59" t="s">
        <v>88</v>
      </c>
      <c r="D31" s="59" t="s">
        <v>38</v>
      </c>
      <c r="E31" s="38" t="s">
        <v>393</v>
      </c>
      <c r="F31" s="300">
        <v>1.0149999999999999E-2</v>
      </c>
      <c r="G31" s="311">
        <v>1.005E-2</v>
      </c>
      <c r="I31" s="240">
        <f>G31-F31</f>
        <v>-9.9999999999999395E-5</v>
      </c>
      <c r="K31" s="163" t="s">
        <v>409</v>
      </c>
    </row>
    <row r="32" spans="1:11" ht="10" x14ac:dyDescent="0.2">
      <c r="A32" s="38">
        <f t="shared" si="0"/>
        <v>23</v>
      </c>
      <c r="C32" s="63"/>
      <c r="D32" s="63"/>
      <c r="E32" s="63"/>
      <c r="F32" s="302"/>
      <c r="G32" s="311"/>
    </row>
    <row r="33" spans="1:11" ht="10.5" x14ac:dyDescent="0.25">
      <c r="A33" s="38">
        <f t="shared" si="0"/>
        <v>24</v>
      </c>
      <c r="B33" s="57" t="s">
        <v>93</v>
      </c>
      <c r="C33" s="5"/>
      <c r="D33" s="63"/>
      <c r="E33" s="63"/>
      <c r="F33" s="302"/>
      <c r="G33" s="311"/>
    </row>
    <row r="34" spans="1:11" ht="10" x14ac:dyDescent="0.2">
      <c r="A34" s="38">
        <f t="shared" si="0"/>
        <v>25</v>
      </c>
      <c r="B34" s="59"/>
      <c r="C34" s="59" t="s">
        <v>91</v>
      </c>
      <c r="D34" s="59" t="s">
        <v>38</v>
      </c>
      <c r="E34" s="38" t="s">
        <v>393</v>
      </c>
      <c r="F34" s="300">
        <v>1.25</v>
      </c>
      <c r="G34" s="312">
        <v>1.25</v>
      </c>
      <c r="I34" s="240">
        <f>G34-F34</f>
        <v>0</v>
      </c>
      <c r="K34" s="163" t="s">
        <v>409</v>
      </c>
    </row>
    <row r="35" spans="1:11" ht="10" x14ac:dyDescent="0.2">
      <c r="A35" s="38">
        <f t="shared" si="0"/>
        <v>26</v>
      </c>
      <c r="B35" s="59"/>
      <c r="F35" s="301"/>
      <c r="G35" s="311"/>
    </row>
    <row r="36" spans="1:11" ht="10" x14ac:dyDescent="0.2">
      <c r="A36" s="38">
        <f t="shared" si="0"/>
        <v>27</v>
      </c>
      <c r="B36" s="59"/>
      <c r="C36" s="59" t="s">
        <v>92</v>
      </c>
      <c r="F36" s="301"/>
      <c r="G36" s="311"/>
    </row>
    <row r="37" spans="1:11" ht="10" x14ac:dyDescent="0.2">
      <c r="A37" s="38">
        <f t="shared" si="0"/>
        <v>28</v>
      </c>
      <c r="B37" s="59"/>
      <c r="C37" s="59" t="s">
        <v>121</v>
      </c>
      <c r="D37" s="59" t="s">
        <v>38</v>
      </c>
      <c r="E37" s="38" t="s">
        <v>393</v>
      </c>
      <c r="F37" s="303">
        <v>0.1396</v>
      </c>
      <c r="G37" s="311">
        <v>0.13758000000000001</v>
      </c>
      <c r="I37" s="240">
        <f t="shared" ref="I37:I38" si="2">G37-F37</f>
        <v>-2.019999999999994E-3</v>
      </c>
      <c r="K37" s="163" t="s">
        <v>409</v>
      </c>
    </row>
    <row r="38" spans="1:11" ht="10" x14ac:dyDescent="0.2">
      <c r="A38" s="38">
        <f t="shared" si="0"/>
        <v>29</v>
      </c>
      <c r="B38" s="59"/>
      <c r="C38" s="59" t="s">
        <v>410</v>
      </c>
      <c r="D38" s="59" t="s">
        <v>38</v>
      </c>
      <c r="E38" s="38" t="s">
        <v>393</v>
      </c>
      <c r="F38" s="300">
        <v>0.11237</v>
      </c>
      <c r="G38" s="311">
        <v>0.11074000000000001</v>
      </c>
      <c r="I38" s="240">
        <f t="shared" si="2"/>
        <v>-1.6299999999999926E-3</v>
      </c>
      <c r="K38" s="163" t="s">
        <v>409</v>
      </c>
    </row>
    <row r="39" spans="1:11" ht="10" x14ac:dyDescent="0.2">
      <c r="A39" s="38">
        <f t="shared" si="0"/>
        <v>30</v>
      </c>
      <c r="B39" s="59"/>
      <c r="F39" s="301"/>
      <c r="G39" s="311"/>
    </row>
    <row r="40" spans="1:11" ht="10.5" x14ac:dyDescent="0.25">
      <c r="A40" s="38">
        <f t="shared" si="0"/>
        <v>31</v>
      </c>
      <c r="B40" s="57" t="s">
        <v>94</v>
      </c>
      <c r="C40" s="5"/>
      <c r="D40" s="63"/>
      <c r="E40" s="63"/>
      <c r="F40" s="302"/>
      <c r="G40" s="311"/>
    </row>
    <row r="41" spans="1:11" ht="10" x14ac:dyDescent="0.2">
      <c r="A41" s="38">
        <f t="shared" si="0"/>
        <v>32</v>
      </c>
      <c r="C41" s="59" t="s">
        <v>91</v>
      </c>
      <c r="D41" s="59" t="s">
        <v>38</v>
      </c>
      <c r="E41" s="38" t="s">
        <v>393</v>
      </c>
      <c r="F41" s="300">
        <v>1.35</v>
      </c>
      <c r="G41" s="312">
        <v>1.35</v>
      </c>
      <c r="I41" s="240">
        <f>G41-F41</f>
        <v>0</v>
      </c>
      <c r="K41" s="163" t="s">
        <v>409</v>
      </c>
    </row>
    <row r="42" spans="1:11" ht="10" x14ac:dyDescent="0.2">
      <c r="A42" s="38">
        <f t="shared" si="0"/>
        <v>33</v>
      </c>
      <c r="F42" s="301"/>
      <c r="G42" s="311"/>
    </row>
    <row r="43" spans="1:11" ht="10" x14ac:dyDescent="0.2">
      <c r="A43" s="38">
        <f t="shared" si="0"/>
        <v>34</v>
      </c>
      <c r="C43" s="59" t="s">
        <v>92</v>
      </c>
      <c r="F43" s="301"/>
      <c r="G43" s="311"/>
    </row>
    <row r="44" spans="1:11" ht="10" x14ac:dyDescent="0.2">
      <c r="A44" s="38">
        <f t="shared" si="0"/>
        <v>35</v>
      </c>
      <c r="C44" s="59" t="s">
        <v>95</v>
      </c>
      <c r="D44" s="59" t="s">
        <v>38</v>
      </c>
      <c r="E44" s="38" t="s">
        <v>393</v>
      </c>
      <c r="F44" s="300">
        <v>0.18365000000000001</v>
      </c>
      <c r="G44" s="311">
        <v>0.18382000000000001</v>
      </c>
      <c r="I44" s="240">
        <f t="shared" ref="I44:I45" si="3">G44-F44</f>
        <v>1.7000000000000348E-4</v>
      </c>
      <c r="K44" s="163" t="s">
        <v>409</v>
      </c>
    </row>
    <row r="45" spans="1:11" ht="10" x14ac:dyDescent="0.2">
      <c r="A45" s="38">
        <f t="shared" si="0"/>
        <v>36</v>
      </c>
      <c r="C45" s="59" t="s">
        <v>96</v>
      </c>
      <c r="D45" s="59" t="s">
        <v>38</v>
      </c>
      <c r="E45" s="38" t="s">
        <v>393</v>
      </c>
      <c r="F45" s="303">
        <v>0.13020000000000001</v>
      </c>
      <c r="G45" s="311">
        <v>0.13031000000000001</v>
      </c>
      <c r="I45" s="240">
        <f t="shared" si="3"/>
        <v>1.0999999999999899E-4</v>
      </c>
      <c r="K45" s="163" t="s">
        <v>409</v>
      </c>
    </row>
    <row r="46" spans="1:11" ht="10" x14ac:dyDescent="0.2">
      <c r="A46" s="38">
        <f t="shared" si="0"/>
        <v>37</v>
      </c>
      <c r="F46" s="301"/>
      <c r="G46" s="311"/>
    </row>
    <row r="47" spans="1:11" ht="10" x14ac:dyDescent="0.2">
      <c r="A47" s="38">
        <f t="shared" si="0"/>
        <v>38</v>
      </c>
      <c r="C47" s="59" t="s">
        <v>88</v>
      </c>
      <c r="D47" s="59" t="s">
        <v>38</v>
      </c>
      <c r="E47" s="38" t="s">
        <v>393</v>
      </c>
      <c r="F47" s="300">
        <v>1.235E-2</v>
      </c>
      <c r="G47" s="311">
        <v>1.222E-2</v>
      </c>
      <c r="I47" s="240">
        <f>G47-F47</f>
        <v>-1.2999999999999991E-4</v>
      </c>
      <c r="K47" s="163" t="s">
        <v>409</v>
      </c>
    </row>
    <row r="48" spans="1:11" ht="10" x14ac:dyDescent="0.2">
      <c r="A48" s="38">
        <f t="shared" si="0"/>
        <v>39</v>
      </c>
      <c r="C48" s="63"/>
      <c r="D48" s="63"/>
      <c r="E48" s="63"/>
      <c r="F48" s="302"/>
      <c r="G48" s="311"/>
    </row>
    <row r="49" spans="1:11" ht="10.5" x14ac:dyDescent="0.25">
      <c r="A49" s="38">
        <f t="shared" si="0"/>
        <v>40</v>
      </c>
      <c r="B49" s="57" t="s">
        <v>97</v>
      </c>
      <c r="C49" s="5"/>
      <c r="D49" s="63"/>
      <c r="E49" s="63"/>
      <c r="F49" s="302"/>
      <c r="G49" s="311"/>
    </row>
    <row r="50" spans="1:11" ht="10" x14ac:dyDescent="0.2">
      <c r="A50" s="38">
        <f t="shared" si="0"/>
        <v>41</v>
      </c>
      <c r="B50" s="59"/>
      <c r="C50" s="59" t="s">
        <v>91</v>
      </c>
      <c r="D50" s="59" t="s">
        <v>38</v>
      </c>
      <c r="E50" s="38" t="s">
        <v>393</v>
      </c>
      <c r="F50" s="300">
        <v>1.35</v>
      </c>
      <c r="G50" s="312">
        <v>1.35</v>
      </c>
      <c r="I50" s="240">
        <f>G50-F50</f>
        <v>0</v>
      </c>
      <c r="K50" s="163" t="s">
        <v>409</v>
      </c>
    </row>
    <row r="51" spans="1:11" ht="10" x14ac:dyDescent="0.2">
      <c r="A51" s="38">
        <f t="shared" si="0"/>
        <v>42</v>
      </c>
      <c r="B51" s="59"/>
      <c r="F51" s="301"/>
      <c r="G51" s="311"/>
    </row>
    <row r="52" spans="1:11" ht="10" x14ac:dyDescent="0.2">
      <c r="A52" s="38">
        <f t="shared" si="0"/>
        <v>43</v>
      </c>
      <c r="B52" s="59"/>
      <c r="C52" s="59" t="s">
        <v>92</v>
      </c>
      <c r="F52" s="301"/>
      <c r="G52" s="311"/>
    </row>
    <row r="53" spans="1:11" ht="10" x14ac:dyDescent="0.2">
      <c r="A53" s="38">
        <f t="shared" si="0"/>
        <v>44</v>
      </c>
      <c r="B53" s="59"/>
      <c r="C53" s="59" t="s">
        <v>95</v>
      </c>
      <c r="D53" s="59" t="s">
        <v>38</v>
      </c>
      <c r="E53" s="38" t="s">
        <v>393</v>
      </c>
      <c r="F53" s="300">
        <v>0.18365000000000001</v>
      </c>
      <c r="G53" s="311">
        <v>0.18382000000000001</v>
      </c>
      <c r="I53" s="240">
        <f t="shared" ref="I53:I54" si="4">G53-F53</f>
        <v>1.7000000000000348E-4</v>
      </c>
      <c r="K53" s="163" t="s">
        <v>409</v>
      </c>
    </row>
    <row r="54" spans="1:11" ht="10" x14ac:dyDescent="0.2">
      <c r="A54" s="38">
        <f t="shared" si="0"/>
        <v>45</v>
      </c>
      <c r="B54" s="59"/>
      <c r="C54" s="59" t="s">
        <v>96</v>
      </c>
      <c r="D54" s="59" t="s">
        <v>38</v>
      </c>
      <c r="E54" s="38" t="s">
        <v>393</v>
      </c>
      <c r="F54" s="303">
        <v>0.13020000000000001</v>
      </c>
      <c r="G54" s="311">
        <v>0.13031000000000001</v>
      </c>
      <c r="I54" s="240">
        <f t="shared" si="4"/>
        <v>1.0999999999999899E-4</v>
      </c>
      <c r="K54" s="163" t="s">
        <v>409</v>
      </c>
    </row>
    <row r="55" spans="1:11" ht="10" x14ac:dyDescent="0.2">
      <c r="A55" s="38"/>
    </row>
  </sheetData>
  <mergeCells count="5">
    <mergeCell ref="A1:G1"/>
    <mergeCell ref="A2:G2"/>
    <mergeCell ref="A3:G3"/>
    <mergeCell ref="A4:G4"/>
    <mergeCell ref="A5:G5"/>
  </mergeCells>
  <printOptions horizontalCentered="1"/>
  <pageMargins left="0.7" right="0.7" top="0.75" bottom="0.75" header="0.3" footer="0.3"/>
  <pageSetup scale="58" orientation="portrait" blackAndWhite="1" r:id="rId1"/>
  <headerFooter>
    <oddFooter>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R35"/>
  <sheetViews>
    <sheetView zoomScaleNormal="100" workbookViewId="0">
      <selection activeCell="R32" sqref="R32"/>
    </sheetView>
  </sheetViews>
  <sheetFormatPr defaultColWidth="9.1796875" defaultRowHeight="10" x14ac:dyDescent="0.2"/>
  <cols>
    <col min="1" max="1" width="6" style="65" customWidth="1"/>
    <col min="2" max="2" width="5.1796875" style="65" customWidth="1"/>
    <col min="3" max="3" width="33.90625" style="65" customWidth="1"/>
    <col min="4" max="4" width="19.90625" style="309" bestFit="1" customWidth="1"/>
    <col min="5" max="5" width="12.1796875" style="309" bestFit="1" customWidth="1"/>
    <col min="6" max="8" width="10.08984375" style="309" bestFit="1" customWidth="1"/>
    <col min="9" max="9" width="9.81640625" style="309" bestFit="1" customWidth="1"/>
    <col min="10" max="11" width="10.08984375" style="65" bestFit="1" customWidth="1"/>
    <col min="12" max="12" width="9.453125" style="65" bestFit="1" customWidth="1"/>
    <col min="13" max="16" width="9.81640625" style="65" bestFit="1" customWidth="1"/>
    <col min="17" max="17" width="10.08984375" style="65" bestFit="1" customWidth="1"/>
    <col min="18" max="18" width="9.81640625" style="65" bestFit="1" customWidth="1"/>
    <col min="19" max="16384" width="9.1796875" style="65"/>
  </cols>
  <sheetData>
    <row r="1" spans="1:18" ht="10.5" x14ac:dyDescent="0.25">
      <c r="A1" s="503" t="s">
        <v>0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3"/>
    </row>
    <row r="2" spans="1:18" ht="10.5" x14ac:dyDescent="0.25">
      <c r="A2" s="504" t="s">
        <v>368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</row>
    <row r="3" spans="1:18" ht="10.5" x14ac:dyDescent="0.25">
      <c r="A3" s="503" t="s">
        <v>369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</row>
    <row r="4" spans="1:18" ht="10.5" x14ac:dyDescent="0.25">
      <c r="A4" s="503" t="s">
        <v>411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</row>
    <row r="5" spans="1:18" ht="10.5" x14ac:dyDescent="0.25">
      <c r="A5" s="504" t="s">
        <v>371</v>
      </c>
      <c r="B5" s="504"/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504"/>
      <c r="O5" s="504"/>
      <c r="P5" s="504"/>
      <c r="Q5" s="504"/>
      <c r="R5" s="504"/>
    </row>
    <row r="6" spans="1:18" x14ac:dyDescent="0.2">
      <c r="A6" s="37"/>
      <c r="B6" s="37"/>
      <c r="C6" s="37"/>
      <c r="D6" s="38"/>
      <c r="E6" s="38"/>
      <c r="F6" s="38"/>
      <c r="G6" s="38"/>
      <c r="H6" s="38"/>
      <c r="I6" s="38"/>
      <c r="J6" s="37"/>
      <c r="K6" s="37"/>
      <c r="L6" s="37"/>
      <c r="M6" s="37"/>
      <c r="N6" s="37"/>
      <c r="O6" s="37"/>
      <c r="P6" s="37"/>
      <c r="Q6" s="37"/>
      <c r="R6" s="37"/>
    </row>
    <row r="7" spans="1:18" ht="21" x14ac:dyDescent="0.2">
      <c r="A7" s="287" t="s">
        <v>67</v>
      </c>
      <c r="B7" s="287"/>
      <c r="C7" s="286"/>
      <c r="D7" s="287" t="s">
        <v>5</v>
      </c>
      <c r="E7" s="287" t="s">
        <v>408</v>
      </c>
      <c r="F7" s="304" t="s">
        <v>412</v>
      </c>
      <c r="G7" s="304" t="s">
        <v>413</v>
      </c>
      <c r="H7" s="304" t="s">
        <v>414</v>
      </c>
      <c r="I7" s="304" t="s">
        <v>415</v>
      </c>
      <c r="J7" s="304" t="s">
        <v>416</v>
      </c>
      <c r="K7" s="304" t="s">
        <v>417</v>
      </c>
      <c r="L7" s="304" t="s">
        <v>418</v>
      </c>
      <c r="M7" s="304" t="s">
        <v>419</v>
      </c>
      <c r="N7" s="304" t="s">
        <v>420</v>
      </c>
      <c r="O7" s="304" t="s">
        <v>421</v>
      </c>
      <c r="P7" s="304" t="s">
        <v>422</v>
      </c>
      <c r="Q7" s="304" t="s">
        <v>423</v>
      </c>
      <c r="R7" s="287" t="s">
        <v>424</v>
      </c>
    </row>
    <row r="8" spans="1:18" x14ac:dyDescent="0.2">
      <c r="A8" s="37"/>
      <c r="B8" s="37"/>
      <c r="C8" s="38" t="s">
        <v>9</v>
      </c>
      <c r="D8" s="38" t="s">
        <v>10</v>
      </c>
      <c r="E8" s="38" t="s">
        <v>11</v>
      </c>
      <c r="F8" s="38" t="s">
        <v>12</v>
      </c>
      <c r="G8" s="38" t="s">
        <v>13</v>
      </c>
      <c r="H8" s="38" t="s">
        <v>383</v>
      </c>
      <c r="I8" s="38" t="s">
        <v>384</v>
      </c>
      <c r="J8" s="38" t="s">
        <v>385</v>
      </c>
      <c r="K8" s="38" t="s">
        <v>386</v>
      </c>
      <c r="L8" s="38" t="s">
        <v>387</v>
      </c>
      <c r="M8" s="38" t="s">
        <v>388</v>
      </c>
      <c r="N8" s="38" t="s">
        <v>389</v>
      </c>
      <c r="O8" s="38" t="s">
        <v>390</v>
      </c>
      <c r="P8" s="38" t="s">
        <v>425</v>
      </c>
      <c r="Q8" s="38" t="s">
        <v>426</v>
      </c>
      <c r="R8" s="38" t="s">
        <v>427</v>
      </c>
    </row>
    <row r="9" spans="1:18" ht="10.5" x14ac:dyDescent="0.25">
      <c r="A9" s="38"/>
      <c r="B9" s="305" t="s">
        <v>428</v>
      </c>
      <c r="C9" s="39"/>
      <c r="D9" s="38"/>
      <c r="E9" s="38"/>
      <c r="F9" s="38"/>
      <c r="G9" s="38"/>
      <c r="H9" s="38"/>
      <c r="I9" s="38"/>
      <c r="J9" s="38"/>
      <c r="K9" s="38"/>
      <c r="L9" s="37"/>
      <c r="M9" s="37"/>
      <c r="N9" s="37"/>
      <c r="O9" s="37"/>
      <c r="P9" s="37"/>
      <c r="Q9" s="37"/>
      <c r="R9" s="37"/>
    </row>
    <row r="10" spans="1:18" x14ac:dyDescent="0.2">
      <c r="A10" s="38">
        <v>1</v>
      </c>
      <c r="B10" s="153" t="s">
        <v>143</v>
      </c>
      <c r="D10" s="38"/>
      <c r="E10" s="38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262"/>
    </row>
    <row r="11" spans="1:18" x14ac:dyDescent="0.2">
      <c r="A11" s="38">
        <f t="shared" ref="A11:A33" si="0">A10+1</f>
        <v>2</v>
      </c>
      <c r="B11" s="38"/>
      <c r="C11" s="37" t="s">
        <v>429</v>
      </c>
      <c r="D11" s="38" t="s">
        <v>430</v>
      </c>
      <c r="E11" s="38"/>
      <c r="F11" s="310">
        <v>93421414.228518099</v>
      </c>
      <c r="G11" s="310">
        <v>80765776.695281148</v>
      </c>
      <c r="H11" s="310">
        <v>73588981.052105859</v>
      </c>
      <c r="I11" s="310">
        <v>54225390.576538458</v>
      </c>
      <c r="J11" s="310">
        <v>29283078.131864034</v>
      </c>
      <c r="K11" s="310">
        <v>20073081.825583894</v>
      </c>
      <c r="L11" s="310">
        <v>13034137.192011889</v>
      </c>
      <c r="M11" s="310">
        <v>12666894.05795379</v>
      </c>
      <c r="N11" s="310">
        <v>18783605.989420865</v>
      </c>
      <c r="O11" s="310">
        <v>44226800.543073878</v>
      </c>
      <c r="P11" s="310">
        <v>71485047.417921156</v>
      </c>
      <c r="Q11" s="310">
        <v>97694107.449045002</v>
      </c>
      <c r="R11" s="120">
        <f>SUM(F11:Q11)</f>
        <v>609248315.15931797</v>
      </c>
    </row>
    <row r="12" spans="1:18" x14ac:dyDescent="0.2">
      <c r="A12" s="38">
        <f t="shared" si="0"/>
        <v>3</v>
      </c>
      <c r="B12" s="38"/>
      <c r="C12" s="37" t="s">
        <v>431</v>
      </c>
      <c r="D12" s="306" t="s">
        <v>432</v>
      </c>
      <c r="E12" s="306"/>
      <c r="F12" s="261">
        <f t="shared" ref="F12:Q12" si="1">F11/$R11</f>
        <v>0.1533388142470094</v>
      </c>
      <c r="G12" s="261">
        <f t="shared" si="1"/>
        <v>0.13256627008342398</v>
      </c>
      <c r="H12" s="261">
        <f t="shared" si="1"/>
        <v>0.12078651548320228</v>
      </c>
      <c r="I12" s="261">
        <f t="shared" si="1"/>
        <v>8.9003759595721751E-2</v>
      </c>
      <c r="J12" s="261">
        <f t="shared" si="1"/>
        <v>4.8064274292176794E-2</v>
      </c>
      <c r="K12" s="261">
        <f t="shared" si="1"/>
        <v>3.2947291483825934E-2</v>
      </c>
      <c r="L12" s="261">
        <f t="shared" si="1"/>
        <v>2.139380096373918E-2</v>
      </c>
      <c r="M12" s="261">
        <f t="shared" si="1"/>
        <v>2.0791020250325035E-2</v>
      </c>
      <c r="N12" s="261">
        <f t="shared" si="1"/>
        <v>3.0830788566906363E-2</v>
      </c>
      <c r="O12" s="261">
        <f t="shared" si="1"/>
        <v>7.2592405169817506E-2</v>
      </c>
      <c r="P12" s="261">
        <f t="shared" si="1"/>
        <v>0.11733318851973824</v>
      </c>
      <c r="Q12" s="261">
        <f t="shared" si="1"/>
        <v>0.16035187134411372</v>
      </c>
      <c r="R12" s="261">
        <f>SUM(F12:Q12)</f>
        <v>1.0000000000000002</v>
      </c>
    </row>
    <row r="13" spans="1:18" x14ac:dyDescent="0.2">
      <c r="A13" s="38">
        <f t="shared" si="0"/>
        <v>4</v>
      </c>
      <c r="B13" s="38"/>
      <c r="C13" s="37"/>
      <c r="D13" s="101"/>
      <c r="E13" s="101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x14ac:dyDescent="0.2">
      <c r="A14" s="38">
        <f t="shared" si="0"/>
        <v>5</v>
      </c>
      <c r="B14" s="153" t="s">
        <v>144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x14ac:dyDescent="0.2">
      <c r="A15" s="38">
        <f t="shared" si="0"/>
        <v>6</v>
      </c>
      <c r="B15" s="38"/>
      <c r="C15" s="37" t="str">
        <f>C11</f>
        <v xml:space="preserve">Weather-Normalized Therm Sales </v>
      </c>
      <c r="D15" s="38" t="s">
        <v>430</v>
      </c>
      <c r="E15" s="38"/>
      <c r="F15" s="310">
        <v>32859303.334279951</v>
      </c>
      <c r="G15" s="310">
        <v>29012487.268699374</v>
      </c>
      <c r="H15" s="310">
        <v>27644922.613172699</v>
      </c>
      <c r="I15" s="310">
        <v>19077454.094164256</v>
      </c>
      <c r="J15" s="310">
        <v>13097973.87841084</v>
      </c>
      <c r="K15" s="310">
        <v>10443270.200126803</v>
      </c>
      <c r="L15" s="310">
        <v>7644316.7775622997</v>
      </c>
      <c r="M15" s="310">
        <v>8243862.5569669092</v>
      </c>
      <c r="N15" s="310">
        <v>9238913.9968257956</v>
      </c>
      <c r="O15" s="310">
        <v>16425060.739004632</v>
      </c>
      <c r="P15" s="310">
        <v>24554080.913186777</v>
      </c>
      <c r="Q15" s="310">
        <v>35934871.680844098</v>
      </c>
      <c r="R15" s="120">
        <f>SUM(F15:Q15)</f>
        <v>234176518.05324444</v>
      </c>
    </row>
    <row r="16" spans="1:18" x14ac:dyDescent="0.2">
      <c r="A16" s="38">
        <f t="shared" si="0"/>
        <v>7</v>
      </c>
      <c r="B16" s="38"/>
      <c r="C16" s="37" t="s">
        <v>431</v>
      </c>
      <c r="D16" s="81" t="s">
        <v>433</v>
      </c>
      <c r="E16" s="81"/>
      <c r="F16" s="47">
        <f t="shared" ref="F16:Q16" si="2">F15/$R15</f>
        <v>0.14031852385305674</v>
      </c>
      <c r="G16" s="47">
        <f t="shared" si="2"/>
        <v>0.12389153067047841</v>
      </c>
      <c r="H16" s="47">
        <f t="shared" si="2"/>
        <v>0.1180516425941866</v>
      </c>
      <c r="I16" s="47">
        <f t="shared" si="2"/>
        <v>8.1466127572306965E-2</v>
      </c>
      <c r="J16" s="47">
        <f t="shared" si="2"/>
        <v>5.5932054961346594E-2</v>
      </c>
      <c r="K16" s="47">
        <f t="shared" si="2"/>
        <v>4.4595719019753843E-2</v>
      </c>
      <c r="L16" s="47">
        <f t="shared" si="2"/>
        <v>3.264339584989568E-2</v>
      </c>
      <c r="M16" s="47">
        <f t="shared" si="2"/>
        <v>3.5203625989060579E-2</v>
      </c>
      <c r="N16" s="47">
        <f t="shared" si="2"/>
        <v>3.9452777219640592E-2</v>
      </c>
      <c r="O16" s="47">
        <f t="shared" si="2"/>
        <v>7.0139657364237037E-2</v>
      </c>
      <c r="P16" s="47">
        <f t="shared" si="2"/>
        <v>0.10485287388039455</v>
      </c>
      <c r="Q16" s="47">
        <f t="shared" si="2"/>
        <v>0.1534520710256424</v>
      </c>
      <c r="R16" s="47">
        <f>SUM(F16:Q16)</f>
        <v>0.99999999999999989</v>
      </c>
    </row>
    <row r="17" spans="1:18" x14ac:dyDescent="0.2">
      <c r="A17" s="38">
        <f t="shared" si="0"/>
        <v>8</v>
      </c>
      <c r="B17" s="38"/>
      <c r="C17" s="37"/>
      <c r="D17" s="81"/>
      <c r="E17" s="81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</row>
    <row r="18" spans="1:18" x14ac:dyDescent="0.2">
      <c r="A18" s="38">
        <f t="shared" si="0"/>
        <v>9</v>
      </c>
      <c r="B18" s="153" t="s">
        <v>145</v>
      </c>
      <c r="D18" s="37"/>
      <c r="E18" s="37"/>
      <c r="F18" s="65"/>
      <c r="G18" s="65"/>
      <c r="H18" s="65"/>
      <c r="I18" s="65"/>
    </row>
    <row r="19" spans="1:18" x14ac:dyDescent="0.2">
      <c r="A19" s="38">
        <f t="shared" si="0"/>
        <v>10</v>
      </c>
      <c r="B19" s="38"/>
      <c r="C19" s="37" t="str">
        <f>C11</f>
        <v xml:space="preserve">Weather-Normalized Therm Sales </v>
      </c>
      <c r="D19" s="38" t="s">
        <v>430</v>
      </c>
      <c r="E19" s="38"/>
      <c r="F19" s="310">
        <v>11622429.251987603</v>
      </c>
      <c r="G19" s="310">
        <v>11188587.341991644</v>
      </c>
      <c r="H19" s="310">
        <v>8735864.0455405731</v>
      </c>
      <c r="I19" s="310">
        <v>8481543.1904050056</v>
      </c>
      <c r="J19" s="310">
        <v>6439762.6391663924</v>
      </c>
      <c r="K19" s="310">
        <v>6534205.1958453646</v>
      </c>
      <c r="L19" s="310">
        <v>2076741.5876019597</v>
      </c>
      <c r="M19" s="310">
        <v>7425544.9468849488</v>
      </c>
      <c r="N19" s="310">
        <v>5179907.7124212999</v>
      </c>
      <c r="O19" s="310">
        <v>7274019.4353052648</v>
      </c>
      <c r="P19" s="310">
        <v>9334797.1486858763</v>
      </c>
      <c r="Q19" s="310">
        <v>11784077.839629773</v>
      </c>
      <c r="R19" s="120">
        <f>SUM(F19:Q19)</f>
        <v>96077480.335465699</v>
      </c>
    </row>
    <row r="20" spans="1:18" x14ac:dyDescent="0.2">
      <c r="A20" s="38">
        <f t="shared" si="0"/>
        <v>11</v>
      </c>
      <c r="B20" s="38"/>
      <c r="C20" s="37" t="s">
        <v>431</v>
      </c>
      <c r="D20" s="81" t="s">
        <v>434</v>
      </c>
      <c r="E20" s="81"/>
      <c r="F20" s="47">
        <f t="shared" ref="F20:Q20" si="3">F19/$R19</f>
        <v>0.12096933861511083</v>
      </c>
      <c r="G20" s="47">
        <f t="shared" si="3"/>
        <v>0.11645379648722458</v>
      </c>
      <c r="H20" s="47">
        <f t="shared" si="3"/>
        <v>9.0925199277065633E-2</v>
      </c>
      <c r="I20" s="47">
        <f t="shared" si="3"/>
        <v>8.8278160093194682E-2</v>
      </c>
      <c r="J20" s="47">
        <f t="shared" si="3"/>
        <v>6.7026764405989953E-2</v>
      </c>
      <c r="K20" s="47">
        <f t="shared" si="3"/>
        <v>6.8009747685206012E-2</v>
      </c>
      <c r="L20" s="47">
        <f t="shared" si="3"/>
        <v>2.1615279463520223E-2</v>
      </c>
      <c r="M20" s="47">
        <f t="shared" si="3"/>
        <v>7.7287049170708833E-2</v>
      </c>
      <c r="N20" s="47">
        <f t="shared" si="3"/>
        <v>5.3913858839085387E-2</v>
      </c>
      <c r="O20" s="47">
        <f t="shared" si="3"/>
        <v>7.5709931296149516E-2</v>
      </c>
      <c r="P20" s="47">
        <f t="shared" si="3"/>
        <v>9.7159054505721279E-2</v>
      </c>
      <c r="Q20" s="47">
        <f t="shared" si="3"/>
        <v>0.12265182016102311</v>
      </c>
      <c r="R20" s="47">
        <f>SUM(F20:Q20)</f>
        <v>1.0000000000000002</v>
      </c>
    </row>
    <row r="21" spans="1:18" x14ac:dyDescent="0.2">
      <c r="A21" s="38">
        <f t="shared" si="0"/>
        <v>12</v>
      </c>
      <c r="B21" s="38"/>
      <c r="C21" s="37"/>
      <c r="D21" s="81"/>
      <c r="E21" s="81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</row>
    <row r="22" spans="1:18" ht="10.5" x14ac:dyDescent="0.25">
      <c r="A22" s="38">
        <f t="shared" si="0"/>
        <v>13</v>
      </c>
      <c r="B22" s="305" t="s">
        <v>435</v>
      </c>
      <c r="D22" s="38"/>
      <c r="E22" s="38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</row>
    <row r="23" spans="1:18" x14ac:dyDescent="0.2">
      <c r="A23" s="38">
        <f t="shared" si="0"/>
        <v>14</v>
      </c>
      <c r="B23" s="153" t="s">
        <v>143</v>
      </c>
      <c r="D23" s="38"/>
      <c r="E23" s="38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</row>
    <row r="24" spans="1:18" x14ac:dyDescent="0.2">
      <c r="A24" s="38">
        <f t="shared" si="0"/>
        <v>15</v>
      </c>
      <c r="B24" s="38"/>
      <c r="C24" s="37" t="s">
        <v>436</v>
      </c>
      <c r="D24" s="38" t="s">
        <v>437</v>
      </c>
      <c r="E24" s="38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284">
        <f>'2019 GRC PLR - Exh. JAP-13 p2'!D22</f>
        <v>331.12</v>
      </c>
    </row>
    <row r="25" spans="1:18" x14ac:dyDescent="0.2">
      <c r="A25" s="38">
        <f t="shared" si="0"/>
        <v>16</v>
      </c>
      <c r="B25" s="38"/>
      <c r="C25" s="37" t="s">
        <v>435</v>
      </c>
      <c r="D25" s="38" t="str">
        <f>"("&amp;A$12&amp;") x ("&amp;A24&amp;")"</f>
        <v>(3) x (15)</v>
      </c>
      <c r="E25" s="32" t="s">
        <v>438</v>
      </c>
      <c r="F25" s="203">
        <f>$R24*F$12</f>
        <v>50.773548173469756</v>
      </c>
      <c r="G25" s="203">
        <f t="shared" ref="G25:Q25" si="4">$R24*G$12</f>
        <v>43.895343350023346</v>
      </c>
      <c r="H25" s="203">
        <f t="shared" si="4"/>
        <v>39.994831006797938</v>
      </c>
      <c r="I25" s="203">
        <f t="shared" si="4"/>
        <v>29.470924877335388</v>
      </c>
      <c r="J25" s="203">
        <f t="shared" si="4"/>
        <v>15.91504250362558</v>
      </c>
      <c r="K25" s="203">
        <f t="shared" si="4"/>
        <v>10.909507156124443</v>
      </c>
      <c r="L25" s="203">
        <f t="shared" si="4"/>
        <v>7.0839153751133175</v>
      </c>
      <c r="M25" s="203">
        <f t="shared" si="4"/>
        <v>6.8843226252876262</v>
      </c>
      <c r="N25" s="203">
        <f t="shared" si="4"/>
        <v>10.208690710274036</v>
      </c>
      <c r="O25" s="203">
        <f t="shared" si="4"/>
        <v>24.036797199829973</v>
      </c>
      <c r="P25" s="203">
        <f t="shared" si="4"/>
        <v>38.851365382655729</v>
      </c>
      <c r="Q25" s="203">
        <f t="shared" si="4"/>
        <v>53.095711639462934</v>
      </c>
      <c r="R25" s="307">
        <f>SUM(F25:Q25)</f>
        <v>331.12000000000012</v>
      </c>
    </row>
    <row r="26" spans="1:18" x14ac:dyDescent="0.2">
      <c r="A26" s="38">
        <f t="shared" si="0"/>
        <v>17</v>
      </c>
      <c r="B26" s="38"/>
      <c r="C26" s="37"/>
      <c r="D26" s="149"/>
      <c r="E26" s="308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07"/>
    </row>
    <row r="27" spans="1:18" x14ac:dyDescent="0.2">
      <c r="A27" s="38">
        <f t="shared" si="0"/>
        <v>18</v>
      </c>
      <c r="B27" s="153" t="s">
        <v>144</v>
      </c>
      <c r="D27" s="38"/>
      <c r="E27" s="38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07"/>
    </row>
    <row r="28" spans="1:18" x14ac:dyDescent="0.2">
      <c r="A28" s="38">
        <f t="shared" si="0"/>
        <v>19</v>
      </c>
      <c r="B28" s="38"/>
      <c r="C28" s="37" t="s">
        <v>436</v>
      </c>
      <c r="D28" s="38" t="str">
        <f>$D$24</f>
        <v>JAP-13 Page 2</v>
      </c>
      <c r="E28" s="38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284">
        <f>'2019 GRC PLR - Exh. JAP-13 p2'!E22</f>
        <v>1624.46</v>
      </c>
    </row>
    <row r="29" spans="1:18" x14ac:dyDescent="0.2">
      <c r="A29" s="38">
        <f t="shared" si="0"/>
        <v>20</v>
      </c>
      <c r="B29" s="38"/>
      <c r="C29" s="37" t="s">
        <v>435</v>
      </c>
      <c r="D29" s="38" t="str">
        <f>"("&amp;A$16&amp;") x ("&amp;A28&amp;")"</f>
        <v>(7) x (19)</v>
      </c>
      <c r="E29" s="32" t="s">
        <v>438</v>
      </c>
      <c r="F29" s="203">
        <f>$R28*F$16</f>
        <v>227.94182925833655</v>
      </c>
      <c r="G29" s="203">
        <f t="shared" ref="G29:Q29" si="5">$R28*G$16</f>
        <v>201.25683591296536</v>
      </c>
      <c r="H29" s="203">
        <f t="shared" si="5"/>
        <v>191.77017132855238</v>
      </c>
      <c r="I29" s="203">
        <f t="shared" si="5"/>
        <v>132.33846559610978</v>
      </c>
      <c r="J29" s="203">
        <f t="shared" si="5"/>
        <v>90.859386002509098</v>
      </c>
      <c r="K29" s="203">
        <f t="shared" si="5"/>
        <v>72.443961718829328</v>
      </c>
      <c r="L29" s="203">
        <f t="shared" si="5"/>
        <v>53.027890822321538</v>
      </c>
      <c r="M29" s="203">
        <f t="shared" si="5"/>
        <v>57.186882274189351</v>
      </c>
      <c r="N29" s="203">
        <f t="shared" si="5"/>
        <v>64.089458482217353</v>
      </c>
      <c r="O29" s="203">
        <f t="shared" si="5"/>
        <v>113.93906780190851</v>
      </c>
      <c r="P29" s="203">
        <f t="shared" si="5"/>
        <v>170.32929950374574</v>
      </c>
      <c r="Q29" s="203">
        <f t="shared" si="5"/>
        <v>249.27675129831505</v>
      </c>
      <c r="R29" s="307">
        <f>SUM(F29:Q29)</f>
        <v>1624.4600000000003</v>
      </c>
    </row>
    <row r="30" spans="1:18" x14ac:dyDescent="0.2">
      <c r="A30" s="38">
        <f t="shared" si="0"/>
        <v>21</v>
      </c>
      <c r="B30" s="38"/>
      <c r="C30" s="37"/>
      <c r="D30" s="38"/>
      <c r="E30" s="38"/>
      <c r="F30" s="38"/>
      <c r="G30" s="38"/>
      <c r="H30" s="38"/>
      <c r="I30" s="38"/>
      <c r="J30" s="37"/>
      <c r="K30" s="37"/>
      <c r="L30" s="37"/>
      <c r="M30" s="37"/>
      <c r="N30" s="37"/>
      <c r="O30" s="37"/>
      <c r="P30" s="37"/>
      <c r="Q30" s="37"/>
      <c r="R30" s="37"/>
    </row>
    <row r="31" spans="1:18" x14ac:dyDescent="0.2">
      <c r="A31" s="38">
        <f t="shared" si="0"/>
        <v>22</v>
      </c>
      <c r="B31" s="153" t="s">
        <v>145</v>
      </c>
      <c r="D31" s="38"/>
      <c r="E31" s="38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07"/>
    </row>
    <row r="32" spans="1:18" x14ac:dyDescent="0.2">
      <c r="A32" s="38">
        <f t="shared" si="0"/>
        <v>23</v>
      </c>
      <c r="B32" s="38"/>
      <c r="C32" s="37" t="s">
        <v>436</v>
      </c>
      <c r="D32" s="38" t="str">
        <f>$D$24</f>
        <v>JAP-13 Page 2</v>
      </c>
      <c r="E32" s="38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284">
        <f>'2019 GRC PLR - Exh. JAP-13 p2'!F22</f>
        <v>10884.7</v>
      </c>
    </row>
    <row r="33" spans="1:18" x14ac:dyDescent="0.2">
      <c r="A33" s="38">
        <f t="shared" si="0"/>
        <v>24</v>
      </c>
      <c r="B33" s="38"/>
      <c r="C33" s="37" t="s">
        <v>435</v>
      </c>
      <c r="D33" s="38" t="str">
        <f>"("&amp;A$20&amp;") x ("&amp;A32&amp;")"</f>
        <v>(11) x (23)</v>
      </c>
      <c r="E33" s="32" t="s">
        <v>439</v>
      </c>
      <c r="F33" s="203">
        <f>$R32*F$20</f>
        <v>1316.714960023897</v>
      </c>
      <c r="G33" s="203">
        <f t="shared" ref="G33:Q33" si="6">$R32*G$20</f>
        <v>1267.5646386244935</v>
      </c>
      <c r="H33" s="203">
        <f t="shared" si="6"/>
        <v>989.69351657107632</v>
      </c>
      <c r="I33" s="203">
        <f t="shared" si="6"/>
        <v>960.88128916639619</v>
      </c>
      <c r="J33" s="203">
        <f t="shared" si="6"/>
        <v>729.56622252987893</v>
      </c>
      <c r="K33" s="203">
        <f t="shared" si="6"/>
        <v>740.26570062916198</v>
      </c>
      <c r="L33" s="203">
        <f t="shared" si="6"/>
        <v>235.27583237657859</v>
      </c>
      <c r="M33" s="203">
        <f t="shared" si="6"/>
        <v>841.24634410841452</v>
      </c>
      <c r="N33" s="203">
        <f t="shared" si="6"/>
        <v>586.83617930579271</v>
      </c>
      <c r="O33" s="203">
        <f t="shared" si="6"/>
        <v>824.07988917919874</v>
      </c>
      <c r="P33" s="203">
        <f t="shared" si="6"/>
        <v>1057.5471605784244</v>
      </c>
      <c r="Q33" s="203">
        <f t="shared" si="6"/>
        <v>1335.0282669066883</v>
      </c>
      <c r="R33" s="307">
        <f>SUM(F33:Q33)</f>
        <v>10884.7</v>
      </c>
    </row>
    <row r="34" spans="1:18" x14ac:dyDescent="0.2">
      <c r="D34" s="65"/>
      <c r="E34" s="65"/>
      <c r="F34" s="65"/>
      <c r="G34" s="65"/>
      <c r="H34" s="65"/>
      <c r="I34" s="65"/>
    </row>
    <row r="35" spans="1:18" x14ac:dyDescent="0.2">
      <c r="D35" s="65"/>
      <c r="E35" s="65"/>
      <c r="F35" s="65"/>
      <c r="G35" s="65"/>
      <c r="H35" s="65"/>
      <c r="I35" s="65"/>
    </row>
  </sheetData>
  <mergeCells count="5">
    <mergeCell ref="A1:R1"/>
    <mergeCell ref="A2:R2"/>
    <mergeCell ref="A3:R3"/>
    <mergeCell ref="A4:R4"/>
    <mergeCell ref="A5:R5"/>
  </mergeCells>
  <printOptions horizontalCentered="1"/>
  <pageMargins left="0.45" right="0.45" top="0.75" bottom="0.75" header="0.3" footer="0.3"/>
  <pageSetup scale="57" orientation="landscape" blackAndWhite="1" horizontalDpi="1200" verticalDpi="1200" r:id="rId1"/>
  <headerFooter>
    <oddFooter>&amp;R&amp;A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F29"/>
  <sheetViews>
    <sheetView zoomScaleNormal="100" workbookViewId="0">
      <pane ySplit="8" topLeftCell="A9" activePane="bottomLeft" state="frozen"/>
      <selection activeCell="A4" sqref="A1:M57"/>
      <selection pane="bottomLeft" activeCell="A7" sqref="A7"/>
    </sheetView>
  </sheetViews>
  <sheetFormatPr defaultColWidth="8.81640625" defaultRowHeight="10.5" x14ac:dyDescent="0.25"/>
  <cols>
    <col min="1" max="1" width="4.90625" style="71" bestFit="1" customWidth="1"/>
    <col min="2" max="2" width="52.6328125" style="71" bestFit="1" customWidth="1"/>
    <col min="3" max="3" width="9" style="71" bestFit="1" customWidth="1"/>
    <col min="4" max="4" width="11.6328125" style="71" bestFit="1" customWidth="1"/>
    <col min="5" max="5" width="11.26953125" style="71" bestFit="1" customWidth="1"/>
    <col min="6" max="6" width="15.7265625" style="71" bestFit="1" customWidth="1"/>
    <col min="7" max="16384" width="8.81640625" style="71"/>
  </cols>
  <sheetData>
    <row r="1" spans="1:6" x14ac:dyDescent="0.25">
      <c r="A1" s="503" t="s">
        <v>0</v>
      </c>
      <c r="B1" s="503"/>
      <c r="C1" s="503"/>
      <c r="D1" s="503"/>
      <c r="E1" s="503"/>
      <c r="F1" s="503"/>
    </row>
    <row r="2" spans="1:6" x14ac:dyDescent="0.25">
      <c r="A2" s="504" t="s">
        <v>449</v>
      </c>
      <c r="B2" s="504"/>
      <c r="C2" s="504"/>
      <c r="D2" s="504"/>
      <c r="E2" s="504"/>
      <c r="F2" s="504"/>
    </row>
    <row r="3" spans="1:6" x14ac:dyDescent="0.25">
      <c r="A3" s="503" t="s">
        <v>212</v>
      </c>
      <c r="B3" s="503"/>
      <c r="C3" s="503"/>
      <c r="D3" s="503"/>
      <c r="E3" s="503"/>
      <c r="F3" s="503"/>
    </row>
    <row r="4" spans="1:6" x14ac:dyDescent="0.25">
      <c r="A4" s="504" t="s">
        <v>450</v>
      </c>
      <c r="B4" s="504"/>
      <c r="C4" s="504"/>
      <c r="D4" s="504"/>
      <c r="E4" s="504"/>
      <c r="F4" s="504"/>
    </row>
    <row r="5" spans="1:6" x14ac:dyDescent="0.25">
      <c r="A5" s="288"/>
      <c r="B5" s="288"/>
      <c r="C5" s="288"/>
      <c r="D5" s="288"/>
      <c r="E5" s="288"/>
      <c r="F5" s="288"/>
    </row>
    <row r="6" spans="1:6" x14ac:dyDescent="0.25">
      <c r="A6" s="33"/>
      <c r="B6" s="33"/>
      <c r="C6" s="33"/>
      <c r="D6" s="33"/>
      <c r="E6" s="33"/>
    </row>
    <row r="7" spans="1:6" x14ac:dyDescent="0.25">
      <c r="A7" s="34" t="s">
        <v>2</v>
      </c>
      <c r="B7" s="33"/>
      <c r="C7" s="33"/>
      <c r="D7" s="34" t="s">
        <v>3</v>
      </c>
      <c r="E7" s="34" t="s">
        <v>3</v>
      </c>
      <c r="F7" s="34" t="s">
        <v>3</v>
      </c>
    </row>
    <row r="8" spans="1:6" x14ac:dyDescent="0.25">
      <c r="A8" s="285" t="s">
        <v>4</v>
      </c>
      <c r="B8" s="317"/>
      <c r="C8" s="285" t="s">
        <v>5</v>
      </c>
      <c r="D8" s="285" t="s">
        <v>6</v>
      </c>
      <c r="E8" s="285" t="s">
        <v>7</v>
      </c>
      <c r="F8" s="285" t="s">
        <v>8</v>
      </c>
    </row>
    <row r="9" spans="1:6" x14ac:dyDescent="0.25">
      <c r="A9" s="37"/>
      <c r="B9" s="38" t="s">
        <v>9</v>
      </c>
      <c r="C9" s="38" t="s">
        <v>10</v>
      </c>
      <c r="D9" s="38" t="s">
        <v>11</v>
      </c>
      <c r="E9" s="38" t="s">
        <v>12</v>
      </c>
      <c r="F9" s="38" t="s">
        <v>13</v>
      </c>
    </row>
    <row r="10" spans="1:6" x14ac:dyDescent="0.25">
      <c r="A10" s="38"/>
      <c r="B10" s="39"/>
      <c r="C10" s="38"/>
      <c r="D10" s="38"/>
      <c r="E10" s="38"/>
      <c r="F10" s="38"/>
    </row>
    <row r="11" spans="1:6" x14ac:dyDescent="0.25">
      <c r="A11" s="38">
        <v>1</v>
      </c>
      <c r="B11" s="37" t="s">
        <v>348</v>
      </c>
      <c r="C11" s="38" t="s">
        <v>14</v>
      </c>
      <c r="D11" s="190">
        <v>688648609.69181359</v>
      </c>
      <c r="E11" s="190">
        <v>214058300.64430144</v>
      </c>
      <c r="F11" s="190">
        <v>48702492.214388728</v>
      </c>
    </row>
    <row r="12" spans="1:6" x14ac:dyDescent="0.25">
      <c r="A12" s="38">
        <f t="shared" ref="A12:A29" si="0">A11+1</f>
        <v>2</v>
      </c>
      <c r="B12" s="37"/>
      <c r="C12" s="38"/>
      <c r="D12" s="163"/>
      <c r="E12" s="163"/>
      <c r="F12" s="163"/>
    </row>
    <row r="13" spans="1:6" x14ac:dyDescent="0.25">
      <c r="A13" s="38">
        <f t="shared" si="0"/>
        <v>3</v>
      </c>
      <c r="B13" s="37" t="s">
        <v>349</v>
      </c>
      <c r="C13" s="38" t="s">
        <v>14</v>
      </c>
      <c r="D13" s="318">
        <v>626901489.92004681</v>
      </c>
      <c r="E13" s="318">
        <v>221175078.62786937</v>
      </c>
      <c r="F13" s="318">
        <v>88689235.699030265</v>
      </c>
    </row>
    <row r="14" spans="1:6" x14ac:dyDescent="0.25">
      <c r="A14" s="38">
        <f t="shared" si="0"/>
        <v>4</v>
      </c>
      <c r="B14" s="37"/>
      <c r="C14" s="38"/>
      <c r="D14" s="37"/>
      <c r="E14" s="37"/>
      <c r="F14" s="37"/>
    </row>
    <row r="15" spans="1:6" x14ac:dyDescent="0.25">
      <c r="A15" s="38">
        <f t="shared" si="0"/>
        <v>5</v>
      </c>
      <c r="B15" s="37" t="s">
        <v>24</v>
      </c>
      <c r="C15" s="38" t="str">
        <f>"("&amp;A11&amp;") / ("&amp;A13&amp;")"</f>
        <v>(1) / (3)</v>
      </c>
      <c r="D15" s="45">
        <f>ROUND(D11/D13,5)</f>
        <v>1.0985</v>
      </c>
      <c r="E15" s="45">
        <f>ROUND(E11/E13,5)</f>
        <v>0.96782000000000001</v>
      </c>
      <c r="F15" s="45">
        <f>ROUND(F11/F13,5)</f>
        <v>0.54913999999999996</v>
      </c>
    </row>
    <row r="16" spans="1:6" x14ac:dyDescent="0.25">
      <c r="A16" s="38">
        <f t="shared" si="0"/>
        <v>6</v>
      </c>
      <c r="B16" s="37"/>
      <c r="C16" s="38"/>
      <c r="D16" s="45"/>
      <c r="E16" s="45"/>
      <c r="F16" s="45"/>
    </row>
    <row r="17" spans="1:6" x14ac:dyDescent="0.25">
      <c r="A17" s="38">
        <f t="shared" si="0"/>
        <v>7</v>
      </c>
      <c r="B17" s="37" t="s">
        <v>25</v>
      </c>
      <c r="C17" s="32" t="s">
        <v>350</v>
      </c>
      <c r="D17" s="319">
        <v>1.2319999999999999E-2</v>
      </c>
      <c r="E17" s="319">
        <v>-7.3899999999999999E-3</v>
      </c>
      <c r="F17" s="319">
        <v>-1.282E-2</v>
      </c>
    </row>
    <row r="18" spans="1:6" x14ac:dyDescent="0.25">
      <c r="A18" s="38">
        <f t="shared" si="0"/>
        <v>8</v>
      </c>
      <c r="B18" s="37"/>
      <c r="C18" s="38"/>
      <c r="D18" s="144"/>
      <c r="E18" s="144"/>
      <c r="F18" s="144"/>
    </row>
    <row r="19" spans="1:6" x14ac:dyDescent="0.25">
      <c r="A19" s="38">
        <f t="shared" si="0"/>
        <v>9</v>
      </c>
      <c r="B19" s="37" t="s">
        <v>26</v>
      </c>
      <c r="C19" s="38" t="s">
        <v>14</v>
      </c>
      <c r="D19" s="144">
        <v>2.2519999999999998E-2</v>
      </c>
      <c r="E19" s="144">
        <v>3.2280000000000003E-2</v>
      </c>
      <c r="F19" s="144">
        <v>-1.917E-2</v>
      </c>
    </row>
    <row r="20" spans="1:6" x14ac:dyDescent="0.25">
      <c r="A20" s="38">
        <f t="shared" si="0"/>
        <v>10</v>
      </c>
      <c r="B20" s="37"/>
      <c r="C20" s="38"/>
      <c r="D20" s="45"/>
      <c r="E20" s="45"/>
      <c r="F20" s="45"/>
    </row>
    <row r="21" spans="1:6" x14ac:dyDescent="0.25">
      <c r="A21" s="38">
        <f t="shared" si="0"/>
        <v>11</v>
      </c>
      <c r="B21" s="37" t="s">
        <v>27</v>
      </c>
      <c r="C21" s="38" t="str">
        <f>"("&amp;A19&amp;") - ("&amp;A17&amp;")"</f>
        <v>(9) - (7)</v>
      </c>
      <c r="D21" s="45">
        <f>D19-D17</f>
        <v>1.0199999999999999E-2</v>
      </c>
      <c r="E21" s="45">
        <f>E19-E17</f>
        <v>3.9670000000000004E-2</v>
      </c>
      <c r="F21" s="45">
        <f>F19-F17</f>
        <v>-6.3499999999999997E-3</v>
      </c>
    </row>
    <row r="22" spans="1:6" x14ac:dyDescent="0.25">
      <c r="A22" s="38">
        <f t="shared" si="0"/>
        <v>12</v>
      </c>
      <c r="B22" s="37"/>
      <c r="C22" s="38"/>
      <c r="D22" s="37"/>
      <c r="E22" s="37"/>
      <c r="F22" s="37"/>
    </row>
    <row r="23" spans="1:6" x14ac:dyDescent="0.25">
      <c r="A23" s="38">
        <f t="shared" si="0"/>
        <v>13</v>
      </c>
      <c r="B23" s="37" t="s">
        <v>28</v>
      </c>
      <c r="C23" s="38" t="str">
        <f>"("&amp;A21&amp;") / ("&amp;A15&amp;")"</f>
        <v>(11) / (5)</v>
      </c>
      <c r="D23" s="47">
        <f>D21/D15</f>
        <v>9.2853891670459706E-3</v>
      </c>
      <c r="E23" s="47">
        <f>E21/E15</f>
        <v>4.0989026885164599E-2</v>
      </c>
      <c r="F23" s="47">
        <f>F21/F15</f>
        <v>-1.1563535710383509E-2</v>
      </c>
    </row>
    <row r="24" spans="1:6" x14ac:dyDescent="0.25">
      <c r="A24" s="38">
        <f t="shared" si="0"/>
        <v>14</v>
      </c>
      <c r="B24" s="37"/>
      <c r="C24" s="38"/>
      <c r="D24" s="37"/>
      <c r="E24" s="37"/>
      <c r="F24" s="37"/>
    </row>
    <row r="25" spans="1:6" x14ac:dyDescent="0.25">
      <c r="A25" s="38">
        <f t="shared" si="0"/>
        <v>15</v>
      </c>
      <c r="B25" s="37" t="s">
        <v>29</v>
      </c>
      <c r="C25" s="38" t="s">
        <v>20</v>
      </c>
      <c r="D25" s="76">
        <f>IF(D23&gt;5%,D23-5%,0)</f>
        <v>0</v>
      </c>
      <c r="E25" s="76">
        <f>IF(E23&gt;5%,E23-5%,0)</f>
        <v>0</v>
      </c>
      <c r="F25" s="76">
        <f>IF(F23&gt;5%,F23-5%,0)</f>
        <v>0</v>
      </c>
    </row>
    <row r="26" spans="1:6" x14ac:dyDescent="0.25">
      <c r="A26" s="38">
        <f t="shared" si="0"/>
        <v>16</v>
      </c>
      <c r="B26" s="37"/>
      <c r="C26" s="38"/>
      <c r="D26" s="37"/>
      <c r="E26" s="37"/>
      <c r="F26" s="37"/>
    </row>
    <row r="27" spans="1:6" x14ac:dyDescent="0.25">
      <c r="A27" s="38">
        <f t="shared" si="0"/>
        <v>17</v>
      </c>
      <c r="B27" s="37" t="s">
        <v>30</v>
      </c>
      <c r="C27" s="38" t="str">
        <f>"("&amp;A25&amp;") x ("&amp;A15&amp;")"</f>
        <v>(15) x (5)</v>
      </c>
      <c r="D27" s="77">
        <f>ROUND(D25*D15,5)</f>
        <v>0</v>
      </c>
      <c r="E27" s="77">
        <f>ROUND(E25*E15,5)</f>
        <v>0</v>
      </c>
      <c r="F27" s="77">
        <f>ROUND(F25*F15,5)</f>
        <v>0</v>
      </c>
    </row>
    <row r="28" spans="1:6" x14ac:dyDescent="0.25">
      <c r="A28" s="38">
        <f t="shared" si="0"/>
        <v>18</v>
      </c>
      <c r="B28" s="33"/>
      <c r="C28" s="33"/>
      <c r="D28" s="78"/>
      <c r="E28" s="78"/>
      <c r="F28" s="78"/>
    </row>
    <row r="29" spans="1:6" x14ac:dyDescent="0.25">
      <c r="A29" s="38">
        <f t="shared" si="0"/>
        <v>19</v>
      </c>
      <c r="B29" s="37" t="s">
        <v>31</v>
      </c>
      <c r="C29" s="38" t="str">
        <f>"("&amp;A19&amp;") - ("&amp;A27&amp;")"</f>
        <v>(9) - (17)</v>
      </c>
      <c r="D29" s="45">
        <f>D19-D27</f>
        <v>2.2519999999999998E-2</v>
      </c>
      <c r="E29" s="45">
        <f>E19-E27</f>
        <v>3.2280000000000003E-2</v>
      </c>
      <c r="F29" s="45">
        <f>F19-F27</f>
        <v>-1.917E-2</v>
      </c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orientation="landscape" blackAndWhite="1" r:id="rId1"/>
  <headerFooter>
    <oddFooter>&amp;R&amp;F
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"/>
  <sheetViews>
    <sheetView workbookViewId="0">
      <selection activeCell="G5" sqref="G5"/>
    </sheetView>
  </sheetViews>
  <sheetFormatPr defaultRowHeight="14.5" x14ac:dyDescent="0.35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E49"/>
  <sheetViews>
    <sheetView zoomScaleNormal="100" workbookViewId="0">
      <pane ySplit="6" topLeftCell="A7" activePane="bottomLeft" state="frozen"/>
      <selection activeCell="G5" sqref="G5"/>
      <selection pane="bottomLeft" activeCell="A6" sqref="A6"/>
    </sheetView>
  </sheetViews>
  <sheetFormatPr defaultColWidth="9.1796875" defaultRowHeight="10.5" x14ac:dyDescent="0.25"/>
  <cols>
    <col min="1" max="1" width="6.1796875" style="273" customWidth="1"/>
    <col min="2" max="2" width="54.453125" style="273" bestFit="1" customWidth="1"/>
    <col min="3" max="4" width="12.36328125" style="273" bestFit="1" customWidth="1"/>
    <col min="5" max="5" width="15.7265625" style="273" bestFit="1" customWidth="1"/>
    <col min="6" max="16384" width="9.1796875" style="273"/>
  </cols>
  <sheetData>
    <row r="1" spans="1:5" ht="10.5" customHeight="1" x14ac:dyDescent="0.35">
      <c r="A1" s="503" t="s">
        <v>0</v>
      </c>
      <c r="B1" s="503"/>
      <c r="C1" s="503"/>
      <c r="D1" s="503"/>
      <c r="E1" s="513"/>
    </row>
    <row r="2" spans="1:5" ht="10.5" customHeight="1" x14ac:dyDescent="0.35">
      <c r="A2" s="503" t="s">
        <v>367</v>
      </c>
      <c r="B2" s="503"/>
      <c r="C2" s="503"/>
      <c r="D2" s="503"/>
      <c r="E2" s="513"/>
    </row>
    <row r="3" spans="1:5" ht="10.5" customHeight="1" x14ac:dyDescent="0.35">
      <c r="A3" s="503" t="s">
        <v>482</v>
      </c>
      <c r="B3" s="503"/>
      <c r="C3" s="503"/>
      <c r="D3" s="503"/>
      <c r="E3" s="513"/>
    </row>
    <row r="4" spans="1:5" x14ac:dyDescent="0.25">
      <c r="A4" s="504" t="s">
        <v>483</v>
      </c>
      <c r="B4" s="504"/>
      <c r="C4" s="504"/>
      <c r="D4" s="504"/>
      <c r="E4" s="504"/>
    </row>
    <row r="5" spans="1:5" x14ac:dyDescent="0.25">
      <c r="A5" s="33"/>
      <c r="B5" s="33"/>
      <c r="C5" s="34" t="s">
        <v>3</v>
      </c>
      <c r="D5" s="34" t="s">
        <v>3</v>
      </c>
      <c r="E5" s="34" t="s">
        <v>3</v>
      </c>
    </row>
    <row r="6" spans="1:5" ht="21" x14ac:dyDescent="0.25">
      <c r="A6" s="287" t="s">
        <v>67</v>
      </c>
      <c r="B6" s="286"/>
      <c r="C6" s="285" t="s">
        <v>6</v>
      </c>
      <c r="D6" s="285" t="s">
        <v>7</v>
      </c>
      <c r="E6" s="285" t="s">
        <v>8</v>
      </c>
    </row>
    <row r="7" spans="1:5" x14ac:dyDescent="0.25">
      <c r="A7" s="37"/>
      <c r="B7" s="38" t="s">
        <v>9</v>
      </c>
      <c r="C7" s="38" t="s">
        <v>10</v>
      </c>
      <c r="D7" s="38" t="s">
        <v>11</v>
      </c>
      <c r="E7" s="38" t="s">
        <v>12</v>
      </c>
    </row>
    <row r="8" spans="1:5" x14ac:dyDescent="0.25">
      <c r="A8" s="38">
        <v>1</v>
      </c>
      <c r="B8" s="38"/>
      <c r="C8" s="38"/>
      <c r="D8" s="38"/>
    </row>
    <row r="9" spans="1:5" x14ac:dyDescent="0.25">
      <c r="A9" s="38">
        <f t="shared" ref="A9:A47" si="0">A8+1</f>
        <v>2</v>
      </c>
      <c r="B9" s="39" t="s">
        <v>366</v>
      </c>
      <c r="C9" s="38"/>
      <c r="D9" s="38"/>
    </row>
    <row r="10" spans="1:5" x14ac:dyDescent="0.25">
      <c r="A10" s="38">
        <f t="shared" si="0"/>
        <v>3</v>
      </c>
      <c r="B10" s="39"/>
      <c r="C10" s="38"/>
      <c r="D10" s="38"/>
      <c r="E10" s="84"/>
    </row>
    <row r="11" spans="1:5" x14ac:dyDescent="0.25">
      <c r="A11" s="38">
        <f t="shared" si="0"/>
        <v>4</v>
      </c>
      <c r="B11" s="37" t="s">
        <v>478</v>
      </c>
      <c r="C11" s="392">
        <f>'Delivery Rate Change Calc'!D12</f>
        <v>392482.44460004626</v>
      </c>
      <c r="D11" s="392">
        <f>'Delivery Rate Change Calc'!E12</f>
        <v>-15937.309637187054</v>
      </c>
      <c r="E11" s="392">
        <f>'Delivery Rate Change Calc'!F12</f>
        <v>-1455.4460695593036</v>
      </c>
    </row>
    <row r="12" spans="1:5" x14ac:dyDescent="0.25">
      <c r="A12" s="38">
        <f t="shared" si="0"/>
        <v>5</v>
      </c>
      <c r="B12" s="39"/>
      <c r="C12" s="284"/>
      <c r="D12" s="284"/>
      <c r="E12" s="284"/>
    </row>
    <row r="13" spans="1:5" x14ac:dyDescent="0.25">
      <c r="A13" s="38">
        <f t="shared" si="0"/>
        <v>6</v>
      </c>
      <c r="B13" s="37" t="s">
        <v>555</v>
      </c>
      <c r="C13" s="392">
        <f>'Delivery Rate Change Calc'!D28</f>
        <v>8971806.1228658836</v>
      </c>
      <c r="D13" s="392">
        <f>'Delivery Rate Change Calc'!E28</f>
        <v>3521453.9056500793</v>
      </c>
      <c r="E13" s="392">
        <f>'Delivery Rate Change Calc'!F28</f>
        <v>-1751422.9592280365</v>
      </c>
    </row>
    <row r="14" spans="1:5" x14ac:dyDescent="0.25">
      <c r="A14" s="38">
        <f t="shared" si="0"/>
        <v>7</v>
      </c>
      <c r="B14" s="37"/>
      <c r="C14" s="284"/>
      <c r="D14" s="284"/>
      <c r="E14" s="284"/>
    </row>
    <row r="15" spans="1:5" x14ac:dyDescent="0.25">
      <c r="A15" s="38">
        <f t="shared" si="0"/>
        <v>8</v>
      </c>
      <c r="B15" s="37" t="s">
        <v>475</v>
      </c>
      <c r="C15" s="392">
        <f>'Delivery Rate Change Calc'!D18</f>
        <v>0</v>
      </c>
      <c r="D15" s="392">
        <f>'Delivery Rate Change Calc'!E18</f>
        <v>0</v>
      </c>
      <c r="E15" s="392">
        <f>'Delivery Rate Change Calc'!F18</f>
        <v>0</v>
      </c>
    </row>
    <row r="16" spans="1:5" x14ac:dyDescent="0.25">
      <c r="A16" s="38">
        <f t="shared" si="0"/>
        <v>9</v>
      </c>
      <c r="B16" s="37"/>
      <c r="C16" s="284"/>
      <c r="D16" s="284"/>
      <c r="E16" s="284"/>
    </row>
    <row r="17" spans="1:5" x14ac:dyDescent="0.25">
      <c r="A17" s="38">
        <f t="shared" si="0"/>
        <v>10</v>
      </c>
      <c r="B17" s="37" t="s">
        <v>476</v>
      </c>
      <c r="C17" s="392">
        <f>'Delivery Rate Change Calc'!D16</f>
        <v>556053.59786203608</v>
      </c>
      <c r="D17" s="392">
        <f>'Delivery Rate Change Calc'!E16</f>
        <v>282041.37433961238</v>
      </c>
      <c r="E17" s="392">
        <f>'Delivery Rate Change Calc'!F16</f>
        <v>-76871.729490138299</v>
      </c>
    </row>
    <row r="18" spans="1:5" x14ac:dyDescent="0.25">
      <c r="A18" s="38">
        <f t="shared" si="0"/>
        <v>11</v>
      </c>
      <c r="B18" s="37"/>
      <c r="C18" s="282"/>
      <c r="D18" s="282"/>
      <c r="E18" s="282"/>
    </row>
    <row r="19" spans="1:5" x14ac:dyDescent="0.25">
      <c r="A19" s="38">
        <f t="shared" si="0"/>
        <v>12</v>
      </c>
      <c r="B19" s="37" t="s">
        <v>484</v>
      </c>
      <c r="C19" s="276">
        <f>SUM(C11,C13,C15,C17)</f>
        <v>9920342.1653279662</v>
      </c>
      <c r="D19" s="276">
        <f>SUM(D11,D13,D15,D17)</f>
        <v>3787557.9703525044</v>
      </c>
      <c r="E19" s="276">
        <f>SUM(E11,E13,E15,E17)</f>
        <v>-1829750.1347877341</v>
      </c>
    </row>
    <row r="20" spans="1:5" x14ac:dyDescent="0.25">
      <c r="A20" s="38">
        <f t="shared" si="0"/>
        <v>13</v>
      </c>
      <c r="B20" s="37"/>
      <c r="C20" s="82"/>
      <c r="D20" s="82"/>
      <c r="E20" s="82"/>
    </row>
    <row r="21" spans="1:5" x14ac:dyDescent="0.25">
      <c r="A21" s="38">
        <f t="shared" si="0"/>
        <v>14</v>
      </c>
      <c r="B21" s="260" t="s">
        <v>135</v>
      </c>
      <c r="C21" s="393">
        <f>'2019 GRC Conversion Factor'!D18</f>
        <v>0.95455299999999998</v>
      </c>
      <c r="D21" s="283">
        <f>C21</f>
        <v>0.95455299999999998</v>
      </c>
      <c r="E21" s="283">
        <f>C21</f>
        <v>0.95455299999999998</v>
      </c>
    </row>
    <row r="22" spans="1:5" x14ac:dyDescent="0.25">
      <c r="A22" s="38">
        <f t="shared" si="0"/>
        <v>15</v>
      </c>
      <c r="B22" s="37"/>
      <c r="C22" s="82"/>
      <c r="D22" s="85"/>
      <c r="E22" s="33"/>
    </row>
    <row r="23" spans="1:5" x14ac:dyDescent="0.25">
      <c r="A23" s="38">
        <f t="shared" si="0"/>
        <v>16</v>
      </c>
      <c r="B23" s="39" t="s">
        <v>365</v>
      </c>
      <c r="C23" s="82"/>
      <c r="D23" s="85"/>
      <c r="E23" s="33"/>
    </row>
    <row r="24" spans="1:5" x14ac:dyDescent="0.25">
      <c r="A24" s="38">
        <f t="shared" si="0"/>
        <v>17</v>
      </c>
      <c r="B24" s="37"/>
      <c r="C24" s="82"/>
      <c r="D24" s="85"/>
      <c r="E24" s="33"/>
    </row>
    <row r="25" spans="1:5" x14ac:dyDescent="0.25">
      <c r="A25" s="38">
        <f t="shared" si="0"/>
        <v>18</v>
      </c>
      <c r="B25" s="37" t="str">
        <f>B13</f>
        <v xml:space="preserve">   Deferral Balance at End of Calendar Year 2021 (Post 5% Test)</v>
      </c>
      <c r="C25" s="282">
        <f>C13*C$21</f>
        <v>8564064.4499999974</v>
      </c>
      <c r="D25" s="282">
        <f>D13*D$21</f>
        <v>3361414.39</v>
      </c>
      <c r="E25" s="282">
        <f>E13*E$21</f>
        <v>-1671826.0399999998</v>
      </c>
    </row>
    <row r="26" spans="1:5" x14ac:dyDescent="0.25">
      <c r="A26" s="38">
        <f t="shared" si="0"/>
        <v>19</v>
      </c>
      <c r="B26" s="37"/>
      <c r="C26" s="282"/>
      <c r="D26" s="282"/>
      <c r="E26" s="282"/>
    </row>
    <row r="27" spans="1:5" x14ac:dyDescent="0.25">
      <c r="A27" s="38">
        <f t="shared" si="0"/>
        <v>20</v>
      </c>
      <c r="B27" s="37" t="s">
        <v>475</v>
      </c>
      <c r="C27" s="282">
        <f>C15*C$21</f>
        <v>0</v>
      </c>
      <c r="D27" s="282">
        <f>D15*D$21</f>
        <v>0</v>
      </c>
      <c r="E27" s="282">
        <f>E15*E$21</f>
        <v>0</v>
      </c>
    </row>
    <row r="28" spans="1:5" x14ac:dyDescent="0.25">
      <c r="A28" s="38">
        <f t="shared" si="0"/>
        <v>21</v>
      </c>
      <c r="B28" s="37"/>
      <c r="C28" s="282"/>
      <c r="D28" s="282"/>
      <c r="E28" s="282"/>
    </row>
    <row r="29" spans="1:5" x14ac:dyDescent="0.25">
      <c r="A29" s="38">
        <f t="shared" si="0"/>
        <v>22</v>
      </c>
      <c r="B29" s="37" t="s">
        <v>476</v>
      </c>
      <c r="C29" s="282">
        <f>C17*C$21</f>
        <v>530782.63000000012</v>
      </c>
      <c r="D29" s="282">
        <f>D17*D$21</f>
        <v>269223.44</v>
      </c>
      <c r="E29" s="282">
        <f>E17*E$21</f>
        <v>-73378.139999999985</v>
      </c>
    </row>
    <row r="30" spans="1:5" x14ac:dyDescent="0.25">
      <c r="A30" s="38">
        <f t="shared" si="0"/>
        <v>23</v>
      </c>
      <c r="B30" s="37"/>
      <c r="C30" s="282"/>
      <c r="D30" s="281"/>
      <c r="E30" s="281"/>
    </row>
    <row r="31" spans="1:5" x14ac:dyDescent="0.25">
      <c r="A31" s="38">
        <f t="shared" si="0"/>
        <v>24</v>
      </c>
      <c r="B31" s="37" t="s">
        <v>477</v>
      </c>
      <c r="C31" s="276">
        <f>SUM(C25,C27,C29)</f>
        <v>9094847.0799999982</v>
      </c>
      <c r="D31" s="276">
        <f>SUM(D25,D27,D29)</f>
        <v>3630637.83</v>
      </c>
      <c r="E31" s="276">
        <f>SUM(E25,E27,E29)</f>
        <v>-1745204.1799999997</v>
      </c>
    </row>
    <row r="32" spans="1:5" x14ac:dyDescent="0.25">
      <c r="A32" s="38">
        <f t="shared" si="0"/>
        <v>25</v>
      </c>
      <c r="B32" s="37"/>
      <c r="C32" s="85"/>
      <c r="D32" s="46"/>
      <c r="E32" s="33"/>
    </row>
    <row r="33" spans="1:5" x14ac:dyDescent="0.25">
      <c r="A33" s="38">
        <f t="shared" si="0"/>
        <v>26</v>
      </c>
      <c r="B33" s="280" t="s">
        <v>364</v>
      </c>
      <c r="C33" s="279"/>
      <c r="D33" s="275"/>
      <c r="E33" s="33"/>
    </row>
    <row r="34" spans="1:5" x14ac:dyDescent="0.25">
      <c r="A34" s="38">
        <f t="shared" si="0"/>
        <v>27</v>
      </c>
      <c r="B34" s="150"/>
      <c r="C34" s="279"/>
      <c r="D34" s="275"/>
    </row>
    <row r="35" spans="1:5" x14ac:dyDescent="0.25">
      <c r="A35" s="38">
        <f t="shared" si="0"/>
        <v>28</v>
      </c>
      <c r="B35" s="37" t="s">
        <v>478</v>
      </c>
      <c r="C35" s="278">
        <f>C11*C$21</f>
        <v>374645.29494030797</v>
      </c>
      <c r="D35" s="278">
        <f>D11*D$21</f>
        <v>-15213.006726105814</v>
      </c>
      <c r="E35" s="278">
        <f>E11*E$21</f>
        <v>-1389.300412036042</v>
      </c>
    </row>
    <row r="36" spans="1:5" x14ac:dyDescent="0.25">
      <c r="A36" s="38">
        <f t="shared" si="0"/>
        <v>29</v>
      </c>
      <c r="B36" s="150"/>
      <c r="C36" s="278"/>
      <c r="D36" s="277"/>
      <c r="E36" s="277"/>
    </row>
    <row r="37" spans="1:5" x14ac:dyDescent="0.25">
      <c r="A37" s="38">
        <f t="shared" si="0"/>
        <v>30</v>
      </c>
      <c r="B37" s="150" t="str">
        <f>B25</f>
        <v xml:space="preserve">   Deferral Balance at End of Calendar Year 2021 (Post 5% Test)</v>
      </c>
      <c r="C37" s="278">
        <f>C13*C$21</f>
        <v>8564064.4499999974</v>
      </c>
      <c r="D37" s="278">
        <f>D13*D$21</f>
        <v>3361414.39</v>
      </c>
      <c r="E37" s="278">
        <f>E13*E$21</f>
        <v>-1671826.0399999998</v>
      </c>
    </row>
    <row r="38" spans="1:5" x14ac:dyDescent="0.25">
      <c r="A38" s="38">
        <f t="shared" si="0"/>
        <v>31</v>
      </c>
      <c r="B38" s="150"/>
      <c r="C38" s="278"/>
      <c r="D38" s="278"/>
      <c r="E38" s="278"/>
    </row>
    <row r="39" spans="1:5" x14ac:dyDescent="0.25">
      <c r="A39" s="38">
        <f t="shared" si="0"/>
        <v>32</v>
      </c>
      <c r="B39" s="37" t="s">
        <v>475</v>
      </c>
      <c r="C39" s="278">
        <f>C15*C$21</f>
        <v>0</v>
      </c>
      <c r="D39" s="278">
        <f>D15*D$21</f>
        <v>0</v>
      </c>
      <c r="E39" s="278">
        <f>E15*E$21</f>
        <v>0</v>
      </c>
    </row>
    <row r="40" spans="1:5" x14ac:dyDescent="0.25">
      <c r="A40" s="38">
        <f t="shared" si="0"/>
        <v>33</v>
      </c>
      <c r="B40" s="150"/>
      <c r="C40" s="278"/>
      <c r="D40" s="278"/>
      <c r="E40" s="278"/>
    </row>
    <row r="41" spans="1:5" x14ac:dyDescent="0.25">
      <c r="A41" s="38">
        <f t="shared" si="0"/>
        <v>34</v>
      </c>
      <c r="B41" s="37" t="s">
        <v>479</v>
      </c>
      <c r="C41" s="276">
        <f>SUM(C35,C37,C39)</f>
        <v>8938709.7449403051</v>
      </c>
      <c r="D41" s="276">
        <f>SUM(D35,D37,D39)</f>
        <v>3346201.3832738944</v>
      </c>
      <c r="E41" s="276">
        <f>SUM(E35,E37,E39)</f>
        <v>-1673215.3404120358</v>
      </c>
    </row>
    <row r="42" spans="1:5" x14ac:dyDescent="0.25">
      <c r="A42" s="38">
        <f t="shared" si="0"/>
        <v>35</v>
      </c>
      <c r="B42" s="150"/>
      <c r="C42" s="278"/>
      <c r="D42" s="278"/>
      <c r="E42" s="278"/>
    </row>
    <row r="43" spans="1:5" x14ac:dyDescent="0.25">
      <c r="A43" s="38">
        <f t="shared" si="0"/>
        <v>36</v>
      </c>
      <c r="B43" s="37" t="s">
        <v>476</v>
      </c>
      <c r="C43" s="278">
        <f>C17*C$21</f>
        <v>530782.63000000012</v>
      </c>
      <c r="D43" s="278">
        <f>D17*D$21</f>
        <v>269223.44</v>
      </c>
      <c r="E43" s="278">
        <f>E17*E$21</f>
        <v>-73378.139999999985</v>
      </c>
    </row>
    <row r="44" spans="1:5" x14ac:dyDescent="0.25">
      <c r="A44" s="38">
        <f t="shared" si="0"/>
        <v>37</v>
      </c>
      <c r="B44" s="150"/>
      <c r="C44" s="278"/>
      <c r="D44" s="277"/>
      <c r="E44" s="277"/>
    </row>
    <row r="45" spans="1:5" x14ac:dyDescent="0.25">
      <c r="A45" s="38">
        <f t="shared" si="0"/>
        <v>38</v>
      </c>
      <c r="B45" s="37" t="s">
        <v>480</v>
      </c>
      <c r="C45" s="276">
        <f>SUM(C35,C37,C39,C43)</f>
        <v>9469492.3749403059</v>
      </c>
      <c r="D45" s="276">
        <f>SUM(D35,D37,D39,D43)</f>
        <v>3615424.8232738944</v>
      </c>
      <c r="E45" s="276">
        <f>SUM(E35,E37,E39,E43)</f>
        <v>-1746593.4804120357</v>
      </c>
    </row>
    <row r="46" spans="1:5" x14ac:dyDescent="0.25">
      <c r="A46" s="38">
        <f t="shared" si="0"/>
        <v>39</v>
      </c>
      <c r="B46" s="150"/>
      <c r="C46" s="275"/>
      <c r="D46" s="40"/>
      <c r="E46" s="40"/>
    </row>
    <row r="47" spans="1:5" x14ac:dyDescent="0.25">
      <c r="A47" s="38">
        <f t="shared" si="0"/>
        <v>40</v>
      </c>
      <c r="B47" s="37" t="s">
        <v>481</v>
      </c>
      <c r="C47" s="274">
        <f>IF(C45=0,1,C41/C45)</f>
        <v>0.94394814326007137</v>
      </c>
      <c r="D47" s="274">
        <f>IF(D45=0,1,D41/D45)</f>
        <v>0.92553477028013309</v>
      </c>
      <c r="E47" s="274">
        <f>IF(E45=0,1,E41/E45)</f>
        <v>0.9579878541727469</v>
      </c>
    </row>
    <row r="49" spans="2:2" x14ac:dyDescent="0.25">
      <c r="B49" s="33"/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orientation="landscape" blackAndWhite="1" r:id="rId1"/>
  <headerFoot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F29"/>
  <sheetViews>
    <sheetView zoomScaleNormal="100" workbookViewId="0">
      <pane ySplit="8" topLeftCell="A9" activePane="bottomLeft" state="frozen"/>
      <selection pane="bottomLeft" activeCell="A7" sqref="A7"/>
    </sheetView>
  </sheetViews>
  <sheetFormatPr defaultColWidth="8.81640625" defaultRowHeight="10.5" x14ac:dyDescent="0.25"/>
  <cols>
    <col min="1" max="1" width="4.90625" style="71" bestFit="1" customWidth="1"/>
    <col min="2" max="2" width="52.6328125" style="71" bestFit="1" customWidth="1"/>
    <col min="3" max="3" width="9" style="71" bestFit="1" customWidth="1"/>
    <col min="4" max="5" width="11.6328125" style="71" bestFit="1" customWidth="1"/>
    <col min="6" max="6" width="15.7265625" style="71" bestFit="1" customWidth="1"/>
    <col min="7" max="16384" width="8.81640625" style="71"/>
  </cols>
  <sheetData>
    <row r="1" spans="1:6" x14ac:dyDescent="0.25">
      <c r="A1" s="503" t="s">
        <v>0</v>
      </c>
      <c r="B1" s="503"/>
      <c r="C1" s="503"/>
      <c r="D1" s="503"/>
      <c r="E1" s="503"/>
      <c r="F1" s="503"/>
    </row>
    <row r="2" spans="1:6" x14ac:dyDescent="0.25">
      <c r="A2" s="505" t="str">
        <f>'Delivery Rate Change Calc'!A2:F2</f>
        <v>2022 Gas Decoupling Filing</v>
      </c>
      <c r="B2" s="505"/>
      <c r="C2" s="505"/>
      <c r="D2" s="505"/>
      <c r="E2" s="505"/>
      <c r="F2" s="505"/>
    </row>
    <row r="3" spans="1:6" x14ac:dyDescent="0.25">
      <c r="A3" s="503" t="s">
        <v>212</v>
      </c>
      <c r="B3" s="503"/>
      <c r="C3" s="503"/>
      <c r="D3" s="503"/>
      <c r="E3" s="503"/>
      <c r="F3" s="503"/>
    </row>
    <row r="4" spans="1:6" x14ac:dyDescent="0.25">
      <c r="A4" s="505" t="str">
        <f>'Delivery Rate Change Calc'!A4:F4</f>
        <v>Proposed Effective May 1, 2022</v>
      </c>
      <c r="B4" s="505"/>
      <c r="C4" s="505"/>
      <c r="D4" s="505"/>
      <c r="E4" s="505"/>
      <c r="F4" s="505"/>
    </row>
    <row r="5" spans="1:6" x14ac:dyDescent="0.25">
      <c r="A5" s="226"/>
      <c r="B5" s="226"/>
      <c r="C5" s="226"/>
      <c r="D5" s="226"/>
      <c r="E5" s="226"/>
      <c r="F5" s="226"/>
    </row>
    <row r="6" spans="1:6" x14ac:dyDescent="0.25">
      <c r="A6" s="33"/>
      <c r="B6" s="33"/>
      <c r="C6" s="33"/>
      <c r="D6" s="33"/>
      <c r="E6" s="33"/>
    </row>
    <row r="7" spans="1:6" x14ac:dyDescent="0.25">
      <c r="A7" s="34" t="s">
        <v>2</v>
      </c>
      <c r="B7" s="33"/>
      <c r="C7" s="33"/>
      <c r="D7" s="34" t="s">
        <v>3</v>
      </c>
      <c r="E7" s="34" t="s">
        <v>3</v>
      </c>
      <c r="F7" s="34" t="s">
        <v>3</v>
      </c>
    </row>
    <row r="8" spans="1:6" x14ac:dyDescent="0.25">
      <c r="A8" s="35" t="s">
        <v>4</v>
      </c>
      <c r="B8" s="72"/>
      <c r="C8" s="35" t="s">
        <v>5</v>
      </c>
      <c r="D8" s="35" t="s">
        <v>6</v>
      </c>
      <c r="E8" s="35" t="s">
        <v>7</v>
      </c>
      <c r="F8" s="35" t="s">
        <v>8</v>
      </c>
    </row>
    <row r="9" spans="1:6" x14ac:dyDescent="0.25">
      <c r="A9" s="37"/>
      <c r="B9" s="38" t="s">
        <v>9</v>
      </c>
      <c r="C9" s="38" t="s">
        <v>10</v>
      </c>
      <c r="D9" s="38" t="s">
        <v>11</v>
      </c>
      <c r="E9" s="38" t="s">
        <v>12</v>
      </c>
      <c r="F9" s="38" t="s">
        <v>13</v>
      </c>
    </row>
    <row r="10" spans="1:6" x14ac:dyDescent="0.25">
      <c r="A10" s="38"/>
      <c r="B10" s="39"/>
      <c r="C10" s="38"/>
      <c r="D10" s="38"/>
      <c r="E10" s="38"/>
      <c r="F10" s="38"/>
    </row>
    <row r="11" spans="1:6" x14ac:dyDescent="0.25">
      <c r="A11" s="38">
        <v>1</v>
      </c>
      <c r="B11" s="37" t="s">
        <v>564</v>
      </c>
      <c r="C11" s="38" t="s">
        <v>14</v>
      </c>
      <c r="D11" s="73">
        <f>'Rate Impacts Sch 142'!X25</f>
        <v>720105376.28516388</v>
      </c>
      <c r="E11" s="73">
        <f>'Rate Impacts Sch 142'!X26</f>
        <v>247014476.78763968</v>
      </c>
      <c r="F11" s="73">
        <f>'Rate Impacts Sch 142'!X27</f>
        <v>54652374.909515806</v>
      </c>
    </row>
    <row r="12" spans="1:6" x14ac:dyDescent="0.25">
      <c r="A12" s="38">
        <f t="shared" ref="A12:A29" si="0">A11+1</f>
        <v>2</v>
      </c>
      <c r="B12" s="37"/>
      <c r="C12" s="38"/>
      <c r="D12" s="74"/>
      <c r="E12" s="74"/>
      <c r="F12" s="74"/>
    </row>
    <row r="13" spans="1:6" x14ac:dyDescent="0.25">
      <c r="A13" s="38">
        <f t="shared" si="0"/>
        <v>3</v>
      </c>
      <c r="B13" s="37" t="s">
        <v>565</v>
      </c>
      <c r="C13" s="38" t="s">
        <v>14</v>
      </c>
      <c r="D13" s="160">
        <f>'2021 Weather Adj'!$P$181</f>
        <v>610028363.10562325</v>
      </c>
      <c r="E13" s="160">
        <f>'2021 Weather Adj'!$P$182+'2021 Weather Adj'!$P$189</f>
        <v>227926862.9423449</v>
      </c>
      <c r="F13" s="160">
        <f>'2021 Weather Adj'!$P$183+'2021 Weather Adj'!$P$190+'2021 Weather Adj'!$P$187+'2021 Weather Adj'!$P$192</f>
        <v>91234749.696306601</v>
      </c>
    </row>
    <row r="14" spans="1:6" x14ac:dyDescent="0.25">
      <c r="A14" s="38">
        <f t="shared" si="0"/>
        <v>4</v>
      </c>
      <c r="B14" s="37"/>
      <c r="C14" s="38"/>
      <c r="D14" s="37"/>
      <c r="E14" s="37"/>
      <c r="F14" s="37"/>
    </row>
    <row r="15" spans="1:6" x14ac:dyDescent="0.25">
      <c r="A15" s="38">
        <f t="shared" si="0"/>
        <v>5</v>
      </c>
      <c r="B15" s="37" t="s">
        <v>24</v>
      </c>
      <c r="C15" s="38" t="str">
        <f>"("&amp;A11&amp;") / ("&amp;A13&amp;")"</f>
        <v>(1) / (3)</v>
      </c>
      <c r="D15" s="45">
        <f>ROUND(D11/D13,5)</f>
        <v>1.18045</v>
      </c>
      <c r="E15" s="45">
        <f>ROUND(E11/E13,5)</f>
        <v>1.0837399999999999</v>
      </c>
      <c r="F15" s="45">
        <f>ROUND(F11/F13,5)</f>
        <v>0.59902999999999995</v>
      </c>
    </row>
    <row r="16" spans="1:6" x14ac:dyDescent="0.25">
      <c r="A16" s="38">
        <f t="shared" si="0"/>
        <v>6</v>
      </c>
      <c r="B16" s="37"/>
      <c r="C16" s="38"/>
      <c r="D16" s="45"/>
      <c r="E16" s="45"/>
      <c r="F16" s="45"/>
    </row>
    <row r="17" spans="1:6" x14ac:dyDescent="0.25">
      <c r="A17" s="38">
        <f t="shared" si="0"/>
        <v>7</v>
      </c>
      <c r="B17" s="37" t="s">
        <v>25</v>
      </c>
      <c r="C17" s="32" t="s">
        <v>453</v>
      </c>
      <c r="D17" s="404">
        <f>'2021 May Filing - Rate Test'!D19</f>
        <v>2.2519999999999998E-2</v>
      </c>
      <c r="E17" s="404">
        <f>'2021 May Filing - Rate Test'!E19</f>
        <v>3.2280000000000003E-2</v>
      </c>
      <c r="F17" s="404">
        <f>'2021 May Filing - Rate Test'!F19</f>
        <v>-1.917E-2</v>
      </c>
    </row>
    <row r="18" spans="1:6" x14ac:dyDescent="0.25">
      <c r="A18" s="38">
        <f t="shared" si="0"/>
        <v>8</v>
      </c>
      <c r="B18" s="37"/>
      <c r="C18" s="38"/>
      <c r="D18" s="45"/>
      <c r="E18" s="45"/>
      <c r="F18" s="45"/>
    </row>
    <row r="19" spans="1:6" x14ac:dyDescent="0.25">
      <c r="A19" s="38">
        <f t="shared" si="0"/>
        <v>9</v>
      </c>
      <c r="B19" s="37" t="s">
        <v>26</v>
      </c>
      <c r="C19" s="38" t="s">
        <v>14</v>
      </c>
      <c r="D19" s="75">
        <f>'Delivery Rate Change Calc'!D24</f>
        <v>1.6670000000000001E-2</v>
      </c>
      <c r="E19" s="75">
        <f>'Delivery Rate Change Calc'!E24</f>
        <v>1.5900000000000001E-2</v>
      </c>
      <c r="F19" s="75">
        <f>'Delivery Rate Change Calc'!F24</f>
        <v>-1.9279999999999999E-2</v>
      </c>
    </row>
    <row r="20" spans="1:6" x14ac:dyDescent="0.25">
      <c r="A20" s="38">
        <f t="shared" si="0"/>
        <v>10</v>
      </c>
      <c r="B20" s="37"/>
      <c r="C20" s="38"/>
      <c r="D20" s="45"/>
      <c r="E20" s="45"/>
      <c r="F20" s="45"/>
    </row>
    <row r="21" spans="1:6" x14ac:dyDescent="0.25">
      <c r="A21" s="38">
        <f t="shared" si="0"/>
        <v>11</v>
      </c>
      <c r="B21" s="37" t="s">
        <v>27</v>
      </c>
      <c r="C21" s="38" t="str">
        <f>"("&amp;A19&amp;") - ("&amp;A17&amp;")"</f>
        <v>(9) - (7)</v>
      </c>
      <c r="D21" s="45">
        <f>D19-D17</f>
        <v>-5.8499999999999976E-3</v>
      </c>
      <c r="E21" s="45">
        <f>E19-E17</f>
        <v>-1.6380000000000002E-2</v>
      </c>
      <c r="F21" s="45">
        <f>F19-F17</f>
        <v>-1.0999999999999899E-4</v>
      </c>
    </row>
    <row r="22" spans="1:6" x14ac:dyDescent="0.25">
      <c r="A22" s="38">
        <f t="shared" si="0"/>
        <v>12</v>
      </c>
      <c r="B22" s="37"/>
      <c r="C22" s="38"/>
      <c r="D22" s="37"/>
      <c r="E22" s="37"/>
      <c r="F22" s="37"/>
    </row>
    <row r="23" spans="1:6" x14ac:dyDescent="0.25">
      <c r="A23" s="38">
        <f t="shared" si="0"/>
        <v>13</v>
      </c>
      <c r="B23" s="37" t="s">
        <v>28</v>
      </c>
      <c r="C23" s="38" t="str">
        <f>"("&amp;A21&amp;") / ("&amp;A15&amp;")"</f>
        <v>(11) / (5)</v>
      </c>
      <c r="D23" s="47">
        <f>D21/D15</f>
        <v>-4.9557372188572136E-3</v>
      </c>
      <c r="E23" s="47">
        <f>E21/E15</f>
        <v>-1.5114326314429664E-2</v>
      </c>
      <c r="F23" s="47">
        <f>F21/F15</f>
        <v>-1.8363020216015724E-4</v>
      </c>
    </row>
    <row r="24" spans="1:6" x14ac:dyDescent="0.25">
      <c r="A24" s="38">
        <f t="shared" si="0"/>
        <v>14</v>
      </c>
      <c r="B24" s="37"/>
      <c r="C24" s="38"/>
      <c r="D24" s="37"/>
      <c r="E24" s="37"/>
      <c r="F24" s="37"/>
    </row>
    <row r="25" spans="1:6" x14ac:dyDescent="0.25">
      <c r="A25" s="38">
        <f t="shared" si="0"/>
        <v>15</v>
      </c>
      <c r="B25" s="37" t="s">
        <v>29</v>
      </c>
      <c r="C25" s="38" t="s">
        <v>20</v>
      </c>
      <c r="D25" s="76">
        <f>IF(D23&gt;5%,D23-5%,0)</f>
        <v>0</v>
      </c>
      <c r="E25" s="76">
        <f>IF(E23&gt;5%,E23-5%,0)</f>
        <v>0</v>
      </c>
      <c r="F25" s="76">
        <f>IF(F23&gt;5%,F23-5%,0)</f>
        <v>0</v>
      </c>
    </row>
    <row r="26" spans="1:6" x14ac:dyDescent="0.25">
      <c r="A26" s="38">
        <f t="shared" si="0"/>
        <v>16</v>
      </c>
      <c r="B26" s="37"/>
      <c r="C26" s="38"/>
      <c r="D26" s="37"/>
      <c r="E26" s="37"/>
      <c r="F26" s="37"/>
    </row>
    <row r="27" spans="1:6" x14ac:dyDescent="0.25">
      <c r="A27" s="38">
        <f t="shared" si="0"/>
        <v>17</v>
      </c>
      <c r="B27" s="37" t="s">
        <v>30</v>
      </c>
      <c r="C27" s="38" t="str">
        <f>"("&amp;A25&amp;") x ("&amp;A15&amp;")"</f>
        <v>(15) x (5)</v>
      </c>
      <c r="D27" s="77">
        <f>ROUND(D25*D15,5)</f>
        <v>0</v>
      </c>
      <c r="E27" s="77">
        <f>ROUND(E25*E15,5)</f>
        <v>0</v>
      </c>
      <c r="F27" s="77">
        <f>ROUND(F25*F15,5)</f>
        <v>0</v>
      </c>
    </row>
    <row r="28" spans="1:6" x14ac:dyDescent="0.25">
      <c r="A28" s="38">
        <f t="shared" si="0"/>
        <v>18</v>
      </c>
      <c r="B28" s="33"/>
      <c r="C28" s="33"/>
      <c r="D28" s="78"/>
      <c r="E28" s="78"/>
      <c r="F28" s="78"/>
    </row>
    <row r="29" spans="1:6" x14ac:dyDescent="0.25">
      <c r="A29" s="38">
        <f t="shared" si="0"/>
        <v>19</v>
      </c>
      <c r="B29" s="37" t="s">
        <v>31</v>
      </c>
      <c r="C29" s="38" t="str">
        <f>"("&amp;A19&amp;") - ("&amp;A27&amp;")"</f>
        <v>(9) - (17)</v>
      </c>
      <c r="D29" s="45">
        <f>D19-D27</f>
        <v>1.6670000000000001E-2</v>
      </c>
      <c r="E29" s="45">
        <f>E19-E27</f>
        <v>1.5900000000000001E-2</v>
      </c>
      <c r="F29" s="45">
        <f>F19-F27</f>
        <v>-1.9279999999999999E-2</v>
      </c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59999389629810485"/>
    <pageSetUpPr fitToPage="1"/>
  </sheetPr>
  <dimension ref="A1:M34"/>
  <sheetViews>
    <sheetView zoomScaleNormal="100" workbookViewId="0">
      <selection activeCell="A7" sqref="A7"/>
    </sheetView>
  </sheetViews>
  <sheetFormatPr defaultColWidth="9.1796875" defaultRowHeight="12.75" customHeight="1" x14ac:dyDescent="0.2"/>
  <cols>
    <col min="1" max="1" width="4.90625" style="65" bestFit="1" customWidth="1"/>
    <col min="2" max="2" width="22.08984375" style="65" bestFit="1" customWidth="1"/>
    <col min="3" max="3" width="9" style="65" bestFit="1" customWidth="1"/>
    <col min="4" max="6" width="14.54296875" style="65" customWidth="1"/>
    <col min="7" max="7" width="15.90625" style="65" customWidth="1"/>
    <col min="8" max="16384" width="9.1796875" style="65"/>
  </cols>
  <sheetData>
    <row r="1" spans="1:13" s="37" customFormat="1" ht="10.5" customHeight="1" x14ac:dyDescent="0.25">
      <c r="A1" s="507" t="s">
        <v>0</v>
      </c>
      <c r="B1" s="507"/>
      <c r="C1" s="507"/>
      <c r="D1" s="507"/>
      <c r="E1" s="507"/>
      <c r="F1" s="507"/>
      <c r="G1" s="507"/>
      <c r="H1" s="2"/>
      <c r="I1" s="2"/>
      <c r="J1" s="2"/>
      <c r="K1" s="2"/>
      <c r="L1" s="2"/>
      <c r="M1" s="2"/>
    </row>
    <row r="2" spans="1:13" s="37" customFormat="1" ht="10.5" customHeight="1" x14ac:dyDescent="0.25">
      <c r="A2" s="508" t="str">
        <f>'Delivery Rate Change Calc'!A2:F2</f>
        <v>2022 Gas Decoupling Filing</v>
      </c>
      <c r="B2" s="508"/>
      <c r="C2" s="508"/>
      <c r="D2" s="508"/>
      <c r="E2" s="508"/>
      <c r="F2" s="508"/>
      <c r="G2" s="509"/>
      <c r="H2" s="2"/>
      <c r="I2" s="2"/>
      <c r="J2" s="2"/>
      <c r="K2" s="2"/>
      <c r="L2" s="2"/>
      <c r="M2" s="2"/>
    </row>
    <row r="3" spans="1:13" s="37" customFormat="1" ht="10.5" customHeight="1" x14ac:dyDescent="0.25">
      <c r="A3" s="507" t="s">
        <v>452</v>
      </c>
      <c r="B3" s="507"/>
      <c r="C3" s="507"/>
      <c r="D3" s="507"/>
      <c r="E3" s="507"/>
      <c r="F3" s="507"/>
      <c r="G3" s="509"/>
      <c r="H3" s="2"/>
      <c r="I3" s="2"/>
      <c r="J3" s="2"/>
      <c r="K3" s="2"/>
      <c r="L3" s="2"/>
      <c r="M3" s="2"/>
    </row>
    <row r="4" spans="1:13" s="37" customFormat="1" ht="10.5" customHeight="1" x14ac:dyDescent="0.25">
      <c r="A4" s="510" t="str">
        <f>'Delivery Rate Change Calc'!A4:F4</f>
        <v>Proposed Effective May 1, 2022</v>
      </c>
      <c r="B4" s="510"/>
      <c r="C4" s="510"/>
      <c r="D4" s="510"/>
      <c r="E4" s="510"/>
      <c r="F4" s="510"/>
      <c r="G4" s="509"/>
      <c r="H4" s="2"/>
      <c r="I4" s="2"/>
      <c r="J4" s="2"/>
      <c r="K4" s="2"/>
      <c r="L4" s="2"/>
      <c r="M4" s="2"/>
    </row>
    <row r="5" spans="1:13" s="37" customFormat="1" ht="10" x14ac:dyDescent="0.2"/>
    <row r="6" spans="1:13" s="37" customFormat="1" ht="10" x14ac:dyDescent="0.2"/>
    <row r="7" spans="1:13" s="37" customFormat="1" ht="10.5" x14ac:dyDescent="0.25">
      <c r="A7" s="34" t="s">
        <v>2</v>
      </c>
      <c r="E7" s="34" t="s">
        <v>3</v>
      </c>
      <c r="F7" s="34" t="s">
        <v>3</v>
      </c>
      <c r="G7" s="34" t="s">
        <v>3</v>
      </c>
    </row>
    <row r="8" spans="1:13" s="37" customFormat="1" ht="10.5" x14ac:dyDescent="0.25">
      <c r="A8" s="35" t="s">
        <v>4</v>
      </c>
      <c r="B8" s="80"/>
      <c r="C8" s="35" t="s">
        <v>5</v>
      </c>
      <c r="D8" s="35" t="s">
        <v>60</v>
      </c>
      <c r="E8" s="35" t="s">
        <v>6</v>
      </c>
      <c r="F8" s="35" t="s">
        <v>7</v>
      </c>
      <c r="G8" s="35" t="s">
        <v>8</v>
      </c>
    </row>
    <row r="9" spans="1:13" s="37" customFormat="1" ht="10" x14ac:dyDescent="0.2">
      <c r="B9" s="38" t="s">
        <v>9</v>
      </c>
      <c r="C9" s="38" t="s">
        <v>10</v>
      </c>
      <c r="D9" s="38" t="s">
        <v>11</v>
      </c>
      <c r="E9" s="38" t="s">
        <v>12</v>
      </c>
      <c r="F9" s="38" t="s">
        <v>13</v>
      </c>
    </row>
    <row r="10" spans="1:13" s="37" customFormat="1" ht="10" x14ac:dyDescent="0.2">
      <c r="A10" s="38">
        <v>1</v>
      </c>
      <c r="B10" s="39"/>
      <c r="C10" s="38"/>
      <c r="D10" s="38"/>
      <c r="E10" s="38"/>
      <c r="F10" s="38"/>
    </row>
    <row r="11" spans="1:13" s="37" customFormat="1" ht="10" x14ac:dyDescent="0.2">
      <c r="A11" s="38">
        <f t="shared" ref="A11:A17" si="0">A10+1</f>
        <v>2</v>
      </c>
      <c r="B11" s="37" t="s">
        <v>71</v>
      </c>
      <c r="C11" s="81" t="s">
        <v>14</v>
      </c>
      <c r="D11" s="82">
        <f>SUM(E11:G11)</f>
        <v>514815741</v>
      </c>
      <c r="E11" s="73">
        <f>'2021 Gas Margin Calc'!D21</f>
        <v>377665968</v>
      </c>
      <c r="F11" s="73">
        <f>'2021 Gas Margin Calc'!D22</f>
        <v>117272014</v>
      </c>
      <c r="G11" s="73">
        <f>'2021 Gas Margin Calc'!D23</f>
        <v>19877759</v>
      </c>
    </row>
    <row r="12" spans="1:13" s="37" customFormat="1" ht="10" x14ac:dyDescent="0.2">
      <c r="A12" s="38">
        <f t="shared" si="0"/>
        <v>3</v>
      </c>
      <c r="C12" s="38"/>
      <c r="D12" s="38"/>
    </row>
    <row r="13" spans="1:13" s="37" customFormat="1" ht="10" x14ac:dyDescent="0.2">
      <c r="A13" s="38">
        <f t="shared" si="0"/>
        <v>4</v>
      </c>
      <c r="B13" s="37" t="s">
        <v>72</v>
      </c>
      <c r="C13" s="81" t="s">
        <v>73</v>
      </c>
      <c r="D13" s="83">
        <f>SUM(E13:G13)</f>
        <v>1</v>
      </c>
      <c r="E13" s="84">
        <f>ROUND(E11/$D$11,4)</f>
        <v>0.73360000000000003</v>
      </c>
      <c r="F13" s="84">
        <f>ROUND(F11/$D$11,4)</f>
        <v>0.2278</v>
      </c>
      <c r="G13" s="84">
        <f>ROUND(G11/$D$11,4)</f>
        <v>3.8600000000000002E-2</v>
      </c>
    </row>
    <row r="14" spans="1:13" s="37" customFormat="1" ht="10" x14ac:dyDescent="0.2">
      <c r="A14" s="38">
        <f t="shared" si="0"/>
        <v>5</v>
      </c>
      <c r="C14" s="81"/>
      <c r="D14" s="81"/>
      <c r="E14" s="46"/>
      <c r="F14" s="46"/>
    </row>
    <row r="15" spans="1:13" s="37" customFormat="1" ht="10" x14ac:dyDescent="0.2">
      <c r="A15" s="38">
        <f t="shared" si="0"/>
        <v>6</v>
      </c>
      <c r="B15" s="37" t="s">
        <v>74</v>
      </c>
      <c r="C15" s="38" t="s">
        <v>14</v>
      </c>
      <c r="D15" s="85">
        <f>'2021 Gas Earnings Sharing'!I20</f>
        <v>0</v>
      </c>
      <c r="E15" s="46"/>
      <c r="F15" s="46"/>
    </row>
    <row r="16" spans="1:13" s="37" customFormat="1" ht="10" x14ac:dyDescent="0.2">
      <c r="A16" s="38">
        <f t="shared" si="0"/>
        <v>7</v>
      </c>
      <c r="C16" s="81"/>
      <c r="D16" s="81"/>
    </row>
    <row r="17" spans="1:7" s="37" customFormat="1" ht="10" x14ac:dyDescent="0.2">
      <c r="A17" s="38">
        <f t="shared" si="0"/>
        <v>8</v>
      </c>
      <c r="B17" s="37" t="s">
        <v>75</v>
      </c>
      <c r="C17" s="81" t="s">
        <v>76</v>
      </c>
      <c r="D17" s="82">
        <f>SUM(E17:G17)</f>
        <v>0</v>
      </c>
      <c r="E17" s="82">
        <f>IF($D$15&gt;0,$D$15*E13,0)</f>
        <v>0</v>
      </c>
      <c r="F17" s="82">
        <f>IF($D$15&gt;0,$D$15*F13,0)</f>
        <v>0</v>
      </c>
      <c r="G17" s="82">
        <f>IF($D$15&gt;0,$D$15*G13,0)</f>
        <v>0</v>
      </c>
    </row>
    <row r="18" spans="1:7" s="37" customFormat="1" ht="12.75" customHeight="1" x14ac:dyDescent="0.2">
      <c r="A18" s="38"/>
      <c r="C18" s="81"/>
      <c r="E18" s="46"/>
      <c r="F18" s="46"/>
    </row>
    <row r="19" spans="1:7" s="37" customFormat="1" ht="12.75" customHeight="1" x14ac:dyDescent="0.2">
      <c r="A19" s="38"/>
      <c r="E19" s="46"/>
      <c r="F19" s="46"/>
    </row>
    <row r="20" spans="1:7" ht="12.75" customHeight="1" x14ac:dyDescent="0.2">
      <c r="A20" s="38"/>
      <c r="B20" s="37"/>
      <c r="C20" s="37"/>
      <c r="D20" s="37"/>
      <c r="E20" s="46"/>
      <c r="F20" s="46"/>
      <c r="G20" s="37"/>
    </row>
    <row r="21" spans="1:7" ht="12.75" customHeight="1" x14ac:dyDescent="0.2">
      <c r="A21" s="37"/>
      <c r="B21" s="37"/>
      <c r="C21" s="37"/>
      <c r="D21" s="37"/>
      <c r="E21" s="37"/>
      <c r="F21" s="37"/>
      <c r="G21" s="37"/>
    </row>
    <row r="22" spans="1:7" ht="12.75" customHeight="1" x14ac:dyDescent="0.2">
      <c r="A22" s="37"/>
      <c r="B22" s="37"/>
      <c r="C22" s="37"/>
      <c r="D22" s="37"/>
      <c r="E22" s="37"/>
      <c r="F22" s="37"/>
      <c r="G22" s="37"/>
    </row>
    <row r="23" spans="1:7" ht="12.75" customHeight="1" x14ac:dyDescent="0.2">
      <c r="A23" s="37"/>
      <c r="B23" s="37"/>
      <c r="C23" s="37"/>
      <c r="D23" s="37"/>
      <c r="E23" s="37"/>
      <c r="F23" s="37"/>
      <c r="G23" s="37"/>
    </row>
    <row r="24" spans="1:7" ht="12.75" customHeight="1" x14ac:dyDescent="0.2">
      <c r="A24" s="37"/>
      <c r="B24" s="37"/>
      <c r="C24" s="37"/>
      <c r="D24" s="37"/>
      <c r="E24" s="37"/>
      <c r="F24" s="37"/>
      <c r="G24" s="37"/>
    </row>
    <row r="25" spans="1:7" ht="12.75" customHeight="1" x14ac:dyDescent="0.2">
      <c r="A25" s="37"/>
      <c r="B25" s="37"/>
      <c r="C25" s="37"/>
      <c r="D25" s="37"/>
      <c r="E25" s="37"/>
      <c r="F25" s="37"/>
      <c r="G25" s="37"/>
    </row>
    <row r="26" spans="1:7" ht="12.75" customHeight="1" x14ac:dyDescent="0.2">
      <c r="A26" s="37"/>
      <c r="B26" s="37"/>
      <c r="C26" s="37"/>
      <c r="D26" s="37"/>
      <c r="E26" s="37"/>
      <c r="F26" s="37"/>
      <c r="G26" s="37"/>
    </row>
    <row r="27" spans="1:7" ht="12.75" customHeight="1" x14ac:dyDescent="0.2">
      <c r="A27" s="37"/>
      <c r="B27" s="37"/>
      <c r="C27" s="37"/>
      <c r="D27" s="37"/>
      <c r="E27" s="37"/>
      <c r="F27" s="37"/>
      <c r="G27" s="37"/>
    </row>
    <row r="28" spans="1:7" ht="12.75" customHeight="1" x14ac:dyDescent="0.2">
      <c r="A28" s="37"/>
      <c r="B28" s="37"/>
      <c r="C28" s="37"/>
      <c r="D28" s="37"/>
      <c r="E28" s="37"/>
      <c r="F28" s="37"/>
      <c r="G28" s="37"/>
    </row>
    <row r="29" spans="1:7" ht="12.75" customHeight="1" x14ac:dyDescent="0.2">
      <c r="A29" s="37"/>
      <c r="B29" s="37"/>
      <c r="C29" s="37"/>
      <c r="D29" s="37"/>
      <c r="E29" s="37"/>
      <c r="F29" s="37"/>
      <c r="G29" s="37"/>
    </row>
    <row r="30" spans="1:7" ht="12.75" customHeight="1" x14ac:dyDescent="0.2">
      <c r="A30" s="37"/>
      <c r="B30" s="37"/>
      <c r="C30" s="37"/>
      <c r="D30" s="37"/>
      <c r="E30" s="37"/>
      <c r="F30" s="37"/>
      <c r="G30" s="37"/>
    </row>
    <row r="31" spans="1:7" ht="12.75" customHeight="1" x14ac:dyDescent="0.2">
      <c r="A31" s="37"/>
      <c r="B31" s="37"/>
      <c r="C31" s="37"/>
      <c r="D31" s="37"/>
      <c r="E31" s="37"/>
      <c r="F31" s="37"/>
      <c r="G31" s="37"/>
    </row>
    <row r="32" spans="1:7" ht="12.75" customHeight="1" x14ac:dyDescent="0.2">
      <c r="A32" s="37"/>
      <c r="B32" s="37"/>
      <c r="C32" s="37"/>
      <c r="D32" s="37"/>
      <c r="E32" s="37"/>
      <c r="F32" s="37"/>
      <c r="G32" s="37"/>
    </row>
    <row r="33" spans="1:7" ht="12.75" customHeight="1" x14ac:dyDescent="0.2">
      <c r="A33" s="37"/>
      <c r="B33" s="37"/>
      <c r="C33" s="37"/>
      <c r="D33" s="37"/>
      <c r="E33" s="37"/>
      <c r="F33" s="37"/>
      <c r="G33" s="37"/>
    </row>
    <row r="34" spans="1:7" ht="12.75" customHeight="1" x14ac:dyDescent="0.2">
      <c r="A34" s="37"/>
      <c r="B34" s="37"/>
      <c r="C34" s="37"/>
      <c r="D34" s="37"/>
      <c r="E34" s="37"/>
      <c r="F34" s="37"/>
      <c r="G34" s="37"/>
    </row>
  </sheetData>
  <mergeCells count="4">
    <mergeCell ref="A1:G1"/>
    <mergeCell ref="A2:G2"/>
    <mergeCell ref="A3:G3"/>
    <mergeCell ref="A4:G4"/>
  </mergeCells>
  <printOptions horizontalCentered="1"/>
  <pageMargins left="0.7" right="0.7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/>
  </sheetPr>
  <dimension ref="A1"/>
  <sheetViews>
    <sheetView workbookViewId="0">
      <selection activeCell="C33" sqref="C33"/>
    </sheetView>
  </sheetViews>
  <sheetFormatPr defaultRowHeight="14.5" x14ac:dyDescent="0.35"/>
  <sheetData/>
  <pageMargins left="0.7" right="0.7" top="0.75" bottom="0.75" header="0.3" footer="0.3"/>
  <customProperties>
    <customPr name="_pios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B1:X37"/>
  <sheetViews>
    <sheetView zoomScaleNormal="100" workbookViewId="0">
      <pane xSplit="3" ySplit="9" topLeftCell="D10" activePane="bottomRight" state="frozenSplit"/>
      <selection activeCell="E36" sqref="E36"/>
      <selection pane="topRight" activeCell="E36" sqref="E36"/>
      <selection pane="bottomLeft" activeCell="E36" sqref="E36"/>
      <selection pane="bottomRight" activeCell="S9" sqref="S9"/>
    </sheetView>
  </sheetViews>
  <sheetFormatPr defaultRowHeight="10" x14ac:dyDescent="0.2"/>
  <cols>
    <col min="1" max="1" width="2.81640625" style="65" customWidth="1"/>
    <col min="2" max="2" width="32.6328125" style="65" customWidth="1"/>
    <col min="3" max="3" width="7.81640625" style="65" bestFit="1" customWidth="1"/>
    <col min="4" max="4" width="11.453125" style="65" bestFit="1" customWidth="1"/>
    <col min="5" max="5" width="11.90625" style="65" bestFit="1" customWidth="1"/>
    <col min="6" max="6" width="8.7265625" style="65" bestFit="1" customWidth="1"/>
    <col min="7" max="7" width="11.453125" style="65" bestFit="1" customWidth="1"/>
    <col min="8" max="9" width="11.90625" style="65" bestFit="1" customWidth="1"/>
    <col min="10" max="11" width="10.7265625" style="65" bestFit="1" customWidth="1"/>
    <col min="12" max="12" width="9.81640625" style="65" bestFit="1" customWidth="1"/>
    <col min="13" max="13" width="10.7265625" style="65" bestFit="1" customWidth="1"/>
    <col min="14" max="14" width="10.08984375" style="65" bestFit="1" customWidth="1"/>
    <col min="15" max="15" width="10.26953125" style="65" bestFit="1" customWidth="1"/>
    <col min="16" max="17" width="10.7265625" style="65" bestFit="1" customWidth="1"/>
    <col min="18" max="18" width="13" style="65" bestFit="1" customWidth="1"/>
    <col min="19" max="19" width="10.54296875" style="65" bestFit="1" customWidth="1"/>
    <col min="20" max="20" width="6.6328125" style="65" bestFit="1" customWidth="1"/>
    <col min="21" max="21" width="3" style="65" customWidth="1"/>
    <col min="22" max="22" width="17.54296875" style="65" customWidth="1"/>
    <col min="23" max="24" width="15.26953125" style="65" customWidth="1"/>
    <col min="25" max="16384" width="8.7265625" style="65"/>
  </cols>
  <sheetData>
    <row r="1" spans="2:24" x14ac:dyDescent="0.2">
      <c r="B1" s="186" t="s">
        <v>0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</row>
    <row r="2" spans="2:24" x14ac:dyDescent="0.2">
      <c r="B2" s="186" t="s">
        <v>490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spans="2:24" x14ac:dyDescent="0.2">
      <c r="B3" s="322" t="s">
        <v>314</v>
      </c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</row>
    <row r="4" spans="2:24" x14ac:dyDescent="0.2">
      <c r="B4" s="322" t="s">
        <v>491</v>
      </c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</row>
    <row r="5" spans="2:24" x14ac:dyDescent="0.2">
      <c r="F5" s="309"/>
      <c r="N5" s="309"/>
      <c r="Q5" s="309"/>
    </row>
    <row r="6" spans="2:24" x14ac:dyDescent="0.2">
      <c r="F6" s="309"/>
      <c r="G6" s="323" t="s">
        <v>103</v>
      </c>
      <c r="N6" s="309"/>
      <c r="Q6" s="309"/>
    </row>
    <row r="7" spans="2:24" x14ac:dyDescent="0.2">
      <c r="B7" s="323"/>
      <c r="C7" s="323"/>
      <c r="D7" s="323" t="s">
        <v>485</v>
      </c>
      <c r="E7" s="323" t="s">
        <v>485</v>
      </c>
      <c r="F7" s="323" t="s">
        <v>492</v>
      </c>
      <c r="G7" s="323" t="s">
        <v>202</v>
      </c>
      <c r="H7" s="309"/>
      <c r="I7" s="323"/>
      <c r="J7" s="323"/>
      <c r="K7" s="323"/>
      <c r="L7" s="323"/>
      <c r="M7" s="323"/>
      <c r="N7" s="323"/>
      <c r="O7" s="323"/>
      <c r="P7" s="323"/>
      <c r="Q7" s="323"/>
      <c r="R7" s="324" t="s">
        <v>493</v>
      </c>
      <c r="S7" s="324" t="s">
        <v>486</v>
      </c>
      <c r="T7" s="323"/>
    </row>
    <row r="8" spans="2:24" x14ac:dyDescent="0.2">
      <c r="B8" s="323"/>
      <c r="C8" s="323" t="s">
        <v>33</v>
      </c>
      <c r="D8" s="323" t="s">
        <v>34</v>
      </c>
      <c r="E8" s="323" t="s">
        <v>494</v>
      </c>
      <c r="F8" s="323" t="s">
        <v>33</v>
      </c>
      <c r="G8" s="324" t="s">
        <v>495</v>
      </c>
      <c r="H8" s="309" t="s">
        <v>494</v>
      </c>
      <c r="I8" s="323" t="s">
        <v>496</v>
      </c>
      <c r="J8" s="323" t="s">
        <v>497</v>
      </c>
      <c r="K8" s="323" t="s">
        <v>498</v>
      </c>
      <c r="L8" s="323" t="s">
        <v>499</v>
      </c>
      <c r="M8" s="323" t="s">
        <v>500</v>
      </c>
      <c r="N8" s="323" t="s">
        <v>501</v>
      </c>
      <c r="O8" s="323" t="s">
        <v>502</v>
      </c>
      <c r="P8" s="323" t="s">
        <v>486</v>
      </c>
      <c r="Q8" s="323" t="s">
        <v>503</v>
      </c>
      <c r="R8" s="323" t="s">
        <v>315</v>
      </c>
      <c r="S8" s="323" t="s">
        <v>39</v>
      </c>
      <c r="T8" s="323" t="s">
        <v>115</v>
      </c>
    </row>
    <row r="9" spans="2:24" ht="31.5" x14ac:dyDescent="0.25">
      <c r="B9" s="325" t="s">
        <v>36</v>
      </c>
      <c r="C9" s="325" t="s">
        <v>37</v>
      </c>
      <c r="D9" s="325" t="s">
        <v>504</v>
      </c>
      <c r="E9" s="325" t="s">
        <v>505</v>
      </c>
      <c r="F9" s="325" t="s">
        <v>38</v>
      </c>
      <c r="G9" s="326" t="s">
        <v>506</v>
      </c>
      <c r="H9" s="325" t="s">
        <v>39</v>
      </c>
      <c r="I9" s="325" t="s">
        <v>39</v>
      </c>
      <c r="J9" s="325" t="s">
        <v>39</v>
      </c>
      <c r="K9" s="325" t="s">
        <v>39</v>
      </c>
      <c r="L9" s="325" t="s">
        <v>39</v>
      </c>
      <c r="M9" s="325" t="s">
        <v>39</v>
      </c>
      <c r="N9" s="325" t="s">
        <v>39</v>
      </c>
      <c r="O9" s="325" t="s">
        <v>39</v>
      </c>
      <c r="P9" s="325" t="s">
        <v>39</v>
      </c>
      <c r="Q9" s="325" t="s">
        <v>39</v>
      </c>
      <c r="R9" s="325" t="s">
        <v>507</v>
      </c>
      <c r="S9" s="325" t="s">
        <v>116</v>
      </c>
      <c r="T9" s="325" t="s">
        <v>116</v>
      </c>
      <c r="V9" s="230" t="s">
        <v>508</v>
      </c>
      <c r="W9" s="217" t="s">
        <v>509</v>
      </c>
      <c r="X9" s="263" t="s">
        <v>510</v>
      </c>
    </row>
    <row r="10" spans="2:24" x14ac:dyDescent="0.2">
      <c r="B10" s="323" t="s">
        <v>40</v>
      </c>
      <c r="C10" s="323" t="s">
        <v>41</v>
      </c>
      <c r="D10" s="327" t="s">
        <v>42</v>
      </c>
      <c r="E10" s="328" t="s">
        <v>43</v>
      </c>
      <c r="F10" s="323" t="s">
        <v>44</v>
      </c>
      <c r="G10" s="323" t="s">
        <v>45</v>
      </c>
      <c r="H10" s="323" t="s">
        <v>46</v>
      </c>
      <c r="I10" s="323" t="s">
        <v>47</v>
      </c>
      <c r="J10" s="323" t="s">
        <v>48</v>
      </c>
      <c r="K10" s="323" t="s">
        <v>49</v>
      </c>
      <c r="L10" s="328" t="s">
        <v>50</v>
      </c>
      <c r="M10" s="323" t="s">
        <v>51</v>
      </c>
      <c r="N10" s="328" t="s">
        <v>52</v>
      </c>
      <c r="O10" s="328" t="s">
        <v>53</v>
      </c>
      <c r="P10" s="328" t="s">
        <v>54</v>
      </c>
      <c r="Q10" s="323" t="s">
        <v>337</v>
      </c>
      <c r="R10" s="328" t="s">
        <v>511</v>
      </c>
      <c r="S10" s="323" t="s">
        <v>512</v>
      </c>
      <c r="T10" s="323" t="s">
        <v>513</v>
      </c>
      <c r="V10" s="229"/>
      <c r="W10" s="218"/>
      <c r="X10" s="264"/>
    </row>
    <row r="11" spans="2:24" x14ac:dyDescent="0.2">
      <c r="B11" s="65" t="s">
        <v>55</v>
      </c>
      <c r="C11" s="309" t="s">
        <v>56</v>
      </c>
      <c r="D11" s="329">
        <v>609248315.15931809</v>
      </c>
      <c r="E11" s="330">
        <v>363968434.35868043</v>
      </c>
      <c r="F11" s="331">
        <f t="shared" ref="F11:F16" si="0">(E11)/D11</f>
        <v>0.59740572981888818</v>
      </c>
      <c r="G11" s="329">
        <v>595130910</v>
      </c>
      <c r="H11" s="332">
        <f>F11*G11</f>
        <v>355534615.62632906</v>
      </c>
      <c r="I11" s="330">
        <v>275783663.69</v>
      </c>
      <c r="J11" s="330">
        <v>15580527.220000001</v>
      </c>
      <c r="K11" s="330">
        <v>12015693.072899999</v>
      </c>
      <c r="L11" s="330">
        <v>2172227.8215000001</v>
      </c>
      <c r="M11" s="330">
        <v>13539228.202499999</v>
      </c>
      <c r="N11" s="330">
        <v>1868711.0574</v>
      </c>
      <c r="O11" s="330">
        <v>-815329.34669999999</v>
      </c>
      <c r="P11" s="333">
        <f>'Revenue Impacts Sch 142'!G10</f>
        <v>13402348.09</v>
      </c>
      <c r="Q11" s="330">
        <v>13438055.947799999</v>
      </c>
      <c r="R11" s="334">
        <f t="shared" ref="R11:R23" si="1">SUM(H11:Q11)</f>
        <v>702519741.38172913</v>
      </c>
      <c r="S11" s="333">
        <f>'Revenue Impacts Sch 142'!I10</f>
        <v>-3481515.8200000003</v>
      </c>
      <c r="T11" s="335">
        <f>S11/R11</f>
        <v>-4.9557551409907556E-3</v>
      </c>
      <c r="V11" s="336">
        <f>R11/G11</f>
        <v>1.180445729800405</v>
      </c>
      <c r="W11" s="219">
        <f>'2021 Weather Adj'!$P$181</f>
        <v>610028363.10562325</v>
      </c>
      <c r="X11" s="265">
        <f>V11*W11</f>
        <v>720105376.28516388</v>
      </c>
    </row>
    <row r="12" spans="2:24" x14ac:dyDescent="0.2">
      <c r="B12" s="65" t="s">
        <v>105</v>
      </c>
      <c r="C12" s="309">
        <v>16</v>
      </c>
      <c r="D12" s="329">
        <v>9386</v>
      </c>
      <c r="E12" s="330">
        <v>5552.56</v>
      </c>
      <c r="F12" s="331">
        <f t="shared" si="0"/>
        <v>0.59157894736842109</v>
      </c>
      <c r="G12" s="329">
        <v>7068</v>
      </c>
      <c r="H12" s="332">
        <f t="shared" ref="H12:H23" si="2">F12*G12</f>
        <v>4181.2800000000007</v>
      </c>
      <c r="I12" s="330">
        <v>3275.31</v>
      </c>
      <c r="J12" s="330">
        <v>185.04</v>
      </c>
      <c r="K12" s="330">
        <v>142.70292000000001</v>
      </c>
      <c r="L12" s="330"/>
      <c r="M12" s="330">
        <v>160.797</v>
      </c>
      <c r="N12" s="330">
        <v>22.193519999999999</v>
      </c>
      <c r="O12" s="330">
        <v>-9.6831599999999991</v>
      </c>
      <c r="P12" s="333"/>
      <c r="Q12" s="330">
        <v>159.59544</v>
      </c>
      <c r="R12" s="334">
        <f t="shared" si="1"/>
        <v>8117.2357199999997</v>
      </c>
      <c r="S12" s="333"/>
      <c r="T12" s="335">
        <f t="shared" ref="T12:T24" si="3">S12/R12</f>
        <v>0</v>
      </c>
      <c r="V12" s="336">
        <f t="shared" ref="V12:V23" si="4">R12/G12</f>
        <v>1.1484487436332766</v>
      </c>
      <c r="W12" s="219">
        <f>'2021 Weather Adj'!$P$180</f>
        <v>6478.9994999999999</v>
      </c>
      <c r="X12" s="265">
        <f t="shared" ref="X12:X23" si="5">V12*W12</f>
        <v>7440.7988357756276</v>
      </c>
    </row>
    <row r="13" spans="2:24" x14ac:dyDescent="0.2">
      <c r="B13" s="65" t="s">
        <v>57</v>
      </c>
      <c r="C13" s="309">
        <v>31</v>
      </c>
      <c r="D13" s="329">
        <v>234140158.08963937</v>
      </c>
      <c r="E13" s="330">
        <v>115517786.53999999</v>
      </c>
      <c r="F13" s="331">
        <f t="shared" si="0"/>
        <v>0.49337024234763949</v>
      </c>
      <c r="G13" s="329">
        <v>238193203</v>
      </c>
      <c r="H13" s="332">
        <f t="shared" si="2"/>
        <v>117517438.28967048</v>
      </c>
      <c r="I13" s="330">
        <v>108525587.15000001</v>
      </c>
      <c r="J13" s="330">
        <v>6226370.3300000001</v>
      </c>
      <c r="K13" s="330">
        <v>4809120.7685700003</v>
      </c>
      <c r="L13" s="330">
        <v>733635.06523999991</v>
      </c>
      <c r="M13" s="330">
        <v>6269245.1029599998</v>
      </c>
      <c r="N13" s="330">
        <v>843203.93862000003</v>
      </c>
      <c r="O13" s="330">
        <v>-350144.00841000001</v>
      </c>
      <c r="P13" s="333">
        <f>'Revenue Impacts Sch 142'!G15</f>
        <v>7688876.5999999996</v>
      </c>
      <c r="Q13" s="330">
        <v>5888135.9781599995</v>
      </c>
      <c r="R13" s="334">
        <f t="shared" si="1"/>
        <v>258151469.21481049</v>
      </c>
      <c r="S13" s="333">
        <f>'Revenue Impacts Sch 142'!I15</f>
        <v>-3903986.61</v>
      </c>
      <c r="T13" s="335">
        <f>S13/R13</f>
        <v>-1.5122852571299731E-2</v>
      </c>
      <c r="V13" s="336">
        <f t="shared" si="4"/>
        <v>1.0837902423891184</v>
      </c>
      <c r="W13" s="219">
        <f>'2021 Weather Adj'!$P$182</f>
        <v>227892822.4123449</v>
      </c>
      <c r="X13" s="265">
        <f t="shared" si="5"/>
        <v>246988017.24101558</v>
      </c>
    </row>
    <row r="14" spans="2:24" x14ac:dyDescent="0.2">
      <c r="B14" s="65" t="s">
        <v>61</v>
      </c>
      <c r="C14" s="309">
        <v>41</v>
      </c>
      <c r="D14" s="329">
        <v>65836657.463465497</v>
      </c>
      <c r="E14" s="330">
        <v>16636904.087507829</v>
      </c>
      <c r="F14" s="331">
        <f t="shared" si="0"/>
        <v>0.25269970755638815</v>
      </c>
      <c r="G14" s="329">
        <v>65422120</v>
      </c>
      <c r="H14" s="332">
        <f t="shared" si="2"/>
        <v>16532150.591718933</v>
      </c>
      <c r="I14" s="330">
        <v>27516824.669999998</v>
      </c>
      <c r="J14" s="330">
        <v>1702937.78</v>
      </c>
      <c r="K14" s="330">
        <v>1320872.6028</v>
      </c>
      <c r="L14" s="330">
        <v>97478.958799999993</v>
      </c>
      <c r="M14" s="330">
        <v>575060.43479999993</v>
      </c>
      <c r="N14" s="330">
        <v>87011.419600000008</v>
      </c>
      <c r="O14" s="330">
        <v>-36636.387199999997</v>
      </c>
      <c r="P14" s="333">
        <f>'Revenue Impacts Sch 142'!G27</f>
        <v>-1316821.8800000001</v>
      </c>
      <c r="Q14" s="330">
        <v>735998.85</v>
      </c>
      <c r="R14" s="334">
        <f t="shared" si="1"/>
        <v>47214877.040518932</v>
      </c>
      <c r="S14" s="333">
        <f>'Revenue Impacts Sch 142'!I27</f>
        <v>1042.3700000000244</v>
      </c>
      <c r="T14" s="335">
        <f t="shared" si="3"/>
        <v>2.2077151638147482E-5</v>
      </c>
      <c r="V14" s="336">
        <f t="shared" si="4"/>
        <v>0.72169591936976263</v>
      </c>
      <c r="W14" s="219">
        <f>'2021 Weather Adj'!$P$183</f>
        <v>63658245.487833574</v>
      </c>
      <c r="X14" s="265">
        <f t="shared" si="5"/>
        <v>45941896.002808094</v>
      </c>
    </row>
    <row r="15" spans="2:24" x14ac:dyDescent="0.2">
      <c r="B15" s="65" t="s">
        <v>106</v>
      </c>
      <c r="C15" s="309">
        <v>85</v>
      </c>
      <c r="D15" s="329">
        <v>16184434.068649083</v>
      </c>
      <c r="E15" s="330">
        <v>1697295.0899999999</v>
      </c>
      <c r="F15" s="331">
        <f t="shared" si="0"/>
        <v>0.1048720692240846</v>
      </c>
      <c r="G15" s="329">
        <v>13050473</v>
      </c>
      <c r="H15" s="332">
        <f t="shared" si="2"/>
        <v>1368630.1078630469</v>
      </c>
      <c r="I15" s="330">
        <v>5142832.66</v>
      </c>
      <c r="J15" s="330">
        <v>338659.77</v>
      </c>
      <c r="K15" s="330">
        <v>218986.93693999999</v>
      </c>
      <c r="L15" s="330">
        <v>9689.1751502953775</v>
      </c>
      <c r="M15" s="330">
        <v>63294.794050000004</v>
      </c>
      <c r="N15" s="330">
        <v>10570.88313</v>
      </c>
      <c r="O15" s="330">
        <v>-3523.6277100000002</v>
      </c>
      <c r="P15" s="333"/>
      <c r="Q15" s="330">
        <v>87568.67383</v>
      </c>
      <c r="R15" s="334">
        <f t="shared" si="1"/>
        <v>7236709.3732533436</v>
      </c>
      <c r="S15" s="333"/>
      <c r="T15" s="335">
        <f t="shared" si="3"/>
        <v>0</v>
      </c>
      <c r="V15" s="336">
        <f t="shared" si="4"/>
        <v>0.55451701813821952</v>
      </c>
      <c r="W15" s="219">
        <f>'2021 Weather Adj'!$P$186</f>
        <v>19096531.959212698</v>
      </c>
      <c r="X15" s="265">
        <f t="shared" si="5"/>
        <v>10589351.958803836</v>
      </c>
    </row>
    <row r="16" spans="2:24" x14ac:dyDescent="0.2">
      <c r="B16" s="65" t="s">
        <v>64</v>
      </c>
      <c r="C16" s="309">
        <v>86</v>
      </c>
      <c r="D16" s="329">
        <v>9397200.2729263548</v>
      </c>
      <c r="E16" s="330">
        <v>1991938.09</v>
      </c>
      <c r="F16" s="331">
        <f t="shared" si="0"/>
        <v>0.21197144172172638</v>
      </c>
      <c r="G16" s="329">
        <v>5525178</v>
      </c>
      <c r="H16" s="332">
        <f t="shared" si="2"/>
        <v>1171179.9464291648</v>
      </c>
      <c r="I16" s="330">
        <v>2301730.9900000002</v>
      </c>
      <c r="J16" s="330">
        <v>143544.12</v>
      </c>
      <c r="K16" s="330">
        <v>92712.486839999998</v>
      </c>
      <c r="L16" s="330">
        <v>7237.9831800000002</v>
      </c>
      <c r="M16" s="330">
        <v>59948.181300000004</v>
      </c>
      <c r="N16" s="330">
        <v>6740.7171600000001</v>
      </c>
      <c r="O16" s="330">
        <v>-1823.3087399999999</v>
      </c>
      <c r="P16" s="333">
        <f>'Revenue Impacts Sch 142'!G43</f>
        <v>-97210.040000000008</v>
      </c>
      <c r="Q16" s="330">
        <v>46743.005880000004</v>
      </c>
      <c r="R16" s="334">
        <f t="shared" si="1"/>
        <v>3730804.0820491654</v>
      </c>
      <c r="S16" s="333">
        <f>'Revenue Impacts Sch 142'!I43</f>
        <v>-1189.5800000000017</v>
      </c>
      <c r="T16" s="335">
        <f t="shared" si="3"/>
        <v>-3.188535162496708E-4</v>
      </c>
      <c r="V16" s="336">
        <f t="shared" si="4"/>
        <v>0.67523690314577478</v>
      </c>
      <c r="W16" s="219">
        <f>'2021 Weather Adj'!$P$187</f>
        <v>5923015.8777283467</v>
      </c>
      <c r="X16" s="265">
        <f t="shared" si="5"/>
        <v>3999438.8985605417</v>
      </c>
    </row>
    <row r="17" spans="2:24" x14ac:dyDescent="0.2">
      <c r="B17" s="65" t="s">
        <v>107</v>
      </c>
      <c r="C17" s="309">
        <v>87</v>
      </c>
      <c r="D17" s="329">
        <v>23337042.118500695</v>
      </c>
      <c r="E17" s="330">
        <v>1376677.9799999997</v>
      </c>
      <c r="F17" s="331">
        <f>(E17)/D17</f>
        <v>5.8991108342244594E-2</v>
      </c>
      <c r="G17" s="329">
        <v>15908154</v>
      </c>
      <c r="H17" s="332">
        <f t="shared" si="2"/>
        <v>938439.63613911171</v>
      </c>
      <c r="I17" s="330">
        <v>6315696.2199999997</v>
      </c>
      <c r="J17" s="330">
        <v>412816.6</v>
      </c>
      <c r="K17" s="330">
        <v>266938.82412</v>
      </c>
      <c r="L17" s="330">
        <v>4691.849587821448</v>
      </c>
      <c r="M17" s="330">
        <v>41997.526559999998</v>
      </c>
      <c r="N17" s="330">
        <v>6840.5062200000002</v>
      </c>
      <c r="O17" s="330">
        <v>-2227.14156</v>
      </c>
      <c r="P17" s="333"/>
      <c r="Q17" s="330">
        <v>59496.49596</v>
      </c>
      <c r="R17" s="334">
        <f t="shared" si="1"/>
        <v>8044690.517026932</v>
      </c>
      <c r="S17" s="333"/>
      <c r="T17" s="335">
        <f t="shared" si="3"/>
        <v>0</v>
      </c>
      <c r="V17" s="336">
        <f t="shared" si="4"/>
        <v>0.50569604223261433</v>
      </c>
      <c r="W17" s="219">
        <f>'2021 Weather Adj'!$P$188</f>
        <v>21143357.459766317</v>
      </c>
      <c r="X17" s="265">
        <f t="shared" si="5"/>
        <v>10692112.186913248</v>
      </c>
    </row>
    <row r="18" spans="2:24" x14ac:dyDescent="0.2">
      <c r="B18" s="65" t="s">
        <v>58</v>
      </c>
      <c r="C18" s="309" t="s">
        <v>59</v>
      </c>
      <c r="D18" s="329">
        <v>36359.963605097219</v>
      </c>
      <c r="E18" s="330">
        <v>25086.03</v>
      </c>
      <c r="F18" s="331">
        <f>(E18)/D18</f>
        <v>0.68993550907964185</v>
      </c>
      <c r="G18" s="329">
        <v>35551</v>
      </c>
      <c r="H18" s="332">
        <f t="shared" si="2"/>
        <v>24527.897283290349</v>
      </c>
      <c r="I18" s="330"/>
      <c r="J18" s="330"/>
      <c r="K18" s="330"/>
      <c r="L18" s="330">
        <v>109.49708</v>
      </c>
      <c r="M18" s="330">
        <v>935.70231999999999</v>
      </c>
      <c r="N18" s="330">
        <v>125.85054000000001</v>
      </c>
      <c r="O18" s="330">
        <v>-52.259969999999996</v>
      </c>
      <c r="P18" s="333">
        <f>'Revenue Impacts Sch 142'!G18</f>
        <v>1108.1199999999999</v>
      </c>
      <c r="Q18" s="330">
        <v>878.82071999999994</v>
      </c>
      <c r="R18" s="334">
        <f t="shared" si="1"/>
        <v>27633.627973290349</v>
      </c>
      <c r="S18" s="333">
        <f>'Revenue Impacts Sch 142'!I18</f>
        <v>-562.76999999999987</v>
      </c>
      <c r="T18" s="335">
        <f t="shared" si="3"/>
        <v>-2.0365404084615769E-2</v>
      </c>
      <c r="V18" s="336">
        <f t="shared" si="4"/>
        <v>0.77729537771906132</v>
      </c>
      <c r="W18" s="219">
        <f>'2021 Weather Adj'!$P$189</f>
        <v>34040.530000000006</v>
      </c>
      <c r="X18" s="265">
        <f t="shared" si="5"/>
        <v>26459.546624107043</v>
      </c>
    </row>
    <row r="19" spans="2:24" x14ac:dyDescent="0.2">
      <c r="B19" s="65" t="s">
        <v>62</v>
      </c>
      <c r="C19" s="309" t="s">
        <v>63</v>
      </c>
      <c r="D19" s="329">
        <v>20492334.449073859</v>
      </c>
      <c r="E19" s="330">
        <v>4384305.3758256389</v>
      </c>
      <c r="F19" s="331">
        <f t="shared" ref="F19:F24" si="6">(E19)/D19</f>
        <v>0.21394855655519449</v>
      </c>
      <c r="G19" s="329">
        <v>22840538</v>
      </c>
      <c r="H19" s="332">
        <f>F19*G19</f>
        <v>4886700.1360440692</v>
      </c>
      <c r="I19" s="330"/>
      <c r="J19" s="330"/>
      <c r="K19" s="330"/>
      <c r="L19" s="330">
        <v>34032.401619999997</v>
      </c>
      <c r="M19" s="330">
        <v>200768.32901999998</v>
      </c>
      <c r="N19" s="330">
        <v>30377.915540000002</v>
      </c>
      <c r="O19" s="330">
        <v>-12790.701279999999</v>
      </c>
      <c r="P19" s="333">
        <f>'Revenue Impacts Sch 142'!G35</f>
        <v>-407849.12</v>
      </c>
      <c r="Q19" s="330">
        <v>256956.05249999999</v>
      </c>
      <c r="R19" s="334">
        <f t="shared" si="1"/>
        <v>4988195.0134440698</v>
      </c>
      <c r="S19" s="333">
        <f>'Revenue Impacts Sch 142'!I35</f>
        <v>431.62999999997555</v>
      </c>
      <c r="T19" s="335">
        <f t="shared" si="3"/>
        <v>8.6530297800438077E-5</v>
      </c>
      <c r="V19" s="336">
        <f t="shared" si="4"/>
        <v>0.21839218557128864</v>
      </c>
      <c r="W19" s="219">
        <f>'2021 Weather Adj'!$P$190</f>
        <v>20101779.620744683</v>
      </c>
      <c r="X19" s="265">
        <f t="shared" si="5"/>
        <v>4390071.5852468209</v>
      </c>
    </row>
    <row r="20" spans="2:24" x14ac:dyDescent="0.2">
      <c r="B20" s="65" t="s">
        <v>108</v>
      </c>
      <c r="C20" s="309" t="s">
        <v>109</v>
      </c>
      <c r="D20" s="329">
        <v>74773537.134971082</v>
      </c>
      <c r="E20" s="330">
        <v>7487912.2400000002</v>
      </c>
      <c r="F20" s="331">
        <f t="shared" si="6"/>
        <v>0.10014120672777367</v>
      </c>
      <c r="G20" s="329">
        <v>70621998</v>
      </c>
      <c r="H20" s="332">
        <f t="shared" si="2"/>
        <v>7072172.1012464184</v>
      </c>
      <c r="I20" s="330"/>
      <c r="J20" s="330"/>
      <c r="K20" s="330"/>
      <c r="L20" s="330">
        <v>47997.112435106988</v>
      </c>
      <c r="M20" s="330">
        <v>342516.69030000002</v>
      </c>
      <c r="N20" s="330">
        <v>57203.818379999997</v>
      </c>
      <c r="O20" s="330">
        <v>-19067.939460000001</v>
      </c>
      <c r="P20" s="333"/>
      <c r="Q20" s="330">
        <v>473873.60657999996</v>
      </c>
      <c r="R20" s="334">
        <f t="shared" si="1"/>
        <v>7974695.3894815259</v>
      </c>
      <c r="S20" s="333"/>
      <c r="T20" s="335">
        <f t="shared" si="3"/>
        <v>0</v>
      </c>
      <c r="V20" s="336">
        <f t="shared" si="4"/>
        <v>0.11292084074825419</v>
      </c>
      <c r="W20" s="219">
        <f>'2021 Weather Adj'!$P$191</f>
        <v>70283326.471983537</v>
      </c>
      <c r="X20" s="265">
        <f t="shared" si="5"/>
        <v>7936452.3158004107</v>
      </c>
    </row>
    <row r="21" spans="2:24" x14ac:dyDescent="0.2">
      <c r="B21" s="65" t="s">
        <v>65</v>
      </c>
      <c r="C21" s="309" t="s">
        <v>66</v>
      </c>
      <c r="D21" s="329">
        <v>351288.14999999997</v>
      </c>
      <c r="E21" s="330">
        <v>70256.2</v>
      </c>
      <c r="F21" s="331">
        <f t="shared" si="6"/>
        <v>0.19999592926775356</v>
      </c>
      <c r="G21" s="329">
        <v>1123336</v>
      </c>
      <c r="H21" s="332">
        <f t="shared" si="2"/>
        <v>224662.6271999212</v>
      </c>
      <c r="I21" s="330"/>
      <c r="J21" s="330"/>
      <c r="K21" s="330"/>
      <c r="L21" s="330">
        <v>1471.57016</v>
      </c>
      <c r="M21" s="330">
        <v>12188.195600000001</v>
      </c>
      <c r="N21" s="330">
        <v>1370.46992</v>
      </c>
      <c r="O21" s="330">
        <v>-370.70087999999998</v>
      </c>
      <c r="P21" s="333">
        <f>'Revenue Impacts Sch 142'!G50</f>
        <v>-16465.36</v>
      </c>
      <c r="Q21" s="330">
        <v>9503.4225600000009</v>
      </c>
      <c r="R21" s="334">
        <f t="shared" si="1"/>
        <v>232360.22455992122</v>
      </c>
      <c r="S21" s="333">
        <f>'Revenue Impacts Sch 142'!I50</f>
        <v>-218.5900000000006</v>
      </c>
      <c r="T21" s="335">
        <f t="shared" si="3"/>
        <v>-9.407376000518129E-4</v>
      </c>
      <c r="V21" s="336">
        <f t="shared" si="4"/>
        <v>0.20684837355868699</v>
      </c>
      <c r="W21" s="219">
        <f>'2021 Weather Adj'!$P$192</f>
        <v>1551708.7100000002</v>
      </c>
      <c r="X21" s="265">
        <f t="shared" si="5"/>
        <v>320968.42290034832</v>
      </c>
    </row>
    <row r="22" spans="2:24" x14ac:dyDescent="0.2">
      <c r="B22" s="65" t="s">
        <v>110</v>
      </c>
      <c r="C22" s="309" t="s">
        <v>111</v>
      </c>
      <c r="D22" s="329">
        <v>100441128.37470125</v>
      </c>
      <c r="E22" s="330">
        <v>4338586.3099999996</v>
      </c>
      <c r="F22" s="331">
        <f>(E22)/D22</f>
        <v>4.3195316303244434E-2</v>
      </c>
      <c r="G22" s="329">
        <v>99194904</v>
      </c>
      <c r="H22" s="332">
        <f t="shared" si="2"/>
        <v>4284755.2539499663</v>
      </c>
      <c r="I22" s="330"/>
      <c r="J22" s="330"/>
      <c r="K22" s="330"/>
      <c r="L22" s="330">
        <v>23630.905792189424</v>
      </c>
      <c r="M22" s="330">
        <v>261874.54655999999</v>
      </c>
      <c r="N22" s="330">
        <v>42653.808720000001</v>
      </c>
      <c r="O22" s="330">
        <v>-13887.286559999999</v>
      </c>
      <c r="P22" s="333"/>
      <c r="Q22" s="330">
        <v>370988.94095999998</v>
      </c>
      <c r="R22" s="334">
        <f t="shared" si="1"/>
        <v>4970016.1694221562</v>
      </c>
      <c r="S22" s="333"/>
      <c r="T22" s="335">
        <f t="shared" si="3"/>
        <v>0</v>
      </c>
      <c r="V22" s="336">
        <f t="shared" si="4"/>
        <v>5.0103543317327637E-2</v>
      </c>
      <c r="W22" s="219">
        <f>'2021 Weather Adj'!$P$193</f>
        <v>96275956.965875</v>
      </c>
      <c r="X22" s="265">
        <f t="shared" si="5"/>
        <v>4823766.5802568896</v>
      </c>
    </row>
    <row r="23" spans="2:24" x14ac:dyDescent="0.2">
      <c r="B23" s="65" t="s">
        <v>112</v>
      </c>
      <c r="D23" s="329">
        <v>37056427.854413897</v>
      </c>
      <c r="E23" s="330">
        <v>1757519.5213237838</v>
      </c>
      <c r="F23" s="337">
        <f t="shared" si="6"/>
        <v>4.7428195945617584E-2</v>
      </c>
      <c r="G23" s="329">
        <v>35501588</v>
      </c>
      <c r="H23" s="332">
        <f t="shared" si="2"/>
        <v>1683776.2720445858</v>
      </c>
      <c r="I23" s="330"/>
      <c r="J23" s="330"/>
      <c r="K23" s="330"/>
      <c r="L23" s="330"/>
      <c r="M23" s="330">
        <v>46507.080280000002</v>
      </c>
      <c r="N23" s="330">
        <v>7455.3334800000002</v>
      </c>
      <c r="O23" s="330">
        <v>-2485.1111599999999</v>
      </c>
      <c r="P23" s="333"/>
      <c r="Q23" s="330">
        <v>33016.476840000003</v>
      </c>
      <c r="R23" s="334">
        <f t="shared" si="1"/>
        <v>1768270.0514845857</v>
      </c>
      <c r="S23" s="333"/>
      <c r="T23" s="335">
        <f t="shared" si="3"/>
        <v>0</v>
      </c>
      <c r="V23" s="336">
        <f t="shared" si="4"/>
        <v>4.9808195945617577E-2</v>
      </c>
      <c r="W23" s="219">
        <f>'2021 Weather Adj'!$P$194</f>
        <v>31561451.656274997</v>
      </c>
      <c r="X23" s="265">
        <f t="shared" si="5"/>
        <v>1572018.9684238813</v>
      </c>
    </row>
    <row r="24" spans="2:24" x14ac:dyDescent="0.2">
      <c r="B24" s="65" t="s">
        <v>60</v>
      </c>
      <c r="D24" s="338">
        <f>SUM(D11:D23)</f>
        <v>1191304269.0992641</v>
      </c>
      <c r="E24" s="339">
        <f>SUM(E11:E23)</f>
        <v>519258254.38333762</v>
      </c>
      <c r="F24" s="331">
        <f t="shared" si="6"/>
        <v>0.43587374598761802</v>
      </c>
      <c r="G24" s="338">
        <f>SUM(G11:G23)</f>
        <v>1162555021</v>
      </c>
      <c r="H24" s="339">
        <f>SUM(H11:H23)</f>
        <v>511243229.76591808</v>
      </c>
      <c r="I24" s="339">
        <f t="shared" ref="I24:K24" si="7">SUM(I11:I23)</f>
        <v>425589610.69000006</v>
      </c>
      <c r="J24" s="339">
        <f t="shared" si="7"/>
        <v>24405040.860000003</v>
      </c>
      <c r="K24" s="339">
        <f t="shared" si="7"/>
        <v>18724467.395089999</v>
      </c>
      <c r="L24" s="339">
        <f>SUM(L11:L23)</f>
        <v>3132202.3405454135</v>
      </c>
      <c r="M24" s="339">
        <f>SUM(M11:M23)</f>
        <v>21413725.583249994</v>
      </c>
      <c r="N24" s="339">
        <f>SUM(N11:N23)</f>
        <v>2962287.9122300004</v>
      </c>
      <c r="O24" s="339">
        <f>SUM(O11:O23)</f>
        <v>-1258347.5027899996</v>
      </c>
      <c r="P24" s="339">
        <f t="shared" ref="P24:R24" si="8">SUM(P11:P23)</f>
        <v>19253986.41</v>
      </c>
      <c r="Q24" s="339">
        <f t="shared" si="8"/>
        <v>21401375.867229994</v>
      </c>
      <c r="R24" s="340">
        <f t="shared" si="8"/>
        <v>1046867579.3214735</v>
      </c>
      <c r="S24" s="339">
        <f>SUM(S11:S23)</f>
        <v>-7385999.3699999992</v>
      </c>
      <c r="T24" s="341">
        <f t="shared" si="3"/>
        <v>-7.0553329913867705E-3</v>
      </c>
      <c r="U24" s="332"/>
    </row>
    <row r="25" spans="2:24" ht="10.5" x14ac:dyDescent="0.25">
      <c r="D25" s="342"/>
      <c r="E25" s="332"/>
      <c r="G25" s="342"/>
      <c r="L25" s="332"/>
      <c r="O25" s="332"/>
      <c r="P25" s="332"/>
      <c r="R25" s="332"/>
      <c r="T25" s="335"/>
      <c r="V25" s="382" t="s">
        <v>6</v>
      </c>
      <c r="W25" s="383">
        <f>W11</f>
        <v>610028363.10562325</v>
      </c>
      <c r="X25" s="383">
        <f>X11</f>
        <v>720105376.28516388</v>
      </c>
    </row>
    <row r="26" spans="2:24" s="4" customFormat="1" ht="10.5" x14ac:dyDescent="0.25">
      <c r="B26" s="343" t="s">
        <v>514</v>
      </c>
      <c r="C26" s="95"/>
      <c r="D26" s="94"/>
      <c r="E26" s="344"/>
      <c r="S26" s="334"/>
      <c r="T26" s="216"/>
      <c r="V26" s="1" t="s">
        <v>7</v>
      </c>
      <c r="W26" s="384">
        <f>W13+W18</f>
        <v>227926862.9423449</v>
      </c>
      <c r="X26" s="384">
        <f>X13+X18</f>
        <v>247014476.78763968</v>
      </c>
    </row>
    <row r="27" spans="2:24" s="4" customFormat="1" ht="10.5" x14ac:dyDescent="0.25">
      <c r="B27" s="93" t="s">
        <v>55</v>
      </c>
      <c r="C27" s="345" t="s">
        <v>515</v>
      </c>
      <c r="D27" s="96">
        <f>D11+D12</f>
        <v>609257701.15931809</v>
      </c>
      <c r="E27" s="191">
        <f>E11+E12</f>
        <v>363973986.91868043</v>
      </c>
      <c r="F27" s="331">
        <f t="shared" ref="F27:F34" si="9">(E27)/D27</f>
        <v>0.5974056400536214</v>
      </c>
      <c r="G27" s="346">
        <f>G11+G12</f>
        <v>595137978</v>
      </c>
      <c r="H27" s="191">
        <f>H11+H12</f>
        <v>355538796.90632904</v>
      </c>
      <c r="I27" s="191">
        <f t="shared" ref="I27:Q27" si="10">I11+I12</f>
        <v>275786939</v>
      </c>
      <c r="J27" s="191">
        <f t="shared" si="10"/>
        <v>15580712.26</v>
      </c>
      <c r="K27" s="191">
        <f t="shared" si="10"/>
        <v>12015835.775819998</v>
      </c>
      <c r="L27" s="191">
        <f t="shared" si="10"/>
        <v>2172227.8215000001</v>
      </c>
      <c r="M27" s="191">
        <f t="shared" si="10"/>
        <v>13539388.999499999</v>
      </c>
      <c r="N27" s="191">
        <f t="shared" si="10"/>
        <v>1868733.25092</v>
      </c>
      <c r="O27" s="191">
        <f t="shared" si="10"/>
        <v>-815339.02986000001</v>
      </c>
      <c r="P27" s="191">
        <f t="shared" si="10"/>
        <v>13402348.09</v>
      </c>
      <c r="Q27" s="191">
        <f t="shared" si="10"/>
        <v>13438215.54324</v>
      </c>
      <c r="R27" s="191">
        <f>R11+R12</f>
        <v>702527858.61744916</v>
      </c>
      <c r="S27" s="332">
        <f>SUM(S11:S12)</f>
        <v>-3481515.8200000003</v>
      </c>
      <c r="T27" s="335">
        <f t="shared" ref="T27:T34" si="11">S27/R27</f>
        <v>-4.955697880581568E-3</v>
      </c>
      <c r="U27" s="220"/>
      <c r="V27" s="1" t="s">
        <v>8</v>
      </c>
      <c r="W27" s="384">
        <f>W14+W16+W19+W21</f>
        <v>91234749.696306601</v>
      </c>
      <c r="X27" s="384">
        <f>X14+X16+X19+X21</f>
        <v>54652374.909515806</v>
      </c>
    </row>
    <row r="28" spans="2:24" s="4" customFormat="1" ht="10.5" x14ac:dyDescent="0.25">
      <c r="B28" s="97" t="s">
        <v>119</v>
      </c>
      <c r="C28" s="345" t="s">
        <v>516</v>
      </c>
      <c r="D28" s="96">
        <f>D13+D18</f>
        <v>234176518.05324447</v>
      </c>
      <c r="E28" s="191">
        <f>E13+E18</f>
        <v>115542872.56999999</v>
      </c>
      <c r="F28" s="331">
        <f t="shared" si="9"/>
        <v>0.49340076251252968</v>
      </c>
      <c r="G28" s="346">
        <f t="shared" ref="G28:Q32" si="12">G13+G18</f>
        <v>238228754</v>
      </c>
      <c r="H28" s="191">
        <f t="shared" si="12"/>
        <v>117541966.18695377</v>
      </c>
      <c r="I28" s="191">
        <f t="shared" si="12"/>
        <v>108525587.15000001</v>
      </c>
      <c r="J28" s="191">
        <f t="shared" si="12"/>
        <v>6226370.3300000001</v>
      </c>
      <c r="K28" s="191">
        <f t="shared" si="12"/>
        <v>4809120.7685700003</v>
      </c>
      <c r="L28" s="191">
        <f t="shared" si="12"/>
        <v>733744.56231999991</v>
      </c>
      <c r="M28" s="191">
        <f t="shared" si="12"/>
        <v>6270180.80528</v>
      </c>
      <c r="N28" s="191">
        <f t="shared" si="12"/>
        <v>843329.78916000004</v>
      </c>
      <c r="O28" s="191">
        <f t="shared" si="12"/>
        <v>-350196.26838000002</v>
      </c>
      <c r="P28" s="191">
        <f t="shared" si="12"/>
        <v>7689984.7199999997</v>
      </c>
      <c r="Q28" s="191">
        <f t="shared" si="12"/>
        <v>5889014.7988799997</v>
      </c>
      <c r="R28" s="191">
        <f>R13+R18</f>
        <v>258179102.84278378</v>
      </c>
      <c r="S28" s="332">
        <f>SUM(S13,S18)</f>
        <v>-3904549.38</v>
      </c>
      <c r="T28" s="335">
        <f t="shared" si="11"/>
        <v>-1.5123413696179918E-2</v>
      </c>
      <c r="V28" s="1"/>
      <c r="W28" s="384"/>
      <c r="X28" s="384"/>
    </row>
    <row r="29" spans="2:24" s="4" customFormat="1" x14ac:dyDescent="0.2">
      <c r="B29" s="93" t="s">
        <v>120</v>
      </c>
      <c r="C29" s="345" t="s">
        <v>517</v>
      </c>
      <c r="D29" s="96">
        <f t="shared" ref="D29:E32" si="13">D14+D19</f>
        <v>86328991.912539363</v>
      </c>
      <c r="E29" s="191">
        <f t="shared" si="13"/>
        <v>21021209.463333469</v>
      </c>
      <c r="F29" s="331">
        <f t="shared" si="9"/>
        <v>0.24350115757902321</v>
      </c>
      <c r="G29" s="346">
        <f t="shared" si="12"/>
        <v>88262658</v>
      </c>
      <c r="H29" s="191">
        <f t="shared" si="12"/>
        <v>21418850.727763001</v>
      </c>
      <c r="I29" s="191">
        <f t="shared" si="12"/>
        <v>27516824.669999998</v>
      </c>
      <c r="J29" s="191">
        <f t="shared" si="12"/>
        <v>1702937.78</v>
      </c>
      <c r="K29" s="191">
        <f t="shared" si="12"/>
        <v>1320872.6028</v>
      </c>
      <c r="L29" s="191">
        <f t="shared" si="12"/>
        <v>131511.36041999998</v>
      </c>
      <c r="M29" s="191">
        <f t="shared" si="12"/>
        <v>775828.76381999988</v>
      </c>
      <c r="N29" s="191">
        <f t="shared" si="12"/>
        <v>117389.33514000001</v>
      </c>
      <c r="O29" s="191">
        <f t="shared" si="12"/>
        <v>-49427.088479999999</v>
      </c>
      <c r="P29" s="191">
        <f t="shared" si="12"/>
        <v>-1724671</v>
      </c>
      <c r="Q29" s="191">
        <f t="shared" si="12"/>
        <v>992954.90249999997</v>
      </c>
      <c r="R29" s="191">
        <f>R14+R19</f>
        <v>52203072.053963006</v>
      </c>
      <c r="S29" s="332">
        <f>SUM(S14,S19)</f>
        <v>1474</v>
      </c>
      <c r="T29" s="335">
        <f t="shared" si="11"/>
        <v>2.8235886165402424E-5</v>
      </c>
      <c r="W29" s="403"/>
      <c r="X29" s="403"/>
    </row>
    <row r="30" spans="2:24" s="4" customFormat="1" x14ac:dyDescent="0.2">
      <c r="B30" s="93" t="s">
        <v>106</v>
      </c>
      <c r="C30" s="345" t="s">
        <v>518</v>
      </c>
      <c r="D30" s="96">
        <f t="shared" si="13"/>
        <v>90957971.203620166</v>
      </c>
      <c r="E30" s="191">
        <f t="shared" si="13"/>
        <v>9185207.3300000001</v>
      </c>
      <c r="F30" s="331">
        <f t="shared" si="9"/>
        <v>0.10098298377211853</v>
      </c>
      <c r="G30" s="346">
        <f t="shared" si="12"/>
        <v>83672471</v>
      </c>
      <c r="H30" s="191">
        <f t="shared" si="12"/>
        <v>8440802.2091094647</v>
      </c>
      <c r="I30" s="191">
        <f t="shared" si="12"/>
        <v>5142832.66</v>
      </c>
      <c r="J30" s="191">
        <f t="shared" si="12"/>
        <v>338659.77</v>
      </c>
      <c r="K30" s="191">
        <f t="shared" si="12"/>
        <v>218986.93693999999</v>
      </c>
      <c r="L30" s="191">
        <f t="shared" si="12"/>
        <v>57686.287585402366</v>
      </c>
      <c r="M30" s="191">
        <f t="shared" si="12"/>
        <v>405811.48435000004</v>
      </c>
      <c r="N30" s="191">
        <f t="shared" si="12"/>
        <v>67774.701509999999</v>
      </c>
      <c r="O30" s="191">
        <f t="shared" si="12"/>
        <v>-22591.567170000002</v>
      </c>
      <c r="P30" s="191">
        <f t="shared" si="12"/>
        <v>0</v>
      </c>
      <c r="Q30" s="191">
        <f t="shared" si="12"/>
        <v>561442.28041000001</v>
      </c>
      <c r="R30" s="191">
        <f>R15+R20</f>
        <v>15211404.762734869</v>
      </c>
      <c r="S30" s="332">
        <f>SUM(S15,S20)</f>
        <v>0</v>
      </c>
      <c r="T30" s="335">
        <f t="shared" si="11"/>
        <v>0</v>
      </c>
    </row>
    <row r="31" spans="2:24" s="4" customFormat="1" x14ac:dyDescent="0.2">
      <c r="B31" s="93" t="s">
        <v>519</v>
      </c>
      <c r="C31" s="345" t="s">
        <v>520</v>
      </c>
      <c r="D31" s="96">
        <f t="shared" si="13"/>
        <v>9748488.4229263552</v>
      </c>
      <c r="E31" s="191">
        <f t="shared" si="13"/>
        <v>2062194.29</v>
      </c>
      <c r="F31" s="331">
        <f t="shared" si="9"/>
        <v>0.2115399024478668</v>
      </c>
      <c r="G31" s="346">
        <f t="shared" si="12"/>
        <v>6648514</v>
      </c>
      <c r="H31" s="191">
        <f t="shared" si="12"/>
        <v>1395842.5736290861</v>
      </c>
      <c r="I31" s="191">
        <f t="shared" si="12"/>
        <v>2301730.9900000002</v>
      </c>
      <c r="J31" s="191">
        <f t="shared" si="12"/>
        <v>143544.12</v>
      </c>
      <c r="K31" s="191">
        <f t="shared" si="12"/>
        <v>92712.486839999998</v>
      </c>
      <c r="L31" s="191">
        <f t="shared" si="12"/>
        <v>8709.5533400000004</v>
      </c>
      <c r="M31" s="191">
        <f t="shared" si="12"/>
        <v>72136.376900000003</v>
      </c>
      <c r="N31" s="191">
        <f t="shared" si="12"/>
        <v>8111.1870799999997</v>
      </c>
      <c r="O31" s="191">
        <f t="shared" si="12"/>
        <v>-2194.0096199999998</v>
      </c>
      <c r="P31" s="191">
        <f t="shared" si="12"/>
        <v>-113675.40000000001</v>
      </c>
      <c r="Q31" s="191">
        <f t="shared" si="12"/>
        <v>56246.428440000003</v>
      </c>
      <c r="R31" s="191">
        <f>R16+R21</f>
        <v>3963164.3066090867</v>
      </c>
      <c r="S31" s="332">
        <f>SUM(S16,S21)</f>
        <v>-1408.1700000000023</v>
      </c>
      <c r="T31" s="335">
        <f t="shared" si="11"/>
        <v>-3.5531456458963803E-4</v>
      </c>
    </row>
    <row r="32" spans="2:24" s="4" customFormat="1" x14ac:dyDescent="0.2">
      <c r="B32" s="90" t="s">
        <v>521</v>
      </c>
      <c r="C32" s="345" t="s">
        <v>522</v>
      </c>
      <c r="D32" s="96">
        <f t="shared" si="13"/>
        <v>123778170.49320194</v>
      </c>
      <c r="E32" s="191">
        <f t="shared" si="13"/>
        <v>5715264.2899999991</v>
      </c>
      <c r="F32" s="331">
        <f t="shared" si="9"/>
        <v>4.6173442919920107E-2</v>
      </c>
      <c r="G32" s="346">
        <f t="shared" si="12"/>
        <v>115103058</v>
      </c>
      <c r="H32" s="191">
        <f t="shared" si="12"/>
        <v>5223194.8900890779</v>
      </c>
      <c r="I32" s="191">
        <f t="shared" si="12"/>
        <v>6315696.2199999997</v>
      </c>
      <c r="J32" s="191">
        <f t="shared" si="12"/>
        <v>412816.6</v>
      </c>
      <c r="K32" s="191">
        <f t="shared" si="12"/>
        <v>266938.82412</v>
      </c>
      <c r="L32" s="191">
        <f t="shared" si="12"/>
        <v>28322.755380010873</v>
      </c>
      <c r="M32" s="191">
        <f t="shared" si="12"/>
        <v>303872.07311999996</v>
      </c>
      <c r="N32" s="191">
        <f t="shared" si="12"/>
        <v>49494.314940000004</v>
      </c>
      <c r="O32" s="191">
        <f t="shared" si="12"/>
        <v>-16114.428119999999</v>
      </c>
      <c r="P32" s="191">
        <f t="shared" si="12"/>
        <v>0</v>
      </c>
      <c r="Q32" s="191">
        <f t="shared" si="12"/>
        <v>430485.43692000001</v>
      </c>
      <c r="R32" s="191">
        <f>R17+R22</f>
        <v>13014706.686449088</v>
      </c>
      <c r="S32" s="332">
        <f>SUM(S17,S22)</f>
        <v>0</v>
      </c>
      <c r="T32" s="335">
        <f t="shared" si="11"/>
        <v>0</v>
      </c>
    </row>
    <row r="33" spans="2:20" s="4" customFormat="1" x14ac:dyDescent="0.2">
      <c r="B33" s="90" t="s">
        <v>112</v>
      </c>
      <c r="C33" s="93"/>
      <c r="D33" s="96">
        <f>D23</f>
        <v>37056427.854413897</v>
      </c>
      <c r="E33" s="191">
        <f>E23</f>
        <v>1757519.5213237838</v>
      </c>
      <c r="F33" s="331">
        <f t="shared" si="9"/>
        <v>4.7428195945617584E-2</v>
      </c>
      <c r="G33" s="346">
        <f>G23</f>
        <v>35501588</v>
      </c>
      <c r="H33" s="191">
        <f>H23</f>
        <v>1683776.2720445858</v>
      </c>
      <c r="I33" s="191">
        <f t="shared" ref="I33:Q33" si="14">I23</f>
        <v>0</v>
      </c>
      <c r="J33" s="191">
        <f t="shared" si="14"/>
        <v>0</v>
      </c>
      <c r="K33" s="191">
        <f t="shared" si="14"/>
        <v>0</v>
      </c>
      <c r="L33" s="191">
        <f t="shared" si="14"/>
        <v>0</v>
      </c>
      <c r="M33" s="191">
        <f t="shared" si="14"/>
        <v>46507.080280000002</v>
      </c>
      <c r="N33" s="191">
        <f t="shared" si="14"/>
        <v>7455.3334800000002</v>
      </c>
      <c r="O33" s="191">
        <f t="shared" si="14"/>
        <v>-2485.1111599999999</v>
      </c>
      <c r="P33" s="191">
        <f t="shared" si="14"/>
        <v>0</v>
      </c>
      <c r="Q33" s="191">
        <f t="shared" si="14"/>
        <v>33016.476840000003</v>
      </c>
      <c r="R33" s="191">
        <f>R23</f>
        <v>1768270.0514845857</v>
      </c>
      <c r="S33" s="332">
        <f>S23</f>
        <v>0</v>
      </c>
      <c r="T33" s="335">
        <f t="shared" si="11"/>
        <v>0</v>
      </c>
    </row>
    <row r="34" spans="2:20" s="4" customFormat="1" x14ac:dyDescent="0.2">
      <c r="B34" s="90" t="s">
        <v>60</v>
      </c>
      <c r="C34" s="90"/>
      <c r="D34" s="98">
        <f>SUM(D27:D33)</f>
        <v>1191304269.0992644</v>
      </c>
      <c r="E34" s="221">
        <f>SUM(E27:E33)</f>
        <v>519258254.38333774</v>
      </c>
      <c r="F34" s="347">
        <f t="shared" si="9"/>
        <v>0.43587374598761802</v>
      </c>
      <c r="G34" s="348">
        <f>SUM(G27:G33)</f>
        <v>1162555021</v>
      </c>
      <c r="H34" s="221">
        <f>SUM(H27:H33)</f>
        <v>511243229.76591808</v>
      </c>
      <c r="I34" s="221">
        <f t="shared" ref="I34:Q34" si="15">SUM(I27:I33)</f>
        <v>425589610.69000006</v>
      </c>
      <c r="J34" s="221">
        <f t="shared" si="15"/>
        <v>24405040.860000003</v>
      </c>
      <c r="K34" s="221">
        <f t="shared" si="15"/>
        <v>18724467.395089999</v>
      </c>
      <c r="L34" s="221">
        <f t="shared" si="15"/>
        <v>3132202.3405454131</v>
      </c>
      <c r="M34" s="221">
        <f t="shared" si="15"/>
        <v>21413725.583249997</v>
      </c>
      <c r="N34" s="221">
        <f t="shared" si="15"/>
        <v>2962287.9122300004</v>
      </c>
      <c r="O34" s="221">
        <f t="shared" si="15"/>
        <v>-1258347.5027899998</v>
      </c>
      <c r="P34" s="221">
        <f t="shared" si="15"/>
        <v>19253986.41</v>
      </c>
      <c r="Q34" s="221">
        <f t="shared" si="15"/>
        <v>21401375.867229998</v>
      </c>
      <c r="R34" s="221">
        <f>SUM(R27:R33)</f>
        <v>1046867579.3214735</v>
      </c>
      <c r="S34" s="221">
        <f>SUM(S27:S33)</f>
        <v>-7385999.3700000001</v>
      </c>
      <c r="T34" s="341">
        <f t="shared" si="11"/>
        <v>-7.0553329913867723E-3</v>
      </c>
    </row>
    <row r="35" spans="2:20" s="4" customFormat="1" x14ac:dyDescent="0.2">
      <c r="B35" s="5"/>
      <c r="C35" s="5"/>
      <c r="D35" s="5"/>
      <c r="E35" s="5"/>
      <c r="F35" s="5"/>
      <c r="I35" s="53"/>
      <c r="L35" s="5"/>
      <c r="N35" s="5"/>
      <c r="O35" s="5"/>
      <c r="P35" s="5"/>
      <c r="Q35" s="5"/>
      <c r="R35" s="5"/>
      <c r="S35" s="29"/>
    </row>
    <row r="36" spans="2:20" ht="12" x14ac:dyDescent="0.2">
      <c r="B36" s="65" t="s">
        <v>523</v>
      </c>
      <c r="D36" s="342"/>
      <c r="E36" s="342"/>
      <c r="H36" s="294"/>
      <c r="L36" s="342"/>
      <c r="O36" s="342"/>
      <c r="P36" s="342"/>
      <c r="R36" s="342"/>
    </row>
    <row r="37" spans="2:20" ht="12" x14ac:dyDescent="0.2">
      <c r="B37" s="65" t="s">
        <v>524</v>
      </c>
    </row>
  </sheetData>
  <printOptions horizontalCentered="1"/>
  <pageMargins left="0.45" right="0.45" top="0.75" bottom="0.75" header="0.3" footer="0.3"/>
  <pageSetup paperSize="5" scale="75" orientation="landscape" blackAndWhite="1" r:id="rId1"/>
  <headerFooter>
    <oddFooter>&amp;L&amp;F 
&amp;A&amp;C&amp;P&amp;R&amp;D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B1:H44"/>
  <sheetViews>
    <sheetView zoomScaleNormal="100" workbookViewId="0">
      <selection activeCell="G7" sqref="G7"/>
    </sheetView>
  </sheetViews>
  <sheetFormatPr defaultColWidth="9.1796875" defaultRowHeight="10" x14ac:dyDescent="0.2"/>
  <cols>
    <col min="1" max="1" width="2.1796875" style="4" customWidth="1"/>
    <col min="2" max="2" width="2.453125" style="4" customWidth="1"/>
    <col min="3" max="3" width="33" style="4" customWidth="1"/>
    <col min="4" max="5" width="11.81640625" style="4" customWidth="1"/>
    <col min="6" max="6" width="2.7265625" style="53" customWidth="1"/>
    <col min="7" max="8" width="11.81640625" style="4" customWidth="1"/>
    <col min="9" max="16384" width="9.1796875" style="4"/>
  </cols>
  <sheetData>
    <row r="1" spans="2:8" x14ac:dyDescent="0.2">
      <c r="B1" s="391" t="s">
        <v>0</v>
      </c>
      <c r="C1" s="391"/>
      <c r="D1" s="391"/>
      <c r="E1" s="391"/>
      <c r="F1" s="391"/>
      <c r="G1" s="391"/>
      <c r="H1" s="391"/>
    </row>
    <row r="2" spans="2:8" x14ac:dyDescent="0.2">
      <c r="B2" s="391" t="str">
        <f>'Rate Impacts Sch 142'!B2</f>
        <v>2022 Gas Schedule 142 Decoupling Filing</v>
      </c>
      <c r="C2" s="391"/>
      <c r="D2" s="391"/>
      <c r="E2" s="391"/>
      <c r="F2" s="391"/>
      <c r="G2" s="391"/>
      <c r="H2" s="391"/>
    </row>
    <row r="3" spans="2:8" x14ac:dyDescent="0.2">
      <c r="B3" s="186" t="s">
        <v>316</v>
      </c>
      <c r="C3" s="186"/>
      <c r="D3" s="186"/>
      <c r="E3" s="186"/>
      <c r="F3" s="186"/>
      <c r="G3" s="186"/>
      <c r="H3" s="186"/>
    </row>
    <row r="4" spans="2:8" x14ac:dyDescent="0.2">
      <c r="B4" s="186" t="str">
        <f>'Rate Impacts Sch 142'!B4</f>
        <v>Proposed Rates Effective May 1, 2022</v>
      </c>
      <c r="C4" s="186"/>
      <c r="D4" s="186"/>
      <c r="E4" s="186"/>
      <c r="F4" s="186"/>
      <c r="G4" s="186"/>
      <c r="H4" s="186"/>
    </row>
    <row r="6" spans="2:8" x14ac:dyDescent="0.2">
      <c r="G6" s="349" t="s">
        <v>525</v>
      </c>
      <c r="H6" s="349"/>
    </row>
    <row r="7" spans="2:8" x14ac:dyDescent="0.2">
      <c r="D7" s="350" t="s">
        <v>117</v>
      </c>
      <c r="E7" s="350"/>
      <c r="F7" s="90"/>
      <c r="G7" s="350" t="s">
        <v>526</v>
      </c>
      <c r="H7" s="350"/>
    </row>
    <row r="8" spans="2:8" ht="12" x14ac:dyDescent="0.2">
      <c r="D8" s="351" t="s">
        <v>340</v>
      </c>
      <c r="E8" s="351" t="s">
        <v>126</v>
      </c>
      <c r="F8" s="352"/>
      <c r="G8" s="351" t="s">
        <v>81</v>
      </c>
      <c r="H8" s="351" t="s">
        <v>126</v>
      </c>
    </row>
    <row r="9" spans="2:8" x14ac:dyDescent="0.2">
      <c r="B9" s="4" t="s">
        <v>127</v>
      </c>
      <c r="D9" s="18">
        <v>64</v>
      </c>
      <c r="E9" s="210"/>
      <c r="F9" s="353"/>
      <c r="G9" s="18">
        <v>64</v>
      </c>
      <c r="H9" s="210"/>
    </row>
    <row r="10" spans="2:8" x14ac:dyDescent="0.2">
      <c r="D10" s="18"/>
      <c r="E10" s="210"/>
      <c r="F10" s="353"/>
      <c r="G10" s="18"/>
      <c r="H10" s="210"/>
    </row>
    <row r="11" spans="2:8" x14ac:dyDescent="0.2">
      <c r="B11" s="4" t="s">
        <v>128</v>
      </c>
      <c r="D11" s="18"/>
      <c r="E11" s="210"/>
      <c r="F11" s="353"/>
      <c r="G11" s="18"/>
      <c r="H11" s="210"/>
    </row>
    <row r="12" spans="2:8" x14ac:dyDescent="0.2">
      <c r="C12" s="4" t="s">
        <v>527</v>
      </c>
      <c r="D12" s="354">
        <v>11.52</v>
      </c>
      <c r="E12" s="210">
        <f>D12</f>
        <v>11.52</v>
      </c>
      <c r="F12" s="355"/>
      <c r="G12" s="29">
        <f>$D$12</f>
        <v>11.52</v>
      </c>
      <c r="H12" s="210">
        <f>G12</f>
        <v>11.52</v>
      </c>
    </row>
    <row r="13" spans="2:8" x14ac:dyDescent="0.2">
      <c r="C13" s="4" t="s">
        <v>113</v>
      </c>
      <c r="D13" s="356">
        <f>SUM(D12:D12)</f>
        <v>11.52</v>
      </c>
      <c r="E13" s="356">
        <f>SUM(E12:E12)</f>
        <v>11.52</v>
      </c>
      <c r="F13" s="355"/>
      <c r="G13" s="356">
        <f>SUM(G12:G12)</f>
        <v>11.52</v>
      </c>
      <c r="H13" s="356">
        <f>SUM(H12:H12)</f>
        <v>11.52</v>
      </c>
    </row>
    <row r="14" spans="2:8" x14ac:dyDescent="0.2">
      <c r="D14" s="357"/>
      <c r="E14" s="210"/>
      <c r="F14" s="355"/>
      <c r="G14" s="29"/>
      <c r="H14" s="210"/>
    </row>
    <row r="15" spans="2:8" x14ac:dyDescent="0.2">
      <c r="B15" s="4" t="s">
        <v>129</v>
      </c>
      <c r="E15" s="210"/>
      <c r="H15" s="210"/>
    </row>
    <row r="16" spans="2:8" x14ac:dyDescent="0.2">
      <c r="C16" s="4" t="s">
        <v>528</v>
      </c>
      <c r="D16" s="358">
        <v>0.41964000000000001</v>
      </c>
      <c r="E16" s="210"/>
      <c r="F16" s="359"/>
      <c r="G16" s="211">
        <f>$D$16</f>
        <v>0.41964000000000001</v>
      </c>
      <c r="H16" s="210"/>
    </row>
    <row r="17" spans="2:8" x14ac:dyDescent="0.2">
      <c r="C17" s="4" t="s">
        <v>529</v>
      </c>
      <c r="D17" s="266">
        <v>3.65E-3</v>
      </c>
      <c r="E17" s="210"/>
      <c r="F17" s="359"/>
      <c r="G17" s="194">
        <f>$D$17</f>
        <v>3.65E-3</v>
      </c>
      <c r="H17" s="210"/>
    </row>
    <row r="18" spans="2:8" x14ac:dyDescent="0.2">
      <c r="C18" s="4" t="s">
        <v>530</v>
      </c>
      <c r="D18" s="358">
        <v>2.2749999999999999E-2</v>
      </c>
      <c r="E18" s="210"/>
      <c r="F18" s="359"/>
      <c r="G18" s="194">
        <f>$D$18</f>
        <v>2.2749999999999999E-2</v>
      </c>
      <c r="H18" s="210"/>
    </row>
    <row r="19" spans="2:8" x14ac:dyDescent="0.2">
      <c r="C19" s="4" t="s">
        <v>531</v>
      </c>
      <c r="D19" s="358">
        <v>3.14E-3</v>
      </c>
      <c r="E19" s="210"/>
      <c r="F19" s="359"/>
      <c r="G19" s="211">
        <f>$D$19</f>
        <v>3.14E-3</v>
      </c>
      <c r="H19" s="210"/>
    </row>
    <row r="20" spans="2:8" x14ac:dyDescent="0.2">
      <c r="C20" s="4" t="s">
        <v>532</v>
      </c>
      <c r="D20" s="358">
        <v>-1.3699999999999999E-3</v>
      </c>
      <c r="E20" s="210"/>
      <c r="F20" s="359"/>
      <c r="G20" s="194">
        <f>$D$20</f>
        <v>-1.3699999999999999E-3</v>
      </c>
      <c r="H20" s="210"/>
    </row>
    <row r="21" spans="2:8" x14ac:dyDescent="0.2">
      <c r="C21" s="4" t="s">
        <v>533</v>
      </c>
      <c r="D21" s="360">
        <f>'Revenue Impacts Sch 142'!$E$10</f>
        <v>2.2519999999999998E-2</v>
      </c>
      <c r="E21" s="210"/>
      <c r="F21" s="359"/>
      <c r="G21" s="360">
        <f>'Revenue Impacts Sch 142'!$F$10</f>
        <v>1.6670000000000001E-2</v>
      </c>
      <c r="H21" s="210"/>
    </row>
    <row r="22" spans="2:8" x14ac:dyDescent="0.2">
      <c r="C22" s="4" t="s">
        <v>534</v>
      </c>
      <c r="D22" s="266">
        <v>2.2579999999999999E-2</v>
      </c>
      <c r="E22" s="210"/>
      <c r="F22" s="359"/>
      <c r="G22" s="194">
        <f>$D$22</f>
        <v>2.2579999999999999E-2</v>
      </c>
      <c r="H22" s="210"/>
    </row>
    <row r="23" spans="2:8" x14ac:dyDescent="0.2">
      <c r="C23" s="4" t="s">
        <v>113</v>
      </c>
      <c r="D23" s="212">
        <f>SUM(D16:D22)</f>
        <v>0.49290999999999996</v>
      </c>
      <c r="E23" s="210">
        <f>ROUND(D23*D$9,2)</f>
        <v>31.55</v>
      </c>
      <c r="F23" s="359"/>
      <c r="G23" s="212">
        <f>SUM(G16:G22)</f>
        <v>0.48705999999999999</v>
      </c>
      <c r="H23" s="210">
        <f>ROUND(G23*G$9,2)</f>
        <v>31.17</v>
      </c>
    </row>
    <row r="25" spans="2:8" x14ac:dyDescent="0.2">
      <c r="C25" s="4" t="s">
        <v>535</v>
      </c>
      <c r="D25" s="358">
        <v>2.019E-2</v>
      </c>
      <c r="E25" s="210">
        <f>ROUND(D25*D$9,2)</f>
        <v>1.29</v>
      </c>
      <c r="F25" s="359"/>
      <c r="G25" s="213">
        <f>$D$25</f>
        <v>2.019E-2</v>
      </c>
      <c r="H25" s="210">
        <f>ROUND(G25*G$9,2)</f>
        <v>1.29</v>
      </c>
    </row>
    <row r="26" spans="2:8" x14ac:dyDescent="0.2">
      <c r="D26" s="358"/>
      <c r="E26" s="210"/>
      <c r="F26" s="359"/>
      <c r="G26" s="211"/>
      <c r="H26" s="210"/>
    </row>
    <row r="27" spans="2:8" x14ac:dyDescent="0.2">
      <c r="C27" s="4" t="s">
        <v>536</v>
      </c>
      <c r="D27" s="358">
        <v>0.46339999999999998</v>
      </c>
      <c r="E27" s="210"/>
      <c r="F27" s="359"/>
      <c r="G27" s="194">
        <f>$D$27</f>
        <v>0.46339999999999998</v>
      </c>
      <c r="H27" s="210"/>
    </row>
    <row r="28" spans="2:8" x14ac:dyDescent="0.2">
      <c r="C28" s="4" t="s">
        <v>537</v>
      </c>
      <c r="D28" s="358">
        <v>2.6179999999999998E-2</v>
      </c>
      <c r="E28" s="210"/>
      <c r="F28" s="359"/>
      <c r="G28" s="194">
        <f>$D$28</f>
        <v>2.6179999999999998E-2</v>
      </c>
      <c r="H28" s="210"/>
    </row>
    <row r="29" spans="2:8" x14ac:dyDescent="0.2">
      <c r="C29" s="4" t="s">
        <v>113</v>
      </c>
      <c r="D29" s="212">
        <f>SUM(D27:D28)</f>
        <v>0.48957999999999996</v>
      </c>
      <c r="E29" s="210">
        <f>ROUND(D29*D$9,2)</f>
        <v>31.33</v>
      </c>
      <c r="F29" s="359"/>
      <c r="G29" s="212">
        <f>SUM(G27:G28)</f>
        <v>0.48957999999999996</v>
      </c>
      <c r="H29" s="210">
        <f>ROUND(G29*G$9,2)</f>
        <v>31.33</v>
      </c>
    </row>
    <row r="30" spans="2:8" x14ac:dyDescent="0.2">
      <c r="C30" s="4" t="s">
        <v>130</v>
      </c>
      <c r="D30" s="212">
        <f>D23+D25+D29</f>
        <v>1.00268</v>
      </c>
      <c r="E30" s="214">
        <f>SUM(E23,E25,E29)</f>
        <v>64.17</v>
      </c>
      <c r="F30" s="361"/>
      <c r="G30" s="212">
        <f>G23+G25+G29</f>
        <v>0.99682999999999988</v>
      </c>
      <c r="H30" s="214">
        <f>SUM(H23,H25,H29)</f>
        <v>63.79</v>
      </c>
    </row>
    <row r="31" spans="2:8" x14ac:dyDescent="0.2">
      <c r="E31" s="210"/>
      <c r="H31" s="210"/>
    </row>
    <row r="32" spans="2:8" x14ac:dyDescent="0.2">
      <c r="B32" s="4" t="s">
        <v>131</v>
      </c>
      <c r="D32" s="29"/>
      <c r="E32" s="210">
        <f>E13+E30</f>
        <v>75.69</v>
      </c>
      <c r="F32" s="362"/>
      <c r="G32" s="29"/>
      <c r="H32" s="210">
        <f>H13+H30</f>
        <v>75.31</v>
      </c>
    </row>
    <row r="33" spans="2:8" x14ac:dyDescent="0.2">
      <c r="B33" s="4" t="s">
        <v>132</v>
      </c>
      <c r="D33" s="29"/>
      <c r="E33" s="210"/>
      <c r="F33" s="362"/>
      <c r="G33" s="29"/>
      <c r="H33" s="210">
        <f>H32-$E32</f>
        <v>-0.37999999999999545</v>
      </c>
    </row>
    <row r="34" spans="2:8" x14ac:dyDescent="0.2">
      <c r="B34" s="4" t="s">
        <v>133</v>
      </c>
      <c r="D34" s="215"/>
      <c r="E34" s="215"/>
      <c r="F34" s="363"/>
      <c r="G34" s="215"/>
      <c r="H34" s="216">
        <f>H33/$E32</f>
        <v>-5.0204782666137598E-3</v>
      </c>
    </row>
    <row r="35" spans="2:8" x14ac:dyDescent="0.2">
      <c r="E35" s="210"/>
    </row>
    <row r="36" spans="2:8" x14ac:dyDescent="0.2">
      <c r="B36" s="4" t="s">
        <v>134</v>
      </c>
      <c r="D36" s="211">
        <f>D23+D25</f>
        <v>0.5131</v>
      </c>
      <c r="E36" s="210"/>
      <c r="F36" s="361"/>
      <c r="G36" s="211">
        <f>G23+G25</f>
        <v>0.50724999999999998</v>
      </c>
    </row>
    <row r="38" spans="2:8" ht="12" x14ac:dyDescent="0.2">
      <c r="B38" s="66" t="s">
        <v>538</v>
      </c>
    </row>
    <row r="39" spans="2:8" x14ac:dyDescent="0.2">
      <c r="C39" s="66"/>
      <c r="D39" s="66"/>
      <c r="E39" s="66"/>
      <c r="F39" s="364"/>
      <c r="G39" s="364"/>
      <c r="H39" s="364"/>
    </row>
    <row r="44" spans="2:8" ht="14.25" customHeight="1" x14ac:dyDescent="0.2"/>
  </sheetData>
  <printOptions horizontalCentered="1"/>
  <pageMargins left="0.5" right="0.5" top="1" bottom="1" header="0.5" footer="0.5"/>
  <pageSetup orientation="landscape" blackAndWhite="1" r:id="rId1"/>
  <headerFooter alignWithMargins="0">
    <oddFooter>&amp;L&amp;F  
&amp;A&amp;C&amp;P&amp;R&amp;D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N92"/>
  <sheetViews>
    <sheetView zoomScaleNormal="100" workbookViewId="0">
      <pane ySplit="8" topLeftCell="A9" activePane="bottomLeft" state="frozen"/>
      <selection activeCell="E36" sqref="E36"/>
      <selection pane="bottomLeft" activeCell="B8" sqref="B8"/>
    </sheetView>
  </sheetViews>
  <sheetFormatPr defaultColWidth="9.1796875" defaultRowHeight="10" x14ac:dyDescent="0.2"/>
  <cols>
    <col min="1" max="1" width="2.54296875" style="65" customWidth="1"/>
    <col min="2" max="2" width="15.7265625" style="65" bestFit="1" customWidth="1"/>
    <col min="3" max="3" width="7.81640625" style="65" bestFit="1" customWidth="1"/>
    <col min="4" max="4" width="12.6328125" style="65" customWidth="1"/>
    <col min="5" max="6" width="8.90625" style="65" bestFit="1" customWidth="1"/>
    <col min="7" max="7" width="10.7265625" style="65" bestFit="1" customWidth="1"/>
    <col min="8" max="8" width="12.1796875" style="65" bestFit="1" customWidth="1"/>
    <col min="9" max="9" width="13.26953125" style="65" bestFit="1" customWidth="1"/>
    <col min="10" max="10" width="6.6328125" style="65" bestFit="1" customWidth="1"/>
    <col min="11" max="12" width="9.1796875" style="65"/>
    <col min="13" max="14" width="11.26953125" style="65" bestFit="1" customWidth="1"/>
    <col min="15" max="15" width="9.7265625" style="65" bestFit="1" customWidth="1"/>
    <col min="16" max="16384" width="9.1796875" style="65"/>
  </cols>
  <sheetData>
    <row r="1" spans="1:14" x14ac:dyDescent="0.2">
      <c r="A1" s="511" t="s">
        <v>0</v>
      </c>
      <c r="B1" s="511"/>
      <c r="C1" s="511"/>
      <c r="D1" s="511"/>
      <c r="E1" s="511"/>
      <c r="F1" s="511"/>
      <c r="G1" s="511"/>
      <c r="H1" s="511"/>
      <c r="I1" s="511"/>
      <c r="J1" s="511"/>
    </row>
    <row r="2" spans="1:14" x14ac:dyDescent="0.2">
      <c r="A2" s="511" t="s">
        <v>539</v>
      </c>
      <c r="B2" s="511"/>
      <c r="C2" s="511"/>
      <c r="D2" s="511"/>
      <c r="E2" s="511"/>
      <c r="F2" s="511"/>
      <c r="G2" s="511"/>
      <c r="H2" s="511"/>
      <c r="I2" s="511"/>
      <c r="J2" s="511"/>
    </row>
    <row r="3" spans="1:14" x14ac:dyDescent="0.2">
      <c r="A3" s="511" t="s">
        <v>540</v>
      </c>
      <c r="B3" s="511"/>
      <c r="C3" s="511"/>
      <c r="D3" s="511"/>
      <c r="E3" s="511"/>
      <c r="F3" s="511"/>
      <c r="G3" s="511"/>
      <c r="H3" s="511"/>
      <c r="I3" s="511"/>
      <c r="J3" s="511"/>
    </row>
    <row r="4" spans="1:14" x14ac:dyDescent="0.2">
      <c r="A4" s="511" t="s">
        <v>491</v>
      </c>
      <c r="B4" s="511"/>
      <c r="C4" s="511"/>
      <c r="D4" s="511"/>
      <c r="E4" s="511"/>
      <c r="F4" s="511"/>
      <c r="G4" s="511"/>
      <c r="H4" s="511"/>
      <c r="I4" s="511"/>
      <c r="J4" s="511"/>
    </row>
    <row r="5" spans="1:14" x14ac:dyDescent="0.2">
      <c r="A5" s="309"/>
      <c r="B5" s="309"/>
      <c r="C5" s="309"/>
      <c r="D5" s="309"/>
      <c r="E5" s="309"/>
      <c r="F5" s="309"/>
      <c r="G5" s="309"/>
      <c r="H5" s="309"/>
      <c r="I5" s="365"/>
    </row>
    <row r="6" spans="1:14" x14ac:dyDescent="0.2">
      <c r="C6" s="309"/>
      <c r="D6" s="323" t="s">
        <v>103</v>
      </c>
      <c r="E6" s="38" t="s">
        <v>541</v>
      </c>
      <c r="F6" s="38" t="s">
        <v>542</v>
      </c>
      <c r="G6" s="345" t="s">
        <v>103</v>
      </c>
      <c r="H6" s="345" t="s">
        <v>103</v>
      </c>
      <c r="I6" s="323" t="s">
        <v>32</v>
      </c>
    </row>
    <row r="7" spans="1:14" x14ac:dyDescent="0.2">
      <c r="C7" s="309" t="s">
        <v>33</v>
      </c>
      <c r="D7" s="323" t="s">
        <v>104</v>
      </c>
      <c r="E7" s="38" t="s">
        <v>114</v>
      </c>
      <c r="F7" s="38" t="s">
        <v>114</v>
      </c>
      <c r="G7" s="345" t="s">
        <v>39</v>
      </c>
      <c r="H7" s="345" t="s">
        <v>39</v>
      </c>
      <c r="I7" s="323" t="s">
        <v>35</v>
      </c>
      <c r="J7" s="323" t="s">
        <v>115</v>
      </c>
    </row>
    <row r="8" spans="1:14" x14ac:dyDescent="0.2">
      <c r="A8" s="366" t="s">
        <v>317</v>
      </c>
      <c r="B8" s="366"/>
      <c r="C8" s="325" t="s">
        <v>37</v>
      </c>
      <c r="D8" s="367" t="s">
        <v>493</v>
      </c>
      <c r="E8" s="368" t="s">
        <v>81</v>
      </c>
      <c r="F8" s="368" t="s">
        <v>81</v>
      </c>
      <c r="G8" s="351" t="s">
        <v>117</v>
      </c>
      <c r="H8" s="351" t="s">
        <v>543</v>
      </c>
      <c r="I8" s="325" t="s">
        <v>318</v>
      </c>
      <c r="J8" s="325" t="s">
        <v>116</v>
      </c>
    </row>
    <row r="9" spans="1:14" x14ac:dyDescent="0.2">
      <c r="A9" s="323"/>
      <c r="B9" s="323"/>
      <c r="C9" s="323"/>
      <c r="D9" s="324"/>
      <c r="E9" s="99"/>
      <c r="F9" s="99"/>
      <c r="G9" s="323"/>
      <c r="H9" s="323"/>
      <c r="I9" s="369"/>
    </row>
    <row r="10" spans="1:14" x14ac:dyDescent="0.2">
      <c r="A10" s="65" t="s">
        <v>55</v>
      </c>
      <c r="C10" s="309" t="s">
        <v>118</v>
      </c>
      <c r="D10" s="329">
        <v>595130910</v>
      </c>
      <c r="E10" s="358">
        <v>2.2519999999999998E-2</v>
      </c>
      <c r="F10" s="360">
        <f>'Summary of Rates'!$E$11</f>
        <v>1.6670000000000001E-2</v>
      </c>
      <c r="G10" s="294">
        <f>ROUND(E10*D10,2)</f>
        <v>13402348.09</v>
      </c>
      <c r="H10" s="294">
        <f>ROUND(F10*D10,2)</f>
        <v>9920832.2699999996</v>
      </c>
      <c r="I10" s="294">
        <f>H10-G10</f>
        <v>-3481515.8200000003</v>
      </c>
      <c r="J10" s="370">
        <f>I10/G10</f>
        <v>-0.25976909393941883</v>
      </c>
      <c r="L10" s="294"/>
      <c r="M10" s="294"/>
      <c r="N10" s="294"/>
    </row>
    <row r="11" spans="1:14" x14ac:dyDescent="0.2">
      <c r="C11" s="309"/>
      <c r="D11" s="15"/>
      <c r="E11" s="358"/>
      <c r="F11" s="358"/>
      <c r="G11" s="294"/>
      <c r="H11" s="294"/>
      <c r="I11" s="294"/>
      <c r="L11" s="294"/>
      <c r="M11" s="294"/>
      <c r="N11" s="294"/>
    </row>
    <row r="12" spans="1:14" x14ac:dyDescent="0.2">
      <c r="A12" s="65" t="s">
        <v>119</v>
      </c>
      <c r="C12" s="309">
        <v>31</v>
      </c>
      <c r="D12" s="15"/>
      <c r="L12" s="294"/>
      <c r="M12" s="294"/>
      <c r="N12" s="294"/>
    </row>
    <row r="13" spans="1:14" x14ac:dyDescent="0.2">
      <c r="B13" s="65" t="s">
        <v>92</v>
      </c>
      <c r="C13" s="309"/>
      <c r="D13" s="329">
        <v>238193203</v>
      </c>
      <c r="E13" s="358">
        <v>3.117E-2</v>
      </c>
      <c r="F13" s="360">
        <f>'Summary of Rates'!$E$17</f>
        <v>1.5339999999999965E-2</v>
      </c>
      <c r="G13" s="294">
        <f>ROUND(E13*D13,2)</f>
        <v>7424482.1399999997</v>
      </c>
      <c r="H13" s="294">
        <f t="shared" ref="H13:H14" si="0">ROUND(F13*D13,2)</f>
        <v>3653883.73</v>
      </c>
      <c r="I13" s="294">
        <f t="shared" ref="I13:I14" si="1">H13-G13</f>
        <v>-3770598.4099999997</v>
      </c>
      <c r="J13" s="370">
        <f t="shared" ref="J13:J15" si="2">I13/G13</f>
        <v>-0.50786012261859925</v>
      </c>
      <c r="L13" s="294"/>
      <c r="M13" s="294"/>
      <c r="N13" s="294"/>
    </row>
    <row r="14" spans="1:14" x14ac:dyDescent="0.2">
      <c r="B14" s="65" t="s">
        <v>88</v>
      </c>
      <c r="C14" s="309"/>
      <c r="D14" s="329">
        <v>238193203</v>
      </c>
      <c r="E14" s="358">
        <v>1.1100000000000001E-3</v>
      </c>
      <c r="F14" s="360">
        <f>'Summary of Rates'!$E$19</f>
        <v>5.5000000000000014E-4</v>
      </c>
      <c r="G14" s="294">
        <f>ROUND(E14*D14,2)</f>
        <v>264394.46000000002</v>
      </c>
      <c r="H14" s="294">
        <f t="shared" si="0"/>
        <v>131006.26</v>
      </c>
      <c r="I14" s="294">
        <f t="shared" si="1"/>
        <v>-133388.20000000001</v>
      </c>
      <c r="J14" s="370">
        <f t="shared" si="2"/>
        <v>-0.50450451949711805</v>
      </c>
      <c r="L14" s="294"/>
      <c r="M14" s="294"/>
      <c r="N14" s="294"/>
    </row>
    <row r="15" spans="1:14" x14ac:dyDescent="0.2">
      <c r="B15" s="65" t="s">
        <v>60</v>
      </c>
      <c r="C15" s="309"/>
      <c r="D15" s="329"/>
      <c r="E15" s="358"/>
      <c r="F15" s="358"/>
      <c r="G15" s="371">
        <f>SUM(G13:G14)</f>
        <v>7688876.5999999996</v>
      </c>
      <c r="H15" s="371">
        <f t="shared" ref="H15:I15" si="3">SUM(H13:H14)</f>
        <v>3784889.9899999998</v>
      </c>
      <c r="I15" s="371">
        <f t="shared" si="3"/>
        <v>-3903986.61</v>
      </c>
      <c r="J15" s="372">
        <f t="shared" si="2"/>
        <v>-0.50774473477698945</v>
      </c>
      <c r="L15" s="294"/>
      <c r="M15" s="294"/>
      <c r="N15" s="294"/>
    </row>
    <row r="16" spans="1:14" x14ac:dyDescent="0.2">
      <c r="C16" s="309"/>
      <c r="D16" s="15"/>
      <c r="E16" s="358"/>
      <c r="F16" s="358"/>
      <c r="G16" s="294"/>
      <c r="H16" s="294"/>
      <c r="I16" s="294"/>
      <c r="L16" s="294"/>
      <c r="M16" s="294"/>
      <c r="N16" s="294"/>
    </row>
    <row r="17" spans="1:14" x14ac:dyDescent="0.2">
      <c r="A17" s="65" t="s">
        <v>319</v>
      </c>
      <c r="C17" s="309" t="s">
        <v>59</v>
      </c>
      <c r="D17" s="15"/>
      <c r="E17" s="358"/>
      <c r="F17" s="358"/>
      <c r="G17" s="294"/>
      <c r="H17" s="294"/>
      <c r="I17" s="294"/>
      <c r="L17" s="294"/>
      <c r="M17" s="294"/>
      <c r="N17" s="294"/>
    </row>
    <row r="18" spans="1:14" x14ac:dyDescent="0.2">
      <c r="B18" s="65" t="s">
        <v>92</v>
      </c>
      <c r="C18" s="309"/>
      <c r="D18" s="329">
        <v>35551</v>
      </c>
      <c r="E18" s="358">
        <v>3.117E-2</v>
      </c>
      <c r="F18" s="360">
        <f>'Summary of Rates'!$E$22</f>
        <v>1.5339999999999965E-2</v>
      </c>
      <c r="G18" s="294">
        <f>ROUND(E18*D18,2)</f>
        <v>1108.1199999999999</v>
      </c>
      <c r="H18" s="294">
        <f t="shared" ref="H18" si="4">ROUND(F18*D18,2)</f>
        <v>545.35</v>
      </c>
      <c r="I18" s="294">
        <f t="shared" ref="I18" si="5">H18-G18</f>
        <v>-562.76999999999987</v>
      </c>
      <c r="J18" s="370">
        <f t="shared" ref="J18" si="6">I18/G18</f>
        <v>-0.50786015954950725</v>
      </c>
      <c r="L18" s="294"/>
      <c r="M18" s="294"/>
      <c r="N18" s="294"/>
    </row>
    <row r="19" spans="1:14" x14ac:dyDescent="0.2">
      <c r="C19" s="309"/>
      <c r="D19" s="15"/>
      <c r="E19" s="358"/>
      <c r="F19" s="358"/>
      <c r="G19" s="294"/>
      <c r="H19" s="294"/>
      <c r="I19" s="294"/>
      <c r="L19" s="294"/>
      <c r="M19" s="294"/>
      <c r="N19" s="294"/>
    </row>
    <row r="20" spans="1:14" x14ac:dyDescent="0.2">
      <c r="A20" s="65" t="s">
        <v>120</v>
      </c>
      <c r="C20" s="309">
        <v>41</v>
      </c>
      <c r="D20" s="329"/>
      <c r="E20" s="358"/>
      <c r="F20" s="358"/>
      <c r="G20" s="294"/>
      <c r="H20" s="294"/>
      <c r="I20" s="294"/>
      <c r="L20" s="294"/>
      <c r="M20" s="294"/>
      <c r="N20" s="294"/>
    </row>
    <row r="21" spans="1:14" x14ac:dyDescent="0.2">
      <c r="B21" s="65" t="s">
        <v>91</v>
      </c>
      <c r="C21" s="309"/>
      <c r="D21" s="329">
        <v>4466417.6739999996</v>
      </c>
      <c r="E21" s="373">
        <v>-0.13</v>
      </c>
      <c r="F21" s="389">
        <f>'Summary of Rates'!$E$25</f>
        <v>-0.12999999999999989</v>
      </c>
      <c r="G21" s="294">
        <f>ROUND(E21*D21,2)</f>
        <v>-580634.30000000005</v>
      </c>
      <c r="H21" s="294">
        <f t="shared" ref="H21:H22" si="7">ROUND(F21*D21,2)</f>
        <v>-580634.30000000005</v>
      </c>
      <c r="I21" s="294">
        <f t="shared" ref="I21:I22" si="8">H21-G21</f>
        <v>0</v>
      </c>
      <c r="J21" s="370">
        <f t="shared" ref="J21:J27" si="9">I21/G21</f>
        <v>0</v>
      </c>
      <c r="L21" s="294"/>
      <c r="M21" s="294"/>
      <c r="N21" s="294"/>
    </row>
    <row r="22" spans="1:14" x14ac:dyDescent="0.2">
      <c r="B22" s="65" t="s">
        <v>88</v>
      </c>
      <c r="C22" s="309"/>
      <c r="D22" s="329">
        <v>65422120</v>
      </c>
      <c r="E22" s="358">
        <v>-1.0200000000000001E-3</v>
      </c>
      <c r="F22" s="360">
        <f>'Summary of Rates'!$E$32</f>
        <v>-1.0200000000000001E-3</v>
      </c>
      <c r="G22" s="294">
        <f>ROUND(E22*D22,2)</f>
        <v>-66730.559999999998</v>
      </c>
      <c r="H22" s="294">
        <f t="shared" si="7"/>
        <v>-66730.559999999998</v>
      </c>
      <c r="I22" s="294">
        <f t="shared" si="8"/>
        <v>0</v>
      </c>
      <c r="J22" s="370">
        <f t="shared" si="9"/>
        <v>0</v>
      </c>
      <c r="L22" s="294"/>
      <c r="M22" s="294"/>
      <c r="N22" s="294"/>
    </row>
    <row r="23" spans="1:14" x14ac:dyDescent="0.2">
      <c r="B23" s="65" t="s">
        <v>92</v>
      </c>
      <c r="C23" s="309"/>
      <c r="D23" s="329"/>
      <c r="E23" s="358"/>
      <c r="F23" s="358"/>
      <c r="G23" s="294"/>
      <c r="H23" s="294"/>
      <c r="I23" s="294"/>
      <c r="J23" s="370"/>
      <c r="L23" s="294"/>
      <c r="M23" s="294"/>
      <c r="N23" s="294"/>
    </row>
    <row r="24" spans="1:14" x14ac:dyDescent="0.2">
      <c r="B24" s="65" t="s">
        <v>341</v>
      </c>
      <c r="C24" s="309"/>
      <c r="D24" s="329">
        <v>13303557.837570321</v>
      </c>
      <c r="E24" s="358">
        <v>0</v>
      </c>
      <c r="F24" s="360">
        <f>'Summary of Rates'!$E$28</f>
        <v>0</v>
      </c>
      <c r="G24" s="294">
        <f>ROUND(E24*D24,2)</f>
        <v>0</v>
      </c>
      <c r="H24" s="294">
        <f t="shared" ref="H24:H26" si="10">ROUND(F24*D24,2)</f>
        <v>0</v>
      </c>
      <c r="I24" s="294">
        <f t="shared" ref="I24:I26" si="11">H24-G24</f>
        <v>0</v>
      </c>
      <c r="J24" s="370"/>
      <c r="L24" s="294"/>
      <c r="M24" s="294"/>
      <c r="N24" s="294"/>
    </row>
    <row r="25" spans="1:14" x14ac:dyDescent="0.2">
      <c r="B25" s="65" t="s">
        <v>121</v>
      </c>
      <c r="C25" s="309"/>
      <c r="D25" s="329">
        <v>29385864.210290644</v>
      </c>
      <c r="E25" s="358">
        <v>-1.404E-2</v>
      </c>
      <c r="F25" s="360">
        <f>'Summary of Rates'!$E$29</f>
        <v>-1.4020000000000005E-2</v>
      </c>
      <c r="G25" s="294">
        <f>ROUND(E25*D25,2)</f>
        <v>-412577.53</v>
      </c>
      <c r="H25" s="294">
        <f t="shared" si="10"/>
        <v>-411989.82</v>
      </c>
      <c r="I25" s="294">
        <f t="shared" si="11"/>
        <v>587.71000000002095</v>
      </c>
      <c r="J25" s="370">
        <f t="shared" si="9"/>
        <v>-1.424483781266568E-3</v>
      </c>
      <c r="L25" s="294"/>
      <c r="M25" s="294"/>
      <c r="N25" s="294"/>
    </row>
    <row r="26" spans="1:14" x14ac:dyDescent="0.2">
      <c r="B26" s="65" t="s">
        <v>122</v>
      </c>
      <c r="C26" s="309"/>
      <c r="D26" s="329">
        <v>22732697.952139053</v>
      </c>
      <c r="E26" s="358">
        <v>-1.1299999999999999E-2</v>
      </c>
      <c r="F26" s="360">
        <f>'Summary of Rates'!$E$30</f>
        <v>-1.1279999999999998E-2</v>
      </c>
      <c r="G26" s="374">
        <f>ROUND(E26*D26,2)</f>
        <v>-256879.49</v>
      </c>
      <c r="H26" s="294">
        <f t="shared" si="10"/>
        <v>-256424.83</v>
      </c>
      <c r="I26" s="294">
        <f t="shared" si="11"/>
        <v>454.66000000000349</v>
      </c>
      <c r="J26" s="370">
        <f t="shared" si="9"/>
        <v>-1.7699349994816772E-3</v>
      </c>
      <c r="L26" s="294"/>
      <c r="M26" s="294"/>
      <c r="N26" s="294"/>
    </row>
    <row r="27" spans="1:14" x14ac:dyDescent="0.2">
      <c r="B27" s="65" t="s">
        <v>60</v>
      </c>
      <c r="C27" s="309"/>
      <c r="D27" s="329"/>
      <c r="E27" s="358"/>
      <c r="F27" s="358"/>
      <c r="G27" s="371">
        <f>SUM(G21:G26)</f>
        <v>-1316821.8800000001</v>
      </c>
      <c r="H27" s="371">
        <f t="shared" ref="H27:I27" si="12">SUM(H21:H26)</f>
        <v>-1315779.5100000002</v>
      </c>
      <c r="I27" s="371">
        <f t="shared" si="12"/>
        <v>1042.3700000000244</v>
      </c>
      <c r="J27" s="372">
        <f t="shared" si="9"/>
        <v>-7.9158010345334198E-4</v>
      </c>
      <c r="L27" s="294"/>
      <c r="M27" s="294"/>
      <c r="N27" s="294"/>
    </row>
    <row r="28" spans="1:14" x14ac:dyDescent="0.2">
      <c r="C28" s="309"/>
      <c r="D28" s="15"/>
      <c r="E28" s="358"/>
      <c r="F28" s="358"/>
      <c r="G28" s="294"/>
      <c r="H28" s="294"/>
      <c r="I28" s="294"/>
      <c r="L28" s="294"/>
      <c r="M28" s="294"/>
      <c r="N28" s="294"/>
    </row>
    <row r="29" spans="1:14" x14ac:dyDescent="0.2">
      <c r="A29" s="65" t="s">
        <v>123</v>
      </c>
      <c r="C29" s="309" t="s">
        <v>63</v>
      </c>
      <c r="D29" s="329"/>
      <c r="E29" s="358"/>
      <c r="F29" s="358"/>
      <c r="G29" s="294"/>
      <c r="H29" s="294"/>
      <c r="I29" s="294"/>
      <c r="L29" s="294"/>
      <c r="M29" s="294"/>
      <c r="N29" s="294"/>
    </row>
    <row r="30" spans="1:14" x14ac:dyDescent="0.2">
      <c r="B30" s="65" t="s">
        <v>91</v>
      </c>
      <c r="C30" s="309"/>
      <c r="D30" s="329">
        <v>1160980.7009999999</v>
      </c>
      <c r="E30" s="373">
        <v>-0.13</v>
      </c>
      <c r="F30" s="389">
        <f>'Summary of Rates'!$E$35</f>
        <v>-0.12999999999999989</v>
      </c>
      <c r="G30" s="294">
        <f>ROUND(E30*D30,2)</f>
        <v>-150927.49</v>
      </c>
      <c r="H30" s="294">
        <f t="shared" ref="H30" si="13">ROUND(F30*D30,2)</f>
        <v>-150927.49</v>
      </c>
      <c r="I30" s="294">
        <f t="shared" ref="I30" si="14">H30-G30</f>
        <v>0</v>
      </c>
      <c r="J30" s="370">
        <f t="shared" ref="J30" si="15">I30/G30</f>
        <v>0</v>
      </c>
      <c r="L30" s="294"/>
      <c r="M30" s="294"/>
      <c r="N30" s="294"/>
    </row>
    <row r="31" spans="1:14" ht="10.5" x14ac:dyDescent="0.25">
      <c r="B31" s="65" t="s">
        <v>92</v>
      </c>
      <c r="C31" s="309"/>
      <c r="D31" s="329"/>
      <c r="E31" s="358"/>
      <c r="F31" s="381"/>
      <c r="G31" s="294"/>
      <c r="H31" s="294"/>
      <c r="I31" s="294"/>
      <c r="L31" s="294"/>
      <c r="M31" s="294"/>
      <c r="N31" s="294"/>
    </row>
    <row r="32" spans="1:14" x14ac:dyDescent="0.2">
      <c r="B32" s="65" t="s">
        <v>341</v>
      </c>
      <c r="C32" s="309"/>
      <c r="D32" s="329">
        <v>1259237.3821797895</v>
      </c>
      <c r="E32" s="358">
        <v>0</v>
      </c>
      <c r="F32" s="360">
        <f>'Summary of Rates'!E38</f>
        <v>0</v>
      </c>
      <c r="G32" s="294">
        <f>ROUND(E32*D32,2)</f>
        <v>0</v>
      </c>
      <c r="H32" s="294">
        <f t="shared" ref="H32:H34" si="16">ROUND(F32*D32,2)</f>
        <v>0</v>
      </c>
      <c r="I32" s="294">
        <f t="shared" ref="I32:I34" si="17">H32-G32</f>
        <v>0</v>
      </c>
      <c r="J32" s="370"/>
      <c r="L32" s="294"/>
      <c r="M32" s="294"/>
      <c r="N32" s="294"/>
    </row>
    <row r="33" spans="1:14" x14ac:dyDescent="0.2">
      <c r="B33" s="65" t="s">
        <v>121</v>
      </c>
      <c r="C33" s="309"/>
      <c r="D33" s="329">
        <v>4763843.3689870276</v>
      </c>
      <c r="E33" s="358">
        <v>-1.404E-2</v>
      </c>
      <c r="F33" s="360">
        <f>'Summary of Rates'!E39</f>
        <v>-1.4020000000000005E-2</v>
      </c>
      <c r="G33" s="294">
        <f>ROUND(E33*D33,2)</f>
        <v>-66884.36</v>
      </c>
      <c r="H33" s="294">
        <f t="shared" si="16"/>
        <v>-66789.08</v>
      </c>
      <c r="I33" s="294">
        <f t="shared" si="17"/>
        <v>95.279999999998836</v>
      </c>
      <c r="J33" s="370">
        <f t="shared" ref="J33:J35" si="18">I33/G33</f>
        <v>-1.4245482800463193E-3</v>
      </c>
      <c r="L33" s="294"/>
      <c r="M33" s="294"/>
      <c r="N33" s="294"/>
    </row>
    <row r="34" spans="1:14" x14ac:dyDescent="0.2">
      <c r="B34" s="65" t="s">
        <v>122</v>
      </c>
      <c r="C34" s="309"/>
      <c r="D34" s="377">
        <v>16817457.248833183</v>
      </c>
      <c r="E34" s="358">
        <v>-1.1299999999999999E-2</v>
      </c>
      <c r="F34" s="360">
        <f>'Summary of Rates'!E40</f>
        <v>-1.1279999999999998E-2</v>
      </c>
      <c r="G34" s="374">
        <f>ROUND(E34*D34,2)</f>
        <v>-190037.27</v>
      </c>
      <c r="H34" s="294">
        <f t="shared" si="16"/>
        <v>-189700.92</v>
      </c>
      <c r="I34" s="294">
        <f t="shared" si="17"/>
        <v>336.34999999997672</v>
      </c>
      <c r="J34" s="370">
        <f t="shared" si="18"/>
        <v>-1.7699159749031163E-3</v>
      </c>
      <c r="L34" s="294"/>
      <c r="M34" s="294"/>
      <c r="N34" s="294"/>
    </row>
    <row r="35" spans="1:14" x14ac:dyDescent="0.2">
      <c r="B35" s="65" t="s">
        <v>60</v>
      </c>
      <c r="C35" s="309"/>
      <c r="D35" s="329"/>
      <c r="E35" s="358"/>
      <c r="F35" s="358"/>
      <c r="G35" s="371">
        <f>SUM(G30:G34)</f>
        <v>-407849.12</v>
      </c>
      <c r="H35" s="371">
        <f>SUM(H30:H34)</f>
        <v>-407417.49</v>
      </c>
      <c r="I35" s="371">
        <f>SUM(I30:I34)</f>
        <v>431.62999999997555</v>
      </c>
      <c r="J35" s="372">
        <f t="shared" si="18"/>
        <v>-1.0583080331274849E-3</v>
      </c>
      <c r="L35" s="294"/>
      <c r="M35" s="294"/>
      <c r="N35" s="294"/>
    </row>
    <row r="36" spans="1:14" x14ac:dyDescent="0.2">
      <c r="C36" s="309"/>
      <c r="D36" s="15"/>
      <c r="E36" s="358"/>
      <c r="F36" s="358"/>
      <c r="G36" s="294"/>
      <c r="H36" s="294"/>
      <c r="I36" s="294"/>
      <c r="L36" s="294"/>
      <c r="M36" s="294"/>
      <c r="N36" s="294"/>
    </row>
    <row r="37" spans="1:14" x14ac:dyDescent="0.2">
      <c r="A37" s="65" t="s">
        <v>64</v>
      </c>
      <c r="C37" s="309">
        <v>86</v>
      </c>
      <c r="D37" s="15"/>
      <c r="E37" s="358"/>
      <c r="F37" s="358"/>
      <c r="G37" s="294"/>
      <c r="H37" s="294"/>
      <c r="I37" s="294"/>
      <c r="L37" s="294"/>
      <c r="M37" s="294"/>
      <c r="N37" s="294"/>
    </row>
    <row r="38" spans="1:14" x14ac:dyDescent="0.2">
      <c r="B38" s="65" t="s">
        <v>91</v>
      </c>
      <c r="C38" s="309"/>
      <c r="D38" s="329">
        <v>82401.308999999994</v>
      </c>
      <c r="E38" s="373">
        <v>-0.14000000000000001</v>
      </c>
      <c r="F38" s="389">
        <f>'Summary of Rates'!$E$43</f>
        <v>-0.14000000000000012</v>
      </c>
      <c r="G38" s="294">
        <f>ROUND(E38*D38,2)</f>
        <v>-11536.18</v>
      </c>
      <c r="H38" s="294">
        <f t="shared" ref="H38:H39" si="19">ROUND(F38*D38,2)</f>
        <v>-11536.18</v>
      </c>
      <c r="I38" s="294">
        <f t="shared" ref="I38:I39" si="20">H38-G38</f>
        <v>0</v>
      </c>
      <c r="J38" s="370">
        <f t="shared" ref="J38:J39" si="21">I38/G38</f>
        <v>0</v>
      </c>
      <c r="L38" s="294"/>
      <c r="M38" s="294"/>
      <c r="N38" s="294"/>
    </row>
    <row r="39" spans="1:14" x14ac:dyDescent="0.2">
      <c r="B39" s="65" t="s">
        <v>88</v>
      </c>
      <c r="C39" s="309"/>
      <c r="D39" s="329">
        <v>5525178</v>
      </c>
      <c r="E39" s="358">
        <v>-1.24E-3</v>
      </c>
      <c r="F39" s="360">
        <f>'Summary of Rates'!$E$49</f>
        <v>-1.2499999999999994E-3</v>
      </c>
      <c r="G39" s="294">
        <f>ROUND(E39*D39,2)</f>
        <v>-6851.22</v>
      </c>
      <c r="H39" s="294">
        <f t="shared" si="19"/>
        <v>-6906.47</v>
      </c>
      <c r="I39" s="294">
        <f t="shared" si="20"/>
        <v>-55.25</v>
      </c>
      <c r="J39" s="370">
        <f t="shared" si="21"/>
        <v>8.0642571687962149E-3</v>
      </c>
      <c r="L39" s="294"/>
      <c r="M39" s="294"/>
      <c r="N39" s="294"/>
    </row>
    <row r="40" spans="1:14" ht="10.5" x14ac:dyDescent="0.25">
      <c r="B40" s="65" t="s">
        <v>92</v>
      </c>
      <c r="C40" s="309"/>
      <c r="D40" s="15"/>
      <c r="E40" s="358"/>
      <c r="F40" s="381"/>
      <c r="G40" s="294"/>
      <c r="H40" s="294"/>
      <c r="I40" s="294"/>
      <c r="L40" s="294"/>
      <c r="M40" s="294"/>
      <c r="N40" s="294"/>
    </row>
    <row r="41" spans="1:14" x14ac:dyDescent="0.2">
      <c r="B41" s="65" t="s">
        <v>95</v>
      </c>
      <c r="C41" s="309"/>
      <c r="D41" s="329">
        <v>1207817.6028237424</v>
      </c>
      <c r="E41" s="358">
        <v>-1.847E-2</v>
      </c>
      <c r="F41" s="360">
        <f>'Summary of Rates'!E46</f>
        <v>-1.8730000000000024E-2</v>
      </c>
      <c r="G41" s="294">
        <f>ROUND(E41*D41,2)</f>
        <v>-22308.39</v>
      </c>
      <c r="H41" s="294">
        <f t="shared" ref="H41:H42" si="22">ROUND(F41*D41,2)</f>
        <v>-22622.42</v>
      </c>
      <c r="I41" s="294">
        <f t="shared" ref="I41:I42" si="23">H41-G41</f>
        <v>-314.02999999999884</v>
      </c>
      <c r="J41" s="370">
        <f t="shared" ref="J41:J43" si="24">I41/G41</f>
        <v>1.4076766633540065E-2</v>
      </c>
      <c r="L41" s="294"/>
      <c r="M41" s="294"/>
      <c r="N41" s="294"/>
    </row>
    <row r="42" spans="1:14" x14ac:dyDescent="0.2">
      <c r="B42" s="65" t="s">
        <v>124</v>
      </c>
      <c r="C42" s="309"/>
      <c r="D42" s="377">
        <v>4317360.3971762573</v>
      </c>
      <c r="E42" s="358">
        <v>-1.3089999999999999E-2</v>
      </c>
      <c r="F42" s="360">
        <f>'Summary of Rates'!E47</f>
        <v>-1.3280000000000014E-2</v>
      </c>
      <c r="G42" s="374">
        <f>ROUND(E42*D42,2)</f>
        <v>-56514.25</v>
      </c>
      <c r="H42" s="294">
        <f t="shared" si="22"/>
        <v>-57334.55</v>
      </c>
      <c r="I42" s="294">
        <f t="shared" si="23"/>
        <v>-820.30000000000291</v>
      </c>
      <c r="J42" s="370">
        <f t="shared" si="24"/>
        <v>1.4514923227327673E-2</v>
      </c>
      <c r="L42" s="294"/>
      <c r="M42" s="294"/>
      <c r="N42" s="294"/>
    </row>
    <row r="43" spans="1:14" x14ac:dyDescent="0.2">
      <c r="B43" s="65" t="s">
        <v>60</v>
      </c>
      <c r="C43" s="309"/>
      <c r="D43" s="329"/>
      <c r="E43" s="358"/>
      <c r="F43" s="358"/>
      <c r="G43" s="371">
        <f>SUM(G38:G42)</f>
        <v>-97210.040000000008</v>
      </c>
      <c r="H43" s="371">
        <f t="shared" ref="H43:I43" si="25">SUM(H38:H42)</f>
        <v>-98399.62</v>
      </c>
      <c r="I43" s="371">
        <f t="shared" si="25"/>
        <v>-1189.5800000000017</v>
      </c>
      <c r="J43" s="372">
        <f t="shared" si="24"/>
        <v>1.2237213357797216E-2</v>
      </c>
      <c r="L43" s="294"/>
      <c r="M43" s="294"/>
      <c r="N43" s="294"/>
    </row>
    <row r="44" spans="1:14" x14ac:dyDescent="0.2">
      <c r="C44" s="309"/>
      <c r="D44" s="329"/>
      <c r="E44" s="358"/>
      <c r="F44" s="358"/>
      <c r="G44" s="294"/>
      <c r="H44" s="294"/>
      <c r="I44" s="294"/>
      <c r="L44" s="294"/>
      <c r="M44" s="294"/>
      <c r="N44" s="294"/>
    </row>
    <row r="45" spans="1:14" x14ac:dyDescent="0.2">
      <c r="A45" s="65" t="s">
        <v>125</v>
      </c>
      <c r="C45" s="309" t="s">
        <v>66</v>
      </c>
      <c r="D45" s="15"/>
      <c r="E45" s="358"/>
      <c r="F45" s="358"/>
      <c r="G45" s="294"/>
      <c r="H45" s="294"/>
      <c r="I45" s="294"/>
      <c r="L45" s="294"/>
      <c r="M45" s="294"/>
      <c r="N45" s="294"/>
    </row>
    <row r="46" spans="1:14" x14ac:dyDescent="0.2">
      <c r="B46" s="65" t="s">
        <v>91</v>
      </c>
      <c r="C46" s="309"/>
      <c r="D46" s="329">
        <v>9750</v>
      </c>
      <c r="E46" s="373">
        <v>-0.14000000000000001</v>
      </c>
      <c r="F46" s="389">
        <f>'Summary of Rates'!$E$52</f>
        <v>-0.14000000000000012</v>
      </c>
      <c r="G46" s="294">
        <f>ROUND(E46*D46,2)</f>
        <v>-1365</v>
      </c>
      <c r="H46" s="294">
        <f>ROUND(F46*D46,2)</f>
        <v>-1365</v>
      </c>
      <c r="I46" s="294">
        <f>H46-G46</f>
        <v>0</v>
      </c>
      <c r="J46" s="370">
        <f t="shared" ref="J46" si="26">I46/G46</f>
        <v>0</v>
      </c>
      <c r="L46" s="294"/>
      <c r="M46" s="294"/>
      <c r="N46" s="294"/>
    </row>
    <row r="47" spans="1:14" ht="10.5" x14ac:dyDescent="0.25">
      <c r="B47" s="65" t="s">
        <v>92</v>
      </c>
      <c r="C47" s="309"/>
      <c r="D47" s="15"/>
      <c r="E47" s="358"/>
      <c r="F47" s="381"/>
      <c r="G47" s="294"/>
      <c r="H47" s="294"/>
      <c r="I47" s="294"/>
      <c r="L47" s="294"/>
      <c r="M47" s="294"/>
      <c r="N47" s="294"/>
    </row>
    <row r="48" spans="1:14" x14ac:dyDescent="0.2">
      <c r="B48" s="65" t="s">
        <v>95</v>
      </c>
      <c r="C48" s="309"/>
      <c r="D48" s="329">
        <v>73586.07446519332</v>
      </c>
      <c r="E48" s="358">
        <v>-1.847E-2</v>
      </c>
      <c r="F48" s="360">
        <f>'Summary of Rates'!E55</f>
        <v>-1.8730000000000024E-2</v>
      </c>
      <c r="G48" s="294">
        <f>ROUND(E48*D48,2)</f>
        <v>-1359.13</v>
      </c>
      <c r="H48" s="294">
        <f t="shared" ref="H48:H49" si="27">ROUND(F48*D48,2)</f>
        <v>-1378.27</v>
      </c>
      <c r="I48" s="294">
        <f t="shared" ref="I48:I49" si="28">H48-G48</f>
        <v>-19.139999999999873</v>
      </c>
      <c r="J48" s="370">
        <f t="shared" ref="J48:J50" si="29">I48/G48</f>
        <v>1.4082538094221945E-2</v>
      </c>
      <c r="L48" s="294"/>
      <c r="M48" s="294"/>
      <c r="N48" s="294"/>
    </row>
    <row r="49" spans="1:14" x14ac:dyDescent="0.2">
      <c r="B49" s="65" t="s">
        <v>124</v>
      </c>
      <c r="C49" s="309"/>
      <c r="D49" s="329">
        <v>1049749.9255348067</v>
      </c>
      <c r="E49" s="358">
        <v>-1.3089999999999999E-2</v>
      </c>
      <c r="F49" s="360">
        <f>'Summary of Rates'!E56</f>
        <v>-1.3280000000000014E-2</v>
      </c>
      <c r="G49" s="374">
        <f>ROUND(E49*D49,2)</f>
        <v>-13741.23</v>
      </c>
      <c r="H49" s="294">
        <f t="shared" si="27"/>
        <v>-13940.68</v>
      </c>
      <c r="I49" s="294">
        <f t="shared" si="28"/>
        <v>-199.45000000000073</v>
      </c>
      <c r="J49" s="370">
        <f t="shared" si="29"/>
        <v>1.4514712292858844E-2</v>
      </c>
      <c r="L49" s="294"/>
      <c r="M49" s="294"/>
      <c r="N49" s="294"/>
    </row>
    <row r="50" spans="1:14" x14ac:dyDescent="0.2">
      <c r="B50" s="65" t="s">
        <v>60</v>
      </c>
      <c r="C50" s="309"/>
      <c r="D50" s="375"/>
      <c r="E50" s="358"/>
      <c r="F50" s="360"/>
      <c r="G50" s="371">
        <f>SUM(G46:G49)</f>
        <v>-16465.36</v>
      </c>
      <c r="H50" s="371">
        <f t="shared" ref="H50:I50" si="30">SUM(H46:H49)</f>
        <v>-16683.95</v>
      </c>
      <c r="I50" s="371">
        <f t="shared" si="30"/>
        <v>-218.5900000000006</v>
      </c>
      <c r="J50" s="372">
        <f t="shared" si="29"/>
        <v>1.3275749816584671E-2</v>
      </c>
      <c r="L50" s="294"/>
      <c r="M50" s="294"/>
      <c r="N50" s="294"/>
    </row>
    <row r="51" spans="1:14" x14ac:dyDescent="0.2">
      <c r="C51" s="309"/>
      <c r="D51" s="375"/>
      <c r="E51" s="194"/>
      <c r="F51" s="360"/>
      <c r="G51" s="294"/>
      <c r="H51" s="294"/>
      <c r="I51" s="294"/>
      <c r="L51" s="294"/>
      <c r="M51" s="294"/>
      <c r="N51" s="294"/>
    </row>
    <row r="52" spans="1:14" x14ac:dyDescent="0.2">
      <c r="A52" s="65" t="s">
        <v>60</v>
      </c>
      <c r="E52" s="194"/>
      <c r="F52" s="360"/>
      <c r="G52" s="371">
        <f>G10+G15+G18+G27+G35+G43+G50</f>
        <v>19253986.41</v>
      </c>
      <c r="H52" s="371">
        <f t="shared" ref="H52:I52" si="31">H10+H15+H18+H27+H35+H43+H50</f>
        <v>11867987.040000001</v>
      </c>
      <c r="I52" s="371">
        <f t="shared" si="31"/>
        <v>-7385999.3699999992</v>
      </c>
      <c r="J52" s="372">
        <f t="shared" ref="J52" si="32">I52/G52</f>
        <v>-0.38360883885136177</v>
      </c>
      <c r="L52" s="294"/>
      <c r="M52" s="294"/>
      <c r="N52" s="294"/>
    </row>
    <row r="53" spans="1:14" x14ac:dyDescent="0.2">
      <c r="B53" s="378" t="s">
        <v>202</v>
      </c>
      <c r="D53" s="342">
        <f>SUM(D10,D13,D18,D24:D26,D32:D34,D41:D42,D48:D49)</f>
        <v>928270836</v>
      </c>
      <c r="F53" s="376"/>
      <c r="N53" s="294"/>
    </row>
    <row r="54" spans="1:14" x14ac:dyDescent="0.2">
      <c r="A54" s="195"/>
      <c r="B54" s="378" t="s">
        <v>338</v>
      </c>
      <c r="D54" s="342">
        <f>SUM(D21,D30,D38,D46)</f>
        <v>5719549.6840000004</v>
      </c>
      <c r="F54" s="376"/>
      <c r="N54" s="294"/>
    </row>
    <row r="55" spans="1:14" x14ac:dyDescent="0.2">
      <c r="A55" s="195"/>
      <c r="B55" s="196"/>
      <c r="C55" s="379"/>
      <c r="D55" s="379"/>
      <c r="E55" s="379"/>
      <c r="F55" s="390"/>
      <c r="G55" s="380"/>
      <c r="H55" s="380"/>
      <c r="I55" s="379"/>
      <c r="N55" s="294"/>
    </row>
    <row r="56" spans="1:14" x14ac:dyDescent="0.2">
      <c r="B56" s="37"/>
      <c r="F56" s="376"/>
      <c r="N56" s="294"/>
    </row>
    <row r="57" spans="1:14" x14ac:dyDescent="0.2">
      <c r="F57" s="376"/>
      <c r="N57" s="294"/>
    </row>
    <row r="58" spans="1:14" x14ac:dyDescent="0.2">
      <c r="F58" s="376"/>
      <c r="N58" s="294"/>
    </row>
    <row r="59" spans="1:14" x14ac:dyDescent="0.2">
      <c r="F59" s="376"/>
      <c r="N59" s="294"/>
    </row>
    <row r="60" spans="1:14" x14ac:dyDescent="0.2">
      <c r="F60" s="376"/>
      <c r="N60" s="294"/>
    </row>
    <row r="61" spans="1:14" x14ac:dyDescent="0.2">
      <c r="F61" s="376"/>
      <c r="N61" s="294"/>
    </row>
    <row r="62" spans="1:14" x14ac:dyDescent="0.2">
      <c r="F62" s="376"/>
      <c r="N62" s="294"/>
    </row>
    <row r="63" spans="1:14" x14ac:dyDescent="0.2">
      <c r="F63" s="376"/>
      <c r="N63" s="294"/>
    </row>
    <row r="64" spans="1:14" x14ac:dyDescent="0.2">
      <c r="F64" s="376"/>
      <c r="N64" s="294"/>
    </row>
    <row r="65" spans="6:14" x14ac:dyDescent="0.2">
      <c r="F65" s="376"/>
      <c r="N65" s="294"/>
    </row>
    <row r="66" spans="6:14" x14ac:dyDescent="0.2">
      <c r="F66" s="376"/>
      <c r="N66" s="294"/>
    </row>
    <row r="67" spans="6:14" x14ac:dyDescent="0.2">
      <c r="F67" s="376"/>
      <c r="N67" s="294"/>
    </row>
    <row r="68" spans="6:14" x14ac:dyDescent="0.2">
      <c r="F68" s="376"/>
      <c r="N68" s="294"/>
    </row>
    <row r="69" spans="6:14" x14ac:dyDescent="0.2">
      <c r="F69" s="376"/>
      <c r="N69" s="294"/>
    </row>
    <row r="70" spans="6:14" x14ac:dyDescent="0.2">
      <c r="F70" s="376"/>
      <c r="N70" s="294"/>
    </row>
    <row r="71" spans="6:14" x14ac:dyDescent="0.2">
      <c r="F71" s="376"/>
      <c r="N71" s="294"/>
    </row>
    <row r="72" spans="6:14" x14ac:dyDescent="0.2">
      <c r="F72" s="376"/>
      <c r="N72" s="294"/>
    </row>
    <row r="73" spans="6:14" x14ac:dyDescent="0.2">
      <c r="F73" s="376"/>
      <c r="N73" s="294"/>
    </row>
    <row r="74" spans="6:14" x14ac:dyDescent="0.2">
      <c r="F74" s="376"/>
      <c r="N74" s="294"/>
    </row>
    <row r="75" spans="6:14" x14ac:dyDescent="0.2">
      <c r="F75" s="376"/>
      <c r="N75" s="294"/>
    </row>
    <row r="76" spans="6:14" x14ac:dyDescent="0.2">
      <c r="F76" s="376"/>
      <c r="N76" s="294"/>
    </row>
    <row r="77" spans="6:14" x14ac:dyDescent="0.2">
      <c r="F77" s="376"/>
      <c r="N77" s="294"/>
    </row>
    <row r="78" spans="6:14" x14ac:dyDescent="0.2">
      <c r="F78" s="376"/>
      <c r="N78" s="294"/>
    </row>
    <row r="79" spans="6:14" x14ac:dyDescent="0.2">
      <c r="F79" s="376"/>
      <c r="N79" s="294"/>
    </row>
    <row r="80" spans="6:14" x14ac:dyDescent="0.2">
      <c r="F80" s="376"/>
      <c r="N80" s="294"/>
    </row>
    <row r="81" spans="6:14" x14ac:dyDescent="0.2">
      <c r="F81" s="376"/>
      <c r="N81" s="294"/>
    </row>
    <row r="82" spans="6:14" x14ac:dyDescent="0.2">
      <c r="F82" s="376"/>
      <c r="N82" s="294"/>
    </row>
    <row r="83" spans="6:14" x14ac:dyDescent="0.2">
      <c r="N83" s="294"/>
    </row>
    <row r="84" spans="6:14" x14ac:dyDescent="0.2">
      <c r="N84" s="294"/>
    </row>
    <row r="85" spans="6:14" x14ac:dyDescent="0.2">
      <c r="N85" s="294"/>
    </row>
    <row r="86" spans="6:14" x14ac:dyDescent="0.2">
      <c r="N86" s="294"/>
    </row>
    <row r="87" spans="6:14" x14ac:dyDescent="0.2">
      <c r="N87" s="294"/>
    </row>
    <row r="88" spans="6:14" x14ac:dyDescent="0.2">
      <c r="N88" s="294"/>
    </row>
    <row r="89" spans="6:14" x14ac:dyDescent="0.2">
      <c r="N89" s="294"/>
    </row>
    <row r="90" spans="6:14" x14ac:dyDescent="0.2">
      <c r="N90" s="294"/>
    </row>
    <row r="91" spans="6:14" x14ac:dyDescent="0.2">
      <c r="N91" s="294"/>
    </row>
    <row r="92" spans="6:14" x14ac:dyDescent="0.2">
      <c r="N92" s="294"/>
    </row>
  </sheetData>
  <mergeCells count="4">
    <mergeCell ref="A1:J1"/>
    <mergeCell ref="A2:J2"/>
    <mergeCell ref="A3:J3"/>
    <mergeCell ref="A4:J4"/>
  </mergeCells>
  <printOptions horizontalCentered="1"/>
  <pageMargins left="0.7" right="0.7" top="0.5" bottom="0.5" header="0.3" footer="0.3"/>
  <pageSetup scale="87" orientation="landscape" blackAndWhite="1" r:id="rId1"/>
  <headerFooter>
    <oddFooter>&amp;L&amp;F
&amp;A&amp;C&amp;P&amp;R&amp;D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FDE74D001AFBC48B76338E06B9D6742" ma:contentTypeVersion="20" ma:contentTypeDescription="" ma:contentTypeScope="" ma:versionID="4d183adab77873f3d1aa0427efdb82f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2022-03-31T07:00:00+00:00</OpenedDate>
    <SignificantOrder xmlns="dc463f71-b30c-4ab2-9473-d307f9d35888">false</SignificantOrder>
    <Date1 xmlns="dc463f71-b30c-4ab2-9473-d307f9d35888">2022-03-31T07:00:00+00:00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220228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19AAC4C-6414-4946-A7C7-1F4E7E398AF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DCA7DA94-3E90-4F60-92CD-83AB672282A5}"/>
</file>

<file path=customXml/itemProps3.xml><?xml version="1.0" encoding="utf-8"?>
<ds:datastoreItem xmlns:ds="http://schemas.openxmlformats.org/officeDocument/2006/customXml" ds:itemID="{36D5DB01-93F4-485A-840A-0A3601A66CF1}"/>
</file>

<file path=customXml/itemProps4.xml><?xml version="1.0" encoding="utf-8"?>
<ds:datastoreItem xmlns:ds="http://schemas.openxmlformats.org/officeDocument/2006/customXml" ds:itemID="{B52FB53B-B3B7-47AD-B810-E073EB749D6E}"/>
</file>

<file path=customXml/itemProps5.xml><?xml version="1.0" encoding="utf-8"?>
<ds:datastoreItem xmlns:ds="http://schemas.openxmlformats.org/officeDocument/2006/customXml" ds:itemID="{AACAD4F2-92CF-4D69-A03D-FB4182057A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6</vt:i4>
      </vt:variant>
    </vt:vector>
  </HeadingPairs>
  <TitlesOfParts>
    <vt:vector size="40" baseType="lpstr">
      <vt:lpstr>Delivery Rate Change Calc</vt:lpstr>
      <vt:lpstr>Summary of Rates</vt:lpstr>
      <vt:lpstr>RateDev (31,31T,41,41T,86,86T)</vt:lpstr>
      <vt:lpstr>Rate Test</vt:lpstr>
      <vt:lpstr>Earnings Test Alloc</vt:lpstr>
      <vt:lpstr>Rate Impacts--&gt;</vt:lpstr>
      <vt:lpstr>Rate Impacts Sch 142</vt:lpstr>
      <vt:lpstr>Typical Res Bill Sch 142</vt:lpstr>
      <vt:lpstr>Revenue Impacts Sch 142</vt:lpstr>
      <vt:lpstr>Balances -&gt;</vt:lpstr>
      <vt:lpstr>Deferral Balance</vt:lpstr>
      <vt:lpstr>Historic Account Balances</vt:lpstr>
      <vt:lpstr>Amort Estimate</vt:lpstr>
      <vt:lpstr>Work Papers--&gt;</vt:lpstr>
      <vt:lpstr>Sch23&amp;53 Deferral Calc</vt:lpstr>
      <vt:lpstr>Sch31&amp;31T Deferral Calc</vt:lpstr>
      <vt:lpstr>Sch 41&amp;86 Deferral Calc</vt:lpstr>
      <vt:lpstr>F2022 Forecast</vt:lpstr>
      <vt:lpstr>2021 Weather Adj</vt:lpstr>
      <vt:lpstr>2021 Gas Margin Calc</vt:lpstr>
      <vt:lpstr>2021 Gas Earnings Sharing</vt:lpstr>
      <vt:lpstr>2021 PLR Volumetric DeliveryRev</vt:lpstr>
      <vt:lpstr>2019 GRC Conversion Factor</vt:lpstr>
      <vt:lpstr>Prior Filings--&gt;</vt:lpstr>
      <vt:lpstr>2018 ERF - Exh. JAP-11 Page 3</vt:lpstr>
      <vt:lpstr>2019 GRC - Exh. JAP-13 Page 3</vt:lpstr>
      <vt:lpstr>2019 GRC - Exh. JAP-13 Page 4</vt:lpstr>
      <vt:lpstr>2019 GRC PLR - Exh. JAP-13 p1</vt:lpstr>
      <vt:lpstr>2019 GRC PLR - Exh. JAP-13 p2</vt:lpstr>
      <vt:lpstr>2019 GRC PLR - Exh. JAP-13 p3</vt:lpstr>
      <vt:lpstr>2019 GRC PLR - Exh. JAP-13 p4</vt:lpstr>
      <vt:lpstr>2021 May Filing - Rate Test</vt:lpstr>
      <vt:lpstr>Transfer to Amort -&gt;</vt:lpstr>
      <vt:lpstr>Gas Transfer to Amort</vt:lpstr>
      <vt:lpstr>'2019 GRC PLR - Exh. JAP-13 p1'!Print_Area</vt:lpstr>
      <vt:lpstr>'2021 Weather Adj'!Print_Area</vt:lpstr>
      <vt:lpstr>'F2022 Forecast'!Print_Area</vt:lpstr>
      <vt:lpstr>'Rate Impacts Sch 142'!Print_Area</vt:lpstr>
      <vt:lpstr>'Typical Res Bill Sch 142'!Print_Area</vt:lpstr>
      <vt:lpstr>'Revenue Impacts Sch 142'!Print_Titles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Schmidt;Kelima.Yakupova@pse.com</dc:creator>
  <cp:lastModifiedBy>Yakupova, Kelima </cp:lastModifiedBy>
  <cp:lastPrinted>2022-03-30T23:50:51Z</cp:lastPrinted>
  <dcterms:created xsi:type="dcterms:W3CDTF">2018-03-12T16:56:24Z</dcterms:created>
  <dcterms:modified xsi:type="dcterms:W3CDTF">2022-03-31T00:23:43Z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0x0101006E56B4D1795A2E4DB2F0B01679ED314A00CFDE74D001AFBC48B76338E06B9D6742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