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fter GRC\2019GRC\"/>
    </mc:Choice>
  </mc:AlternateContent>
  <bookViews>
    <workbookView xWindow="1632" yWindow="5376" windowWidth="17004" windowHeight="9804" tabRatio="925" activeTab="1"/>
  </bookViews>
  <sheets>
    <sheet name="7.39%-20YearsMACRS" sheetId="7" r:id="rId1"/>
    <sheet name="Cost of Capital" sheetId="10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123Graph_ECURRENT" hidden="1">[1]ConsolidatingPL!#REF!</definedName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'[3]MJS-13'!$A$9</definedName>
    <definedName name="DocketNumber">'[4]JHS-4'!$AP$2</definedName>
    <definedName name="ee" hidden="1">{#N/A,#N/A,FALSE,"Month ";#N/A,#N/A,FALSE,"YTD";#N/A,#N/A,FALSE,"12 mo ended"}</definedName>
    <definedName name="EffTax">[2]INPUTS!$F$36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#REF!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'Cost of Capital'!$A$1:$E$23</definedName>
    <definedName name="PSE">'[3]MJS-13'!$A$6</definedName>
    <definedName name="ResRCF">[2]INPUTS!$F$44</definedName>
    <definedName name="ResUnc">[2]INPUTS!$F$39</definedName>
    <definedName name="ROD">[2]INPUTS!$F$30</definedName>
    <definedName name="ROR">'7.39%-20YearsMACRS'!$G$44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'[3]MJS-13'!$A$8</definedName>
    <definedName name="THM_ALL_YEAR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UTC_Docket_No._UG_11____">'[3]MJS-13'!$F$2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iterate="1" iterateDelta="1E-4"/>
</workbook>
</file>

<file path=xl/calcChain.xml><?xml version="1.0" encoding="utf-8"?>
<calcChain xmlns="http://schemas.openxmlformats.org/spreadsheetml/2006/main">
  <c r="A43" i="7" l="1"/>
  <c r="A42" i="7"/>
  <c r="A40" i="7"/>
  <c r="D43" i="7"/>
  <c r="C43" i="7"/>
  <c r="D42" i="7"/>
  <c r="C42" i="7"/>
  <c r="D22" i="10"/>
  <c r="C22" i="10"/>
  <c r="E22" i="10" s="1"/>
  <c r="D21" i="10"/>
  <c r="E21" i="10" s="1"/>
  <c r="E23" i="10" s="1"/>
  <c r="C21" i="10"/>
  <c r="C23" i="10" s="1"/>
  <c r="C18" i="10"/>
  <c r="E17" i="10"/>
  <c r="E18" i="10" s="1"/>
  <c r="A38" i="7" l="1"/>
  <c r="N10" i="7" l="1"/>
  <c r="N11" i="7"/>
  <c r="N12" i="7"/>
  <c r="F42" i="7" l="1"/>
  <c r="M32" i="7"/>
  <c r="E43" i="7" l="1"/>
  <c r="G43" i="7" s="1"/>
  <c r="C44" i="7"/>
  <c r="C31" i="7"/>
  <c r="B31" i="7"/>
  <c r="N30" i="7"/>
  <c r="E30" i="7"/>
  <c r="F30" i="7" s="1"/>
  <c r="H30" i="7" s="1"/>
  <c r="I30" i="7" s="1"/>
  <c r="N29" i="7"/>
  <c r="E29" i="7"/>
  <c r="N28" i="7"/>
  <c r="E28" i="7"/>
  <c r="F28" i="7" s="1"/>
  <c r="N27" i="7"/>
  <c r="E27" i="7"/>
  <c r="F27" i="7" s="1"/>
  <c r="H27" i="7" s="1"/>
  <c r="I27" i="7" s="1"/>
  <c r="N26" i="7"/>
  <c r="E26" i="7"/>
  <c r="F26" i="7" s="1"/>
  <c r="H26" i="7" s="1"/>
  <c r="N25" i="7"/>
  <c r="E25" i="7"/>
  <c r="F25" i="7" s="1"/>
  <c r="N24" i="7"/>
  <c r="E24" i="7"/>
  <c r="F24" i="7" s="1"/>
  <c r="H24" i="7" s="1"/>
  <c r="N23" i="7"/>
  <c r="E23" i="7"/>
  <c r="F23" i="7" s="1"/>
  <c r="H23" i="7" s="1"/>
  <c r="I23" i="7" s="1"/>
  <c r="N22" i="7"/>
  <c r="E22" i="7"/>
  <c r="F22" i="7" s="1"/>
  <c r="N21" i="7"/>
  <c r="E21" i="7"/>
  <c r="F21" i="7" s="1"/>
  <c r="N20" i="7"/>
  <c r="E20" i="7"/>
  <c r="F20" i="7" s="1"/>
  <c r="N19" i="7"/>
  <c r="E19" i="7"/>
  <c r="F19" i="7" s="1"/>
  <c r="H19" i="7" s="1"/>
  <c r="I19" i="7" s="1"/>
  <c r="N18" i="7"/>
  <c r="E18" i="7"/>
  <c r="F18" i="7" s="1"/>
  <c r="N17" i="7"/>
  <c r="E17" i="7"/>
  <c r="F17" i="7" s="1"/>
  <c r="N16" i="7"/>
  <c r="E16" i="7"/>
  <c r="F16" i="7" s="1"/>
  <c r="N15" i="7"/>
  <c r="E15" i="7"/>
  <c r="F15" i="7" s="1"/>
  <c r="H15" i="7" s="1"/>
  <c r="I15" i="7" s="1"/>
  <c r="N14" i="7"/>
  <c r="E14" i="7"/>
  <c r="F14" i="7" s="1"/>
  <c r="N13" i="7"/>
  <c r="E13" i="7"/>
  <c r="F13" i="7" s="1"/>
  <c r="E12" i="7"/>
  <c r="E11" i="7"/>
  <c r="F11" i="7" s="1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E10" i="7" l="1"/>
  <c r="F10" i="7" s="1"/>
  <c r="H10" i="7" s="1"/>
  <c r="G19" i="7"/>
  <c r="G22" i="7"/>
  <c r="G23" i="7"/>
  <c r="G11" i="7"/>
  <c r="H11" i="7"/>
  <c r="I11" i="7" s="1"/>
  <c r="G14" i="7"/>
  <c r="G27" i="7"/>
  <c r="G30" i="7"/>
  <c r="F12" i="7"/>
  <c r="H12" i="7" s="1"/>
  <c r="I12" i="7" s="1"/>
  <c r="G15" i="7"/>
  <c r="G18" i="7"/>
  <c r="G26" i="7"/>
  <c r="G29" i="7"/>
  <c r="F29" i="7"/>
  <c r="E42" i="7"/>
  <c r="G42" i="7" s="1"/>
  <c r="G13" i="7"/>
  <c r="H14" i="7"/>
  <c r="I14" i="7" s="1"/>
  <c r="G17" i="7"/>
  <c r="H16" i="7"/>
  <c r="I16" i="7" s="1"/>
  <c r="H18" i="7"/>
  <c r="I18" i="7" s="1"/>
  <c r="G21" i="7"/>
  <c r="H20" i="7"/>
  <c r="I20" i="7" s="1"/>
  <c r="H22" i="7"/>
  <c r="I22" i="7" s="1"/>
  <c r="I24" i="7"/>
  <c r="G25" i="7"/>
  <c r="H28" i="7"/>
  <c r="I28" i="7" s="1"/>
  <c r="G12" i="7"/>
  <c r="G16" i="7"/>
  <c r="G20" i="7"/>
  <c r="G24" i="7"/>
  <c r="I26" i="7"/>
  <c r="G28" i="7"/>
  <c r="F31" i="7" l="1"/>
  <c r="E31" i="7"/>
  <c r="G10" i="7"/>
  <c r="G31" i="7" s="1"/>
  <c r="G44" i="7"/>
  <c r="A37" i="7" s="1"/>
  <c r="L14" i="7"/>
  <c r="L30" i="7"/>
  <c r="E44" i="7"/>
  <c r="H29" i="7"/>
  <c r="I29" i="7" s="1"/>
  <c r="H25" i="7"/>
  <c r="I25" i="7" s="1"/>
  <c r="J10" i="7"/>
  <c r="H21" i="7"/>
  <c r="I21" i="7" s="1"/>
  <c r="H17" i="7"/>
  <c r="I17" i="7" s="1"/>
  <c r="I10" i="7"/>
  <c r="H13" i="7"/>
  <c r="I13" i="7" s="1"/>
  <c r="L19" i="7" l="1"/>
  <c r="L23" i="7"/>
  <c r="L10" i="7"/>
  <c r="L12" i="7"/>
  <c r="L11" i="7"/>
  <c r="L29" i="7"/>
  <c r="L24" i="7"/>
  <c r="L17" i="7"/>
  <c r="L27" i="7"/>
  <c r="L26" i="7"/>
  <c r="L25" i="7"/>
  <c r="L15" i="7"/>
  <c r="L18" i="7"/>
  <c r="L16" i="7"/>
  <c r="L22" i="7"/>
  <c r="L28" i="7"/>
  <c r="L13" i="7"/>
  <c r="L20" i="7"/>
  <c r="L21" i="7"/>
  <c r="K10" i="7"/>
  <c r="H31" i="7"/>
  <c r="I31" i="7"/>
  <c r="J11" i="7"/>
  <c r="K11" i="7" s="1"/>
  <c r="M10" i="7" l="1"/>
  <c r="M11" i="7"/>
  <c r="J12" i="7"/>
  <c r="K12" i="7" s="1"/>
  <c r="M12" i="7" s="1"/>
  <c r="J13" i="7" l="1"/>
  <c r="K13" i="7" s="1"/>
  <c r="M13" i="7" l="1"/>
  <c r="J14" i="7"/>
  <c r="K14" i="7" s="1"/>
  <c r="M14" i="7" l="1"/>
  <c r="J15" i="7"/>
  <c r="K15" i="7" s="1"/>
  <c r="J16" i="7" l="1"/>
  <c r="K16" i="7" s="1"/>
  <c r="M15" i="7"/>
  <c r="J17" i="7" l="1"/>
  <c r="K17" i="7" s="1"/>
  <c r="M16" i="7"/>
  <c r="M17" i="7" l="1"/>
  <c r="J18" i="7"/>
  <c r="K18" i="7" s="1"/>
  <c r="M18" i="7" l="1"/>
  <c r="J19" i="7"/>
  <c r="K19" i="7" s="1"/>
  <c r="J20" i="7" l="1"/>
  <c r="K20" i="7" s="1"/>
  <c r="M19" i="7"/>
  <c r="M20" i="7" l="1"/>
  <c r="J21" i="7"/>
  <c r="K21" i="7" s="1"/>
  <c r="M21" i="7" l="1"/>
  <c r="J22" i="7"/>
  <c r="K22" i="7" s="1"/>
  <c r="J23" i="7" l="1"/>
  <c r="K23" i="7" s="1"/>
  <c r="M22" i="7"/>
  <c r="J24" i="7" l="1"/>
  <c r="K24" i="7" s="1"/>
  <c r="M23" i="7"/>
  <c r="M24" i="7" l="1"/>
  <c r="J25" i="7"/>
  <c r="K25" i="7" s="1"/>
  <c r="M25" i="7" l="1"/>
  <c r="J26" i="7"/>
  <c r="K26" i="7" s="1"/>
  <c r="J27" i="7" l="1"/>
  <c r="K27" i="7" s="1"/>
  <c r="M26" i="7"/>
  <c r="J28" i="7" l="1"/>
  <c r="K28" i="7" s="1"/>
  <c r="M27" i="7"/>
  <c r="J29" i="7" l="1"/>
  <c r="M28" i="7"/>
  <c r="K29" i="7" l="1"/>
  <c r="M29" i="7" s="1"/>
  <c r="J30" i="7"/>
  <c r="K30" i="7" l="1"/>
  <c r="M30" i="7" s="1"/>
  <c r="M31" i="7" l="1"/>
  <c r="M33" i="7" s="1"/>
  <c r="M35" i="7" l="1"/>
</calcChain>
</file>

<file path=xl/sharedStrings.xml><?xml version="1.0" encoding="utf-8"?>
<sst xmlns="http://schemas.openxmlformats.org/spreadsheetml/2006/main" count="53" uniqueCount="51">
  <si>
    <t>PUGET SOUND ENERGY</t>
  </si>
  <si>
    <t>Calculation of Tax Effect</t>
  </si>
  <si>
    <t>of Taxable Contribution in Aid of Construction</t>
  </si>
  <si>
    <t>Year</t>
  </si>
  <si>
    <t>Balance</t>
  </si>
  <si>
    <t>Return</t>
  </si>
  <si>
    <t>Present Value Calculation</t>
  </si>
  <si>
    <t>Assumptions:</t>
  </si>
  <si>
    <t>Conversion Factor (5)</t>
  </si>
  <si>
    <t>Ratio</t>
  </si>
  <si>
    <t>Cost</t>
  </si>
  <si>
    <t>After Tax</t>
  </si>
  <si>
    <t>Current Tax</t>
  </si>
  <si>
    <t>Deferred Tax</t>
  </si>
  <si>
    <t>Total Tax</t>
  </si>
  <si>
    <t>Factor</t>
  </si>
  <si>
    <t>Gross up</t>
  </si>
  <si>
    <t>Income
(1)</t>
  </si>
  <si>
    <t xml:space="preserve">Taxable Amount </t>
  </si>
  <si>
    <t>Current Tax Expense
(3)</t>
  </si>
  <si>
    <t>Deferred Tax Expense
(3)</t>
  </si>
  <si>
    <t>Tax Expense</t>
  </si>
  <si>
    <t>Deferred Account Balance</t>
  </si>
  <si>
    <t>Return on Deferred Tax Balance
(4)</t>
  </si>
  <si>
    <t>LINE</t>
  </si>
  <si>
    <t>NO.</t>
  </si>
  <si>
    <t>DESCRIPTION</t>
  </si>
  <si>
    <t>PRO FORMA</t>
  </si>
  <si>
    <t>COST OF</t>
  </si>
  <si>
    <t>CAPITAL %</t>
  </si>
  <si>
    <t>COST %</t>
  </si>
  <si>
    <t>CAPITAL</t>
  </si>
  <si>
    <t>EQUITY</t>
  </si>
  <si>
    <t>TOTAL AFTER TAX COST OF CAPITAL</t>
  </si>
  <si>
    <t>Amount Deferred</t>
  </si>
  <si>
    <t>FIT Rider</t>
  </si>
  <si>
    <t>(1) $100.00 of taxable contribution in aid of construction</t>
  </si>
  <si>
    <t>20 Tax Year Life MACRS Depreciation Deduction
(2)</t>
  </si>
  <si>
    <t xml:space="preserve">(3) Federal Income tax rate of </t>
  </si>
  <si>
    <t>(2) 20 tax-year life MACRS , Page 71, Table A-1: https://www.irs.gov/pub/irs-pdf/p946.pdf</t>
  </si>
  <si>
    <t>Present Value Factor (4)</t>
  </si>
  <si>
    <t>Present Value of Return</t>
  </si>
  <si>
    <t>As Used in UE-190529 and UG-190530</t>
  </si>
  <si>
    <t>PUGET SOUND ENERGY-ELECTRIC</t>
  </si>
  <si>
    <t>PRO FORMA COST OF CAPITAL APPROVED IN UE-190529/UG-190530</t>
  </si>
  <si>
    <t>FOR THE TWELVE MONTHS ENDED DECEMBER 31, 2018</t>
  </si>
  <si>
    <t>SHORT TERM AND LONG TERM DEBT</t>
  </si>
  <si>
    <t>TOTAL COST OF CAPITAL</t>
  </si>
  <si>
    <t>AFTER TAX SHORT AND LONG TERM DEBT</t>
  </si>
  <si>
    <t>Advice No. 2020-33 UE-20XXXX
WORK PAPER
Page 1 of 2</t>
  </si>
  <si>
    <t>Advice No. 2020-33 UE-20XXXX
WORK PAPER
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</si>
</sst>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%"/>
    <numFmt numFmtId="166" formatCode="0.000%"/>
    <numFmt numFmtId="167" formatCode="0.000000"/>
    <numFmt numFmtId="168" formatCode="#,##0.0000000;\(#,##0.0000000\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_-* #,##0.00\ _D_M_-;\-* #,##0.00\ _D_M_-;_-* &quot;-&quot;??\ _D_M_-;_-@_-"/>
    <numFmt numFmtId="175" formatCode="[$-409]mmm\-yy;@"/>
    <numFmt numFmtId="176" formatCode="#."/>
    <numFmt numFmtId="177" formatCode="_(* #,##0.0000000_);_(* \(#,##0.0000000\);_(* &quot;-&quot;??_);_(@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_(&quot;$&quot;* #,##0.000000_);_(&quot;$&quot;* \(#,##0.000000\);_(&quot;$&quot;* &quot;-&quot;??????_);_(@_)"/>
    <numFmt numFmtId="186" formatCode="&quot;$&quot;#,##0;\-&quot;$&quot;#,##0"/>
    <numFmt numFmtId="187" formatCode="0\ &quot; HR&quot;"/>
    <numFmt numFmtId="188" formatCode="0000000"/>
    <numFmt numFmtId="189" formatCode="0.0000%"/>
    <numFmt numFmtId="190" formatCode="0.00000%"/>
    <numFmt numFmtId="191" formatCode="mmm\-yyyy"/>
    <numFmt numFmtId="192" formatCode="_(&quot;$&quot;* #,##0.000_);_(&quot;$&quot;* \(#,##0.000\);_(&quot;$&quot;* &quot;-&quot;??_);_(@_)"/>
    <numFmt numFmtId="193" formatCode="_(&quot;$&quot;* #,##0_);_(&quot;$&quot;* \(#,##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_(* #,##0_);_(* \(#,##0\);_(* &quot;-&quot;??_);_(@_)"/>
    <numFmt numFmtId="197" formatCode="_(* #,##0.0_);_(* \(#,##0.0\);_(* &quot;-&quot;_);_(@_)"/>
    <numFmt numFmtId="198" formatCode="&quot;$&quot;#,##0.00"/>
    <numFmt numFmtId="199" formatCode="_(* #,##0.0000_);_(* \(#,##0.0000\);_(* &quot;-&quot;??_);_(@_)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b/>
      <sz val="10"/>
      <color rgb="FFFF0000"/>
      <name val="Times New Roman"/>
      <family val="1"/>
    </font>
  </fonts>
  <fills count="7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1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7" fillId="0" borderId="0">
      <alignment horizontal="left" wrapText="1"/>
    </xf>
    <xf numFmtId="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19" fillId="0" borderId="0"/>
    <xf numFmtId="0" fontId="19" fillId="0" borderId="0"/>
    <xf numFmtId="167" fontId="4" fillId="0" borderId="0">
      <alignment horizontal="left" wrapText="1"/>
    </xf>
    <xf numFmtId="0" fontId="19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9" fillId="0" borderId="0"/>
    <xf numFmtId="0" fontId="19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9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9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19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9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19" fillId="0" borderId="0"/>
    <xf numFmtId="0" fontId="19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7" fontId="17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0" fontId="19" fillId="0" borderId="0"/>
    <xf numFmtId="0" fontId="19" fillId="0" borderId="0"/>
    <xf numFmtId="170" fontId="20" fillId="0" borderId="0">
      <alignment horizontal="left"/>
    </xf>
    <xf numFmtId="171" fontId="21" fillId="0" borderId="0">
      <alignment horizontal="left"/>
    </xf>
    <xf numFmtId="0" fontId="22" fillId="0" borderId="15"/>
    <xf numFmtId="0" fontId="23" fillId="0" borderId="0"/>
    <xf numFmtId="0" fontId="24" fillId="7" borderId="0" applyNumberFormat="0" applyBorder="0" applyAlignment="0" applyProtection="0"/>
    <xf numFmtId="0" fontId="3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67" fontId="17" fillId="0" borderId="0">
      <alignment horizontal="left" wrapText="1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8" borderId="0" applyNumberFormat="0" applyBorder="0" applyAlignment="0" applyProtection="0"/>
    <xf numFmtId="0" fontId="2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7" fontId="17" fillId="0" borderId="0">
      <alignment horizontal="left" wrapText="1"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" fillId="10" borderId="0" applyNumberFormat="0" applyBorder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67" fontId="17" fillId="0" borderId="0">
      <alignment horizontal="left" wrapText="1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7" fontId="17" fillId="0" borderId="0">
      <alignment horizontal="left" wrapText="1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" fillId="14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67" fontId="17" fillId="0" borderId="0">
      <alignment horizontal="left" wrapText="1"/>
    </xf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67" fontId="17" fillId="0" borderId="0">
      <alignment horizontal="left" wrapText="1"/>
    </xf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3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67" fontId="17" fillId="0" borderId="0">
      <alignment horizontal="left" wrapText="1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8" borderId="0" applyNumberFormat="0" applyBorder="0" applyAlignment="0" applyProtection="0"/>
    <xf numFmtId="0" fontId="3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67" fontId="17" fillId="0" borderId="0">
      <alignment horizontal="left" wrapText="1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7" fontId="17" fillId="0" borderId="0">
      <alignment horizontal="left" wrapText="1"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7" fontId="17" fillId="0" borderId="0">
      <alignment horizontal="left" wrapText="1"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67" fontId="17" fillId="0" borderId="0">
      <alignment horizontal="left" wrapText="1"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" fillId="17" borderId="0" applyNumberFormat="0" applyBorder="0" applyAlignment="0" applyProtection="0"/>
    <xf numFmtId="0" fontId="2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4" fillId="13" borderId="0" applyNumberFormat="0" applyBorder="0" applyAlignment="0" applyProtection="0"/>
    <xf numFmtId="0" fontId="3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7" fontId="17" fillId="0" borderId="0">
      <alignment horizontal="left" wrapText="1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8" borderId="0" applyNumberFormat="0" applyBorder="0" applyAlignment="0" applyProtection="0"/>
    <xf numFmtId="0" fontId="3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67" fontId="17" fillId="0" borderId="0">
      <alignment horizontal="left" wrapText="1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18" borderId="0" applyNumberFormat="0" applyBorder="0" applyAlignment="0" applyProtection="0"/>
    <xf numFmtId="0" fontId="3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167" fontId="17" fillId="0" borderId="0">
      <alignment horizontal="left" wrapText="1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8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7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0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32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18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36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37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1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67" fontId="17" fillId="0" borderId="0">
      <alignment horizontal="left" wrapText="1"/>
    </xf>
    <xf numFmtId="0" fontId="25" fillId="22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2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32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25" fillId="20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6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4" fillId="0" borderId="0"/>
    <xf numFmtId="0" fontId="21" fillId="0" borderId="0" applyFont="0" applyFill="0" applyBorder="0" applyAlignment="0" applyProtection="0">
      <alignment horizontal="right"/>
    </xf>
    <xf numFmtId="0" fontId="23" fillId="0" borderId="15"/>
    <xf numFmtId="172" fontId="27" fillId="0" borderId="0" applyFill="0" applyBorder="0" applyAlignment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72" fontId="27" fillId="0" borderId="0" applyFill="0" applyBorder="0" applyAlignment="0"/>
    <xf numFmtId="0" fontId="24" fillId="0" borderId="0"/>
    <xf numFmtId="0" fontId="28" fillId="40" borderId="10" applyNumberFormat="0" applyAlignment="0" applyProtection="0"/>
    <xf numFmtId="0" fontId="29" fillId="41" borderId="16" applyNumberFormat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9" fillId="41" borderId="16" applyNumberFormat="0" applyAlignment="0" applyProtection="0"/>
    <xf numFmtId="0" fontId="28" fillId="40" borderId="10" applyNumberFormat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1" fontId="4" fillId="42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0" fillId="40" borderId="16" applyNumberFormat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1" fontId="4" fillId="42" borderId="0"/>
    <xf numFmtId="167" fontId="17" fillId="0" borderId="0">
      <alignment horizontal="left" wrapText="1"/>
    </xf>
    <xf numFmtId="167" fontId="17" fillId="0" borderId="0">
      <alignment horizontal="left" wrapText="1"/>
    </xf>
    <xf numFmtId="41" fontId="4" fillId="42" borderId="0"/>
    <xf numFmtId="0" fontId="24" fillId="0" borderId="0"/>
    <xf numFmtId="41" fontId="4" fillId="42" borderId="0"/>
    <xf numFmtId="0" fontId="24" fillId="0" borderId="0"/>
    <xf numFmtId="0" fontId="28" fillId="40" borderId="10" applyNumberFormat="0" applyAlignment="0" applyProtection="0"/>
    <xf numFmtId="0" fontId="14" fillId="3" borderId="10" applyNumberFormat="0" applyAlignment="0" applyProtection="0"/>
    <xf numFmtId="0" fontId="31" fillId="43" borderId="17" applyNumberFormat="0" applyAlignment="0" applyProtection="0"/>
    <xf numFmtId="0" fontId="31" fillId="43" borderId="17" applyNumberFormat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43" borderId="17" applyNumberFormat="0" applyAlignment="0" applyProtection="0"/>
    <xf numFmtId="167" fontId="17" fillId="0" borderId="0">
      <alignment horizontal="left" wrapText="1"/>
    </xf>
    <xf numFmtId="0" fontId="24" fillId="0" borderId="0"/>
    <xf numFmtId="0" fontId="31" fillId="43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43" borderId="17" applyNumberFormat="0" applyAlignment="0" applyProtection="0"/>
    <xf numFmtId="0" fontId="24" fillId="0" borderId="0"/>
    <xf numFmtId="0" fontId="24" fillId="0" borderId="0"/>
    <xf numFmtId="41" fontId="4" fillId="44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1" fontId="4" fillId="44" borderId="0"/>
    <xf numFmtId="167" fontId="17" fillId="0" borderId="0">
      <alignment horizontal="left" wrapText="1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4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7" fillId="0" borderId="0">
      <alignment horizontal="left" wrapText="1"/>
    </xf>
    <xf numFmtId="173" fontId="4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" fontId="18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3" fontId="4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40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2" fillId="0" borderId="0" applyFont="0" applyFill="0" applyBorder="0" applyAlignment="0" applyProtection="0"/>
    <xf numFmtId="167" fontId="17" fillId="0" borderId="0">
      <alignment horizontal="left" wrapText="1"/>
    </xf>
    <xf numFmtId="3" fontId="40" fillId="0" borderId="0" applyFill="0" applyBorder="0" applyAlignment="0" applyProtection="0"/>
    <xf numFmtId="3" fontId="35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76" fontId="43" fillId="0" borderId="0">
      <protection locked="0"/>
    </xf>
    <xf numFmtId="0" fontId="38" fillId="0" borderId="0"/>
    <xf numFmtId="0" fontId="38" fillId="0" borderId="0"/>
    <xf numFmtId="0" fontId="38" fillId="0" borderId="0"/>
    <xf numFmtId="0" fontId="39" fillId="0" borderId="0"/>
    <xf numFmtId="0" fontId="37" fillId="0" borderId="0"/>
    <xf numFmtId="0" fontId="38" fillId="0" borderId="0"/>
    <xf numFmtId="0" fontId="44" fillId="0" borderId="0" applyNumberFormat="0" applyAlignment="0">
      <alignment horizontal="left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4" fillId="0" borderId="0" applyNumberFormat="0" applyAlignment="0">
      <alignment horizontal="left"/>
    </xf>
    <xf numFmtId="0" fontId="45" fillId="0" borderId="0" applyNumberFormat="0" applyAlignment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5" fillId="0" borderId="0" applyNumberFormat="0" applyAlignment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44" fontId="4" fillId="0" borderId="0" applyFont="0" applyFill="0" applyBorder="0" applyAlignment="0" applyProtection="0"/>
    <xf numFmtId="8" fontId="18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8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7" fillId="0" borderId="0">
      <alignment horizontal="left" wrapText="1"/>
    </xf>
    <xf numFmtId="178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8" fontId="18" fillId="0" borderId="0" applyFont="0" applyFill="0" applyBorder="0" applyAlignment="0" applyProtection="0"/>
    <xf numFmtId="178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7" fillId="0" borderId="0">
      <alignment horizontal="left" wrapText="1"/>
    </xf>
    <xf numFmtId="8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8" fillId="0" borderId="0" applyFont="0" applyFill="0" applyBorder="0" applyAlignment="0" applyProtection="0"/>
    <xf numFmtId="167" fontId="17" fillId="0" borderId="0">
      <alignment horizontal="left" wrapText="1"/>
    </xf>
    <xf numFmtId="8" fontId="18" fillId="0" borderId="0" applyFont="0" applyFill="0" applyBorder="0" applyAlignment="0" applyProtection="0"/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3" fillId="0" borderId="0" applyFont="0" applyFill="0" applyBorder="0" applyAlignment="0" applyProtection="0"/>
    <xf numFmtId="167" fontId="17" fillId="0" borderId="0">
      <alignment horizontal="left" wrapText="1"/>
    </xf>
    <xf numFmtId="8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8" fontId="18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8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5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17" fillId="0" borderId="0">
      <alignment horizontal="left" wrapText="1"/>
    </xf>
    <xf numFmtId="5" fontId="40" fillId="0" borderId="0" applyFill="0" applyBorder="0" applyAlignment="0" applyProtection="0"/>
    <xf numFmtId="179" fontId="4" fillId="0" borderId="0" applyFont="0" applyFill="0" applyBorder="0" applyAlignment="0" applyProtection="0"/>
    <xf numFmtId="0" fontId="24" fillId="0" borderId="0"/>
    <xf numFmtId="180" fontId="40" fillId="0" borderId="0" applyFont="0" applyFill="0" applyBorder="0" applyAlignment="0" applyProtection="0"/>
    <xf numFmtId="5" fontId="4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9" fontId="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17" fillId="0" borderId="0">
      <alignment horizontal="left" wrapText="1"/>
    </xf>
    <xf numFmtId="181" fontId="40" fillId="0" borderId="0" applyFill="0" applyBorder="0" applyAlignment="0" applyProtection="0"/>
    <xf numFmtId="0" fontId="35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40" fillId="0" borderId="0" applyFill="0" applyBorder="0" applyAlignment="0" applyProtection="0"/>
    <xf numFmtId="0" fontId="42" fillId="0" borderId="0" applyFont="0" applyFill="0" applyBorder="0" applyAlignment="0" applyProtection="0"/>
    <xf numFmtId="0" fontId="23" fillId="0" borderId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167" fontId="4" fillId="0" borderId="0"/>
    <xf numFmtId="167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/>
    <xf numFmtId="0" fontId="24" fillId="0" borderId="0"/>
    <xf numFmtId="167" fontId="4" fillId="0" borderId="0"/>
    <xf numFmtId="0" fontId="24" fillId="0" borderId="0"/>
    <xf numFmtId="167" fontId="4" fillId="0" borderId="0"/>
    <xf numFmtId="182" fontId="4" fillId="0" borderId="0" applyFont="0" applyFill="0" applyBorder="0" applyAlignment="0" applyProtection="0">
      <alignment horizontal="left" wrapText="1"/>
    </xf>
    <xf numFmtId="182" fontId="4" fillId="0" borderId="0" applyFont="0" applyFill="0" applyBorder="0" applyAlignment="0" applyProtection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2" fontId="4" fillId="0" borderId="0" applyFont="0" applyFill="0" applyBorder="0" applyAlignment="0" applyProtection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182" fontId="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17" fillId="0" borderId="0">
      <alignment horizontal="left" wrapText="1"/>
    </xf>
    <xf numFmtId="0" fontId="24" fillId="0" borderId="0"/>
    <xf numFmtId="0" fontId="47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24" fillId="0" borderId="0"/>
    <xf numFmtId="0" fontId="24" fillId="0" borderId="0"/>
    <xf numFmtId="2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ill="0" applyBorder="0" applyAlignment="0" applyProtection="0"/>
    <xf numFmtId="2" fontId="35" fillId="0" borderId="0" applyFont="0" applyFill="0" applyBorder="0" applyAlignment="0" applyProtection="0"/>
    <xf numFmtId="0" fontId="36" fillId="0" borderId="0"/>
    <xf numFmtId="0" fontId="36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4" fillId="0" borderId="0"/>
    <xf numFmtId="0" fontId="48" fillId="11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0"/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0" fontId="24" fillId="0" borderId="0"/>
    <xf numFmtId="167" fontId="17" fillId="0" borderId="0">
      <alignment horizontal="left" wrapText="1"/>
    </xf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0" fontId="24" fillId="0" borderId="0"/>
    <xf numFmtId="167" fontId="17" fillId="0" borderId="0">
      <alignment horizontal="left" wrapText="1"/>
    </xf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167" fontId="17" fillId="0" borderId="0">
      <alignment horizontal="left" wrapText="1"/>
    </xf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167" fontId="17" fillId="0" borderId="0">
      <alignment horizontal="left" wrapText="1"/>
    </xf>
    <xf numFmtId="38" fontId="49" fillId="44" borderId="0" applyNumberFormat="0" applyBorder="0" applyAlignment="0" applyProtection="0"/>
    <xf numFmtId="0" fontId="49" fillId="44" borderId="0" applyNumberFormat="0" applyBorder="0" applyAlignment="0" applyProtection="0"/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38" fontId="49" fillId="44" borderId="0" applyNumberFormat="0" applyBorder="0" applyAlignment="0" applyProtection="0"/>
    <xf numFmtId="0" fontId="50" fillId="0" borderId="15"/>
    <xf numFmtId="183" fontId="51" fillId="0" borderId="0" applyNumberFormat="0" applyFill="0" applyBorder="0" applyProtection="0">
      <alignment horizontal="right"/>
    </xf>
    <xf numFmtId="0" fontId="52" fillId="0" borderId="18" applyNumberFormat="0" applyAlignment="0" applyProtection="0">
      <alignment horizontal="left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52" fillId="0" borderId="18" applyNumberFormat="0" applyAlignment="0" applyProtection="0">
      <alignment horizontal="left"/>
    </xf>
    <xf numFmtId="167" fontId="17" fillId="0" borderId="0">
      <alignment horizontal="left" wrapText="1"/>
    </xf>
    <xf numFmtId="0" fontId="52" fillId="0" borderId="7">
      <alignment horizontal="left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7">
      <alignment horizontal="left"/>
    </xf>
    <xf numFmtId="0" fontId="52" fillId="0" borderId="7">
      <alignment horizontal="left"/>
    </xf>
    <xf numFmtId="167" fontId="17" fillId="0" borderId="0">
      <alignment horizontal="left" wrapText="1"/>
    </xf>
    <xf numFmtId="14" fontId="5" fillId="48" borderId="14">
      <alignment horizontal="center" vertical="center" wrapText="1"/>
    </xf>
    <xf numFmtId="0" fontId="35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35" fillId="0" borderId="0" applyNumberForma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5" fillId="0" borderId="0" applyNumberFormat="0" applyFill="0" applyBorder="0" applyAlignment="0" applyProtection="0"/>
    <xf numFmtId="167" fontId="17" fillId="0" borderId="0">
      <alignment horizontal="left" wrapText="1"/>
    </xf>
    <xf numFmtId="0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9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35" fillId="0" borderId="0" applyNumberForma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5" fillId="0" borderId="0" applyNumberFormat="0" applyFill="0" applyBorder="0" applyAlignment="0" applyProtection="0"/>
    <xf numFmtId="167" fontId="17" fillId="0" borderId="0">
      <alignment horizontal="left" wrapText="1"/>
    </xf>
    <xf numFmtId="0" fontId="57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10" fillId="0" borderId="9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24" fillId="0" borderId="0"/>
    <xf numFmtId="0" fontId="58" fillId="0" borderId="23" applyNumberFormat="0" applyFill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24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/>
    <xf numFmtId="0" fontId="58" fillId="0" borderId="0" applyNumberForma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167" fontId="17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38" fontId="60" fillId="0" borderId="0"/>
    <xf numFmtId="38" fontId="60" fillId="0" borderId="0"/>
    <xf numFmtId="38" fontId="60" fillId="0" borderId="0"/>
    <xf numFmtId="40" fontId="60" fillId="0" borderId="0"/>
    <xf numFmtId="40" fontId="60" fillId="0" borderId="0"/>
    <xf numFmtId="40" fontId="60" fillId="0" borderId="0"/>
    <xf numFmtId="40" fontId="60" fillId="0" borderId="0"/>
    <xf numFmtId="167" fontId="17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40" fontId="60" fillId="0" borderId="0"/>
    <xf numFmtId="40" fontId="60" fillId="0" borderId="0"/>
    <xf numFmtId="40" fontId="6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 applyNumberFormat="0" applyFill="0" applyBorder="0" applyAlignment="0" applyProtection="0">
      <alignment vertical="top"/>
      <protection locked="0"/>
    </xf>
    <xf numFmtId="167" fontId="17" fillId="0" borderId="0">
      <alignment horizontal="left" wrapText="1"/>
    </xf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9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0" fontId="49" fillId="42" borderId="6" applyNumberFormat="0" applyBorder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62" fillId="14" borderId="16" applyNumberFormat="0" applyAlignment="0" applyProtection="0"/>
    <xf numFmtId="0" fontId="62" fillId="14" borderId="16" applyNumberFormat="0" applyAlignment="0" applyProtection="0"/>
    <xf numFmtId="0" fontId="62" fillId="14" borderId="16" applyNumberFormat="0" applyAlignment="0" applyProtection="0"/>
    <xf numFmtId="0" fontId="62" fillId="14" borderId="16" applyNumberFormat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2" fillId="14" borderId="16" applyNumberFormat="0" applyAlignment="0" applyProtection="0"/>
    <xf numFmtId="0" fontId="62" fillId="14" borderId="1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14" borderId="16" applyNumberFormat="0" applyAlignment="0" applyProtection="0"/>
    <xf numFmtId="0" fontId="62" fillId="14" borderId="16" applyNumberFormat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62" fillId="14" borderId="16" applyNumberFormat="0" applyAlignment="0" applyProtection="0"/>
    <xf numFmtId="0" fontId="4" fillId="0" borderId="0"/>
    <xf numFmtId="0" fontId="4" fillId="0" borderId="0"/>
    <xf numFmtId="0" fontId="4" fillId="0" borderId="0"/>
    <xf numFmtId="0" fontId="62" fillId="17" borderId="16" applyNumberFormat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62" fillId="14" borderId="16" applyNumberFormat="0" applyAlignment="0" applyProtection="0"/>
    <xf numFmtId="0" fontId="62" fillId="14" borderId="16" applyNumberFormat="0" applyAlignment="0" applyProtection="0"/>
    <xf numFmtId="0" fontId="24" fillId="0" borderId="0"/>
    <xf numFmtId="167" fontId="17" fillId="0" borderId="0">
      <alignment horizontal="left" wrapText="1"/>
    </xf>
    <xf numFmtId="0" fontId="24" fillId="0" borderId="0"/>
    <xf numFmtId="167" fontId="17" fillId="0" borderId="0">
      <alignment horizontal="left" wrapText="1"/>
    </xf>
    <xf numFmtId="0" fontId="24" fillId="0" borderId="0"/>
    <xf numFmtId="167" fontId="17" fillId="0" borderId="0">
      <alignment horizontal="left" wrapText="1"/>
    </xf>
    <xf numFmtId="0" fontId="24" fillId="0" borderId="0"/>
    <xf numFmtId="167" fontId="17" fillId="0" borderId="0">
      <alignment horizontal="left" wrapText="1"/>
    </xf>
    <xf numFmtId="41" fontId="64" fillId="49" borderId="25">
      <alignment horizontal="left"/>
      <protection locked="0"/>
    </xf>
    <xf numFmtId="167" fontId="17" fillId="0" borderId="0">
      <alignment horizontal="left" wrapText="1"/>
    </xf>
    <xf numFmtId="41" fontId="64" fillId="49" borderId="25">
      <alignment horizontal="left"/>
      <protection locked="0"/>
    </xf>
    <xf numFmtId="10" fontId="64" fillId="49" borderId="25">
      <alignment horizontal="right"/>
      <protection locked="0"/>
    </xf>
    <xf numFmtId="167" fontId="17" fillId="0" borderId="0">
      <alignment horizontal="left" wrapText="1"/>
    </xf>
    <xf numFmtId="10" fontId="64" fillId="49" borderId="25">
      <alignment horizontal="right"/>
      <protection locked="0"/>
    </xf>
    <xf numFmtId="167" fontId="17" fillId="0" borderId="0">
      <alignment horizontal="left" wrapText="1"/>
    </xf>
    <xf numFmtId="41" fontId="64" fillId="49" borderId="25">
      <alignment horizontal="left"/>
      <protection locked="0"/>
    </xf>
    <xf numFmtId="0" fontId="50" fillId="0" borderId="26"/>
    <xf numFmtId="0" fontId="49" fillId="44" borderId="0"/>
    <xf numFmtId="0" fontId="49" fillId="44" borderId="0"/>
    <xf numFmtId="167" fontId="17" fillId="0" borderId="0">
      <alignment horizontal="left" wrapText="1"/>
    </xf>
    <xf numFmtId="0" fontId="49" fillId="44" borderId="0"/>
    <xf numFmtId="167" fontId="17" fillId="0" borderId="0">
      <alignment horizontal="left" wrapText="1"/>
    </xf>
    <xf numFmtId="3" fontId="65" fillId="0" borderId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3" fontId="65" fillId="0" borderId="0" applyFill="0" applyBorder="0" applyAlignment="0" applyProtection="0"/>
    <xf numFmtId="3" fontId="65" fillId="0" borderId="0" applyFill="0" applyBorder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24" fillId="0" borderId="0"/>
    <xf numFmtId="0" fontId="66" fillId="0" borderId="27" applyNumberFormat="0" applyFill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24" fillId="0" borderId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167" fontId="17" fillId="0" borderId="0">
      <alignment horizontal="left" wrapText="1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167" fontId="17" fillId="0" borderId="0">
      <alignment horizontal="left" wrapText="1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24" fillId="0" borderId="0"/>
    <xf numFmtId="0" fontId="68" fillId="17" borderId="0" applyNumberForma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69" fillId="17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4" fillId="0" borderId="0"/>
    <xf numFmtId="37" fontId="71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37" fontId="71" fillId="0" borderId="0"/>
    <xf numFmtId="185" fontId="17" fillId="0" borderId="0"/>
    <xf numFmtId="186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86" fontId="4" fillId="0" borderId="0"/>
    <xf numFmtId="186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6" fontId="4" fillId="0" borderId="0"/>
    <xf numFmtId="186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6" fontId="4" fillId="0" borderId="0"/>
    <xf numFmtId="0" fontId="4" fillId="0" borderId="0"/>
    <xf numFmtId="167" fontId="17" fillId="0" borderId="0">
      <alignment horizontal="left" wrapText="1"/>
    </xf>
    <xf numFmtId="0" fontId="72" fillId="0" borderId="0"/>
    <xf numFmtId="0" fontId="3" fillId="0" borderId="0"/>
    <xf numFmtId="167" fontId="17" fillId="0" borderId="0">
      <alignment horizontal="left" wrapText="1"/>
    </xf>
    <xf numFmtId="0" fontId="4" fillId="0" borderId="0"/>
    <xf numFmtId="0" fontId="72" fillId="0" borderId="0"/>
    <xf numFmtId="186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5" fontId="17" fillId="0" borderId="0"/>
    <xf numFmtId="0" fontId="3" fillId="0" borderId="0"/>
    <xf numFmtId="0" fontId="72" fillId="0" borderId="0"/>
    <xf numFmtId="0" fontId="72" fillId="0" borderId="0"/>
    <xf numFmtId="187" fontId="4" fillId="0" borderId="0"/>
    <xf numFmtId="0" fontId="72" fillId="0" borderId="0"/>
    <xf numFmtId="188" fontId="33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72" fillId="0" borderId="0"/>
    <xf numFmtId="0" fontId="3" fillId="0" borderId="0"/>
    <xf numFmtId="0" fontId="72" fillId="0" borderId="0"/>
    <xf numFmtId="0" fontId="72" fillId="0" borderId="0"/>
    <xf numFmtId="0" fontId="2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37" fontId="4" fillId="0" borderId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37" fontId="4" fillId="0" borderId="0" applyFill="0" applyBorder="0" applyAlignment="0" applyProtection="0"/>
    <xf numFmtId="37" fontId="4" fillId="0" borderId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2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86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6" fontId="17" fillId="0" borderId="0">
      <alignment horizontal="left" wrapText="1"/>
    </xf>
    <xf numFmtId="0" fontId="2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86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6" fontId="17" fillId="0" borderId="0">
      <alignment horizontal="left" wrapText="1"/>
    </xf>
    <xf numFmtId="0" fontId="2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86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6" fontId="17" fillId="0" borderId="0">
      <alignment horizontal="left" wrapText="1"/>
    </xf>
    <xf numFmtId="37" fontId="4" fillId="0" borderId="0"/>
    <xf numFmtId="0" fontId="2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86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6" fontId="17" fillId="0" borderId="0">
      <alignment horizontal="left" wrapText="1"/>
    </xf>
    <xf numFmtId="0" fontId="24" fillId="0" borderId="0"/>
    <xf numFmtId="186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6" fontId="17" fillId="0" borderId="0">
      <alignment horizontal="left" wrapText="1"/>
    </xf>
    <xf numFmtId="186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6" fontId="17" fillId="0" borderId="0">
      <alignment horizontal="left" wrapText="1"/>
    </xf>
    <xf numFmtId="186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86" fontId="17" fillId="0" borderId="0">
      <alignment horizontal="left" wrapTex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4" fillId="0" borderId="0"/>
    <xf numFmtId="0" fontId="4" fillId="0" borderId="0"/>
    <xf numFmtId="0" fontId="73" fillId="0" borderId="0"/>
    <xf numFmtId="0" fontId="3" fillId="0" borderId="0"/>
    <xf numFmtId="0" fontId="24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24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24" fillId="0" borderId="0"/>
    <xf numFmtId="0" fontId="4" fillId="0" borderId="0"/>
    <xf numFmtId="0" fontId="3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4" fillId="0" borderId="0"/>
    <xf numFmtId="0" fontId="72" fillId="0" borderId="0"/>
    <xf numFmtId="167" fontId="17" fillId="0" borderId="0">
      <alignment horizontal="left" wrapText="1"/>
    </xf>
    <xf numFmtId="0" fontId="72" fillId="0" borderId="0"/>
    <xf numFmtId="0" fontId="24" fillId="0" borderId="0"/>
    <xf numFmtId="0" fontId="3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3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3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189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9" fontId="4" fillId="0" borderId="0">
      <alignment horizontal="left" wrapText="1"/>
    </xf>
    <xf numFmtId="190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90" fontId="17" fillId="0" borderId="0">
      <alignment horizontal="left" wrapText="1"/>
    </xf>
    <xf numFmtId="0" fontId="3" fillId="0" borderId="0"/>
    <xf numFmtId="0" fontId="2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3" fillId="0" borderId="0"/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4" fillId="0" borderId="0">
      <alignment horizontal="left" wrapText="1"/>
    </xf>
    <xf numFmtId="0" fontId="49" fillId="5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24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72" fillId="0" borderId="0"/>
    <xf numFmtId="0" fontId="4" fillId="0" borderId="0"/>
    <xf numFmtId="0" fontId="4" fillId="0" borderId="0"/>
    <xf numFmtId="0" fontId="17" fillId="0" borderId="0"/>
    <xf numFmtId="191" fontId="17" fillId="0" borderId="0">
      <alignment horizontal="left" wrapText="1"/>
    </xf>
    <xf numFmtId="0" fontId="4" fillId="0" borderId="0"/>
    <xf numFmtId="169" fontId="17" fillId="0" borderId="0">
      <alignment horizontal="left" wrapText="1"/>
    </xf>
    <xf numFmtId="167" fontId="17" fillId="0" borderId="0">
      <alignment horizontal="left" wrapText="1"/>
    </xf>
    <xf numFmtId="169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92" fontId="4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0" fontId="72" fillId="0" borderId="0"/>
    <xf numFmtId="0" fontId="3" fillId="0" borderId="0"/>
    <xf numFmtId="0" fontId="4" fillId="0" borderId="0"/>
    <xf numFmtId="193" fontId="4" fillId="0" borderId="0">
      <alignment horizontal="left" wrapText="1"/>
    </xf>
    <xf numFmtId="0" fontId="72" fillId="0" borderId="0"/>
    <xf numFmtId="193" fontId="4" fillId="0" borderId="0">
      <alignment horizontal="left" wrapText="1"/>
    </xf>
    <xf numFmtId="0" fontId="72" fillId="0" borderId="0"/>
    <xf numFmtId="0" fontId="24" fillId="0" borderId="0"/>
    <xf numFmtId="0" fontId="72" fillId="0" borderId="0"/>
    <xf numFmtId="193" fontId="4" fillId="0" borderId="0">
      <alignment horizontal="left" wrapText="1"/>
    </xf>
    <xf numFmtId="0" fontId="49" fillId="5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9" fillId="5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0" fontId="4" fillId="0" borderId="0"/>
    <xf numFmtId="0" fontId="24" fillId="0" borderId="0"/>
    <xf numFmtId="167" fontId="17" fillId="0" borderId="0">
      <alignment horizontal="left" wrapText="1"/>
    </xf>
    <xf numFmtId="194" fontId="4" fillId="0" borderId="0">
      <alignment horizontal="left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3" fillId="0" borderId="0"/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32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169" fontId="17" fillId="0" borderId="0">
      <alignment horizontal="left" wrapText="1"/>
    </xf>
    <xf numFmtId="167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0" fontId="4" fillId="0" borderId="0"/>
    <xf numFmtId="194" fontId="4" fillId="0" borderId="0">
      <alignment horizontal="left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2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4" fillId="0" borderId="0"/>
    <xf numFmtId="0" fontId="4" fillId="0" borderId="0"/>
    <xf numFmtId="169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0" fontId="4" fillId="0" borderId="0"/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81" fontId="4" fillId="0" borderId="0">
      <alignment horizontal="left" wrapText="1"/>
    </xf>
    <xf numFmtId="0" fontId="4" fillId="0" borderId="0"/>
    <xf numFmtId="0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3" fillId="0" borderId="0"/>
    <xf numFmtId="0" fontId="3" fillId="0" borderId="0"/>
    <xf numFmtId="0" fontId="73" fillId="0" borderId="0"/>
    <xf numFmtId="195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0" fontId="3" fillId="0" borderId="0"/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72" fillId="0" borderId="0"/>
    <xf numFmtId="0" fontId="72" fillId="0" borderId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72" fillId="0" borderId="0"/>
    <xf numFmtId="0" fontId="17" fillId="12" borderId="31" applyNumberFormat="0" applyFont="0" applyAlignment="0" applyProtection="0"/>
    <xf numFmtId="0" fontId="72" fillId="0" borderId="0"/>
    <xf numFmtId="0" fontId="24" fillId="4" borderId="12" applyNumberFormat="0" applyFont="0" applyAlignment="0" applyProtection="0"/>
    <xf numFmtId="0" fontId="24" fillId="12" borderId="31" applyNumberFormat="0" applyFont="0" applyAlignment="0" applyProtection="0"/>
    <xf numFmtId="0" fontId="24" fillId="12" borderId="31" applyNumberFormat="0" applyFont="0" applyAlignment="0" applyProtection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3" fillId="0" borderId="0"/>
    <xf numFmtId="0" fontId="24" fillId="12" borderId="31" applyNumberFormat="0" applyFont="0" applyAlignment="0" applyProtection="0"/>
    <xf numFmtId="0" fontId="24" fillId="12" borderId="31" applyNumberFormat="0" applyFont="0" applyAlignment="0" applyProtection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72" fillId="0" borderId="0"/>
    <xf numFmtId="0" fontId="72" fillId="0" borderId="0"/>
    <xf numFmtId="0" fontId="3" fillId="0" borderId="0"/>
    <xf numFmtId="167" fontId="17" fillId="0" borderId="0">
      <alignment horizontal="left" wrapText="1"/>
    </xf>
    <xf numFmtId="0" fontId="24" fillId="12" borderId="31" applyNumberFormat="0" applyFont="0" applyAlignment="0" applyProtection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3" fillId="0" borderId="0"/>
    <xf numFmtId="0" fontId="24" fillId="12" borderId="31" applyNumberFormat="0" applyFont="0" applyAlignment="0" applyProtection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24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12" borderId="31" applyNumberFormat="0" applyFont="0" applyAlignment="0" applyProtection="0"/>
    <xf numFmtId="0" fontId="74" fillId="41" borderId="32" applyNumberFormat="0" applyAlignment="0" applyProtection="0"/>
    <xf numFmtId="0" fontId="74" fillId="41" borderId="32" applyNumberFormat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4" fillId="41" borderId="32" applyNumberFormat="0" applyAlignment="0" applyProtection="0"/>
    <xf numFmtId="0" fontId="72" fillId="0" borderId="0"/>
    <xf numFmtId="0" fontId="74" fillId="41" borderId="32" applyNumberFormat="0" applyAlignment="0" applyProtection="0"/>
    <xf numFmtId="0" fontId="74" fillId="41" borderId="32" applyNumberFormat="0" applyAlignment="0" applyProtection="0"/>
    <xf numFmtId="0" fontId="72" fillId="0" borderId="0"/>
    <xf numFmtId="0" fontId="4" fillId="0" borderId="0"/>
    <xf numFmtId="0" fontId="4" fillId="0" borderId="0"/>
    <xf numFmtId="0" fontId="4" fillId="0" borderId="0"/>
    <xf numFmtId="0" fontId="74" fillId="41" borderId="32" applyNumberFormat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4" fillId="40" borderId="32" applyNumberFormat="0" applyAlignment="0" applyProtection="0"/>
    <xf numFmtId="0" fontId="72" fillId="0" borderId="0"/>
    <xf numFmtId="0" fontId="13" fillId="40" borderId="11" applyNumberFormat="0" applyAlignment="0" applyProtection="0"/>
    <xf numFmtId="0" fontId="13" fillId="40" borderId="11" applyNumberFormat="0" applyAlignment="0" applyProtection="0"/>
    <xf numFmtId="0" fontId="72" fillId="0" borderId="0"/>
    <xf numFmtId="0" fontId="3" fillId="0" borderId="0"/>
    <xf numFmtId="0" fontId="72" fillId="0" borderId="0"/>
    <xf numFmtId="0" fontId="36" fillId="0" borderId="0"/>
    <xf numFmtId="0" fontId="36" fillId="0" borderId="0"/>
    <xf numFmtId="0" fontId="72" fillId="0" borderId="0"/>
    <xf numFmtId="0" fontId="3" fillId="0" borderId="0"/>
    <xf numFmtId="0" fontId="36" fillId="0" borderId="0"/>
    <xf numFmtId="0" fontId="37" fillId="0" borderId="0"/>
    <xf numFmtId="0" fontId="7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7" fillId="0" borderId="0"/>
    <xf numFmtId="0" fontId="38" fillId="0" borderId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0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0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0" fontId="4" fillId="0" borderId="0" applyFont="0" applyFill="0" applyBorder="0" applyAlignment="0" applyProtection="0"/>
    <xf numFmtId="0" fontId="72" fillId="0" borderId="0"/>
    <xf numFmtId="10" fontId="4" fillId="0" borderId="0" applyFont="0" applyFill="0" applyBorder="0" applyAlignment="0" applyProtection="0"/>
    <xf numFmtId="0" fontId="72" fillId="0" borderId="0"/>
    <xf numFmtId="0" fontId="3" fillId="0" borderId="0"/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0" fontId="4" fillId="0" borderId="25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2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17" fillId="0" borderId="0">
      <alignment horizontal="left" wrapText="1"/>
    </xf>
    <xf numFmtId="9" fontId="2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3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3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2" fillId="0" borderId="0"/>
    <xf numFmtId="9" fontId="4" fillId="0" borderId="0" applyFont="0" applyFill="0" applyBorder="0" applyAlignment="0" applyProtection="0"/>
    <xf numFmtId="0" fontId="3" fillId="0" borderId="0"/>
    <xf numFmtId="0" fontId="72" fillId="0" borderId="0"/>
    <xf numFmtId="9" fontId="4" fillId="0" borderId="0" applyFont="0" applyFill="0" applyBorder="0" applyAlignment="0" applyProtection="0"/>
    <xf numFmtId="0" fontId="72" fillId="0" borderId="0"/>
    <xf numFmtId="9" fontId="18" fillId="0" borderId="0" applyFont="0" applyFill="0" applyBorder="0" applyAlignment="0" applyProtection="0"/>
    <xf numFmtId="167" fontId="17" fillId="0" borderId="0">
      <alignment horizontal="left" wrapText="1"/>
    </xf>
    <xf numFmtId="0" fontId="72" fillId="0" borderId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18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0" fontId="72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2" fillId="0" borderId="0"/>
    <xf numFmtId="9" fontId="17" fillId="0" borderId="0" applyFont="0" applyFill="0" applyBorder="0" applyAlignment="0" applyProtection="0"/>
    <xf numFmtId="0" fontId="3" fillId="0" borderId="0"/>
    <xf numFmtId="0" fontId="72" fillId="0" borderId="0"/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4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75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7" fillId="0" borderId="0">
      <alignment horizontal="left" wrapText="1"/>
    </xf>
    <xf numFmtId="9" fontId="18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18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7" fillId="0" borderId="0">
      <alignment horizontal="left" wrapText="1"/>
    </xf>
    <xf numFmtId="0" fontId="72" fillId="0" borderId="0"/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9" fontId="17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9" fontId="17" fillId="0" borderId="0" applyFont="0" applyFill="0" applyBorder="0" applyAlignment="0" applyProtection="0"/>
    <xf numFmtId="167" fontId="17" fillId="0" borderId="0">
      <alignment horizontal="left" wrapText="1"/>
    </xf>
    <xf numFmtId="9" fontId="17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41" fontId="4" fillId="51" borderId="25"/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41" fontId="4" fillId="51" borderId="25"/>
    <xf numFmtId="0" fontId="72" fillId="0" borderId="0"/>
    <xf numFmtId="0" fontId="3" fillId="0" borderId="0"/>
    <xf numFmtId="167" fontId="17" fillId="0" borderId="0">
      <alignment horizontal="left" wrapText="1"/>
    </xf>
    <xf numFmtId="0" fontId="32" fillId="0" borderId="0" applyNumberFormat="0" applyFont="0" applyFill="0" applyBorder="0" applyAlignment="0" applyProtection="0">
      <alignment horizontal="left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4" fontId="32" fillId="0" borderId="0" applyFont="0" applyFill="0" applyBorder="0" applyAlignment="0" applyProtection="0"/>
    <xf numFmtId="0" fontId="76" fillId="0" borderId="14">
      <alignment horizontal="center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76" fillId="0" borderId="14">
      <alignment horizontal="center"/>
    </xf>
    <xf numFmtId="3" fontId="32" fillId="0" borderId="0" applyFon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3" fontId="32" fillId="0" borderId="0" applyFont="0" applyFill="0" applyBorder="0" applyAlignment="0" applyProtection="0"/>
    <xf numFmtId="0" fontId="32" fillId="52" borderId="0" applyNumberFormat="0" applyFont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2" fillId="52" borderId="0" applyNumberFormat="0" applyFont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3" fontId="77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9" fillId="0" borderId="0"/>
    <xf numFmtId="0" fontId="78" fillId="0" borderId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0" fontId="72" fillId="0" borderId="0"/>
    <xf numFmtId="3" fontId="77" fillId="0" borderId="0" applyFill="0" applyBorder="0" applyAlignment="0" applyProtection="0"/>
    <xf numFmtId="0" fontId="72" fillId="0" borderId="0"/>
    <xf numFmtId="3" fontId="77" fillId="0" borderId="0" applyFill="0" applyBorder="0" applyAlignment="0" applyProtection="0"/>
    <xf numFmtId="0" fontId="72" fillId="0" borderId="0"/>
    <xf numFmtId="3" fontId="77" fillId="0" borderId="0" applyFill="0" applyBorder="0" applyAlignment="0" applyProtection="0"/>
    <xf numFmtId="0" fontId="72" fillId="0" borderId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3" fontId="77" fillId="0" borderId="0" applyFill="0" applyBorder="0" applyAlignment="0" applyProtection="0"/>
    <xf numFmtId="42" fontId="4" fillId="42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42" fontId="4" fillId="42" borderId="0"/>
    <xf numFmtId="42" fontId="4" fillId="42" borderId="0"/>
    <xf numFmtId="42" fontId="4" fillId="42" borderId="2">
      <alignment vertical="center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2" fontId="4" fillId="42" borderId="2">
      <alignment vertical="center"/>
    </xf>
    <xf numFmtId="167" fontId="17" fillId="0" borderId="0">
      <alignment horizontal="left" wrapText="1"/>
    </xf>
    <xf numFmtId="0" fontId="5" fillId="42" borderId="1" applyNumberFormat="0">
      <alignment horizontal="center" vertical="center" wrapText="1"/>
    </xf>
    <xf numFmtId="0" fontId="5" fillId="42" borderId="1" applyNumberFormat="0">
      <alignment horizontal="center" vertical="center" wrapText="1"/>
    </xf>
    <xf numFmtId="0" fontId="72" fillId="0" borderId="0"/>
    <xf numFmtId="0" fontId="5" fillId="42" borderId="1" applyNumberFormat="0">
      <alignment horizontal="center" vertical="center" wrapText="1"/>
    </xf>
    <xf numFmtId="167" fontId="17" fillId="0" borderId="0">
      <alignment horizontal="left" wrapText="1"/>
    </xf>
    <xf numFmtId="10" fontId="4" fillId="42" borderId="0"/>
    <xf numFmtId="10" fontId="4" fillId="42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0" fontId="4" fillId="42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0" fontId="4" fillId="42" borderId="0"/>
    <xf numFmtId="0" fontId="72" fillId="0" borderId="0"/>
    <xf numFmtId="10" fontId="4" fillId="42" borderId="0"/>
    <xf numFmtId="0" fontId="72" fillId="0" borderId="0"/>
    <xf numFmtId="0" fontId="3" fillId="0" borderId="0"/>
    <xf numFmtId="10" fontId="4" fillId="42" borderId="0"/>
    <xf numFmtId="195" fontId="4" fillId="42" borderId="0"/>
    <xf numFmtId="195" fontId="4" fillId="42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95" fontId="4" fillId="42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3" fillId="0" borderId="0"/>
    <xf numFmtId="195" fontId="4" fillId="42" borderId="0"/>
    <xf numFmtId="195" fontId="4" fillId="42" borderId="0"/>
    <xf numFmtId="0" fontId="72" fillId="0" borderId="0"/>
    <xf numFmtId="0" fontId="3" fillId="0" borderId="0"/>
    <xf numFmtId="0" fontId="72" fillId="0" borderId="0"/>
    <xf numFmtId="0" fontId="3" fillId="0" borderId="0"/>
    <xf numFmtId="195" fontId="4" fillId="42" borderId="0"/>
    <xf numFmtId="42" fontId="4" fillId="42" borderId="0"/>
    <xf numFmtId="196" fontId="60" fillId="0" borderId="0" applyBorder="0" applyAlignment="0"/>
    <xf numFmtId="196" fontId="60" fillId="0" borderId="0" applyBorder="0" applyAlignment="0"/>
    <xf numFmtId="0" fontId="72" fillId="0" borderId="0"/>
    <xf numFmtId="196" fontId="60" fillId="0" borderId="0" applyBorder="0" applyAlignment="0"/>
    <xf numFmtId="42" fontId="4" fillId="42" borderId="3">
      <alignment horizontal="left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2" fontId="4" fillId="42" borderId="3">
      <alignment horizontal="left"/>
    </xf>
    <xf numFmtId="167" fontId="17" fillId="0" borderId="0">
      <alignment horizontal="left" wrapText="1"/>
    </xf>
    <xf numFmtId="195" fontId="80" fillId="42" borderId="3">
      <alignment horizontal="left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80" fillId="42" borderId="3">
      <alignment horizontal="left"/>
    </xf>
    <xf numFmtId="0" fontId="72" fillId="0" borderId="0"/>
    <xf numFmtId="0" fontId="3" fillId="0" borderId="0"/>
    <xf numFmtId="196" fontId="60" fillId="0" borderId="0" applyBorder="0" applyAlignment="0"/>
    <xf numFmtId="14" fontId="17" fillId="0" borderId="0" applyNumberFormat="0" applyFill="0" applyBorder="0" applyAlignment="0" applyProtection="0">
      <alignment horizontal="left"/>
    </xf>
    <xf numFmtId="14" fontId="17" fillId="0" borderId="0" applyNumberFormat="0" applyFill="0" applyBorder="0" applyAlignment="0" applyProtection="0">
      <alignment horizontal="left"/>
    </xf>
    <xf numFmtId="0" fontId="72" fillId="0" borderId="0"/>
    <xf numFmtId="0" fontId="3" fillId="0" borderId="0"/>
    <xf numFmtId="197" fontId="4" fillId="0" borderId="0" applyFont="0" applyFill="0" applyAlignment="0">
      <alignment horizontal="right"/>
    </xf>
    <xf numFmtId="197" fontId="4" fillId="0" borderId="0" applyFont="0" applyFill="0" applyAlignment="0">
      <alignment horizontal="right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97" fontId="4" fillId="0" borderId="0" applyFont="0" applyFill="0" applyAlignment="0">
      <alignment horizontal="right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97" fontId="4" fillId="0" borderId="0" applyFont="0" applyFill="0" applyAlignment="0">
      <alignment horizontal="right"/>
    </xf>
    <xf numFmtId="0" fontId="72" fillId="0" borderId="0"/>
    <xf numFmtId="197" fontId="4" fillId="0" borderId="0" applyFont="0" applyFill="0" applyAlignment="0">
      <alignment horizontal="right"/>
    </xf>
    <xf numFmtId="0" fontId="72" fillId="0" borderId="0"/>
    <xf numFmtId="0" fontId="3" fillId="0" borderId="0"/>
    <xf numFmtId="4" fontId="75" fillId="49" borderId="32" applyNumberFormat="0" applyProtection="0">
      <alignment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49" borderId="32" applyNumberFormat="0" applyProtection="0">
      <alignment vertical="center"/>
    </xf>
    <xf numFmtId="4" fontId="81" fillId="49" borderId="32" applyNumberFormat="0" applyProtection="0">
      <alignment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1" fillId="49" borderId="32" applyNumberFormat="0" applyProtection="0">
      <alignment vertical="center"/>
    </xf>
    <xf numFmtId="4" fontId="75" fillId="49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49" borderId="32" applyNumberFormat="0" applyProtection="0">
      <alignment horizontal="left" vertical="center" indent="1"/>
    </xf>
    <xf numFmtId="4" fontId="75" fillId="49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49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4" borderId="0" applyNumberFormat="0" applyProtection="0">
      <alignment horizontal="left" vertical="center" inden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4" borderId="0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4" fontId="75" fillId="55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55" borderId="32" applyNumberFormat="0" applyProtection="0">
      <alignment horizontal="right" vertical="center"/>
    </xf>
    <xf numFmtId="4" fontId="75" fillId="56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56" borderId="32" applyNumberFormat="0" applyProtection="0">
      <alignment horizontal="right" vertical="center"/>
    </xf>
    <xf numFmtId="4" fontId="75" fillId="57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57" borderId="32" applyNumberFormat="0" applyProtection="0">
      <alignment horizontal="right" vertical="center"/>
    </xf>
    <xf numFmtId="4" fontId="75" fillId="58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58" borderId="32" applyNumberFormat="0" applyProtection="0">
      <alignment horizontal="right" vertical="center"/>
    </xf>
    <xf numFmtId="4" fontId="75" fillId="59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59" borderId="32" applyNumberFormat="0" applyProtection="0">
      <alignment horizontal="right" vertical="center"/>
    </xf>
    <xf numFmtId="4" fontId="75" fillId="60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60" borderId="32" applyNumberFormat="0" applyProtection="0">
      <alignment horizontal="right" vertical="center"/>
    </xf>
    <xf numFmtId="4" fontId="75" fillId="61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61" borderId="32" applyNumberFormat="0" applyProtection="0">
      <alignment horizontal="right" vertical="center"/>
    </xf>
    <xf numFmtId="4" fontId="75" fillId="62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62" borderId="32" applyNumberFormat="0" applyProtection="0">
      <alignment horizontal="right" vertical="center"/>
    </xf>
    <xf numFmtId="4" fontId="75" fillId="63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63" borderId="32" applyNumberFormat="0" applyProtection="0">
      <alignment horizontal="right" vertical="center"/>
    </xf>
    <xf numFmtId="4" fontId="82" fillId="64" borderId="32" applyNumberFormat="0" applyProtection="0">
      <alignment horizontal="left" vertical="center" indent="1"/>
    </xf>
    <xf numFmtId="4" fontId="82" fillId="6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2" fillId="65" borderId="0" applyNumberFormat="0" applyProtection="0">
      <alignment horizontal="left" vertical="center" indent="1"/>
    </xf>
    <xf numFmtId="4" fontId="82" fillId="64" borderId="32" applyNumberFormat="0" applyProtection="0">
      <alignment horizontal="left" vertical="center" indent="1"/>
    </xf>
    <xf numFmtId="4" fontId="75" fillId="66" borderId="33" applyNumberFormat="0" applyProtection="0">
      <alignment horizontal="left" vertical="center" indent="1"/>
    </xf>
    <xf numFmtId="4" fontId="75" fillId="66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66" borderId="0" applyNumberFormat="0" applyProtection="0">
      <alignment horizontal="left" vertical="center" indent="1"/>
    </xf>
    <xf numFmtId="4" fontId="83" fillId="67" borderId="0" applyNumberFormat="0" applyProtection="0">
      <alignment horizontal="left" vertical="center" indent="1"/>
    </xf>
    <xf numFmtId="4" fontId="83" fillId="67" borderId="0" applyNumberFormat="0" applyProtection="0">
      <alignment horizontal="left" vertical="center" indent="1"/>
    </xf>
    <xf numFmtId="0" fontId="72" fillId="0" borderId="0"/>
    <xf numFmtId="4" fontId="83" fillId="67" borderId="0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4" fontId="75" fillId="66" borderId="32" applyNumberFormat="0" applyProtection="0">
      <alignment horizontal="left" vertical="center" indent="1"/>
    </xf>
    <xf numFmtId="4" fontId="75" fillId="66" borderId="3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4" fillId="0" borderId="0" applyNumberFormat="0" applyProtection="0">
      <alignment horizontal="left" vertical="center" indent="1"/>
    </xf>
    <xf numFmtId="4" fontId="75" fillId="66" borderId="32" applyNumberFormat="0" applyProtection="0">
      <alignment horizontal="left" vertical="center" indent="1"/>
    </xf>
    <xf numFmtId="4" fontId="75" fillId="68" borderId="32" applyNumberFormat="0" applyProtection="0">
      <alignment horizontal="left" vertical="center" indent="1"/>
    </xf>
    <xf numFmtId="4" fontId="75" fillId="68" borderId="3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4" fillId="0" borderId="0" applyNumberFormat="0" applyProtection="0">
      <alignment horizontal="left" vertical="center" indent="1"/>
    </xf>
    <xf numFmtId="4" fontId="75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9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40" borderId="6" applyNumberFormat="0">
      <protection locked="0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0" fillId="37" borderId="34" applyBorder="0"/>
    <xf numFmtId="4" fontId="75" fillId="70" borderId="32" applyNumberFormat="0" applyProtection="0">
      <alignment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70" borderId="32" applyNumberFormat="0" applyProtection="0">
      <alignment vertical="center"/>
    </xf>
    <xf numFmtId="4" fontId="81" fillId="70" borderId="32" applyNumberFormat="0" applyProtection="0">
      <alignment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1" fillId="70" borderId="32" applyNumberFormat="0" applyProtection="0">
      <alignment vertical="center"/>
    </xf>
    <xf numFmtId="4" fontId="75" fillId="70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70" borderId="32" applyNumberFormat="0" applyProtection="0">
      <alignment horizontal="left" vertical="center" indent="1"/>
    </xf>
    <xf numFmtId="4" fontId="75" fillId="70" borderId="32" applyNumberFormat="0" applyProtection="0">
      <alignment horizontal="left" vertical="center" inden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70" borderId="32" applyNumberFormat="0" applyProtection="0">
      <alignment horizontal="left" vertical="center" indent="1"/>
    </xf>
    <xf numFmtId="4" fontId="75" fillId="66" borderId="32" applyNumberFormat="0" applyProtection="0">
      <alignment horizontal="right" vertical="center"/>
    </xf>
    <xf numFmtId="4" fontId="75" fillId="66" borderId="3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5" fillId="66" borderId="32" applyNumberFormat="0" applyProtection="0">
      <alignment horizontal="right" vertical="center"/>
    </xf>
    <xf numFmtId="4" fontId="81" fillId="66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1" fillId="66" borderId="32" applyNumberFormat="0" applyProtection="0">
      <alignment horizontal="right" vertical="center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85" fillId="0" borderId="0"/>
    <xf numFmtId="0" fontId="85" fillId="0" borderId="0"/>
    <xf numFmtId="0" fontId="72" fillId="0" borderId="0"/>
    <xf numFmtId="0" fontId="86" fillId="0" borderId="0" applyNumberFormat="0" applyProtection="0">
      <alignment horizontal="left" indent="5"/>
    </xf>
    <xf numFmtId="0" fontId="49" fillId="71" borderId="6"/>
    <xf numFmtId="4" fontId="87" fillId="66" borderId="32" applyNumberFormat="0" applyProtection="0">
      <alignment horizontal="right" vertical="center"/>
    </xf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7" fillId="66" borderId="32" applyNumberFormat="0" applyProtection="0">
      <alignment horizontal="right" vertical="center"/>
    </xf>
    <xf numFmtId="39" fontId="4" fillId="72" borderId="0"/>
    <xf numFmtId="39" fontId="4" fillId="72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39" fontId="4" fillId="72" borderId="0"/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39" fontId="4" fillId="72" borderId="0"/>
    <xf numFmtId="0" fontId="72" fillId="0" borderId="0"/>
    <xf numFmtId="39" fontId="4" fillId="72" borderId="0"/>
    <xf numFmtId="0" fontId="72" fillId="0" borderId="0"/>
    <xf numFmtId="0" fontId="3" fillId="0" borderId="0"/>
    <xf numFmtId="39" fontId="4" fillId="72" borderId="0"/>
    <xf numFmtId="0" fontId="88" fillId="0" borderId="0" applyNumberFormat="0" applyFill="0" applyBorder="0" applyAlignment="0" applyProtection="0"/>
    <xf numFmtId="38" fontId="49" fillId="0" borderId="35"/>
    <xf numFmtId="38" fontId="49" fillId="0" borderId="35"/>
    <xf numFmtId="38" fontId="49" fillId="0" borderId="35"/>
    <xf numFmtId="0" fontId="72" fillId="0" borderId="0"/>
    <xf numFmtId="167" fontId="17" fillId="0" borderId="0">
      <alignment horizontal="left" wrapText="1"/>
    </xf>
    <xf numFmtId="38" fontId="49" fillId="0" borderId="35"/>
    <xf numFmtId="38" fontId="49" fillId="0" borderId="35"/>
    <xf numFmtId="38" fontId="49" fillId="0" borderId="35"/>
    <xf numFmtId="0" fontId="72" fillId="0" borderId="0"/>
    <xf numFmtId="167" fontId="17" fillId="0" borderId="0">
      <alignment horizontal="left" wrapText="1"/>
    </xf>
    <xf numFmtId="38" fontId="49" fillId="0" borderId="35"/>
    <xf numFmtId="38" fontId="49" fillId="0" borderId="35"/>
    <xf numFmtId="38" fontId="49" fillId="0" borderId="35"/>
    <xf numFmtId="0" fontId="72" fillId="0" borderId="0"/>
    <xf numFmtId="167" fontId="17" fillId="0" borderId="0">
      <alignment horizontal="left" wrapText="1"/>
    </xf>
    <xf numFmtId="38" fontId="49" fillId="0" borderId="35"/>
    <xf numFmtId="38" fontId="49" fillId="0" borderId="35"/>
    <xf numFmtId="167" fontId="17" fillId="0" borderId="0">
      <alignment horizontal="left" wrapText="1"/>
    </xf>
    <xf numFmtId="38" fontId="49" fillId="0" borderId="35"/>
    <xf numFmtId="0" fontId="49" fillId="0" borderId="35"/>
    <xf numFmtId="38" fontId="49" fillId="0" borderId="35"/>
    <xf numFmtId="38" fontId="49" fillId="0" borderId="35"/>
    <xf numFmtId="38" fontId="49" fillId="0" borderId="35"/>
    <xf numFmtId="38" fontId="60" fillId="0" borderId="3"/>
    <xf numFmtId="38" fontId="60" fillId="0" borderId="3"/>
    <xf numFmtId="38" fontId="60" fillId="0" borderId="3"/>
    <xf numFmtId="0" fontId="4" fillId="0" borderId="0"/>
    <xf numFmtId="0" fontId="4" fillId="0" borderId="0"/>
    <xf numFmtId="0" fontId="4" fillId="0" borderId="0"/>
    <xf numFmtId="38" fontId="60" fillId="0" borderId="3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3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3"/>
    <xf numFmtId="0" fontId="60" fillId="0" borderId="3"/>
    <xf numFmtId="38" fontId="60" fillId="0" borderId="3"/>
    <xf numFmtId="38" fontId="60" fillId="0" borderId="3"/>
    <xf numFmtId="38" fontId="60" fillId="0" borderId="3"/>
    <xf numFmtId="38" fontId="60" fillId="0" borderId="3"/>
    <xf numFmtId="39" fontId="17" fillId="73" borderId="0"/>
    <xf numFmtId="39" fontId="17" fillId="73" borderId="0"/>
    <xf numFmtId="0" fontId="72" fillId="0" borderId="0"/>
    <xf numFmtId="0" fontId="3" fillId="0" borderId="0"/>
    <xf numFmtId="165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89" fontId="4" fillId="0" borderId="0">
      <alignment horizontal="left" wrapText="1"/>
    </xf>
    <xf numFmtId="0" fontId="3" fillId="0" borderId="0"/>
    <xf numFmtId="0" fontId="72" fillId="0" borderId="0"/>
    <xf numFmtId="0" fontId="3" fillId="0" borderId="0"/>
    <xf numFmtId="0" fontId="72" fillId="0" borderId="0"/>
    <xf numFmtId="167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0" fontId="3" fillId="0" borderId="0"/>
    <xf numFmtId="169" fontId="4" fillId="0" borderId="0">
      <alignment horizontal="left" wrapText="1"/>
    </xf>
    <xf numFmtId="0" fontId="72" fillId="0" borderId="0"/>
    <xf numFmtId="164" fontId="4" fillId="0" borderId="0">
      <alignment horizontal="left" wrapText="1"/>
    </xf>
    <xf numFmtId="0" fontId="72" fillId="0" borderId="0"/>
    <xf numFmtId="0" fontId="72" fillId="0" borderId="0"/>
    <xf numFmtId="167" fontId="4" fillId="0" borderId="0">
      <alignment horizontal="left" wrapText="1"/>
    </xf>
    <xf numFmtId="0" fontId="72" fillId="0" borderId="0"/>
    <xf numFmtId="164" fontId="4" fillId="0" borderId="0">
      <alignment horizontal="left" wrapText="1"/>
    </xf>
    <xf numFmtId="0" fontId="72" fillId="0" borderId="0"/>
    <xf numFmtId="0" fontId="3" fillId="0" borderId="0"/>
    <xf numFmtId="167" fontId="4" fillId="0" borderId="0">
      <alignment horizontal="left" wrapText="1"/>
    </xf>
    <xf numFmtId="190" fontId="4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9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0" fontId="72" fillId="0" borderId="0"/>
    <xf numFmtId="195" fontId="4" fillId="0" borderId="0">
      <alignment horizontal="left" wrapText="1"/>
    </xf>
    <xf numFmtId="167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4" fillId="0" borderId="0">
      <alignment horizontal="left" wrapText="1"/>
    </xf>
    <xf numFmtId="192" fontId="4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92" fontId="4" fillId="0" borderId="0">
      <alignment horizontal="left" wrapText="1"/>
    </xf>
    <xf numFmtId="0" fontId="72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0" fontId="72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0" fontId="72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0" fontId="72" fillId="0" borderId="0"/>
    <xf numFmtId="190" fontId="4" fillId="0" borderId="0">
      <alignment horizontal="left" wrapText="1"/>
    </xf>
    <xf numFmtId="0" fontId="72" fillId="0" borderId="0"/>
    <xf numFmtId="0" fontId="72" fillId="0" borderId="0"/>
    <xf numFmtId="167" fontId="4" fillId="0" borderId="0">
      <alignment horizontal="left" wrapText="1"/>
    </xf>
    <xf numFmtId="0" fontId="3" fillId="0" borderId="0"/>
    <xf numFmtId="0" fontId="72" fillId="0" borderId="0"/>
    <xf numFmtId="165" fontId="4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 applyNumberFormat="0" applyBorder="0" applyAlignment="0"/>
    <xf numFmtId="0" fontId="89" fillId="0" borderId="0" applyNumberFormat="0" applyBorder="0" applyAlignment="0"/>
    <xf numFmtId="0" fontId="82" fillId="0" borderId="0" applyNumberFormat="0" applyBorder="0" applyAlignment="0"/>
    <xf numFmtId="0" fontId="90" fillId="0" borderId="0"/>
    <xf numFmtId="0" fontId="50" fillId="0" borderId="36"/>
    <xf numFmtId="40" fontId="91" fillId="0" borderId="0" applyBorder="0">
      <alignment horizontal="right"/>
    </xf>
    <xf numFmtId="41" fontId="92" fillId="42" borderId="0">
      <alignment horizontal="left"/>
    </xf>
    <xf numFmtId="40" fontId="91" fillId="0" borderId="0" applyBorder="0">
      <alignment horizontal="right"/>
    </xf>
    <xf numFmtId="41" fontId="92" fillId="42" borderId="0">
      <alignment horizontal="left"/>
    </xf>
    <xf numFmtId="0" fontId="72" fillId="0" borderId="0"/>
    <xf numFmtId="0" fontId="72" fillId="0" borderId="0"/>
    <xf numFmtId="0" fontId="72" fillId="0" borderId="0"/>
    <xf numFmtId="0" fontId="72" fillId="0" borderId="0"/>
    <xf numFmtId="40" fontId="91" fillId="0" borderId="0" applyBorder="0">
      <alignment horizontal="right"/>
    </xf>
    <xf numFmtId="41" fontId="92" fillId="42" borderId="0">
      <alignment horizontal="left"/>
    </xf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8" fillId="0" borderId="0"/>
    <xf numFmtId="167" fontId="17" fillId="0" borderId="0">
      <alignment horizontal="left" wrapText="1"/>
    </xf>
    <xf numFmtId="0" fontId="93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" fillId="0" borderId="0"/>
    <xf numFmtId="0" fontId="72" fillId="0" borderId="0"/>
    <xf numFmtId="0" fontId="94" fillId="0" borderId="0" applyNumberFormat="0" applyFill="0" applyBorder="0" applyAlignment="0" applyProtection="0"/>
    <xf numFmtId="0" fontId="3" fillId="0" borderId="0"/>
    <xf numFmtId="0" fontId="72" fillId="0" borderId="0"/>
    <xf numFmtId="0" fontId="3" fillId="0" borderId="0"/>
    <xf numFmtId="0" fontId="94" fillId="0" borderId="0" applyNumberFormat="0" applyFill="0" applyBorder="0" applyAlignment="0" applyProtection="0"/>
    <xf numFmtId="167" fontId="17" fillId="0" borderId="0">
      <alignment horizontal="left" wrapText="1"/>
    </xf>
    <xf numFmtId="167" fontId="17" fillId="0" borderId="0">
      <alignment horizontal="left" wrapText="1"/>
    </xf>
    <xf numFmtId="0" fontId="72" fillId="0" borderId="0"/>
    <xf numFmtId="167" fontId="17" fillId="0" borderId="0">
      <alignment horizontal="left" wrapText="1"/>
    </xf>
    <xf numFmtId="0" fontId="88" fillId="0" borderId="0" applyNumberFormat="0" applyFill="0" applyBorder="0" applyAlignment="0" applyProtection="0"/>
    <xf numFmtId="0" fontId="72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167" fontId="17" fillId="0" borderId="0">
      <alignment horizontal="left" wrapText="1"/>
    </xf>
    <xf numFmtId="167" fontId="17" fillId="0" borderId="0">
      <alignment horizontal="left" wrapText="1"/>
    </xf>
    <xf numFmtId="198" fontId="95" fillId="42" borderId="0">
      <alignment horizontal="left" vertical="center"/>
    </xf>
    <xf numFmtId="198" fontId="96" fillId="0" borderId="0">
      <alignment horizontal="left" vertical="center"/>
    </xf>
    <xf numFmtId="198" fontId="96" fillId="0" borderId="0">
      <alignment horizontal="left" vertical="center"/>
    </xf>
    <xf numFmtId="0" fontId="72" fillId="0" borderId="0"/>
    <xf numFmtId="0" fontId="3" fillId="0" borderId="0"/>
    <xf numFmtId="0" fontId="5" fillId="42" borderId="0">
      <alignment horizontal="left" wrapText="1"/>
    </xf>
    <xf numFmtId="0" fontId="5" fillId="42" borderId="0">
      <alignment horizontal="left" wrapText="1"/>
    </xf>
    <xf numFmtId="0" fontId="72" fillId="0" borderId="0"/>
    <xf numFmtId="0" fontId="5" fillId="42" borderId="0">
      <alignment horizontal="left" wrapText="1"/>
    </xf>
    <xf numFmtId="167" fontId="17" fillId="0" borderId="0">
      <alignment horizontal="left" wrapText="1"/>
    </xf>
    <xf numFmtId="0" fontId="97" fillId="0" borderId="0">
      <alignment horizontal="left" vertical="center"/>
    </xf>
    <xf numFmtId="0" fontId="97" fillId="0" borderId="0">
      <alignment horizontal="left" vertical="center"/>
    </xf>
    <xf numFmtId="0" fontId="72" fillId="0" borderId="0"/>
    <xf numFmtId="0" fontId="3" fillId="0" borderId="0"/>
    <xf numFmtId="0" fontId="35" fillId="0" borderId="37" applyNumberFormat="0" applyFon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38" applyNumberFormat="0" applyFill="0" applyAlignment="0" applyProtection="0"/>
    <xf numFmtId="0" fontId="72" fillId="0" borderId="0"/>
    <xf numFmtId="0" fontId="35" fillId="0" borderId="37" applyNumberFormat="0" applyFont="0" applyFill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39" applyNumberFormat="0" applyFill="0" applyAlignment="0" applyProtection="0"/>
    <xf numFmtId="0" fontId="72" fillId="0" borderId="0"/>
    <xf numFmtId="0" fontId="3" fillId="0" borderId="0"/>
    <xf numFmtId="0" fontId="15" fillId="0" borderId="39" applyNumberFormat="0" applyFill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37" applyNumberFormat="0" applyFont="0" applyFill="0" applyAlignment="0" applyProtection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7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5" fillId="42" borderId="0">
      <alignment horizontal="left"/>
    </xf>
    <xf numFmtId="0" fontId="72" fillId="0" borderId="0"/>
    <xf numFmtId="0" fontId="15" fillId="0" borderId="39" applyNumberFormat="0" applyFill="0" applyAlignment="0" applyProtection="0"/>
    <xf numFmtId="0" fontId="15" fillId="0" borderId="13" applyNumberFormat="0" applyFill="0" applyAlignment="0" applyProtection="0"/>
    <xf numFmtId="0" fontId="38" fillId="0" borderId="40"/>
    <xf numFmtId="0" fontId="38" fillId="0" borderId="40"/>
    <xf numFmtId="0" fontId="38" fillId="0" borderId="4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40"/>
    <xf numFmtId="0" fontId="38" fillId="0" borderId="4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/>
    <xf numFmtId="0" fontId="72" fillId="0" borderId="0"/>
    <xf numFmtId="167" fontId="17" fillId="0" borderId="0">
      <alignment horizontal="left" wrapText="1"/>
    </xf>
    <xf numFmtId="0" fontId="3" fillId="0" borderId="0"/>
    <xf numFmtId="0" fontId="72" fillId="0" borderId="0"/>
    <xf numFmtId="0" fontId="3" fillId="0" borderId="0"/>
    <xf numFmtId="0" fontId="67" fillId="0" borderId="0" applyNumberFormat="0" applyFill="0" applyBorder="0" applyAlignment="0" applyProtection="0"/>
    <xf numFmtId="0" fontId="3" fillId="0" borderId="0"/>
    <xf numFmtId="0" fontId="3" fillId="0" borderId="0"/>
    <xf numFmtId="0" fontId="72" fillId="0" borderId="0"/>
    <xf numFmtId="0" fontId="3" fillId="0" borderId="0"/>
    <xf numFmtId="0" fontId="67" fillId="0" borderId="0" applyNumberFormat="0" applyFill="0" applyBorder="0" applyAlignment="0" applyProtection="0"/>
    <xf numFmtId="0" fontId="72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9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8" fontId="0" fillId="0" borderId="0" xfId="0" applyNumberFormat="1" applyFill="1"/>
    <xf numFmtId="8" fontId="0" fillId="0" borderId="0" xfId="2" applyNumberFormat="1" applyFont="1" applyFill="1"/>
    <xf numFmtId="164" fontId="0" fillId="0" borderId="0" xfId="1" applyNumberFormat="1" applyFont="1" applyFill="1"/>
    <xf numFmtId="8" fontId="0" fillId="0" borderId="2" xfId="0" applyNumberFormat="1" applyFill="1" applyBorder="1"/>
    <xf numFmtId="0" fontId="0" fillId="0" borderId="2" xfId="0" applyFill="1" applyBorder="1"/>
    <xf numFmtId="44" fontId="0" fillId="0" borderId="2" xfId="0" applyNumberFormat="1" applyFill="1" applyBorder="1"/>
    <xf numFmtId="2" fontId="0" fillId="0" borderId="0" xfId="0" applyNumberFormat="1" applyFill="1"/>
    <xf numFmtId="10" fontId="0" fillId="0" borderId="0" xfId="3" applyNumberFormat="1" applyFont="1" applyFill="1"/>
    <xf numFmtId="10" fontId="0" fillId="0" borderId="2" xfId="3" applyNumberFormat="1" applyFont="1" applyFill="1" applyBorder="1"/>
    <xf numFmtId="2" fontId="0" fillId="0" borderId="1" xfId="0" applyNumberFormat="1" applyFill="1" applyBorder="1" applyAlignment="1">
      <alignment horizontal="center"/>
    </xf>
    <xf numFmtId="8" fontId="0" fillId="0" borderId="3" xfId="0" applyNumberFormat="1" applyFill="1" applyBorder="1"/>
    <xf numFmtId="0" fontId="0" fillId="0" borderId="0" xfId="0" applyFill="1" applyAlignment="1">
      <alignment horizontal="right"/>
    </xf>
    <xf numFmtId="167" fontId="0" fillId="0" borderId="0" xfId="0" applyNumberFormat="1"/>
    <xf numFmtId="8" fontId="0" fillId="0" borderId="0" xfId="0" applyNumberFormat="1" applyFill="1" applyAlignment="1">
      <alignment horizontal="center"/>
    </xf>
    <xf numFmtId="8" fontId="0" fillId="0" borderId="2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17" fillId="0" borderId="0" xfId="4" applyNumberFormat="1" applyAlignment="1"/>
    <xf numFmtId="0" fontId="17" fillId="0" borderId="0" xfId="4" applyNumberFormat="1" applyFill="1" applyAlignment="1"/>
    <xf numFmtId="0" fontId="4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199" fontId="40" fillId="0" borderId="5" xfId="1" applyNumberFormat="1" applyFont="1" applyBorder="1"/>
    <xf numFmtId="0" fontId="4" fillId="0" borderId="0" xfId="0" applyFont="1" applyFill="1" applyAlignment="1"/>
    <xf numFmtId="0" fontId="0" fillId="0" borderId="0" xfId="0"/>
    <xf numFmtId="0" fontId="0" fillId="0" borderId="0" xfId="0" applyFill="1"/>
    <xf numFmtId="8" fontId="0" fillId="0" borderId="0" xfId="2" applyNumberFormat="1" applyFont="1" applyFill="1"/>
    <xf numFmtId="9" fontId="0" fillId="0" borderId="0" xfId="3" applyFont="1" applyFill="1"/>
    <xf numFmtId="9" fontId="0" fillId="0" borderId="0" xfId="1" applyNumberFormat="1" applyFont="1" applyFill="1"/>
    <xf numFmtId="0" fontId="99" fillId="0" borderId="0" xfId="0" applyFont="1" applyAlignment="1">
      <alignment vertical="center"/>
    </xf>
    <xf numFmtId="0" fontId="98" fillId="0" borderId="0" xfId="11932" applyAlignment="1">
      <alignment vertical="center"/>
    </xf>
    <xf numFmtId="0" fontId="0" fillId="0" borderId="0" xfId="0" applyAlignment="1">
      <alignment horizontal="right" wrapText="1"/>
    </xf>
    <xf numFmtId="0" fontId="4" fillId="0" borderId="41" xfId="0" applyFont="1" applyFill="1" applyBorder="1" applyAlignment="1"/>
    <xf numFmtId="0" fontId="4" fillId="0" borderId="3" xfId="0" applyFont="1" applyFill="1" applyBorder="1" applyAlignment="1"/>
    <xf numFmtId="0" fontId="4" fillId="0" borderId="42" xfId="0" applyFont="1" applyFill="1" applyBorder="1" applyAlignment="1"/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6" xfId="0" applyFill="1" applyBorder="1" applyAlignment="1">
      <alignment horizontal="center"/>
    </xf>
    <xf numFmtId="10" fontId="0" fillId="0" borderId="0" xfId="3" applyNumberFormat="1" applyFont="1" applyFill="1" applyBorder="1"/>
    <xf numFmtId="10" fontId="0" fillId="0" borderId="44" xfId="3" applyNumberFormat="1" applyFont="1" applyFill="1" applyBorder="1"/>
    <xf numFmtId="0" fontId="0" fillId="0" borderId="45" xfId="0" applyFill="1" applyBorder="1"/>
    <xf numFmtId="0" fontId="0" fillId="0" borderId="1" xfId="0" applyFill="1" applyBorder="1"/>
    <xf numFmtId="165" fontId="0" fillId="0" borderId="7" xfId="3" applyNumberFormat="1" applyFont="1" applyFill="1" applyBorder="1"/>
    <xf numFmtId="10" fontId="0" fillId="0" borderId="7" xfId="3" applyNumberFormat="1" applyFont="1" applyFill="1" applyBorder="1"/>
    <xf numFmtId="10" fontId="0" fillId="0" borderId="5" xfId="3" applyNumberFormat="1" applyFont="1" applyFill="1" applyBorder="1"/>
    <xf numFmtId="9" fontId="0" fillId="0" borderId="6" xfId="3" applyFont="1" applyFill="1" applyBorder="1" applyAlignment="1">
      <alignment horizontal="center"/>
    </xf>
    <xf numFmtId="167" fontId="6" fillId="0" borderId="0" xfId="0" applyNumberFormat="1" applyFont="1" applyFill="1" applyAlignment="1">
      <alignment horizontal="right"/>
    </xf>
    <xf numFmtId="0" fontId="100" fillId="0" borderId="0" xfId="0" quotePrefix="1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18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fill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10" fontId="7" fillId="0" borderId="0" xfId="0" applyNumberFormat="1" applyFont="1" applyFill="1" applyBorder="1" applyAlignment="1"/>
    <xf numFmtId="10" fontId="7" fillId="0" borderId="3" xfId="0" applyNumberFormat="1" applyFont="1" applyFill="1" applyBorder="1" applyAlignment="1"/>
    <xf numFmtId="10" fontId="7" fillId="0" borderId="0" xfId="0" applyNumberFormat="1" applyFont="1" applyFill="1" applyAlignment="1" applyProtection="1">
      <alignment horizontal="left" indent="2"/>
    </xf>
    <xf numFmtId="10" fontId="7" fillId="0" borderId="0" xfId="0" applyNumberFormat="1" applyFont="1" applyFill="1" applyAlignment="1"/>
    <xf numFmtId="0" fontId="4" fillId="0" borderId="0" xfId="0" applyFont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7" fontId="40" fillId="0" borderId="4" xfId="0" applyNumberFormat="1" applyFont="1" applyBorder="1" applyAlignment="1">
      <alignment horizontal="center"/>
    </xf>
    <xf numFmtId="167" fontId="40" fillId="0" borderId="7" xfId="0" applyNumberFormat="1" applyFont="1" applyBorder="1" applyAlignment="1">
      <alignment horizontal="center"/>
    </xf>
  </cellXfs>
  <cellStyles count="12414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2" xfId="7705"/>
    <cellStyle name="20% - Accent1 2 2" xfId="7706"/>
    <cellStyle name="20% - Accent1 2 2 2" xfId="7707"/>
    <cellStyle name="20% - Accent1 2 2 2 2" xfId="7708"/>
    <cellStyle name="20% - Accent1 2 2 3" xfId="7709"/>
    <cellStyle name="20% - Accent1 2 3" xfId="7710"/>
    <cellStyle name="20% - Accent1 2 3 2" xfId="7711"/>
    <cellStyle name="20% - Accent1 2 3 2 2" xfId="7712"/>
    <cellStyle name="20% - Accent1 2 3 3" xfId="7713"/>
    <cellStyle name="20% - Accent1 2 4" xfId="7714"/>
    <cellStyle name="20% - Accent1 2 4 2" xfId="7715"/>
    <cellStyle name="20% - Accent1 2 4 3" xfId="7716"/>
    <cellStyle name="20% - Accent1 2 5" xfId="7717"/>
    <cellStyle name="20% - Accent1 2 6" xfId="11933"/>
    <cellStyle name="20% - Accent1 2 7" xfId="12174"/>
    <cellStyle name="20% - Accent1 2_2009 GRC Compl Filing - Exhibit D" xfId="7718"/>
    <cellStyle name="20% - Accent1 3" xfId="7719"/>
    <cellStyle name="20% - Accent1 3 2" xfId="7720"/>
    <cellStyle name="20% - Accent1 3 2 2" xfId="7721"/>
    <cellStyle name="20% - Accent1 3 2 3" xfId="7722"/>
    <cellStyle name="20% - Accent1 3 3" xfId="7723"/>
    <cellStyle name="20% - Accent1 3 4" xfId="7724"/>
    <cellStyle name="20% - Accent1 3 5" xfId="11934"/>
    <cellStyle name="20% - Accent1 3 6" xfId="12175"/>
    <cellStyle name="20% - Accent1 4" xfId="7725"/>
    <cellStyle name="20% - Accent1 4 2" xfId="7726"/>
    <cellStyle name="20% - Accent1 4 2 2" xfId="7727"/>
    <cellStyle name="20% - Accent1 4 2 3" xfId="7728"/>
    <cellStyle name="20% - Accent1 4 2 4" xfId="7729"/>
    <cellStyle name="20% - Accent1 4 3" xfId="7730"/>
    <cellStyle name="20% - Accent1 4 3 2" xfId="7731"/>
    <cellStyle name="20% - Accent1 4 4" xfId="7732"/>
    <cellStyle name="20% - Accent1 4 5" xfId="7733"/>
    <cellStyle name="20% - Accent1 4 6" xfId="7734"/>
    <cellStyle name="20% - Accent1 4 7" xfId="7735"/>
    <cellStyle name="20% - Accent1 4 8" xfId="7736"/>
    <cellStyle name="20% - Accent1 5" xfId="7737"/>
    <cellStyle name="20% - Accent1 5 2" xfId="7738"/>
    <cellStyle name="20% - Accent1 6" xfId="7739"/>
    <cellStyle name="20% - Accent1 6 2" xfId="7740"/>
    <cellStyle name="20% - Accent1 6 3" xfId="11935"/>
    <cellStyle name="20% - Accent1 6 4" xfId="12176"/>
    <cellStyle name="20% - Accent1 7" xfId="7741"/>
    <cellStyle name="20% - Accent1 7 2" xfId="11936"/>
    <cellStyle name="20% - Accent1 7 3" xfId="12177"/>
    <cellStyle name="20% - Accent1 8" xfId="7742"/>
    <cellStyle name="20% - Accent1 8 2" xfId="11937"/>
    <cellStyle name="20% - Accent1 8 3" xfId="12178"/>
    <cellStyle name="20% - Accent1 9" xfId="7743"/>
    <cellStyle name="20% - Accent1 9 2" xfId="11938"/>
    <cellStyle name="20% - Accent1 9 3" xfId="12179"/>
    <cellStyle name="20% - Accent2 10" xfId="7744"/>
    <cellStyle name="20% - Accent2 2" xfId="7745"/>
    <cellStyle name="20% - Accent2 2 2" xfId="7746"/>
    <cellStyle name="20% - Accent2 2 2 2" xfId="7747"/>
    <cellStyle name="20% - Accent2 2 2 2 2" xfId="7748"/>
    <cellStyle name="20% - Accent2 2 2 3" xfId="7749"/>
    <cellStyle name="20% - Accent2 2 3" xfId="7750"/>
    <cellStyle name="20% - Accent2 2 3 2" xfId="7751"/>
    <cellStyle name="20% - Accent2 2 3 2 2" xfId="7752"/>
    <cellStyle name="20% - Accent2 2 3 3" xfId="7753"/>
    <cellStyle name="20% - Accent2 2 4" xfId="7754"/>
    <cellStyle name="20% - Accent2 2 4 2" xfId="7755"/>
    <cellStyle name="20% - Accent2 2 4 3" xfId="7756"/>
    <cellStyle name="20% - Accent2 2 5" xfId="7757"/>
    <cellStyle name="20% - Accent2 2 6" xfId="11939"/>
    <cellStyle name="20% - Accent2 2 7" xfId="12180"/>
    <cellStyle name="20% - Accent2 2_2009 GRC Compl Filing - Exhibit D" xfId="7758"/>
    <cellStyle name="20% - Accent2 3" xfId="7759"/>
    <cellStyle name="20% - Accent2 3 2" xfId="7760"/>
    <cellStyle name="20% - Accent2 3 2 2" xfId="7761"/>
    <cellStyle name="20% - Accent2 3 2 3" xfId="7762"/>
    <cellStyle name="20% - Accent2 3 3" xfId="7763"/>
    <cellStyle name="20% - Accent2 3 4" xfId="7764"/>
    <cellStyle name="20% - Accent2 3 5" xfId="11940"/>
    <cellStyle name="20% - Accent2 3 6" xfId="12181"/>
    <cellStyle name="20% - Accent2 4" xfId="7765"/>
    <cellStyle name="20% - Accent2 4 2" xfId="7766"/>
    <cellStyle name="20% - Accent2 4 2 2" xfId="7767"/>
    <cellStyle name="20% - Accent2 4 2 3" xfId="7768"/>
    <cellStyle name="20% - Accent2 4 2 4" xfId="7769"/>
    <cellStyle name="20% - Accent2 4 3" xfId="7770"/>
    <cellStyle name="20% - Accent2 4 3 2" xfId="7771"/>
    <cellStyle name="20% - Accent2 4 4" xfId="7772"/>
    <cellStyle name="20% - Accent2 4 5" xfId="7773"/>
    <cellStyle name="20% - Accent2 4 6" xfId="7774"/>
    <cellStyle name="20% - Accent2 4 7" xfId="7775"/>
    <cellStyle name="20% - Accent2 4 8" xfId="7776"/>
    <cellStyle name="20% - Accent2 5" xfId="7777"/>
    <cellStyle name="20% - Accent2 5 2" xfId="7778"/>
    <cellStyle name="20% - Accent2 6" xfId="7779"/>
    <cellStyle name="20% - Accent2 6 2" xfId="7780"/>
    <cellStyle name="20% - Accent2 6 3" xfId="11941"/>
    <cellStyle name="20% - Accent2 6 4" xfId="12182"/>
    <cellStyle name="20% - Accent2 7" xfId="7781"/>
    <cellStyle name="20% - Accent2 7 2" xfId="11942"/>
    <cellStyle name="20% - Accent2 7 3" xfId="12183"/>
    <cellStyle name="20% - Accent2 8" xfId="7782"/>
    <cellStyle name="20% - Accent2 8 2" xfId="11943"/>
    <cellStyle name="20% - Accent2 8 3" xfId="12184"/>
    <cellStyle name="20% - Accent2 9" xfId="7783"/>
    <cellStyle name="20% - Accent2 9 2" xfId="11944"/>
    <cellStyle name="20% - Accent2 9 3" xfId="12185"/>
    <cellStyle name="20% - Accent3 10" xfId="7784"/>
    <cellStyle name="20% - Accent3 2" xfId="7785"/>
    <cellStyle name="20% - Accent3 2 2" xfId="7786"/>
    <cellStyle name="20% - Accent3 2 2 2" xfId="7787"/>
    <cellStyle name="20% - Accent3 2 2 2 2" xfId="7788"/>
    <cellStyle name="20% - Accent3 2 2 3" xfId="7789"/>
    <cellStyle name="20% - Accent3 2 3" xfId="7790"/>
    <cellStyle name="20% - Accent3 2 3 2" xfId="7791"/>
    <cellStyle name="20% - Accent3 2 3 2 2" xfId="7792"/>
    <cellStyle name="20% - Accent3 2 3 3" xfId="7793"/>
    <cellStyle name="20% - Accent3 2 4" xfId="7794"/>
    <cellStyle name="20% - Accent3 2 4 2" xfId="7795"/>
    <cellStyle name="20% - Accent3 2 4 3" xfId="7796"/>
    <cellStyle name="20% - Accent3 2 5" xfId="7797"/>
    <cellStyle name="20% - Accent3 2 6" xfId="11945"/>
    <cellStyle name="20% - Accent3 2 7" xfId="12186"/>
    <cellStyle name="20% - Accent3 2_2009 GRC Compl Filing - Exhibit D" xfId="7798"/>
    <cellStyle name="20% - Accent3 3" xfId="7799"/>
    <cellStyle name="20% - Accent3 3 2" xfId="7800"/>
    <cellStyle name="20% - Accent3 3 2 2" xfId="7801"/>
    <cellStyle name="20% - Accent3 3 2 3" xfId="7802"/>
    <cellStyle name="20% - Accent3 3 3" xfId="7803"/>
    <cellStyle name="20% - Accent3 3 4" xfId="7804"/>
    <cellStyle name="20% - Accent3 3 5" xfId="11946"/>
    <cellStyle name="20% - Accent3 3 6" xfId="12187"/>
    <cellStyle name="20% - Accent3 4" xfId="7805"/>
    <cellStyle name="20% - Accent3 4 2" xfId="7806"/>
    <cellStyle name="20% - Accent3 4 2 2" xfId="7807"/>
    <cellStyle name="20% - Accent3 4 2 3" xfId="7808"/>
    <cellStyle name="20% - Accent3 4 2 4" xfId="7809"/>
    <cellStyle name="20% - Accent3 4 3" xfId="7810"/>
    <cellStyle name="20% - Accent3 4 3 2" xfId="7811"/>
    <cellStyle name="20% - Accent3 4 4" xfId="7812"/>
    <cellStyle name="20% - Accent3 4 5" xfId="7813"/>
    <cellStyle name="20% - Accent3 4 6" xfId="7814"/>
    <cellStyle name="20% - Accent3 4 7" xfId="7815"/>
    <cellStyle name="20% - Accent3 4 8" xfId="7816"/>
    <cellStyle name="20% - Accent3 5" xfId="7817"/>
    <cellStyle name="20% - Accent3 5 2" xfId="7818"/>
    <cellStyle name="20% - Accent3 6" xfId="7819"/>
    <cellStyle name="20% - Accent3 6 2" xfId="7820"/>
    <cellStyle name="20% - Accent3 6 3" xfId="11947"/>
    <cellStyle name="20% - Accent3 6 4" xfId="12188"/>
    <cellStyle name="20% - Accent3 7" xfId="7821"/>
    <cellStyle name="20% - Accent3 7 2" xfId="11948"/>
    <cellStyle name="20% - Accent3 7 3" xfId="12189"/>
    <cellStyle name="20% - Accent3 8" xfId="7822"/>
    <cellStyle name="20% - Accent3 8 2" xfId="11949"/>
    <cellStyle name="20% - Accent3 8 3" xfId="12190"/>
    <cellStyle name="20% - Accent3 9" xfId="7823"/>
    <cellStyle name="20% - Accent3 9 2" xfId="11950"/>
    <cellStyle name="20% - Accent3 9 3" xfId="12191"/>
    <cellStyle name="20% - Accent4 10" xfId="7824"/>
    <cellStyle name="20% - Accent4 2" xfId="7825"/>
    <cellStyle name="20% - Accent4 2 2" xfId="7826"/>
    <cellStyle name="20% - Accent4 2 2 2" xfId="7827"/>
    <cellStyle name="20% - Accent4 2 2 2 2" xfId="7828"/>
    <cellStyle name="20% - Accent4 2 2 3" xfId="7829"/>
    <cellStyle name="20% - Accent4 2 3" xfId="7830"/>
    <cellStyle name="20% - Accent4 2 3 2" xfId="7831"/>
    <cellStyle name="20% - Accent4 2 3 2 2" xfId="7832"/>
    <cellStyle name="20% - Accent4 2 3 3" xfId="7833"/>
    <cellStyle name="20% - Accent4 2 4" xfId="7834"/>
    <cellStyle name="20% - Accent4 2 4 2" xfId="7835"/>
    <cellStyle name="20% - Accent4 2 4 3" xfId="7836"/>
    <cellStyle name="20% - Accent4 2 5" xfId="7837"/>
    <cellStyle name="20% - Accent4 2 6" xfId="11951"/>
    <cellStyle name="20% - Accent4 2 7" xfId="12192"/>
    <cellStyle name="20% - Accent4 2_2009 GRC Compl Filing - Exhibit D" xfId="7838"/>
    <cellStyle name="20% - Accent4 3" xfId="7839"/>
    <cellStyle name="20% - Accent4 3 2" xfId="7840"/>
    <cellStyle name="20% - Accent4 3 2 2" xfId="7841"/>
    <cellStyle name="20% - Accent4 3 2 3" xfId="7842"/>
    <cellStyle name="20% - Accent4 3 3" xfId="7843"/>
    <cellStyle name="20% - Accent4 3 4" xfId="7844"/>
    <cellStyle name="20% - Accent4 3 5" xfId="11952"/>
    <cellStyle name="20% - Accent4 3 6" xfId="12193"/>
    <cellStyle name="20% - Accent4 4" xfId="7845"/>
    <cellStyle name="20% - Accent4 4 2" xfId="7846"/>
    <cellStyle name="20% - Accent4 4 2 2" xfId="7847"/>
    <cellStyle name="20% - Accent4 4 2 3" xfId="7848"/>
    <cellStyle name="20% - Accent4 4 2 4" xfId="7849"/>
    <cellStyle name="20% - Accent4 4 3" xfId="7850"/>
    <cellStyle name="20% - Accent4 4 3 2" xfId="7851"/>
    <cellStyle name="20% - Accent4 4 4" xfId="7852"/>
    <cellStyle name="20% - Accent4 4 5" xfId="7853"/>
    <cellStyle name="20% - Accent4 4 6" xfId="7854"/>
    <cellStyle name="20% - Accent4 4 7" xfId="7855"/>
    <cellStyle name="20% - Accent4 4 8" xfId="7856"/>
    <cellStyle name="20% - Accent4 5" xfId="7857"/>
    <cellStyle name="20% - Accent4 5 2" xfId="7858"/>
    <cellStyle name="20% - Accent4 6" xfId="7859"/>
    <cellStyle name="20% - Accent4 6 2" xfId="7860"/>
    <cellStyle name="20% - Accent4 6 3" xfId="11953"/>
    <cellStyle name="20% - Accent4 6 4" xfId="12194"/>
    <cellStyle name="20% - Accent4 7" xfId="7861"/>
    <cellStyle name="20% - Accent4 7 2" xfId="11954"/>
    <cellStyle name="20% - Accent4 7 3" xfId="12195"/>
    <cellStyle name="20% - Accent4 8" xfId="7862"/>
    <cellStyle name="20% - Accent4 8 2" xfId="11955"/>
    <cellStyle name="20% - Accent4 8 3" xfId="12196"/>
    <cellStyle name="20% - Accent4 9" xfId="7863"/>
    <cellStyle name="20% - Accent4 9 2" xfId="11956"/>
    <cellStyle name="20% - Accent4 9 3" xfId="12197"/>
    <cellStyle name="20% - Accent5 2" xfId="7864"/>
    <cellStyle name="20% - Accent5 2 2" xfId="7865"/>
    <cellStyle name="20% - Accent5 2 2 2" xfId="7866"/>
    <cellStyle name="20% - Accent5 2 2 2 2" xfId="7867"/>
    <cellStyle name="20% - Accent5 2 2 3" xfId="7868"/>
    <cellStyle name="20% - Accent5 2 3" xfId="7869"/>
    <cellStyle name="20% - Accent5 2 3 2" xfId="7870"/>
    <cellStyle name="20% - Accent5 2 3 2 2" xfId="7871"/>
    <cellStyle name="20% - Accent5 2 3 3" xfId="7872"/>
    <cellStyle name="20% - Accent5 2 4" xfId="7873"/>
    <cellStyle name="20% - Accent5 2 4 2" xfId="7874"/>
    <cellStyle name="20% - Accent5 2 5" xfId="7875"/>
    <cellStyle name="20% - Accent5 2 6" xfId="11957"/>
    <cellStyle name="20% - Accent5 2 7" xfId="12198"/>
    <cellStyle name="20% - Accent5 2_2009 GRC Compl Filing - Exhibit D" xfId="7876"/>
    <cellStyle name="20% - Accent5 3" xfId="7877"/>
    <cellStyle name="20% - Accent5 3 2" xfId="7878"/>
    <cellStyle name="20% - Accent5 3 2 2" xfId="7879"/>
    <cellStyle name="20% - Accent5 3 2 3" xfId="7880"/>
    <cellStyle name="20% - Accent5 3 3" xfId="7881"/>
    <cellStyle name="20% - Accent5 3 4" xfId="7882"/>
    <cellStyle name="20% - Accent5 3 5" xfId="11958"/>
    <cellStyle name="20% - Accent5 3 6" xfId="12199"/>
    <cellStyle name="20% - Accent5 4" xfId="7883"/>
    <cellStyle name="20% - Accent5 4 2" xfId="7884"/>
    <cellStyle name="20% - Accent5 4 2 2" xfId="7885"/>
    <cellStyle name="20% - Accent5 4 3" xfId="7886"/>
    <cellStyle name="20% - Accent5 4 4" xfId="7887"/>
    <cellStyle name="20% - Accent5 5" xfId="7888"/>
    <cellStyle name="20% - Accent5 5 2" xfId="7889"/>
    <cellStyle name="20% - Accent5 6" xfId="7890"/>
    <cellStyle name="20% - Accent5 6 2" xfId="7891"/>
    <cellStyle name="20% - Accent5 7" xfId="7892"/>
    <cellStyle name="20% - Accent5 8" xfId="7893"/>
    <cellStyle name="20% - Accent5 9" xfId="7894"/>
    <cellStyle name="20% - Accent6 10" xfId="7895"/>
    <cellStyle name="20% - Accent6 2" xfId="7896"/>
    <cellStyle name="20% - Accent6 2 2" xfId="7897"/>
    <cellStyle name="20% - Accent6 2 2 2" xfId="7898"/>
    <cellStyle name="20% - Accent6 2 2 2 2" xfId="7899"/>
    <cellStyle name="20% - Accent6 2 2 3" xfId="7900"/>
    <cellStyle name="20% - Accent6 2 3" xfId="7901"/>
    <cellStyle name="20% - Accent6 2 3 2" xfId="7902"/>
    <cellStyle name="20% - Accent6 2 3 2 2" xfId="7903"/>
    <cellStyle name="20% - Accent6 2 3 3" xfId="7904"/>
    <cellStyle name="20% - Accent6 2 4" xfId="7905"/>
    <cellStyle name="20% - Accent6 2 4 2" xfId="7906"/>
    <cellStyle name="20% - Accent6 2 5" xfId="7907"/>
    <cellStyle name="20% - Accent6 2 6" xfId="11959"/>
    <cellStyle name="20% - Accent6 2 7" xfId="12200"/>
    <cellStyle name="20% - Accent6 2_2009 GRC Compl Filing - Exhibit D" xfId="7908"/>
    <cellStyle name="20% - Accent6 3" xfId="7909"/>
    <cellStyle name="20% - Accent6 3 2" xfId="7910"/>
    <cellStyle name="20% - Accent6 3 2 2" xfId="7911"/>
    <cellStyle name="20% - Accent6 3 2 3" xfId="7912"/>
    <cellStyle name="20% - Accent6 3 3" xfId="7913"/>
    <cellStyle name="20% - Accent6 3 4" xfId="7914"/>
    <cellStyle name="20% - Accent6 3 5" xfId="11960"/>
    <cellStyle name="20% - Accent6 3 6" xfId="12201"/>
    <cellStyle name="20% - Accent6 4" xfId="7915"/>
    <cellStyle name="20% - Accent6 4 2" xfId="7916"/>
    <cellStyle name="20% - Accent6 4 2 2" xfId="7917"/>
    <cellStyle name="20% - Accent6 4 2 3" xfId="7918"/>
    <cellStyle name="20% - Accent6 4 2 4" xfId="7919"/>
    <cellStyle name="20% - Accent6 4 3" xfId="7920"/>
    <cellStyle name="20% - Accent6 4 3 2" xfId="7921"/>
    <cellStyle name="20% - Accent6 4 4" xfId="7922"/>
    <cellStyle name="20% - Accent6 4 5" xfId="7923"/>
    <cellStyle name="20% - Accent6 4 6" xfId="7924"/>
    <cellStyle name="20% - Accent6 4 7" xfId="7925"/>
    <cellStyle name="20% - Accent6 4 8" xfId="7926"/>
    <cellStyle name="20% - Accent6 5" xfId="7927"/>
    <cellStyle name="20% - Accent6 5 2" xfId="7928"/>
    <cellStyle name="20% - Accent6 6" xfId="7929"/>
    <cellStyle name="20% - Accent6 6 2" xfId="7930"/>
    <cellStyle name="20% - Accent6 6 3" xfId="11961"/>
    <cellStyle name="20% - Accent6 6 4" xfId="12202"/>
    <cellStyle name="20% - Accent6 7" xfId="7931"/>
    <cellStyle name="20% - Accent6 7 2" xfId="11962"/>
    <cellStyle name="20% - Accent6 7 3" xfId="12203"/>
    <cellStyle name="20% - Accent6 8" xfId="7932"/>
    <cellStyle name="20% - Accent6 8 2" xfId="11963"/>
    <cellStyle name="20% - Accent6 8 3" xfId="12204"/>
    <cellStyle name="20% - Accent6 9" xfId="7933"/>
    <cellStyle name="20% - Accent6 9 2" xfId="11964"/>
    <cellStyle name="20% - Accent6 9 3" xfId="12205"/>
    <cellStyle name="40% - Accent1 10" xfId="7934"/>
    <cellStyle name="40% - Accent1 2" xfId="7935"/>
    <cellStyle name="40% - Accent1 2 2" xfId="7936"/>
    <cellStyle name="40% - Accent1 2 2 2" xfId="7937"/>
    <cellStyle name="40% - Accent1 2 2 2 2" xfId="7938"/>
    <cellStyle name="40% - Accent1 2 2 3" xfId="7939"/>
    <cellStyle name="40% - Accent1 2 3" xfId="7940"/>
    <cellStyle name="40% - Accent1 2 3 2" xfId="7941"/>
    <cellStyle name="40% - Accent1 2 3 2 2" xfId="7942"/>
    <cellStyle name="40% - Accent1 2 3 3" xfId="7943"/>
    <cellStyle name="40% - Accent1 2 4" xfId="7944"/>
    <cellStyle name="40% - Accent1 2 4 2" xfId="7945"/>
    <cellStyle name="40% - Accent1 2 4 3" xfId="7946"/>
    <cellStyle name="40% - Accent1 2 5" xfId="7947"/>
    <cellStyle name="40% - Accent1 2 6" xfId="11965"/>
    <cellStyle name="40% - Accent1 2 7" xfId="12206"/>
    <cellStyle name="40% - Accent1 2_2009 GRC Compl Filing - Exhibit D" xfId="7948"/>
    <cellStyle name="40% - Accent1 3" xfId="7949"/>
    <cellStyle name="40% - Accent1 3 2" xfId="7950"/>
    <cellStyle name="40% - Accent1 3 2 2" xfId="7951"/>
    <cellStyle name="40% - Accent1 3 2 3" xfId="7952"/>
    <cellStyle name="40% - Accent1 3 3" xfId="7953"/>
    <cellStyle name="40% - Accent1 3 4" xfId="7954"/>
    <cellStyle name="40% - Accent1 3 5" xfId="11966"/>
    <cellStyle name="40% - Accent1 3 6" xfId="12207"/>
    <cellStyle name="40% - Accent1 4" xfId="7955"/>
    <cellStyle name="40% - Accent1 4 2" xfId="7956"/>
    <cellStyle name="40% - Accent1 4 2 2" xfId="7957"/>
    <cellStyle name="40% - Accent1 4 2 3" xfId="7958"/>
    <cellStyle name="40% - Accent1 4 2 4" xfId="7959"/>
    <cellStyle name="40% - Accent1 4 3" xfId="7960"/>
    <cellStyle name="40% - Accent1 4 3 2" xfId="7961"/>
    <cellStyle name="40% - Accent1 4 4" xfId="7962"/>
    <cellStyle name="40% - Accent1 4 5" xfId="7963"/>
    <cellStyle name="40% - Accent1 4 6" xfId="7964"/>
    <cellStyle name="40% - Accent1 4 7" xfId="7965"/>
    <cellStyle name="40% - Accent1 4 8" xfId="7966"/>
    <cellStyle name="40% - Accent1 5" xfId="7967"/>
    <cellStyle name="40% - Accent1 5 2" xfId="7968"/>
    <cellStyle name="40% - Accent1 6" xfId="7969"/>
    <cellStyle name="40% - Accent1 6 2" xfId="7970"/>
    <cellStyle name="40% - Accent1 6 3" xfId="11967"/>
    <cellStyle name="40% - Accent1 6 4" xfId="12208"/>
    <cellStyle name="40% - Accent1 7" xfId="7971"/>
    <cellStyle name="40% - Accent1 7 2" xfId="11968"/>
    <cellStyle name="40% - Accent1 7 3" xfId="12209"/>
    <cellStyle name="40% - Accent1 8" xfId="7972"/>
    <cellStyle name="40% - Accent1 8 2" xfId="11969"/>
    <cellStyle name="40% - Accent1 8 3" xfId="12210"/>
    <cellStyle name="40% - Accent1 9" xfId="7973"/>
    <cellStyle name="40% - Accent1 9 2" xfId="11970"/>
    <cellStyle name="40% - Accent1 9 3" xfId="12211"/>
    <cellStyle name="40% - Accent2 2" xfId="7974"/>
    <cellStyle name="40% - Accent2 2 2" xfId="7975"/>
    <cellStyle name="40% - Accent2 2 2 2" xfId="7976"/>
    <cellStyle name="40% - Accent2 2 2 2 2" xfId="7977"/>
    <cellStyle name="40% - Accent2 2 2 3" xfId="7978"/>
    <cellStyle name="40% - Accent2 2 3" xfId="7979"/>
    <cellStyle name="40% - Accent2 2 3 2" xfId="7980"/>
    <cellStyle name="40% - Accent2 2 3 2 2" xfId="7981"/>
    <cellStyle name="40% - Accent2 2 3 3" xfId="7982"/>
    <cellStyle name="40% - Accent2 2 4" xfId="7983"/>
    <cellStyle name="40% - Accent2 2 4 2" xfId="7984"/>
    <cellStyle name="40% - Accent2 2 5" xfId="7985"/>
    <cellStyle name="40% - Accent2 2 6" xfId="11971"/>
    <cellStyle name="40% - Accent2 2 7" xfId="12212"/>
    <cellStyle name="40% - Accent2 2_2009 GRC Compl Filing - Exhibit D" xfId="7986"/>
    <cellStyle name="40% - Accent2 3" xfId="7987"/>
    <cellStyle name="40% - Accent2 3 2" xfId="7988"/>
    <cellStyle name="40% - Accent2 3 2 2" xfId="7989"/>
    <cellStyle name="40% - Accent2 3 2 3" xfId="7990"/>
    <cellStyle name="40% - Accent2 3 3" xfId="7991"/>
    <cellStyle name="40% - Accent2 3 4" xfId="7992"/>
    <cellStyle name="40% - Accent2 3 5" xfId="11972"/>
    <cellStyle name="40% - Accent2 3 6" xfId="12213"/>
    <cellStyle name="40% - Accent2 4" xfId="7993"/>
    <cellStyle name="40% - Accent2 4 2" xfId="7994"/>
    <cellStyle name="40% - Accent2 4 2 2" xfId="7995"/>
    <cellStyle name="40% - Accent2 4 3" xfId="7996"/>
    <cellStyle name="40% - Accent2 4 4" xfId="7997"/>
    <cellStyle name="40% - Accent2 5" xfId="7998"/>
    <cellStyle name="40% - Accent2 5 2" xfId="7999"/>
    <cellStyle name="40% - Accent2 6" xfId="8000"/>
    <cellStyle name="40% - Accent2 6 2" xfId="8001"/>
    <cellStyle name="40% - Accent2 7" xfId="8002"/>
    <cellStyle name="40% - Accent2 8" xfId="8003"/>
    <cellStyle name="40% - Accent2 9" xfId="8004"/>
    <cellStyle name="40% - Accent3 10" xfId="8005"/>
    <cellStyle name="40% - Accent3 2" xfId="8006"/>
    <cellStyle name="40% - Accent3 2 2" xfId="8007"/>
    <cellStyle name="40% - Accent3 2 2 2" xfId="8008"/>
    <cellStyle name="40% - Accent3 2 2 2 2" xfId="8009"/>
    <cellStyle name="40% - Accent3 2 2 3" xfId="8010"/>
    <cellStyle name="40% - Accent3 2 3" xfId="8011"/>
    <cellStyle name="40% - Accent3 2 3 2" xfId="8012"/>
    <cellStyle name="40% - Accent3 2 3 2 2" xfId="8013"/>
    <cellStyle name="40% - Accent3 2 3 3" xfId="8014"/>
    <cellStyle name="40% - Accent3 2 4" xfId="8015"/>
    <cellStyle name="40% - Accent3 2 4 2" xfId="8016"/>
    <cellStyle name="40% - Accent3 2 4 3" xfId="8017"/>
    <cellStyle name="40% - Accent3 2 5" xfId="8018"/>
    <cellStyle name="40% - Accent3 2 6" xfId="11973"/>
    <cellStyle name="40% - Accent3 2 7" xfId="12214"/>
    <cellStyle name="40% - Accent3 2_2009 GRC Compl Filing - Exhibit D" xfId="8019"/>
    <cellStyle name="40% - Accent3 3" xfId="8020"/>
    <cellStyle name="40% - Accent3 3 2" xfId="8021"/>
    <cellStyle name="40% - Accent3 3 2 2" xfId="8022"/>
    <cellStyle name="40% - Accent3 3 2 3" xfId="8023"/>
    <cellStyle name="40% - Accent3 3 3" xfId="8024"/>
    <cellStyle name="40% - Accent3 3 4" xfId="8025"/>
    <cellStyle name="40% - Accent3 3 5" xfId="11974"/>
    <cellStyle name="40% - Accent3 3 6" xfId="12215"/>
    <cellStyle name="40% - Accent3 4" xfId="8026"/>
    <cellStyle name="40% - Accent3 4 2" xfId="8027"/>
    <cellStyle name="40% - Accent3 4 2 2" xfId="8028"/>
    <cellStyle name="40% - Accent3 4 2 3" xfId="8029"/>
    <cellStyle name="40% - Accent3 4 2 4" xfId="8030"/>
    <cellStyle name="40% - Accent3 4 3" xfId="8031"/>
    <cellStyle name="40% - Accent3 4 3 2" xfId="8032"/>
    <cellStyle name="40% - Accent3 4 4" xfId="8033"/>
    <cellStyle name="40% - Accent3 4 5" xfId="8034"/>
    <cellStyle name="40% - Accent3 4 6" xfId="8035"/>
    <cellStyle name="40% - Accent3 4 7" xfId="8036"/>
    <cellStyle name="40% - Accent3 4 8" xfId="8037"/>
    <cellStyle name="40% - Accent3 5" xfId="8038"/>
    <cellStyle name="40% - Accent3 5 2" xfId="8039"/>
    <cellStyle name="40% - Accent3 6" xfId="8040"/>
    <cellStyle name="40% - Accent3 6 2" xfId="8041"/>
    <cellStyle name="40% - Accent3 6 3" xfId="11975"/>
    <cellStyle name="40% - Accent3 6 4" xfId="12216"/>
    <cellStyle name="40% - Accent3 7" xfId="8042"/>
    <cellStyle name="40% - Accent3 7 2" xfId="11976"/>
    <cellStyle name="40% - Accent3 7 3" xfId="12217"/>
    <cellStyle name="40% - Accent3 8" xfId="8043"/>
    <cellStyle name="40% - Accent3 8 2" xfId="11977"/>
    <cellStyle name="40% - Accent3 8 3" xfId="12218"/>
    <cellStyle name="40% - Accent3 9" xfId="8044"/>
    <cellStyle name="40% - Accent3 9 2" xfId="11978"/>
    <cellStyle name="40% - Accent3 9 3" xfId="12219"/>
    <cellStyle name="40% - Accent4 10" xfId="8045"/>
    <cellStyle name="40% - Accent4 2" xfId="8046"/>
    <cellStyle name="40% - Accent4 2 2" xfId="8047"/>
    <cellStyle name="40% - Accent4 2 2 2" xfId="8048"/>
    <cellStyle name="40% - Accent4 2 2 2 2" xfId="8049"/>
    <cellStyle name="40% - Accent4 2 2 3" xfId="8050"/>
    <cellStyle name="40% - Accent4 2 3" xfId="8051"/>
    <cellStyle name="40% - Accent4 2 3 2" xfId="8052"/>
    <cellStyle name="40% - Accent4 2 3 2 2" xfId="8053"/>
    <cellStyle name="40% - Accent4 2 3 3" xfId="8054"/>
    <cellStyle name="40% - Accent4 2 4" xfId="8055"/>
    <cellStyle name="40% - Accent4 2 4 2" xfId="8056"/>
    <cellStyle name="40% - Accent4 2 4 3" xfId="8057"/>
    <cellStyle name="40% - Accent4 2 5" xfId="8058"/>
    <cellStyle name="40% - Accent4 2 6" xfId="11979"/>
    <cellStyle name="40% - Accent4 2 7" xfId="12220"/>
    <cellStyle name="40% - Accent4 2_2009 GRC Compl Filing - Exhibit D" xfId="8059"/>
    <cellStyle name="40% - Accent4 3" xfId="8060"/>
    <cellStyle name="40% - Accent4 3 2" xfId="8061"/>
    <cellStyle name="40% - Accent4 3 2 2" xfId="8062"/>
    <cellStyle name="40% - Accent4 3 2 3" xfId="8063"/>
    <cellStyle name="40% - Accent4 3 3" xfId="8064"/>
    <cellStyle name="40% - Accent4 3 4" xfId="8065"/>
    <cellStyle name="40% - Accent4 3 5" xfId="11980"/>
    <cellStyle name="40% - Accent4 3 6" xfId="12221"/>
    <cellStyle name="40% - Accent4 4" xfId="8066"/>
    <cellStyle name="40% - Accent4 4 2" xfId="8067"/>
    <cellStyle name="40% - Accent4 4 2 2" xfId="8068"/>
    <cellStyle name="40% - Accent4 4 2 3" xfId="8069"/>
    <cellStyle name="40% - Accent4 4 2 4" xfId="8070"/>
    <cellStyle name="40% - Accent4 4 3" xfId="8071"/>
    <cellStyle name="40% - Accent4 4 3 2" xfId="8072"/>
    <cellStyle name="40% - Accent4 4 4" xfId="8073"/>
    <cellStyle name="40% - Accent4 4 5" xfId="8074"/>
    <cellStyle name="40% - Accent4 4 6" xfId="8075"/>
    <cellStyle name="40% - Accent4 4 7" xfId="8076"/>
    <cellStyle name="40% - Accent4 4 8" xfId="8077"/>
    <cellStyle name="40% - Accent4 5" xfId="8078"/>
    <cellStyle name="40% - Accent4 5 2" xfId="8079"/>
    <cellStyle name="40% - Accent4 6" xfId="8080"/>
    <cellStyle name="40% - Accent4 6 2" xfId="8081"/>
    <cellStyle name="40% - Accent4 6 3" xfId="11981"/>
    <cellStyle name="40% - Accent4 6 4" xfId="12222"/>
    <cellStyle name="40% - Accent4 7" xfId="8082"/>
    <cellStyle name="40% - Accent4 7 2" xfId="11982"/>
    <cellStyle name="40% - Accent4 7 3" xfId="12223"/>
    <cellStyle name="40% - Accent4 8" xfId="8083"/>
    <cellStyle name="40% - Accent4 8 2" xfId="11983"/>
    <cellStyle name="40% - Accent4 8 3" xfId="12224"/>
    <cellStyle name="40% - Accent4 9" xfId="8084"/>
    <cellStyle name="40% - Accent4 9 2" xfId="11984"/>
    <cellStyle name="40% - Accent4 9 3" xfId="12225"/>
    <cellStyle name="40% - Accent5 10" xfId="8085"/>
    <cellStyle name="40% - Accent5 2" xfId="8086"/>
    <cellStyle name="40% - Accent5 2 2" xfId="8087"/>
    <cellStyle name="40% - Accent5 2 2 2" xfId="8088"/>
    <cellStyle name="40% - Accent5 2 2 2 2" xfId="8089"/>
    <cellStyle name="40% - Accent5 2 2 3" xfId="8090"/>
    <cellStyle name="40% - Accent5 2 3" xfId="8091"/>
    <cellStyle name="40% - Accent5 2 3 2" xfId="8092"/>
    <cellStyle name="40% - Accent5 2 3 2 2" xfId="8093"/>
    <cellStyle name="40% - Accent5 2 3 3" xfId="8094"/>
    <cellStyle name="40% - Accent5 2 4" xfId="8095"/>
    <cellStyle name="40% - Accent5 2 4 2" xfId="8096"/>
    <cellStyle name="40% - Accent5 2 5" xfId="8097"/>
    <cellStyle name="40% - Accent5 2 6" xfId="11985"/>
    <cellStyle name="40% - Accent5 2 7" xfId="12226"/>
    <cellStyle name="40% - Accent5 2_2009 GRC Compl Filing - Exhibit D" xfId="8098"/>
    <cellStyle name="40% - Accent5 3" xfId="8099"/>
    <cellStyle name="40% - Accent5 3 2" xfId="8100"/>
    <cellStyle name="40% - Accent5 3 2 2" xfId="8101"/>
    <cellStyle name="40% - Accent5 3 2 3" xfId="8102"/>
    <cellStyle name="40% - Accent5 3 3" xfId="8103"/>
    <cellStyle name="40% - Accent5 3 4" xfId="8104"/>
    <cellStyle name="40% - Accent5 3 5" xfId="11986"/>
    <cellStyle name="40% - Accent5 3 6" xfId="12227"/>
    <cellStyle name="40% - Accent5 4" xfId="8105"/>
    <cellStyle name="40% - Accent5 4 2" xfId="8106"/>
    <cellStyle name="40% - Accent5 4 2 2" xfId="8107"/>
    <cellStyle name="40% - Accent5 4 2 3" xfId="8108"/>
    <cellStyle name="40% - Accent5 4 2 4" xfId="8109"/>
    <cellStyle name="40% - Accent5 4 3" xfId="8110"/>
    <cellStyle name="40% - Accent5 4 3 2" xfId="8111"/>
    <cellStyle name="40% - Accent5 4 4" xfId="8112"/>
    <cellStyle name="40% - Accent5 4 5" xfId="8113"/>
    <cellStyle name="40% - Accent5 4 6" xfId="8114"/>
    <cellStyle name="40% - Accent5 4 7" xfId="8115"/>
    <cellStyle name="40% - Accent5 4 8" xfId="8116"/>
    <cellStyle name="40% - Accent5 5" xfId="8117"/>
    <cellStyle name="40% - Accent5 5 2" xfId="8118"/>
    <cellStyle name="40% - Accent5 6" xfId="8119"/>
    <cellStyle name="40% - Accent5 6 2" xfId="8120"/>
    <cellStyle name="40% - Accent5 6 3" xfId="11987"/>
    <cellStyle name="40% - Accent5 6 4" xfId="12228"/>
    <cellStyle name="40% - Accent5 7" xfId="8121"/>
    <cellStyle name="40% - Accent5 7 2" xfId="11988"/>
    <cellStyle name="40% - Accent5 7 3" xfId="12229"/>
    <cellStyle name="40% - Accent5 8" xfId="8122"/>
    <cellStyle name="40% - Accent5 8 2" xfId="11989"/>
    <cellStyle name="40% - Accent5 8 3" xfId="12230"/>
    <cellStyle name="40% - Accent5 9" xfId="8123"/>
    <cellStyle name="40% - Accent5 9 2" xfId="11990"/>
    <cellStyle name="40% - Accent5 9 3" xfId="12231"/>
    <cellStyle name="40% - Accent6 10" xfId="8124"/>
    <cellStyle name="40% - Accent6 2" xfId="8125"/>
    <cellStyle name="40% - Accent6 2 2" xfId="8126"/>
    <cellStyle name="40% - Accent6 2 2 2" xfId="8127"/>
    <cellStyle name="40% - Accent6 2 2 2 2" xfId="8128"/>
    <cellStyle name="40% - Accent6 2 2 3" xfId="8129"/>
    <cellStyle name="40% - Accent6 2 3" xfId="8130"/>
    <cellStyle name="40% - Accent6 2 3 2" xfId="8131"/>
    <cellStyle name="40% - Accent6 2 3 2 2" xfId="8132"/>
    <cellStyle name="40% - Accent6 2 3 3" xfId="8133"/>
    <cellStyle name="40% - Accent6 2 4" xfId="8134"/>
    <cellStyle name="40% - Accent6 2 4 2" xfId="8135"/>
    <cellStyle name="40% - Accent6 2 4 3" xfId="8136"/>
    <cellStyle name="40% - Accent6 2 5" xfId="8137"/>
    <cellStyle name="40% - Accent6 2 6" xfId="11991"/>
    <cellStyle name="40% - Accent6 2 7" xfId="12232"/>
    <cellStyle name="40% - Accent6 2_2009 GRC Compl Filing - Exhibit D" xfId="8138"/>
    <cellStyle name="40% - Accent6 3" xfId="8139"/>
    <cellStyle name="40% - Accent6 3 2" xfId="8140"/>
    <cellStyle name="40% - Accent6 3 2 2" xfId="8141"/>
    <cellStyle name="40% - Accent6 3 2 3" xfId="8142"/>
    <cellStyle name="40% - Accent6 3 3" xfId="8143"/>
    <cellStyle name="40% - Accent6 3 4" xfId="8144"/>
    <cellStyle name="40% - Accent6 3 5" xfId="11992"/>
    <cellStyle name="40% - Accent6 3 6" xfId="12233"/>
    <cellStyle name="40% - Accent6 4" xfId="8145"/>
    <cellStyle name="40% - Accent6 4 2" xfId="8146"/>
    <cellStyle name="40% - Accent6 4 2 2" xfId="8147"/>
    <cellStyle name="40% - Accent6 4 2 3" xfId="8148"/>
    <cellStyle name="40% - Accent6 4 2 4" xfId="8149"/>
    <cellStyle name="40% - Accent6 4 3" xfId="8150"/>
    <cellStyle name="40% - Accent6 4 3 2" xfId="8151"/>
    <cellStyle name="40% - Accent6 4 4" xfId="8152"/>
    <cellStyle name="40% - Accent6 4 5" xfId="8153"/>
    <cellStyle name="40% - Accent6 4 6" xfId="8154"/>
    <cellStyle name="40% - Accent6 4 7" xfId="8155"/>
    <cellStyle name="40% - Accent6 4 8" xfId="8156"/>
    <cellStyle name="40% - Accent6 5" xfId="8157"/>
    <cellStyle name="40% - Accent6 5 2" xfId="8158"/>
    <cellStyle name="40% - Accent6 6" xfId="8159"/>
    <cellStyle name="40% - Accent6 6 2" xfId="8160"/>
    <cellStyle name="40% - Accent6 6 3" xfId="11993"/>
    <cellStyle name="40% - Accent6 6 4" xfId="12234"/>
    <cellStyle name="40% - Accent6 7" xfId="8161"/>
    <cellStyle name="40% - Accent6 7 2" xfId="11994"/>
    <cellStyle name="40% - Accent6 7 3" xfId="12235"/>
    <cellStyle name="40% - Accent6 8" xfId="8162"/>
    <cellStyle name="40% - Accent6 8 2" xfId="11995"/>
    <cellStyle name="40% - Accent6 8 3" xfId="12236"/>
    <cellStyle name="40% - Accent6 9" xfId="8163"/>
    <cellStyle name="40% - Accent6 9 2" xfId="11996"/>
    <cellStyle name="40% - Accent6 9 3" xfId="12237"/>
    <cellStyle name="60% - Accent1 2" xfId="8164"/>
    <cellStyle name="60% - Accent1 2 2" xfId="8165"/>
    <cellStyle name="60% - Accent1 2 2 2" xfId="8166"/>
    <cellStyle name="60% - Accent1 2 3" xfId="8167"/>
    <cellStyle name="60% - Accent1 2 4" xfId="8168"/>
    <cellStyle name="60% - Accent1 3" xfId="8169"/>
    <cellStyle name="60% - Accent1 3 2" xfId="8170"/>
    <cellStyle name="60% - Accent1 3 3" xfId="8171"/>
    <cellStyle name="60% - Accent1 3 4" xfId="8172"/>
    <cellStyle name="60% - Accent1 4" xfId="8173"/>
    <cellStyle name="60% - Accent1 5" xfId="8174"/>
    <cellStyle name="60% - Accent1 6" xfId="8175"/>
    <cellStyle name="60% - Accent1 7" xfId="8176"/>
    <cellStyle name="60% - Accent2 2" xfId="8177"/>
    <cellStyle name="60% - Accent2 2 2" xfId="8178"/>
    <cellStyle name="60% - Accent2 2 2 2" xfId="8179"/>
    <cellStyle name="60% - Accent2 2 3" xfId="8180"/>
    <cellStyle name="60% - Accent2 2 4" xfId="8181"/>
    <cellStyle name="60% - Accent2 3" xfId="8182"/>
    <cellStyle name="60% - Accent2 3 2" xfId="8183"/>
    <cellStyle name="60% - Accent2 3 3" xfId="8184"/>
    <cellStyle name="60% - Accent2 3 4" xfId="8185"/>
    <cellStyle name="60% - Accent2 4" xfId="8186"/>
    <cellStyle name="60% - Accent2 5" xfId="8187"/>
    <cellStyle name="60% - Accent2 6" xfId="8188"/>
    <cellStyle name="60% - Accent2 7" xfId="8189"/>
    <cellStyle name="60% - Accent3 2" xfId="8190"/>
    <cellStyle name="60% - Accent3 2 2" xfId="8191"/>
    <cellStyle name="60% - Accent3 2 2 2" xfId="8192"/>
    <cellStyle name="60% - Accent3 2 3" xfId="8193"/>
    <cellStyle name="60% - Accent3 2 4" xfId="8194"/>
    <cellStyle name="60% - Accent3 3" xfId="8195"/>
    <cellStyle name="60% - Accent3 3 2" xfId="8196"/>
    <cellStyle name="60% - Accent3 3 3" xfId="8197"/>
    <cellStyle name="60% - Accent3 3 4" xfId="8198"/>
    <cellStyle name="60% - Accent3 4" xfId="8199"/>
    <cellStyle name="60% - Accent3 5" xfId="8200"/>
    <cellStyle name="60% - Accent3 6" xfId="8201"/>
    <cellStyle name="60% - Accent3 7" xfId="8202"/>
    <cellStyle name="60% - Accent4 2" xfId="8203"/>
    <cellStyle name="60% - Accent4 2 2" xfId="8204"/>
    <cellStyle name="60% - Accent4 2 2 2" xfId="8205"/>
    <cellStyle name="60% - Accent4 2 3" xfId="8206"/>
    <cellStyle name="60% - Accent4 2 4" xfId="8207"/>
    <cellStyle name="60% - Accent4 3" xfId="8208"/>
    <cellStyle name="60% - Accent4 3 2" xfId="8209"/>
    <cellStyle name="60% - Accent4 3 3" xfId="8210"/>
    <cellStyle name="60% - Accent4 3 4" xfId="8211"/>
    <cellStyle name="60% - Accent4 4" xfId="8212"/>
    <cellStyle name="60% - Accent4 5" xfId="8213"/>
    <cellStyle name="60% - Accent4 6" xfId="8214"/>
    <cellStyle name="60% - Accent4 7" xfId="8215"/>
    <cellStyle name="60% - Accent5 2" xfId="8216"/>
    <cellStyle name="60% - Accent5 2 2" xfId="8217"/>
    <cellStyle name="60% - Accent5 2 2 2" xfId="8218"/>
    <cellStyle name="60% - Accent5 2 3" xfId="8219"/>
    <cellStyle name="60% - Accent5 2 4" xfId="8220"/>
    <cellStyle name="60% - Accent5 3" xfId="8221"/>
    <cellStyle name="60% - Accent5 3 2" xfId="8222"/>
    <cellStyle name="60% - Accent5 3 3" xfId="8223"/>
    <cellStyle name="60% - Accent5 3 4" xfId="8224"/>
    <cellStyle name="60% - Accent5 4" xfId="8225"/>
    <cellStyle name="60% - Accent5 5" xfId="8226"/>
    <cellStyle name="60% - Accent5 6" xfId="8227"/>
    <cellStyle name="60% - Accent5 7" xfId="8228"/>
    <cellStyle name="60% - Accent6 2" xfId="8229"/>
    <cellStyle name="60% - Accent6 2 2" xfId="8230"/>
    <cellStyle name="60% - Accent6 2 2 2" xfId="8231"/>
    <cellStyle name="60% - Accent6 2 3" xfId="8232"/>
    <cellStyle name="60% - Accent6 2 4" xfId="8233"/>
    <cellStyle name="60% - Accent6 3" xfId="8234"/>
    <cellStyle name="60% - Accent6 3 2" xfId="8235"/>
    <cellStyle name="60% - Accent6 3 3" xfId="8236"/>
    <cellStyle name="60% - Accent6 3 4" xfId="8237"/>
    <cellStyle name="60% - Accent6 4" xfId="8238"/>
    <cellStyle name="60% - Accent6 5" xfId="8239"/>
    <cellStyle name="60% - Accent6 6" xfId="8240"/>
    <cellStyle name="60% - Accent6 7" xfId="8241"/>
    <cellStyle name="Accent1 - 20%" xfId="8242"/>
    <cellStyle name="Accent1 - 20% 2" xfId="8243"/>
    <cellStyle name="Accent1 - 40%" xfId="8244"/>
    <cellStyle name="Accent1 - 40% 2" xfId="8245"/>
    <cellStyle name="Accent1 - 60%" xfId="8246"/>
    <cellStyle name="Accent1 10" xfId="8247"/>
    <cellStyle name="Accent1 11" xfId="8248"/>
    <cellStyle name="Accent1 2" xfId="8249"/>
    <cellStyle name="Accent1 2 2" xfId="8250"/>
    <cellStyle name="Accent1 2 2 2" xfId="8251"/>
    <cellStyle name="Accent1 2 3" xfId="8252"/>
    <cellStyle name="Accent1 2 4" xfId="8253"/>
    <cellStyle name="Accent1 3" xfId="8254"/>
    <cellStyle name="Accent1 3 2" xfId="8255"/>
    <cellStyle name="Accent1 3 3" xfId="8256"/>
    <cellStyle name="Accent1 3 4" xfId="8257"/>
    <cellStyle name="Accent1 4" xfId="8258"/>
    <cellStyle name="Accent1 4 2" xfId="8259"/>
    <cellStyle name="Accent1 4 3" xfId="8260"/>
    <cellStyle name="Accent1 5" xfId="8261"/>
    <cellStyle name="Accent1 6" xfId="8262"/>
    <cellStyle name="Accent1 7" xfId="8263"/>
    <cellStyle name="Accent1 8" xfId="8264"/>
    <cellStyle name="Accent1 9" xfId="8265"/>
    <cellStyle name="Accent2 - 20%" xfId="8266"/>
    <cellStyle name="Accent2 - 20% 2" xfId="8267"/>
    <cellStyle name="Accent2 - 40%" xfId="8268"/>
    <cellStyle name="Accent2 - 40% 2" xfId="8269"/>
    <cellStyle name="Accent2 - 60%" xfId="8270"/>
    <cellStyle name="Accent2 10" xfId="8271"/>
    <cellStyle name="Accent2 11" xfId="8272"/>
    <cellStyle name="Accent2 2" xfId="8273"/>
    <cellStyle name="Accent2 2 2" xfId="8274"/>
    <cellStyle name="Accent2 2 2 2" xfId="8275"/>
    <cellStyle name="Accent2 2 3" xfId="8276"/>
    <cellStyle name="Accent2 2 4" xfId="8277"/>
    <cellStyle name="Accent2 3" xfId="8278"/>
    <cellStyle name="Accent2 3 2" xfId="8279"/>
    <cellStyle name="Accent2 3 3" xfId="8280"/>
    <cellStyle name="Accent2 3 4" xfId="8281"/>
    <cellStyle name="Accent2 4" xfId="8282"/>
    <cellStyle name="Accent2 4 2" xfId="8283"/>
    <cellStyle name="Accent2 4 3" xfId="8284"/>
    <cellStyle name="Accent2 5" xfId="8285"/>
    <cellStyle name="Accent2 6" xfId="8286"/>
    <cellStyle name="Accent2 7" xfId="8287"/>
    <cellStyle name="Accent2 8" xfId="8288"/>
    <cellStyle name="Accent2 9" xfId="8289"/>
    <cellStyle name="Accent3 - 20%" xfId="8290"/>
    <cellStyle name="Accent3 - 20% 2" xfId="8291"/>
    <cellStyle name="Accent3 - 40%" xfId="8292"/>
    <cellStyle name="Accent3 - 40% 2" xfId="8293"/>
    <cellStyle name="Accent3 - 60%" xfId="8294"/>
    <cellStyle name="Accent3 10" xfId="8295"/>
    <cellStyle name="Accent3 11" xfId="8296"/>
    <cellStyle name="Accent3 2" xfId="8297"/>
    <cellStyle name="Accent3 2 2" xfId="8298"/>
    <cellStyle name="Accent3 2 2 2" xfId="8299"/>
    <cellStyle name="Accent3 2 3" xfId="8300"/>
    <cellStyle name="Accent3 2 4" xfId="8301"/>
    <cellStyle name="Accent3 3" xfId="8302"/>
    <cellStyle name="Accent3 3 2" xfId="8303"/>
    <cellStyle name="Accent3 3 3" xfId="8304"/>
    <cellStyle name="Accent3 3 4" xfId="8305"/>
    <cellStyle name="Accent3 4" xfId="8306"/>
    <cellStyle name="Accent3 4 2" xfId="8307"/>
    <cellStyle name="Accent3 4 3" xfId="8308"/>
    <cellStyle name="Accent3 5" xfId="8309"/>
    <cellStyle name="Accent3 6" xfId="8310"/>
    <cellStyle name="Accent3 7" xfId="8311"/>
    <cellStyle name="Accent3 8" xfId="8312"/>
    <cellStyle name="Accent3 9" xfId="8313"/>
    <cellStyle name="Accent4 - 20%" xfId="8314"/>
    <cellStyle name="Accent4 - 20% 2" xfId="8315"/>
    <cellStyle name="Accent4 - 40%" xfId="8316"/>
    <cellStyle name="Accent4 - 40% 2" xfId="8317"/>
    <cellStyle name="Accent4 - 60%" xfId="8318"/>
    <cellStyle name="Accent4 10" xfId="8319"/>
    <cellStyle name="Accent4 11" xfId="8320"/>
    <cellStyle name="Accent4 2" xfId="8321"/>
    <cellStyle name="Accent4 2 2" xfId="8322"/>
    <cellStyle name="Accent4 2 2 2" xfId="8323"/>
    <cellStyle name="Accent4 2 3" xfId="8324"/>
    <cellStyle name="Accent4 2 4" xfId="8325"/>
    <cellStyle name="Accent4 3" xfId="8326"/>
    <cellStyle name="Accent4 3 2" xfId="8327"/>
    <cellStyle name="Accent4 3 3" xfId="8328"/>
    <cellStyle name="Accent4 3 4" xfId="8329"/>
    <cellStyle name="Accent4 4" xfId="8330"/>
    <cellStyle name="Accent4 4 2" xfId="8331"/>
    <cellStyle name="Accent4 4 3" xfId="8332"/>
    <cellStyle name="Accent4 5" xfId="8333"/>
    <cellStyle name="Accent4 6" xfId="8334"/>
    <cellStyle name="Accent4 7" xfId="8335"/>
    <cellStyle name="Accent4 8" xfId="8336"/>
    <cellStyle name="Accent4 9" xfId="8337"/>
    <cellStyle name="Accent5 - 20%" xfId="8338"/>
    <cellStyle name="Accent5 - 20% 2" xfId="8339"/>
    <cellStyle name="Accent5 - 40%" xfId="8340"/>
    <cellStyle name="Accent5 - 40% 2" xfId="8341"/>
    <cellStyle name="Accent5 - 60%" xfId="8342"/>
    <cellStyle name="Accent5 10" xfId="8343"/>
    <cellStyle name="Accent5 11" xfId="8344"/>
    <cellStyle name="Accent5 12" xfId="8345"/>
    <cellStyle name="Accent5 13" xfId="8346"/>
    <cellStyle name="Accent5 14" xfId="8347"/>
    <cellStyle name="Accent5 15" xfId="8348"/>
    <cellStyle name="Accent5 16" xfId="8349"/>
    <cellStyle name="Accent5 17" xfId="8350"/>
    <cellStyle name="Accent5 18" xfId="8351"/>
    <cellStyle name="Accent5 19" xfId="8352"/>
    <cellStyle name="Accent5 2" xfId="8353"/>
    <cellStyle name="Accent5 2 2" xfId="8354"/>
    <cellStyle name="Accent5 2 2 2" xfId="8355"/>
    <cellStyle name="Accent5 2 3" xfId="8356"/>
    <cellStyle name="Accent5 2 4" xfId="8357"/>
    <cellStyle name="Accent5 20" xfId="8358"/>
    <cellStyle name="Accent5 21" xfId="8359"/>
    <cellStyle name="Accent5 22" xfId="8360"/>
    <cellStyle name="Accent5 23" xfId="8361"/>
    <cellStyle name="Accent5 24" xfId="8362"/>
    <cellStyle name="Accent5 25" xfId="8363"/>
    <cellStyle name="Accent5 26" xfId="8364"/>
    <cellStyle name="Accent5 27" xfId="8365"/>
    <cellStyle name="Accent5 28" xfId="8366"/>
    <cellStyle name="Accent5 29" xfId="8367"/>
    <cellStyle name="Accent5 3" xfId="8368"/>
    <cellStyle name="Accent5 3 2" xfId="8369"/>
    <cellStyle name="Accent5 3 3" xfId="8370"/>
    <cellStyle name="Accent5 30" xfId="8371"/>
    <cellStyle name="Accent5 31" xfId="8372"/>
    <cellStyle name="Accent5 32" xfId="8373"/>
    <cellStyle name="Accent5 4" xfId="8374"/>
    <cellStyle name="Accent5 5" xfId="8375"/>
    <cellStyle name="Accent5 6" xfId="8376"/>
    <cellStyle name="Accent5 7" xfId="8377"/>
    <cellStyle name="Accent5 8" xfId="8378"/>
    <cellStyle name="Accent5 9" xfId="8379"/>
    <cellStyle name="Accent6 - 20%" xfId="8380"/>
    <cellStyle name="Accent6 - 20% 2" xfId="8381"/>
    <cellStyle name="Accent6 - 40%" xfId="8382"/>
    <cellStyle name="Accent6 - 40% 2" xfId="8383"/>
    <cellStyle name="Accent6 - 60%" xfId="8384"/>
    <cellStyle name="Accent6 10" xfId="8385"/>
    <cellStyle name="Accent6 11" xfId="8386"/>
    <cellStyle name="Accent6 2" xfId="8387"/>
    <cellStyle name="Accent6 2 2" xfId="8388"/>
    <cellStyle name="Accent6 2 2 2" xfId="8389"/>
    <cellStyle name="Accent6 2 3" xfId="8390"/>
    <cellStyle name="Accent6 2 4" xfId="8391"/>
    <cellStyle name="Accent6 3" xfId="8392"/>
    <cellStyle name="Accent6 3 2" xfId="8393"/>
    <cellStyle name="Accent6 3 3" xfId="8394"/>
    <cellStyle name="Accent6 3 4" xfId="8395"/>
    <cellStyle name="Accent6 4" xfId="8396"/>
    <cellStyle name="Accent6 4 2" xfId="8397"/>
    <cellStyle name="Accent6 4 3" xfId="8398"/>
    <cellStyle name="Accent6 5" xfId="8399"/>
    <cellStyle name="Accent6 6" xfId="8400"/>
    <cellStyle name="Accent6 7" xfId="8401"/>
    <cellStyle name="Accent6 8" xfId="8402"/>
    <cellStyle name="Accent6 9" xfId="8403"/>
    <cellStyle name="Bad 2" xfId="8404"/>
    <cellStyle name="Bad 2 2" xfId="8405"/>
    <cellStyle name="Bad 2 2 2" xfId="8406"/>
    <cellStyle name="Bad 2 3" xfId="8407"/>
    <cellStyle name="Bad 2 4" xfId="8408"/>
    <cellStyle name="Bad 3" xfId="8409"/>
    <cellStyle name="Bad 3 2" xfId="8410"/>
    <cellStyle name="Bad 3 3" xfId="8411"/>
    <cellStyle name="Bad 3 4" xfId="8412"/>
    <cellStyle name="Bad 4" xfId="8413"/>
    <cellStyle name="Bad 5" xfId="8414"/>
    <cellStyle name="Bad 6" xfId="8415"/>
    <cellStyle name="Bad 7" xfId="8416"/>
    <cellStyle name="blank" xfId="8417"/>
    <cellStyle name="bld-li - Style4" xfId="8418"/>
    <cellStyle name="Calc Currency (0)" xfId="8419"/>
    <cellStyle name="Calc Currency (0) 2" xfId="8420"/>
    <cellStyle name="Calc Currency (0) 2 2" xfId="8421"/>
    <cellStyle name="Calc Currency (0) 3" xfId="8422"/>
    <cellStyle name="Calc Currency (0) 4" xfId="8423"/>
    <cellStyle name="Calculation 10" xfId="8424"/>
    <cellStyle name="Calculation 2" xfId="8425"/>
    <cellStyle name="Calculation 2 2" xfId="8426"/>
    <cellStyle name="Calculation 2 2 2" xfId="8427"/>
    <cellStyle name="Calculation 2 2 2 2" xfId="8428"/>
    <cellStyle name="Calculation 2 2 2 3" xfId="8429"/>
    <cellStyle name="Calculation 2 2 2 4" xfId="8430"/>
    <cellStyle name="Calculation 2 2 2 5" xfId="8431"/>
    <cellStyle name="Calculation 2 2 3" xfId="8432"/>
    <cellStyle name="Calculation 2 3" xfId="8433"/>
    <cellStyle name="Calculation 2 3 2" xfId="8434"/>
    <cellStyle name="Calculation 2 3 3" xfId="8435"/>
    <cellStyle name="Calculation 2 3 4" xfId="8436"/>
    <cellStyle name="Calculation 2 4" xfId="8437"/>
    <cellStyle name="Calculation 2 4 2" xfId="8438"/>
    <cellStyle name="Calculation 2 5" xfId="8439"/>
    <cellStyle name="Calculation 3" xfId="8440"/>
    <cellStyle name="Calculation 3 2" xfId="8441"/>
    <cellStyle name="Calculation 3 3" xfId="8442"/>
    <cellStyle name="Calculation 3 4" xfId="8443"/>
    <cellStyle name="Calculation 4" xfId="8444"/>
    <cellStyle name="Calculation 4 2" xfId="8445"/>
    <cellStyle name="Calculation 4 2 2" xfId="8446"/>
    <cellStyle name="Calculation 4 3" xfId="8447"/>
    <cellStyle name="Calculation 4 3 2" xfId="8448"/>
    <cellStyle name="Calculation 4 4" xfId="8449"/>
    <cellStyle name="Calculation 4 4 2" xfId="8450"/>
    <cellStyle name="Calculation 5" xfId="8451"/>
    <cellStyle name="Calculation 5 2" xfId="8452"/>
    <cellStyle name="Calculation 6" xfId="8453"/>
    <cellStyle name="Calculation 7" xfId="8454"/>
    <cellStyle name="Calculation 7 2" xfId="8455"/>
    <cellStyle name="Calculation 8" xfId="8456"/>
    <cellStyle name="Calculation 8 2" xfId="8457"/>
    <cellStyle name="Calculation 9" xfId="8458"/>
    <cellStyle name="Calculation 9 2" xfId="8459"/>
    <cellStyle name="Check Cell 2" xfId="8460"/>
    <cellStyle name="Check Cell 2 2" xfId="8461"/>
    <cellStyle name="Check Cell 2 2 2" xfId="8462"/>
    <cellStyle name="Check Cell 2 2 2 2" xfId="8463"/>
    <cellStyle name="Check Cell 2 2 2 3" xfId="8464"/>
    <cellStyle name="Check Cell 2 2 2 4" xfId="8465"/>
    <cellStyle name="Check Cell 2 2 2 5" xfId="8466"/>
    <cellStyle name="Check Cell 2 2 2 6" xfId="8467"/>
    <cellStyle name="Check Cell 2 2 2 7" xfId="8468"/>
    <cellStyle name="Check Cell 2 2 3" xfId="8469"/>
    <cellStyle name="Check Cell 2 3" xfId="8470"/>
    <cellStyle name="Check Cell 2 4" xfId="8471"/>
    <cellStyle name="Check Cell 3" xfId="8472"/>
    <cellStyle name="Check Cell 3 2" xfId="8473"/>
    <cellStyle name="Check Cell 3 3" xfId="8474"/>
    <cellStyle name="Check Cell 3 4" xfId="8475"/>
    <cellStyle name="Check Cell 3 5" xfId="8476"/>
    <cellStyle name="Check Cell 3 6" xfId="8477"/>
    <cellStyle name="Check Cell 4" xfId="8478"/>
    <cellStyle name="Check Cell 5" xfId="8479"/>
    <cellStyle name="Check Cell 6" xfId="8480"/>
    <cellStyle name="CheckCell" xfId="8481"/>
    <cellStyle name="CheckCell 2" xfId="8482"/>
    <cellStyle name="CheckCell 2 2" xfId="8483"/>
    <cellStyle name="CheckCell 3" xfId="8484"/>
    <cellStyle name="CheckCell 4" xfId="8485"/>
    <cellStyle name="CheckCell_Electric Rev Req Model (2009 GRC) Rebuttal" xfId="8486"/>
    <cellStyle name="Comma" xfId="1" builtinId="3"/>
    <cellStyle name="Comma [0] 2" xfId="8487"/>
    <cellStyle name="Comma [0] 3" xfId="8488"/>
    <cellStyle name="Comma 10" xfId="8489"/>
    <cellStyle name="Comma 10 2" xfId="8490"/>
    <cellStyle name="Comma 10 2 2" xfId="8491"/>
    <cellStyle name="Comma 10 2 3" xfId="8492"/>
    <cellStyle name="Comma 10 3" xfId="8493"/>
    <cellStyle name="Comma 10 4" xfId="8494"/>
    <cellStyle name="Comma 11" xfId="8495"/>
    <cellStyle name="Comma 11 2" xfId="5"/>
    <cellStyle name="Comma 11 2 2" xfId="8496"/>
    <cellStyle name="Comma 11 3" xfId="8497"/>
    <cellStyle name="Comma 11 4" xfId="8498"/>
    <cellStyle name="Comma 12" xfId="8499"/>
    <cellStyle name="Comma 12 2" xfId="8500"/>
    <cellStyle name="Comma 12 2 2" xfId="8501"/>
    <cellStyle name="Comma 12 3" xfId="8502"/>
    <cellStyle name="Comma 12 4" xfId="8503"/>
    <cellStyle name="Comma 13" xfId="8504"/>
    <cellStyle name="Comma 13 2" xfId="8505"/>
    <cellStyle name="Comma 13 2 2" xfId="8506"/>
    <cellStyle name="Comma 13 3" xfId="8507"/>
    <cellStyle name="Comma 13 4" xfId="8508"/>
    <cellStyle name="Comma 14" xfId="8509"/>
    <cellStyle name="Comma 14 2" xfId="8510"/>
    <cellStyle name="Comma 14 2 2" xfId="8511"/>
    <cellStyle name="Comma 14 3" xfId="8512"/>
    <cellStyle name="Comma 14 4" xfId="8513"/>
    <cellStyle name="Comma 15" xfId="8514"/>
    <cellStyle name="Comma 15 2" xfId="8515"/>
    <cellStyle name="Comma 15 2 2" xfId="8516"/>
    <cellStyle name="Comma 15 3" xfId="8517"/>
    <cellStyle name="Comma 16" xfId="8518"/>
    <cellStyle name="Comma 16 2" xfId="8519"/>
    <cellStyle name="Comma 16 3" xfId="8520"/>
    <cellStyle name="Comma 17" xfId="8521"/>
    <cellStyle name="Comma 17 2" xfId="8522"/>
    <cellStyle name="Comma 17 2 2" xfId="8523"/>
    <cellStyle name="Comma 17 3" xfId="8524"/>
    <cellStyle name="Comma 17 3 2" xfId="8525"/>
    <cellStyle name="Comma 17 4" xfId="8526"/>
    <cellStyle name="Comma 17 4 2" xfId="8527"/>
    <cellStyle name="Comma 17 5" xfId="8528"/>
    <cellStyle name="Comma 18" xfId="8529"/>
    <cellStyle name="Comma 18 2" xfId="8530"/>
    <cellStyle name="Comma 18 2 2" xfId="11997"/>
    <cellStyle name="Comma 18 2 3" xfId="12238"/>
    <cellStyle name="Comma 18 3" xfId="8531"/>
    <cellStyle name="Comma 18 4" xfId="8532"/>
    <cellStyle name="Comma 18 5" xfId="8533"/>
    <cellStyle name="Comma 19" xfId="8534"/>
    <cellStyle name="Comma 19 2" xfId="8535"/>
    <cellStyle name="Comma 19 3" xfId="8536"/>
    <cellStyle name="Comma 2" xfId="8537"/>
    <cellStyle name="Comma 2 10" xfId="8538"/>
    <cellStyle name="Comma 2 2" xfId="8539"/>
    <cellStyle name="Comma 2 2 2" xfId="8540"/>
    <cellStyle name="Comma 2 2 2 2" xfId="8541"/>
    <cellStyle name="Comma 2 2 2 3" xfId="8542"/>
    <cellStyle name="Comma 2 2 3" xfId="8543"/>
    <cellStyle name="Comma 2 2 3 2" xfId="8544"/>
    <cellStyle name="Comma 2 2 4" xfId="8545"/>
    <cellStyle name="Comma 2 2 5" xfId="8546"/>
    <cellStyle name="Comma 2 2_DEM-WP(C) Chelan Power Costs" xfId="8547"/>
    <cellStyle name="Comma 2 3" xfId="8548"/>
    <cellStyle name="Comma 2 3 2" xfId="8549"/>
    <cellStyle name="Comma 2 3 3" xfId="8550"/>
    <cellStyle name="Comma 2 4" xfId="8551"/>
    <cellStyle name="Comma 2 4 2" xfId="8552"/>
    <cellStyle name="Comma 2 5" xfId="8553"/>
    <cellStyle name="Comma 2 5 2" xfId="8554"/>
    <cellStyle name="Comma 2 6" xfId="8555"/>
    <cellStyle name="Comma 2 6 2" xfId="8556"/>
    <cellStyle name="Comma 2 7" xfId="8557"/>
    <cellStyle name="Comma 2 7 2" xfId="8558"/>
    <cellStyle name="Comma 2 8" xfId="8559"/>
    <cellStyle name="Comma 2 8 2" xfId="8560"/>
    <cellStyle name="Comma 2 9" xfId="8561"/>
    <cellStyle name="Comma 2_4 31E Reg Asset  Liab and EXH D" xfId="8562"/>
    <cellStyle name="Comma 20" xfId="8563"/>
    <cellStyle name="Comma 20 2" xfId="8564"/>
    <cellStyle name="Comma 21" xfId="8565"/>
    <cellStyle name="Comma 21 2" xfId="8566"/>
    <cellStyle name="Comma 22" xfId="8567"/>
    <cellStyle name="Comma 22 2" xfId="8568"/>
    <cellStyle name="Comma 23" xfId="8569"/>
    <cellStyle name="Comma 23 2" xfId="8570"/>
    <cellStyle name="Comma 24" xfId="8571"/>
    <cellStyle name="Comma 24 2" xfId="8572"/>
    <cellStyle name="Comma 24 3" xfId="8573"/>
    <cellStyle name="Comma 25" xfId="8574"/>
    <cellStyle name="Comma 25 2" xfId="8575"/>
    <cellStyle name="Comma 25 3" xfId="11998"/>
    <cellStyle name="Comma 25 4" xfId="12239"/>
    <cellStyle name="Comma 26" xfId="8576"/>
    <cellStyle name="Comma 26 2" xfId="8577"/>
    <cellStyle name="Comma 27" xfId="8578"/>
    <cellStyle name="Comma 27 2" xfId="8579"/>
    <cellStyle name="Comma 28" xfId="8580"/>
    <cellStyle name="Comma 28 2" xfId="8581"/>
    <cellStyle name="Comma 29" xfId="8582"/>
    <cellStyle name="Comma 3" xfId="8583"/>
    <cellStyle name="Comma 3 2" xfId="8584"/>
    <cellStyle name="Comma 3 2 2" xfId="8585"/>
    <cellStyle name="Comma 3 2 2 2" xfId="8586"/>
    <cellStyle name="Comma 3 2 3" xfId="8587"/>
    <cellStyle name="Comma 3 2 4" xfId="8588"/>
    <cellStyle name="Comma 3 3" xfId="8589"/>
    <cellStyle name="Comma 3 3 2" xfId="8590"/>
    <cellStyle name="Comma 3 3 3" xfId="8591"/>
    <cellStyle name="Comma 3 4" xfId="8592"/>
    <cellStyle name="Comma 3 4 2" xfId="8593"/>
    <cellStyle name="Comma 3 5" xfId="8594"/>
    <cellStyle name="Comma 3 6" xfId="8595"/>
    <cellStyle name="Comma 30" xfId="8596"/>
    <cellStyle name="Comma 31" xfId="8597"/>
    <cellStyle name="Comma 31 2" xfId="8598"/>
    <cellStyle name="Comma 31 3" xfId="8599"/>
    <cellStyle name="Comma 31 3 2" xfId="11999"/>
    <cellStyle name="Comma 31 3 3" xfId="12240"/>
    <cellStyle name="Comma 32" xfId="8600"/>
    <cellStyle name="Comma 32 2" xfId="8601"/>
    <cellStyle name="Comma 32 2 2" xfId="8602"/>
    <cellStyle name="Comma 32 2 2 2" xfId="12002"/>
    <cellStyle name="Comma 32 2 2 3" xfId="12243"/>
    <cellStyle name="Comma 32 2 3" xfId="12001"/>
    <cellStyle name="Comma 32 2 4" xfId="12242"/>
    <cellStyle name="Comma 32 3" xfId="12000"/>
    <cellStyle name="Comma 32 4" xfId="12241"/>
    <cellStyle name="Comma 33" xfId="8603"/>
    <cellStyle name="Comma 34" xfId="8604"/>
    <cellStyle name="Comma 35" xfId="8605"/>
    <cellStyle name="Comma 36" xfId="8606"/>
    <cellStyle name="Comma 37" xfId="8607"/>
    <cellStyle name="Comma 38" xfId="8608"/>
    <cellStyle name="Comma 39" xfId="8609"/>
    <cellStyle name="Comma 4" xfId="8610"/>
    <cellStyle name="Comma 4 2" xfId="8611"/>
    <cellStyle name="Comma 4 2 2" xfId="8612"/>
    <cellStyle name="Comma 4 2 2 2" xfId="8613"/>
    <cellStyle name="Comma 4 2 3" xfId="8614"/>
    <cellStyle name="Comma 4 3" xfId="8615"/>
    <cellStyle name="Comma 4 3 2" xfId="8616"/>
    <cellStyle name="Comma 4 4" xfId="8617"/>
    <cellStyle name="Comma 4 5" xfId="8618"/>
    <cellStyle name="Comma 4 6" xfId="8619"/>
    <cellStyle name="Comma 40" xfId="8620"/>
    <cellStyle name="Comma 41" xfId="8621"/>
    <cellStyle name="Comma 42" xfId="8622"/>
    <cellStyle name="Comma 43" xfId="8623"/>
    <cellStyle name="Comma 44" xfId="8624"/>
    <cellStyle name="Comma 45" xfId="8625"/>
    <cellStyle name="Comma 46" xfId="8626"/>
    <cellStyle name="Comma 47" xfId="8627"/>
    <cellStyle name="Comma 48" xfId="8628"/>
    <cellStyle name="Comma 49" xfId="8629"/>
    <cellStyle name="Comma 5" xfId="8630"/>
    <cellStyle name="Comma 5 2" xfId="8631"/>
    <cellStyle name="Comma 5 2 2" xfId="8632"/>
    <cellStyle name="Comma 5 3" xfId="8633"/>
    <cellStyle name="Comma 5 4" xfId="8634"/>
    <cellStyle name="Comma 5 5" xfId="8635"/>
    <cellStyle name="Comma 5 6" xfId="8636"/>
    <cellStyle name="Comma 50" xfId="8637"/>
    <cellStyle name="Comma 51" xfId="8638"/>
    <cellStyle name="Comma 51 2" xfId="8639"/>
    <cellStyle name="Comma 51 2 2" xfId="8640"/>
    <cellStyle name="Comma 51 2 2 2" xfId="12005"/>
    <cellStyle name="Comma 51 2 2 3" xfId="12246"/>
    <cellStyle name="Comma 51 2 3" xfId="8641"/>
    <cellStyle name="Comma 51 2 3 2" xfId="12006"/>
    <cellStyle name="Comma 51 2 3 3" xfId="12247"/>
    <cellStyle name="Comma 51 2 4" xfId="12004"/>
    <cellStyle name="Comma 51 2 5" xfId="12245"/>
    <cellStyle name="Comma 51 3" xfId="12003"/>
    <cellStyle name="Comma 51 4" xfId="12244"/>
    <cellStyle name="Comma 52" xfId="8642"/>
    <cellStyle name="Comma 53" xfId="8643"/>
    <cellStyle name="Comma 54" xfId="8644"/>
    <cellStyle name="Comma 55" xfId="8645"/>
    <cellStyle name="Comma 56" xfId="8646"/>
    <cellStyle name="Comma 57" xfId="8647"/>
    <cellStyle name="Comma 58" xfId="8648"/>
    <cellStyle name="Comma 59" xfId="8649"/>
    <cellStyle name="Comma 6" xfId="8650"/>
    <cellStyle name="Comma 6 2" xfId="8651"/>
    <cellStyle name="Comma 6 2 2" xfId="8652"/>
    <cellStyle name="Comma 6 2 2 2" xfId="8653"/>
    <cellStyle name="Comma 6 2 3" xfId="8654"/>
    <cellStyle name="Comma 6 3" xfId="8655"/>
    <cellStyle name="Comma 6 3 2" xfId="8656"/>
    <cellStyle name="Comma 6 4" xfId="8657"/>
    <cellStyle name="Comma 60" xfId="8658"/>
    <cellStyle name="Comma 61" xfId="8659"/>
    <cellStyle name="Comma 62" xfId="8660"/>
    <cellStyle name="Comma 63" xfId="8661"/>
    <cellStyle name="Comma 64" xfId="8662"/>
    <cellStyle name="Comma 65" xfId="8663"/>
    <cellStyle name="Comma 66" xfId="8664"/>
    <cellStyle name="Comma 66 2" xfId="12007"/>
    <cellStyle name="Comma 66 3" xfId="12248"/>
    <cellStyle name="Comma 67" xfId="8665"/>
    <cellStyle name="Comma 67 2" xfId="12008"/>
    <cellStyle name="Comma 67 3" xfId="12249"/>
    <cellStyle name="Comma 68" xfId="8666"/>
    <cellStyle name="Comma 68 2" xfId="12009"/>
    <cellStyle name="Comma 68 3" xfId="12250"/>
    <cellStyle name="Comma 69" xfId="8667"/>
    <cellStyle name="Comma 69 2" xfId="12010"/>
    <cellStyle name="Comma 69 3" xfId="12251"/>
    <cellStyle name="Comma 7" xfId="8668"/>
    <cellStyle name="Comma 7 2" xfId="8669"/>
    <cellStyle name="Comma 7 2 2" xfId="8670"/>
    <cellStyle name="Comma 7 3" xfId="8671"/>
    <cellStyle name="Comma 7 4" xfId="8672"/>
    <cellStyle name="Comma 70" xfId="8673"/>
    <cellStyle name="Comma 70 2" xfId="12011"/>
    <cellStyle name="Comma 70 3" xfId="12252"/>
    <cellStyle name="Comma 8" xfId="8674"/>
    <cellStyle name="Comma 8 2" xfId="8675"/>
    <cellStyle name="Comma 8 2 2" xfId="8676"/>
    <cellStyle name="Comma 8 2 2 2" xfId="8677"/>
    <cellStyle name="Comma 8 2 3" xfId="8678"/>
    <cellStyle name="Comma 8 3" xfId="8679"/>
    <cellStyle name="Comma 8 3 2" xfId="8680"/>
    <cellStyle name="Comma 8 4" xfId="8681"/>
    <cellStyle name="Comma 8 5" xfId="8682"/>
    <cellStyle name="Comma 9" xfId="8683"/>
    <cellStyle name="Comma 9 2" xfId="8684"/>
    <cellStyle name="Comma 9 2 2" xfId="8685"/>
    <cellStyle name="Comma 9 2 2 2" xfId="8686"/>
    <cellStyle name="Comma 9 2 3" xfId="8687"/>
    <cellStyle name="Comma 9 3" xfId="8688"/>
    <cellStyle name="Comma 9 3 2" xfId="8689"/>
    <cellStyle name="Comma 9 3 3" xfId="8690"/>
    <cellStyle name="Comma 9 3 4" xfId="8691"/>
    <cellStyle name="Comma 9 4" xfId="8692"/>
    <cellStyle name="Comma 9 4 2" xfId="8693"/>
    <cellStyle name="Comma 9 5" xfId="8694"/>
    <cellStyle name="Comma 9 5 2" xfId="8695"/>
    <cellStyle name="Comma 9 6" xfId="8696"/>
    <cellStyle name="Comma 9 7" xfId="8697"/>
    <cellStyle name="Comma 9 8" xfId="8698"/>
    <cellStyle name="Comma 9 9" xfId="8699"/>
    <cellStyle name="Comma0" xfId="8700"/>
    <cellStyle name="Comma0 - Style2" xfId="8701"/>
    <cellStyle name="Comma0 - Style2 2" xfId="8702"/>
    <cellStyle name="Comma0 - Style4" xfId="8703"/>
    <cellStyle name="Comma0 - Style4 2" xfId="8704"/>
    <cellStyle name="Comma0 - Style4 3" xfId="8705"/>
    <cellStyle name="Comma0 - Style5" xfId="8706"/>
    <cellStyle name="Comma0 - Style5 2" xfId="8707"/>
    <cellStyle name="Comma0 - Style5 2 2" xfId="8708"/>
    <cellStyle name="Comma0 - Style5 3" xfId="8709"/>
    <cellStyle name="Comma0 - Style5_ACCOUNTS" xfId="8710"/>
    <cellStyle name="Comma0 10" xfId="8711"/>
    <cellStyle name="Comma0 11" xfId="8712"/>
    <cellStyle name="Comma0 12" xfId="8713"/>
    <cellStyle name="Comma0 13" xfId="8714"/>
    <cellStyle name="Comma0 14" xfId="8715"/>
    <cellStyle name="Comma0 15" xfId="8716"/>
    <cellStyle name="Comma0 16" xfId="8717"/>
    <cellStyle name="Comma0 17" xfId="8718"/>
    <cellStyle name="Comma0 18" xfId="8719"/>
    <cellStyle name="Comma0 19" xfId="8720"/>
    <cellStyle name="Comma0 2" xfId="8721"/>
    <cellStyle name="Comma0 2 2" xfId="8722"/>
    <cellStyle name="Comma0 2 3" xfId="8723"/>
    <cellStyle name="Comma0 20" xfId="8724"/>
    <cellStyle name="Comma0 21" xfId="8725"/>
    <cellStyle name="Comma0 22" xfId="8726"/>
    <cellStyle name="Comma0 23" xfId="8727"/>
    <cellStyle name="Comma0 24" xfId="8728"/>
    <cellStyle name="Comma0 25" xfId="8729"/>
    <cellStyle name="Comma0 26" xfId="8730"/>
    <cellStyle name="Comma0 27" xfId="8731"/>
    <cellStyle name="Comma0 28" xfId="8732"/>
    <cellStyle name="Comma0 29" xfId="8733"/>
    <cellStyle name="Comma0 3" xfId="8734"/>
    <cellStyle name="Comma0 3 2" xfId="8735"/>
    <cellStyle name="Comma0 3 3" xfId="8736"/>
    <cellStyle name="Comma0 30" xfId="8737"/>
    <cellStyle name="Comma0 31" xfId="8738"/>
    <cellStyle name="Comma0 32" xfId="8739"/>
    <cellStyle name="Comma0 33" xfId="8740"/>
    <cellStyle name="Comma0 34" xfId="8741"/>
    <cellStyle name="Comma0 35" xfId="8742"/>
    <cellStyle name="Comma0 36" xfId="8743"/>
    <cellStyle name="Comma0 37" xfId="8744"/>
    <cellStyle name="Comma0 38" xfId="8745"/>
    <cellStyle name="Comma0 39" xfId="8746"/>
    <cellStyle name="Comma0 4" xfId="8747"/>
    <cellStyle name="Comma0 4 2" xfId="8748"/>
    <cellStyle name="Comma0 40" xfId="8749"/>
    <cellStyle name="Comma0 41" xfId="8750"/>
    <cellStyle name="Comma0 42" xfId="8751"/>
    <cellStyle name="Comma0 43" xfId="8752"/>
    <cellStyle name="Comma0 44" xfId="8753"/>
    <cellStyle name="Comma0 45" xfId="8754"/>
    <cellStyle name="Comma0 46" xfId="8755"/>
    <cellStyle name="Comma0 47" xfId="8756"/>
    <cellStyle name="Comma0 5" xfId="8757"/>
    <cellStyle name="Comma0 5 2" xfId="8758"/>
    <cellStyle name="Comma0 5 3" xfId="8759"/>
    <cellStyle name="Comma0 6" xfId="8760"/>
    <cellStyle name="Comma0 7" xfId="8761"/>
    <cellStyle name="Comma0 8" xfId="8762"/>
    <cellStyle name="Comma0 9" xfId="8763"/>
    <cellStyle name="Comma0_00COS Ind Allocators" xfId="8764"/>
    <cellStyle name="Comma1 - Style1" xfId="8765"/>
    <cellStyle name="Comma1 - Style1 2" xfId="8766"/>
    <cellStyle name="Comma1 - Style1 2 2" xfId="8767"/>
    <cellStyle name="Comma1 - Style1 3" xfId="8768"/>
    <cellStyle name="Comma1 - Style1 4" xfId="8769"/>
    <cellStyle name="Comma1 - Style1_ACCOUNTS" xfId="8770"/>
    <cellStyle name="Copied" xfId="8771"/>
    <cellStyle name="Copied 2" xfId="8772"/>
    <cellStyle name="Copied 2 2" xfId="8773"/>
    <cellStyle name="Copied 3" xfId="8774"/>
    <cellStyle name="Copied 4" xfId="8775"/>
    <cellStyle name="COST1" xfId="8776"/>
    <cellStyle name="COST1 2" xfId="8777"/>
    <cellStyle name="COST1 2 2" xfId="8778"/>
    <cellStyle name="COST1 3" xfId="8779"/>
    <cellStyle name="COST1 4" xfId="8780"/>
    <cellStyle name="Curren - Style1" xfId="8781"/>
    <cellStyle name="Curren - Style1 2" xfId="8782"/>
    <cellStyle name="Curren - Style2" xfId="8783"/>
    <cellStyle name="Curren - Style2 2" xfId="8784"/>
    <cellStyle name="Curren - Style2 2 2" xfId="8785"/>
    <cellStyle name="Curren - Style2 3" xfId="8786"/>
    <cellStyle name="Curren - Style2 4" xfId="8787"/>
    <cellStyle name="Curren - Style2_ACCOUNTS" xfId="8788"/>
    <cellStyle name="Curren - Style5" xfId="8789"/>
    <cellStyle name="Curren - Style5 2" xfId="8790"/>
    <cellStyle name="Curren - Style6" xfId="8791"/>
    <cellStyle name="Curren - Style6 2" xfId="8792"/>
    <cellStyle name="Curren - Style6 2 2" xfId="8793"/>
    <cellStyle name="Curren - Style6 3" xfId="8794"/>
    <cellStyle name="Curren - Style6_ACCOUNTS" xfId="8795"/>
    <cellStyle name="Currency" xfId="2" builtinId="4"/>
    <cellStyle name="Currency 10" xfId="8796"/>
    <cellStyle name="Currency 10 2" xfId="8797"/>
    <cellStyle name="Currency 10 2 2" xfId="8798"/>
    <cellStyle name="Currency 10 3" xfId="8799"/>
    <cellStyle name="Currency 10 4" xfId="8800"/>
    <cellStyle name="Currency 11" xfId="8801"/>
    <cellStyle name="Currency 11 2" xfId="8802"/>
    <cellStyle name="Currency 11 2 2" xfId="8803"/>
    <cellStyle name="Currency 11 2 3" xfId="8804"/>
    <cellStyle name="Currency 11 3" xfId="8805"/>
    <cellStyle name="Currency 11 4" xfId="8806"/>
    <cellStyle name="Currency 12" xfId="8807"/>
    <cellStyle name="Currency 12 2" xfId="8808"/>
    <cellStyle name="Currency 12 2 2" xfId="8809"/>
    <cellStyle name="Currency 12 3" xfId="8810"/>
    <cellStyle name="Currency 12 3 2" xfId="8811"/>
    <cellStyle name="Currency 12 4" xfId="8812"/>
    <cellStyle name="Currency 12 4 2" xfId="8813"/>
    <cellStyle name="Currency 12 5" xfId="8814"/>
    <cellStyle name="Currency 12 6" xfId="8815"/>
    <cellStyle name="Currency 13" xfId="8816"/>
    <cellStyle name="Currency 13 2" xfId="8817"/>
    <cellStyle name="Currency 13 2 2" xfId="12012"/>
    <cellStyle name="Currency 13 2 3" xfId="12253"/>
    <cellStyle name="Currency 13 3" xfId="8818"/>
    <cellStyle name="Currency 14" xfId="8819"/>
    <cellStyle name="Currency 14 2" xfId="8820"/>
    <cellStyle name="Currency 14 2 2" xfId="8821"/>
    <cellStyle name="Currency 14 3" xfId="8822"/>
    <cellStyle name="Currency 14 3 2" xfId="8823"/>
    <cellStyle name="Currency 14 4" xfId="8824"/>
    <cellStyle name="Currency 14 4 2" xfId="8825"/>
    <cellStyle name="Currency 15" xfId="8826"/>
    <cellStyle name="Currency 15 2" xfId="8827"/>
    <cellStyle name="Currency 15 3" xfId="8828"/>
    <cellStyle name="Currency 15 4" xfId="8829"/>
    <cellStyle name="Currency 16" xfId="8830"/>
    <cellStyle name="Currency 16 2" xfId="8831"/>
    <cellStyle name="Currency 16 3" xfId="8832"/>
    <cellStyle name="Currency 16 3 2" xfId="8833"/>
    <cellStyle name="Currency 16 3 2 2" xfId="12014"/>
    <cellStyle name="Currency 16 3 2 3" xfId="12255"/>
    <cellStyle name="Currency 16 3 3" xfId="8834"/>
    <cellStyle name="Currency 16 3 3 2" xfId="12015"/>
    <cellStyle name="Currency 16 3 3 3" xfId="12256"/>
    <cellStyle name="Currency 16 3 4" xfId="12013"/>
    <cellStyle name="Currency 16 3 5" xfId="12254"/>
    <cellStyle name="Currency 16 4" xfId="8835"/>
    <cellStyle name="Currency 16 5" xfId="8836"/>
    <cellStyle name="Currency 17" xfId="8837"/>
    <cellStyle name="Currency 18" xfId="8838"/>
    <cellStyle name="Currency 18 2" xfId="8839"/>
    <cellStyle name="Currency 19" xfId="8840"/>
    <cellStyle name="Currency 19 2" xfId="8841"/>
    <cellStyle name="Currency 19 2 2" xfId="12017"/>
    <cellStyle name="Currency 19 2 3" xfId="12258"/>
    <cellStyle name="Currency 19 3" xfId="12016"/>
    <cellStyle name="Currency 19 4" xfId="12257"/>
    <cellStyle name="Currency 2" xfId="8842"/>
    <cellStyle name="Currency 2 2" xfId="8843"/>
    <cellStyle name="Currency 2 2 2" xfId="8844"/>
    <cellStyle name="Currency 2 2 2 2" xfId="8845"/>
    <cellStyle name="Currency 2 2 2 3" xfId="8846"/>
    <cellStyle name="Currency 2 2 3" xfId="8847"/>
    <cellStyle name="Currency 2 2 4" xfId="8848"/>
    <cellStyle name="Currency 2 3" xfId="8849"/>
    <cellStyle name="Currency 2 3 2" xfId="8850"/>
    <cellStyle name="Currency 2 3 3" xfId="8851"/>
    <cellStyle name="Currency 2 4" xfId="8852"/>
    <cellStyle name="Currency 2 4 2" xfId="8853"/>
    <cellStyle name="Currency 2 5" xfId="8854"/>
    <cellStyle name="Currency 2 5 2" xfId="8855"/>
    <cellStyle name="Currency 2 6" xfId="8856"/>
    <cellStyle name="Currency 2 6 2" xfId="8857"/>
    <cellStyle name="Currency 2 7" xfId="8858"/>
    <cellStyle name="Currency 2 7 2" xfId="8859"/>
    <cellStyle name="Currency 2 8" xfId="8860"/>
    <cellStyle name="Currency 2 8 2" xfId="8861"/>
    <cellStyle name="Currency 2 9" xfId="8862"/>
    <cellStyle name="Currency 20" xfId="8863"/>
    <cellStyle name="Currency 21" xfId="8864"/>
    <cellStyle name="Currency 22" xfId="8865"/>
    <cellStyle name="Currency 23" xfId="8866"/>
    <cellStyle name="Currency 24" xfId="8867"/>
    <cellStyle name="Currency 24 2" xfId="8868"/>
    <cellStyle name="Currency 24 2 2" xfId="12018"/>
    <cellStyle name="Currency 24 2 3" xfId="12259"/>
    <cellStyle name="Currency 25" xfId="8869"/>
    <cellStyle name="Currency 25 2" xfId="8870"/>
    <cellStyle name="Currency 25 3" xfId="8871"/>
    <cellStyle name="Currency 25 3 2" xfId="8872"/>
    <cellStyle name="Currency 25 3 2 2" xfId="12021"/>
    <cellStyle name="Currency 25 3 2 3" xfId="12262"/>
    <cellStyle name="Currency 25 3 3" xfId="12020"/>
    <cellStyle name="Currency 25 3 4" xfId="12261"/>
    <cellStyle name="Currency 25 4" xfId="12019"/>
    <cellStyle name="Currency 25 5" xfId="12260"/>
    <cellStyle name="Currency 26" xfId="8873"/>
    <cellStyle name="Currency 27" xfId="8874"/>
    <cellStyle name="Currency 27 2" xfId="8875"/>
    <cellStyle name="Currency 27 2 2" xfId="8876"/>
    <cellStyle name="Currency 27 2 2 2" xfId="12024"/>
    <cellStyle name="Currency 27 2 2 3" xfId="12265"/>
    <cellStyle name="Currency 27 2 3" xfId="8877"/>
    <cellStyle name="Currency 27 2 3 2" xfId="12025"/>
    <cellStyle name="Currency 27 2 3 3" xfId="12266"/>
    <cellStyle name="Currency 27 2 4" xfId="12023"/>
    <cellStyle name="Currency 27 2 5" xfId="12264"/>
    <cellStyle name="Currency 27 3" xfId="12022"/>
    <cellStyle name="Currency 27 4" xfId="12263"/>
    <cellStyle name="Currency 3" xfId="8878"/>
    <cellStyle name="Currency 3 2" xfId="8879"/>
    <cellStyle name="Currency 3 2 2" xfId="8880"/>
    <cellStyle name="Currency 3 2 2 2" xfId="8881"/>
    <cellStyle name="Currency 3 2 3" xfId="8882"/>
    <cellStyle name="Currency 3 3" xfId="8883"/>
    <cellStyle name="Currency 3 3 2" xfId="8884"/>
    <cellStyle name="Currency 3 4" xfId="8885"/>
    <cellStyle name="Currency 3 5" xfId="8886"/>
    <cellStyle name="Currency 4" xfId="8887"/>
    <cellStyle name="Currency 4 2" xfId="8888"/>
    <cellStyle name="Currency 4 2 2" xfId="8889"/>
    <cellStyle name="Currency 4 2 2 2" xfId="8890"/>
    <cellStyle name="Currency 4 2 3" xfId="8891"/>
    <cellStyle name="Currency 4 2 4" xfId="8892"/>
    <cellStyle name="Currency 4 3" xfId="8893"/>
    <cellStyle name="Currency 4 3 2" xfId="8894"/>
    <cellStyle name="Currency 4 3 2 2" xfId="8895"/>
    <cellStyle name="Currency 4 3 3" xfId="8896"/>
    <cellStyle name="Currency 4 3 3 2" xfId="8897"/>
    <cellStyle name="Currency 4 3 4" xfId="8898"/>
    <cellStyle name="Currency 4 3 4 2" xfId="8899"/>
    <cellStyle name="Currency 4 4" xfId="8900"/>
    <cellStyle name="Currency 4 4 2" xfId="8901"/>
    <cellStyle name="Currency 4 5" xfId="8902"/>
    <cellStyle name="Currency 4 6" xfId="8903"/>
    <cellStyle name="Currency 4_2009 GRC Compliance Filing (Electric) for Exh A-1" xfId="8904"/>
    <cellStyle name="Currency 5" xfId="8905"/>
    <cellStyle name="Currency 5 2" xfId="8906"/>
    <cellStyle name="Currency 5 2 2" xfId="8907"/>
    <cellStyle name="Currency 5 3" xfId="8908"/>
    <cellStyle name="Currency 5 4" xfId="8909"/>
    <cellStyle name="Currency 6" xfId="8910"/>
    <cellStyle name="Currency 6 2" xfId="8911"/>
    <cellStyle name="Currency 6 2 2" xfId="8912"/>
    <cellStyle name="Currency 6 3" xfId="8913"/>
    <cellStyle name="Currency 6 4" xfId="8914"/>
    <cellStyle name="Currency 7" xfId="8915"/>
    <cellStyle name="Currency 7 2" xfId="8916"/>
    <cellStyle name="Currency 7 2 2" xfId="8917"/>
    <cellStyle name="Currency 7 3" xfId="8918"/>
    <cellStyle name="Currency 7 4" xfId="8919"/>
    <cellStyle name="Currency 8" xfId="8920"/>
    <cellStyle name="Currency 8 2" xfId="8921"/>
    <cellStyle name="Currency 8 2 2" xfId="8922"/>
    <cellStyle name="Currency 8 2 2 2" xfId="8923"/>
    <cellStyle name="Currency 8 2 2 3" xfId="8924"/>
    <cellStyle name="Currency 8 2 2 4" xfId="8925"/>
    <cellStyle name="Currency 8 2 3" xfId="8926"/>
    <cellStyle name="Currency 8 2 3 2" xfId="8927"/>
    <cellStyle name="Currency 8 2 4" xfId="8928"/>
    <cellStyle name="Currency 8 2 5" xfId="8929"/>
    <cellStyle name="Currency 8 2 6" xfId="8930"/>
    <cellStyle name="Currency 8 3" xfId="8931"/>
    <cellStyle name="Currency 8 3 2" xfId="8932"/>
    <cellStyle name="Currency 8 4" xfId="8933"/>
    <cellStyle name="Currency 8 4 2" xfId="8934"/>
    <cellStyle name="Currency 8 5" xfId="8935"/>
    <cellStyle name="Currency 8 6" xfId="8936"/>
    <cellStyle name="Currency 9" xfId="8937"/>
    <cellStyle name="Currency 9 2" xfId="8938"/>
    <cellStyle name="Currency 9 2 2" xfId="8939"/>
    <cellStyle name="Currency 9 2 2 2" xfId="8940"/>
    <cellStyle name="Currency 9 2 3" xfId="8941"/>
    <cellStyle name="Currency 9 3" xfId="8942"/>
    <cellStyle name="Currency 9 3 2" xfId="8943"/>
    <cellStyle name="Currency 9 3 3" xfId="8944"/>
    <cellStyle name="Currency 9 3 4" xfId="8945"/>
    <cellStyle name="Currency 9 4" xfId="8946"/>
    <cellStyle name="Currency 9 4 2" xfId="8947"/>
    <cellStyle name="Currency 9 5" xfId="8948"/>
    <cellStyle name="Currency 9 5 2" xfId="8949"/>
    <cellStyle name="Currency 9 6" xfId="8950"/>
    <cellStyle name="Currency 9 7" xfId="8951"/>
    <cellStyle name="Currency 9 8" xfId="8952"/>
    <cellStyle name="Currency 9 9" xfId="8953"/>
    <cellStyle name="Currency0" xfId="8954"/>
    <cellStyle name="Currency0 2" xfId="8955"/>
    <cellStyle name="Currency0 2 2" xfId="8956"/>
    <cellStyle name="Currency0 2 2 2" xfId="8957"/>
    <cellStyle name="Currency0 2 3" xfId="8958"/>
    <cellStyle name="Currency0 3" xfId="8959"/>
    <cellStyle name="Currency0 3 2" xfId="8960"/>
    <cellStyle name="Currency0 3 3" xfId="8961"/>
    <cellStyle name="Currency0 4" xfId="8962"/>
    <cellStyle name="Currency0 4 2" xfId="8963"/>
    <cellStyle name="Currency0 4 3" xfId="8964"/>
    <cellStyle name="Currency0 5" xfId="8965"/>
    <cellStyle name="Currency0 5 2" xfId="8966"/>
    <cellStyle name="Currency0 6" xfId="8967"/>
    <cellStyle name="Currency0 7" xfId="8968"/>
    <cellStyle name="Currency0 7 2" xfId="8969"/>
    <cellStyle name="Currency0 8" xfId="8970"/>
    <cellStyle name="Currency0 8 2" xfId="8971"/>
    <cellStyle name="Currency0 9" xfId="8972"/>
    <cellStyle name="Currency0_ACCOUNTS" xfId="8973"/>
    <cellStyle name="Date" xfId="8974"/>
    <cellStyle name="Date 2" xfId="8975"/>
    <cellStyle name="Date 2 2" xfId="8976"/>
    <cellStyle name="Date 2 3" xfId="8977"/>
    <cellStyle name="Date 3" xfId="8978"/>
    <cellStyle name="Date 3 2" xfId="8979"/>
    <cellStyle name="Date 3 3" xfId="8980"/>
    <cellStyle name="Date 4" xfId="8981"/>
    <cellStyle name="Date 4 2" xfId="8982"/>
    <cellStyle name="Date 5" xfId="8983"/>
    <cellStyle name="Date 5 2" xfId="8984"/>
    <cellStyle name="Date 5 3" xfId="8985"/>
    <cellStyle name="Date 6" xfId="8986"/>
    <cellStyle name="Date 7" xfId="8987"/>
    <cellStyle name="Date 8" xfId="8988"/>
    <cellStyle name="Date_903 SAP 2-6-09" xfId="8989"/>
    <cellStyle name="drp-sh - Style2" xfId="8990"/>
    <cellStyle name="Emphasis 1" xfId="8991"/>
    <cellStyle name="Emphasis 1 2" xfId="8992"/>
    <cellStyle name="Emphasis 2" xfId="8993"/>
    <cellStyle name="Emphasis 2 2" xfId="8994"/>
    <cellStyle name="Emphasis 3" xfId="8995"/>
    <cellStyle name="Emphasis 3 2" xfId="8996"/>
    <cellStyle name="Entered" xfId="8997"/>
    <cellStyle name="Entered 2" xfId="8998"/>
    <cellStyle name="Entered 2 2" xfId="8999"/>
    <cellStyle name="Entered 2 2 2" xfId="9000"/>
    <cellStyle name="Entered 2 3" xfId="9001"/>
    <cellStyle name="Entered 3" xfId="9002"/>
    <cellStyle name="Entered 3 2" xfId="9003"/>
    <cellStyle name="Entered 3 2 2" xfId="9004"/>
    <cellStyle name="Entered 3 3" xfId="9005"/>
    <cellStyle name="Entered 3 3 2" xfId="9006"/>
    <cellStyle name="Entered 3 4" xfId="9007"/>
    <cellStyle name="Entered 3 4 2" xfId="9008"/>
    <cellStyle name="Entered 4" xfId="9009"/>
    <cellStyle name="Entered 4 2" xfId="9010"/>
    <cellStyle name="Entered 5" xfId="9011"/>
    <cellStyle name="Entered 5 2" xfId="9012"/>
    <cellStyle name="Entered 6" xfId="9013"/>
    <cellStyle name="Entered 7" xfId="9014"/>
    <cellStyle name="Entered 7 2" xfId="9015"/>
    <cellStyle name="Entered 8" xfId="9016"/>
    <cellStyle name="Entered 8 2" xfId="9017"/>
    <cellStyle name="Entered_4.32E Depreciation Study Robs file" xfId="9018"/>
    <cellStyle name="Euro" xfId="9019"/>
    <cellStyle name="Euro 2" xfId="9020"/>
    <cellStyle name="Euro 2 2" xfId="9021"/>
    <cellStyle name="Euro 2 2 2" xfId="9022"/>
    <cellStyle name="Euro 2 3" xfId="9023"/>
    <cellStyle name="Euro 3" xfId="9024"/>
    <cellStyle name="Euro 3 2" xfId="9025"/>
    <cellStyle name="Euro 4" xfId="9026"/>
    <cellStyle name="Euro 4 2" xfId="9027"/>
    <cellStyle name="Euro 5" xfId="9028"/>
    <cellStyle name="Euro 5 2" xfId="9029"/>
    <cellStyle name="Euro 6" xfId="9030"/>
    <cellStyle name="Euro 7" xfId="9031"/>
    <cellStyle name="Euro 7 2" xfId="9032"/>
    <cellStyle name="Euro 8" xfId="9033"/>
    <cellStyle name="Euro 8 2" xfId="9034"/>
    <cellStyle name="Explanatory Text 2" xfId="9035"/>
    <cellStyle name="Explanatory Text 2 2" xfId="9036"/>
    <cellStyle name="Explanatory Text 2 2 2" xfId="9037"/>
    <cellStyle name="Explanatory Text 2 3" xfId="9038"/>
    <cellStyle name="Explanatory Text 2 4" xfId="9039"/>
    <cellStyle name="Explanatory Text 3" xfId="9040"/>
    <cellStyle name="Explanatory Text 3 2" xfId="9041"/>
    <cellStyle name="Explanatory Text 4" xfId="9042"/>
    <cellStyle name="Explanatory Text 5" xfId="9043"/>
    <cellStyle name="Explanatory Text 6" xfId="9044"/>
    <cellStyle name="Fixed" xfId="9045"/>
    <cellStyle name="Fixed 2" xfId="9046"/>
    <cellStyle name="Fixed 2 2" xfId="9047"/>
    <cellStyle name="Fixed 3" xfId="9048"/>
    <cellStyle name="Fixed 4" xfId="9049"/>
    <cellStyle name="Fixed 5" xfId="9050"/>
    <cellStyle name="Fixed 6" xfId="9051"/>
    <cellStyle name="Fixed 7" xfId="9052"/>
    <cellStyle name="Fixed_ACCOUNTS" xfId="9053"/>
    <cellStyle name="Fixed3 - Style3" xfId="9054"/>
    <cellStyle name="Fixed3 - Style3 2" xfId="9055"/>
    <cellStyle name="Good 2" xfId="9056"/>
    <cellStyle name="Good 2 2" xfId="9057"/>
    <cellStyle name="Good 2 2 2" xfId="9058"/>
    <cellStyle name="Good 2 3" xfId="9059"/>
    <cellStyle name="Good 2 4" xfId="9060"/>
    <cellStyle name="Good 3" xfId="9061"/>
    <cellStyle name="Good 3 2" xfId="9062"/>
    <cellStyle name="Good 3 3" xfId="9063"/>
    <cellStyle name="Good 3 4" xfId="9064"/>
    <cellStyle name="Good 4" xfId="9065"/>
    <cellStyle name="Good 5" xfId="9066"/>
    <cellStyle name="Good 6" xfId="9067"/>
    <cellStyle name="Good 7" xfId="9068"/>
    <cellStyle name="Grey" xfId="9069"/>
    <cellStyle name="Grey 2" xfId="9070"/>
    <cellStyle name="Grey 2 2" xfId="9071"/>
    <cellStyle name="Grey 2 2 2" xfId="9072"/>
    <cellStyle name="Grey 2 3" xfId="9073"/>
    <cellStyle name="Grey 2 4" xfId="9074"/>
    <cellStyle name="Grey 3" xfId="9075"/>
    <cellStyle name="Grey 3 2" xfId="9076"/>
    <cellStyle name="Grey 3 2 2" xfId="9077"/>
    <cellStyle name="Grey 3 3" xfId="9078"/>
    <cellStyle name="Grey 3 4" xfId="9079"/>
    <cellStyle name="Grey 4" xfId="9080"/>
    <cellStyle name="Grey 4 2" xfId="9081"/>
    <cellStyle name="Grey 4 3" xfId="9082"/>
    <cellStyle name="Grey 4 4" xfId="9083"/>
    <cellStyle name="Grey 5" xfId="9084"/>
    <cellStyle name="Grey 5 2" xfId="9085"/>
    <cellStyle name="Grey 6" xfId="9086"/>
    <cellStyle name="Grey 6 2" xfId="9087"/>
    <cellStyle name="Grey 7" xfId="9088"/>
    <cellStyle name="Grey 8" xfId="9089"/>
    <cellStyle name="Grey_(C) WHE Proforma with ITC cash grant 10 Yr Amort_for deferral_102809" xfId="9090"/>
    <cellStyle name="g-tota - Style7" xfId="9091"/>
    <cellStyle name="Header" xfId="9092"/>
    <cellStyle name="Header1" xfId="9093"/>
    <cellStyle name="Header1 2" xfId="9094"/>
    <cellStyle name="Header1 3" xfId="9095"/>
    <cellStyle name="Header1 3 2" xfId="9096"/>
    <cellStyle name="Header1 4" xfId="9097"/>
    <cellStyle name="Header1_AURORA Total New" xfId="9098"/>
    <cellStyle name="Header2" xfId="9099"/>
    <cellStyle name="Header2 2" xfId="9100"/>
    <cellStyle name="Header2 2 2" xfId="9101"/>
    <cellStyle name="Header2 2 3" xfId="9102"/>
    <cellStyle name="Header2 2 4" xfId="9103"/>
    <cellStyle name="Header2 3" xfId="9104"/>
    <cellStyle name="Header2 3 2" xfId="9105"/>
    <cellStyle name="Header2 3 2 2" xfId="9106"/>
    <cellStyle name="Header2 3 2 3" xfId="9107"/>
    <cellStyle name="Header2 3 2 4" xfId="9108"/>
    <cellStyle name="Header2 3 2 5" xfId="9109"/>
    <cellStyle name="Header2 4" xfId="9110"/>
    <cellStyle name="Header2 4 2" xfId="9111"/>
    <cellStyle name="Header2 4 3" xfId="9112"/>
    <cellStyle name="Header2 4 4" xfId="9113"/>
    <cellStyle name="Header2 4 5" xfId="9114"/>
    <cellStyle name="Header2 5" xfId="9115"/>
    <cellStyle name="Header2 6" xfId="9116"/>
    <cellStyle name="Header2_AURORA Total New" xfId="9117"/>
    <cellStyle name="Heading" xfId="9118"/>
    <cellStyle name="Heading 1 2" xfId="9119"/>
    <cellStyle name="Heading 1 2 2" xfId="9120"/>
    <cellStyle name="Heading 1 2 2 2" xfId="9121"/>
    <cellStyle name="Heading 1 2 3" xfId="9122"/>
    <cellStyle name="Heading 1 2 3 2" xfId="9123"/>
    <cellStyle name="Heading 1 2 3 3" xfId="9124"/>
    <cellStyle name="Heading 1 2 3 4" xfId="9125"/>
    <cellStyle name="Heading 1 2 4" xfId="9126"/>
    <cellStyle name="Heading 1 3" xfId="9127"/>
    <cellStyle name="Heading 1 3 2" xfId="9128"/>
    <cellStyle name="Heading 1 3 3" xfId="9129"/>
    <cellStyle name="Heading 1 3 4" xfId="9130"/>
    <cellStyle name="Heading 1 4" xfId="9131"/>
    <cellStyle name="Heading 1 4 2" xfId="9132"/>
    <cellStyle name="Heading 1 5" xfId="9133"/>
    <cellStyle name="Heading 1 6" xfId="9134"/>
    <cellStyle name="Heading 1 9" xfId="9135"/>
    <cellStyle name="Heading 1 9 2" xfId="9136"/>
    <cellStyle name="Heading 2 2" xfId="9137"/>
    <cellStyle name="Heading 2 2 2" xfId="9138"/>
    <cellStyle name="Heading 2 2 2 2" xfId="9139"/>
    <cellStyle name="Heading 2 2 3" xfId="9140"/>
    <cellStyle name="Heading 2 2 3 2" xfId="9141"/>
    <cellStyle name="Heading 2 2 3 3" xfId="9142"/>
    <cellStyle name="Heading 2 2 3 4" xfId="9143"/>
    <cellStyle name="Heading 2 2 4" xfId="9144"/>
    <cellStyle name="Heading 2 3" xfId="9145"/>
    <cellStyle name="Heading 2 3 2" xfId="9146"/>
    <cellStyle name="Heading 2 3 3" xfId="9147"/>
    <cellStyle name="Heading 2 3 4" xfId="9148"/>
    <cellStyle name="Heading 2 4" xfId="9149"/>
    <cellStyle name="Heading 2 4 2" xfId="9150"/>
    <cellStyle name="Heading 2 5" xfId="9151"/>
    <cellStyle name="Heading 2 6" xfId="9152"/>
    <cellStyle name="Heading 2 9" xfId="9153"/>
    <cellStyle name="Heading 2 9 2" xfId="9154"/>
    <cellStyle name="Heading 3 2" xfId="9155"/>
    <cellStyle name="Heading 3 2 2" xfId="9156"/>
    <cellStyle name="Heading 3 2 2 2" xfId="9157"/>
    <cellStyle name="Heading 3 2 3" xfId="9158"/>
    <cellStyle name="Heading 3 2 4" xfId="9159"/>
    <cellStyle name="Heading 3 3" xfId="9160"/>
    <cellStyle name="Heading 3 3 2" xfId="9161"/>
    <cellStyle name="Heading 3 3 3" xfId="9162"/>
    <cellStyle name="Heading 3 3 4" xfId="9163"/>
    <cellStyle name="Heading 3 4" xfId="9164"/>
    <cellStyle name="Heading 3 5" xfId="9165"/>
    <cellStyle name="Heading 3 6" xfId="9166"/>
    <cellStyle name="Heading 3 7" xfId="9167"/>
    <cellStyle name="Heading 4 2" xfId="9168"/>
    <cellStyle name="Heading 4 2 2" xfId="9169"/>
    <cellStyle name="Heading 4 2 2 2" xfId="9170"/>
    <cellStyle name="Heading 4 2 3" xfId="9171"/>
    <cellStyle name="Heading 4 2 4" xfId="9172"/>
    <cellStyle name="Heading 4 3" xfId="9173"/>
    <cellStyle name="Heading 4 3 2" xfId="9174"/>
    <cellStyle name="Heading 4 3 3" xfId="9175"/>
    <cellStyle name="Heading 4 3 4" xfId="9176"/>
    <cellStyle name="Heading 4 4" xfId="9177"/>
    <cellStyle name="Heading 4 5" xfId="9178"/>
    <cellStyle name="Heading 4 6" xfId="9179"/>
    <cellStyle name="Heading 4 7" xfId="9180"/>
    <cellStyle name="Heading1" xfId="9181"/>
    <cellStyle name="Heading1 2" xfId="9182"/>
    <cellStyle name="Heading1 2 2" xfId="9183"/>
    <cellStyle name="Heading1 3" xfId="9184"/>
    <cellStyle name="Heading1 3 2" xfId="9185"/>
    <cellStyle name="Heading1 4" xfId="9186"/>
    <cellStyle name="Heading1 5" xfId="9187"/>
    <cellStyle name="Heading1 6" xfId="9188"/>
    <cellStyle name="Heading1 7" xfId="9189"/>
    <cellStyle name="Heading1 8" xfId="9190"/>
    <cellStyle name="Heading1_4.32E Depreciation Study Robs file" xfId="9191"/>
    <cellStyle name="Heading2" xfId="9192"/>
    <cellStyle name="Heading2 2" xfId="9193"/>
    <cellStyle name="Heading2 2 2" xfId="9194"/>
    <cellStyle name="Heading2 3" xfId="9195"/>
    <cellStyle name="Heading2 3 2" xfId="9196"/>
    <cellStyle name="Heading2 4" xfId="9197"/>
    <cellStyle name="Heading2 5" xfId="9198"/>
    <cellStyle name="Heading2 6" xfId="9199"/>
    <cellStyle name="Heading2 7" xfId="9200"/>
    <cellStyle name="Heading2 8" xfId="9201"/>
    <cellStyle name="Heading2_4.32E Depreciation Study Robs file" xfId="9202"/>
    <cellStyle name="HeadlineStyle" xfId="9203"/>
    <cellStyle name="HeadlineStyle 2" xfId="9204"/>
    <cellStyle name="HeadlineStyleJustified" xfId="9205"/>
    <cellStyle name="HeadlineStyleJustified 2" xfId="9206"/>
    <cellStyle name="Hyperlink" xfId="11932" builtinId="8"/>
    <cellStyle name="Hyperlink 2" xfId="9207"/>
    <cellStyle name="Hyperlink 3" xfId="9208"/>
    <cellStyle name="Input [yellow]" xfId="9209"/>
    <cellStyle name="Input [yellow] 2" xfId="9210"/>
    <cellStyle name="Input [yellow] 2 2" xfId="9211"/>
    <cellStyle name="Input [yellow] 2 2 2" xfId="9212"/>
    <cellStyle name="Input [yellow] 2 2 3" xfId="9213"/>
    <cellStyle name="Input [yellow] 2 2 4" xfId="9214"/>
    <cellStyle name="Input [yellow] 2 2 5" xfId="9215"/>
    <cellStyle name="Input [yellow] 2 3" xfId="9216"/>
    <cellStyle name="Input [yellow] 2 3 2" xfId="9217"/>
    <cellStyle name="Input [yellow] 2 3 3" xfId="9218"/>
    <cellStyle name="Input [yellow] 2 3 4" xfId="9219"/>
    <cellStyle name="Input [yellow] 2 3 5" xfId="9220"/>
    <cellStyle name="Input [yellow] 2 4" xfId="9221"/>
    <cellStyle name="Input [yellow] 2 5" xfId="9222"/>
    <cellStyle name="Input [yellow] 3" xfId="9223"/>
    <cellStyle name="Input [yellow] 3 2" xfId="9224"/>
    <cellStyle name="Input [yellow] 3 2 2" xfId="9225"/>
    <cellStyle name="Input [yellow] 3 2 3" xfId="9226"/>
    <cellStyle name="Input [yellow] 3 2 4" xfId="9227"/>
    <cellStyle name="Input [yellow] 3 2 5" xfId="9228"/>
    <cellStyle name="Input [yellow] 3 3" xfId="9229"/>
    <cellStyle name="Input [yellow] 3 3 2" xfId="9230"/>
    <cellStyle name="Input [yellow] 3 3 3" xfId="9231"/>
    <cellStyle name="Input [yellow] 3 3 4" xfId="9232"/>
    <cellStyle name="Input [yellow] 3 3 5" xfId="9233"/>
    <cellStyle name="Input [yellow] 3 4" xfId="9234"/>
    <cellStyle name="Input [yellow] 3 5" xfId="9235"/>
    <cellStyle name="Input [yellow] 4" xfId="9236"/>
    <cellStyle name="Input [yellow] 4 2" xfId="9237"/>
    <cellStyle name="Input [yellow] 4 2 2" xfId="9238"/>
    <cellStyle name="Input [yellow] 4 2 3" xfId="9239"/>
    <cellStyle name="Input [yellow] 4 2 4" xfId="9240"/>
    <cellStyle name="Input [yellow] 4 2 5" xfId="9241"/>
    <cellStyle name="Input [yellow] 4 3" xfId="9242"/>
    <cellStyle name="Input [yellow] 4 3 2" xfId="9243"/>
    <cellStyle name="Input [yellow] 4 3 3" xfId="9244"/>
    <cellStyle name="Input [yellow] 4 3 4" xfId="9245"/>
    <cellStyle name="Input [yellow] 4 3 5" xfId="9246"/>
    <cellStyle name="Input [yellow] 4 4" xfId="9247"/>
    <cellStyle name="Input [yellow] 4 5" xfId="9248"/>
    <cellStyle name="Input [yellow] 5" xfId="9249"/>
    <cellStyle name="Input [yellow] 5 2" xfId="9250"/>
    <cellStyle name="Input [yellow] 5 2 2" xfId="9251"/>
    <cellStyle name="Input [yellow] 5 2 3" xfId="9252"/>
    <cellStyle name="Input [yellow] 5 2 4" xfId="9253"/>
    <cellStyle name="Input [yellow] 5 2 5" xfId="9254"/>
    <cellStyle name="Input [yellow] 6" xfId="9255"/>
    <cellStyle name="Input [yellow] 6 2" xfId="9256"/>
    <cellStyle name="Input [yellow] 6 3" xfId="9257"/>
    <cellStyle name="Input [yellow] 6 4" xfId="9258"/>
    <cellStyle name="Input [yellow] 6 5" xfId="9259"/>
    <cellStyle name="Input [yellow] 7" xfId="9260"/>
    <cellStyle name="Input [yellow] 8" xfId="9261"/>
    <cellStyle name="Input [yellow] 9" xfId="9262"/>
    <cellStyle name="Input [yellow]_(C) WHE Proforma with ITC cash grant 10 Yr Amort_for deferral_102809" xfId="9263"/>
    <cellStyle name="Input 10" xfId="9264"/>
    <cellStyle name="Input 10 2" xfId="9265"/>
    <cellStyle name="Input 10 3" xfId="9266"/>
    <cellStyle name="Input 10 4" xfId="9267"/>
    <cellStyle name="Input 10 5" xfId="9268"/>
    <cellStyle name="Input 11" xfId="9269"/>
    <cellStyle name="Input 12" xfId="9270"/>
    <cellStyle name="Input 13" xfId="9271"/>
    <cellStyle name="Input 13 2" xfId="9272"/>
    <cellStyle name="Input 13 3" xfId="9273"/>
    <cellStyle name="Input 13 4" xfId="9274"/>
    <cellStyle name="Input 13 5" xfId="9275"/>
    <cellStyle name="Input 14" xfId="9276"/>
    <cellStyle name="Input 14 2" xfId="9277"/>
    <cellStyle name="Input 14 3" xfId="9278"/>
    <cellStyle name="Input 14 4" xfId="9279"/>
    <cellStyle name="Input 14 5" xfId="9280"/>
    <cellStyle name="Input 15" xfId="9281"/>
    <cellStyle name="Input 16" xfId="9282"/>
    <cellStyle name="Input 17" xfId="9283"/>
    <cellStyle name="Input 18" xfId="9284"/>
    <cellStyle name="Input 19" xfId="9285"/>
    <cellStyle name="Input 2" xfId="9286"/>
    <cellStyle name="Input 2 2" xfId="9287"/>
    <cellStyle name="Input 2 2 2" xfId="9288"/>
    <cellStyle name="Input 2 2 2 2" xfId="9289"/>
    <cellStyle name="Input 2 2 2 3" xfId="9290"/>
    <cellStyle name="Input 2 2 2 4" xfId="9291"/>
    <cellStyle name="Input 2 2 2 5" xfId="9292"/>
    <cellStyle name="Input 2 2 3" xfId="9293"/>
    <cellStyle name="Input 2 3" xfId="9294"/>
    <cellStyle name="Input 2 4" xfId="9295"/>
    <cellStyle name="Input 2 5" xfId="9296"/>
    <cellStyle name="Input 2 6" xfId="9297"/>
    <cellStyle name="Input 2 7" xfId="9298"/>
    <cellStyle name="Input 20" xfId="9299"/>
    <cellStyle name="Input 21" xfId="9300"/>
    <cellStyle name="Input 22" xfId="9301"/>
    <cellStyle name="Input 23" xfId="9302"/>
    <cellStyle name="Input 24" xfId="9303"/>
    <cellStyle name="Input 25" xfId="9304"/>
    <cellStyle name="Input 26" xfId="9305"/>
    <cellStyle name="Input 27" xfId="9306"/>
    <cellStyle name="Input 28" xfId="9307"/>
    <cellStyle name="Input 3" xfId="9308"/>
    <cellStyle name="Input 3 2" xfId="9309"/>
    <cellStyle name="Input 3 3" xfId="9310"/>
    <cellStyle name="Input 3 4" xfId="9311"/>
    <cellStyle name="Input 3 5" xfId="9312"/>
    <cellStyle name="Input 3 6" xfId="9313"/>
    <cellStyle name="Input 3 7" xfId="9314"/>
    <cellStyle name="Input 3 8" xfId="9315"/>
    <cellStyle name="Input 4" xfId="9316"/>
    <cellStyle name="Input 4 2" xfId="9317"/>
    <cellStyle name="Input 4 3" xfId="9318"/>
    <cellStyle name="Input 4 4" xfId="9319"/>
    <cellStyle name="Input 5" xfId="9320"/>
    <cellStyle name="Input 5 2" xfId="9321"/>
    <cellStyle name="Input 6" xfId="9322"/>
    <cellStyle name="Input 6 2" xfId="9323"/>
    <cellStyle name="Input 7" xfId="9324"/>
    <cellStyle name="Input 7 2" xfId="9325"/>
    <cellStyle name="Input 8" xfId="9326"/>
    <cellStyle name="Input 8 2" xfId="9327"/>
    <cellStyle name="Input 9" xfId="9328"/>
    <cellStyle name="Input Cells" xfId="9329"/>
    <cellStyle name="Input Cells 2" xfId="9330"/>
    <cellStyle name="Input Cells 3" xfId="9331"/>
    <cellStyle name="Input Cells Percent" xfId="9332"/>
    <cellStyle name="Input Cells Percent 2" xfId="9333"/>
    <cellStyle name="Input Cells Percent 3" xfId="9334"/>
    <cellStyle name="Input Cells Percent_AURORA Total New" xfId="9335"/>
    <cellStyle name="Input Cells_4.34E Mint Farm Deferral" xfId="9336"/>
    <cellStyle name="line b - Style6" xfId="9337"/>
    <cellStyle name="Lines" xfId="9338"/>
    <cellStyle name="Lines 2" xfId="9339"/>
    <cellStyle name="Lines 3" xfId="9340"/>
    <cellStyle name="Lines 4" xfId="9341"/>
    <cellStyle name="Lines_Electric Rev Req Model (2009 GRC) Rebuttal" xfId="9342"/>
    <cellStyle name="LINKED" xfId="9343"/>
    <cellStyle name="LINKED 2" xfId="9344"/>
    <cellStyle name="LINKED 2 2" xfId="9345"/>
    <cellStyle name="LINKED 3" xfId="9346"/>
    <cellStyle name="LINKED 4" xfId="9347"/>
    <cellStyle name="Linked Cell 2" xfId="9348"/>
    <cellStyle name="Linked Cell 2 2" xfId="9349"/>
    <cellStyle name="Linked Cell 2 2 2" xfId="9350"/>
    <cellStyle name="Linked Cell 2 3" xfId="9351"/>
    <cellStyle name="Linked Cell 2 4" xfId="9352"/>
    <cellStyle name="Linked Cell 3" xfId="9353"/>
    <cellStyle name="Linked Cell 3 2" xfId="9354"/>
    <cellStyle name="Linked Cell 3 3" xfId="9355"/>
    <cellStyle name="Linked Cell 3 4" xfId="9356"/>
    <cellStyle name="Linked Cell 4" xfId="9357"/>
    <cellStyle name="Linked Cell 5" xfId="9358"/>
    <cellStyle name="Linked Cell 6" xfId="9359"/>
    <cellStyle name="Linked Cell 7" xfId="9360"/>
    <cellStyle name="Millares [0]_2AV_M_M " xfId="9361"/>
    <cellStyle name="Millares_2AV_M_M " xfId="9362"/>
    <cellStyle name="modified border" xfId="9363"/>
    <cellStyle name="modified border 2" xfId="9364"/>
    <cellStyle name="modified border 2 2" xfId="9365"/>
    <cellStyle name="modified border 2 3" xfId="9366"/>
    <cellStyle name="modified border 3" xfId="9367"/>
    <cellStyle name="modified border 3 2" xfId="9368"/>
    <cellStyle name="modified border 3 3" xfId="9369"/>
    <cellStyle name="modified border 4" xfId="9370"/>
    <cellStyle name="modified border 4 2" xfId="9371"/>
    <cellStyle name="modified border 4 3" xfId="9372"/>
    <cellStyle name="modified border 5" xfId="9373"/>
    <cellStyle name="modified border 5 2" xfId="9374"/>
    <cellStyle name="modified border 6" xfId="9375"/>
    <cellStyle name="modified border 7" xfId="9376"/>
    <cellStyle name="modified border 8" xfId="9377"/>
    <cellStyle name="modified border_4.34E Mint Farm Deferral" xfId="9378"/>
    <cellStyle name="modified border1" xfId="9379"/>
    <cellStyle name="modified border1 2" xfId="9380"/>
    <cellStyle name="modified border1 2 2" xfId="9381"/>
    <cellStyle name="modified border1 2 3" xfId="9382"/>
    <cellStyle name="modified border1 3" xfId="9383"/>
    <cellStyle name="modified border1 3 2" xfId="9384"/>
    <cellStyle name="modified border1 3 3" xfId="9385"/>
    <cellStyle name="modified border1 4" xfId="9386"/>
    <cellStyle name="modified border1 4 2" xfId="9387"/>
    <cellStyle name="modified border1 4 3" xfId="9388"/>
    <cellStyle name="modified border1 5" xfId="9389"/>
    <cellStyle name="modified border1 5 2" xfId="9390"/>
    <cellStyle name="modified border1 6" xfId="9391"/>
    <cellStyle name="modified border1 7" xfId="9392"/>
    <cellStyle name="modified border1 8" xfId="9393"/>
    <cellStyle name="modified border1_4.34E Mint Farm Deferral" xfId="9394"/>
    <cellStyle name="Moneda [0]_2AV_M_M " xfId="9395"/>
    <cellStyle name="Moneda_2AV_M_M " xfId="9396"/>
    <cellStyle name="Neutral 2" xfId="9397"/>
    <cellStyle name="Neutral 2 2" xfId="9398"/>
    <cellStyle name="Neutral 2 2 2" xfId="9399"/>
    <cellStyle name="Neutral 2 3" xfId="9400"/>
    <cellStyle name="Neutral 2 4" xfId="9401"/>
    <cellStyle name="Neutral 3" xfId="9402"/>
    <cellStyle name="Neutral 3 2" xfId="9403"/>
    <cellStyle name="Neutral 3 3" xfId="9404"/>
    <cellStyle name="Neutral 3 4" xfId="9405"/>
    <cellStyle name="Neutral 4" xfId="9406"/>
    <cellStyle name="Neutral 5" xfId="9407"/>
    <cellStyle name="Neutral 6" xfId="9408"/>
    <cellStyle name="Neutral 7" xfId="9409"/>
    <cellStyle name="no dec" xfId="9410"/>
    <cellStyle name="no dec 2" xfId="9411"/>
    <cellStyle name="no dec 2 2" xfId="9412"/>
    <cellStyle name="no dec 3" xfId="9413"/>
    <cellStyle name="no dec 4" xfId="9414"/>
    <cellStyle name="Normal" xfId="0" builtinId="0"/>
    <cellStyle name="Normal - Style1" xfId="9415"/>
    <cellStyle name="Normal - Style1 2" xfId="9416"/>
    <cellStyle name="Normal - Style1 2 2" xfId="9417"/>
    <cellStyle name="Normal - Style1 2 2 2" xfId="9418"/>
    <cellStyle name="Normal - Style1 2 2 3" xfId="9419"/>
    <cellStyle name="Normal - Style1 2 2 3 2" xfId="12026"/>
    <cellStyle name="Normal - Style1 2 2 3 3" xfId="12267"/>
    <cellStyle name="Normal - Style1 2 3" xfId="9420"/>
    <cellStyle name="Normal - Style1 2 4" xfId="9421"/>
    <cellStyle name="Normal - Style1 3" xfId="9422"/>
    <cellStyle name="Normal - Style1 3 2" xfId="9423"/>
    <cellStyle name="Normal - Style1 3 2 2" xfId="9424"/>
    <cellStyle name="Normal - Style1 3 3" xfId="9425"/>
    <cellStyle name="Normal - Style1 3 4" xfId="9426"/>
    <cellStyle name="Normal - Style1 4" xfId="9427"/>
    <cellStyle name="Normal - Style1 4 2" xfId="9428"/>
    <cellStyle name="Normal - Style1 4 2 2" xfId="9429"/>
    <cellStyle name="Normal - Style1 4 3" xfId="9430"/>
    <cellStyle name="Normal - Style1 4 4" xfId="9431"/>
    <cellStyle name="Normal - Style1 5" xfId="9432"/>
    <cellStyle name="Normal - Style1 5 2" xfId="9433"/>
    <cellStyle name="Normal - Style1 5 2 2" xfId="9434"/>
    <cellStyle name="Normal - Style1 5 2 3" xfId="9435"/>
    <cellStyle name="Normal - Style1 5 2 3 2" xfId="12027"/>
    <cellStyle name="Normal - Style1 5 2 3 3" xfId="12268"/>
    <cellStyle name="Normal - Style1 5 3" xfId="9436"/>
    <cellStyle name="Normal - Style1 5 4" xfId="9437"/>
    <cellStyle name="Normal - Style1 5 5" xfId="9438"/>
    <cellStyle name="Normal - Style1 6" xfId="9439"/>
    <cellStyle name="Normal - Style1 6 2" xfId="9440"/>
    <cellStyle name="Normal - Style1 6 2 2" xfId="9441"/>
    <cellStyle name="Normal - Style1 6 3" xfId="9442"/>
    <cellStyle name="Normal - Style1 6 4" xfId="9443"/>
    <cellStyle name="Normal - Style1 7" xfId="9444"/>
    <cellStyle name="Normal - Style1 7 2" xfId="9445"/>
    <cellStyle name="Normal - Style1 7 2 2" xfId="9446"/>
    <cellStyle name="Normal - Style1 7 2 3" xfId="12028"/>
    <cellStyle name="Normal - Style1 7 2 4" xfId="12269"/>
    <cellStyle name="Normal - Style1 7 3" xfId="9447"/>
    <cellStyle name="Normal - Style1 8" xfId="9448"/>
    <cellStyle name="Normal - Style1 9" xfId="9449"/>
    <cellStyle name="Normal - Style1_(C) WHE Proforma with ITC cash grant 10 Yr Amort_for deferral_102809" xfId="9450"/>
    <cellStyle name="Normal 1" xfId="9451"/>
    <cellStyle name="Normal 1 2" xfId="9452"/>
    <cellStyle name="Normal 1 2 2" xfId="9453"/>
    <cellStyle name="Normal 1 3" xfId="9454"/>
    <cellStyle name="Normal 1 3 2" xfId="9455"/>
    <cellStyle name="Normal 1 3 3" xfId="12029"/>
    <cellStyle name="Normal 1 3 4" xfId="12270"/>
    <cellStyle name="Normal 1 4" xfId="9456"/>
    <cellStyle name="Normal 10" xfId="9457"/>
    <cellStyle name="Normal 10 2" xfId="9458"/>
    <cellStyle name="Normal 10 2 2" xfId="9459"/>
    <cellStyle name="Normal 10 2 2 2" xfId="9460"/>
    <cellStyle name="Normal 10 2 2 3" xfId="9461"/>
    <cellStyle name="Normal 10 2 3" xfId="9462"/>
    <cellStyle name="Normal 10 2 4" xfId="9463"/>
    <cellStyle name="Normal 10 3" xfId="9464"/>
    <cellStyle name="Normal 10 3 2" xfId="9465"/>
    <cellStyle name="Normal 10 3 2 2" xfId="9466"/>
    <cellStyle name="Normal 10 3 3" xfId="9467"/>
    <cellStyle name="Normal 10 3 4" xfId="9468"/>
    <cellStyle name="Normal 10 4" xfId="9469"/>
    <cellStyle name="Normal 10 4 2" xfId="9470"/>
    <cellStyle name="Normal 10 4 2 2" xfId="9471"/>
    <cellStyle name="Normal 10 4 3" xfId="9472"/>
    <cellStyle name="Normal 10 5" xfId="9473"/>
    <cellStyle name="Normal 10 5 2" xfId="9474"/>
    <cellStyle name="Normal 10 5 3" xfId="9475"/>
    <cellStyle name="Normal 10 6" xfId="9476"/>
    <cellStyle name="Normal 10 6 2" xfId="9477"/>
    <cellStyle name="Normal 10 7" xfId="9478"/>
    <cellStyle name="Normal 10 8" xfId="9479"/>
    <cellStyle name="Normal 10 9" xfId="9480"/>
    <cellStyle name="Normal 10_ Price Inputs" xfId="9481"/>
    <cellStyle name="Normal 100" xfId="9482"/>
    <cellStyle name="Normal 101" xfId="9483"/>
    <cellStyle name="Normal 102" xfId="9484"/>
    <cellStyle name="Normal 103" xfId="9485"/>
    <cellStyle name="Normal 104" xfId="9486"/>
    <cellStyle name="Normal 105" xfId="9487"/>
    <cellStyle name="Normal 106" xfId="9488"/>
    <cellStyle name="Normal 107" xfId="9489"/>
    <cellStyle name="Normal 108" xfId="9490"/>
    <cellStyle name="Normal 109" xfId="9491"/>
    <cellStyle name="Normal 11" xfId="9492"/>
    <cellStyle name="Normal 11 2" xfId="9493"/>
    <cellStyle name="Normal 11 2 2" xfId="9494"/>
    <cellStyle name="Normal 11 2 2 2" xfId="9495"/>
    <cellStyle name="Normal 11 2 3" xfId="9496"/>
    <cellStyle name="Normal 11 3" xfId="9497"/>
    <cellStyle name="Normal 11 3 2" xfId="9498"/>
    <cellStyle name="Normal 11 3 3" xfId="9499"/>
    <cellStyle name="Normal 11 4" xfId="9500"/>
    <cellStyle name="Normal 11 4 2" xfId="9501"/>
    <cellStyle name="Normal 11 5" xfId="9502"/>
    <cellStyle name="Normal 11 6" xfId="9503"/>
    <cellStyle name="Normal 11 7" xfId="9504"/>
    <cellStyle name="Normal 11_16.37E Wild Horse Expansion DeferralRevwrkingfile SF" xfId="9505"/>
    <cellStyle name="Normal 110" xfId="9506"/>
    <cellStyle name="Normal 111" xfId="9507"/>
    <cellStyle name="Normal 112" xfId="9508"/>
    <cellStyle name="Normal 112 2" xfId="9509"/>
    <cellStyle name="Normal 112 2 2" xfId="12031"/>
    <cellStyle name="Normal 112 2 3" xfId="12272"/>
    <cellStyle name="Normal 112 3" xfId="12030"/>
    <cellStyle name="Normal 112 4" xfId="12271"/>
    <cellStyle name="Normal 113" xfId="9510"/>
    <cellStyle name="Normal 114" xfId="9511"/>
    <cellStyle name="Normal 114 2" xfId="12032"/>
    <cellStyle name="Normal 114 3" xfId="12273"/>
    <cellStyle name="Normal 115" xfId="9512"/>
    <cellStyle name="Normal 115 2" xfId="12033"/>
    <cellStyle name="Normal 115 3" xfId="12274"/>
    <cellStyle name="Normal 116" xfId="9513"/>
    <cellStyle name="Normal 116 2" xfId="9514"/>
    <cellStyle name="Normal 116 2 2" xfId="12034"/>
    <cellStyle name="Normal 116 2 3" xfId="12275"/>
    <cellStyle name="Normal 117" xfId="9515"/>
    <cellStyle name="Normal 118" xfId="9516"/>
    <cellStyle name="Normal 119" xfId="9517"/>
    <cellStyle name="Normal 12" xfId="9518"/>
    <cellStyle name="Normal 12 2" xfId="9519"/>
    <cellStyle name="Normal 12 2 2" xfId="9520"/>
    <cellStyle name="Normal 12 2 2 2" xfId="9521"/>
    <cellStyle name="Normal 12 2 3" xfId="9522"/>
    <cellStyle name="Normal 12 3" xfId="9523"/>
    <cellStyle name="Normal 12 3 2" xfId="9524"/>
    <cellStyle name="Normal 12 3 3" xfId="9525"/>
    <cellStyle name="Normal 12 4" xfId="9526"/>
    <cellStyle name="Normal 12 4 2" xfId="9527"/>
    <cellStyle name="Normal 12 5" xfId="9528"/>
    <cellStyle name="Normal 12 6" xfId="9529"/>
    <cellStyle name="Normal 12 7" xfId="9530"/>
    <cellStyle name="Normal 12_2011 CBR Rev Calc by schedule" xfId="9531"/>
    <cellStyle name="Normal 120" xfId="9532"/>
    <cellStyle name="Normal 121" xfId="9533"/>
    <cellStyle name="Normal 122" xfId="9534"/>
    <cellStyle name="Normal 123" xfId="9535"/>
    <cellStyle name="Normal 124" xfId="9536"/>
    <cellStyle name="Normal 125" xfId="9537"/>
    <cellStyle name="Normal 126" xfId="9538"/>
    <cellStyle name="Normal 127" xfId="9539"/>
    <cellStyle name="Normal 128" xfId="9540"/>
    <cellStyle name="Normal 129" xfId="9541"/>
    <cellStyle name="Normal 13" xfId="9542"/>
    <cellStyle name="Normal 13 2" xfId="9543"/>
    <cellStyle name="Normal 13 2 2" xfId="9544"/>
    <cellStyle name="Normal 13 2 2 2" xfId="9545"/>
    <cellStyle name="Normal 13 2 3" xfId="9546"/>
    <cellStyle name="Normal 13 3" xfId="9547"/>
    <cellStyle name="Normal 13 3 2" xfId="9548"/>
    <cellStyle name="Normal 13 3 3" xfId="9549"/>
    <cellStyle name="Normal 13 4" xfId="9550"/>
    <cellStyle name="Normal 13 4 2" xfId="9551"/>
    <cellStyle name="Normal 13 5" xfId="9552"/>
    <cellStyle name="Normal 13 6" xfId="9553"/>
    <cellStyle name="Normal 13 7" xfId="9554"/>
    <cellStyle name="Normal 13_2011 CBR Rev Calc by schedule" xfId="9555"/>
    <cellStyle name="Normal 130" xfId="9556"/>
    <cellStyle name="Normal 131" xfId="9557"/>
    <cellStyle name="Normal 132" xfId="9558"/>
    <cellStyle name="Normal 133" xfId="9559"/>
    <cellStyle name="Normal 134" xfId="9560"/>
    <cellStyle name="Normal 135" xfId="9561"/>
    <cellStyle name="Normal 136" xfId="9562"/>
    <cellStyle name="Normal 137" xfId="9563"/>
    <cellStyle name="Normal 138" xfId="9564"/>
    <cellStyle name="Normal 139" xfId="9565"/>
    <cellStyle name="Normal 14" xfId="9566"/>
    <cellStyle name="Normal 14 2" xfId="9567"/>
    <cellStyle name="Normal 14 2 2" xfId="9568"/>
    <cellStyle name="Normal 14 3" xfId="9569"/>
    <cellStyle name="Normal 14 4" xfId="9570"/>
    <cellStyle name="Normal 14_2011 CBR Rev Calc by schedule" xfId="9571"/>
    <cellStyle name="Normal 140" xfId="9572"/>
    <cellStyle name="Normal 141" xfId="9573"/>
    <cellStyle name="Normal 142" xfId="9574"/>
    <cellStyle name="Normal 143" xfId="9575"/>
    <cellStyle name="Normal 144" xfId="9576"/>
    <cellStyle name="Normal 145" xfId="9577"/>
    <cellStyle name="Normal 146" xfId="9578"/>
    <cellStyle name="Normal 147" xfId="9579"/>
    <cellStyle name="Normal 148" xfId="9580"/>
    <cellStyle name="Normal 149" xfId="9581"/>
    <cellStyle name="Normal 15" xfId="9582"/>
    <cellStyle name="Normal 15 2" xfId="9583"/>
    <cellStyle name="Normal 15 2 2" xfId="9584"/>
    <cellStyle name="Normal 15 3" xfId="9585"/>
    <cellStyle name="Normal 15 3 2" xfId="9586"/>
    <cellStyle name="Normal 15 3 3" xfId="9587"/>
    <cellStyle name="Normal 15 4" xfId="9588"/>
    <cellStyle name="Normal 15 4 2" xfId="9589"/>
    <cellStyle name="Normal 15 5" xfId="9590"/>
    <cellStyle name="Normal 15 6" xfId="9591"/>
    <cellStyle name="Normal 15 7" xfId="9592"/>
    <cellStyle name="Normal 15 8" xfId="9593"/>
    <cellStyle name="Normal 15_2011 CBR Rev Calc by schedule" xfId="9594"/>
    <cellStyle name="Normal 150" xfId="9595"/>
    <cellStyle name="Normal 150 2" xfId="12035"/>
    <cellStyle name="Normal 150 3" xfId="12276"/>
    <cellStyle name="Normal 151" xfId="9596"/>
    <cellStyle name="Normal 151 2" xfId="12036"/>
    <cellStyle name="Normal 151 3" xfId="12277"/>
    <cellStyle name="Normal 152" xfId="9597"/>
    <cellStyle name="Normal 153" xfId="9598"/>
    <cellStyle name="Normal 153 2" xfId="12037"/>
    <cellStyle name="Normal 153 3" xfId="12278"/>
    <cellStyle name="Normal 154" xfId="9599"/>
    <cellStyle name="Normal 154 2" xfId="12038"/>
    <cellStyle name="Normal 154 3" xfId="12279"/>
    <cellStyle name="Normal 155" xfId="12173"/>
    <cellStyle name="Normal 16" xfId="9600"/>
    <cellStyle name="Normal 16 2" xfId="9601"/>
    <cellStyle name="Normal 16 2 2" xfId="9602"/>
    <cellStyle name="Normal 16 3" xfId="9603"/>
    <cellStyle name="Normal 16 3 2" xfId="9604"/>
    <cellStyle name="Normal 16 3 3" xfId="9605"/>
    <cellStyle name="Normal 16 4" xfId="9606"/>
    <cellStyle name="Normal 16 4 2" xfId="9607"/>
    <cellStyle name="Normal 16 5" xfId="9608"/>
    <cellStyle name="Normal 16 6" xfId="9609"/>
    <cellStyle name="Normal 16 7" xfId="9610"/>
    <cellStyle name="Normal 16_2011 CBR Rev Calc by schedule" xfId="9611"/>
    <cellStyle name="Normal 17" xfId="9612"/>
    <cellStyle name="Normal 17 2" xfId="9613"/>
    <cellStyle name="Normal 17 2 2" xfId="9614"/>
    <cellStyle name="Normal 17 3" xfId="9615"/>
    <cellStyle name="Normal 17 3 2" xfId="9616"/>
    <cellStyle name="Normal 17 4" xfId="9617"/>
    <cellStyle name="Normal 17 5" xfId="9618"/>
    <cellStyle name="Normal 18" xfId="9619"/>
    <cellStyle name="Normal 18 2" xfId="9620"/>
    <cellStyle name="Normal 18 2 2" xfId="9621"/>
    <cellStyle name="Normal 18 3" xfId="9622"/>
    <cellStyle name="Normal 18 3 2" xfId="9623"/>
    <cellStyle name="Normal 18 4" xfId="9624"/>
    <cellStyle name="Normal 18 5" xfId="9625"/>
    <cellStyle name="Normal 19" xfId="9626"/>
    <cellStyle name="Normal 19 2" xfId="9627"/>
    <cellStyle name="Normal 19 2 2" xfId="9628"/>
    <cellStyle name="Normal 19 3" xfId="9629"/>
    <cellStyle name="Normal 19 3 2" xfId="9630"/>
    <cellStyle name="Normal 19 4" xfId="9631"/>
    <cellStyle name="Normal 2" xfId="4"/>
    <cellStyle name="Normal 2 10" xfId="9632"/>
    <cellStyle name="Normal 2 10 2" xfId="9633"/>
    <cellStyle name="Normal 2 10 2 2" xfId="9634"/>
    <cellStyle name="Normal 2 10 2 2 2" xfId="12039"/>
    <cellStyle name="Normal 2 10 2 2 3" xfId="12280"/>
    <cellStyle name="Normal 2 10 3" xfId="9635"/>
    <cellStyle name="Normal 2 10 3 2" xfId="12040"/>
    <cellStyle name="Normal 2 10 3 3" xfId="12281"/>
    <cellStyle name="Normal 2 11" xfId="9636"/>
    <cellStyle name="Normal 2 11 2" xfId="9637"/>
    <cellStyle name="Normal 2 12" xfId="9638"/>
    <cellStyle name="Normal 2 12 2" xfId="9639"/>
    <cellStyle name="Normal 2 13" xfId="9640"/>
    <cellStyle name="Normal 2 13 2" xfId="9641"/>
    <cellStyle name="Normal 2 13 3" xfId="12041"/>
    <cellStyle name="Normal 2 13 4" xfId="12282"/>
    <cellStyle name="Normal 2 14" xfId="9642"/>
    <cellStyle name="Normal 2 15" xfId="9643"/>
    <cellStyle name="Normal 2 15 2" xfId="12042"/>
    <cellStyle name="Normal 2 15 3" xfId="12283"/>
    <cellStyle name="Normal 2 2" xfId="9644"/>
    <cellStyle name="Normal 2 2 10" xfId="9645"/>
    <cellStyle name="Normal 2 2 11" xfId="9646"/>
    <cellStyle name="Normal 2 2 2" xfId="9647"/>
    <cellStyle name="Normal 2 2 2 2" xfId="9648"/>
    <cellStyle name="Normal 2 2 2 2 2" xfId="9649"/>
    <cellStyle name="Normal 2 2 2 2 2 2" xfId="9650"/>
    <cellStyle name="Normal 2 2 2 2 2 3" xfId="12044"/>
    <cellStyle name="Normal 2 2 2 2 2 4" xfId="12285"/>
    <cellStyle name="Normal 2 2 2 2 3" xfId="9651"/>
    <cellStyle name="Normal 2 2 2 2 3 2" xfId="9652"/>
    <cellStyle name="Normal 2 2 2 2 3 3" xfId="12045"/>
    <cellStyle name="Normal 2 2 2 2 3 4" xfId="12286"/>
    <cellStyle name="Normal 2 2 2 2 4" xfId="9653"/>
    <cellStyle name="Normal 2 2 2 3" xfId="9654"/>
    <cellStyle name="Normal 2 2 2 3 2" xfId="9655"/>
    <cellStyle name="Normal 2 2 2 3 2 2" xfId="9656"/>
    <cellStyle name="Normal 2 2 2 3 2 3" xfId="12046"/>
    <cellStyle name="Normal 2 2 2 3 2 4" xfId="12287"/>
    <cellStyle name="Normal 2 2 2 3 3" xfId="9657"/>
    <cellStyle name="Normal 2 2 2 3 3 2" xfId="9658"/>
    <cellStyle name="Normal 2 2 2 3 3 3" xfId="12047"/>
    <cellStyle name="Normal 2 2 2 3 3 4" xfId="12288"/>
    <cellStyle name="Normal 2 2 2 3 4" xfId="9659"/>
    <cellStyle name="Normal 2 2 2 4" xfId="9660"/>
    <cellStyle name="Normal 2 2 2 4 2" xfId="9661"/>
    <cellStyle name="Normal 2 2 2 4 3" xfId="12048"/>
    <cellStyle name="Normal 2 2 2 4 4" xfId="12289"/>
    <cellStyle name="Normal 2 2 2 5" xfId="9662"/>
    <cellStyle name="Normal 2 2 2 5 2" xfId="9663"/>
    <cellStyle name="Normal 2 2 2 5 3" xfId="12049"/>
    <cellStyle name="Normal 2 2 2 5 4" xfId="12290"/>
    <cellStyle name="Normal 2 2 2 6" xfId="9664"/>
    <cellStyle name="Normal 2 2 2 6 2" xfId="12050"/>
    <cellStyle name="Normal 2 2 2 6 3" xfId="12291"/>
    <cellStyle name="Normal 2 2 2 7" xfId="9665"/>
    <cellStyle name="Normal 2 2 2 8" xfId="12043"/>
    <cellStyle name="Normal 2 2 2 9" xfId="12284"/>
    <cellStyle name="Normal 2 2 2_Chelan PUD Power Costs (8-10)" xfId="9666"/>
    <cellStyle name="Normal 2 2 3" xfId="9667"/>
    <cellStyle name="Normal 2 2 3 2" xfId="9668"/>
    <cellStyle name="Normal 2 2 3 2 2" xfId="9669"/>
    <cellStyle name="Normal 2 2 3 3" xfId="9670"/>
    <cellStyle name="Normal 2 2 3 3 2" xfId="9671"/>
    <cellStyle name="Normal 2 2 3 4" xfId="9672"/>
    <cellStyle name="Normal 2 2 3 5" xfId="12051"/>
    <cellStyle name="Normal 2 2 3 6" xfId="12292"/>
    <cellStyle name="Normal 2 2 4" xfId="9673"/>
    <cellStyle name="Normal 2 2 4 2" xfId="9674"/>
    <cellStyle name="Normal 2 2 5" xfId="9675"/>
    <cellStyle name="Normal 2 2 6" xfId="9676"/>
    <cellStyle name="Normal 2 2 7" xfId="9677"/>
    <cellStyle name="Normal 2 2 8" xfId="9678"/>
    <cellStyle name="Normal 2 2 9" xfId="9679"/>
    <cellStyle name="Normal 2 2_ Price Inputs" xfId="9680"/>
    <cellStyle name="Normal 2 3" xfId="9681"/>
    <cellStyle name="Normal 2 3 2" xfId="9682"/>
    <cellStyle name="Normal 2 3 2 2" xfId="9683"/>
    <cellStyle name="Normal 2 3 3" xfId="9684"/>
    <cellStyle name="Normal 2 3 3 2" xfId="9685"/>
    <cellStyle name="Normal 2 3 4" xfId="9686"/>
    <cellStyle name="Normal 2 3 5" xfId="12052"/>
    <cellStyle name="Normal 2 3 6" xfId="12293"/>
    <cellStyle name="Normal 2 4" xfId="9687"/>
    <cellStyle name="Normal 2 4 2" xfId="9688"/>
    <cellStyle name="Normal 2 4 2 2" xfId="9689"/>
    <cellStyle name="Normal 2 4 3" xfId="9690"/>
    <cellStyle name="Normal 2 4 3 2" xfId="9691"/>
    <cellStyle name="Normal 2 4 4" xfId="9692"/>
    <cellStyle name="Normal 2 4 5" xfId="12053"/>
    <cellStyle name="Normal 2 4 6" xfId="12294"/>
    <cellStyle name="Normal 2 5" xfId="9693"/>
    <cellStyle name="Normal 2 5 2" xfId="9694"/>
    <cellStyle name="Normal 2 5 2 2" xfId="9695"/>
    <cellStyle name="Normal 2 5 3" xfId="9696"/>
    <cellStyle name="Normal 2 5 3 2" xfId="9697"/>
    <cellStyle name="Normal 2 5 4" xfId="9698"/>
    <cellStyle name="Normal 2 5 5" xfId="12054"/>
    <cellStyle name="Normal 2 5 6" xfId="12295"/>
    <cellStyle name="Normal 2 6" xfId="9699"/>
    <cellStyle name="Normal 2 6 2" xfId="9700"/>
    <cellStyle name="Normal 2 6 2 2" xfId="9701"/>
    <cellStyle name="Normal 2 6 3" xfId="9702"/>
    <cellStyle name="Normal 2 6 4" xfId="9703"/>
    <cellStyle name="Normal 2 6 5" xfId="9704"/>
    <cellStyle name="Normal 2 6 6" xfId="9705"/>
    <cellStyle name="Normal 2 7" xfId="9706"/>
    <cellStyle name="Normal 2 7 2" xfId="9707"/>
    <cellStyle name="Normal 2 7 2 2" xfId="9708"/>
    <cellStyle name="Normal 2 7 3" xfId="9709"/>
    <cellStyle name="Normal 2 7 4" xfId="9710"/>
    <cellStyle name="Normal 2 8" xfId="9711"/>
    <cellStyle name="Normal 2 8 2" xfId="9712"/>
    <cellStyle name="Normal 2 8 2 2" xfId="9713"/>
    <cellStyle name="Normal 2 8 2 2 2" xfId="9714"/>
    <cellStyle name="Normal 2 8 2 3" xfId="9715"/>
    <cellStyle name="Normal 2 8 3" xfId="9716"/>
    <cellStyle name="Normal 2 8 3 2" xfId="9717"/>
    <cellStyle name="Normal 2 8 4" xfId="9718"/>
    <cellStyle name="Normal 2 8 5" xfId="9719"/>
    <cellStyle name="Normal 2 8 6" xfId="12055"/>
    <cellStyle name="Normal 2 8 7" xfId="12296"/>
    <cellStyle name="Normal 2 9" xfId="9720"/>
    <cellStyle name="Normal 2 9 2" xfId="9721"/>
    <cellStyle name="Normal 2 9 2 2" xfId="9722"/>
    <cellStyle name="Normal 2 9 3" xfId="9723"/>
    <cellStyle name="Normal 2 9 4" xfId="9724"/>
    <cellStyle name="Normal 2_16.37E Wild Horse Expansion DeferralRevwrkingfile SF" xfId="9725"/>
    <cellStyle name="Normal 20" xfId="9726"/>
    <cellStyle name="Normal 20 2" xfId="9727"/>
    <cellStyle name="Normal 20 2 2" xfId="9728"/>
    <cellStyle name="Normal 20 3" xfId="9729"/>
    <cellStyle name="Normal 20 3 2" xfId="9730"/>
    <cellStyle name="Normal 20 4" xfId="9731"/>
    <cellStyle name="Normal 20 4 2" xfId="9732"/>
    <cellStyle name="Normal 20 5" xfId="9733"/>
    <cellStyle name="Normal 20 6" xfId="9734"/>
    <cellStyle name="Normal 21" xfId="9735"/>
    <cellStyle name="Normal 21 2" xfId="9736"/>
    <cellStyle name="Normal 21 2 2" xfId="9737"/>
    <cellStyle name="Normal 21 2 3" xfId="9738"/>
    <cellStyle name="Normal 21 3" xfId="9739"/>
    <cellStyle name="Normal 21 3 2" xfId="9740"/>
    <cellStyle name="Normal 21 4" xfId="9741"/>
    <cellStyle name="Normal 21 5" xfId="9742"/>
    <cellStyle name="Normal 21 6" xfId="9743"/>
    <cellStyle name="Normal 21_4 31E Reg Asset  Liab and EXH D" xfId="9744"/>
    <cellStyle name="Normal 22" xfId="9745"/>
    <cellStyle name="Normal 22 2" xfId="9746"/>
    <cellStyle name="Normal 22 2 2" xfId="9747"/>
    <cellStyle name="Normal 22 2 3" xfId="9748"/>
    <cellStyle name="Normal 22 3" xfId="9749"/>
    <cellStyle name="Normal 22 3 2" xfId="9750"/>
    <cellStyle name="Normal 22 4" xfId="9751"/>
    <cellStyle name="Normal 22 5" xfId="9752"/>
    <cellStyle name="Normal 22 6" xfId="9753"/>
    <cellStyle name="Normal 23" xfId="9754"/>
    <cellStyle name="Normal 23 2" xfId="9755"/>
    <cellStyle name="Normal 23 2 2" xfId="9756"/>
    <cellStyle name="Normal 23 2 3" xfId="9757"/>
    <cellStyle name="Normal 23 3" xfId="9758"/>
    <cellStyle name="Normal 23 3 2" xfId="9759"/>
    <cellStyle name="Normal 23 4" xfId="9760"/>
    <cellStyle name="Normal 23 5" xfId="9761"/>
    <cellStyle name="Normal 23 6" xfId="9762"/>
    <cellStyle name="Normal 24" xfId="9763"/>
    <cellStyle name="Normal 24 2" xfId="9764"/>
    <cellStyle name="Normal 24 2 2" xfId="9765"/>
    <cellStyle name="Normal 24 2 2 2" xfId="12057"/>
    <cellStyle name="Normal 24 2 2 3" xfId="12298"/>
    <cellStyle name="Normal 24 2 3" xfId="9766"/>
    <cellStyle name="Normal 24 2 4" xfId="12056"/>
    <cellStyle name="Normal 24 2 5" xfId="12297"/>
    <cellStyle name="Normal 24 3" xfId="9767"/>
    <cellStyle name="Normal 24 3 2" xfId="9768"/>
    <cellStyle name="Normal 24 4" xfId="9769"/>
    <cellStyle name="Normal 24 5" xfId="9770"/>
    <cellStyle name="Normal 25" xfId="9771"/>
    <cellStyle name="Normal 25 2" xfId="9772"/>
    <cellStyle name="Normal 25 2 2" xfId="9773"/>
    <cellStyle name="Normal 25 2 3" xfId="9774"/>
    <cellStyle name="Normal 25 3" xfId="9775"/>
    <cellStyle name="Normal 25 3 2" xfId="9776"/>
    <cellStyle name="Normal 25 4" xfId="9777"/>
    <cellStyle name="Normal 25 5" xfId="9778"/>
    <cellStyle name="Normal 26" xfId="9779"/>
    <cellStyle name="Normal 26 2" xfId="9780"/>
    <cellStyle name="Normal 26 2 2" xfId="9781"/>
    <cellStyle name="Normal 26 2 3" xfId="9782"/>
    <cellStyle name="Normal 26 3" xfId="9783"/>
    <cellStyle name="Normal 26 3 2" xfId="9784"/>
    <cellStyle name="Normal 26 4" xfId="9785"/>
    <cellStyle name="Normal 26 5" xfId="9786"/>
    <cellStyle name="Normal 26 6" xfId="9787"/>
    <cellStyle name="Normal 27" xfId="9788"/>
    <cellStyle name="Normal 27 2" xfId="9789"/>
    <cellStyle name="Normal 27 2 2" xfId="9790"/>
    <cellStyle name="Normal 27 2 3" xfId="9791"/>
    <cellStyle name="Normal 27 3" xfId="9792"/>
    <cellStyle name="Normal 27 3 2" xfId="9793"/>
    <cellStyle name="Normal 27 4" xfId="9794"/>
    <cellStyle name="Normal 27 5" xfId="9795"/>
    <cellStyle name="Normal 28" xfId="9796"/>
    <cellStyle name="Normal 28 2" xfId="9797"/>
    <cellStyle name="Normal 28 2 2" xfId="9798"/>
    <cellStyle name="Normal 28 2 3" xfId="9799"/>
    <cellStyle name="Normal 28 3" xfId="9800"/>
    <cellStyle name="Normal 28 3 2" xfId="9801"/>
    <cellStyle name="Normal 28 4" xfId="9802"/>
    <cellStyle name="Normal 28 5" xfId="9803"/>
    <cellStyle name="Normal 28 6" xfId="12058"/>
    <cellStyle name="Normal 28 7" xfId="12299"/>
    <cellStyle name="Normal 29" xfId="9804"/>
    <cellStyle name="Normal 29 2" xfId="9805"/>
    <cellStyle name="Normal 29 2 2" xfId="9806"/>
    <cellStyle name="Normal 29 2 3" xfId="9807"/>
    <cellStyle name="Normal 29 3" xfId="9808"/>
    <cellStyle name="Normal 29 3 2" xfId="9809"/>
    <cellStyle name="Normal 29 4" xfId="9810"/>
    <cellStyle name="Normal 29 5" xfId="9811"/>
    <cellStyle name="Normal 29 6" xfId="12059"/>
    <cellStyle name="Normal 29 7" xfId="12300"/>
    <cellStyle name="Normal 3" xfId="9812"/>
    <cellStyle name="Normal 3 10" xfId="9813"/>
    <cellStyle name="Normal 3 10 2" xfId="9814"/>
    <cellStyle name="Normal 3 11" xfId="9815"/>
    <cellStyle name="Normal 3 11 2" xfId="9816"/>
    <cellStyle name="Normal 3 11 3" xfId="12060"/>
    <cellStyle name="Normal 3 11 4" xfId="12301"/>
    <cellStyle name="Normal 3 12" xfId="9817"/>
    <cellStyle name="Normal 3 13" xfId="9818"/>
    <cellStyle name="Normal 3 13 2" xfId="12061"/>
    <cellStyle name="Normal 3 13 3" xfId="12302"/>
    <cellStyle name="Normal 3 2" xfId="9819"/>
    <cellStyle name="Normal 3 2 2" xfId="9820"/>
    <cellStyle name="Normal 3 2 2 2" xfId="9821"/>
    <cellStyle name="Normal 3 2 3" xfId="9822"/>
    <cellStyle name="Normal 3 2 3 2" xfId="9823"/>
    <cellStyle name="Normal 3 2 4" xfId="9824"/>
    <cellStyle name="Normal 3 2 5" xfId="9825"/>
    <cellStyle name="Normal 3 2 6" xfId="9826"/>
    <cellStyle name="Normal 3 2_Chelan PUD Power Costs (8-10)" xfId="9827"/>
    <cellStyle name="Normal 3 3" xfId="9828"/>
    <cellStyle name="Normal 3 3 2" xfId="9829"/>
    <cellStyle name="Normal 3 3 2 2" xfId="9830"/>
    <cellStyle name="Normal 3 3 2 3" xfId="9831"/>
    <cellStyle name="Normal 3 3 3" xfId="9832"/>
    <cellStyle name="Normal 3 3 4" xfId="9833"/>
    <cellStyle name="Normal 3 3 5" xfId="9834"/>
    <cellStyle name="Normal 3 3 6" xfId="9835"/>
    <cellStyle name="Normal 3 4" xfId="9836"/>
    <cellStyle name="Normal 3 4 2" xfId="9837"/>
    <cellStyle name="Normal 3 4 2 2" xfId="9838"/>
    <cellStyle name="Normal 3 4 3" xfId="9839"/>
    <cellStyle name="Normal 3 4 3 2" xfId="9840"/>
    <cellStyle name="Normal 3 4 4" xfId="9841"/>
    <cellStyle name="Normal 3 4 4 2" xfId="9842"/>
    <cellStyle name="Normal 3 4 5" xfId="9843"/>
    <cellStyle name="Normal 3 5" xfId="9844"/>
    <cellStyle name="Normal 3 5 2" xfId="9845"/>
    <cellStyle name="Normal 3 5 3" xfId="9846"/>
    <cellStyle name="Normal 3 6" xfId="9847"/>
    <cellStyle name="Normal 3 6 2" xfId="9848"/>
    <cellStyle name="Normal 3 6 3" xfId="12062"/>
    <cellStyle name="Normal 3 6 4" xfId="12303"/>
    <cellStyle name="Normal 3 7" xfId="9849"/>
    <cellStyle name="Normal 3 7 2" xfId="9850"/>
    <cellStyle name="Normal 3 8" xfId="9851"/>
    <cellStyle name="Normal 3 8 2" xfId="9852"/>
    <cellStyle name="Normal 3 9" xfId="9853"/>
    <cellStyle name="Normal 3 9 2" xfId="9854"/>
    <cellStyle name="Normal 3_ Price Inputs" xfId="9855"/>
    <cellStyle name="Normal 30" xfId="9856"/>
    <cellStyle name="Normal 30 2" xfId="9857"/>
    <cellStyle name="Normal 30 2 2" xfId="9858"/>
    <cellStyle name="Normal 30 2 3" xfId="9859"/>
    <cellStyle name="Normal 30 3" xfId="9860"/>
    <cellStyle name="Normal 30 3 2" xfId="9861"/>
    <cellStyle name="Normal 30 4" xfId="9862"/>
    <cellStyle name="Normal 30 5" xfId="9863"/>
    <cellStyle name="Normal 31" xfId="9864"/>
    <cellStyle name="Normal 31 2" xfId="9865"/>
    <cellStyle name="Normal 31 2 2" xfId="9866"/>
    <cellStyle name="Normal 31 2 3" xfId="9867"/>
    <cellStyle name="Normal 31 3" xfId="9868"/>
    <cellStyle name="Normal 31 3 2" xfId="9869"/>
    <cellStyle name="Normal 31 4" xfId="9870"/>
    <cellStyle name="Normal 31 5" xfId="9871"/>
    <cellStyle name="Normal 32" xfId="9872"/>
    <cellStyle name="Normal 32 2" xfId="9873"/>
    <cellStyle name="Normal 32 2 2" xfId="9874"/>
    <cellStyle name="Normal 32 2 3" xfId="9875"/>
    <cellStyle name="Normal 32 2 4" xfId="12063"/>
    <cellStyle name="Normal 32 2 5" xfId="12304"/>
    <cellStyle name="Normal 32 3" xfId="9876"/>
    <cellStyle name="Normal 32 3 2" xfId="9877"/>
    <cellStyle name="Normal 32 4" xfId="9878"/>
    <cellStyle name="Normal 32 5" xfId="9879"/>
    <cellStyle name="Normal 33" xfId="9880"/>
    <cellStyle name="Normal 33 2" xfId="9881"/>
    <cellStyle name="Normal 33 2 2" xfId="9882"/>
    <cellStyle name="Normal 33 2 3" xfId="9883"/>
    <cellStyle name="Normal 33 3" xfId="9884"/>
    <cellStyle name="Normal 33 3 2" xfId="9885"/>
    <cellStyle name="Normal 33 4" xfId="9886"/>
    <cellStyle name="Normal 33 5" xfId="9887"/>
    <cellStyle name="Normal 34" xfId="9888"/>
    <cellStyle name="Normal 34 2" xfId="9889"/>
    <cellStyle name="Normal 34 2 2" xfId="9890"/>
    <cellStyle name="Normal 34 2 3" xfId="9891"/>
    <cellStyle name="Normal 34 3" xfId="9892"/>
    <cellStyle name="Normal 34 3 2" xfId="9893"/>
    <cellStyle name="Normal 34 4" xfId="9894"/>
    <cellStyle name="Normal 34 5" xfId="9895"/>
    <cellStyle name="Normal 34 6" xfId="12064"/>
    <cellStyle name="Normal 34 7" xfId="12305"/>
    <cellStyle name="Normal 35" xfId="9896"/>
    <cellStyle name="Normal 35 2" xfId="9897"/>
    <cellStyle name="Normal 35 2 2" xfId="9898"/>
    <cellStyle name="Normal 35 2 3" xfId="9899"/>
    <cellStyle name="Normal 35 3" xfId="9900"/>
    <cellStyle name="Normal 35 3 2" xfId="9901"/>
    <cellStyle name="Normal 35 4" xfId="9902"/>
    <cellStyle name="Normal 35 5" xfId="9903"/>
    <cellStyle name="Normal 35 6" xfId="12065"/>
    <cellStyle name="Normal 35 7" xfId="12306"/>
    <cellStyle name="Normal 36" xfId="9904"/>
    <cellStyle name="Normal 36 2" xfId="9905"/>
    <cellStyle name="Normal 36 2 2" xfId="9906"/>
    <cellStyle name="Normal 36 2 3" xfId="9907"/>
    <cellStyle name="Normal 36 3" xfId="9908"/>
    <cellStyle name="Normal 36 3 2" xfId="9909"/>
    <cellStyle name="Normal 36 4" xfId="9910"/>
    <cellStyle name="Normal 36 5" xfId="9911"/>
    <cellStyle name="Normal 36 6" xfId="12066"/>
    <cellStyle name="Normal 36 7" xfId="12307"/>
    <cellStyle name="Normal 37" xfId="9912"/>
    <cellStyle name="Normal 37 2" xfId="9913"/>
    <cellStyle name="Normal 37 2 2" xfId="9914"/>
    <cellStyle name="Normal 37 2 3" xfId="9915"/>
    <cellStyle name="Normal 37 3" xfId="9916"/>
    <cellStyle name="Normal 37 3 2" xfId="9917"/>
    <cellStyle name="Normal 37 4" xfId="9918"/>
    <cellStyle name="Normal 37 5" xfId="9919"/>
    <cellStyle name="Normal 37 6" xfId="12067"/>
    <cellStyle name="Normal 37 7" xfId="12308"/>
    <cellStyle name="Normal 38" xfId="9920"/>
    <cellStyle name="Normal 38 2" xfId="9921"/>
    <cellStyle name="Normal 38 2 2" xfId="9922"/>
    <cellStyle name="Normal 38 2 3" xfId="9923"/>
    <cellStyle name="Normal 38 3" xfId="9924"/>
    <cellStyle name="Normal 38 3 2" xfId="9925"/>
    <cellStyle name="Normal 38 4" xfId="9926"/>
    <cellStyle name="Normal 38 5" xfId="9927"/>
    <cellStyle name="Normal 38 6" xfId="12068"/>
    <cellStyle name="Normal 38 7" xfId="12309"/>
    <cellStyle name="Normal 39" xfId="9928"/>
    <cellStyle name="Normal 39 2" xfId="9929"/>
    <cellStyle name="Normal 39 2 2" xfId="9930"/>
    <cellStyle name="Normal 39 2 3" xfId="9931"/>
    <cellStyle name="Normal 39 3" xfId="9932"/>
    <cellStyle name="Normal 39 3 2" xfId="9933"/>
    <cellStyle name="Normal 39 4" xfId="9934"/>
    <cellStyle name="Normal 39 5" xfId="9935"/>
    <cellStyle name="Normal 39 6" xfId="12069"/>
    <cellStyle name="Normal 39 7" xfId="12310"/>
    <cellStyle name="Normal 4" xfId="9936"/>
    <cellStyle name="Normal 4 2" xfId="9937"/>
    <cellStyle name="Normal 4 2 2" xfId="9938"/>
    <cellStyle name="Normal 4 2 2 2" xfId="9939"/>
    <cellStyle name="Normal 4 2 2 3" xfId="9940"/>
    <cellStyle name="Normal 4 2 2 4" xfId="9941"/>
    <cellStyle name="Normal 4 2 3" xfId="9942"/>
    <cellStyle name="Normal 4 2 3 2" xfId="9943"/>
    <cellStyle name="Normal 4 2 4" xfId="9944"/>
    <cellStyle name="Normal 4 2 4 2" xfId="9945"/>
    <cellStyle name="Normal 4 2 5" xfId="9946"/>
    <cellStyle name="Normal 4 2 6" xfId="9947"/>
    <cellStyle name="Normal 4 3" xfId="9948"/>
    <cellStyle name="Normal 4 3 2" xfId="9949"/>
    <cellStyle name="Normal 4 4" xfId="9950"/>
    <cellStyle name="Normal 4 4 2" xfId="9951"/>
    <cellStyle name="Normal 4 5" xfId="9952"/>
    <cellStyle name="Normal 4 5 2" xfId="9953"/>
    <cellStyle name="Normal 4 5 3" xfId="12070"/>
    <cellStyle name="Normal 4 5 4" xfId="12311"/>
    <cellStyle name="Normal 4 6" xfId="9954"/>
    <cellStyle name="Normal 4 7" xfId="9955"/>
    <cellStyle name="Normal 4_ Price Inputs" xfId="9956"/>
    <cellStyle name="Normal 40" xfId="9957"/>
    <cellStyle name="Normal 40 2" xfId="9958"/>
    <cellStyle name="Normal 40 3" xfId="12071"/>
    <cellStyle name="Normal 40 4" xfId="12312"/>
    <cellStyle name="Normal 41" xfId="9959"/>
    <cellStyle name="Normal 41 2" xfId="9960"/>
    <cellStyle name="Normal 41 2 2" xfId="9961"/>
    <cellStyle name="Normal 41 3" xfId="9962"/>
    <cellStyle name="Normal 41 3 2" xfId="9963"/>
    <cellStyle name="Normal 41 4" xfId="9964"/>
    <cellStyle name="Normal 41 4 2" xfId="9965"/>
    <cellStyle name="Normal 41 5" xfId="12072"/>
    <cellStyle name="Normal 41 6" xfId="12313"/>
    <cellStyle name="Normal 42" xfId="9966"/>
    <cellStyle name="Normal 42 2" xfId="9967"/>
    <cellStyle name="Normal 42 2 2" xfId="9968"/>
    <cellStyle name="Normal 42 2 2 2" xfId="9969"/>
    <cellStyle name="Normal 42 2 3" xfId="9970"/>
    <cellStyle name="Normal 42 3" xfId="9971"/>
    <cellStyle name="Normal 42 3 2" xfId="9972"/>
    <cellStyle name="Normal 42 4" xfId="9973"/>
    <cellStyle name="Normal 42 4 2" xfId="9974"/>
    <cellStyle name="Normal 42 5" xfId="9975"/>
    <cellStyle name="Normal 42 5 2" xfId="9976"/>
    <cellStyle name="Normal 43" xfId="9977"/>
    <cellStyle name="Normal 43 2" xfId="9978"/>
    <cellStyle name="Normal 43 2 2" xfId="12074"/>
    <cellStyle name="Normal 43 2 3" xfId="12315"/>
    <cellStyle name="Normal 43 3" xfId="9979"/>
    <cellStyle name="Normal 43 3 2" xfId="9980"/>
    <cellStyle name="Normal 43 4" xfId="12073"/>
    <cellStyle name="Normal 43 5" xfId="12314"/>
    <cellStyle name="Normal 44" xfId="9981"/>
    <cellStyle name="Normal 44 2" xfId="9982"/>
    <cellStyle name="Normal 44 2 2" xfId="9983"/>
    <cellStyle name="Normal 44 2 2 2" xfId="9984"/>
    <cellStyle name="Normal 44 2 3" xfId="9985"/>
    <cellStyle name="Normal 44 2 4" xfId="9986"/>
    <cellStyle name="Normal 44 3" xfId="9987"/>
    <cellStyle name="Normal 44 3 2" xfId="9988"/>
    <cellStyle name="Normal 44 3 3" xfId="9989"/>
    <cellStyle name="Normal 44 4" xfId="9990"/>
    <cellStyle name="Normal 44 4 2" xfId="9991"/>
    <cellStyle name="Normal 44 5" xfId="9992"/>
    <cellStyle name="Normal 44 5 2" xfId="9993"/>
    <cellStyle name="Normal 44 6" xfId="9994"/>
    <cellStyle name="Normal 44 6 2" xfId="12075"/>
    <cellStyle name="Normal 44 6 3" xfId="12316"/>
    <cellStyle name="Normal 44 7" xfId="9995"/>
    <cellStyle name="Normal 45" xfId="9996"/>
    <cellStyle name="Normal 45 2" xfId="9997"/>
    <cellStyle name="Normal 45 2 2" xfId="9998"/>
    <cellStyle name="Normal 45 3" xfId="9999"/>
    <cellStyle name="Normal 45 4" xfId="10000"/>
    <cellStyle name="Normal 45 5" xfId="10001"/>
    <cellStyle name="Normal 45 6" xfId="10002"/>
    <cellStyle name="Normal 45 7" xfId="10003"/>
    <cellStyle name="Normal 46" xfId="10004"/>
    <cellStyle name="Normal 46 2" xfId="10005"/>
    <cellStyle name="Normal 46 2 2" xfId="10006"/>
    <cellStyle name="Normal 46 2 3" xfId="10007"/>
    <cellStyle name="Normal 46 3" xfId="10008"/>
    <cellStyle name="Normal 46 4" xfId="10009"/>
    <cellStyle name="Normal 46 5" xfId="10010"/>
    <cellStyle name="Normal 46 6" xfId="10011"/>
    <cellStyle name="Normal 46 6 2" xfId="12076"/>
    <cellStyle name="Normal 46 6 3" xfId="12317"/>
    <cellStyle name="Normal 47" xfId="10012"/>
    <cellStyle name="Normal 47 2" xfId="10013"/>
    <cellStyle name="Normal 47 2 2" xfId="10014"/>
    <cellStyle name="Normal 47 3" xfId="10015"/>
    <cellStyle name="Normal 47 3 2" xfId="10016"/>
    <cellStyle name="Normal 47 4" xfId="10017"/>
    <cellStyle name="Normal 47 4 2" xfId="10018"/>
    <cellStyle name="Normal 47 5" xfId="10019"/>
    <cellStyle name="Normal 47 5 2" xfId="12077"/>
    <cellStyle name="Normal 47 5 3" xfId="12318"/>
    <cellStyle name="Normal 48" xfId="10020"/>
    <cellStyle name="Normal 48 2" xfId="10021"/>
    <cellStyle name="Normal 48 2 2" xfId="10022"/>
    <cellStyle name="Normal 48 3" xfId="10023"/>
    <cellStyle name="Normal 48 3 2" xfId="10024"/>
    <cellStyle name="Normal 48 4" xfId="10025"/>
    <cellStyle name="Normal 48 4 2" xfId="10026"/>
    <cellStyle name="Normal 49" xfId="10027"/>
    <cellStyle name="Normal 49 2" xfId="10028"/>
    <cellStyle name="Normal 49 2 2" xfId="10029"/>
    <cellStyle name="Normal 49 3" xfId="10030"/>
    <cellStyle name="Normal 49 3 2" xfId="10031"/>
    <cellStyle name="Normal 49 4" xfId="10032"/>
    <cellStyle name="Normal 49 4 2" xfId="10033"/>
    <cellStyle name="Normal 5" xfId="10034"/>
    <cellStyle name="Normal 5 2" xfId="10035"/>
    <cellStyle name="Normal 5 2 2" xfId="10036"/>
    <cellStyle name="Normal 5 2 3" xfId="10037"/>
    <cellStyle name="Normal 5 3" xfId="10038"/>
    <cellStyle name="Normal 5 3 2" xfId="10039"/>
    <cellStyle name="Normal 5 4" xfId="10040"/>
    <cellStyle name="Normal 5 4 2" xfId="10041"/>
    <cellStyle name="Normal 5 5" xfId="10042"/>
    <cellStyle name="Normal 5 5 2" xfId="10043"/>
    <cellStyle name="Normal 5 5 3" xfId="12078"/>
    <cellStyle name="Normal 5 5 4" xfId="12319"/>
    <cellStyle name="Normal 5 6" xfId="10044"/>
    <cellStyle name="Normal 5_2011 CBR Rev Calc by schedule" xfId="10045"/>
    <cellStyle name="Normal 50" xfId="10046"/>
    <cellStyle name="Normal 50 2" xfId="10047"/>
    <cellStyle name="Normal 50 2 2" xfId="10048"/>
    <cellStyle name="Normal 50 3" xfId="10049"/>
    <cellStyle name="Normal 50 3 2" xfId="10050"/>
    <cellStyle name="Normal 50 4" xfId="10051"/>
    <cellStyle name="Normal 50 4 2" xfId="10052"/>
    <cellStyle name="Normal 51" xfId="10053"/>
    <cellStyle name="Normal 51 2" xfId="10054"/>
    <cellStyle name="Normal 51 2 2" xfId="10055"/>
    <cellStyle name="Normal 51 2 3" xfId="10056"/>
    <cellStyle name="Normal 51 3" xfId="10057"/>
    <cellStyle name="Normal 51 4" xfId="10058"/>
    <cellStyle name="Normal 51 5" xfId="10059"/>
    <cellStyle name="Normal 51 6" xfId="10060"/>
    <cellStyle name="Normal 52" xfId="10061"/>
    <cellStyle name="Normal 53" xfId="10062"/>
    <cellStyle name="Normal 53 2" xfId="10063"/>
    <cellStyle name="Normal 53 3" xfId="10064"/>
    <cellStyle name="Normal 53 3 2" xfId="10065"/>
    <cellStyle name="Normal 53 4" xfId="10066"/>
    <cellStyle name="Normal 54" xfId="10067"/>
    <cellStyle name="Normal 54 2" xfId="10068"/>
    <cellStyle name="Normal 54 3" xfId="10069"/>
    <cellStyle name="Normal 54 3 2" xfId="10070"/>
    <cellStyle name="Normal 54 4" xfId="10071"/>
    <cellStyle name="Normal 54 5" xfId="10072"/>
    <cellStyle name="Normal 54 5 2" xfId="12079"/>
    <cellStyle name="Normal 54 5 3" xfId="12320"/>
    <cellStyle name="Normal 55" xfId="10073"/>
    <cellStyle name="Normal 55 2" xfId="10074"/>
    <cellStyle name="Normal 55 2 2" xfId="10075"/>
    <cellStyle name="Normal 55 3" xfId="10076"/>
    <cellStyle name="Normal 56" xfId="10077"/>
    <cellStyle name="Normal 56 2" xfId="10078"/>
    <cellStyle name="Normal 56 2 2" xfId="10079"/>
    <cellStyle name="Normal 56 3" xfId="10080"/>
    <cellStyle name="Normal 57" xfId="10081"/>
    <cellStyle name="Normal 57 2" xfId="10082"/>
    <cellStyle name="Normal 58" xfId="10083"/>
    <cellStyle name="Normal 58 2" xfId="10084"/>
    <cellStyle name="Normal 59" xfId="10085"/>
    <cellStyle name="Normal 59 2" xfId="10086"/>
    <cellStyle name="Normal 6" xfId="10087"/>
    <cellStyle name="Normal 6 2" xfId="10088"/>
    <cellStyle name="Normal 6 2 2" xfId="10089"/>
    <cellStyle name="Normal 6 2 2 2" xfId="10090"/>
    <cellStyle name="Normal 6 2 3" xfId="10091"/>
    <cellStyle name="Normal 6 2 4" xfId="10092"/>
    <cellStyle name="Normal 6 3" xfId="10093"/>
    <cellStyle name="Normal 6 3 2" xfId="10094"/>
    <cellStyle name="Normal 6 4" xfId="10095"/>
    <cellStyle name="Normal 6 5" xfId="10096"/>
    <cellStyle name="Normal 6 5 2" xfId="10097"/>
    <cellStyle name="Normal 6 5 2 2" xfId="12081"/>
    <cellStyle name="Normal 6 5 2 3" xfId="12322"/>
    <cellStyle name="Normal 6 5 3" xfId="12080"/>
    <cellStyle name="Normal 6 5 4" xfId="12321"/>
    <cellStyle name="Normal 6 6" xfId="10098"/>
    <cellStyle name="Normal 6_Scenario 1 REC vs PTC Offset" xfId="10099"/>
    <cellStyle name="Normal 60" xfId="10100"/>
    <cellStyle name="Normal 60 2" xfId="10101"/>
    <cellStyle name="Normal 61" xfId="10102"/>
    <cellStyle name="Normal 61 2" xfId="10103"/>
    <cellStyle name="Normal 62" xfId="10104"/>
    <cellStyle name="Normal 62 2" xfId="10105"/>
    <cellStyle name="Normal 63" xfId="10106"/>
    <cellStyle name="Normal 63 2" xfId="10107"/>
    <cellStyle name="Normal 64" xfId="10108"/>
    <cellStyle name="Normal 64 2" xfId="10109"/>
    <cellStyle name="Normal 65" xfId="10110"/>
    <cellStyle name="Normal 65 2" xfId="10111"/>
    <cellStyle name="Normal 66" xfId="10112"/>
    <cellStyle name="Normal 66 2" xfId="10113"/>
    <cellStyle name="Normal 67" xfId="10114"/>
    <cellStyle name="Normal 67 2" xfId="10115"/>
    <cellStyle name="Normal 68" xfId="10116"/>
    <cellStyle name="Normal 68 2" xfId="10117"/>
    <cellStyle name="Normal 69" xfId="10118"/>
    <cellStyle name="Normal 69 2" xfId="10119"/>
    <cellStyle name="Normal 7" xfId="10120"/>
    <cellStyle name="Normal 7 2" xfId="10121"/>
    <cellStyle name="Normal 7 2 2" xfId="10122"/>
    <cellStyle name="Normal 7 2 2 2" xfId="10123"/>
    <cellStyle name="Normal 7 2 3" xfId="10124"/>
    <cellStyle name="Normal 7 3" xfId="10125"/>
    <cellStyle name="Normal 7 4" xfId="10126"/>
    <cellStyle name="Normal 7 4 2" xfId="10127"/>
    <cellStyle name="Normal 7 4 2 2" xfId="12083"/>
    <cellStyle name="Normal 7 4 2 3" xfId="12324"/>
    <cellStyle name="Normal 7 4 3" xfId="12082"/>
    <cellStyle name="Normal 7 4 4" xfId="12323"/>
    <cellStyle name="Normal 7 5" xfId="10128"/>
    <cellStyle name="Normal 7 6" xfId="10129"/>
    <cellStyle name="Normal 7 6 2" xfId="12084"/>
    <cellStyle name="Normal 7 6 3" xfId="12325"/>
    <cellStyle name="Normal 70" xfId="10130"/>
    <cellStyle name="Normal 70 2" xfId="10131"/>
    <cellStyle name="Normal 71" xfId="10132"/>
    <cellStyle name="Normal 71 2" xfId="10133"/>
    <cellStyle name="Normal 72" xfId="10134"/>
    <cellStyle name="Normal 72 2" xfId="10135"/>
    <cellStyle name="Normal 73" xfId="10136"/>
    <cellStyle name="Normal 73 2" xfId="10137"/>
    <cellStyle name="Normal 74" xfId="10138"/>
    <cellStyle name="Normal 75" xfId="10139"/>
    <cellStyle name="Normal 76" xfId="10140"/>
    <cellStyle name="Normal 77" xfId="10141"/>
    <cellStyle name="Normal 78" xfId="10142"/>
    <cellStyle name="Normal 79" xfId="10143"/>
    <cellStyle name="Normal 8" xfId="10144"/>
    <cellStyle name="Normal 8 2" xfId="10145"/>
    <cellStyle name="Normal 8 2 2" xfId="10146"/>
    <cellStyle name="Normal 8 2 2 2" xfId="10147"/>
    <cellStyle name="Normal 8 2 3" xfId="10148"/>
    <cellStyle name="Normal 8 2 4" xfId="10149"/>
    <cellStyle name="Normal 8 3" xfId="10150"/>
    <cellStyle name="Normal 8 4" xfId="10151"/>
    <cellStyle name="Normal 8 4 2" xfId="10152"/>
    <cellStyle name="Normal 8 4 2 2" xfId="12086"/>
    <cellStyle name="Normal 8 4 2 3" xfId="12327"/>
    <cellStyle name="Normal 8 4 3" xfId="12085"/>
    <cellStyle name="Normal 8 4 4" xfId="12326"/>
    <cellStyle name="Normal 8 5" xfId="10153"/>
    <cellStyle name="Normal 8 6" xfId="10154"/>
    <cellStyle name="Normal 80" xfId="10155"/>
    <cellStyle name="Normal 81" xfId="10156"/>
    <cellStyle name="Normal 82" xfId="10157"/>
    <cellStyle name="Normal 83" xfId="10158"/>
    <cellStyle name="Normal 84" xfId="10159"/>
    <cellStyle name="Normal 85" xfId="10160"/>
    <cellStyle name="Normal 86" xfId="10161"/>
    <cellStyle name="Normal 87" xfId="10162"/>
    <cellStyle name="Normal 88" xfId="10163"/>
    <cellStyle name="Normal 89" xfId="10164"/>
    <cellStyle name="Normal 9" xfId="10165"/>
    <cellStyle name="Normal 9 2" xfId="10166"/>
    <cellStyle name="Normal 9 2 2" xfId="10167"/>
    <cellStyle name="Normal 9 2 2 2" xfId="10168"/>
    <cellStyle name="Normal 9 2 3" xfId="10169"/>
    <cellStyle name="Normal 9 3" xfId="10170"/>
    <cellStyle name="Normal 9 3 2" xfId="10171"/>
    <cellStyle name="Normal 9 3 2 2" xfId="12088"/>
    <cellStyle name="Normal 9 3 2 3" xfId="12329"/>
    <cellStyle name="Normal 9 3 3" xfId="12087"/>
    <cellStyle name="Normal 9 3 4" xfId="12328"/>
    <cellStyle name="Normal 9 4" xfId="10172"/>
    <cellStyle name="Normal 9 5" xfId="10173"/>
    <cellStyle name="Normal 90" xfId="10174"/>
    <cellStyle name="Normal 91" xfId="10175"/>
    <cellStyle name="Normal 92" xfId="10176"/>
    <cellStyle name="Normal 93" xfId="10177"/>
    <cellStyle name="Normal 94" xfId="10178"/>
    <cellStyle name="Normal 95" xfId="10179"/>
    <cellStyle name="Normal 96" xfId="10180"/>
    <cellStyle name="Normal 97" xfId="10181"/>
    <cellStyle name="Normal 98" xfId="10182"/>
    <cellStyle name="Normal 99" xfId="10183"/>
    <cellStyle name="Note 10" xfId="10184"/>
    <cellStyle name="Note 10 2" xfId="10185"/>
    <cellStyle name="Note 10 2 2" xfId="10186"/>
    <cellStyle name="Note 10 3" xfId="10187"/>
    <cellStyle name="Note 10 3 2" xfId="10188"/>
    <cellStyle name="Note 10 4" xfId="10189"/>
    <cellStyle name="Note 11" xfId="10190"/>
    <cellStyle name="Note 11 2" xfId="10191"/>
    <cellStyle name="Note 11 2 2" xfId="10192"/>
    <cellStyle name="Note 11 3" xfId="10193"/>
    <cellStyle name="Note 12" xfId="10194"/>
    <cellStyle name="Note 12 2" xfId="10195"/>
    <cellStyle name="Note 12 2 2" xfId="10196"/>
    <cellStyle name="Note 12 3" xfId="10197"/>
    <cellStyle name="Note 12 3 2" xfId="10198"/>
    <cellStyle name="Note 12 3 2 2" xfId="10199"/>
    <cellStyle name="Note 12 3 2 3" xfId="10200"/>
    <cellStyle name="Note 12 3 2 4" xfId="10201"/>
    <cellStyle name="Note 12 3 2 5" xfId="10202"/>
    <cellStyle name="Note 12 3 3" xfId="10203"/>
    <cellStyle name="Note 12 3 4" xfId="10204"/>
    <cellStyle name="Note 12 3 5" xfId="10205"/>
    <cellStyle name="Note 12 3 6" xfId="10206"/>
    <cellStyle name="Note 12 4" xfId="10207"/>
    <cellStyle name="Note 12 4 2" xfId="10208"/>
    <cellStyle name="Note 12 4 3" xfId="10209"/>
    <cellStyle name="Note 12 4 4" xfId="10210"/>
    <cellStyle name="Note 12 4 5" xfId="10211"/>
    <cellStyle name="Note 13" xfId="10212"/>
    <cellStyle name="Note 13 2" xfId="10213"/>
    <cellStyle name="Note 13 3" xfId="10214"/>
    <cellStyle name="Note 14" xfId="10215"/>
    <cellStyle name="Note 15" xfId="10216"/>
    <cellStyle name="Note 16" xfId="10217"/>
    <cellStyle name="Note 2" xfId="10218"/>
    <cellStyle name="Note 2 2" xfId="10219"/>
    <cellStyle name="Note 2 2 2" xfId="10220"/>
    <cellStyle name="Note 2 2 2 2" xfId="10221"/>
    <cellStyle name="Note 2 2 2 3" xfId="10222"/>
    <cellStyle name="Note 2 2 2 4" xfId="10223"/>
    <cellStyle name="Note 2 2 2 5" xfId="10224"/>
    <cellStyle name="Note 2 2 3" xfId="10225"/>
    <cellStyle name="Note 2 2 3 2" xfId="10226"/>
    <cellStyle name="Note 2 2 3 3" xfId="10227"/>
    <cellStyle name="Note 2 2 3 4" xfId="10228"/>
    <cellStyle name="Note 2 2 3 5" xfId="10229"/>
    <cellStyle name="Note 2 2 4" xfId="10230"/>
    <cellStyle name="Note 2 2 5" xfId="10231"/>
    <cellStyle name="Note 2 2 5 2" xfId="12089"/>
    <cellStyle name="Note 2 2 5 3" xfId="12330"/>
    <cellStyle name="Note 2 3" xfId="10232"/>
    <cellStyle name="Note 2 3 2" xfId="10233"/>
    <cellStyle name="Note 2 3 2 2" xfId="10234"/>
    <cellStyle name="Note 2 3 3" xfId="10235"/>
    <cellStyle name="Note 2 3 3 2" xfId="10236"/>
    <cellStyle name="Note 2 3 4" xfId="10237"/>
    <cellStyle name="Note 2 3 5" xfId="10238"/>
    <cellStyle name="Note 2 4" xfId="10239"/>
    <cellStyle name="Note 2 4 2" xfId="10240"/>
    <cellStyle name="Note 2 4 3" xfId="10241"/>
    <cellStyle name="Note 2 4 4" xfId="10242"/>
    <cellStyle name="Note 2 4 5" xfId="10243"/>
    <cellStyle name="Note 2 5" xfId="10244"/>
    <cellStyle name="Note 2 5 2" xfId="10245"/>
    <cellStyle name="Note 2 6" xfId="10246"/>
    <cellStyle name="Note 2 7" xfId="10247"/>
    <cellStyle name="Note 2 7 2" xfId="12090"/>
    <cellStyle name="Note 2 7 3" xfId="12331"/>
    <cellStyle name="Note 2_AURORA Total New" xfId="10248"/>
    <cellStyle name="Note 3" xfId="10249"/>
    <cellStyle name="Note 3 2" xfId="10250"/>
    <cellStyle name="Note 3 2 2" xfId="10251"/>
    <cellStyle name="Note 3 2 3" xfId="10252"/>
    <cellStyle name="Note 3 2 4" xfId="10253"/>
    <cellStyle name="Note 3 2 5" xfId="10254"/>
    <cellStyle name="Note 3 3" xfId="10255"/>
    <cellStyle name="Note 3 3 2" xfId="10256"/>
    <cellStyle name="Note 3 3 3" xfId="10257"/>
    <cellStyle name="Note 3 3 4" xfId="10258"/>
    <cellStyle name="Note 3 3 5" xfId="10259"/>
    <cellStyle name="Note 3 4" xfId="10260"/>
    <cellStyle name="Note 3 5" xfId="10261"/>
    <cellStyle name="Note 3 5 2" xfId="12091"/>
    <cellStyle name="Note 3 5 3" xfId="12332"/>
    <cellStyle name="Note 4" xfId="10262"/>
    <cellStyle name="Note 4 2" xfId="10263"/>
    <cellStyle name="Note 4 2 2" xfId="10264"/>
    <cellStyle name="Note 4 2 3" xfId="10265"/>
    <cellStyle name="Note 4 2 4" xfId="10266"/>
    <cellStyle name="Note 4 2 5" xfId="10267"/>
    <cellStyle name="Note 4 3" xfId="10268"/>
    <cellStyle name="Note 4 3 2" xfId="10269"/>
    <cellStyle name="Note 4 3 3" xfId="10270"/>
    <cellStyle name="Note 4 3 4" xfId="10271"/>
    <cellStyle name="Note 4 3 5" xfId="10272"/>
    <cellStyle name="Note 4 4" xfId="10273"/>
    <cellStyle name="Note 5" xfId="10274"/>
    <cellStyle name="Note 5 2" xfId="10275"/>
    <cellStyle name="Note 5 2 2" xfId="10276"/>
    <cellStyle name="Note 5 2 3" xfId="10277"/>
    <cellStyle name="Note 5 2 4" xfId="10278"/>
    <cellStyle name="Note 5 2 5" xfId="10279"/>
    <cellStyle name="Note 5 3" xfId="10280"/>
    <cellStyle name="Note 5 3 2" xfId="10281"/>
    <cellStyle name="Note 5 3 3" xfId="10282"/>
    <cellStyle name="Note 5 3 4" xfId="10283"/>
    <cellStyle name="Note 5 3 5" xfId="10284"/>
    <cellStyle name="Note 5 4" xfId="10285"/>
    <cellStyle name="Note 6" xfId="10286"/>
    <cellStyle name="Note 6 2" xfId="10287"/>
    <cellStyle name="Note 6 2 2" xfId="10288"/>
    <cellStyle name="Note 6 2 3" xfId="10289"/>
    <cellStyle name="Note 6 2 4" xfId="10290"/>
    <cellStyle name="Note 6 2 5" xfId="10291"/>
    <cellStyle name="Note 6 3" xfId="10292"/>
    <cellStyle name="Note 6 3 2" xfId="10293"/>
    <cellStyle name="Note 6 3 3" xfId="10294"/>
    <cellStyle name="Note 6 3 4" xfId="10295"/>
    <cellStyle name="Note 6 3 5" xfId="10296"/>
    <cellStyle name="Note 6 4" xfId="10297"/>
    <cellStyle name="Note 7" xfId="10298"/>
    <cellStyle name="Note 7 2" xfId="10299"/>
    <cellStyle name="Note 7 2 2" xfId="10300"/>
    <cellStyle name="Note 7 2 3" xfId="10301"/>
    <cellStyle name="Note 7 2 4" xfId="10302"/>
    <cellStyle name="Note 7 2 5" xfId="10303"/>
    <cellStyle name="Note 7 3" xfId="10304"/>
    <cellStyle name="Note 7 3 2" xfId="10305"/>
    <cellStyle name="Note 7 3 3" xfId="10306"/>
    <cellStyle name="Note 7 3 4" xfId="10307"/>
    <cellStyle name="Note 7 3 5" xfId="10308"/>
    <cellStyle name="Note 7 4" xfId="10309"/>
    <cellStyle name="Note 8" xfId="10310"/>
    <cellStyle name="Note 8 2" xfId="10311"/>
    <cellStyle name="Note 8 2 2" xfId="10312"/>
    <cellStyle name="Note 8 2 3" xfId="10313"/>
    <cellStyle name="Note 8 2 4" xfId="10314"/>
    <cellStyle name="Note 8 2 5" xfId="10315"/>
    <cellStyle name="Note 8 3" xfId="10316"/>
    <cellStyle name="Note 8 3 2" xfId="10317"/>
    <cellStyle name="Note 8 3 3" xfId="10318"/>
    <cellStyle name="Note 8 3 4" xfId="10319"/>
    <cellStyle name="Note 8 3 5" xfId="10320"/>
    <cellStyle name="Note 8 4" xfId="10321"/>
    <cellStyle name="Note 9" xfId="10322"/>
    <cellStyle name="Note 9 2" xfId="10323"/>
    <cellStyle name="Note 9 2 2" xfId="10324"/>
    <cellStyle name="Note 9 2 3" xfId="10325"/>
    <cellStyle name="Note 9 2 4" xfId="10326"/>
    <cellStyle name="Note 9 2 5" xfId="10327"/>
    <cellStyle name="Note 9 3" xfId="10328"/>
    <cellStyle name="Note 9 3 2" xfId="10329"/>
    <cellStyle name="Note 9 3 3" xfId="10330"/>
    <cellStyle name="Note 9 3 4" xfId="10331"/>
    <cellStyle name="Note 9 3 5" xfId="10332"/>
    <cellStyle name="Note 9 4" xfId="10333"/>
    <cellStyle name="Output 2" xfId="10334"/>
    <cellStyle name="Output 2 2" xfId="10335"/>
    <cellStyle name="Output 2 2 2" xfId="10336"/>
    <cellStyle name="Output 2 2 2 2" xfId="10337"/>
    <cellStyle name="Output 2 2 2 3" xfId="10338"/>
    <cellStyle name="Output 2 2 2 4" xfId="10339"/>
    <cellStyle name="Output 2 2 2 5" xfId="10340"/>
    <cellStyle name="Output 2 2 3" xfId="10341"/>
    <cellStyle name="Output 2 2 3 2" xfId="10342"/>
    <cellStyle name="Output 2 3" xfId="10343"/>
    <cellStyle name="Output 2 4" xfId="10344"/>
    <cellStyle name="Output 2 4 2" xfId="10345"/>
    <cellStyle name="Output 2 5" xfId="10346"/>
    <cellStyle name="Output 2 6" xfId="10347"/>
    <cellStyle name="Output 2 7" xfId="10348"/>
    <cellStyle name="Output 3" xfId="10349"/>
    <cellStyle name="Output 3 2" xfId="10350"/>
    <cellStyle name="Output 3 3" xfId="10351"/>
    <cellStyle name="Output 3 3 2" xfId="10352"/>
    <cellStyle name="Output 3 4" xfId="10353"/>
    <cellStyle name="Output 3 5" xfId="10354"/>
    <cellStyle name="Output 3 6" xfId="10355"/>
    <cellStyle name="Output 3 7" xfId="10356"/>
    <cellStyle name="Output 3 8" xfId="10357"/>
    <cellStyle name="Output 4" xfId="10358"/>
    <cellStyle name="Output 4 2" xfId="10359"/>
    <cellStyle name="Output 5" xfId="10360"/>
    <cellStyle name="Output 6" xfId="10361"/>
    <cellStyle name="Output 6 2" xfId="10362"/>
    <cellStyle name="Output 7" xfId="10363"/>
    <cellStyle name="Output 7 2" xfId="12092"/>
    <cellStyle name="Output 7 3" xfId="12333"/>
    <cellStyle name="Output 8" xfId="10364"/>
    <cellStyle name="Percen - Style1" xfId="10365"/>
    <cellStyle name="Percen - Style1 2" xfId="10366"/>
    <cellStyle name="Percen - Style1 2 2" xfId="10367"/>
    <cellStyle name="Percen - Style1 3" xfId="10368"/>
    <cellStyle name="Percen - Style1 3 2" xfId="12093"/>
    <cellStyle name="Percen - Style1 3 3" xfId="12334"/>
    <cellStyle name="Percen - Style2" xfId="10369"/>
    <cellStyle name="Percen - Style2 2" xfId="10370"/>
    <cellStyle name="Percen - Style2 2 2" xfId="10371"/>
    <cellStyle name="Percen - Style2 3" xfId="10372"/>
    <cellStyle name="Percen - Style3" xfId="10373"/>
    <cellStyle name="Percen - Style3 2" xfId="10374"/>
    <cellStyle name="Percen - Style3 2 2" xfId="10375"/>
    <cellStyle name="Percen - Style3 3" xfId="10376"/>
    <cellStyle name="Percen - Style3 4" xfId="10377"/>
    <cellStyle name="Percen - Style3_ACCOUNTS" xfId="10378"/>
    <cellStyle name="Percent" xfId="3" builtinId="5"/>
    <cellStyle name="Percent (0)" xfId="10379"/>
    <cellStyle name="Percent [2]" xfId="10380"/>
    <cellStyle name="Percent [2] 2" xfId="10381"/>
    <cellStyle name="Percent [2] 2 2" xfId="10382"/>
    <cellStyle name="Percent [2] 2 2 2" xfId="10383"/>
    <cellStyle name="Percent [2] 2 3" xfId="10384"/>
    <cellStyle name="Percent [2] 3" xfId="10385"/>
    <cellStyle name="Percent [2] 3 2" xfId="10386"/>
    <cellStyle name="Percent [2] 3 2 2" xfId="10387"/>
    <cellStyle name="Percent [2] 3 3" xfId="10388"/>
    <cellStyle name="Percent [2] 3 3 2" xfId="10389"/>
    <cellStyle name="Percent [2] 3 4" xfId="10390"/>
    <cellStyle name="Percent [2] 3 4 2" xfId="10391"/>
    <cellStyle name="Percent [2] 4" xfId="10392"/>
    <cellStyle name="Percent [2] 4 2" xfId="10393"/>
    <cellStyle name="Percent [2] 5" xfId="10394"/>
    <cellStyle name="Percent [2] 6" xfId="10395"/>
    <cellStyle name="Percent [2] 6 2" xfId="10396"/>
    <cellStyle name="Percent [2] 7" xfId="10397"/>
    <cellStyle name="Percent [2] 7 2" xfId="10398"/>
    <cellStyle name="Percent [2] 8" xfId="10399"/>
    <cellStyle name="Percent [2] 8 2" xfId="12094"/>
    <cellStyle name="Percent [2] 8 3" xfId="12335"/>
    <cellStyle name="Percent 10" xfId="10400"/>
    <cellStyle name="Percent 10 2" xfId="10401"/>
    <cellStyle name="Percent 10 3" xfId="10402"/>
    <cellStyle name="Percent 10 3 2" xfId="10403"/>
    <cellStyle name="Percent 10 4" xfId="10404"/>
    <cellStyle name="Percent 100" xfId="10405"/>
    <cellStyle name="Percent 101" xfId="10406"/>
    <cellStyle name="Percent 102" xfId="10407"/>
    <cellStyle name="Percent 103" xfId="10408"/>
    <cellStyle name="Percent 104" xfId="10409"/>
    <cellStyle name="Percent 105" xfId="10410"/>
    <cellStyle name="Percent 106" xfId="10411"/>
    <cellStyle name="Percent 107" xfId="10412"/>
    <cellStyle name="Percent 108" xfId="10413"/>
    <cellStyle name="Percent 109" xfId="10414"/>
    <cellStyle name="Percent 11" xfId="10415"/>
    <cellStyle name="Percent 11 2" xfId="10416"/>
    <cellStyle name="Percent 11 2 2" xfId="10417"/>
    <cellStyle name="Percent 11 3" xfId="10418"/>
    <cellStyle name="Percent 11 3 2" xfId="10419"/>
    <cellStyle name="Percent 11 4" xfId="10420"/>
    <cellStyle name="Percent 11 4 2" xfId="10421"/>
    <cellStyle name="Percent 11 5" xfId="10422"/>
    <cellStyle name="Percent 110" xfId="10423"/>
    <cellStyle name="Percent 111" xfId="10424"/>
    <cellStyle name="Percent 112" xfId="10425"/>
    <cellStyle name="Percent 113" xfId="10426"/>
    <cellStyle name="Percent 114" xfId="10427"/>
    <cellStyle name="Percent 115" xfId="10428"/>
    <cellStyle name="Percent 116" xfId="10429"/>
    <cellStyle name="Percent 117" xfId="10430"/>
    <cellStyle name="Percent 118" xfId="10431"/>
    <cellStyle name="Percent 119" xfId="10432"/>
    <cellStyle name="Percent 12" xfId="10433"/>
    <cellStyle name="Percent 12 2" xfId="10434"/>
    <cellStyle name="Percent 12 2 2" xfId="10435"/>
    <cellStyle name="Percent 12 2 2 2" xfId="10436"/>
    <cellStyle name="Percent 12 2 3" xfId="10437"/>
    <cellStyle name="Percent 12 3" xfId="10438"/>
    <cellStyle name="Percent 12 3 2" xfId="10439"/>
    <cellStyle name="Percent 12 4" xfId="10440"/>
    <cellStyle name="Percent 12 4 2" xfId="10441"/>
    <cellStyle name="Percent 12 5" xfId="10442"/>
    <cellStyle name="Percent 12 5 2" xfId="10443"/>
    <cellStyle name="Percent 120" xfId="10444"/>
    <cellStyle name="Percent 121" xfId="10445"/>
    <cellStyle name="Percent 121 2" xfId="12095"/>
    <cellStyle name="Percent 121 3" xfId="12336"/>
    <cellStyle name="Percent 122" xfId="10446"/>
    <cellStyle name="Percent 122 2" xfId="12096"/>
    <cellStyle name="Percent 122 3" xfId="12337"/>
    <cellStyle name="Percent 123" xfId="10447"/>
    <cellStyle name="Percent 123 2" xfId="12097"/>
    <cellStyle name="Percent 123 3" xfId="12338"/>
    <cellStyle name="Percent 124" xfId="10448"/>
    <cellStyle name="Percent 124 2" xfId="12098"/>
    <cellStyle name="Percent 124 3" xfId="12339"/>
    <cellStyle name="Percent 13" xfId="10449"/>
    <cellStyle name="Percent 13 2" xfId="10450"/>
    <cellStyle name="Percent 13 2 2" xfId="10451"/>
    <cellStyle name="Percent 13 2 3" xfId="10452"/>
    <cellStyle name="Percent 13 3" xfId="10453"/>
    <cellStyle name="Percent 13 3 2" xfId="10454"/>
    <cellStyle name="Percent 13 4" xfId="10455"/>
    <cellStyle name="Percent 13 5" xfId="10456"/>
    <cellStyle name="Percent 13 6" xfId="10457"/>
    <cellStyle name="Percent 14" xfId="10458"/>
    <cellStyle name="Percent 14 2" xfId="10459"/>
    <cellStyle name="Percent 14 2 2" xfId="10460"/>
    <cellStyle name="Percent 14 3" xfId="10461"/>
    <cellStyle name="Percent 14 4" xfId="10462"/>
    <cellStyle name="Percent 14 4 2" xfId="10463"/>
    <cellStyle name="Percent 14 5" xfId="10464"/>
    <cellStyle name="Percent 15" xfId="10465"/>
    <cellStyle name="Percent 15 2" xfId="10466"/>
    <cellStyle name="Percent 15 2 2" xfId="10467"/>
    <cellStyle name="Percent 15 2 3" xfId="10468"/>
    <cellStyle name="Percent 15 2 4" xfId="10469"/>
    <cellStyle name="Percent 15 3" xfId="10470"/>
    <cellStyle name="Percent 15 3 2" xfId="10471"/>
    <cellStyle name="Percent 15 4" xfId="10472"/>
    <cellStyle name="Percent 15 4 2" xfId="10473"/>
    <cellStyle name="Percent 15 5" xfId="10474"/>
    <cellStyle name="Percent 15 6" xfId="10475"/>
    <cellStyle name="Percent 16" xfId="10476"/>
    <cellStyle name="Percent 16 2" xfId="10477"/>
    <cellStyle name="Percent 16 2 2" xfId="10478"/>
    <cellStyle name="Percent 16 3" xfId="10479"/>
    <cellStyle name="Percent 16 3 2" xfId="10480"/>
    <cellStyle name="Percent 16 4" xfId="10481"/>
    <cellStyle name="Percent 16 4 2" xfId="10482"/>
    <cellStyle name="Percent 17" xfId="10483"/>
    <cellStyle name="Percent 17 2" xfId="10484"/>
    <cellStyle name="Percent 17 2 2" xfId="10485"/>
    <cellStyle name="Percent 17 2 3" xfId="10486"/>
    <cellStyle name="Percent 17 3" xfId="10487"/>
    <cellStyle name="Percent 17 3 2" xfId="10488"/>
    <cellStyle name="Percent 17 4" xfId="10489"/>
    <cellStyle name="Percent 17 4 2" xfId="10490"/>
    <cellStyle name="Percent 18" xfId="10491"/>
    <cellStyle name="Percent 18 2" xfId="10492"/>
    <cellStyle name="Percent 18 2 2" xfId="10493"/>
    <cellStyle name="Percent 18 3" xfId="10494"/>
    <cellStyle name="Percent 18 3 2" xfId="10495"/>
    <cellStyle name="Percent 18 4" xfId="10496"/>
    <cellStyle name="Percent 18 4 2" xfId="10497"/>
    <cellStyle name="Percent 18 5" xfId="10498"/>
    <cellStyle name="Percent 18 5 2" xfId="12100"/>
    <cellStyle name="Percent 18 5 3" xfId="12341"/>
    <cellStyle name="Percent 18 6" xfId="12099"/>
    <cellStyle name="Percent 18 7" xfId="12340"/>
    <cellStyle name="Percent 19" xfId="10499"/>
    <cellStyle name="Percent 19 2" xfId="10500"/>
    <cellStyle name="Percent 19 2 2" xfId="10501"/>
    <cellStyle name="Percent 19 3" xfId="10502"/>
    <cellStyle name="Percent 19 3 2" xfId="10503"/>
    <cellStyle name="Percent 19 4" xfId="10504"/>
    <cellStyle name="Percent 19 4 2" xfId="10505"/>
    <cellStyle name="Percent 2" xfId="10506"/>
    <cellStyle name="Percent 2 2" xfId="10507"/>
    <cellStyle name="Percent 2 2 2" xfId="10508"/>
    <cellStyle name="Percent 2 2 2 2" xfId="6"/>
    <cellStyle name="Percent 2 2 2 2 2" xfId="10509"/>
    <cellStyle name="Percent 2 2 3" xfId="10510"/>
    <cellStyle name="Percent 2 2 3 2" xfId="10511"/>
    <cellStyle name="Percent 2 2 3 2 2" xfId="10512"/>
    <cellStyle name="Percent 2 2 3 2 3" xfId="12101"/>
    <cellStyle name="Percent 2 2 3 2 4" xfId="12342"/>
    <cellStyle name="Percent 2 2 4" xfId="10513"/>
    <cellStyle name="Percent 2 2 4 2" xfId="10514"/>
    <cellStyle name="Percent 2 3" xfId="10515"/>
    <cellStyle name="Percent 2 3 2" xfId="10516"/>
    <cellStyle name="Percent 2 3 2 2" xfId="10517"/>
    <cellStyle name="Percent 2 3 3" xfId="10518"/>
    <cellStyle name="Percent 2 3 4" xfId="10519"/>
    <cellStyle name="Percent 2 4" xfId="10520"/>
    <cellStyle name="Percent 2 4 2" xfId="10521"/>
    <cellStyle name="Percent 2 5" xfId="10522"/>
    <cellStyle name="Percent 2 6" xfId="10523"/>
    <cellStyle name="Percent 20" xfId="10524"/>
    <cellStyle name="Percent 20 2" xfId="10525"/>
    <cellStyle name="Percent 20 2 2" xfId="10526"/>
    <cellStyle name="Percent 20 2 3" xfId="10527"/>
    <cellStyle name="Percent 20 2 4" xfId="10528"/>
    <cellStyle name="Percent 20 3" xfId="10529"/>
    <cellStyle name="Percent 20 4" xfId="10530"/>
    <cellStyle name="Percent 20 5" xfId="10531"/>
    <cellStyle name="Percent 21" xfId="10532"/>
    <cellStyle name="Percent 21 2" xfId="10533"/>
    <cellStyle name="Percent 21 3" xfId="10534"/>
    <cellStyle name="Percent 22" xfId="10535"/>
    <cellStyle name="Percent 22 2" xfId="10536"/>
    <cellStyle name="Percent 22 3" xfId="10537"/>
    <cellStyle name="Percent 22 3 2" xfId="10538"/>
    <cellStyle name="Percent 22 4" xfId="10539"/>
    <cellStyle name="Percent 23" xfId="10540"/>
    <cellStyle name="Percent 23 2" xfId="10541"/>
    <cellStyle name="Percent 23 3" xfId="10542"/>
    <cellStyle name="Percent 23 3 2" xfId="10543"/>
    <cellStyle name="Percent 23 4" xfId="10544"/>
    <cellStyle name="Percent 24" xfId="10545"/>
    <cellStyle name="Percent 24 2" xfId="10546"/>
    <cellStyle name="Percent 24 2 2" xfId="10547"/>
    <cellStyle name="Percent 24 3" xfId="10548"/>
    <cellStyle name="Percent 24 3 2" xfId="10549"/>
    <cellStyle name="Percent 24 4" xfId="10550"/>
    <cellStyle name="Percent 24 4 2" xfId="10551"/>
    <cellStyle name="Percent 24 5" xfId="10552"/>
    <cellStyle name="Percent 25" xfId="10553"/>
    <cellStyle name="Percent 25 2" xfId="10554"/>
    <cellStyle name="Percent 25 2 2" xfId="10555"/>
    <cellStyle name="Percent 25 3" xfId="10556"/>
    <cellStyle name="Percent 26" xfId="10557"/>
    <cellStyle name="Percent 26 2" xfId="10558"/>
    <cellStyle name="Percent 27" xfId="10559"/>
    <cellStyle name="Percent 27 2" xfId="10560"/>
    <cellStyle name="Percent 28" xfId="10561"/>
    <cellStyle name="Percent 28 2" xfId="10562"/>
    <cellStyle name="Percent 29" xfId="10563"/>
    <cellStyle name="Percent 29 2" xfId="10564"/>
    <cellStyle name="Percent 3" xfId="10565"/>
    <cellStyle name="Percent 3 2" xfId="10566"/>
    <cellStyle name="Percent 3 2 2" xfId="10567"/>
    <cellStyle name="Percent 3 2 2 2" xfId="10568"/>
    <cellStyle name="Percent 3 2 3" xfId="10569"/>
    <cellStyle name="Percent 3 3" xfId="10570"/>
    <cellStyle name="Percent 3 3 2" xfId="10571"/>
    <cellStyle name="Percent 3 3 2 2" xfId="10572"/>
    <cellStyle name="Percent 3 4" xfId="10573"/>
    <cellStyle name="Percent 3 5" xfId="10574"/>
    <cellStyle name="Percent 3 5 2" xfId="10575"/>
    <cellStyle name="Percent 3 5 3" xfId="10576"/>
    <cellStyle name="Percent 3 6" xfId="10577"/>
    <cellStyle name="Percent 3 6 2" xfId="10578"/>
    <cellStyle name="Percent 3 6 3" xfId="12102"/>
    <cellStyle name="Percent 3 6 4" xfId="12343"/>
    <cellStyle name="Percent 3 7" xfId="10579"/>
    <cellStyle name="Percent 3 7 2" xfId="12103"/>
    <cellStyle name="Percent 3 7 3" xfId="12344"/>
    <cellStyle name="Percent 30" xfId="10580"/>
    <cellStyle name="Percent 30 2" xfId="10581"/>
    <cellStyle name="Percent 31" xfId="10582"/>
    <cellStyle name="Percent 31 2" xfId="10583"/>
    <cellStyle name="Percent 32" xfId="10584"/>
    <cellStyle name="Percent 32 2" xfId="10585"/>
    <cellStyle name="Percent 33" xfId="10586"/>
    <cellStyle name="Percent 33 2" xfId="10587"/>
    <cellStyle name="Percent 34" xfId="10588"/>
    <cellStyle name="Percent 34 2" xfId="10589"/>
    <cellStyle name="Percent 35" xfId="10590"/>
    <cellStyle name="Percent 35 2" xfId="10591"/>
    <cellStyle name="Percent 36" xfId="10592"/>
    <cellStyle name="Percent 36 2" xfId="10593"/>
    <cellStyle name="Percent 37" xfId="10594"/>
    <cellStyle name="Percent 37 2" xfId="10595"/>
    <cellStyle name="Percent 38" xfId="10596"/>
    <cellStyle name="Percent 38 2" xfId="10597"/>
    <cellStyle name="Percent 39" xfId="10598"/>
    <cellStyle name="Percent 39 2" xfId="10599"/>
    <cellStyle name="Percent 4" xfId="10600"/>
    <cellStyle name="Percent 4 2" xfId="10601"/>
    <cellStyle name="Percent 4 2 2" xfId="10602"/>
    <cellStyle name="Percent 4 2 3" xfId="10603"/>
    <cellStyle name="Percent 4 2 3 2" xfId="10604"/>
    <cellStyle name="Percent 4 2 4" xfId="10605"/>
    <cellStyle name="Percent 4 2 5" xfId="10606"/>
    <cellStyle name="Percent 4 3" xfId="10607"/>
    <cellStyle name="Percent 4 3 2" xfId="10608"/>
    <cellStyle name="Percent 4 4" xfId="10609"/>
    <cellStyle name="Percent 4 4 2" xfId="10610"/>
    <cellStyle name="Percent 4 5" xfId="10611"/>
    <cellStyle name="Percent 40" xfId="10612"/>
    <cellStyle name="Percent 40 2" xfId="10613"/>
    <cellStyle name="Percent 41" xfId="10614"/>
    <cellStyle name="Percent 41 2" xfId="10615"/>
    <cellStyle name="Percent 42" xfId="10616"/>
    <cellStyle name="Percent 42 2" xfId="10617"/>
    <cellStyle name="Percent 43" xfId="10618"/>
    <cellStyle name="Percent 43 2" xfId="10619"/>
    <cellStyle name="Percent 44" xfId="10620"/>
    <cellStyle name="Percent 44 2" xfId="10621"/>
    <cellStyle name="Percent 45" xfId="10622"/>
    <cellStyle name="Percent 45 2" xfId="10623"/>
    <cellStyle name="Percent 46" xfId="10624"/>
    <cellStyle name="Percent 47" xfId="10625"/>
    <cellStyle name="Percent 48" xfId="10626"/>
    <cellStyle name="Percent 49" xfId="10627"/>
    <cellStyle name="Percent 5" xfId="10628"/>
    <cellStyle name="Percent 5 2" xfId="10629"/>
    <cellStyle name="Percent 5 2 2" xfId="10630"/>
    <cellStyle name="Percent 5 3" xfId="10631"/>
    <cellStyle name="Percent 5 3 2" xfId="10632"/>
    <cellStyle name="Percent 5 4" xfId="10633"/>
    <cellStyle name="Percent 50" xfId="10634"/>
    <cellStyle name="Percent 51" xfId="10635"/>
    <cellStyle name="Percent 52" xfId="10636"/>
    <cellStyle name="Percent 53" xfId="10637"/>
    <cellStyle name="Percent 54" xfId="10638"/>
    <cellStyle name="Percent 55" xfId="10639"/>
    <cellStyle name="Percent 56" xfId="10640"/>
    <cellStyle name="Percent 57" xfId="10641"/>
    <cellStyle name="Percent 58" xfId="10642"/>
    <cellStyle name="Percent 59" xfId="10643"/>
    <cellStyle name="Percent 6" xfId="10644"/>
    <cellStyle name="Percent 6 2" xfId="10645"/>
    <cellStyle name="Percent 6 2 2" xfId="10646"/>
    <cellStyle name="Percent 6 2 2 2" xfId="10647"/>
    <cellStyle name="Percent 6 2 3" xfId="10648"/>
    <cellStyle name="Percent 6 3" xfId="10649"/>
    <cellStyle name="Percent 6 3 2" xfId="10650"/>
    <cellStyle name="Percent 6 4" xfId="10651"/>
    <cellStyle name="Percent 6 5" xfId="10652"/>
    <cellStyle name="Percent 60" xfId="10653"/>
    <cellStyle name="Percent 61" xfId="10654"/>
    <cellStyle name="Percent 62" xfId="10655"/>
    <cellStyle name="Percent 63" xfId="10656"/>
    <cellStyle name="Percent 64" xfId="10657"/>
    <cellStyle name="Percent 65" xfId="10658"/>
    <cellStyle name="Percent 66" xfId="10659"/>
    <cellStyle name="Percent 67" xfId="10660"/>
    <cellStyle name="Percent 68" xfId="10661"/>
    <cellStyle name="Percent 69" xfId="10662"/>
    <cellStyle name="Percent 7" xfId="10663"/>
    <cellStyle name="Percent 7 2" xfId="10664"/>
    <cellStyle name="Percent 7 2 2" xfId="10665"/>
    <cellStyle name="Percent 7 2 3" xfId="10666"/>
    <cellStyle name="Percent 7 3" xfId="10667"/>
    <cellStyle name="Percent 7 3 2" xfId="10668"/>
    <cellStyle name="Percent 7 3 3" xfId="10669"/>
    <cellStyle name="Percent 7 3 4" xfId="10670"/>
    <cellStyle name="Percent 7 4" xfId="10671"/>
    <cellStyle name="Percent 7 4 2" xfId="10672"/>
    <cellStyle name="Percent 7 5" xfId="10673"/>
    <cellStyle name="Percent 7 5 2" xfId="10674"/>
    <cellStyle name="Percent 7 6" xfId="10675"/>
    <cellStyle name="Percent 7 7" xfId="10676"/>
    <cellStyle name="Percent 7 8" xfId="10677"/>
    <cellStyle name="Percent 7 9" xfId="10678"/>
    <cellStyle name="Percent 70" xfId="10679"/>
    <cellStyle name="Percent 71" xfId="10680"/>
    <cellStyle name="Percent 72" xfId="10681"/>
    <cellStyle name="Percent 73" xfId="10682"/>
    <cellStyle name="Percent 74" xfId="10683"/>
    <cellStyle name="Percent 75" xfId="10684"/>
    <cellStyle name="Percent 76" xfId="10685"/>
    <cellStyle name="Percent 77" xfId="10686"/>
    <cellStyle name="Percent 78" xfId="10687"/>
    <cellStyle name="Percent 79" xfId="10688"/>
    <cellStyle name="Percent 8" xfId="10689"/>
    <cellStyle name="Percent 8 2" xfId="10690"/>
    <cellStyle name="Percent 8 2 2" xfId="10691"/>
    <cellStyle name="Percent 8 2 2 2" xfId="12104"/>
    <cellStyle name="Percent 8 2 2 3" xfId="12345"/>
    <cellStyle name="Percent 8 3" xfId="10692"/>
    <cellStyle name="Percent 8 3 2" xfId="10693"/>
    <cellStyle name="Percent 8 4" xfId="10694"/>
    <cellStyle name="Percent 8 4 2" xfId="12105"/>
    <cellStyle name="Percent 8 4 3" xfId="12346"/>
    <cellStyle name="Percent 80" xfId="10695"/>
    <cellStyle name="Percent 81" xfId="10696"/>
    <cellStyle name="Percent 82" xfId="10697"/>
    <cellStyle name="Percent 83" xfId="10698"/>
    <cellStyle name="Percent 84" xfId="10699"/>
    <cellStyle name="Percent 84 2" xfId="12106"/>
    <cellStyle name="Percent 84 3" xfId="12347"/>
    <cellStyle name="Percent 85" xfId="10700"/>
    <cellStyle name="Percent 86" xfId="10701"/>
    <cellStyle name="Percent 86 2" xfId="12107"/>
    <cellStyle name="Percent 86 3" xfId="12348"/>
    <cellStyle name="Percent 87" xfId="10702"/>
    <cellStyle name="Percent 88" xfId="10703"/>
    <cellStyle name="Percent 89" xfId="10704"/>
    <cellStyle name="Percent 9" xfId="10705"/>
    <cellStyle name="Percent 9 2" xfId="10706"/>
    <cellStyle name="Percent 9 2 2" xfId="10707"/>
    <cellStyle name="Percent 9 2 3" xfId="10708"/>
    <cellStyle name="Percent 9 3" xfId="10709"/>
    <cellStyle name="Percent 9 4" xfId="10710"/>
    <cellStyle name="Percent 90" xfId="10711"/>
    <cellStyle name="Percent 91" xfId="10712"/>
    <cellStyle name="Percent 92" xfId="10713"/>
    <cellStyle name="Percent 93" xfId="10714"/>
    <cellStyle name="Percent 94" xfId="10715"/>
    <cellStyle name="Percent 95" xfId="10716"/>
    <cellStyle name="Percent 96" xfId="10717"/>
    <cellStyle name="Percent 97" xfId="10718"/>
    <cellStyle name="Percent 98" xfId="10719"/>
    <cellStyle name="Percent 99" xfId="10720"/>
    <cellStyle name="Processing" xfId="10721"/>
    <cellStyle name="Processing 2" xfId="10722"/>
    <cellStyle name="Processing 2 2" xfId="10723"/>
    <cellStyle name="Processing 2 3" xfId="10724"/>
    <cellStyle name="Processing 2 3 2" xfId="12108"/>
    <cellStyle name="Processing 2 3 3" xfId="12349"/>
    <cellStyle name="Processing 3" xfId="10725"/>
    <cellStyle name="Processing 4" xfId="10726"/>
    <cellStyle name="Processing 4 2" xfId="10727"/>
    <cellStyle name="Processing 5" xfId="10728"/>
    <cellStyle name="Processing 5 2" xfId="12109"/>
    <cellStyle name="Processing 5 3" xfId="12350"/>
    <cellStyle name="Processing_AURORA Total New" xfId="10729"/>
    <cellStyle name="PSChar" xfId="10730"/>
    <cellStyle name="PSChar 2" xfId="10731"/>
    <cellStyle name="PSChar 2 2" xfId="10732"/>
    <cellStyle name="PSChar 3" xfId="10733"/>
    <cellStyle name="PSChar 4" xfId="10734"/>
    <cellStyle name="PSDate" xfId="10735"/>
    <cellStyle name="PSDate 2" xfId="10736"/>
    <cellStyle name="PSDate 2 2" xfId="10737"/>
    <cellStyle name="PSDate 3" xfId="10738"/>
    <cellStyle name="PSDate 4" xfId="10739"/>
    <cellStyle name="PSDec" xfId="10740"/>
    <cellStyle name="PSDec 2" xfId="10741"/>
    <cellStyle name="PSDec 2 2" xfId="10742"/>
    <cellStyle name="PSDec 3" xfId="10743"/>
    <cellStyle name="PSDec 4" xfId="10744"/>
    <cellStyle name="PSHeading" xfId="10745"/>
    <cellStyle name="PSHeading 2" xfId="10746"/>
    <cellStyle name="PSHeading 2 2" xfId="10747"/>
    <cellStyle name="PSHeading 3" xfId="10748"/>
    <cellStyle name="PSHeading 4" xfId="10749"/>
    <cellStyle name="PSInt" xfId="10750"/>
    <cellStyle name="PSInt 2" xfId="10751"/>
    <cellStyle name="PSInt 2 2" xfId="10752"/>
    <cellStyle name="PSInt 3" xfId="10753"/>
    <cellStyle name="PSInt 4" xfId="10754"/>
    <cellStyle name="PSSpacer" xfId="10755"/>
    <cellStyle name="PSSpacer 2" xfId="10756"/>
    <cellStyle name="PSSpacer 2 2" xfId="10757"/>
    <cellStyle name="PSSpacer 3" xfId="10758"/>
    <cellStyle name="PSSpacer 4" xfId="10759"/>
    <cellStyle name="purple - Style8" xfId="10760"/>
    <cellStyle name="purple - Style8 2" xfId="10761"/>
    <cellStyle name="purple - Style8 2 2" xfId="10762"/>
    <cellStyle name="purple - Style8 3" xfId="10763"/>
    <cellStyle name="purple - Style8_ACCOUNTS" xfId="10764"/>
    <cellStyle name="RED" xfId="10765"/>
    <cellStyle name="Red - Style7" xfId="10766"/>
    <cellStyle name="Red - Style7 2" xfId="10767"/>
    <cellStyle name="Red - Style7 2 2" xfId="10768"/>
    <cellStyle name="Red - Style7 3" xfId="10769"/>
    <cellStyle name="Red - Style7_ACCOUNTS" xfId="10770"/>
    <cellStyle name="RED 10" xfId="10771"/>
    <cellStyle name="RED 11" xfId="10772"/>
    <cellStyle name="RED 12" xfId="10773"/>
    <cellStyle name="RED 13" xfId="10774"/>
    <cellStyle name="RED 14" xfId="10775"/>
    <cellStyle name="RED 15" xfId="10776"/>
    <cellStyle name="RED 16" xfId="10777"/>
    <cellStyle name="RED 17" xfId="10778"/>
    <cellStyle name="RED 18" xfId="10779"/>
    <cellStyle name="RED 19" xfId="10780"/>
    <cellStyle name="RED 2" xfId="10781"/>
    <cellStyle name="RED 2 2" xfId="10782"/>
    <cellStyle name="RED 20" xfId="10783"/>
    <cellStyle name="RED 21" xfId="10784"/>
    <cellStyle name="RED 22" xfId="10785"/>
    <cellStyle name="RED 23" xfId="10786"/>
    <cellStyle name="RED 24" xfId="10787"/>
    <cellStyle name="RED 3" xfId="10788"/>
    <cellStyle name="RED 3 2" xfId="10789"/>
    <cellStyle name="RED 4" xfId="10790"/>
    <cellStyle name="RED 4 2" xfId="10791"/>
    <cellStyle name="RED 5" xfId="10792"/>
    <cellStyle name="RED 5 2" xfId="10793"/>
    <cellStyle name="RED 6" xfId="10794"/>
    <cellStyle name="RED 6 2" xfId="10795"/>
    <cellStyle name="RED 7" xfId="10796"/>
    <cellStyle name="RED 8" xfId="10797"/>
    <cellStyle name="RED 9" xfId="10798"/>
    <cellStyle name="RED_04 07E Wild Horse Wind Expansion (C) (2)" xfId="10799"/>
    <cellStyle name="Report" xfId="10800"/>
    <cellStyle name="Report - Style5" xfId="10801"/>
    <cellStyle name="Report - Style6" xfId="10802"/>
    <cellStyle name="Report - Style7" xfId="10803"/>
    <cellStyle name="Report - Style7 2" xfId="10804"/>
    <cellStyle name="Report - Style7 3" xfId="10805"/>
    <cellStyle name="Report - Style7 4" xfId="10806"/>
    <cellStyle name="Report - Style7 5" xfId="10807"/>
    <cellStyle name="Report - Style8" xfId="10808"/>
    <cellStyle name="Report - Style8 2" xfId="10809"/>
    <cellStyle name="Report - Style8 3" xfId="10810"/>
    <cellStyle name="Report - Style8 4" xfId="10811"/>
    <cellStyle name="Report - Style8 5" xfId="10812"/>
    <cellStyle name="Report 2" xfId="10813"/>
    <cellStyle name="Report 2 2" xfId="10814"/>
    <cellStyle name="Report 2 3" xfId="10815"/>
    <cellStyle name="Report 2 3 2" xfId="12110"/>
    <cellStyle name="Report 2 3 3" xfId="12351"/>
    <cellStyle name="Report 3" xfId="10816"/>
    <cellStyle name="Report 4" xfId="10817"/>
    <cellStyle name="Report 4 2" xfId="10818"/>
    <cellStyle name="Report 5" xfId="10819"/>
    <cellStyle name="Report 6" xfId="10820"/>
    <cellStyle name="Report Bar" xfId="10821"/>
    <cellStyle name="Report Bar 2" xfId="10822"/>
    <cellStyle name="Report Bar 2 2" xfId="10823"/>
    <cellStyle name="Report Bar 2 2 2" xfId="10824"/>
    <cellStyle name="Report Bar 2 2 3" xfId="10825"/>
    <cellStyle name="Report Bar 2 2 4" xfId="10826"/>
    <cellStyle name="Report Bar 2 3" xfId="10827"/>
    <cellStyle name="Report Bar 2 4" xfId="10828"/>
    <cellStyle name="Report Bar 2 5" xfId="10829"/>
    <cellStyle name="Report Bar 3" xfId="10830"/>
    <cellStyle name="Report Bar 3 2" xfId="10831"/>
    <cellStyle name="Report Bar 3 3" xfId="10832"/>
    <cellStyle name="Report Bar 3 4" xfId="10833"/>
    <cellStyle name="Report Bar 4" xfId="10834"/>
    <cellStyle name="Report Bar 4 2" xfId="10835"/>
    <cellStyle name="Report Bar 4 3" xfId="10836"/>
    <cellStyle name="Report Bar 4 4" xfId="10837"/>
    <cellStyle name="Report Bar 4 5" xfId="10838"/>
    <cellStyle name="Report Bar 5" xfId="10839"/>
    <cellStyle name="Report Bar_AURORA Total New" xfId="10840"/>
    <cellStyle name="Report Heading" xfId="10841"/>
    <cellStyle name="Report Heading 2" xfId="10842"/>
    <cellStyle name="Report Heading 2 2" xfId="10843"/>
    <cellStyle name="Report Heading 3" xfId="10844"/>
    <cellStyle name="Report Heading_Electric Rev Req Model (2009 GRC) Rebuttal" xfId="10845"/>
    <cellStyle name="Report Percent" xfId="10846"/>
    <cellStyle name="Report Percent 2" xfId="10847"/>
    <cellStyle name="Report Percent 2 2" xfId="10848"/>
    <cellStyle name="Report Percent 2 2 2" xfId="10849"/>
    <cellStyle name="Report Percent 2 3" xfId="10850"/>
    <cellStyle name="Report Percent 3" xfId="10851"/>
    <cellStyle name="Report Percent 3 2" xfId="10852"/>
    <cellStyle name="Report Percent 3 2 2" xfId="10853"/>
    <cellStyle name="Report Percent 3 3" xfId="10854"/>
    <cellStyle name="Report Percent 3 3 2" xfId="10855"/>
    <cellStyle name="Report Percent 3 4" xfId="10856"/>
    <cellStyle name="Report Percent 3 4 2" xfId="10857"/>
    <cellStyle name="Report Percent 4" xfId="10858"/>
    <cellStyle name="Report Percent 4 2" xfId="10859"/>
    <cellStyle name="Report Percent 5" xfId="10860"/>
    <cellStyle name="Report Percent 6" xfId="10861"/>
    <cellStyle name="Report Percent 6 2" xfId="10862"/>
    <cellStyle name="Report Percent 7" xfId="10863"/>
    <cellStyle name="Report Percent 7 2" xfId="10864"/>
    <cellStyle name="Report Percent 8" xfId="10865"/>
    <cellStyle name="Report Percent 8 2" xfId="12111"/>
    <cellStyle name="Report Percent 8 3" xfId="12352"/>
    <cellStyle name="Report Percent_ACCOUNTS" xfId="10866"/>
    <cellStyle name="Report Unit Cost" xfId="10867"/>
    <cellStyle name="Report Unit Cost 2" xfId="10868"/>
    <cellStyle name="Report Unit Cost 2 2" xfId="10869"/>
    <cellStyle name="Report Unit Cost 2 2 2" xfId="10870"/>
    <cellStyle name="Report Unit Cost 2 3" xfId="10871"/>
    <cellStyle name="Report Unit Cost 3" xfId="10872"/>
    <cellStyle name="Report Unit Cost 3 2" xfId="10873"/>
    <cellStyle name="Report Unit Cost 3 2 2" xfId="10874"/>
    <cellStyle name="Report Unit Cost 3 3" xfId="10875"/>
    <cellStyle name="Report Unit Cost 3 3 2" xfId="10876"/>
    <cellStyle name="Report Unit Cost 3 4" xfId="10877"/>
    <cellStyle name="Report Unit Cost 3 4 2" xfId="10878"/>
    <cellStyle name="Report Unit Cost 4" xfId="10879"/>
    <cellStyle name="Report Unit Cost 4 2" xfId="10880"/>
    <cellStyle name="Report Unit Cost 5" xfId="10881"/>
    <cellStyle name="Report Unit Cost 5 2" xfId="10882"/>
    <cellStyle name="Report Unit Cost 5 2 2" xfId="12112"/>
    <cellStyle name="Report Unit Cost 5 2 3" xfId="12353"/>
    <cellStyle name="Report Unit Cost 6" xfId="10883"/>
    <cellStyle name="Report Unit Cost 7" xfId="10884"/>
    <cellStyle name="Report Unit Cost 7 2" xfId="10885"/>
    <cellStyle name="Report Unit Cost 8" xfId="10886"/>
    <cellStyle name="Report Unit Cost 8 2" xfId="10887"/>
    <cellStyle name="Report Unit Cost 8 3" xfId="12113"/>
    <cellStyle name="Report Unit Cost 8 4" xfId="12354"/>
    <cellStyle name="Report Unit Cost 9" xfId="10888"/>
    <cellStyle name="Report Unit Cost 9 2" xfId="12114"/>
    <cellStyle name="Report Unit Cost 9 3" xfId="12355"/>
    <cellStyle name="Report Unit Cost_ACCOUNTS" xfId="10889"/>
    <cellStyle name="Report_Adj Bench DR 3 for Initial Briefs (Electric)" xfId="10890"/>
    <cellStyle name="Reports" xfId="10891"/>
    <cellStyle name="Reports 2" xfId="10892"/>
    <cellStyle name="Reports 2 2" xfId="10893"/>
    <cellStyle name="Reports 3" xfId="10894"/>
    <cellStyle name="Reports Total" xfId="10895"/>
    <cellStyle name="Reports Total 2" xfId="10896"/>
    <cellStyle name="Reports Total 2 2" xfId="10897"/>
    <cellStyle name="Reports Total 2 2 2" xfId="10898"/>
    <cellStyle name="Reports Total 2 2 3" xfId="10899"/>
    <cellStyle name="Reports Total 2 2 4" xfId="10900"/>
    <cellStyle name="Reports Total 2 2 5" xfId="10901"/>
    <cellStyle name="Reports Total 2 3" xfId="10902"/>
    <cellStyle name="Reports Total 2 4" xfId="10903"/>
    <cellStyle name="Reports Total 2 5" xfId="10904"/>
    <cellStyle name="Reports Total 2 6" xfId="10905"/>
    <cellStyle name="Reports Total 3" xfId="10906"/>
    <cellStyle name="Reports Total 3 2" xfId="10907"/>
    <cellStyle name="Reports Total 3 3" xfId="10908"/>
    <cellStyle name="Reports Total 3 4" xfId="10909"/>
    <cellStyle name="Reports Total 3 5" xfId="10910"/>
    <cellStyle name="Reports Total 4" xfId="10911"/>
    <cellStyle name="Reports Total 4 2" xfId="10912"/>
    <cellStyle name="Reports Total 4 3" xfId="10913"/>
    <cellStyle name="Reports Total 4 4" xfId="10914"/>
    <cellStyle name="Reports Total 4 5" xfId="10915"/>
    <cellStyle name="Reports Total 5" xfId="10916"/>
    <cellStyle name="Reports Total_AURORA Total New" xfId="10917"/>
    <cellStyle name="Reports Unit Cost Total" xfId="10918"/>
    <cellStyle name="Reports Unit Cost Total 2" xfId="10919"/>
    <cellStyle name="Reports Unit Cost Total 2 2" xfId="10920"/>
    <cellStyle name="Reports Unit Cost Total 2 3" xfId="10921"/>
    <cellStyle name="Reports Unit Cost Total 2 4" xfId="10922"/>
    <cellStyle name="Reports Unit Cost Total 2 5" xfId="10923"/>
    <cellStyle name="Reports Unit Cost Total 3" xfId="10924"/>
    <cellStyle name="Reports Unit Cost Total 3 2" xfId="10925"/>
    <cellStyle name="Reports Unit Cost Total 4" xfId="10926"/>
    <cellStyle name="Reports Unit Cost Total 4 2" xfId="12115"/>
    <cellStyle name="Reports Unit Cost Total 4 3" xfId="12356"/>
    <cellStyle name="Reports_14.21G &amp; 16.28E Incentive Pay" xfId="10927"/>
    <cellStyle name="RevList" xfId="10928"/>
    <cellStyle name="RevList 2" xfId="10929"/>
    <cellStyle name="RevList 2 2" xfId="10930"/>
    <cellStyle name="RevList 3" xfId="10931"/>
    <cellStyle name="RevList 3 2" xfId="12116"/>
    <cellStyle name="RevList 3 3" xfId="12357"/>
    <cellStyle name="round100" xfId="10932"/>
    <cellStyle name="round100 2" xfId="10933"/>
    <cellStyle name="round100 2 2" xfId="10934"/>
    <cellStyle name="round100 2 2 2" xfId="10935"/>
    <cellStyle name="round100 2 3" xfId="10936"/>
    <cellStyle name="round100 3" xfId="10937"/>
    <cellStyle name="round100 3 2" xfId="10938"/>
    <cellStyle name="round100 3 2 2" xfId="10939"/>
    <cellStyle name="round100 3 3" xfId="10940"/>
    <cellStyle name="round100 3 3 2" xfId="10941"/>
    <cellStyle name="round100 3 4" xfId="10942"/>
    <cellStyle name="round100 3 4 2" xfId="10943"/>
    <cellStyle name="round100 4" xfId="10944"/>
    <cellStyle name="round100 4 2" xfId="10945"/>
    <cellStyle name="round100 5" xfId="10946"/>
    <cellStyle name="round100 6" xfId="10947"/>
    <cellStyle name="round100 6 2" xfId="10948"/>
    <cellStyle name="round100 7" xfId="10949"/>
    <cellStyle name="round100 7 2" xfId="10950"/>
    <cellStyle name="round100 8" xfId="10951"/>
    <cellStyle name="round100 8 2" xfId="12117"/>
    <cellStyle name="round100 8 3" xfId="12358"/>
    <cellStyle name="SAPBEXaggData" xfId="10952"/>
    <cellStyle name="SAPBEXaggData 2" xfId="10953"/>
    <cellStyle name="SAPBEXaggData 2 2" xfId="10954"/>
    <cellStyle name="SAPBEXaggData 2 3" xfId="10955"/>
    <cellStyle name="SAPBEXaggData 2 4" xfId="10956"/>
    <cellStyle name="SAPBEXaggData 2 5" xfId="10957"/>
    <cellStyle name="SAPBEXaggData 3" xfId="10958"/>
    <cellStyle name="SAPBEXaggDataEmph" xfId="10959"/>
    <cellStyle name="SAPBEXaggDataEmph 2" xfId="10960"/>
    <cellStyle name="SAPBEXaggDataEmph 2 2" xfId="10961"/>
    <cellStyle name="SAPBEXaggDataEmph 2 3" xfId="10962"/>
    <cellStyle name="SAPBEXaggDataEmph 2 4" xfId="10963"/>
    <cellStyle name="SAPBEXaggDataEmph 2 5" xfId="10964"/>
    <cellStyle name="SAPBEXaggDataEmph 3" xfId="10965"/>
    <cellStyle name="SAPBEXaggItem" xfId="10966"/>
    <cellStyle name="SAPBEXaggItem 2" xfId="10967"/>
    <cellStyle name="SAPBEXaggItem 2 2" xfId="10968"/>
    <cellStyle name="SAPBEXaggItem 2 3" xfId="10969"/>
    <cellStyle name="SAPBEXaggItem 2 4" xfId="10970"/>
    <cellStyle name="SAPBEXaggItem 2 5" xfId="10971"/>
    <cellStyle name="SAPBEXaggItem 3" xfId="10972"/>
    <cellStyle name="SAPBEXaggItemX" xfId="10973"/>
    <cellStyle name="SAPBEXaggItemX 2" xfId="10974"/>
    <cellStyle name="SAPBEXaggItemX 2 2" xfId="10975"/>
    <cellStyle name="SAPBEXaggItemX 2 3" xfId="10976"/>
    <cellStyle name="SAPBEXaggItemX 2 4" xfId="10977"/>
    <cellStyle name="SAPBEXaggItemX 2 5" xfId="10978"/>
    <cellStyle name="SAPBEXaggItemX 3" xfId="10979"/>
    <cellStyle name="SAPBEXchaText" xfId="10980"/>
    <cellStyle name="SAPBEXchaText 2" xfId="10981"/>
    <cellStyle name="SAPBEXchaText 2 2" xfId="10982"/>
    <cellStyle name="SAPBEXchaText 2 2 2" xfId="10983"/>
    <cellStyle name="SAPBEXchaText 2 2 2 2" xfId="10984"/>
    <cellStyle name="SAPBEXchaText 2 2 2 3" xfId="10985"/>
    <cellStyle name="SAPBEXchaText 2 2 2 4" xfId="10986"/>
    <cellStyle name="SAPBEXchaText 2 2 2 5" xfId="10987"/>
    <cellStyle name="SAPBEXchaText 2 2 3" xfId="10988"/>
    <cellStyle name="SAPBEXchaText 2 2 4" xfId="10989"/>
    <cellStyle name="SAPBEXchaText 2 2 5" xfId="10990"/>
    <cellStyle name="SAPBEXchaText 2 2 6" xfId="10991"/>
    <cellStyle name="SAPBEXchaText 2 3" xfId="10992"/>
    <cellStyle name="SAPBEXchaText 2 3 2" xfId="10993"/>
    <cellStyle name="SAPBEXchaText 2 3 3" xfId="10994"/>
    <cellStyle name="SAPBEXchaText 2 3 4" xfId="10995"/>
    <cellStyle name="SAPBEXchaText 2 3 5" xfId="10996"/>
    <cellStyle name="SAPBEXchaText 2 4" xfId="10997"/>
    <cellStyle name="SAPBEXchaText 2 5" xfId="10998"/>
    <cellStyle name="SAPBEXchaText 2 6" xfId="10999"/>
    <cellStyle name="SAPBEXchaText 2 7" xfId="11000"/>
    <cellStyle name="SAPBEXchaText 3" xfId="11001"/>
    <cellStyle name="SAPBEXchaText 3 2" xfId="11002"/>
    <cellStyle name="SAPBEXchaText 3 2 2" xfId="11003"/>
    <cellStyle name="SAPBEXchaText 3 2 2 2" xfId="11004"/>
    <cellStyle name="SAPBEXchaText 3 2 2 3" xfId="11005"/>
    <cellStyle name="SAPBEXchaText 3 2 2 4" xfId="11006"/>
    <cellStyle name="SAPBEXchaText 3 2 2 5" xfId="11007"/>
    <cellStyle name="SAPBEXchaText 3 2 3" xfId="11008"/>
    <cellStyle name="SAPBEXchaText 3 2 4" xfId="11009"/>
    <cellStyle name="SAPBEXchaText 3 2 5" xfId="11010"/>
    <cellStyle name="SAPBEXchaText 3 2 6" xfId="11011"/>
    <cellStyle name="SAPBEXchaText 3 3" xfId="11012"/>
    <cellStyle name="SAPBEXchaText 3 3 2" xfId="11013"/>
    <cellStyle name="SAPBEXchaText 3 3 2 2" xfId="11014"/>
    <cellStyle name="SAPBEXchaText 3 3 2 3" xfId="11015"/>
    <cellStyle name="SAPBEXchaText 3 3 2 4" xfId="11016"/>
    <cellStyle name="SAPBEXchaText 3 3 2 5" xfId="11017"/>
    <cellStyle name="SAPBEXchaText 3 3 3" xfId="11018"/>
    <cellStyle name="SAPBEXchaText 3 3 4" xfId="11019"/>
    <cellStyle name="SAPBEXchaText 3 3 5" xfId="11020"/>
    <cellStyle name="SAPBEXchaText 3 3 6" xfId="11021"/>
    <cellStyle name="SAPBEXchaText 3 4" xfId="11022"/>
    <cellStyle name="SAPBEXchaText 3 4 2" xfId="11023"/>
    <cellStyle name="SAPBEXchaText 3 4 2 2" xfId="11024"/>
    <cellStyle name="SAPBEXchaText 3 4 2 3" xfId="11025"/>
    <cellStyle name="SAPBEXchaText 3 4 2 4" xfId="11026"/>
    <cellStyle name="SAPBEXchaText 3 4 2 5" xfId="11027"/>
    <cellStyle name="SAPBEXchaText 3 4 3" xfId="11028"/>
    <cellStyle name="SAPBEXchaText 3 4 4" xfId="11029"/>
    <cellStyle name="SAPBEXchaText 3 4 5" xfId="11030"/>
    <cellStyle name="SAPBEXchaText 3 4 6" xfId="11031"/>
    <cellStyle name="SAPBEXchaText 3 5" xfId="11032"/>
    <cellStyle name="SAPBEXchaText 3 6" xfId="11033"/>
    <cellStyle name="SAPBEXchaText 3 7" xfId="11034"/>
    <cellStyle name="SAPBEXchaText 3 8" xfId="11035"/>
    <cellStyle name="SAPBEXchaText 4" xfId="11036"/>
    <cellStyle name="SAPBEXchaText 4 2" xfId="11037"/>
    <cellStyle name="SAPBEXchaText 4 2 2" xfId="11038"/>
    <cellStyle name="SAPBEXchaText 4 2 3" xfId="11039"/>
    <cellStyle name="SAPBEXchaText 4 2 4" xfId="11040"/>
    <cellStyle name="SAPBEXchaText 4 2 5" xfId="11041"/>
    <cellStyle name="SAPBEXchaText 4 3" xfId="11042"/>
    <cellStyle name="SAPBEXchaText 4 4" xfId="11043"/>
    <cellStyle name="SAPBEXchaText 4 5" xfId="11044"/>
    <cellStyle name="SAPBEXchaText 4 6" xfId="11045"/>
    <cellStyle name="SAPBEXchaText 5" xfId="11046"/>
    <cellStyle name="SAPBEXchaText 5 2" xfId="11047"/>
    <cellStyle name="SAPBEXchaText 5 3" xfId="11048"/>
    <cellStyle name="SAPBEXchaText 5 4" xfId="11049"/>
    <cellStyle name="SAPBEXchaText 5 5" xfId="11050"/>
    <cellStyle name="SAPBEXchaText 6" xfId="11051"/>
    <cellStyle name="SAPBEXchaText 7" xfId="11052"/>
    <cellStyle name="SAPBEXchaText 8" xfId="11053"/>
    <cellStyle name="SAPBEXchaText 9" xfId="11054"/>
    <cellStyle name="SAPBEXexcBad7" xfId="11055"/>
    <cellStyle name="SAPBEXexcBad7 2" xfId="11056"/>
    <cellStyle name="SAPBEXexcBad7 2 2" xfId="11057"/>
    <cellStyle name="SAPBEXexcBad7 2 3" xfId="11058"/>
    <cellStyle name="SAPBEXexcBad7 2 4" xfId="11059"/>
    <cellStyle name="SAPBEXexcBad7 2 5" xfId="11060"/>
    <cellStyle name="SAPBEXexcBad7 3" xfId="11061"/>
    <cellStyle name="SAPBEXexcBad8" xfId="11062"/>
    <cellStyle name="SAPBEXexcBad8 2" xfId="11063"/>
    <cellStyle name="SAPBEXexcBad8 2 2" xfId="11064"/>
    <cellStyle name="SAPBEXexcBad8 2 3" xfId="11065"/>
    <cellStyle name="SAPBEXexcBad8 2 4" xfId="11066"/>
    <cellStyle name="SAPBEXexcBad8 2 5" xfId="11067"/>
    <cellStyle name="SAPBEXexcBad8 3" xfId="11068"/>
    <cellStyle name="SAPBEXexcBad9" xfId="11069"/>
    <cellStyle name="SAPBEXexcBad9 2" xfId="11070"/>
    <cellStyle name="SAPBEXexcBad9 2 2" xfId="11071"/>
    <cellStyle name="SAPBEXexcBad9 2 3" xfId="11072"/>
    <cellStyle name="SAPBEXexcBad9 2 4" xfId="11073"/>
    <cellStyle name="SAPBEXexcBad9 2 5" xfId="11074"/>
    <cellStyle name="SAPBEXexcBad9 3" xfId="11075"/>
    <cellStyle name="SAPBEXexcCritical4" xfId="11076"/>
    <cellStyle name="SAPBEXexcCritical4 2" xfId="11077"/>
    <cellStyle name="SAPBEXexcCritical4 2 2" xfId="11078"/>
    <cellStyle name="SAPBEXexcCritical4 2 3" xfId="11079"/>
    <cellStyle name="SAPBEXexcCritical4 2 4" xfId="11080"/>
    <cellStyle name="SAPBEXexcCritical4 2 5" xfId="11081"/>
    <cellStyle name="SAPBEXexcCritical4 3" xfId="11082"/>
    <cellStyle name="SAPBEXexcCritical5" xfId="11083"/>
    <cellStyle name="SAPBEXexcCritical5 2" xfId="11084"/>
    <cellStyle name="SAPBEXexcCritical5 2 2" xfId="11085"/>
    <cellStyle name="SAPBEXexcCritical5 2 3" xfId="11086"/>
    <cellStyle name="SAPBEXexcCritical5 2 4" xfId="11087"/>
    <cellStyle name="SAPBEXexcCritical5 2 5" xfId="11088"/>
    <cellStyle name="SAPBEXexcCritical5 3" xfId="11089"/>
    <cellStyle name="SAPBEXexcCritical6" xfId="11090"/>
    <cellStyle name="SAPBEXexcCritical6 2" xfId="11091"/>
    <cellStyle name="SAPBEXexcCritical6 2 2" xfId="11092"/>
    <cellStyle name="SAPBEXexcCritical6 2 3" xfId="11093"/>
    <cellStyle name="SAPBEXexcCritical6 2 4" xfId="11094"/>
    <cellStyle name="SAPBEXexcCritical6 2 5" xfId="11095"/>
    <cellStyle name="SAPBEXexcCritical6 3" xfId="11096"/>
    <cellStyle name="SAPBEXexcGood1" xfId="11097"/>
    <cellStyle name="SAPBEXexcGood1 2" xfId="11098"/>
    <cellStyle name="SAPBEXexcGood1 2 2" xfId="11099"/>
    <cellStyle name="SAPBEXexcGood1 2 3" xfId="11100"/>
    <cellStyle name="SAPBEXexcGood1 2 4" xfId="11101"/>
    <cellStyle name="SAPBEXexcGood1 2 5" xfId="11102"/>
    <cellStyle name="SAPBEXexcGood1 3" xfId="11103"/>
    <cellStyle name="SAPBEXexcGood2" xfId="11104"/>
    <cellStyle name="SAPBEXexcGood2 2" xfId="11105"/>
    <cellStyle name="SAPBEXexcGood2 2 2" xfId="11106"/>
    <cellStyle name="SAPBEXexcGood2 2 3" xfId="11107"/>
    <cellStyle name="SAPBEXexcGood2 2 4" xfId="11108"/>
    <cellStyle name="SAPBEXexcGood2 2 5" xfId="11109"/>
    <cellStyle name="SAPBEXexcGood2 3" xfId="11110"/>
    <cellStyle name="SAPBEXexcGood3" xfId="11111"/>
    <cellStyle name="SAPBEXexcGood3 2" xfId="11112"/>
    <cellStyle name="SAPBEXexcGood3 2 2" xfId="11113"/>
    <cellStyle name="SAPBEXexcGood3 2 3" xfId="11114"/>
    <cellStyle name="SAPBEXexcGood3 2 4" xfId="11115"/>
    <cellStyle name="SAPBEXexcGood3 2 5" xfId="11116"/>
    <cellStyle name="SAPBEXexcGood3 3" xfId="11117"/>
    <cellStyle name="SAPBEXfilterDrill" xfId="11118"/>
    <cellStyle name="SAPBEXfilterDrill 2" xfId="11119"/>
    <cellStyle name="SAPBEXfilterDrill 2 2" xfId="11120"/>
    <cellStyle name="SAPBEXfilterDrill 2 3" xfId="11121"/>
    <cellStyle name="SAPBEXfilterDrill 2 4" xfId="11122"/>
    <cellStyle name="SAPBEXfilterDrill 2 5" xfId="11123"/>
    <cellStyle name="SAPBEXfilterDrill 3" xfId="11124"/>
    <cellStyle name="SAPBEXfilterDrill 4" xfId="11125"/>
    <cellStyle name="SAPBEXfilterItem" xfId="11126"/>
    <cellStyle name="SAPBEXfilterItem 2" xfId="11127"/>
    <cellStyle name="SAPBEXfilterItem 2 2" xfId="11128"/>
    <cellStyle name="SAPBEXfilterItem 2 3" xfId="11129"/>
    <cellStyle name="SAPBEXfilterItem 2 4" xfId="11130"/>
    <cellStyle name="SAPBEXfilterItem 2 5" xfId="11131"/>
    <cellStyle name="SAPBEXfilterItem 3" xfId="11132"/>
    <cellStyle name="SAPBEXfilterText" xfId="11133"/>
    <cellStyle name="SAPBEXfilterText 2" xfId="11134"/>
    <cellStyle name="SAPBEXfilterText 2 2" xfId="11135"/>
    <cellStyle name="SAPBEXfilterText 3" xfId="11136"/>
    <cellStyle name="SAPBEXformats" xfId="11137"/>
    <cellStyle name="SAPBEXformats 2" xfId="11138"/>
    <cellStyle name="SAPBEXformats 2 2" xfId="11139"/>
    <cellStyle name="SAPBEXformats 2 2 2" xfId="11140"/>
    <cellStyle name="SAPBEXformats 2 2 3" xfId="11141"/>
    <cellStyle name="SAPBEXformats 2 2 4" xfId="11142"/>
    <cellStyle name="SAPBEXformats 2 2 5" xfId="11143"/>
    <cellStyle name="SAPBEXformats 2 3" xfId="11144"/>
    <cellStyle name="SAPBEXformats 2 4" xfId="11145"/>
    <cellStyle name="SAPBEXformats 2 5" xfId="11146"/>
    <cellStyle name="SAPBEXformats 2 6" xfId="11147"/>
    <cellStyle name="SAPBEXformats 3" xfId="11148"/>
    <cellStyle name="SAPBEXformats 3 2" xfId="11149"/>
    <cellStyle name="SAPBEXformats 3 3" xfId="11150"/>
    <cellStyle name="SAPBEXformats 3 4" xfId="11151"/>
    <cellStyle name="SAPBEXformats 3 5" xfId="11152"/>
    <cellStyle name="SAPBEXformats 4" xfId="11153"/>
    <cellStyle name="SAPBEXheaderItem" xfId="11154"/>
    <cellStyle name="SAPBEXheaderItem 2" xfId="11155"/>
    <cellStyle name="SAPBEXheaderItem 2 2" xfId="11156"/>
    <cellStyle name="SAPBEXheaderItem 2 3" xfId="11157"/>
    <cellStyle name="SAPBEXheaderItem 2 4" xfId="11158"/>
    <cellStyle name="SAPBEXheaderItem 2 5" xfId="11159"/>
    <cellStyle name="SAPBEXheaderItem 3" xfId="11160"/>
    <cellStyle name="SAPBEXheaderItem 4" xfId="11161"/>
    <cellStyle name="SAPBEXheaderText" xfId="11162"/>
    <cellStyle name="SAPBEXheaderText 2" xfId="11163"/>
    <cellStyle name="SAPBEXheaderText 2 2" xfId="11164"/>
    <cellStyle name="SAPBEXheaderText 2 3" xfId="11165"/>
    <cellStyle name="SAPBEXheaderText 2 4" xfId="11166"/>
    <cellStyle name="SAPBEXheaderText 2 5" xfId="11167"/>
    <cellStyle name="SAPBEXheaderText 3" xfId="11168"/>
    <cellStyle name="SAPBEXheaderText 4" xfId="11169"/>
    <cellStyle name="SAPBEXHLevel0" xfId="11170"/>
    <cellStyle name="SAPBEXHLevel0 2" xfId="11171"/>
    <cellStyle name="SAPBEXHLevel0 2 2" xfId="11172"/>
    <cellStyle name="SAPBEXHLevel0 2 2 2" xfId="11173"/>
    <cellStyle name="SAPBEXHLevel0 2 2 3" xfId="11174"/>
    <cellStyle name="SAPBEXHLevel0 2 2 4" xfId="11175"/>
    <cellStyle name="SAPBEXHLevel0 2 2 5" xfId="11176"/>
    <cellStyle name="SAPBEXHLevel0 2 3" xfId="11177"/>
    <cellStyle name="SAPBEXHLevel0 2 4" xfId="11178"/>
    <cellStyle name="SAPBEXHLevel0 2 5" xfId="11179"/>
    <cellStyle name="SAPBEXHLevel0 2 6" xfId="11180"/>
    <cellStyle name="SAPBEXHLevel0 3" xfId="11181"/>
    <cellStyle name="SAPBEXHLevel0 3 2" xfId="11182"/>
    <cellStyle name="SAPBEXHLevel0 3 3" xfId="11183"/>
    <cellStyle name="SAPBEXHLevel0 3 4" xfId="11184"/>
    <cellStyle name="SAPBEXHLevel0 3 5" xfId="11185"/>
    <cellStyle name="SAPBEXHLevel0 4" xfId="11186"/>
    <cellStyle name="SAPBEXHLevel0X" xfId="11187"/>
    <cellStyle name="SAPBEXHLevel0X 2" xfId="11188"/>
    <cellStyle name="SAPBEXHLevel0X 2 2" xfId="11189"/>
    <cellStyle name="SAPBEXHLevel0X 2 2 2" xfId="11190"/>
    <cellStyle name="SAPBEXHLevel0X 2 2 2 2" xfId="11191"/>
    <cellStyle name="SAPBEXHLevel0X 2 2 2 3" xfId="11192"/>
    <cellStyle name="SAPBEXHLevel0X 2 2 2 4" xfId="11193"/>
    <cellStyle name="SAPBEXHLevel0X 2 2 2 5" xfId="11194"/>
    <cellStyle name="SAPBEXHLevel0X 2 2 3" xfId="11195"/>
    <cellStyle name="SAPBEXHLevel0X 2 2 4" xfId="11196"/>
    <cellStyle name="SAPBEXHLevel0X 2 2 5" xfId="11197"/>
    <cellStyle name="SAPBEXHLevel0X 2 2 6" xfId="11198"/>
    <cellStyle name="SAPBEXHLevel0X 2 3" xfId="11199"/>
    <cellStyle name="SAPBEXHLevel0X 2 3 2" xfId="11200"/>
    <cellStyle name="SAPBEXHLevel0X 2 3 3" xfId="11201"/>
    <cellStyle name="SAPBEXHLevel0X 2 3 4" xfId="11202"/>
    <cellStyle name="SAPBEXHLevel0X 2 3 5" xfId="11203"/>
    <cellStyle name="SAPBEXHLevel0X 2 4" xfId="11204"/>
    <cellStyle name="SAPBEXHLevel0X 2 5" xfId="11205"/>
    <cellStyle name="SAPBEXHLevel0X 2 6" xfId="11206"/>
    <cellStyle name="SAPBEXHLevel0X 2 7" xfId="11207"/>
    <cellStyle name="SAPBEXHLevel0X 3" xfId="11208"/>
    <cellStyle name="SAPBEXHLevel0X 3 2" xfId="11209"/>
    <cellStyle name="SAPBEXHLevel0X 3 2 2" xfId="11210"/>
    <cellStyle name="SAPBEXHLevel0X 3 2 2 2" xfId="11211"/>
    <cellStyle name="SAPBEXHLevel0X 3 2 2 3" xfId="11212"/>
    <cellStyle name="SAPBEXHLevel0X 3 2 2 4" xfId="11213"/>
    <cellStyle name="SAPBEXHLevel0X 3 2 2 5" xfId="11214"/>
    <cellStyle name="SAPBEXHLevel0X 3 2 3" xfId="11215"/>
    <cellStyle name="SAPBEXHLevel0X 3 2 4" xfId="11216"/>
    <cellStyle name="SAPBEXHLevel0X 3 2 5" xfId="11217"/>
    <cellStyle name="SAPBEXHLevel0X 3 2 6" xfId="11218"/>
    <cellStyle name="SAPBEXHLevel0X 3 3" xfId="11219"/>
    <cellStyle name="SAPBEXHLevel0X 3 3 2" xfId="11220"/>
    <cellStyle name="SAPBEXHLevel0X 3 3 2 2" xfId="11221"/>
    <cellStyle name="SAPBEXHLevel0X 3 3 2 3" xfId="11222"/>
    <cellStyle name="SAPBEXHLevel0X 3 3 2 4" xfId="11223"/>
    <cellStyle name="SAPBEXHLevel0X 3 3 2 5" xfId="11224"/>
    <cellStyle name="SAPBEXHLevel0X 3 3 3" xfId="11225"/>
    <cellStyle name="SAPBEXHLevel0X 3 3 4" xfId="11226"/>
    <cellStyle name="SAPBEXHLevel0X 3 3 5" xfId="11227"/>
    <cellStyle name="SAPBEXHLevel0X 3 3 6" xfId="11228"/>
    <cellStyle name="SAPBEXHLevel0X 3 4" xfId="11229"/>
    <cellStyle name="SAPBEXHLevel0X 3 4 2" xfId="11230"/>
    <cellStyle name="SAPBEXHLevel0X 3 4 2 2" xfId="11231"/>
    <cellStyle name="SAPBEXHLevel0X 3 4 2 3" xfId="11232"/>
    <cellStyle name="SAPBEXHLevel0X 3 4 2 4" xfId="11233"/>
    <cellStyle name="SAPBEXHLevel0X 3 4 2 5" xfId="11234"/>
    <cellStyle name="SAPBEXHLevel0X 3 4 3" xfId="11235"/>
    <cellStyle name="SAPBEXHLevel0X 3 4 4" xfId="11236"/>
    <cellStyle name="SAPBEXHLevel0X 3 4 5" xfId="11237"/>
    <cellStyle name="SAPBEXHLevel0X 3 4 6" xfId="11238"/>
    <cellStyle name="SAPBEXHLevel0X 3 5" xfId="11239"/>
    <cellStyle name="SAPBEXHLevel0X 3 6" xfId="11240"/>
    <cellStyle name="SAPBEXHLevel0X 3 7" xfId="11241"/>
    <cellStyle name="SAPBEXHLevel0X 3 8" xfId="11242"/>
    <cellStyle name="SAPBEXHLevel0X 4" xfId="11243"/>
    <cellStyle name="SAPBEXHLevel0X 4 2" xfId="11244"/>
    <cellStyle name="SAPBEXHLevel0X 4 2 2" xfId="11245"/>
    <cellStyle name="SAPBEXHLevel0X 4 2 3" xfId="11246"/>
    <cellStyle name="SAPBEXHLevel0X 4 2 4" xfId="11247"/>
    <cellStyle name="SAPBEXHLevel0X 4 2 5" xfId="11248"/>
    <cellStyle name="SAPBEXHLevel0X 4 3" xfId="11249"/>
    <cellStyle name="SAPBEXHLevel0X 4 4" xfId="11250"/>
    <cellStyle name="SAPBEXHLevel0X 4 5" xfId="11251"/>
    <cellStyle name="SAPBEXHLevel0X 4 6" xfId="11252"/>
    <cellStyle name="SAPBEXHLevel0X 5" xfId="11253"/>
    <cellStyle name="SAPBEXHLevel0X 5 2" xfId="11254"/>
    <cellStyle name="SAPBEXHLevel0X 5 3" xfId="11255"/>
    <cellStyle name="SAPBEXHLevel0X 5 4" xfId="11256"/>
    <cellStyle name="SAPBEXHLevel0X 5 5" xfId="11257"/>
    <cellStyle name="SAPBEXHLevel0X 6" xfId="11258"/>
    <cellStyle name="SAPBEXHLevel0X 7" xfId="11259"/>
    <cellStyle name="SAPBEXHLevel0X 8" xfId="11260"/>
    <cellStyle name="SAPBEXHLevel1" xfId="11261"/>
    <cellStyle name="SAPBEXHLevel1 2" xfId="11262"/>
    <cellStyle name="SAPBEXHLevel1 2 2" xfId="11263"/>
    <cellStyle name="SAPBEXHLevel1 2 2 2" xfId="11264"/>
    <cellStyle name="SAPBEXHLevel1 2 2 3" xfId="11265"/>
    <cellStyle name="SAPBEXHLevel1 2 2 4" xfId="11266"/>
    <cellStyle name="SAPBEXHLevel1 2 2 5" xfId="11267"/>
    <cellStyle name="SAPBEXHLevel1 2 3" xfId="11268"/>
    <cellStyle name="SAPBEXHLevel1 2 4" xfId="11269"/>
    <cellStyle name="SAPBEXHLevel1 2 5" xfId="11270"/>
    <cellStyle name="SAPBEXHLevel1 2 6" xfId="11271"/>
    <cellStyle name="SAPBEXHLevel1 3" xfId="11272"/>
    <cellStyle name="SAPBEXHLevel1 3 2" xfId="11273"/>
    <cellStyle name="SAPBEXHLevel1 3 3" xfId="11274"/>
    <cellStyle name="SAPBEXHLevel1 3 4" xfId="11275"/>
    <cellStyle name="SAPBEXHLevel1 3 5" xfId="11276"/>
    <cellStyle name="SAPBEXHLevel1 4" xfId="11277"/>
    <cellStyle name="SAPBEXHLevel1X" xfId="11278"/>
    <cellStyle name="SAPBEXHLevel1X 2" xfId="11279"/>
    <cellStyle name="SAPBEXHLevel1X 2 2" xfId="11280"/>
    <cellStyle name="SAPBEXHLevel1X 2 2 2" xfId="11281"/>
    <cellStyle name="SAPBEXHLevel1X 2 2 3" xfId="11282"/>
    <cellStyle name="SAPBEXHLevel1X 2 2 4" xfId="11283"/>
    <cellStyle name="SAPBEXHLevel1X 2 2 5" xfId="11284"/>
    <cellStyle name="SAPBEXHLevel1X 2 3" xfId="11285"/>
    <cellStyle name="SAPBEXHLevel1X 2 4" xfId="11286"/>
    <cellStyle name="SAPBEXHLevel1X 2 5" xfId="11287"/>
    <cellStyle name="SAPBEXHLevel1X 2 6" xfId="11288"/>
    <cellStyle name="SAPBEXHLevel1X 3" xfId="11289"/>
    <cellStyle name="SAPBEXHLevel1X 3 2" xfId="11290"/>
    <cellStyle name="SAPBEXHLevel1X 3 3" xfId="11291"/>
    <cellStyle name="SAPBEXHLevel1X 3 4" xfId="11292"/>
    <cellStyle name="SAPBEXHLevel1X 3 5" xfId="11293"/>
    <cellStyle name="SAPBEXHLevel1X 4" xfId="11294"/>
    <cellStyle name="SAPBEXHLevel2" xfId="11295"/>
    <cellStyle name="SAPBEXHLevel2 2" xfId="11296"/>
    <cellStyle name="SAPBEXHLevel2 2 2" xfId="11297"/>
    <cellStyle name="SAPBEXHLevel2 2 2 2" xfId="11298"/>
    <cellStyle name="SAPBEXHLevel2 2 2 3" xfId="11299"/>
    <cellStyle name="SAPBEXHLevel2 2 2 4" xfId="11300"/>
    <cellStyle name="SAPBEXHLevel2 2 2 5" xfId="11301"/>
    <cellStyle name="SAPBEXHLevel2 2 3" xfId="11302"/>
    <cellStyle name="SAPBEXHLevel2 2 4" xfId="11303"/>
    <cellStyle name="SAPBEXHLevel2 2 5" xfId="11304"/>
    <cellStyle name="SAPBEXHLevel2 2 6" xfId="11305"/>
    <cellStyle name="SAPBEXHLevel2 3" xfId="11306"/>
    <cellStyle name="SAPBEXHLevel2 3 2" xfId="11307"/>
    <cellStyle name="SAPBEXHLevel2 3 3" xfId="11308"/>
    <cellStyle name="SAPBEXHLevel2 3 4" xfId="11309"/>
    <cellStyle name="SAPBEXHLevel2 3 5" xfId="11310"/>
    <cellStyle name="SAPBEXHLevel2 4" xfId="11311"/>
    <cellStyle name="SAPBEXHLevel2X" xfId="11312"/>
    <cellStyle name="SAPBEXHLevel2X 2" xfId="11313"/>
    <cellStyle name="SAPBEXHLevel2X 2 2" xfId="11314"/>
    <cellStyle name="SAPBEXHLevel2X 2 2 2" xfId="11315"/>
    <cellStyle name="SAPBEXHLevel2X 2 2 3" xfId="11316"/>
    <cellStyle name="SAPBEXHLevel2X 2 2 4" xfId="11317"/>
    <cellStyle name="SAPBEXHLevel2X 2 2 5" xfId="11318"/>
    <cellStyle name="SAPBEXHLevel2X 2 3" xfId="11319"/>
    <cellStyle name="SAPBEXHLevel2X 2 4" xfId="11320"/>
    <cellStyle name="SAPBEXHLevel2X 2 5" xfId="11321"/>
    <cellStyle name="SAPBEXHLevel2X 2 6" xfId="11322"/>
    <cellStyle name="SAPBEXHLevel2X 3" xfId="11323"/>
    <cellStyle name="SAPBEXHLevel2X 3 2" xfId="11324"/>
    <cellStyle name="SAPBEXHLevel2X 3 3" xfId="11325"/>
    <cellStyle name="SAPBEXHLevel2X 3 4" xfId="11326"/>
    <cellStyle name="SAPBEXHLevel2X 3 5" xfId="11327"/>
    <cellStyle name="SAPBEXHLevel2X 4" xfId="11328"/>
    <cellStyle name="SAPBEXHLevel3" xfId="11329"/>
    <cellStyle name="SAPBEXHLevel3 2" xfId="11330"/>
    <cellStyle name="SAPBEXHLevel3 2 2" xfId="11331"/>
    <cellStyle name="SAPBEXHLevel3 2 2 2" xfId="11332"/>
    <cellStyle name="SAPBEXHLevel3 2 2 3" xfId="11333"/>
    <cellStyle name="SAPBEXHLevel3 2 2 4" xfId="11334"/>
    <cellStyle name="SAPBEXHLevel3 2 2 5" xfId="11335"/>
    <cellStyle name="SAPBEXHLevel3 2 3" xfId="11336"/>
    <cellStyle name="SAPBEXHLevel3 2 4" xfId="11337"/>
    <cellStyle name="SAPBEXHLevel3 2 5" xfId="11338"/>
    <cellStyle name="SAPBEXHLevel3 2 6" xfId="11339"/>
    <cellStyle name="SAPBEXHLevel3 3" xfId="11340"/>
    <cellStyle name="SAPBEXHLevel3 3 2" xfId="11341"/>
    <cellStyle name="SAPBEXHLevel3 3 3" xfId="11342"/>
    <cellStyle name="SAPBEXHLevel3 3 4" xfId="11343"/>
    <cellStyle name="SAPBEXHLevel3 3 5" xfId="11344"/>
    <cellStyle name="SAPBEXHLevel3 4" xfId="11345"/>
    <cellStyle name="SAPBEXHLevel3X" xfId="11346"/>
    <cellStyle name="SAPBEXHLevel3X 2" xfId="11347"/>
    <cellStyle name="SAPBEXHLevel3X 2 2" xfId="11348"/>
    <cellStyle name="SAPBEXHLevel3X 2 2 2" xfId="11349"/>
    <cellStyle name="SAPBEXHLevel3X 2 2 3" xfId="11350"/>
    <cellStyle name="SAPBEXHLevel3X 2 2 4" xfId="11351"/>
    <cellStyle name="SAPBEXHLevel3X 2 2 5" xfId="11352"/>
    <cellStyle name="SAPBEXHLevel3X 2 3" xfId="11353"/>
    <cellStyle name="SAPBEXHLevel3X 2 4" xfId="11354"/>
    <cellStyle name="SAPBEXHLevel3X 2 5" xfId="11355"/>
    <cellStyle name="SAPBEXHLevel3X 2 6" xfId="11356"/>
    <cellStyle name="SAPBEXHLevel3X 3" xfId="11357"/>
    <cellStyle name="SAPBEXHLevel3X 3 2" xfId="11358"/>
    <cellStyle name="SAPBEXHLevel3X 3 3" xfId="11359"/>
    <cellStyle name="SAPBEXHLevel3X 3 4" xfId="11360"/>
    <cellStyle name="SAPBEXHLevel3X 3 5" xfId="11361"/>
    <cellStyle name="SAPBEXHLevel3X 4" xfId="11362"/>
    <cellStyle name="SAPBEXinputData" xfId="11363"/>
    <cellStyle name="SAPBEXinputData 2" xfId="11364"/>
    <cellStyle name="SAPBEXinputData 2 2" xfId="11365"/>
    <cellStyle name="SAPBEXinputData 2 2 2" xfId="11366"/>
    <cellStyle name="SAPBEXinputData 2 2 3" xfId="11367"/>
    <cellStyle name="SAPBEXinputData 2 2 4" xfId="11368"/>
    <cellStyle name="SAPBEXinputData 2 2 5" xfId="11369"/>
    <cellStyle name="SAPBEXinputData 2 3" xfId="11370"/>
    <cellStyle name="SAPBEXinputData 2 4" xfId="11371"/>
    <cellStyle name="SAPBEXinputData 2 5" xfId="11372"/>
    <cellStyle name="SAPBEXinputData 2 6" xfId="11373"/>
    <cellStyle name="SAPBEXinputData 3" xfId="11374"/>
    <cellStyle name="SAPBEXinputData 3 2" xfId="11375"/>
    <cellStyle name="SAPBEXinputData 3 3" xfId="11376"/>
    <cellStyle name="SAPBEXinputData 3 4" xfId="11377"/>
    <cellStyle name="SAPBEXinputData 3 5" xfId="11378"/>
    <cellStyle name="SAPBEXItemHeader" xfId="11379"/>
    <cellStyle name="SAPBEXresData" xfId="11380"/>
    <cellStyle name="SAPBEXresData 2" xfId="11381"/>
    <cellStyle name="SAPBEXresData 2 2" xfId="11382"/>
    <cellStyle name="SAPBEXresData 2 3" xfId="11383"/>
    <cellStyle name="SAPBEXresData 2 4" xfId="11384"/>
    <cellStyle name="SAPBEXresData 2 5" xfId="11385"/>
    <cellStyle name="SAPBEXresData 3" xfId="11386"/>
    <cellStyle name="SAPBEXresDataEmph" xfId="11387"/>
    <cellStyle name="SAPBEXresDataEmph 2" xfId="11388"/>
    <cellStyle name="SAPBEXresDataEmph 2 2" xfId="11389"/>
    <cellStyle name="SAPBEXresDataEmph 2 3" xfId="11390"/>
    <cellStyle name="SAPBEXresDataEmph 2 4" xfId="11391"/>
    <cellStyle name="SAPBEXresDataEmph 2 5" xfId="11392"/>
    <cellStyle name="SAPBEXresDataEmph 3" xfId="11393"/>
    <cellStyle name="SAPBEXresItem" xfId="11394"/>
    <cellStyle name="SAPBEXresItem 2" xfId="11395"/>
    <cellStyle name="SAPBEXresItem 2 2" xfId="11396"/>
    <cellStyle name="SAPBEXresItem 2 3" xfId="11397"/>
    <cellStyle name="SAPBEXresItem 2 4" xfId="11398"/>
    <cellStyle name="SAPBEXresItem 2 5" xfId="11399"/>
    <cellStyle name="SAPBEXresItem 3" xfId="11400"/>
    <cellStyle name="SAPBEXresItemX" xfId="11401"/>
    <cellStyle name="SAPBEXresItemX 2" xfId="11402"/>
    <cellStyle name="SAPBEXresItemX 2 2" xfId="11403"/>
    <cellStyle name="SAPBEXresItemX 2 3" xfId="11404"/>
    <cellStyle name="SAPBEXresItemX 2 4" xfId="11405"/>
    <cellStyle name="SAPBEXresItemX 2 5" xfId="11406"/>
    <cellStyle name="SAPBEXresItemX 3" xfId="11407"/>
    <cellStyle name="SAPBEXstdData" xfId="11408"/>
    <cellStyle name="SAPBEXstdData 2" xfId="11409"/>
    <cellStyle name="SAPBEXstdData 2 2" xfId="11410"/>
    <cellStyle name="SAPBEXstdData 2 3" xfId="11411"/>
    <cellStyle name="SAPBEXstdData 2 4" xfId="11412"/>
    <cellStyle name="SAPBEXstdData 2 5" xfId="11413"/>
    <cellStyle name="SAPBEXstdData 3" xfId="11414"/>
    <cellStyle name="SAPBEXstdData 3 2" xfId="11415"/>
    <cellStyle name="SAPBEXstdData 3 3" xfId="11416"/>
    <cellStyle name="SAPBEXstdData 3 4" xfId="11417"/>
    <cellStyle name="SAPBEXstdData 3 5" xfId="11418"/>
    <cellStyle name="SAPBEXstdData 4" xfId="11419"/>
    <cellStyle name="SAPBEXstdDataEmph" xfId="11420"/>
    <cellStyle name="SAPBEXstdDataEmph 2" xfId="11421"/>
    <cellStyle name="SAPBEXstdDataEmph 2 2" xfId="11422"/>
    <cellStyle name="SAPBEXstdDataEmph 2 3" xfId="11423"/>
    <cellStyle name="SAPBEXstdDataEmph 2 4" xfId="11424"/>
    <cellStyle name="SAPBEXstdDataEmph 2 5" xfId="11425"/>
    <cellStyle name="SAPBEXstdDataEmph 3" xfId="11426"/>
    <cellStyle name="SAPBEXstdItem" xfId="11427"/>
    <cellStyle name="SAPBEXstdItem 2" xfId="11428"/>
    <cellStyle name="SAPBEXstdItem 2 2" xfId="11429"/>
    <cellStyle name="SAPBEXstdItem 2 2 2" xfId="11430"/>
    <cellStyle name="SAPBEXstdItem 2 2 2 2" xfId="11431"/>
    <cellStyle name="SAPBEXstdItem 2 2 2 3" xfId="11432"/>
    <cellStyle name="SAPBEXstdItem 2 2 2 4" xfId="11433"/>
    <cellStyle name="SAPBEXstdItem 2 2 2 5" xfId="11434"/>
    <cellStyle name="SAPBEXstdItem 2 2 3" xfId="11435"/>
    <cellStyle name="SAPBEXstdItem 2 2 4" xfId="11436"/>
    <cellStyle name="SAPBEXstdItem 2 2 5" xfId="11437"/>
    <cellStyle name="SAPBEXstdItem 2 2 6" xfId="11438"/>
    <cellStyle name="SAPBEXstdItem 2 3" xfId="11439"/>
    <cellStyle name="SAPBEXstdItem 2 3 2" xfId="11440"/>
    <cellStyle name="SAPBEXstdItem 2 3 3" xfId="11441"/>
    <cellStyle name="SAPBEXstdItem 2 3 4" xfId="11442"/>
    <cellStyle name="SAPBEXstdItem 2 3 5" xfId="11443"/>
    <cellStyle name="SAPBEXstdItem 2 4" xfId="11444"/>
    <cellStyle name="SAPBEXstdItem 2 5" xfId="11445"/>
    <cellStyle name="SAPBEXstdItem 2 6" xfId="11446"/>
    <cellStyle name="SAPBEXstdItem 2 7" xfId="11447"/>
    <cellStyle name="SAPBEXstdItem 3" xfId="11448"/>
    <cellStyle name="SAPBEXstdItem 3 2" xfId="11449"/>
    <cellStyle name="SAPBEXstdItem 3 2 2" xfId="11450"/>
    <cellStyle name="SAPBEXstdItem 3 2 2 2" xfId="11451"/>
    <cellStyle name="SAPBEXstdItem 3 2 2 3" xfId="11452"/>
    <cellStyle name="SAPBEXstdItem 3 2 2 4" xfId="11453"/>
    <cellStyle name="SAPBEXstdItem 3 2 2 5" xfId="11454"/>
    <cellStyle name="SAPBEXstdItem 3 2 3" xfId="11455"/>
    <cellStyle name="SAPBEXstdItem 3 2 4" xfId="11456"/>
    <cellStyle name="SAPBEXstdItem 3 2 5" xfId="11457"/>
    <cellStyle name="SAPBEXstdItem 3 2 6" xfId="11458"/>
    <cellStyle name="SAPBEXstdItem 3 3" xfId="11459"/>
    <cellStyle name="SAPBEXstdItem 3 3 2" xfId="11460"/>
    <cellStyle name="SAPBEXstdItem 3 3 2 2" xfId="11461"/>
    <cellStyle name="SAPBEXstdItem 3 3 2 3" xfId="11462"/>
    <cellStyle name="SAPBEXstdItem 3 3 2 4" xfId="11463"/>
    <cellStyle name="SAPBEXstdItem 3 3 2 5" xfId="11464"/>
    <cellStyle name="SAPBEXstdItem 3 3 3" xfId="11465"/>
    <cellStyle name="SAPBEXstdItem 3 3 4" xfId="11466"/>
    <cellStyle name="SAPBEXstdItem 3 3 5" xfId="11467"/>
    <cellStyle name="SAPBEXstdItem 3 3 6" xfId="11468"/>
    <cellStyle name="SAPBEXstdItem 3 4" xfId="11469"/>
    <cellStyle name="SAPBEXstdItem 3 4 2" xfId="11470"/>
    <cellStyle name="SAPBEXstdItem 3 4 2 2" xfId="11471"/>
    <cellStyle name="SAPBEXstdItem 3 4 2 3" xfId="11472"/>
    <cellStyle name="SAPBEXstdItem 3 4 2 4" xfId="11473"/>
    <cellStyle name="SAPBEXstdItem 3 4 2 5" xfId="11474"/>
    <cellStyle name="SAPBEXstdItem 3 4 3" xfId="11475"/>
    <cellStyle name="SAPBEXstdItem 3 4 4" xfId="11476"/>
    <cellStyle name="SAPBEXstdItem 3 4 5" xfId="11477"/>
    <cellStyle name="SAPBEXstdItem 3 4 6" xfId="11478"/>
    <cellStyle name="SAPBEXstdItem 3 5" xfId="11479"/>
    <cellStyle name="SAPBEXstdItem 3 6" xfId="11480"/>
    <cellStyle name="SAPBEXstdItem 3 7" xfId="11481"/>
    <cellStyle name="SAPBEXstdItem 3 8" xfId="11482"/>
    <cellStyle name="SAPBEXstdItem 4" xfId="11483"/>
    <cellStyle name="SAPBEXstdItem 4 2" xfId="11484"/>
    <cellStyle name="SAPBEXstdItem 4 2 2" xfId="11485"/>
    <cellStyle name="SAPBEXstdItem 4 2 3" xfId="11486"/>
    <cellStyle name="SAPBEXstdItem 4 2 4" xfId="11487"/>
    <cellStyle name="SAPBEXstdItem 4 2 5" xfId="11488"/>
    <cellStyle name="SAPBEXstdItem 4 3" xfId="11489"/>
    <cellStyle name="SAPBEXstdItem 4 4" xfId="11490"/>
    <cellStyle name="SAPBEXstdItem 4 5" xfId="11491"/>
    <cellStyle name="SAPBEXstdItem 4 6" xfId="11492"/>
    <cellStyle name="SAPBEXstdItem 5" xfId="11493"/>
    <cellStyle name="SAPBEXstdItem 5 2" xfId="11494"/>
    <cellStyle name="SAPBEXstdItem 5 3" xfId="11495"/>
    <cellStyle name="SAPBEXstdItem 5 4" xfId="11496"/>
    <cellStyle name="SAPBEXstdItem 5 5" xfId="11497"/>
    <cellStyle name="SAPBEXstdItem 6" xfId="11498"/>
    <cellStyle name="SAPBEXstdItem 7" xfId="11499"/>
    <cellStyle name="SAPBEXstdItem 8" xfId="11500"/>
    <cellStyle name="SAPBEXstdItemX" xfId="11501"/>
    <cellStyle name="SAPBEXstdItemX 2" xfId="11502"/>
    <cellStyle name="SAPBEXstdItemX 2 2" xfId="11503"/>
    <cellStyle name="SAPBEXstdItemX 2 2 2" xfId="11504"/>
    <cellStyle name="SAPBEXstdItemX 2 2 2 2" xfId="11505"/>
    <cellStyle name="SAPBEXstdItemX 2 2 2 3" xfId="11506"/>
    <cellStyle name="SAPBEXstdItemX 2 2 2 4" xfId="11507"/>
    <cellStyle name="SAPBEXstdItemX 2 2 2 5" xfId="11508"/>
    <cellStyle name="SAPBEXstdItemX 2 2 3" xfId="11509"/>
    <cellStyle name="SAPBEXstdItemX 2 2 4" xfId="11510"/>
    <cellStyle name="SAPBEXstdItemX 2 2 5" xfId="11511"/>
    <cellStyle name="SAPBEXstdItemX 2 2 6" xfId="11512"/>
    <cellStyle name="SAPBEXstdItemX 2 3" xfId="11513"/>
    <cellStyle name="SAPBEXstdItemX 2 3 2" xfId="11514"/>
    <cellStyle name="SAPBEXstdItemX 2 3 3" xfId="11515"/>
    <cellStyle name="SAPBEXstdItemX 2 3 4" xfId="11516"/>
    <cellStyle name="SAPBEXstdItemX 2 3 5" xfId="11517"/>
    <cellStyle name="SAPBEXstdItemX 2 4" xfId="11518"/>
    <cellStyle name="SAPBEXstdItemX 2 5" xfId="11519"/>
    <cellStyle name="SAPBEXstdItemX 2 6" xfId="11520"/>
    <cellStyle name="SAPBEXstdItemX 2 7" xfId="11521"/>
    <cellStyle name="SAPBEXstdItemX 3" xfId="11522"/>
    <cellStyle name="SAPBEXstdItemX 3 2" xfId="11523"/>
    <cellStyle name="SAPBEXstdItemX 3 2 2" xfId="11524"/>
    <cellStyle name="SAPBEXstdItemX 3 2 2 2" xfId="11525"/>
    <cellStyle name="SAPBEXstdItemX 3 2 2 3" xfId="11526"/>
    <cellStyle name="SAPBEXstdItemX 3 2 2 4" xfId="11527"/>
    <cellStyle name="SAPBEXstdItemX 3 2 2 5" xfId="11528"/>
    <cellStyle name="SAPBEXstdItemX 3 2 3" xfId="11529"/>
    <cellStyle name="SAPBEXstdItemX 3 2 4" xfId="11530"/>
    <cellStyle name="SAPBEXstdItemX 3 2 5" xfId="11531"/>
    <cellStyle name="SAPBEXstdItemX 3 2 6" xfId="11532"/>
    <cellStyle name="SAPBEXstdItemX 3 3" xfId="11533"/>
    <cellStyle name="SAPBEXstdItemX 3 3 2" xfId="11534"/>
    <cellStyle name="SAPBEXstdItemX 3 3 2 2" xfId="11535"/>
    <cellStyle name="SAPBEXstdItemX 3 3 2 3" xfId="11536"/>
    <cellStyle name="SAPBEXstdItemX 3 3 2 4" xfId="11537"/>
    <cellStyle name="SAPBEXstdItemX 3 3 2 5" xfId="11538"/>
    <cellStyle name="SAPBEXstdItemX 3 3 3" xfId="11539"/>
    <cellStyle name="SAPBEXstdItemX 3 3 4" xfId="11540"/>
    <cellStyle name="SAPBEXstdItemX 3 3 5" xfId="11541"/>
    <cellStyle name="SAPBEXstdItemX 3 3 6" xfId="11542"/>
    <cellStyle name="SAPBEXstdItemX 3 4" xfId="11543"/>
    <cellStyle name="SAPBEXstdItemX 3 4 2" xfId="11544"/>
    <cellStyle name="SAPBEXstdItemX 3 4 2 2" xfId="11545"/>
    <cellStyle name="SAPBEXstdItemX 3 4 2 3" xfId="11546"/>
    <cellStyle name="SAPBEXstdItemX 3 4 2 4" xfId="11547"/>
    <cellStyle name="SAPBEXstdItemX 3 4 2 5" xfId="11548"/>
    <cellStyle name="SAPBEXstdItemX 3 4 3" xfId="11549"/>
    <cellStyle name="SAPBEXstdItemX 3 4 4" xfId="11550"/>
    <cellStyle name="SAPBEXstdItemX 3 4 5" xfId="11551"/>
    <cellStyle name="SAPBEXstdItemX 3 4 6" xfId="11552"/>
    <cellStyle name="SAPBEXstdItemX 3 5" xfId="11553"/>
    <cellStyle name="SAPBEXstdItemX 3 6" xfId="11554"/>
    <cellStyle name="SAPBEXstdItemX 3 7" xfId="11555"/>
    <cellStyle name="SAPBEXstdItemX 3 8" xfId="11556"/>
    <cellStyle name="SAPBEXstdItemX 4" xfId="11557"/>
    <cellStyle name="SAPBEXstdItemX 4 2" xfId="11558"/>
    <cellStyle name="SAPBEXstdItemX 4 2 2" xfId="11559"/>
    <cellStyle name="SAPBEXstdItemX 4 2 3" xfId="11560"/>
    <cellStyle name="SAPBEXstdItemX 4 2 4" xfId="11561"/>
    <cellStyle name="SAPBEXstdItemX 4 2 5" xfId="11562"/>
    <cellStyle name="SAPBEXstdItemX 4 3" xfId="11563"/>
    <cellStyle name="SAPBEXstdItemX 4 4" xfId="11564"/>
    <cellStyle name="SAPBEXstdItemX 4 5" xfId="11565"/>
    <cellStyle name="SAPBEXstdItemX 4 6" xfId="11566"/>
    <cellStyle name="SAPBEXstdItemX 5" xfId="11567"/>
    <cellStyle name="SAPBEXstdItemX 5 2" xfId="11568"/>
    <cellStyle name="SAPBEXstdItemX 5 3" xfId="11569"/>
    <cellStyle name="SAPBEXstdItemX 5 4" xfId="11570"/>
    <cellStyle name="SAPBEXstdItemX 5 5" xfId="11571"/>
    <cellStyle name="SAPBEXstdItemX 6" xfId="11572"/>
    <cellStyle name="SAPBEXstdItemX 7" xfId="11573"/>
    <cellStyle name="SAPBEXstdItemX 8" xfId="11574"/>
    <cellStyle name="SAPBEXtitle" xfId="11575"/>
    <cellStyle name="SAPBEXtitle 2" xfId="11576"/>
    <cellStyle name="SAPBEXtitle 2 2" xfId="11577"/>
    <cellStyle name="SAPBEXtitle 3" xfId="11578"/>
    <cellStyle name="SAPBEXunassignedItem" xfId="11579"/>
    <cellStyle name="SAPBEXundefined" xfId="11580"/>
    <cellStyle name="SAPBEXundefined 2" xfId="11581"/>
    <cellStyle name="SAPBEXundefined 2 2" xfId="11582"/>
    <cellStyle name="SAPBEXundefined 2 3" xfId="11583"/>
    <cellStyle name="SAPBEXundefined 2 4" xfId="11584"/>
    <cellStyle name="SAPBEXundefined 2 5" xfId="11585"/>
    <cellStyle name="SAPBEXundefined 3" xfId="11586"/>
    <cellStyle name="shade" xfId="11587"/>
    <cellStyle name="shade 2" xfId="11588"/>
    <cellStyle name="shade 2 2" xfId="11589"/>
    <cellStyle name="shade 2 2 2" xfId="11590"/>
    <cellStyle name="shade 2 3" xfId="11591"/>
    <cellStyle name="shade 3" xfId="11592"/>
    <cellStyle name="shade 3 2" xfId="11593"/>
    <cellStyle name="shade 3 2 2" xfId="11594"/>
    <cellStyle name="shade 3 3" xfId="11595"/>
    <cellStyle name="shade 3 3 2" xfId="11596"/>
    <cellStyle name="shade 3 4" xfId="11597"/>
    <cellStyle name="shade 3 4 2" xfId="11598"/>
    <cellStyle name="shade 4" xfId="11599"/>
    <cellStyle name="shade 4 2" xfId="11600"/>
    <cellStyle name="shade 5" xfId="11601"/>
    <cellStyle name="shade 6" xfId="11602"/>
    <cellStyle name="shade 6 2" xfId="11603"/>
    <cellStyle name="shade 7" xfId="11604"/>
    <cellStyle name="shade 7 2" xfId="11605"/>
    <cellStyle name="shade 8" xfId="11606"/>
    <cellStyle name="shade 8 2" xfId="12118"/>
    <cellStyle name="shade 8 3" xfId="12359"/>
    <cellStyle name="shade_ACCOUNTS" xfId="11607"/>
    <cellStyle name="Sheet Title" xfId="11608"/>
    <cellStyle name="StmtTtl1" xfId="11609"/>
    <cellStyle name="StmtTtl1 2" xfId="11610"/>
    <cellStyle name="StmtTtl1 2 2" xfId="11611"/>
    <cellStyle name="StmtTtl1 2 2 2" xfId="11612"/>
    <cellStyle name="StmtTtl1 2 3" xfId="11613"/>
    <cellStyle name="StmtTtl1 2 4" xfId="11614"/>
    <cellStyle name="StmtTtl1 3" xfId="11615"/>
    <cellStyle name="StmtTtl1 3 2" xfId="11616"/>
    <cellStyle name="StmtTtl1 3 2 2" xfId="11617"/>
    <cellStyle name="StmtTtl1 3 3" xfId="11618"/>
    <cellStyle name="StmtTtl1 3 4" xfId="11619"/>
    <cellStyle name="StmtTtl1 4" xfId="11620"/>
    <cellStyle name="StmtTtl1 4 2" xfId="11621"/>
    <cellStyle name="StmtTtl1 4 2 2" xfId="11622"/>
    <cellStyle name="StmtTtl1 4 3" xfId="11623"/>
    <cellStyle name="StmtTtl1 4 4" xfId="11624"/>
    <cellStyle name="StmtTtl1 5" xfId="11625"/>
    <cellStyle name="StmtTtl1 5 2" xfId="11626"/>
    <cellStyle name="StmtTtl1 6" xfId="11627"/>
    <cellStyle name="StmtTtl1 6 2" xfId="11628"/>
    <cellStyle name="StmtTtl1 7" xfId="11629"/>
    <cellStyle name="StmtTtl1 8" xfId="11630"/>
    <cellStyle name="StmtTtl1_(C) WHE Proforma with ITC cash grant 10 Yr Amort_for deferral_102809" xfId="11631"/>
    <cellStyle name="StmtTtl2" xfId="11632"/>
    <cellStyle name="StmtTtl2 2" xfId="11633"/>
    <cellStyle name="StmtTtl2 2 2" xfId="11634"/>
    <cellStyle name="StmtTtl2 2 3" xfId="11635"/>
    <cellStyle name="StmtTtl2 2 4" xfId="11636"/>
    <cellStyle name="StmtTtl2 2 5" xfId="11637"/>
    <cellStyle name="StmtTtl2 3" xfId="11638"/>
    <cellStyle name="StmtTtl2 3 2" xfId="11639"/>
    <cellStyle name="StmtTtl2 3 2 2" xfId="11640"/>
    <cellStyle name="StmtTtl2 3 2 3" xfId="11641"/>
    <cellStyle name="StmtTtl2 3 2 4" xfId="11642"/>
    <cellStyle name="StmtTtl2 3 2 5" xfId="11643"/>
    <cellStyle name="StmtTtl2 4" xfId="11644"/>
    <cellStyle name="StmtTtl2 4 2" xfId="11645"/>
    <cellStyle name="StmtTtl2 4 3" xfId="11646"/>
    <cellStyle name="StmtTtl2 4 4" xfId="11647"/>
    <cellStyle name="StmtTtl2 4 5" xfId="11648"/>
    <cellStyle name="StmtTtl2 5" xfId="11649"/>
    <cellStyle name="StmtTtl2 6" xfId="11650"/>
    <cellStyle name="StmtTtl2 7" xfId="11651"/>
    <cellStyle name="StmtTtl2 8" xfId="11652"/>
    <cellStyle name="StmtTtl2 9" xfId="11653"/>
    <cellStyle name="StmtTtl2_4.32E Depreciation Study Robs file" xfId="11654"/>
    <cellStyle name="STYL1 - Style1" xfId="11655"/>
    <cellStyle name="STYL1 - Style1 2" xfId="11656"/>
    <cellStyle name="STYL1 - Style1 2 2" xfId="11657"/>
    <cellStyle name="STYL1 - Style1 3" xfId="11658"/>
    <cellStyle name="STYL1 - Style1 3 2" xfId="12119"/>
    <cellStyle name="STYL1 - Style1 3 3" xfId="12360"/>
    <cellStyle name="Style 1" xfId="11659"/>
    <cellStyle name="Style 1 10" xfId="11660"/>
    <cellStyle name="Style 1 10 2" xfId="11661"/>
    <cellStyle name="Style 1 10 2 2" xfId="12120"/>
    <cellStyle name="Style 1 10 2 3" xfId="12361"/>
    <cellStyle name="Style 1 11" xfId="11662"/>
    <cellStyle name="Style 1 12" xfId="11663"/>
    <cellStyle name="Style 1 12 2" xfId="11664"/>
    <cellStyle name="Style 1 12 3" xfId="12121"/>
    <cellStyle name="Style 1 12 4" xfId="12362"/>
    <cellStyle name="Style 1 13" xfId="11665"/>
    <cellStyle name="Style 1 13 2" xfId="12122"/>
    <cellStyle name="Style 1 13 3" xfId="12363"/>
    <cellStyle name="Style 1 14" xfId="11666"/>
    <cellStyle name="Style 1 15" xfId="11667"/>
    <cellStyle name="Style 1 2" xfId="11668"/>
    <cellStyle name="Style 1 2 2" xfId="11669"/>
    <cellStyle name="Style 1 2 2 2" xfId="11670"/>
    <cellStyle name="Style 1 2 2 2 2" xfId="11671"/>
    <cellStyle name="Style 1 2 2 3" xfId="11672"/>
    <cellStyle name="Style 1 2 2 3 2" xfId="12123"/>
    <cellStyle name="Style 1 2 2 3 3" xfId="12364"/>
    <cellStyle name="Style 1 2 3" xfId="11673"/>
    <cellStyle name="Style 1 2 3 2" xfId="11674"/>
    <cellStyle name="Style 1 2 4" xfId="11675"/>
    <cellStyle name="Style 1 2 4 2" xfId="11676"/>
    <cellStyle name="Style 1 2 4 3" xfId="11677"/>
    <cellStyle name="Style 1 2 5" xfId="11678"/>
    <cellStyle name="Style 1 2 5 2" xfId="11679"/>
    <cellStyle name="Style 1 2 6" xfId="11680"/>
    <cellStyle name="Style 1 2 7" xfId="11681"/>
    <cellStyle name="Style 1 2_4 31E Reg Asset  Liab and EXH D" xfId="11682"/>
    <cellStyle name="Style 1 3" xfId="11683"/>
    <cellStyle name="Style 1 3 2" xfId="11684"/>
    <cellStyle name="Style 1 3 2 2" xfId="11685"/>
    <cellStyle name="Style 1 3 2 2 2" xfId="11686"/>
    <cellStyle name="Style 1 3 2 3" xfId="11687"/>
    <cellStyle name="Style 1 3 3" xfId="11688"/>
    <cellStyle name="Style 1 3 3 2" xfId="11689"/>
    <cellStyle name="Style 1 3 3 2 2" xfId="11690"/>
    <cellStyle name="Style 1 3 4" xfId="11691"/>
    <cellStyle name="Style 1 3 4 2" xfId="11692"/>
    <cellStyle name="Style 1 3 5" xfId="11693"/>
    <cellStyle name="Style 1 4" xfId="11694"/>
    <cellStyle name="Style 1 4 2" xfId="11695"/>
    <cellStyle name="Style 1 4 2 2" xfId="11696"/>
    <cellStyle name="Style 1 4 3" xfId="11697"/>
    <cellStyle name="Style 1 4 3 2" xfId="11698"/>
    <cellStyle name="Style 1 4 4" xfId="11699"/>
    <cellStyle name="Style 1 5" xfId="11700"/>
    <cellStyle name="Style 1 5 2" xfId="11701"/>
    <cellStyle name="Style 1 5 2 2" xfId="11702"/>
    <cellStyle name="Style 1 5 3" xfId="11703"/>
    <cellStyle name="Style 1 5 3 2" xfId="11704"/>
    <cellStyle name="Style 1 5 4" xfId="11705"/>
    <cellStyle name="Style 1 5 4 2" xfId="11706"/>
    <cellStyle name="Style 1 6" xfId="11707"/>
    <cellStyle name="Style 1 6 2" xfId="11708"/>
    <cellStyle name="Style 1 6 2 2" xfId="11709"/>
    <cellStyle name="Style 1 6 2 2 2" xfId="11710"/>
    <cellStyle name="Style 1 6 2 3" xfId="11711"/>
    <cellStyle name="Style 1 6 3" xfId="11712"/>
    <cellStyle name="Style 1 6 3 2" xfId="11713"/>
    <cellStyle name="Style 1 6 3 2 2" xfId="11714"/>
    <cellStyle name="Style 1 6 4" xfId="11715"/>
    <cellStyle name="Style 1 6 4 2" xfId="11716"/>
    <cellStyle name="Style 1 6 4 2 2" xfId="11717"/>
    <cellStyle name="Style 1 6 5" xfId="11718"/>
    <cellStyle name="Style 1 6 5 2" xfId="11719"/>
    <cellStyle name="Style 1 6 5 2 2" xfId="11720"/>
    <cellStyle name="Style 1 6 6" xfId="11721"/>
    <cellStyle name="Style 1 6 6 2" xfId="11722"/>
    <cellStyle name="Style 1 6 7" xfId="11723"/>
    <cellStyle name="Style 1 7" xfId="11724"/>
    <cellStyle name="Style 1 7 2" xfId="11725"/>
    <cellStyle name="Style 1 7 2 2" xfId="12124"/>
    <cellStyle name="Style 1 7 2 3" xfId="12365"/>
    <cellStyle name="Style 1 7 3" xfId="11726"/>
    <cellStyle name="Style 1 8" xfId="11727"/>
    <cellStyle name="Style 1 8 2" xfId="11728"/>
    <cellStyle name="Style 1 8 2 2" xfId="12125"/>
    <cellStyle name="Style 1 8 2 3" xfId="12366"/>
    <cellStyle name="Style 1 9" xfId="11729"/>
    <cellStyle name="Style 1 9 2" xfId="11730"/>
    <cellStyle name="Style 1 9 2 2" xfId="12126"/>
    <cellStyle name="Style 1 9 2 3" xfId="12367"/>
    <cellStyle name="Style 1_ Price Inputs" xfId="11731"/>
    <cellStyle name="Style 21" xfId="11732"/>
    <cellStyle name="Style 21 2" xfId="12127"/>
    <cellStyle name="Style 21 3" xfId="12368"/>
    <cellStyle name="Style 22" xfId="11733"/>
    <cellStyle name="Style 22 2" xfId="12128"/>
    <cellStyle name="Style 22 3" xfId="12369"/>
    <cellStyle name="Style 23" xfId="11734"/>
    <cellStyle name="Style 23 2" xfId="12129"/>
    <cellStyle name="Style 23 3" xfId="12370"/>
    <cellStyle name="Style 24" xfId="11735"/>
    <cellStyle name="Style 24 2" xfId="12130"/>
    <cellStyle name="Style 24 3" xfId="12371"/>
    <cellStyle name="Style 25" xfId="11736"/>
    <cellStyle name="Style 25 2" xfId="12131"/>
    <cellStyle name="Style 25 3" xfId="12372"/>
    <cellStyle name="Style 26" xfId="11737"/>
    <cellStyle name="Style 26 2" xfId="12132"/>
    <cellStyle name="Style 26 3" xfId="12373"/>
    <cellStyle name="Style 27" xfId="11738"/>
    <cellStyle name="Style 27 2" xfId="12133"/>
    <cellStyle name="Style 27 3" xfId="12374"/>
    <cellStyle name="Style 28" xfId="11739"/>
    <cellStyle name="Style 28 2" xfId="12134"/>
    <cellStyle name="Style 28 3" xfId="12375"/>
    <cellStyle name="Style 29" xfId="11740"/>
    <cellStyle name="Style 29 2" xfId="11741"/>
    <cellStyle name="Style 29 2 2" xfId="12136"/>
    <cellStyle name="Style 29 2 3" xfId="12377"/>
    <cellStyle name="Style 29 3" xfId="12135"/>
    <cellStyle name="Style 29 4" xfId="12376"/>
    <cellStyle name="Style 30" xfId="11742"/>
    <cellStyle name="Style 30 2" xfId="11743"/>
    <cellStyle name="Style 30 2 2" xfId="12138"/>
    <cellStyle name="Style 30 2 3" xfId="12379"/>
    <cellStyle name="Style 30 3" xfId="12137"/>
    <cellStyle name="Style 30 4" xfId="12378"/>
    <cellStyle name="Style 31" xfId="11744"/>
    <cellStyle name="Style 31 2" xfId="12139"/>
    <cellStyle name="Style 31 3" xfId="12380"/>
    <cellStyle name="Style 32" xfId="11745"/>
    <cellStyle name="Style 32 2" xfId="12140"/>
    <cellStyle name="Style 32 3" xfId="12381"/>
    <cellStyle name="Style 33" xfId="11746"/>
    <cellStyle name="Style 33 2" xfId="11747"/>
    <cellStyle name="Style 33 2 2" xfId="12142"/>
    <cellStyle name="Style 33 2 3" xfId="12383"/>
    <cellStyle name="Style 33 3" xfId="12141"/>
    <cellStyle name="Style 33 4" xfId="12382"/>
    <cellStyle name="Style 34" xfId="11748"/>
    <cellStyle name="Style 34 2" xfId="11749"/>
    <cellStyle name="Style 34 2 2" xfId="12144"/>
    <cellStyle name="Style 34 2 3" xfId="12385"/>
    <cellStyle name="Style 34 3" xfId="12143"/>
    <cellStyle name="Style 34 4" xfId="12384"/>
    <cellStyle name="Style 35" xfId="11750"/>
    <cellStyle name="Style 35 2" xfId="11751"/>
    <cellStyle name="Style 35 2 2" xfId="12146"/>
    <cellStyle name="Style 35 2 3" xfId="12387"/>
    <cellStyle name="Style 35 3" xfId="12145"/>
    <cellStyle name="Style 35 4" xfId="12386"/>
    <cellStyle name="Style 36" xfId="11752"/>
    <cellStyle name="Style 36 2" xfId="11753"/>
    <cellStyle name="Style 36 2 2" xfId="12148"/>
    <cellStyle name="Style 36 2 3" xfId="12389"/>
    <cellStyle name="Style 36 3" xfId="12147"/>
    <cellStyle name="Style 36 4" xfId="12388"/>
    <cellStyle name="Style 39" xfId="11754"/>
    <cellStyle name="Style 39 2" xfId="11755"/>
    <cellStyle name="Style 39 2 2" xfId="12150"/>
    <cellStyle name="Style 39 2 3" xfId="12391"/>
    <cellStyle name="Style 39 3" xfId="12149"/>
    <cellStyle name="Style 39 4" xfId="12390"/>
    <cellStyle name="STYLE1" xfId="11756"/>
    <cellStyle name="STYLE2" xfId="11757"/>
    <cellStyle name="STYLE3" xfId="11758"/>
    <cellStyle name="sub-tl - Style3" xfId="11759"/>
    <cellStyle name="subtot - Style5" xfId="11760"/>
    <cellStyle name="Subtotal" xfId="11761"/>
    <cellStyle name="Sub-total" xfId="11762"/>
    <cellStyle name="Subtotal 2" xfId="11763"/>
    <cellStyle name="Sub-total 2" xfId="11764"/>
    <cellStyle name="Subtotal 2 2" xfId="11765"/>
    <cellStyle name="Sub-total 2 2" xfId="11766"/>
    <cellStyle name="Subtotal 2 3" xfId="11767"/>
    <cellStyle name="Sub-total 2 3" xfId="11768"/>
    <cellStyle name="Subtotal 3" xfId="11769"/>
    <cellStyle name="Sub-total 3" xfId="11770"/>
    <cellStyle name="Subtotal 3 2" xfId="11771"/>
    <cellStyle name="Sub-total 3 2" xfId="11772"/>
    <cellStyle name="Subtotal 3 3" xfId="11773"/>
    <cellStyle name="Sub-total 3 3" xfId="11774"/>
    <cellStyle name="Subtotal 4" xfId="11775"/>
    <cellStyle name="Sub-total 4" xfId="11776"/>
    <cellStyle name="Subtotal 4 2" xfId="11777"/>
    <cellStyle name="Sub-total 4 2" xfId="11778"/>
    <cellStyle name="Subtotal 4 3" xfId="11779"/>
    <cellStyle name="Sub-total 4 3" xfId="11780"/>
    <cellStyle name="Subtotal 4 4" xfId="12151"/>
    <cellStyle name="Sub-total 4 4" xfId="12152"/>
    <cellStyle name="Subtotal 4 5" xfId="12392"/>
    <cellStyle name="Sub-total 4 5" xfId="12393"/>
    <cellStyle name="Subtotal 5" xfId="11781"/>
    <cellStyle name="Sub-total 5" xfId="11782"/>
    <cellStyle name="Subtotal 5 2" xfId="11783"/>
    <cellStyle name="Sub-total 5 2" xfId="11784"/>
    <cellStyle name="Subtotal 5 3" xfId="11785"/>
    <cellStyle name="Sub-total 5 3" xfId="11786"/>
    <cellStyle name="Subtotal 5 4" xfId="12153"/>
    <cellStyle name="Sub-total 5 4" xfId="12154"/>
    <cellStyle name="Subtotal 5 5" xfId="12394"/>
    <cellStyle name="Sub-total 5 5" xfId="12395"/>
    <cellStyle name="Subtotal 6" xfId="11787"/>
    <cellStyle name="Sub-total 6" xfId="11788"/>
    <cellStyle name="Subtotal 6 2" xfId="11789"/>
    <cellStyle name="Sub-total 6 2" xfId="11790"/>
    <cellStyle name="Subtotal 6 3" xfId="11791"/>
    <cellStyle name="Sub-total 6 3" xfId="11792"/>
    <cellStyle name="Subtotal 6 4" xfId="12155"/>
    <cellStyle name="Sub-total 6 4" xfId="12156"/>
    <cellStyle name="Subtotal 6 5" xfId="12396"/>
    <cellStyle name="Sub-total 6 5" xfId="12397"/>
    <cellStyle name="Subtotal 7" xfId="11793"/>
    <cellStyle name="Sub-total 7" xfId="11794"/>
    <cellStyle name="Subtotal 7 2" xfId="12157"/>
    <cellStyle name="Sub-total 7 2" xfId="12158"/>
    <cellStyle name="Subtotal 7 3" xfId="12398"/>
    <cellStyle name="Sub-total 7 3" xfId="12399"/>
    <cellStyle name="taples Plaza" xfId="11795"/>
    <cellStyle name="Test" xfId="11796"/>
    <cellStyle name="Tickmark" xfId="11797"/>
    <cellStyle name="Title 2" xfId="11798"/>
    <cellStyle name="Title 2 2" xfId="11799"/>
    <cellStyle name="Title 2 2 2" xfId="11800"/>
    <cellStyle name="Title 2 2 3" xfId="11801"/>
    <cellStyle name="Title 2 2 3 2" xfId="11802"/>
    <cellStyle name="Title 2 2 3 3" xfId="12159"/>
    <cellStyle name="Title 2 2 3 4" xfId="12400"/>
    <cellStyle name="Title 2 3" xfId="11803"/>
    <cellStyle name="Title 2 4" xfId="11804"/>
    <cellStyle name="Title 2 4 2" xfId="11805"/>
    <cellStyle name="Title 2 4 3" xfId="12160"/>
    <cellStyle name="Title 2 4 4" xfId="12401"/>
    <cellStyle name="Title 2 5" xfId="11806"/>
    <cellStyle name="Title 2 5 2" xfId="12161"/>
    <cellStyle name="Title 2 5 3" xfId="12402"/>
    <cellStyle name="Title 3" xfId="11807"/>
    <cellStyle name="Title 3 2" xfId="11808"/>
    <cellStyle name="Title 3 3" xfId="11809"/>
    <cellStyle name="Title 3 3 2" xfId="11810"/>
    <cellStyle name="Title 3 4" xfId="11811"/>
    <cellStyle name="Title 4" xfId="11812"/>
    <cellStyle name="Title 4 2" xfId="11813"/>
    <cellStyle name="Title 5" xfId="11814"/>
    <cellStyle name="Title 6" xfId="11815"/>
    <cellStyle name="Title 6 2" xfId="11816"/>
    <cellStyle name="Title 7" xfId="11817"/>
    <cellStyle name="Title 8" xfId="11818"/>
    <cellStyle name="Title: - Style3" xfId="11819"/>
    <cellStyle name="Title: - Style4" xfId="11820"/>
    <cellStyle name="Title: Major" xfId="11821"/>
    <cellStyle name="Title: Major 2" xfId="11822"/>
    <cellStyle name="Title: Major 3" xfId="11823"/>
    <cellStyle name="Title: Major 3 2" xfId="11824"/>
    <cellStyle name="Title: Major 4" xfId="11825"/>
    <cellStyle name="Title: Major 4 2" xfId="12162"/>
    <cellStyle name="Title: Major 4 3" xfId="12403"/>
    <cellStyle name="Title: Minor" xfId="11826"/>
    <cellStyle name="Title: Minor 2" xfId="11827"/>
    <cellStyle name="Title: Minor 2 2" xfId="11828"/>
    <cellStyle name="Title: Minor 3" xfId="11829"/>
    <cellStyle name="Title: Minor_Electric Rev Req Model (2009 GRC) Rebuttal" xfId="11830"/>
    <cellStyle name="Title: Worksheet" xfId="11831"/>
    <cellStyle name="Title: Worksheet 2" xfId="11832"/>
    <cellStyle name="Title: Worksheet 2 2" xfId="11833"/>
    <cellStyle name="Title: Worksheet 3" xfId="11834"/>
    <cellStyle name="Title: Worksheet 3 2" xfId="12163"/>
    <cellStyle name="Title: Worksheet 3 3" xfId="12404"/>
    <cellStyle name="Total 2" xfId="11835"/>
    <cellStyle name="Total 2 2" xfId="11836"/>
    <cellStyle name="Total 2 2 2" xfId="11837"/>
    <cellStyle name="Total 2 2 2 2" xfId="11838"/>
    <cellStyle name="Total 2 2 2 3" xfId="11839"/>
    <cellStyle name="Total 2 2 2 4" xfId="11840"/>
    <cellStyle name="Total 2 2 2 5" xfId="11841"/>
    <cellStyle name="Total 2 2 3" xfId="11842"/>
    <cellStyle name="Total 2 2 3 2" xfId="11843"/>
    <cellStyle name="Total 2 3" xfId="11844"/>
    <cellStyle name="Total 2 3 2" xfId="11845"/>
    <cellStyle name="Total 2 3 2 2" xfId="11846"/>
    <cellStyle name="Total 2 3 2 3" xfId="11847"/>
    <cellStyle name="Total 2 3 2 4" xfId="11848"/>
    <cellStyle name="Total 2 3 2 5" xfId="11849"/>
    <cellStyle name="Total 2 3 3" xfId="11850"/>
    <cellStyle name="Total 2 3 3 2" xfId="11851"/>
    <cellStyle name="Total 2 3 3 3" xfId="11852"/>
    <cellStyle name="Total 2 3 3 4" xfId="11853"/>
    <cellStyle name="Total 2 3 3 5" xfId="11854"/>
    <cellStyle name="Total 2 3 4" xfId="11855"/>
    <cellStyle name="Total 2 3 4 2" xfId="11856"/>
    <cellStyle name="Total 2 3 4 3" xfId="11857"/>
    <cellStyle name="Total 2 3 4 4" xfId="11858"/>
    <cellStyle name="Total 2 3 4 5" xfId="11859"/>
    <cellStyle name="Total 2 3 5" xfId="11860"/>
    <cellStyle name="Total 2 3 6" xfId="11861"/>
    <cellStyle name="Total 2 3 7" xfId="11862"/>
    <cellStyle name="Total 2 3 8" xfId="11863"/>
    <cellStyle name="Total 2 4" xfId="11864"/>
    <cellStyle name="Total 2 4 2" xfId="11865"/>
    <cellStyle name="Total 2 5" xfId="11866"/>
    <cellStyle name="Total 2 5 2" xfId="12164"/>
    <cellStyle name="Total 2 5 3" xfId="12405"/>
    <cellStyle name="Total 3" xfId="11867"/>
    <cellStyle name="Total 3 2" xfId="11868"/>
    <cellStyle name="Total 3 2 2" xfId="11869"/>
    <cellStyle name="Total 3 2 3" xfId="11870"/>
    <cellStyle name="Total 3 2 4" xfId="11871"/>
    <cellStyle name="Total 3 2 5" xfId="11872"/>
    <cellStyle name="Total 3 3" xfId="11873"/>
    <cellStyle name="Total 3 3 2" xfId="11874"/>
    <cellStyle name="Total 3 3 3" xfId="11875"/>
    <cellStyle name="Total 3 3 4" xfId="11876"/>
    <cellStyle name="Total 3 3 5" xfId="11877"/>
    <cellStyle name="Total 3 4" xfId="11878"/>
    <cellStyle name="Total 3 4 2" xfId="11879"/>
    <cellStyle name="Total 3 4 3" xfId="11880"/>
    <cellStyle name="Total 3 4 4" xfId="11881"/>
    <cellStyle name="Total 3 4 5" xfId="11882"/>
    <cellStyle name="Total 4" xfId="11883"/>
    <cellStyle name="Total 4 2" xfId="11884"/>
    <cellStyle name="Total 4 2 2" xfId="11885"/>
    <cellStyle name="Total 4 2 3" xfId="11886"/>
    <cellStyle name="Total 4 2 4" xfId="11887"/>
    <cellStyle name="Total 4 2 5" xfId="11888"/>
    <cellStyle name="Total 4 2 6" xfId="11889"/>
    <cellStyle name="Total 4 2 7" xfId="11890"/>
    <cellStyle name="Total 5" xfId="11891"/>
    <cellStyle name="Total 5 2" xfId="11892"/>
    <cellStyle name="Total 5 3" xfId="11893"/>
    <cellStyle name="Total 5 4" xfId="11894"/>
    <cellStyle name="Total 5 5" xfId="11895"/>
    <cellStyle name="Total 5 6" xfId="11896"/>
    <cellStyle name="Total 5 7" xfId="11897"/>
    <cellStyle name="Total 6" xfId="11898"/>
    <cellStyle name="Total 7" xfId="11899"/>
    <cellStyle name="Total 9" xfId="11900"/>
    <cellStyle name="Total 9 2" xfId="11901"/>
    <cellStyle name="Total4 - Style4" xfId="11902"/>
    <cellStyle name="Total4 - Style4 2" xfId="11903"/>
    <cellStyle name="Total4 - Style4 2 2" xfId="11904"/>
    <cellStyle name="Total4 - Style4 2 3" xfId="11905"/>
    <cellStyle name="Total4 - Style4 2 4" xfId="11906"/>
    <cellStyle name="Total4 - Style4 2 5" xfId="11907"/>
    <cellStyle name="Total4 - Style4 2 6" xfId="11908"/>
    <cellStyle name="Total4 - Style4 2 7" xfId="11909"/>
    <cellStyle name="Total4 - Style4 3" xfId="11910"/>
    <cellStyle name="Total4 - Style4_ACCOUNTS" xfId="11911"/>
    <cellStyle name="Warning Text 2" xfId="11912"/>
    <cellStyle name="Warning Text 2 2" xfId="11913"/>
    <cellStyle name="Warning Text 2 2 2" xfId="11914"/>
    <cellStyle name="Warning Text 2 2 3" xfId="11915"/>
    <cellStyle name="Warning Text 2 2 3 2" xfId="11916"/>
    <cellStyle name="Warning Text 2 2 3 3" xfId="12165"/>
    <cellStyle name="Warning Text 2 2 3 4" xfId="12406"/>
    <cellStyle name="Warning Text 2 3" xfId="11917"/>
    <cellStyle name="Warning Text 2 4" xfId="11918"/>
    <cellStyle name="Warning Text 2 4 2" xfId="11919"/>
    <cellStyle name="Warning Text 2 4 3" xfId="12166"/>
    <cellStyle name="Warning Text 2 4 4" xfId="12407"/>
    <cellStyle name="Warning Text 2 5" xfId="11920"/>
    <cellStyle name="Warning Text 2 5 2" xfId="12167"/>
    <cellStyle name="Warning Text 2 5 3" xfId="12408"/>
    <cellStyle name="Warning Text 3" xfId="11921"/>
    <cellStyle name="Warning Text 3 2" xfId="11922"/>
    <cellStyle name="Warning Text 3 2 2" xfId="12168"/>
    <cellStyle name="Warning Text 3 2 3" xfId="12409"/>
    <cellStyle name="Warning Text 3 3" xfId="11923"/>
    <cellStyle name="Warning Text 3 3 2" xfId="11924"/>
    <cellStyle name="Warning Text 3 3 3" xfId="12169"/>
    <cellStyle name="Warning Text 3 3 4" xfId="12410"/>
    <cellStyle name="Warning Text 3 4" xfId="11925"/>
    <cellStyle name="Warning Text 3 4 2" xfId="12170"/>
    <cellStyle name="Warning Text 3 4 3" xfId="12411"/>
    <cellStyle name="Warning Text 4" xfId="11926"/>
    <cellStyle name="Warning Text 4 2" xfId="11927"/>
    <cellStyle name="Warning Text 5" xfId="11928"/>
    <cellStyle name="Warning Text 5 2" xfId="12171"/>
    <cellStyle name="Warning Text 5 3" xfId="12412"/>
    <cellStyle name="Warning Text 6" xfId="11929"/>
    <cellStyle name="Warning Text 6 2" xfId="11930"/>
    <cellStyle name="Warning Text 6 3" xfId="12172"/>
    <cellStyle name="Warning Text 6 4" xfId="12413"/>
    <cellStyle name="Warning Text 7" xfId="11931"/>
  </cellStyles>
  <dxfs count="2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cass\Local%20Settings\Temporary%20Internet%20Files\Content.Outlook\ID48BN7U\Gas%20Rev%20Req%20Model%202011%20GRC%20Compliance%20Fi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  <row r="6">
          <cell r="A6" t="str">
            <v xml:space="preserve">PUGET SOUND ENERGY-GAS 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workbookViewId="0">
      <selection activeCell="K1" sqref="K1:N2"/>
    </sheetView>
  </sheetViews>
  <sheetFormatPr defaultColWidth="9.109375" defaultRowHeight="13.2"/>
  <cols>
    <col min="1" max="1" width="7.109375" style="1" customWidth="1"/>
    <col min="2" max="2" width="13.44140625" style="1" customWidth="1"/>
    <col min="3" max="3" width="13" style="1" customWidth="1"/>
    <col min="4" max="4" width="8.33203125" style="1" customWidth="1"/>
    <col min="5" max="5" width="9.109375" style="1" customWidth="1"/>
    <col min="6" max="6" width="10.109375" style="1" customWidth="1"/>
    <col min="7" max="7" width="8.6640625" style="1" customWidth="1"/>
    <col min="8" max="8" width="11" style="1" customWidth="1"/>
    <col min="9" max="9" width="10" style="1" customWidth="1"/>
    <col min="10" max="10" width="9.5546875" style="1" customWidth="1"/>
    <col min="11" max="11" width="10.6640625" style="1" customWidth="1"/>
    <col min="12" max="12" width="9.109375" style="1"/>
    <col min="13" max="13" width="9.6640625" style="1" customWidth="1"/>
    <col min="14" max="14" width="7.109375" style="1" customWidth="1"/>
    <col min="15" max="15" width="5" bestFit="1" customWidth="1"/>
    <col min="16" max="16" width="7.109375" customWidth="1"/>
    <col min="17" max="17" width="8.109375" customWidth="1"/>
    <col min="18" max="18" width="8.5546875" bestFit="1" customWidth="1"/>
    <col min="19" max="19" width="12.88671875" customWidth="1"/>
    <col min="20" max="21" width="8.88671875" customWidth="1"/>
    <col min="22" max="16384" width="9.109375" style="1"/>
  </cols>
  <sheetData>
    <row r="1" spans="1:28" ht="12.75" customHeight="1">
      <c r="B1" s="28"/>
      <c r="C1" s="28"/>
      <c r="D1" s="28"/>
      <c r="E1" s="28"/>
      <c r="H1" s="28"/>
      <c r="I1" s="28"/>
      <c r="J1" s="28"/>
      <c r="K1" s="71" t="s">
        <v>49</v>
      </c>
      <c r="L1" s="71"/>
      <c r="M1" s="71"/>
      <c r="N1" s="71"/>
      <c r="O1" s="38"/>
      <c r="P1" s="38"/>
      <c r="Q1" s="38"/>
      <c r="V1" s="28"/>
      <c r="W1" s="28"/>
      <c r="X1" s="28"/>
      <c r="Y1" s="28"/>
      <c r="Z1" s="28"/>
      <c r="AA1" s="28"/>
      <c r="AB1" s="28"/>
    </row>
    <row r="2" spans="1:28" ht="38.4" customHeight="1">
      <c r="F2" s="72" t="s">
        <v>0</v>
      </c>
      <c r="G2" s="72"/>
      <c r="H2" s="72"/>
      <c r="I2" s="72"/>
      <c r="K2" s="71"/>
      <c r="L2" s="71"/>
      <c r="M2" s="71"/>
      <c r="N2" s="71"/>
      <c r="O2" s="38"/>
      <c r="P2" s="38"/>
      <c r="Q2" s="38"/>
    </row>
    <row r="3" spans="1:28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28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2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8">
      <c r="A7" s="20"/>
      <c r="B7" s="20"/>
      <c r="C7" s="20"/>
      <c r="D7" s="20"/>
      <c r="E7" s="21" t="s">
        <v>12</v>
      </c>
      <c r="F7" s="22"/>
      <c r="G7" s="21" t="s">
        <v>13</v>
      </c>
      <c r="H7" s="22"/>
      <c r="I7" s="23" t="s">
        <v>14</v>
      </c>
      <c r="J7" s="20"/>
      <c r="K7" s="73" t="s">
        <v>6</v>
      </c>
      <c r="L7" s="74"/>
      <c r="M7" s="75"/>
    </row>
    <row r="8" spans="1:28" s="27" customFormat="1" ht="68.400000000000006" customHeight="1">
      <c r="A8" s="19" t="s">
        <v>3</v>
      </c>
      <c r="B8" s="19" t="s">
        <v>17</v>
      </c>
      <c r="C8" s="19" t="s">
        <v>37</v>
      </c>
      <c r="D8" s="19" t="s">
        <v>4</v>
      </c>
      <c r="E8" s="19" t="s">
        <v>18</v>
      </c>
      <c r="F8" s="19" t="s">
        <v>19</v>
      </c>
      <c r="G8" s="19" t="s">
        <v>34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40</v>
      </c>
      <c r="M8" s="19" t="s">
        <v>41</v>
      </c>
      <c r="N8" s="19" t="s">
        <v>3</v>
      </c>
      <c r="O8"/>
      <c r="P8"/>
      <c r="Q8"/>
      <c r="R8"/>
      <c r="S8"/>
      <c r="T8"/>
      <c r="U8"/>
    </row>
    <row r="9" spans="1:28">
      <c r="A9" s="2"/>
      <c r="M9" s="4"/>
      <c r="N9" s="2"/>
    </row>
    <row r="10" spans="1:28">
      <c r="A10" s="2">
        <v>1</v>
      </c>
      <c r="B10" s="4">
        <v>100</v>
      </c>
      <c r="C10" s="17">
        <v>-3.75</v>
      </c>
      <c r="D10" s="4">
        <f>B10+C10</f>
        <v>96.25</v>
      </c>
      <c r="E10" s="5">
        <f>D10</f>
        <v>96.25</v>
      </c>
      <c r="F10" s="5">
        <f t="shared" ref="F10:F30" si="0">E10*$D$36</f>
        <v>20.212499999999999</v>
      </c>
      <c r="G10" s="4">
        <f>E10*-1</f>
        <v>-96.25</v>
      </c>
      <c r="H10" s="4">
        <f>F10*-1</f>
        <v>-20.212499999999999</v>
      </c>
      <c r="I10" s="4">
        <f>F10+H10</f>
        <v>0</v>
      </c>
      <c r="J10" s="4">
        <f>J9-H10</f>
        <v>20.212499999999999</v>
      </c>
      <c r="K10" s="4">
        <f t="shared" ref="K10:K30" si="1">ROUND((J9+J10)/2*+ROR,2)</f>
        <v>0.69</v>
      </c>
      <c r="L10" s="6">
        <f t="shared" ref="L10:L12" si="2">ROUND(1/(1+ROR)^(N10),5)</f>
        <v>0.93633</v>
      </c>
      <c r="M10" s="4">
        <f t="shared" ref="M10:M12" si="3">ROUND(K10*L10,2)</f>
        <v>0.65</v>
      </c>
      <c r="N10" s="2">
        <f t="shared" ref="N10:N12" si="4">A10</f>
        <v>1</v>
      </c>
    </row>
    <row r="11" spans="1:28">
      <c r="A11" s="2">
        <v>2</v>
      </c>
      <c r="C11" s="17">
        <v>-7.22</v>
      </c>
      <c r="D11" s="4">
        <f>D10+C11</f>
        <v>89.03</v>
      </c>
      <c r="E11" s="4">
        <f>C11</f>
        <v>-7.22</v>
      </c>
      <c r="F11" s="33">
        <f t="shared" si="0"/>
        <v>-1.5162</v>
      </c>
      <c r="G11" s="4">
        <f>E11*-1</f>
        <v>7.22</v>
      </c>
      <c r="H11" s="4">
        <f>F11*-1</f>
        <v>1.5162</v>
      </c>
      <c r="I11" s="4">
        <f t="shared" ref="I11:I30" si="5">F11+H11</f>
        <v>0</v>
      </c>
      <c r="J11" s="4">
        <f t="shared" ref="J11:J30" si="6">J10-H11</f>
        <v>18.696299999999997</v>
      </c>
      <c r="K11" s="4">
        <f t="shared" si="1"/>
        <v>1.32</v>
      </c>
      <c r="L11" s="6">
        <f t="shared" si="2"/>
        <v>0.87670999999999999</v>
      </c>
      <c r="M11" s="4">
        <f t="shared" si="3"/>
        <v>1.1599999999999999</v>
      </c>
      <c r="N11" s="2">
        <f t="shared" si="4"/>
        <v>2</v>
      </c>
    </row>
    <row r="12" spans="1:28">
      <c r="A12" s="2">
        <v>3</v>
      </c>
      <c r="C12" s="17">
        <v>-6.68</v>
      </c>
      <c r="D12" s="4">
        <f>D11+C12</f>
        <v>82.35</v>
      </c>
      <c r="E12" s="4">
        <f t="shared" ref="E12:E30" si="7">C12</f>
        <v>-6.68</v>
      </c>
      <c r="F12" s="33">
        <f t="shared" si="0"/>
        <v>-1.4027999999999998</v>
      </c>
      <c r="G12" s="4">
        <f t="shared" ref="G12:H30" si="8">E12*-1</f>
        <v>6.68</v>
      </c>
      <c r="H12" s="4">
        <f t="shared" si="8"/>
        <v>1.4027999999999998</v>
      </c>
      <c r="I12" s="4">
        <f t="shared" si="5"/>
        <v>0</v>
      </c>
      <c r="J12" s="4">
        <f t="shared" si="6"/>
        <v>17.293499999999998</v>
      </c>
      <c r="K12" s="4">
        <f t="shared" si="1"/>
        <v>1.22</v>
      </c>
      <c r="L12" s="6">
        <f t="shared" si="2"/>
        <v>0.82089000000000001</v>
      </c>
      <c r="M12" s="4">
        <f t="shared" si="3"/>
        <v>1</v>
      </c>
      <c r="N12" s="2">
        <f t="shared" si="4"/>
        <v>3</v>
      </c>
    </row>
    <row r="13" spans="1:28">
      <c r="A13" s="2">
        <v>4</v>
      </c>
      <c r="C13" s="17">
        <v>-6.18</v>
      </c>
      <c r="D13" s="4">
        <f t="shared" ref="D13:D28" si="9">D12+C13</f>
        <v>76.169999999999987</v>
      </c>
      <c r="E13" s="4">
        <f t="shared" si="7"/>
        <v>-6.18</v>
      </c>
      <c r="F13" s="33">
        <f t="shared" si="0"/>
        <v>-1.2977999999999998</v>
      </c>
      <c r="G13" s="4">
        <f t="shared" si="8"/>
        <v>6.18</v>
      </c>
      <c r="H13" s="4">
        <f t="shared" si="8"/>
        <v>1.2977999999999998</v>
      </c>
      <c r="I13" s="4">
        <f t="shared" si="5"/>
        <v>0</v>
      </c>
      <c r="J13" s="4">
        <f t="shared" si="6"/>
        <v>15.995699999999998</v>
      </c>
      <c r="K13" s="4">
        <f t="shared" si="1"/>
        <v>1.1299999999999999</v>
      </c>
      <c r="L13" s="6">
        <f t="shared" ref="L13:L30" si="10">ROUND(1/(1+ROR)^(N13),5)</f>
        <v>0.76863000000000004</v>
      </c>
      <c r="M13" s="4">
        <f t="shared" ref="M13:M29" si="11">ROUND(K13*L13,2)</f>
        <v>0.87</v>
      </c>
      <c r="N13" s="2">
        <f t="shared" ref="N13:N30" si="12">A13</f>
        <v>4</v>
      </c>
    </row>
    <row r="14" spans="1:28">
      <c r="A14" s="2">
        <v>5</v>
      </c>
      <c r="C14" s="17">
        <v>-5.71</v>
      </c>
      <c r="D14" s="4">
        <f t="shared" si="9"/>
        <v>70.459999999999994</v>
      </c>
      <c r="E14" s="4">
        <f t="shared" si="7"/>
        <v>-5.71</v>
      </c>
      <c r="F14" s="33">
        <f t="shared" si="0"/>
        <v>-1.1991000000000001</v>
      </c>
      <c r="G14" s="4">
        <f t="shared" si="8"/>
        <v>5.71</v>
      </c>
      <c r="H14" s="4">
        <f t="shared" si="8"/>
        <v>1.1991000000000001</v>
      </c>
      <c r="I14" s="4">
        <f t="shared" si="5"/>
        <v>0</v>
      </c>
      <c r="J14" s="4">
        <f t="shared" si="6"/>
        <v>14.796599999999998</v>
      </c>
      <c r="K14" s="4">
        <f t="shared" si="1"/>
        <v>1.05</v>
      </c>
      <c r="L14" s="6">
        <f t="shared" si="10"/>
        <v>0.71969000000000005</v>
      </c>
      <c r="M14" s="4">
        <f t="shared" si="11"/>
        <v>0.76</v>
      </c>
      <c r="N14" s="2">
        <f t="shared" si="12"/>
        <v>5</v>
      </c>
    </row>
    <row r="15" spans="1:28">
      <c r="A15" s="2">
        <v>6</v>
      </c>
      <c r="C15" s="17">
        <v>-5.28</v>
      </c>
      <c r="D15" s="4">
        <f t="shared" si="9"/>
        <v>65.179999999999993</v>
      </c>
      <c r="E15" s="4">
        <f t="shared" si="7"/>
        <v>-5.28</v>
      </c>
      <c r="F15" s="33">
        <f t="shared" si="0"/>
        <v>-1.1088</v>
      </c>
      <c r="G15" s="4">
        <f t="shared" si="8"/>
        <v>5.28</v>
      </c>
      <c r="H15" s="4">
        <f t="shared" si="8"/>
        <v>1.1088</v>
      </c>
      <c r="I15" s="4">
        <f t="shared" si="5"/>
        <v>0</v>
      </c>
      <c r="J15" s="4">
        <f t="shared" si="6"/>
        <v>13.687799999999998</v>
      </c>
      <c r="K15" s="4">
        <f t="shared" si="1"/>
        <v>0.97</v>
      </c>
      <c r="L15" s="6">
        <f t="shared" si="10"/>
        <v>0.67386000000000001</v>
      </c>
      <c r="M15" s="4">
        <f t="shared" si="11"/>
        <v>0.65</v>
      </c>
      <c r="N15" s="2">
        <f t="shared" si="12"/>
        <v>6</v>
      </c>
      <c r="O15" s="1"/>
      <c r="P15" s="1"/>
      <c r="Q15" s="1"/>
      <c r="R15" s="1"/>
      <c r="S15" s="1"/>
      <c r="T15" s="1"/>
      <c r="U15" s="1"/>
    </row>
    <row r="16" spans="1:28">
      <c r="A16" s="2">
        <v>7</v>
      </c>
      <c r="C16" s="17">
        <v>-4.8899999999999997</v>
      </c>
      <c r="D16" s="4">
        <f t="shared" si="9"/>
        <v>60.289999999999992</v>
      </c>
      <c r="E16" s="4">
        <f t="shared" si="7"/>
        <v>-4.8899999999999997</v>
      </c>
      <c r="F16" s="33">
        <f t="shared" si="0"/>
        <v>-1.0268999999999999</v>
      </c>
      <c r="G16" s="4">
        <f t="shared" si="8"/>
        <v>4.8899999999999997</v>
      </c>
      <c r="H16" s="4">
        <f t="shared" si="8"/>
        <v>1.0268999999999999</v>
      </c>
      <c r="I16" s="4">
        <f t="shared" si="5"/>
        <v>0</v>
      </c>
      <c r="J16" s="4">
        <f t="shared" si="6"/>
        <v>12.660899999999998</v>
      </c>
      <c r="K16" s="4">
        <f t="shared" si="1"/>
        <v>0.9</v>
      </c>
      <c r="L16" s="6">
        <f t="shared" si="10"/>
        <v>0.63095999999999997</v>
      </c>
      <c r="M16" s="4">
        <f t="shared" si="11"/>
        <v>0.56999999999999995</v>
      </c>
      <c r="N16" s="2">
        <f t="shared" si="12"/>
        <v>7</v>
      </c>
      <c r="O16" s="1"/>
      <c r="P16" s="1"/>
      <c r="Q16" s="1"/>
      <c r="R16" s="1"/>
      <c r="S16" s="1"/>
      <c r="T16" s="1"/>
      <c r="U16" s="1"/>
    </row>
    <row r="17" spans="1:21">
      <c r="A17" s="2">
        <v>8</v>
      </c>
      <c r="C17" s="17">
        <v>-4.5199999999999996</v>
      </c>
      <c r="D17" s="4">
        <f t="shared" si="9"/>
        <v>55.769999999999996</v>
      </c>
      <c r="E17" s="4">
        <f t="shared" si="7"/>
        <v>-4.5199999999999996</v>
      </c>
      <c r="F17" s="33">
        <f t="shared" si="0"/>
        <v>-0.94919999999999982</v>
      </c>
      <c r="G17" s="4">
        <f t="shared" si="8"/>
        <v>4.5199999999999996</v>
      </c>
      <c r="H17" s="4">
        <f t="shared" si="8"/>
        <v>0.94919999999999982</v>
      </c>
      <c r="I17" s="4">
        <f t="shared" si="5"/>
        <v>0</v>
      </c>
      <c r="J17" s="4">
        <f t="shared" si="6"/>
        <v>11.711699999999999</v>
      </c>
      <c r="K17" s="4">
        <f t="shared" si="1"/>
        <v>0.83</v>
      </c>
      <c r="L17" s="6">
        <f t="shared" si="10"/>
        <v>0.59079000000000004</v>
      </c>
      <c r="M17" s="4">
        <f t="shared" si="11"/>
        <v>0.49</v>
      </c>
      <c r="N17" s="2">
        <f t="shared" si="12"/>
        <v>8</v>
      </c>
      <c r="O17" s="1"/>
      <c r="P17" s="1"/>
      <c r="Q17" s="1"/>
      <c r="R17" s="1"/>
      <c r="S17" s="1"/>
      <c r="T17" s="1"/>
      <c r="U17" s="1"/>
    </row>
    <row r="18" spans="1:21">
      <c r="A18" s="2">
        <v>9</v>
      </c>
      <c r="C18" s="17">
        <v>-4.47</v>
      </c>
      <c r="D18" s="4">
        <f t="shared" si="9"/>
        <v>51.3</v>
      </c>
      <c r="E18" s="4">
        <f t="shared" si="7"/>
        <v>-4.47</v>
      </c>
      <c r="F18" s="33">
        <f t="shared" si="0"/>
        <v>-0.93869999999999987</v>
      </c>
      <c r="G18" s="4">
        <f t="shared" si="8"/>
        <v>4.47</v>
      </c>
      <c r="H18" s="4">
        <f t="shared" si="8"/>
        <v>0.93869999999999987</v>
      </c>
      <c r="I18" s="4">
        <f t="shared" si="5"/>
        <v>0</v>
      </c>
      <c r="J18" s="4">
        <f t="shared" si="6"/>
        <v>10.773</v>
      </c>
      <c r="K18" s="4">
        <f t="shared" si="1"/>
        <v>0.76</v>
      </c>
      <c r="L18" s="6">
        <f t="shared" si="10"/>
        <v>0.55317000000000005</v>
      </c>
      <c r="M18" s="4">
        <f t="shared" si="11"/>
        <v>0.42</v>
      </c>
      <c r="N18" s="2">
        <f t="shared" si="12"/>
        <v>9</v>
      </c>
      <c r="O18" s="1"/>
      <c r="P18" s="1"/>
      <c r="Q18" s="1"/>
      <c r="R18" s="1"/>
      <c r="S18" s="1"/>
      <c r="T18" s="1"/>
      <c r="U18" s="1"/>
    </row>
    <row r="19" spans="1:21">
      <c r="A19" s="2">
        <v>10</v>
      </c>
      <c r="C19" s="17">
        <v>-4.47</v>
      </c>
      <c r="D19" s="4">
        <f t="shared" si="9"/>
        <v>46.83</v>
      </c>
      <c r="E19" s="4">
        <f t="shared" si="7"/>
        <v>-4.47</v>
      </c>
      <c r="F19" s="33">
        <f t="shared" si="0"/>
        <v>-0.93869999999999987</v>
      </c>
      <c r="G19" s="4">
        <f t="shared" si="8"/>
        <v>4.47</v>
      </c>
      <c r="H19" s="4">
        <f t="shared" si="8"/>
        <v>0.93869999999999987</v>
      </c>
      <c r="I19" s="4">
        <f t="shared" si="5"/>
        <v>0</v>
      </c>
      <c r="J19" s="4">
        <f t="shared" si="6"/>
        <v>9.8342999999999989</v>
      </c>
      <c r="K19" s="4">
        <f t="shared" si="1"/>
        <v>0.7</v>
      </c>
      <c r="L19" s="6">
        <f t="shared" si="10"/>
        <v>0.51795000000000002</v>
      </c>
      <c r="M19" s="4">
        <f t="shared" si="11"/>
        <v>0.36</v>
      </c>
      <c r="N19" s="2">
        <f t="shared" si="12"/>
        <v>10</v>
      </c>
      <c r="O19" s="1"/>
      <c r="P19" s="1"/>
      <c r="Q19" s="1"/>
      <c r="R19" s="1"/>
      <c r="S19" s="1"/>
      <c r="T19" s="1"/>
      <c r="U19" s="1"/>
    </row>
    <row r="20" spans="1:21">
      <c r="A20" s="2">
        <v>11</v>
      </c>
      <c r="C20" s="17">
        <v>-4.46</v>
      </c>
      <c r="D20" s="4">
        <f t="shared" si="9"/>
        <v>42.37</v>
      </c>
      <c r="E20" s="4">
        <f t="shared" si="7"/>
        <v>-4.46</v>
      </c>
      <c r="F20" s="33">
        <f t="shared" si="0"/>
        <v>-0.93659999999999999</v>
      </c>
      <c r="G20" s="4">
        <f t="shared" si="8"/>
        <v>4.46</v>
      </c>
      <c r="H20" s="4">
        <f t="shared" si="8"/>
        <v>0.93659999999999999</v>
      </c>
      <c r="I20" s="4">
        <f>F20+H20</f>
        <v>0</v>
      </c>
      <c r="J20" s="4">
        <f t="shared" si="6"/>
        <v>8.8976999999999986</v>
      </c>
      <c r="K20" s="4">
        <f t="shared" si="1"/>
        <v>0.64</v>
      </c>
      <c r="L20" s="6">
        <f t="shared" si="10"/>
        <v>0.48497000000000001</v>
      </c>
      <c r="M20" s="4">
        <f t="shared" si="11"/>
        <v>0.31</v>
      </c>
      <c r="N20" s="2">
        <f t="shared" si="12"/>
        <v>11</v>
      </c>
      <c r="O20" s="1"/>
      <c r="P20" s="1"/>
      <c r="Q20" s="1"/>
      <c r="R20" s="1"/>
      <c r="S20" s="1"/>
      <c r="T20" s="1"/>
      <c r="U20" s="1"/>
    </row>
    <row r="21" spans="1:21">
      <c r="A21" s="2">
        <v>12</v>
      </c>
      <c r="C21" s="17">
        <v>-4.46</v>
      </c>
      <c r="D21" s="4">
        <f t="shared" si="9"/>
        <v>37.909999999999997</v>
      </c>
      <c r="E21" s="4">
        <f t="shared" si="7"/>
        <v>-4.46</v>
      </c>
      <c r="F21" s="33">
        <f t="shared" si="0"/>
        <v>-0.93659999999999999</v>
      </c>
      <c r="G21" s="4">
        <f t="shared" si="8"/>
        <v>4.46</v>
      </c>
      <c r="H21" s="4">
        <f t="shared" si="8"/>
        <v>0.93659999999999999</v>
      </c>
      <c r="I21" s="4">
        <f t="shared" si="5"/>
        <v>0</v>
      </c>
      <c r="J21" s="4">
        <f t="shared" si="6"/>
        <v>7.9610999999999983</v>
      </c>
      <c r="K21" s="4">
        <f t="shared" si="1"/>
        <v>0.56999999999999995</v>
      </c>
      <c r="L21" s="6">
        <f t="shared" si="10"/>
        <v>0.45408999999999999</v>
      </c>
      <c r="M21" s="4">
        <f t="shared" si="11"/>
        <v>0.26</v>
      </c>
      <c r="N21" s="2">
        <f t="shared" si="12"/>
        <v>12</v>
      </c>
      <c r="O21" s="1"/>
      <c r="P21" s="1"/>
      <c r="Q21" s="1"/>
      <c r="R21" s="1"/>
      <c r="S21" s="1"/>
      <c r="T21" s="1"/>
      <c r="U21" s="1"/>
    </row>
    <row r="22" spans="1:21">
      <c r="A22" s="2">
        <v>13</v>
      </c>
      <c r="C22" s="17">
        <v>-4.46</v>
      </c>
      <c r="D22" s="4">
        <f t="shared" si="9"/>
        <v>33.449999999999996</v>
      </c>
      <c r="E22" s="4">
        <f t="shared" si="7"/>
        <v>-4.46</v>
      </c>
      <c r="F22" s="33">
        <f t="shared" si="0"/>
        <v>-0.93659999999999999</v>
      </c>
      <c r="G22" s="4">
        <f t="shared" si="8"/>
        <v>4.46</v>
      </c>
      <c r="H22" s="4">
        <f t="shared" si="8"/>
        <v>0.93659999999999999</v>
      </c>
      <c r="I22" s="4">
        <f t="shared" si="5"/>
        <v>0</v>
      </c>
      <c r="J22" s="4">
        <f t="shared" si="6"/>
        <v>7.024499999999998</v>
      </c>
      <c r="K22" s="4">
        <f t="shared" si="1"/>
        <v>0.51</v>
      </c>
      <c r="L22" s="6">
        <f t="shared" si="10"/>
        <v>0.42518</v>
      </c>
      <c r="M22" s="4">
        <f t="shared" si="11"/>
        <v>0.22</v>
      </c>
      <c r="N22" s="2">
        <f t="shared" si="12"/>
        <v>13</v>
      </c>
      <c r="O22" s="1"/>
      <c r="P22" s="1"/>
      <c r="Q22" s="1"/>
      <c r="R22" s="1"/>
      <c r="S22" s="1"/>
      <c r="T22" s="1"/>
      <c r="U22" s="1"/>
    </row>
    <row r="23" spans="1:21">
      <c r="A23" s="2">
        <v>14</v>
      </c>
      <c r="C23" s="17">
        <v>-4.46</v>
      </c>
      <c r="D23" s="4">
        <f>D22+C23</f>
        <v>28.989999999999995</v>
      </c>
      <c r="E23" s="4">
        <f t="shared" si="7"/>
        <v>-4.46</v>
      </c>
      <c r="F23" s="33">
        <f t="shared" si="0"/>
        <v>-0.93659999999999999</v>
      </c>
      <c r="G23" s="4">
        <f t="shared" si="8"/>
        <v>4.46</v>
      </c>
      <c r="H23" s="4">
        <f t="shared" si="8"/>
        <v>0.93659999999999999</v>
      </c>
      <c r="I23" s="4">
        <f t="shared" si="5"/>
        <v>0</v>
      </c>
      <c r="J23" s="4">
        <f t="shared" si="6"/>
        <v>6.0878999999999976</v>
      </c>
      <c r="K23" s="4">
        <f t="shared" si="1"/>
        <v>0.45</v>
      </c>
      <c r="L23" s="6">
        <f t="shared" si="10"/>
        <v>0.39811000000000002</v>
      </c>
      <c r="M23" s="4">
        <f t="shared" si="11"/>
        <v>0.18</v>
      </c>
      <c r="N23" s="2">
        <f t="shared" si="12"/>
        <v>14</v>
      </c>
      <c r="O23" s="1"/>
      <c r="P23" s="1"/>
      <c r="Q23" s="1"/>
      <c r="R23" s="1"/>
      <c r="S23" s="1"/>
      <c r="T23" s="1"/>
      <c r="U23" s="1"/>
    </row>
    <row r="24" spans="1:21">
      <c r="A24" s="2">
        <v>15</v>
      </c>
      <c r="C24" s="17">
        <v>-4.46</v>
      </c>
      <c r="D24" s="4">
        <f t="shared" si="9"/>
        <v>24.529999999999994</v>
      </c>
      <c r="E24" s="4">
        <f t="shared" si="7"/>
        <v>-4.46</v>
      </c>
      <c r="F24" s="33">
        <f t="shared" si="0"/>
        <v>-0.93659999999999999</v>
      </c>
      <c r="G24" s="4">
        <f t="shared" si="8"/>
        <v>4.46</v>
      </c>
      <c r="H24" s="4">
        <f t="shared" si="8"/>
        <v>0.93659999999999999</v>
      </c>
      <c r="I24" s="4">
        <f t="shared" si="5"/>
        <v>0</v>
      </c>
      <c r="J24" s="4">
        <f t="shared" si="6"/>
        <v>5.1512999999999973</v>
      </c>
      <c r="K24" s="4">
        <f t="shared" si="1"/>
        <v>0.38</v>
      </c>
      <c r="L24" s="6">
        <f t="shared" si="10"/>
        <v>0.37275999999999998</v>
      </c>
      <c r="M24" s="4">
        <f t="shared" si="11"/>
        <v>0.14000000000000001</v>
      </c>
      <c r="N24" s="2">
        <f t="shared" si="12"/>
        <v>15</v>
      </c>
      <c r="O24" s="1"/>
      <c r="P24" s="1"/>
      <c r="Q24" s="1"/>
      <c r="R24" s="1"/>
      <c r="S24" s="1"/>
      <c r="T24" s="1"/>
      <c r="U24" s="1"/>
    </row>
    <row r="25" spans="1:21">
      <c r="A25" s="2">
        <v>16</v>
      </c>
      <c r="C25" s="17">
        <v>-4.46</v>
      </c>
      <c r="D25" s="4">
        <f t="shared" si="9"/>
        <v>20.069999999999993</v>
      </c>
      <c r="E25" s="4">
        <f t="shared" si="7"/>
        <v>-4.46</v>
      </c>
      <c r="F25" s="33">
        <f t="shared" si="0"/>
        <v>-0.93659999999999999</v>
      </c>
      <c r="G25" s="4">
        <f t="shared" si="8"/>
        <v>4.46</v>
      </c>
      <c r="H25" s="4">
        <f t="shared" si="8"/>
        <v>0.93659999999999999</v>
      </c>
      <c r="I25" s="4">
        <f t="shared" si="5"/>
        <v>0</v>
      </c>
      <c r="J25" s="4">
        <f t="shared" si="6"/>
        <v>4.214699999999997</v>
      </c>
      <c r="K25" s="4">
        <f t="shared" si="1"/>
        <v>0.32</v>
      </c>
      <c r="L25" s="6">
        <f t="shared" si="10"/>
        <v>0.34903000000000001</v>
      </c>
      <c r="M25" s="4">
        <f t="shared" si="11"/>
        <v>0.11</v>
      </c>
      <c r="N25" s="2">
        <f t="shared" si="12"/>
        <v>16</v>
      </c>
      <c r="O25" s="1"/>
      <c r="P25" s="1"/>
      <c r="Q25" s="1"/>
      <c r="R25" s="1"/>
      <c r="S25" s="1"/>
      <c r="T25" s="1"/>
      <c r="U25" s="1"/>
    </row>
    <row r="26" spans="1:21">
      <c r="A26" s="2">
        <v>17</v>
      </c>
      <c r="C26" s="17">
        <v>-4.46</v>
      </c>
      <c r="D26" s="4">
        <f t="shared" si="9"/>
        <v>15.609999999999992</v>
      </c>
      <c r="E26" s="4">
        <f t="shared" si="7"/>
        <v>-4.46</v>
      </c>
      <c r="F26" s="33">
        <f t="shared" si="0"/>
        <v>-0.93659999999999999</v>
      </c>
      <c r="G26" s="4">
        <f t="shared" si="8"/>
        <v>4.46</v>
      </c>
      <c r="H26" s="4">
        <f t="shared" si="8"/>
        <v>0.93659999999999999</v>
      </c>
      <c r="I26" s="4">
        <f t="shared" si="5"/>
        <v>0</v>
      </c>
      <c r="J26" s="4">
        <f t="shared" si="6"/>
        <v>3.2780999999999971</v>
      </c>
      <c r="K26" s="4">
        <f t="shared" si="1"/>
        <v>0.25</v>
      </c>
      <c r="L26" s="6">
        <f t="shared" si="10"/>
        <v>0.32680999999999999</v>
      </c>
      <c r="M26" s="4">
        <f t="shared" si="11"/>
        <v>0.08</v>
      </c>
      <c r="N26" s="2">
        <f t="shared" si="12"/>
        <v>17</v>
      </c>
      <c r="O26" s="1"/>
      <c r="P26" s="1"/>
      <c r="Q26" s="1"/>
      <c r="R26" s="1"/>
      <c r="S26" s="1"/>
      <c r="T26" s="1"/>
      <c r="U26" s="1"/>
    </row>
    <row r="27" spans="1:21">
      <c r="A27" s="2">
        <v>18</v>
      </c>
      <c r="C27" s="17">
        <v>-4.46</v>
      </c>
      <c r="D27" s="4">
        <f t="shared" si="9"/>
        <v>11.149999999999991</v>
      </c>
      <c r="E27" s="4">
        <f t="shared" si="7"/>
        <v>-4.46</v>
      </c>
      <c r="F27" s="33">
        <f t="shared" si="0"/>
        <v>-0.93659999999999999</v>
      </c>
      <c r="G27" s="4">
        <f t="shared" si="8"/>
        <v>4.46</v>
      </c>
      <c r="H27" s="4">
        <f t="shared" si="8"/>
        <v>0.93659999999999999</v>
      </c>
      <c r="I27" s="4">
        <f t="shared" si="5"/>
        <v>0</v>
      </c>
      <c r="J27" s="4">
        <f t="shared" si="6"/>
        <v>2.3414999999999973</v>
      </c>
      <c r="K27" s="4">
        <f t="shared" si="1"/>
        <v>0.19</v>
      </c>
      <c r="L27" s="6">
        <f t="shared" si="10"/>
        <v>0.30599999999999999</v>
      </c>
      <c r="M27" s="4">
        <f t="shared" si="11"/>
        <v>0.06</v>
      </c>
      <c r="N27" s="2">
        <f t="shared" si="12"/>
        <v>18</v>
      </c>
      <c r="O27" s="1"/>
      <c r="P27" s="1"/>
      <c r="Q27" s="1"/>
      <c r="R27" s="1"/>
      <c r="S27" s="1"/>
      <c r="T27" s="1"/>
      <c r="U27" s="1"/>
    </row>
    <row r="28" spans="1:21">
      <c r="A28" s="2">
        <v>19</v>
      </c>
      <c r="C28" s="17">
        <v>-4.46</v>
      </c>
      <c r="D28" s="4">
        <f t="shared" si="9"/>
        <v>6.6899999999999915</v>
      </c>
      <c r="E28" s="4">
        <f t="shared" si="7"/>
        <v>-4.46</v>
      </c>
      <c r="F28" s="33">
        <f t="shared" si="0"/>
        <v>-0.93659999999999999</v>
      </c>
      <c r="G28" s="4">
        <f t="shared" si="8"/>
        <v>4.46</v>
      </c>
      <c r="H28" s="4">
        <f t="shared" si="8"/>
        <v>0.93659999999999999</v>
      </c>
      <c r="I28" s="4">
        <f t="shared" si="5"/>
        <v>0</v>
      </c>
      <c r="J28" s="4">
        <f t="shared" si="6"/>
        <v>1.4048999999999974</v>
      </c>
      <c r="K28" s="4">
        <f t="shared" si="1"/>
        <v>0.13</v>
      </c>
      <c r="L28" s="6">
        <f t="shared" si="10"/>
        <v>0.28650999999999999</v>
      </c>
      <c r="M28" s="4">
        <f t="shared" si="11"/>
        <v>0.04</v>
      </c>
      <c r="N28" s="2">
        <f t="shared" si="12"/>
        <v>19</v>
      </c>
      <c r="O28" s="1"/>
      <c r="P28" s="1"/>
      <c r="Q28" s="1"/>
      <c r="R28" s="1"/>
      <c r="S28" s="1"/>
      <c r="T28" s="1"/>
      <c r="U28" s="1"/>
    </row>
    <row r="29" spans="1:21">
      <c r="A29" s="2">
        <v>20</v>
      </c>
      <c r="C29" s="17">
        <v>-4.46</v>
      </c>
      <c r="D29" s="4">
        <f>D28+C29</f>
        <v>2.2299999999999915</v>
      </c>
      <c r="E29" s="4">
        <f t="shared" si="7"/>
        <v>-4.46</v>
      </c>
      <c r="F29" s="33">
        <f t="shared" si="0"/>
        <v>-0.93659999999999999</v>
      </c>
      <c r="G29" s="4">
        <f t="shared" si="8"/>
        <v>4.46</v>
      </c>
      <c r="H29" s="4">
        <f t="shared" si="8"/>
        <v>0.93659999999999999</v>
      </c>
      <c r="I29" s="4">
        <f t="shared" si="5"/>
        <v>0</v>
      </c>
      <c r="J29" s="4">
        <f t="shared" si="6"/>
        <v>0.46829999999999739</v>
      </c>
      <c r="K29" s="4">
        <f t="shared" si="1"/>
        <v>0.06</v>
      </c>
      <c r="L29" s="6">
        <f t="shared" si="10"/>
        <v>0.26827000000000001</v>
      </c>
      <c r="M29" s="4">
        <f t="shared" si="11"/>
        <v>0.02</v>
      </c>
      <c r="N29" s="2">
        <f t="shared" si="12"/>
        <v>20</v>
      </c>
      <c r="O29" s="1"/>
      <c r="P29" s="1"/>
      <c r="Q29" s="1"/>
      <c r="R29" s="1"/>
      <c r="S29" s="1"/>
      <c r="T29" s="1"/>
      <c r="U29" s="1"/>
    </row>
    <row r="30" spans="1:21">
      <c r="A30" s="2">
        <v>21</v>
      </c>
      <c r="C30" s="17">
        <v>-2.23</v>
      </c>
      <c r="D30" s="4"/>
      <c r="E30" s="4">
        <f t="shared" si="7"/>
        <v>-2.23</v>
      </c>
      <c r="F30" s="33">
        <f t="shared" si="0"/>
        <v>-0.46829999999999999</v>
      </c>
      <c r="G30" s="4">
        <f t="shared" si="8"/>
        <v>2.23</v>
      </c>
      <c r="H30" s="4">
        <f t="shared" si="8"/>
        <v>0.46829999999999999</v>
      </c>
      <c r="I30" s="4">
        <f t="shared" si="5"/>
        <v>0</v>
      </c>
      <c r="J30" s="4">
        <f t="shared" si="6"/>
        <v>-2.6090241078691179E-15</v>
      </c>
      <c r="K30" s="4">
        <f t="shared" si="1"/>
        <v>0.02</v>
      </c>
      <c r="L30" s="6">
        <f t="shared" si="10"/>
        <v>0.25119000000000002</v>
      </c>
      <c r="M30" s="4">
        <f>ROUND(K30*L30,2)</f>
        <v>0.01</v>
      </c>
      <c r="N30" s="2">
        <f t="shared" si="12"/>
        <v>21</v>
      </c>
      <c r="O30" s="1"/>
      <c r="P30" s="1"/>
      <c r="Q30" s="1"/>
      <c r="R30" s="1"/>
      <c r="S30" s="1"/>
      <c r="T30" s="1"/>
      <c r="U30" s="1"/>
    </row>
    <row r="31" spans="1:21" ht="13.8" thickBot="1">
      <c r="A31" s="2"/>
      <c r="B31" s="7">
        <f>SUM(B10:B30)</f>
        <v>100</v>
      </c>
      <c r="C31" s="18">
        <f>SUM(C10:C30)</f>
        <v>-99.999999999999957</v>
      </c>
      <c r="D31" s="8"/>
      <c r="E31" s="7">
        <f>SUM(E10:E30)</f>
        <v>-8.4376949871511897E-15</v>
      </c>
      <c r="F31" s="7">
        <f>SUM(F10:F30)</f>
        <v>-2.6090241078691179E-15</v>
      </c>
      <c r="G31" s="7">
        <f>SUM(G10:G30)</f>
        <v>8.4376949871511897E-15</v>
      </c>
      <c r="H31" s="7">
        <f>SUM(H10:H30)</f>
        <v>2.6090241078691179E-15</v>
      </c>
      <c r="I31" s="7">
        <f>SUM(I10:I30)</f>
        <v>0</v>
      </c>
      <c r="J31" s="7"/>
      <c r="M31" s="14">
        <f>SUM(M10:M30)</f>
        <v>8.36</v>
      </c>
      <c r="N31" s="2"/>
      <c r="O31" s="1"/>
      <c r="P31" s="1"/>
      <c r="Q31" s="1"/>
      <c r="R31" s="1"/>
      <c r="S31" s="1"/>
      <c r="T31" s="1"/>
      <c r="U31" s="1"/>
    </row>
    <row r="32" spans="1:21" ht="13.8" thickTop="1">
      <c r="L32" s="15" t="s">
        <v>8</v>
      </c>
      <c r="M32" s="35">
        <f>1-D36</f>
        <v>0.79</v>
      </c>
      <c r="O32" s="1"/>
      <c r="P32" s="1"/>
      <c r="Q32" s="1"/>
      <c r="R32" s="1"/>
      <c r="S32" s="1"/>
      <c r="T32" s="1"/>
      <c r="U32" s="1"/>
    </row>
    <row r="33" spans="1:21" ht="13.8" thickBot="1">
      <c r="A33" s="1" t="s">
        <v>7</v>
      </c>
      <c r="L33" s="15" t="s">
        <v>16</v>
      </c>
      <c r="M33" s="9">
        <f>M31/M32</f>
        <v>10.582278481012658</v>
      </c>
      <c r="O33" s="1"/>
      <c r="P33" s="1"/>
      <c r="Q33" s="1"/>
      <c r="R33" s="1"/>
      <c r="S33" s="1"/>
      <c r="T33" s="1"/>
      <c r="U33" s="1"/>
    </row>
    <row r="34" spans="1:21" ht="13.8" thickTop="1">
      <c r="A34" s="26" t="s">
        <v>36</v>
      </c>
      <c r="O34" s="1"/>
      <c r="P34" s="1"/>
      <c r="Q34" s="1"/>
      <c r="R34" s="1"/>
      <c r="S34" s="1"/>
      <c r="T34" s="1"/>
      <c r="U34" s="1"/>
    </row>
    <row r="35" spans="1:21" ht="15">
      <c r="A35" s="26" t="s">
        <v>39</v>
      </c>
      <c r="B35" s="32"/>
      <c r="D35" s="32"/>
      <c r="E35" s="32"/>
      <c r="F35" s="32"/>
      <c r="G35" s="32"/>
      <c r="H35" s="36"/>
      <c r="I35" s="32"/>
      <c r="K35" s="78" t="s">
        <v>35</v>
      </c>
      <c r="L35" s="79"/>
      <c r="M35" s="29">
        <f>+ROUND(M33/100,4)+1</f>
        <v>1.1057999999999999</v>
      </c>
      <c r="O35" s="1"/>
      <c r="P35" s="1"/>
      <c r="Q35" s="1"/>
      <c r="R35" s="1"/>
      <c r="S35" s="1"/>
      <c r="T35" s="1"/>
      <c r="U35" s="1"/>
    </row>
    <row r="36" spans="1:21">
      <c r="A36" s="32" t="s">
        <v>38</v>
      </c>
      <c r="B36" s="31"/>
      <c r="D36" s="52">
        <v>0.21</v>
      </c>
      <c r="E36" s="32"/>
      <c r="F36" s="34"/>
      <c r="G36" s="31"/>
      <c r="H36" s="37"/>
      <c r="L36" s="16"/>
      <c r="M36"/>
      <c r="O36" s="1"/>
      <c r="P36" s="1"/>
      <c r="Q36" s="1"/>
      <c r="R36" s="1"/>
      <c r="S36" s="1"/>
      <c r="T36" s="1"/>
      <c r="U36" s="1"/>
    </row>
    <row r="37" spans="1:21">
      <c r="A37" s="1" t="str">
        <f>"(4) Net-of-tax allowed return is "&amp;FIXED(ROR*100,2)&amp;"%"</f>
        <v>(4) Net-of-tax allowed return is 6.80%</v>
      </c>
      <c r="L37" s="16"/>
      <c r="M37"/>
      <c r="O37" s="1"/>
      <c r="P37" s="1"/>
      <c r="Q37" s="1"/>
      <c r="R37" s="1"/>
      <c r="S37" s="1"/>
      <c r="T37" s="1"/>
      <c r="U37" s="1"/>
    </row>
    <row r="38" spans="1:21">
      <c r="A38" s="1" t="str">
        <f>"(5) Conversion Factor is 1-FIT  (1-21%) = 79%"</f>
        <v>(5) Conversion Factor is 1-FIT  (1-21%) = 79%</v>
      </c>
      <c r="L38" s="16"/>
      <c r="M38"/>
      <c r="O38" s="1"/>
      <c r="P38" s="1"/>
      <c r="Q38" s="1"/>
      <c r="R38" s="1"/>
      <c r="S38" s="1"/>
      <c r="T38" s="1"/>
      <c r="U38" s="1"/>
    </row>
    <row r="39" spans="1:21" ht="13.2" customHeight="1">
      <c r="B39" s="30"/>
      <c r="C39" s="30"/>
      <c r="D39" s="30"/>
      <c r="E39" s="30"/>
      <c r="F39" s="30"/>
      <c r="G39" s="30"/>
      <c r="O39" s="1"/>
      <c r="P39" s="1"/>
      <c r="Q39" s="1"/>
      <c r="R39" s="1"/>
      <c r="S39" s="1"/>
      <c r="T39" s="1"/>
      <c r="U39" s="1"/>
    </row>
    <row r="40" spans="1:21">
      <c r="A40" s="39" t="str">
        <f>'Cost of Capital'!$E$4</f>
        <v>As Used in UE-190529 and UG-190530</v>
      </c>
      <c r="B40" s="40"/>
      <c r="C40" s="40"/>
      <c r="D40" s="40"/>
      <c r="E40" s="41"/>
      <c r="F40" s="30"/>
      <c r="G40" s="30"/>
      <c r="O40" s="1"/>
      <c r="P40" s="1"/>
      <c r="Q40" s="1"/>
      <c r="R40" s="1"/>
      <c r="S40" s="1"/>
      <c r="T40" s="1"/>
      <c r="U40" s="1"/>
    </row>
    <row r="41" spans="1:21" ht="17.399999999999999" customHeight="1">
      <c r="A41" s="42"/>
      <c r="B41" s="43"/>
      <c r="C41" s="3" t="s">
        <v>9</v>
      </c>
      <c r="D41" s="3" t="s">
        <v>10</v>
      </c>
      <c r="E41" s="44" t="s">
        <v>5</v>
      </c>
      <c r="F41" s="13" t="s">
        <v>15</v>
      </c>
      <c r="G41" s="3" t="s">
        <v>11</v>
      </c>
      <c r="O41" s="1"/>
      <c r="P41" s="1"/>
      <c r="Q41" s="1"/>
      <c r="R41" s="1"/>
      <c r="S41" s="1"/>
      <c r="T41" s="1"/>
      <c r="U41" s="1"/>
    </row>
    <row r="42" spans="1:21" ht="25.8" customHeight="1">
      <c r="A42" s="76" t="str">
        <f>+'Cost of Capital'!B16</f>
        <v>SHORT TERM AND LONG TERM DEBT</v>
      </c>
      <c r="B42" s="77"/>
      <c r="C42" s="45">
        <f>+'Cost of Capital'!C16</f>
        <v>0.51500000000000001</v>
      </c>
      <c r="D42" s="45">
        <f>+'Cost of Capital'!D16</f>
        <v>5.4951456310679617E-2</v>
      </c>
      <c r="E42" s="46">
        <f>ROUND(D42*C42,4)</f>
        <v>2.8299999999999999E-2</v>
      </c>
      <c r="F42" s="10">
        <f>1-D36</f>
        <v>0.79</v>
      </c>
      <c r="G42" s="11">
        <f>ROUND(F42*E42,4)</f>
        <v>2.24E-2</v>
      </c>
      <c r="O42" s="1"/>
      <c r="P42" s="1"/>
      <c r="Q42" s="1"/>
      <c r="R42" s="1"/>
      <c r="S42" s="1"/>
      <c r="T42" s="1"/>
      <c r="U42" s="1"/>
    </row>
    <row r="43" spans="1:21">
      <c r="A43" s="76" t="str">
        <f>+'Cost of Capital'!B17</f>
        <v>EQUITY</v>
      </c>
      <c r="B43" s="77"/>
      <c r="C43" s="45">
        <f>+'Cost of Capital'!C17</f>
        <v>0.48499999999999999</v>
      </c>
      <c r="D43" s="45">
        <f>+'Cost of Capital'!D17</f>
        <v>9.4E-2</v>
      </c>
      <c r="E43" s="46">
        <f>ROUND(D43*C43,4)</f>
        <v>4.5600000000000002E-2</v>
      </c>
      <c r="F43" s="10"/>
      <c r="G43" s="11">
        <f>+E43</f>
        <v>4.5600000000000002E-2</v>
      </c>
      <c r="O43" s="1"/>
      <c r="P43" s="1"/>
      <c r="Q43" s="1"/>
      <c r="R43" s="1"/>
      <c r="S43" s="1"/>
      <c r="T43" s="1"/>
      <c r="U43" s="1"/>
    </row>
    <row r="44" spans="1:21" ht="13.8" thickBot="1">
      <c r="A44" s="47"/>
      <c r="B44" s="48"/>
      <c r="C44" s="49">
        <f>SUM(C42:C43)</f>
        <v>1</v>
      </c>
      <c r="D44" s="50"/>
      <c r="E44" s="51">
        <f>SUM(E42:E43)</f>
        <v>7.3899999999999993E-2</v>
      </c>
      <c r="F44" s="8"/>
      <c r="G44" s="12">
        <f>SUM(G42:G43)</f>
        <v>6.8000000000000005E-2</v>
      </c>
      <c r="O44" s="1"/>
      <c r="P44" s="1"/>
      <c r="Q44" s="1"/>
      <c r="R44" s="1"/>
      <c r="S44" s="1"/>
      <c r="T44" s="1"/>
      <c r="U44" s="1"/>
    </row>
    <row r="45" spans="1:21" ht="13.8" thickTop="1">
      <c r="O45" s="1"/>
      <c r="P45" s="1"/>
      <c r="Q45" s="1"/>
      <c r="R45" s="1"/>
      <c r="S45" s="1"/>
      <c r="T45" s="1"/>
      <c r="U45" s="1"/>
    </row>
    <row r="46" spans="1:21">
      <c r="O46" s="1"/>
      <c r="P46" s="1"/>
      <c r="Q46" s="1"/>
      <c r="R46" s="1"/>
      <c r="S46" s="1"/>
      <c r="T46" s="1"/>
      <c r="U46" s="1"/>
    </row>
  </sheetData>
  <mergeCells count="8">
    <mergeCell ref="K1:N2"/>
    <mergeCell ref="F2:I2"/>
    <mergeCell ref="K7:M7"/>
    <mergeCell ref="A43:B43"/>
    <mergeCell ref="A3:N3"/>
    <mergeCell ref="A4:N4"/>
    <mergeCell ref="A42:B42"/>
    <mergeCell ref="K35:L35"/>
  </mergeCells>
  <printOptions horizontalCentered="1"/>
  <pageMargins left="0.67" right="0.51" top="0.68" bottom="0.56999999999999995" header="0.5" footer="0.5"/>
  <pageSetup scale="82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8" zoomScaleNormal="88" zoomScaleSheetLayoutView="100" workbookViewId="0">
      <selection activeCell="F7" sqref="F7"/>
    </sheetView>
  </sheetViews>
  <sheetFormatPr defaultColWidth="9.109375" defaultRowHeight="10.199999999999999"/>
  <cols>
    <col min="1" max="1" width="11.21875" style="24" customWidth="1"/>
    <col min="2" max="2" width="40.109375" style="24" bestFit="1" customWidth="1"/>
    <col min="3" max="3" width="10.33203125" style="24" customWidth="1"/>
    <col min="4" max="4" width="9.5546875" style="24" customWidth="1"/>
    <col min="5" max="16384" width="9.109375" style="24"/>
  </cols>
  <sheetData>
    <row r="1" spans="1:5" ht="21" customHeight="1">
      <c r="B1" s="71" t="s">
        <v>50</v>
      </c>
      <c r="C1" s="71"/>
      <c r="D1" s="71"/>
      <c r="E1" s="71"/>
    </row>
    <row r="2" spans="1:5" ht="23.4" customHeight="1">
      <c r="B2" s="71"/>
      <c r="C2" s="71"/>
      <c r="D2" s="71"/>
      <c r="E2" s="71"/>
    </row>
    <row r="3" spans="1:5" ht="10.199999999999999" customHeight="1"/>
    <row r="4" spans="1:5" s="25" customFormat="1" ht="38.4" customHeight="1">
      <c r="A4" s="53"/>
      <c r="B4" s="53"/>
      <c r="C4" s="53"/>
      <c r="D4" s="53"/>
      <c r="E4" s="54" t="s">
        <v>42</v>
      </c>
    </row>
    <row r="5" spans="1:5" ht="13.2">
      <c r="A5" s="55"/>
      <c r="B5" s="55"/>
      <c r="C5" s="55"/>
      <c r="D5" s="53"/>
      <c r="E5" s="56"/>
    </row>
    <row r="6" spans="1:5" ht="13.2">
      <c r="A6" s="57" t="s">
        <v>43</v>
      </c>
      <c r="B6" s="58"/>
      <c r="C6" s="58"/>
      <c r="D6" s="58"/>
      <c r="E6" s="59"/>
    </row>
    <row r="7" spans="1:5" ht="22.2" customHeight="1">
      <c r="A7" s="57" t="s">
        <v>44</v>
      </c>
      <c r="B7" s="58"/>
      <c r="C7" s="60"/>
      <c r="D7" s="58"/>
      <c r="E7" s="58"/>
    </row>
    <row r="8" spans="1:5" ht="13.2">
      <c r="A8" s="58" t="s">
        <v>45</v>
      </c>
      <c r="B8" s="58"/>
      <c r="C8" s="58"/>
      <c r="D8" s="58"/>
      <c r="E8" s="58"/>
    </row>
    <row r="9" spans="1:5" ht="13.2">
      <c r="A9" s="57"/>
      <c r="B9" s="58"/>
      <c r="C9" s="58"/>
      <c r="D9" s="58"/>
      <c r="E9" s="58"/>
    </row>
    <row r="10" spans="1:5" ht="13.2">
      <c r="A10" s="55"/>
      <c r="B10" s="55"/>
      <c r="C10" s="55"/>
      <c r="D10" s="55"/>
      <c r="E10" s="55"/>
    </row>
    <row r="11" spans="1:5" ht="13.2">
      <c r="A11" s="55"/>
      <c r="B11" s="55"/>
      <c r="C11" s="55"/>
      <c r="D11" s="55"/>
      <c r="E11" s="55"/>
    </row>
    <row r="12" spans="1:5" ht="13.2">
      <c r="A12" s="61" t="s">
        <v>24</v>
      </c>
      <c r="B12" s="55"/>
      <c r="C12" s="61" t="s">
        <v>27</v>
      </c>
      <c r="D12" s="61"/>
      <c r="E12" s="61" t="s">
        <v>28</v>
      </c>
    </row>
    <row r="13" spans="1:5" ht="13.2">
      <c r="A13" s="62" t="s">
        <v>25</v>
      </c>
      <c r="B13" s="63" t="s">
        <v>26</v>
      </c>
      <c r="C13" s="62" t="s">
        <v>29</v>
      </c>
      <c r="D13" s="62" t="s">
        <v>30</v>
      </c>
      <c r="E13" s="62" t="s">
        <v>31</v>
      </c>
    </row>
    <row r="14" spans="1:5" ht="13.2">
      <c r="A14" s="64"/>
      <c r="B14" s="64"/>
      <c r="C14" s="64"/>
      <c r="D14" s="64"/>
      <c r="E14" s="64"/>
    </row>
    <row r="15" spans="1:5" ht="13.2">
      <c r="A15" s="65">
        <v>1</v>
      </c>
      <c r="B15" s="66"/>
      <c r="C15" s="67"/>
      <c r="D15" s="67"/>
      <c r="E15" s="67"/>
    </row>
    <row r="16" spans="1:5" ht="13.2">
      <c r="A16" s="65">
        <v>2</v>
      </c>
      <c r="B16" s="66" t="s">
        <v>46</v>
      </c>
      <c r="C16" s="67">
        <v>0.51500000000000001</v>
      </c>
      <c r="D16" s="67">
        <v>5.4951456310679617E-2</v>
      </c>
      <c r="E16" s="67">
        <v>2.8299999999999999E-2</v>
      </c>
    </row>
    <row r="17" spans="1:5" ht="13.2">
      <c r="A17" s="65">
        <v>3</v>
      </c>
      <c r="B17" s="66" t="s">
        <v>32</v>
      </c>
      <c r="C17" s="67">
        <v>0.48499999999999999</v>
      </c>
      <c r="D17" s="67">
        <v>9.4E-2</v>
      </c>
      <c r="E17" s="67">
        <f>ROUND(+C17*D17,4)</f>
        <v>4.5600000000000002E-2</v>
      </c>
    </row>
    <row r="18" spans="1:5" ht="13.2">
      <c r="A18" s="65">
        <v>4</v>
      </c>
      <c r="B18" s="66" t="s">
        <v>47</v>
      </c>
      <c r="C18" s="68">
        <f>SUM(C15:C17)</f>
        <v>1</v>
      </c>
      <c r="D18" s="68"/>
      <c r="E18" s="68">
        <f>SUM(E16:E17)</f>
        <v>7.3899999999999993E-2</v>
      </c>
    </row>
    <row r="19" spans="1:5" ht="13.2">
      <c r="A19" s="65">
        <v>5</v>
      </c>
      <c r="B19" s="69"/>
      <c r="C19" s="66"/>
      <c r="D19" s="66"/>
      <c r="E19" s="66"/>
    </row>
    <row r="20" spans="1:5" ht="13.2">
      <c r="A20" s="65">
        <v>6</v>
      </c>
      <c r="B20" s="66"/>
      <c r="C20" s="70"/>
      <c r="D20" s="70"/>
      <c r="E20" s="70"/>
    </row>
    <row r="21" spans="1:5" ht="13.2">
      <c r="A21" s="65">
        <v>7</v>
      </c>
      <c r="B21" s="66" t="s">
        <v>48</v>
      </c>
      <c r="C21" s="70">
        <f>C16</f>
        <v>0.51500000000000001</v>
      </c>
      <c r="D21" s="70">
        <f>+ROUND(D16*0.79,4)</f>
        <v>4.3400000000000001E-2</v>
      </c>
      <c r="E21" s="70">
        <f>ROUND(+C21*D21,4)</f>
        <v>2.24E-2</v>
      </c>
    </row>
    <row r="22" spans="1:5" ht="13.2">
      <c r="A22" s="65">
        <v>8</v>
      </c>
      <c r="B22" s="66" t="s">
        <v>32</v>
      </c>
      <c r="C22" s="70">
        <f>C17</f>
        <v>0.48499999999999999</v>
      </c>
      <c r="D22" s="70">
        <f t="shared" ref="D22" si="0">+D17</f>
        <v>9.4E-2</v>
      </c>
      <c r="E22" s="70">
        <f>ROUND(C22*D22,4)</f>
        <v>4.5600000000000002E-2</v>
      </c>
    </row>
    <row r="23" spans="1:5" ht="13.2">
      <c r="A23" s="65">
        <v>9</v>
      </c>
      <c r="B23" s="66" t="s">
        <v>33</v>
      </c>
      <c r="C23" s="68">
        <f>SUM(C20:C22)</f>
        <v>1</v>
      </c>
      <c r="D23" s="68"/>
      <c r="E23" s="68">
        <f>SUM(E20:E22)</f>
        <v>6.8000000000000005E-2</v>
      </c>
    </row>
  </sheetData>
  <mergeCells count="1">
    <mergeCell ref="B1:E2"/>
  </mergeCells>
  <conditionalFormatting sqref="A4:D4">
    <cfRule type="cellIs" dxfId="1" priority="2" stopIfTrue="1" operator="notEqual">
      <formula>0</formula>
    </cfRule>
  </conditionalFormatting>
  <conditionalFormatting sqref="D5:E5">
    <cfRule type="cellIs" dxfId="0" priority="1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648F4E413C8C41BFCF9B22E5D0CAF4" ma:contentTypeVersion="44" ma:contentTypeDescription="" ma:contentTypeScope="" ma:versionID="833ce02423250d41b8888226ab002ae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2020-10-01T07:00:00+00:00</OpenedDate>
    <SignificantOrder xmlns="dc463f71-b30c-4ab2-9473-d307f9d35888">false</SignificantOrder>
    <Date1 xmlns="dc463f71-b30c-4ab2-9473-d307f9d35888">2020-10-01T07:00:00+00:00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200845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239200B-4AAE-4ADC-814D-75441F74C6E1}"/>
</file>

<file path=customXml/itemProps2.xml><?xml version="1.0" encoding="utf-8"?>
<ds:datastoreItem xmlns:ds="http://schemas.openxmlformats.org/officeDocument/2006/customXml" ds:itemID="{FF7FC34E-B069-4D9D-BF1E-24430616D9A4}"/>
</file>

<file path=customXml/itemProps3.xml><?xml version="1.0" encoding="utf-8"?>
<ds:datastoreItem xmlns:ds="http://schemas.openxmlformats.org/officeDocument/2006/customXml" ds:itemID="{ED801BCC-A4E1-44A8-8C19-78AFAAF2B20E}"/>
</file>

<file path=customXml/itemProps4.xml><?xml version="1.0" encoding="utf-8"?>
<ds:datastoreItem xmlns:ds="http://schemas.openxmlformats.org/officeDocument/2006/customXml" ds:itemID="{B5F831BE-859A-402C-8B47-595DCDE465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7.39%-20YearsMACRS</vt:lpstr>
      <vt:lpstr>Cost of Capital</vt:lpstr>
      <vt:lpstr>'Cost of Capital'!Print_Area</vt:lpstr>
      <vt:lpstr>ROR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Karzmar</dc:creator>
  <cp:lastModifiedBy>Cass, Mei</cp:lastModifiedBy>
  <cp:lastPrinted>2020-10-01T15:50:07Z</cp:lastPrinted>
  <dcterms:created xsi:type="dcterms:W3CDTF">2002-04-16T15:13:49Z</dcterms:created>
  <dcterms:modified xsi:type="dcterms:W3CDTF">2020-10-01T15:50:11Z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0x0101006E56B4D1795A2E4DB2F0B01679ED314A0044648F4E413C8C41BFCF9B22E5D0CAF4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