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O:\O_TO_S\PUD0783 - Pullman Disposal Services\Commodity Credit\2020\Filing for April 1\Final Drafts for Submittal\"/>
    </mc:Choice>
  </mc:AlternateContent>
  <bookViews>
    <workbookView xWindow="-28920" yWindow="1800" windowWidth="29040" windowHeight="15840"/>
  </bookViews>
  <sheets>
    <sheet name="Residential Garbage-Special PU" sheetId="1" r:id="rId1"/>
    <sheet name="Multifamily Recycling-Cardboard" sheetId="2" r:id="rId2"/>
  </sheets>
  <definedNames>
    <definedName name="_xlnm.Print_Area" localSheetId="1">'Multifamily Recycling-Cardboard'!$A$1:$F$28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1" i="1" l="1"/>
  <c r="K31" i="1"/>
  <c r="J31" i="1"/>
  <c r="I31" i="1"/>
  <c r="H31" i="1"/>
  <c r="G31" i="1"/>
  <c r="F31" i="1"/>
  <c r="E31" i="1"/>
  <c r="K21" i="1"/>
  <c r="K24" i="1" s="1"/>
  <c r="J21" i="1"/>
  <c r="J24" i="1" s="1"/>
  <c r="I21" i="1"/>
  <c r="I24" i="1" s="1"/>
  <c r="H21" i="1"/>
  <c r="H24" i="1" s="1"/>
  <c r="G21" i="1"/>
  <c r="G24" i="1" s="1"/>
  <c r="F21" i="1"/>
  <c r="F24" i="1" s="1"/>
  <c r="E21" i="1"/>
  <c r="E24" i="1" s="1"/>
  <c r="K20" i="1"/>
  <c r="J20" i="1"/>
  <c r="I20" i="1"/>
  <c r="H20" i="1"/>
  <c r="G20" i="1"/>
  <c r="F20" i="1"/>
  <c r="E20" i="1"/>
  <c r="K9" i="1"/>
  <c r="J9" i="1"/>
  <c r="I9" i="1"/>
  <c r="H9" i="1"/>
  <c r="G9" i="1"/>
  <c r="F9" i="1"/>
  <c r="E9" i="1"/>
  <c r="K8" i="1"/>
  <c r="K23" i="1" s="1"/>
  <c r="J8" i="1"/>
  <c r="J23" i="1" s="1"/>
  <c r="I8" i="1"/>
  <c r="I23" i="1" s="1"/>
  <c r="H8" i="1"/>
  <c r="H23" i="1" s="1"/>
  <c r="G8" i="1"/>
  <c r="G23" i="1" s="1"/>
  <c r="F8" i="1"/>
  <c r="F23" i="1" s="1"/>
  <c r="E8" i="1"/>
  <c r="E23" i="1" s="1"/>
  <c r="E26" i="1" l="1"/>
  <c r="B26" i="2"/>
  <c r="B28" i="2" s="1"/>
  <c r="L32" i="1" l="1"/>
  <c r="L33" i="1" s="1"/>
  <c r="H32" i="1"/>
  <c r="H33" i="1" s="1"/>
  <c r="G32" i="1"/>
  <c r="G33" i="1" s="1"/>
  <c r="K32" i="1"/>
  <c r="K33" i="1" s="1"/>
  <c r="J32" i="1"/>
  <c r="J33" i="1" s="1"/>
  <c r="F32" i="1"/>
  <c r="F33" i="1" s="1"/>
  <c r="I32" i="1"/>
  <c r="I33" i="1" s="1"/>
  <c r="E32" i="1"/>
  <c r="E33" i="1" s="1"/>
</calcChain>
</file>

<file path=xl/sharedStrings.xml><?xml version="1.0" encoding="utf-8"?>
<sst xmlns="http://schemas.openxmlformats.org/spreadsheetml/2006/main" count="76" uniqueCount="72">
  <si>
    <t>Pickup Chg</t>
  </si>
  <si>
    <t>$13.15 (A)</t>
  </si>
  <si>
    <t>$18.25 (A)</t>
  </si>
  <si>
    <t>$33.30 (A)</t>
  </si>
  <si>
    <t>$61.10 (A)</t>
  </si>
  <si>
    <t>$80.00 (A)</t>
  </si>
  <si>
    <t>Special Pickup</t>
  </si>
  <si>
    <t>$17.25 (A)</t>
  </si>
  <si>
    <t>$27.35 (A)</t>
  </si>
  <si>
    <t>$36.65 (A)</t>
  </si>
  <si>
    <t>$45.95 (A)</t>
  </si>
  <si>
    <t>$63.35 (A)</t>
  </si>
  <si>
    <t>$81.85 (A)</t>
  </si>
  <si>
    <t>Item 105:</t>
  </si>
  <si>
    <t>Item 240:</t>
  </si>
  <si>
    <t>$23.65 (A)</t>
  </si>
  <si>
    <t>$43.05 (A)</t>
  </si>
  <si>
    <t>Special Pickups</t>
  </si>
  <si>
    <t>$22.55 (A)</t>
  </si>
  <si>
    <t>Same as above</t>
  </si>
  <si>
    <r>
      <rPr>
        <sz val="12"/>
        <color rgb="FF0C0C0C"/>
        <rFont val="Times New Roman"/>
        <family val="1"/>
      </rPr>
      <t>Special Pickups</t>
    </r>
  </si>
  <si>
    <t>1YD</t>
  </si>
  <si>
    <t>2YD</t>
  </si>
  <si>
    <t>3YD</t>
  </si>
  <si>
    <t>4YD</t>
  </si>
  <si>
    <t>1.5YD</t>
  </si>
  <si>
    <t>6YD</t>
  </si>
  <si>
    <t>8YD</t>
  </si>
  <si>
    <t>Item 241:</t>
  </si>
  <si>
    <t>Micro-can</t>
  </si>
  <si>
    <t>Mini-can</t>
  </si>
  <si>
    <t>Pickup Charge</t>
  </si>
  <si>
    <t>Special Pickup % increase:</t>
  </si>
  <si>
    <t>Number of Units or Type of Container:</t>
  </si>
  <si>
    <t>Garbage Service Rate:</t>
  </si>
  <si>
    <t>Rate per Pickup:</t>
  </si>
  <si>
    <t>Increase Factor:</t>
  </si>
  <si>
    <t>Special Pickup Rate:</t>
  </si>
  <si>
    <t>Special Pickup $ Increase:</t>
  </si>
  <si>
    <t>Special Pickup $ increase:</t>
  </si>
  <si>
    <t>Average Special Pickup $ increase:</t>
  </si>
  <si>
    <t>Average Special Pickup % increase:</t>
  </si>
  <si>
    <t>same as above</t>
  </si>
  <si>
    <t>1 32gal</t>
  </si>
  <si>
    <t>2 32 gal</t>
  </si>
  <si>
    <t xml:space="preserve">Pullman Disposal Service </t>
  </si>
  <si>
    <t>Special Pickup Rate Calc</t>
  </si>
  <si>
    <t>Pullman Disposal Services, Inc</t>
  </si>
  <si>
    <t>Multifamily Cardboard Recycling Rate Calc</t>
  </si>
  <si>
    <t>CARDBOARD COLLECTION MONTHLY RATES</t>
  </si>
  <si>
    <t>DUMPSTER SIZE</t>
  </si>
  <si>
    <t>TWICE/WK</t>
  </si>
  <si>
    <t>ONCE/WK</t>
  </si>
  <si>
    <t>TWICE/MO</t>
  </si>
  <si>
    <t>ONCE/MO</t>
  </si>
  <si>
    <t>On-Call</t>
  </si>
  <si>
    <t>1 YARD</t>
  </si>
  <si>
    <t>30</t>
  </si>
  <si>
    <t>1.5 YARD</t>
  </si>
  <si>
    <t>35</t>
  </si>
  <si>
    <t>2 YARD</t>
  </si>
  <si>
    <t>40</t>
  </si>
  <si>
    <t>3 YARD</t>
  </si>
  <si>
    <t>60</t>
  </si>
  <si>
    <t>4 YARD</t>
  </si>
  <si>
    <t>80</t>
  </si>
  <si>
    <t>Using the once per week rates, as this is the frequency of service for multifamily recycling customers, the following rate was devised:</t>
  </si>
  <si>
    <t>1 yd of cardboard, serviced once/wk:</t>
  </si>
  <si>
    <t>Conversion to per pickup rate:</t>
  </si>
  <si>
    <t>Applicable multifamily cardboard rate:</t>
  </si>
  <si>
    <t xml:space="preserve">A common circumstance exists regarding multifamily recycling services where more cardboard than can reasonably be housed in recycling toters is produced for collection.  The most efficient method of collection for both the company and the customer is to leave the cardboard loose, but in close proximity to the toter.  This allows the customer to fully utilize their recycling toter(s), without the recepticle being overcrowed by the bulky cardboard recycling.  This also allows the company to easily collect the cardboard recycling, rather than struggling to extract it from being wedged into the toter.  Due to space and equipment restrictions, it was determined that introducing a larger recepticle specifically for multifamily cardboard recycling customers is not plausible.  The easiest and most efficient way to resolve with this scenario is to allow loose cardboard to be left around the toter for collection, and to devise a rate that can be charged to accomodate the additional steps taken by the company to collect this cardboard.  This rate was determined using the commercial recycling rates that are used by the company, shown below: </t>
  </si>
  <si>
    <t>Average Special Pickup $ Increase for All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</si>
</sst>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quot;$&quot;#,##0.00"/>
    <numFmt numFmtId="165"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name val="Times New Roman"/>
      <family val="1"/>
    </font>
    <font>
      <sz val="12"/>
      <color rgb="FF0C0C0C"/>
      <name val="Times New Roman"/>
      <family val="1"/>
    </font>
    <font>
      <sz val="12"/>
      <color rgb="FF0A0A0A"/>
      <name val="Times New Roman"/>
      <family val="1"/>
    </font>
    <font>
      <sz val="22"/>
      <color theme="1"/>
      <name val="Calibri"/>
      <family val="2"/>
      <scheme val="minor"/>
    </font>
    <font>
      <b/>
      <u/>
      <sz val="22"/>
      <color theme="1"/>
      <name val="Calibri"/>
      <family val="2"/>
      <scheme val="minor"/>
    </font>
    <font>
      <b/>
      <u/>
      <sz val="14"/>
      <color theme="1"/>
      <name val="Calibri"/>
      <family val="2"/>
      <scheme val="minor"/>
    </font>
    <font>
      <b/>
      <sz val="20"/>
      <color theme="1"/>
      <name val="Calibri"/>
      <family val="2"/>
      <scheme val="minor"/>
    </font>
    <font>
      <b/>
      <sz val="16"/>
      <color theme="1"/>
      <name val="Calibri"/>
      <family val="2"/>
      <scheme val="minor"/>
    </font>
    <font>
      <sz val="20"/>
      <color theme="1"/>
      <name val="Calibri"/>
      <family val="2"/>
      <scheme val="minor"/>
    </font>
    <font>
      <sz val="12"/>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181818"/>
      </left>
      <right style="thin">
        <color rgb="FF0C0C0C"/>
      </right>
      <top style="thin">
        <color rgb="FF282828"/>
      </top>
      <bottom style="thin">
        <color rgb="FF28282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181818"/>
      </left>
      <right style="thin">
        <color rgb="FF0C0C0C"/>
      </right>
      <top style="thin">
        <color rgb="FF282828"/>
      </top>
      <bottom/>
      <diagonal/>
    </border>
    <border>
      <left style="thin">
        <color rgb="FF0C0C0C"/>
      </left>
      <right style="thin">
        <color rgb="FF0C0C0C"/>
      </right>
      <top style="thin">
        <color rgb="FF282828"/>
      </top>
      <bottom/>
      <diagonal/>
    </border>
    <border>
      <left style="thin">
        <color rgb="FF0F0F0F"/>
      </left>
      <right style="thin">
        <color rgb="FF0C0C0C"/>
      </right>
      <top style="thin">
        <color rgb="FF282828"/>
      </top>
      <bottom style="thin">
        <color rgb="FF282828"/>
      </bottom>
      <diagonal/>
    </border>
    <border>
      <left style="thin">
        <color rgb="FF0C0C0C"/>
      </left>
      <right style="thin">
        <color rgb="FF181818"/>
      </right>
      <top style="thin">
        <color rgb="FF282828"/>
      </top>
      <bottom style="thin">
        <color rgb="FF282828"/>
      </bottom>
      <diagonal/>
    </border>
    <border>
      <left style="thin">
        <color rgb="FF0C0C0C"/>
      </left>
      <right style="thin">
        <color rgb="FF0F0F0F"/>
      </right>
      <top style="thin">
        <color rgb="FF282828"/>
      </top>
      <bottom style="thin">
        <color rgb="FF282828"/>
      </bottom>
      <diagonal/>
    </border>
    <border>
      <left style="thin">
        <color rgb="FF0F0F0F"/>
      </left>
      <right style="thin">
        <color rgb="FF131313"/>
      </right>
      <top style="thin">
        <color rgb="FF131313"/>
      </top>
      <bottom style="thin">
        <color rgb="FF282828"/>
      </bottom>
      <diagonal/>
    </border>
    <border>
      <left style="thin">
        <color rgb="FF131313"/>
      </left>
      <right style="thin">
        <color indexed="64"/>
      </right>
      <top style="thin">
        <color rgb="FF282828"/>
      </top>
      <bottom style="thin">
        <color rgb="FF282828"/>
      </bottom>
      <diagonal/>
    </border>
    <border>
      <left style="thin">
        <color rgb="FF232323"/>
      </left>
      <right style="thin">
        <color rgb="FF0F0F0F"/>
      </right>
      <top style="thin">
        <color rgb="FF282828"/>
      </top>
      <bottom style="thin">
        <color rgb="FF282828"/>
      </bottom>
      <diagonal/>
    </border>
    <border>
      <left style="thin">
        <color indexed="64"/>
      </left>
      <right style="thin">
        <color rgb="FF0F0F0F"/>
      </right>
      <top/>
      <bottom style="thin">
        <color indexed="64"/>
      </bottom>
      <diagonal/>
    </border>
    <border>
      <left/>
      <right/>
      <top/>
      <bottom style="thin">
        <color indexed="64"/>
      </bottom>
      <diagonal/>
    </border>
    <border>
      <left/>
      <right style="thin">
        <color rgb="FF0F0F0F"/>
      </right>
      <top/>
      <bottom style="thin">
        <color indexed="64"/>
      </bottom>
      <diagonal/>
    </border>
    <border>
      <left style="thin">
        <color indexed="64"/>
      </left>
      <right style="thin">
        <color rgb="FF0F0F0F"/>
      </right>
      <top style="thin">
        <color indexed="64"/>
      </top>
      <bottom style="thin">
        <color indexed="64"/>
      </bottom>
      <diagonal/>
    </border>
    <border>
      <left/>
      <right style="thin">
        <color rgb="FF0F0F0F"/>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8" fontId="3" fillId="0" borderId="1" xfId="0" applyNumberFormat="1" applyFont="1" applyFill="1" applyBorder="1" applyAlignment="1">
      <alignment horizontal="left" vertical="center" wrapText="1"/>
    </xf>
    <xf numFmtId="8" fontId="3" fillId="0" borderId="1" xfId="0" applyNumberFormat="1" applyFont="1" applyFill="1" applyBorder="1" applyAlignment="1">
      <alignment horizontal="left"/>
    </xf>
    <xf numFmtId="0" fontId="2" fillId="0" borderId="0" xfId="0" applyFont="1"/>
    <xf numFmtId="0" fontId="3" fillId="0" borderId="2" xfId="0" applyFont="1" applyFill="1" applyBorder="1" applyAlignment="1"/>
    <xf numFmtId="0" fontId="3" fillId="0" borderId="3" xfId="0" applyFont="1" applyFill="1" applyBorder="1"/>
    <xf numFmtId="164" fontId="3" fillId="0" borderId="5" xfId="0" applyNumberFormat="1" applyFont="1" applyFill="1" applyBorder="1" applyAlignment="1">
      <alignment vertical="center"/>
    </xf>
    <xf numFmtId="164" fontId="3" fillId="0" borderId="6" xfId="0" applyNumberFormat="1" applyFont="1" applyFill="1" applyBorder="1" applyAlignment="1">
      <alignment vertical="center"/>
    </xf>
    <xf numFmtId="164" fontId="3" fillId="0" borderId="1" xfId="0" applyNumberFormat="1" applyFont="1" applyFill="1" applyBorder="1" applyAlignment="1">
      <alignment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165" fontId="3" fillId="0" borderId="0" xfId="2" applyNumberFormat="1" applyFont="1" applyFill="1" applyBorder="1" applyAlignment="1">
      <alignment horizontal="left" vertical="center" wrapText="1"/>
    </xf>
    <xf numFmtId="8" fontId="3" fillId="0" borderId="9" xfId="0" applyNumberFormat="1" applyFont="1" applyFill="1" applyBorder="1" applyAlignment="1">
      <alignment horizontal="left" vertical="top" wrapText="1"/>
    </xf>
    <xf numFmtId="0" fontId="0" fillId="0" borderId="16" xfId="0" applyBorder="1"/>
    <xf numFmtId="0" fontId="0" fillId="0" borderId="17" xfId="0" applyBorder="1"/>
    <xf numFmtId="0" fontId="3" fillId="0" borderId="15" xfId="0" applyFont="1" applyFill="1" applyBorder="1" applyAlignment="1">
      <alignment horizontal="left" vertical="top"/>
    </xf>
    <xf numFmtId="0" fontId="0" fillId="0" borderId="3" xfId="0" applyBorder="1"/>
    <xf numFmtId="0" fontId="0" fillId="0" borderId="19" xfId="0" applyBorder="1"/>
    <xf numFmtId="8" fontId="4" fillId="0" borderId="9" xfId="0" applyNumberFormat="1" applyFont="1" applyFill="1" applyBorder="1" applyAlignment="1">
      <alignment horizontal="left" vertical="top" wrapText="1"/>
    </xf>
    <xf numFmtId="8" fontId="4" fillId="0" borderId="10" xfId="0" applyNumberFormat="1" applyFont="1" applyFill="1" applyBorder="1" applyAlignment="1">
      <alignment horizontal="left" vertical="top" wrapText="1"/>
    </xf>
    <xf numFmtId="8" fontId="4" fillId="0" borderId="4" xfId="0" applyNumberFormat="1" applyFont="1" applyFill="1" applyBorder="1" applyAlignment="1">
      <alignment horizontal="left" vertical="top" wrapText="1"/>
    </xf>
    <xf numFmtId="8" fontId="4" fillId="0" borderId="11" xfId="0" applyNumberFormat="1" applyFont="1" applyFill="1" applyBorder="1" applyAlignment="1">
      <alignment horizontal="left" vertical="top" wrapText="1"/>
    </xf>
    <xf numFmtId="8" fontId="4" fillId="0" borderId="12" xfId="0" applyNumberFormat="1" applyFont="1" applyFill="1" applyBorder="1" applyAlignment="1">
      <alignment horizontal="left" vertical="top" wrapText="1"/>
    </xf>
    <xf numFmtId="8" fontId="4" fillId="0" borderId="13" xfId="0" applyNumberFormat="1" applyFont="1" applyFill="1" applyBorder="1" applyAlignment="1">
      <alignment horizontal="left" vertical="top" wrapText="1"/>
    </xf>
    <xf numFmtId="8" fontId="5" fillId="0" borderId="14" xfId="0" applyNumberFormat="1" applyFont="1" applyFill="1" applyBorder="1" applyAlignment="1">
      <alignment horizontal="left" vertical="top" wrapText="1"/>
    </xf>
    <xf numFmtId="165" fontId="0" fillId="0" borderId="0" xfId="2" applyNumberFormat="1" applyFont="1"/>
    <xf numFmtId="0" fontId="0" fillId="0" borderId="0" xfId="0" applyAlignment="1">
      <alignment horizontal="center"/>
    </xf>
    <xf numFmtId="0" fontId="2" fillId="0" borderId="0" xfId="0" applyFont="1" applyAlignment="1">
      <alignment horizontal="center"/>
    </xf>
    <xf numFmtId="165" fontId="2" fillId="0" borderId="0" xfId="2" applyNumberFormat="1" applyFont="1"/>
    <xf numFmtId="0" fontId="4" fillId="0" borderId="18" xfId="0" applyFont="1" applyFill="1" applyBorder="1" applyAlignment="1">
      <alignment horizontal="left" vertical="top"/>
    </xf>
    <xf numFmtId="0" fontId="0" fillId="0" borderId="0" xfId="0" applyAlignment="1">
      <alignment horizontal="right"/>
    </xf>
    <xf numFmtId="43" fontId="0" fillId="0" borderId="0" xfId="1" applyFont="1"/>
    <xf numFmtId="8" fontId="0" fillId="0" borderId="0" xfId="0" applyNumberFormat="1"/>
    <xf numFmtId="44" fontId="2" fillId="0" borderId="0" xfId="3" applyFont="1"/>
    <xf numFmtId="14" fontId="0" fillId="0" borderId="0" xfId="0" applyNumberFormat="1"/>
    <xf numFmtId="0" fontId="2" fillId="0" borderId="0" xfId="0" applyFont="1" applyAlignment="1">
      <alignment horizontal="right"/>
    </xf>
    <xf numFmtId="9" fontId="2" fillId="0" borderId="0" xfId="3" applyNumberFormat="1" applyFont="1"/>
    <xf numFmtId="0" fontId="0" fillId="0" borderId="0" xfId="0" applyAlignment="1">
      <alignment wrapText="1"/>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49" fontId="9" fillId="0" borderId="0" xfId="0" applyNumberFormat="1" applyFont="1" applyAlignment="1">
      <alignment horizontal="center"/>
    </xf>
    <xf numFmtId="49" fontId="10" fillId="0" borderId="0" xfId="0" applyNumberFormat="1" applyFont="1" applyAlignment="1">
      <alignment horizontal="center"/>
    </xf>
    <xf numFmtId="0" fontId="11" fillId="0" borderId="0" xfId="0" applyFont="1" applyAlignment="1">
      <alignment horizontal="center"/>
    </xf>
    <xf numFmtId="8" fontId="11" fillId="0" borderId="0" xfId="3" applyNumberFormat="1" applyFont="1" applyAlignment="1">
      <alignment horizontal="center"/>
    </xf>
    <xf numFmtId="49" fontId="11" fillId="0" borderId="0" xfId="3" applyNumberFormat="1" applyFont="1" applyAlignment="1">
      <alignment horizontal="center"/>
    </xf>
    <xf numFmtId="0" fontId="12" fillId="0" borderId="0" xfId="0" applyFont="1" applyAlignment="1">
      <alignment horizontal="left"/>
    </xf>
    <xf numFmtId="44" fontId="0" fillId="0" borderId="0" xfId="3" applyFont="1"/>
    <xf numFmtId="14" fontId="0" fillId="0" borderId="0" xfId="0" applyNumberFormat="1" applyAlignment="1">
      <alignment horizontal="left"/>
    </xf>
    <xf numFmtId="43" fontId="0" fillId="0" borderId="16" xfId="1" applyFont="1" applyBorder="1"/>
    <xf numFmtId="43" fontId="0" fillId="0" borderId="0" xfId="0" applyNumberFormat="1" applyFill="1"/>
    <xf numFmtId="9" fontId="0" fillId="0" borderId="0" xfId="2" applyFont="1"/>
    <xf numFmtId="0" fontId="3" fillId="0" borderId="1" xfId="0" applyFont="1" applyFill="1" applyBorder="1" applyAlignment="1">
      <alignment horizontal="left" vertical="center" wrapText="1"/>
    </xf>
    <xf numFmtId="0" fontId="0" fillId="0" borderId="0" xfId="0"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Normal="100" workbookViewId="0">
      <selection activeCell="A4" sqref="A4"/>
    </sheetView>
  </sheetViews>
  <sheetFormatPr defaultRowHeight="15" x14ac:dyDescent="0.25"/>
  <cols>
    <col min="1" max="1" width="23.85546875" bestFit="1" customWidth="1"/>
    <col min="4" max="4" width="14.140625" customWidth="1"/>
    <col min="5" max="5" width="14.140625" bestFit="1" customWidth="1"/>
    <col min="6" max="11" width="10.85546875" bestFit="1" customWidth="1"/>
    <col min="12" max="12" width="11.5703125" bestFit="1" customWidth="1"/>
  </cols>
  <sheetData>
    <row r="1" spans="1:11" x14ac:dyDescent="0.25">
      <c r="A1" t="s">
        <v>45</v>
      </c>
    </row>
    <row r="2" spans="1:11" x14ac:dyDescent="0.25">
      <c r="A2" t="s">
        <v>46</v>
      </c>
    </row>
    <row r="3" spans="1:11" x14ac:dyDescent="0.25">
      <c r="A3" s="37">
        <v>43876</v>
      </c>
    </row>
    <row r="5" spans="1:11" x14ac:dyDescent="0.25">
      <c r="B5" s="3" t="s">
        <v>13</v>
      </c>
      <c r="E5" s="30" t="s">
        <v>21</v>
      </c>
      <c r="F5" s="30" t="s">
        <v>25</v>
      </c>
      <c r="G5" s="30" t="s">
        <v>22</v>
      </c>
      <c r="H5" s="30" t="s">
        <v>23</v>
      </c>
      <c r="I5" s="30" t="s">
        <v>24</v>
      </c>
      <c r="J5" s="30" t="s">
        <v>26</v>
      </c>
      <c r="K5" s="30" t="s">
        <v>27</v>
      </c>
    </row>
    <row r="6" spans="1:11" ht="15.75" x14ac:dyDescent="0.25">
      <c r="B6" s="55" t="s">
        <v>0</v>
      </c>
      <c r="C6" s="55"/>
      <c r="D6" s="55"/>
      <c r="E6" s="1">
        <v>13.15</v>
      </c>
      <c r="F6" s="1">
        <v>18.25</v>
      </c>
      <c r="G6" s="1">
        <v>23.65</v>
      </c>
      <c r="H6" s="1">
        <v>33.299999999999997</v>
      </c>
      <c r="I6" s="1">
        <v>43.05</v>
      </c>
      <c r="J6" s="1">
        <v>61.1</v>
      </c>
      <c r="K6" s="1">
        <v>80</v>
      </c>
    </row>
    <row r="7" spans="1:11" ht="15.75" x14ac:dyDescent="0.25">
      <c r="B7" s="55" t="s">
        <v>6</v>
      </c>
      <c r="C7" s="55"/>
      <c r="D7" s="55"/>
      <c r="E7" s="1">
        <v>17.25</v>
      </c>
      <c r="F7" s="1">
        <v>22.55</v>
      </c>
      <c r="G7" s="1">
        <v>27.35</v>
      </c>
      <c r="H7" s="1">
        <v>36.65</v>
      </c>
      <c r="I7" s="1">
        <v>45.95</v>
      </c>
      <c r="J7" s="1">
        <v>63.35</v>
      </c>
      <c r="K7" s="1">
        <v>81.849999999999994</v>
      </c>
    </row>
    <row r="8" spans="1:11" ht="15.75" x14ac:dyDescent="0.25">
      <c r="B8" s="13" t="s">
        <v>32</v>
      </c>
      <c r="C8" s="12"/>
      <c r="D8" s="12"/>
      <c r="E8" s="14">
        <f>+(E7-E6)/E6</f>
        <v>0.31178707224334595</v>
      </c>
      <c r="F8" s="14">
        <f t="shared" ref="F8:K8" si="0">+(F7-F6)/F6</f>
        <v>0.23561643835616441</v>
      </c>
      <c r="G8" s="14">
        <f t="shared" si="0"/>
        <v>0.156448202959831</v>
      </c>
      <c r="H8" s="14">
        <f t="shared" si="0"/>
        <v>0.10060060060060065</v>
      </c>
      <c r="I8" s="14">
        <f t="shared" si="0"/>
        <v>6.7363530778165065E-2</v>
      </c>
      <c r="J8" s="14">
        <f t="shared" si="0"/>
        <v>3.6824877250409165E-2</v>
      </c>
      <c r="K8" s="14">
        <f t="shared" si="0"/>
        <v>2.312499999999993E-2</v>
      </c>
    </row>
    <row r="9" spans="1:11" ht="15.75" x14ac:dyDescent="0.25">
      <c r="B9" s="13" t="s">
        <v>38</v>
      </c>
      <c r="E9" s="35">
        <f>+E7-E6</f>
        <v>4.0999999999999996</v>
      </c>
      <c r="F9" s="35">
        <f t="shared" ref="F9:K9" si="1">+F7-F6</f>
        <v>4.3000000000000007</v>
      </c>
      <c r="G9" s="35">
        <f t="shared" si="1"/>
        <v>3.7000000000000028</v>
      </c>
      <c r="H9" s="35">
        <f t="shared" si="1"/>
        <v>3.3500000000000014</v>
      </c>
      <c r="I9" s="35">
        <f t="shared" si="1"/>
        <v>2.9000000000000057</v>
      </c>
      <c r="J9" s="35">
        <f t="shared" si="1"/>
        <v>2.25</v>
      </c>
      <c r="K9" s="35">
        <f t="shared" si="1"/>
        <v>1.8499999999999943</v>
      </c>
    </row>
    <row r="10" spans="1:11" x14ac:dyDescent="0.25">
      <c r="E10" s="35"/>
      <c r="F10" s="35"/>
      <c r="G10" s="35"/>
      <c r="H10" s="35"/>
      <c r="I10" s="35"/>
      <c r="J10" s="35"/>
      <c r="K10" s="35"/>
    </row>
    <row r="11" spans="1:11" x14ac:dyDescent="0.25">
      <c r="B11" s="3" t="s">
        <v>14</v>
      </c>
    </row>
    <row r="12" spans="1:11" ht="15.75" x14ac:dyDescent="0.25">
      <c r="B12" s="4" t="s">
        <v>31</v>
      </c>
      <c r="C12" s="5"/>
      <c r="D12" s="5"/>
      <c r="E12" s="6" t="s">
        <v>1</v>
      </c>
      <c r="F12" s="6" t="s">
        <v>2</v>
      </c>
      <c r="G12" s="9" t="s">
        <v>15</v>
      </c>
      <c r="H12" s="10" t="s">
        <v>3</v>
      </c>
      <c r="I12" s="7" t="s">
        <v>16</v>
      </c>
      <c r="J12" s="6" t="s">
        <v>4</v>
      </c>
      <c r="K12" s="11" t="s">
        <v>5</v>
      </c>
    </row>
    <row r="13" spans="1:11" ht="15.75" x14ac:dyDescent="0.25">
      <c r="B13" s="4" t="s">
        <v>17</v>
      </c>
      <c r="C13" s="5"/>
      <c r="D13" s="5"/>
      <c r="E13" s="8" t="s">
        <v>7</v>
      </c>
      <c r="F13" s="8" t="s">
        <v>18</v>
      </c>
      <c r="G13" s="1" t="s">
        <v>8</v>
      </c>
      <c r="H13" s="1" t="s">
        <v>9</v>
      </c>
      <c r="I13" s="8" t="s">
        <v>10</v>
      </c>
      <c r="J13" s="8" t="s">
        <v>11</v>
      </c>
      <c r="K13" s="2" t="s">
        <v>12</v>
      </c>
    </row>
    <row r="14" spans="1:11" ht="15.75" x14ac:dyDescent="0.25">
      <c r="B14" s="13" t="s">
        <v>32</v>
      </c>
      <c r="E14" t="s">
        <v>19</v>
      </c>
    </row>
    <row r="15" spans="1:11" ht="15.75" x14ac:dyDescent="0.25">
      <c r="B15" s="13" t="s">
        <v>38</v>
      </c>
      <c r="E15" t="s">
        <v>42</v>
      </c>
    </row>
    <row r="17" spans="2:13" x14ac:dyDescent="0.25">
      <c r="B17" s="3" t="s">
        <v>28</v>
      </c>
    </row>
    <row r="18" spans="2:13" ht="15.75" x14ac:dyDescent="0.25">
      <c r="B18" s="32" t="s">
        <v>31</v>
      </c>
      <c r="C18" s="19"/>
      <c r="D18" s="20"/>
      <c r="E18" s="21">
        <v>15.69</v>
      </c>
      <c r="F18" s="22">
        <v>21.75</v>
      </c>
      <c r="G18" s="23">
        <v>28.22</v>
      </c>
      <c r="H18" s="24">
        <v>39.68</v>
      </c>
      <c r="I18" s="25">
        <v>51.33</v>
      </c>
      <c r="J18" s="26">
        <v>72.83</v>
      </c>
      <c r="K18" s="27">
        <v>95.42</v>
      </c>
    </row>
    <row r="19" spans="2:13" ht="15.75" x14ac:dyDescent="0.25">
      <c r="B19" s="18" t="s">
        <v>20</v>
      </c>
      <c r="C19" s="16"/>
      <c r="D19" s="17"/>
      <c r="E19" s="15">
        <v>20.57</v>
      </c>
      <c r="F19" s="15">
        <v>26.92</v>
      </c>
      <c r="G19" s="15">
        <v>32.6</v>
      </c>
      <c r="H19" s="15">
        <v>43.67</v>
      </c>
      <c r="I19" s="15">
        <v>54.81</v>
      </c>
      <c r="J19" s="15">
        <v>75.569999999999993</v>
      </c>
      <c r="K19" s="27">
        <v>97.6</v>
      </c>
    </row>
    <row r="20" spans="2:13" ht="15.75" x14ac:dyDescent="0.25">
      <c r="B20" s="13" t="s">
        <v>32</v>
      </c>
      <c r="E20" s="28">
        <f>+(E19-E18)/E18</f>
        <v>0.31102613129381779</v>
      </c>
      <c r="F20" s="28">
        <f t="shared" ref="F20:K20" si="2">+(F19-F18)/F18</f>
        <v>0.23770114942528744</v>
      </c>
      <c r="G20" s="28">
        <f t="shared" si="2"/>
        <v>0.15520907158043951</v>
      </c>
      <c r="H20" s="28">
        <f t="shared" si="2"/>
        <v>0.10055443548387102</v>
      </c>
      <c r="I20" s="28">
        <f t="shared" si="2"/>
        <v>6.7796610169491608E-2</v>
      </c>
      <c r="J20" s="28">
        <f t="shared" si="2"/>
        <v>3.76218591239873E-2</v>
      </c>
      <c r="K20" s="28">
        <f t="shared" si="2"/>
        <v>2.2846363445818408E-2</v>
      </c>
    </row>
    <row r="21" spans="2:13" ht="15.75" x14ac:dyDescent="0.25">
      <c r="B21" s="13" t="s">
        <v>39</v>
      </c>
      <c r="E21" s="35">
        <f>+E19-E18</f>
        <v>4.8800000000000008</v>
      </c>
      <c r="F21" s="35">
        <f t="shared" ref="F21:K21" si="3">+F19-F18</f>
        <v>5.1700000000000017</v>
      </c>
      <c r="G21" s="35">
        <f t="shared" si="3"/>
        <v>4.3800000000000026</v>
      </c>
      <c r="H21" s="35">
        <f t="shared" si="3"/>
        <v>3.990000000000002</v>
      </c>
      <c r="I21" s="35">
        <f t="shared" si="3"/>
        <v>3.480000000000004</v>
      </c>
      <c r="J21" s="35">
        <f t="shared" si="3"/>
        <v>2.7399999999999949</v>
      </c>
      <c r="K21" s="35">
        <f t="shared" si="3"/>
        <v>2.1799999999999926</v>
      </c>
    </row>
    <row r="22" spans="2:13" x14ac:dyDescent="0.25">
      <c r="E22" s="35"/>
      <c r="F22" s="35"/>
      <c r="G22" s="35"/>
      <c r="H22" s="35"/>
      <c r="I22" s="35"/>
      <c r="J22" s="35"/>
      <c r="K22" s="35"/>
    </row>
    <row r="23" spans="2:13" x14ac:dyDescent="0.25">
      <c r="B23" s="3" t="s">
        <v>41</v>
      </c>
      <c r="C23" s="3"/>
      <c r="D23" s="3"/>
      <c r="E23" s="31">
        <f>(E8+E20)/2</f>
        <v>0.31140660176858187</v>
      </c>
      <c r="F23" s="31">
        <f t="shared" ref="F23:K23" si="4">(F8+F20)/2</f>
        <v>0.23665879389072592</v>
      </c>
      <c r="G23" s="31">
        <f t="shared" si="4"/>
        <v>0.15582863727013524</v>
      </c>
      <c r="H23" s="31">
        <f t="shared" si="4"/>
        <v>0.10057751804223583</v>
      </c>
      <c r="I23" s="31">
        <f t="shared" si="4"/>
        <v>6.758007047382833E-2</v>
      </c>
      <c r="J23" s="31">
        <f t="shared" si="4"/>
        <v>3.7223368187198236E-2</v>
      </c>
      <c r="K23" s="31">
        <f t="shared" si="4"/>
        <v>2.2985681722909171E-2</v>
      </c>
    </row>
    <row r="24" spans="2:13" x14ac:dyDescent="0.25">
      <c r="B24" s="3" t="s">
        <v>40</v>
      </c>
      <c r="E24" s="36">
        <f>+(E21+E9)/2</f>
        <v>4.49</v>
      </c>
      <c r="F24" s="36">
        <f t="shared" ref="F24:K24" si="5">+(F21+F9)/2</f>
        <v>4.7350000000000012</v>
      </c>
      <c r="G24" s="36">
        <f t="shared" si="5"/>
        <v>4.0400000000000027</v>
      </c>
      <c r="H24" s="36">
        <f t="shared" si="5"/>
        <v>3.6700000000000017</v>
      </c>
      <c r="I24" s="36">
        <f t="shared" si="5"/>
        <v>3.1900000000000048</v>
      </c>
      <c r="J24" s="36">
        <f t="shared" si="5"/>
        <v>2.4949999999999974</v>
      </c>
      <c r="K24" s="36">
        <f t="shared" si="5"/>
        <v>2.0149999999999935</v>
      </c>
    </row>
    <row r="25" spans="2:13" x14ac:dyDescent="0.25">
      <c r="B25" s="3"/>
      <c r="E25" s="36"/>
      <c r="F25" s="36"/>
      <c r="G25" s="36"/>
      <c r="H25" s="36"/>
      <c r="I25" s="36"/>
      <c r="J25" s="36"/>
      <c r="K25" s="36"/>
    </row>
    <row r="26" spans="2:13" x14ac:dyDescent="0.25">
      <c r="B26" s="3"/>
      <c r="D26" s="38" t="s">
        <v>71</v>
      </c>
      <c r="E26" s="36">
        <f>+(+E24+F24+G24+H24+I24+J24+K24)/7</f>
        <v>3.5192857142857146</v>
      </c>
      <c r="F26" s="36"/>
      <c r="G26" s="36"/>
      <c r="H26" s="36"/>
      <c r="I26" s="36"/>
      <c r="J26" s="36"/>
      <c r="K26" s="36"/>
    </row>
    <row r="27" spans="2:13" x14ac:dyDescent="0.25">
      <c r="B27" s="3"/>
      <c r="E27" s="39"/>
      <c r="F27" s="36"/>
      <c r="G27" s="36"/>
      <c r="H27" s="36"/>
      <c r="I27" s="36"/>
      <c r="J27" s="36"/>
      <c r="K27" s="36"/>
    </row>
    <row r="29" spans="2:13" x14ac:dyDescent="0.25">
      <c r="D29" s="33" t="s">
        <v>33</v>
      </c>
      <c r="E29" s="29" t="s">
        <v>29</v>
      </c>
      <c r="F29" s="29" t="s">
        <v>30</v>
      </c>
      <c r="G29" s="29" t="s">
        <v>43</v>
      </c>
      <c r="H29" s="29" t="s">
        <v>44</v>
      </c>
      <c r="I29" s="29">
        <v>3</v>
      </c>
      <c r="J29" s="29">
        <v>4</v>
      </c>
      <c r="K29" s="29">
        <v>5</v>
      </c>
      <c r="L29" s="29">
        <v>6</v>
      </c>
    </row>
    <row r="30" spans="2:13" x14ac:dyDescent="0.25">
      <c r="D30" s="33" t="s">
        <v>34</v>
      </c>
      <c r="E30" s="34">
        <v>8.85</v>
      </c>
      <c r="F30" s="34">
        <v>11</v>
      </c>
      <c r="G30" s="34">
        <v>14.25</v>
      </c>
      <c r="H30" s="34">
        <v>20.95</v>
      </c>
      <c r="I30" s="34">
        <v>28.25</v>
      </c>
      <c r="J30" s="34">
        <v>34.35</v>
      </c>
      <c r="K30" s="34">
        <v>41.05</v>
      </c>
      <c r="L30" s="34">
        <v>47.75</v>
      </c>
    </row>
    <row r="31" spans="2:13" x14ac:dyDescent="0.25">
      <c r="D31" s="33" t="s">
        <v>35</v>
      </c>
      <c r="E31" s="34">
        <f>+E30/4.33</f>
        <v>2.043879907621247</v>
      </c>
      <c r="F31" s="34">
        <f t="shared" ref="F31:L31" si="6">+F30/4.33</f>
        <v>2.5404157043879909</v>
      </c>
      <c r="G31" s="34">
        <f t="shared" si="6"/>
        <v>3.2909930715935336</v>
      </c>
      <c r="H31" s="34">
        <f t="shared" si="6"/>
        <v>4.8383371824480363</v>
      </c>
      <c r="I31" s="34">
        <f t="shared" si="6"/>
        <v>6.5242494226327947</v>
      </c>
      <c r="J31" s="34">
        <f t="shared" si="6"/>
        <v>7.9330254041570445</v>
      </c>
      <c r="K31" s="34">
        <f t="shared" si="6"/>
        <v>9.4803695150115459</v>
      </c>
      <c r="L31" s="34">
        <f t="shared" si="6"/>
        <v>11.027713625866051</v>
      </c>
    </row>
    <row r="32" spans="2:13" x14ac:dyDescent="0.25">
      <c r="D32" s="33" t="s">
        <v>36</v>
      </c>
      <c r="E32" s="53">
        <f>+$E26</f>
        <v>3.5192857142857146</v>
      </c>
      <c r="F32" s="53">
        <f t="shared" ref="F32:L32" si="7">+$E26</f>
        <v>3.5192857142857146</v>
      </c>
      <c r="G32" s="53">
        <f t="shared" si="7"/>
        <v>3.5192857142857146</v>
      </c>
      <c r="H32" s="53">
        <f t="shared" si="7"/>
        <v>3.5192857142857146</v>
      </c>
      <c r="I32" s="53">
        <f t="shared" si="7"/>
        <v>3.5192857142857146</v>
      </c>
      <c r="J32" s="53">
        <f t="shared" si="7"/>
        <v>3.5192857142857146</v>
      </c>
      <c r="K32" s="53">
        <f t="shared" si="7"/>
        <v>3.5192857142857146</v>
      </c>
      <c r="L32" s="53">
        <f t="shared" si="7"/>
        <v>3.5192857142857146</v>
      </c>
      <c r="M32" s="53"/>
    </row>
    <row r="33" spans="4:12" x14ac:dyDescent="0.25">
      <c r="D33" s="38" t="s">
        <v>37</v>
      </c>
      <c r="E33" s="36">
        <f>+E31+E32</f>
        <v>5.5631656219069612</v>
      </c>
      <c r="F33" s="36">
        <f t="shared" ref="F33:L33" si="8">+F31+F32</f>
        <v>6.0597014186737059</v>
      </c>
      <c r="G33" s="36">
        <f t="shared" si="8"/>
        <v>6.8102787858792482</v>
      </c>
      <c r="H33" s="36">
        <f t="shared" si="8"/>
        <v>8.3576228967337514</v>
      </c>
      <c r="I33" s="36">
        <f t="shared" si="8"/>
        <v>10.043535136918509</v>
      </c>
      <c r="J33" s="36">
        <f t="shared" si="8"/>
        <v>11.45231111844276</v>
      </c>
      <c r="K33" s="36">
        <f t="shared" si="8"/>
        <v>12.999655229297261</v>
      </c>
      <c r="L33" s="36">
        <f t="shared" si="8"/>
        <v>14.546999340151766</v>
      </c>
    </row>
    <row r="35" spans="4:12" x14ac:dyDescent="0.25">
      <c r="D35" s="38"/>
      <c r="E35" s="54"/>
      <c r="F35" s="54"/>
      <c r="G35" s="54"/>
      <c r="H35" s="54"/>
      <c r="I35" s="54"/>
      <c r="J35" s="54"/>
      <c r="K35" s="54"/>
      <c r="L35" s="54"/>
    </row>
  </sheetData>
  <mergeCells count="2">
    <mergeCell ref="B6:D6"/>
    <mergeCell ref="B7:D7"/>
  </mergeCells>
  <pageMargins left="0.7" right="0.7" top="0.75" bottom="0.75" header="0.3" footer="0.3"/>
  <pageSetup scale="58"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workbookViewId="0">
      <selection activeCell="C29" sqref="C29"/>
    </sheetView>
  </sheetViews>
  <sheetFormatPr defaultRowHeight="15" x14ac:dyDescent="0.25"/>
  <cols>
    <col min="1" max="1" width="36.5703125" customWidth="1"/>
    <col min="2" max="2" width="21.42578125" customWidth="1"/>
    <col min="3" max="3" width="19.140625" customWidth="1"/>
    <col min="4" max="4" width="21.28515625" customWidth="1"/>
    <col min="5" max="5" width="18.85546875" customWidth="1"/>
  </cols>
  <sheetData>
    <row r="1" spans="1:13" x14ac:dyDescent="0.25">
      <c r="A1" t="s">
        <v>47</v>
      </c>
    </row>
    <row r="2" spans="1:13" x14ac:dyDescent="0.25">
      <c r="A2" t="s">
        <v>48</v>
      </c>
    </row>
    <row r="3" spans="1:13" x14ac:dyDescent="0.25">
      <c r="A3" s="51">
        <v>43876</v>
      </c>
    </row>
    <row r="5" spans="1:13" ht="15" customHeight="1" x14ac:dyDescent="0.25">
      <c r="A5" s="56" t="s">
        <v>70</v>
      </c>
      <c r="B5" s="56"/>
      <c r="C5" s="56"/>
      <c r="D5" s="56"/>
      <c r="E5" s="56"/>
      <c r="F5" s="56"/>
      <c r="G5" s="40"/>
      <c r="H5" s="40"/>
      <c r="I5" s="40"/>
      <c r="J5" s="40"/>
      <c r="K5" s="40"/>
      <c r="L5" s="40"/>
      <c r="M5" s="40"/>
    </row>
    <row r="6" spans="1:13" x14ac:dyDescent="0.25">
      <c r="A6" s="56"/>
      <c r="B6" s="56"/>
      <c r="C6" s="56"/>
      <c r="D6" s="56"/>
      <c r="E6" s="56"/>
      <c r="F6" s="56"/>
      <c r="G6" s="40"/>
      <c r="H6" s="40"/>
      <c r="I6" s="40"/>
      <c r="J6" s="40"/>
      <c r="K6" s="40"/>
      <c r="L6" s="40"/>
      <c r="M6" s="40"/>
    </row>
    <row r="7" spans="1:13" x14ac:dyDescent="0.25">
      <c r="A7" s="56"/>
      <c r="B7" s="56"/>
      <c r="C7" s="56"/>
      <c r="D7" s="56"/>
      <c r="E7" s="56"/>
      <c r="F7" s="56"/>
      <c r="G7" s="40"/>
      <c r="H7" s="40"/>
      <c r="I7" s="40"/>
      <c r="J7" s="40"/>
      <c r="K7" s="40"/>
      <c r="L7" s="40"/>
      <c r="M7" s="40"/>
    </row>
    <row r="8" spans="1:13" x14ac:dyDescent="0.25">
      <c r="A8" s="56"/>
      <c r="B8" s="56"/>
      <c r="C8" s="56"/>
      <c r="D8" s="56"/>
      <c r="E8" s="56"/>
      <c r="F8" s="56"/>
      <c r="G8" s="40"/>
      <c r="H8" s="40"/>
      <c r="I8" s="40"/>
      <c r="J8" s="40"/>
      <c r="K8" s="40"/>
      <c r="L8" s="40"/>
      <c r="M8" s="40"/>
    </row>
    <row r="9" spans="1:13" x14ac:dyDescent="0.25">
      <c r="A9" s="56"/>
      <c r="B9" s="56"/>
      <c r="C9" s="56"/>
      <c r="D9" s="56"/>
      <c r="E9" s="56"/>
      <c r="F9" s="56"/>
      <c r="G9" s="40"/>
      <c r="H9" s="40"/>
      <c r="I9" s="40"/>
      <c r="J9" s="40"/>
      <c r="K9" s="40"/>
      <c r="L9" s="40"/>
      <c r="M9" s="40"/>
    </row>
    <row r="10" spans="1:13" x14ac:dyDescent="0.25">
      <c r="A10" s="56"/>
      <c r="B10" s="56"/>
      <c r="C10" s="56"/>
      <c r="D10" s="56"/>
      <c r="E10" s="56"/>
      <c r="F10" s="56"/>
      <c r="G10" s="40"/>
      <c r="H10" s="40"/>
      <c r="I10" s="40"/>
      <c r="J10" s="40"/>
      <c r="K10" s="40"/>
      <c r="L10" s="40"/>
      <c r="M10" s="40"/>
    </row>
    <row r="11" spans="1:13" x14ac:dyDescent="0.25">
      <c r="A11" s="56"/>
      <c r="B11" s="56"/>
      <c r="C11" s="56"/>
      <c r="D11" s="56"/>
      <c r="E11" s="56"/>
      <c r="F11" s="56"/>
      <c r="G11" s="40"/>
      <c r="H11" s="40"/>
      <c r="I11" s="40"/>
      <c r="J11" s="40"/>
      <c r="K11" s="40"/>
      <c r="L11" s="40"/>
      <c r="M11" s="40"/>
    </row>
    <row r="12" spans="1:13" x14ac:dyDescent="0.25">
      <c r="A12" s="56"/>
      <c r="B12" s="56"/>
      <c r="C12" s="56"/>
      <c r="D12" s="56"/>
      <c r="E12" s="56"/>
      <c r="F12" s="56"/>
      <c r="G12" s="40"/>
      <c r="H12" s="40"/>
      <c r="I12" s="40"/>
      <c r="J12" s="40"/>
      <c r="K12" s="40"/>
      <c r="L12" s="40"/>
      <c r="M12" s="40"/>
    </row>
    <row r="13" spans="1:13" x14ac:dyDescent="0.25">
      <c r="A13" s="56"/>
      <c r="B13" s="56"/>
      <c r="C13" s="56"/>
      <c r="D13" s="56"/>
      <c r="E13" s="56"/>
      <c r="F13" s="56"/>
      <c r="G13" s="40"/>
      <c r="H13" s="40"/>
      <c r="I13" s="40"/>
      <c r="J13" s="40"/>
      <c r="K13" s="40"/>
      <c r="L13" s="40"/>
      <c r="M13" s="40"/>
    </row>
    <row r="14" spans="1:13" x14ac:dyDescent="0.25">
      <c r="A14" s="40"/>
      <c r="B14" s="40"/>
      <c r="C14" s="40"/>
      <c r="D14" s="40"/>
      <c r="E14" s="40"/>
      <c r="F14" s="40"/>
      <c r="G14" s="40"/>
      <c r="H14" s="40"/>
      <c r="I14" s="40"/>
      <c r="J14" s="40"/>
      <c r="K14" s="40"/>
      <c r="L14" s="40"/>
      <c r="M14" s="40"/>
    </row>
    <row r="15" spans="1:13" ht="28.5" x14ac:dyDescent="0.45">
      <c r="A15" s="41"/>
      <c r="B15" s="41"/>
      <c r="C15" s="42" t="s">
        <v>49</v>
      </c>
      <c r="D15" s="41"/>
      <c r="E15" s="41"/>
      <c r="F15" s="41"/>
    </row>
    <row r="16" spans="1:13" ht="18.75" x14ac:dyDescent="0.3">
      <c r="A16" s="29"/>
      <c r="B16" s="29"/>
      <c r="C16" s="43"/>
      <c r="D16" s="29"/>
      <c r="E16" s="29"/>
      <c r="F16" s="29"/>
    </row>
    <row r="17" spans="1:6" ht="26.25" x14ac:dyDescent="0.4">
      <c r="A17" s="44" t="s">
        <v>50</v>
      </c>
      <c r="B17" s="45" t="s">
        <v>51</v>
      </c>
      <c r="C17" s="45" t="s">
        <v>52</v>
      </c>
      <c r="D17" s="45" t="s">
        <v>53</v>
      </c>
      <c r="E17" s="45" t="s">
        <v>54</v>
      </c>
      <c r="F17" s="45" t="s">
        <v>55</v>
      </c>
    </row>
    <row r="18" spans="1:6" ht="26.25" x14ac:dyDescent="0.4">
      <c r="A18" s="46" t="s">
        <v>56</v>
      </c>
      <c r="B18" s="47">
        <v>79</v>
      </c>
      <c r="C18" s="47">
        <v>44</v>
      </c>
      <c r="D18" s="47">
        <v>35</v>
      </c>
      <c r="E18" s="47">
        <v>30</v>
      </c>
      <c r="F18" s="48" t="s">
        <v>57</v>
      </c>
    </row>
    <row r="19" spans="1:6" ht="26.25" x14ac:dyDescent="0.4">
      <c r="A19" s="46" t="s">
        <v>58</v>
      </c>
      <c r="B19" s="47">
        <v>85</v>
      </c>
      <c r="C19" s="47">
        <v>55</v>
      </c>
      <c r="D19" s="47">
        <v>45</v>
      </c>
      <c r="E19" s="47">
        <v>35</v>
      </c>
      <c r="F19" s="48" t="s">
        <v>59</v>
      </c>
    </row>
    <row r="20" spans="1:6" ht="26.25" x14ac:dyDescent="0.4">
      <c r="A20" s="46" t="s">
        <v>60</v>
      </c>
      <c r="B20" s="47">
        <v>99</v>
      </c>
      <c r="C20" s="47">
        <v>60</v>
      </c>
      <c r="D20" s="47">
        <v>50</v>
      </c>
      <c r="E20" s="47">
        <v>40</v>
      </c>
      <c r="F20" s="48" t="s">
        <v>61</v>
      </c>
    </row>
    <row r="21" spans="1:6" ht="26.25" x14ac:dyDescent="0.4">
      <c r="A21" s="46" t="s">
        <v>62</v>
      </c>
      <c r="B21" s="47">
        <v>129</v>
      </c>
      <c r="C21" s="47">
        <v>80</v>
      </c>
      <c r="D21" s="47">
        <v>70</v>
      </c>
      <c r="E21" s="47">
        <v>60</v>
      </c>
      <c r="F21" s="48" t="s">
        <v>63</v>
      </c>
    </row>
    <row r="22" spans="1:6" ht="26.25" x14ac:dyDescent="0.4">
      <c r="A22" s="46" t="s">
        <v>64</v>
      </c>
      <c r="B22" s="47">
        <v>199</v>
      </c>
      <c r="C22" s="47">
        <v>120</v>
      </c>
      <c r="D22" s="47">
        <v>105</v>
      </c>
      <c r="E22" s="47">
        <v>100</v>
      </c>
      <c r="F22" s="48" t="s">
        <v>65</v>
      </c>
    </row>
    <row r="24" spans="1:6" ht="15" customHeight="1" x14ac:dyDescent="0.25">
      <c r="A24" s="49" t="s">
        <v>66</v>
      </c>
    </row>
    <row r="26" spans="1:6" x14ac:dyDescent="0.25">
      <c r="A26" t="s">
        <v>67</v>
      </c>
      <c r="B26" s="50">
        <f>+C18</f>
        <v>44</v>
      </c>
    </row>
    <row r="27" spans="1:6" x14ac:dyDescent="0.25">
      <c r="A27" t="s">
        <v>68</v>
      </c>
      <c r="B27" s="52">
        <v>4.33</v>
      </c>
    </row>
    <row r="28" spans="1:6" x14ac:dyDescent="0.25">
      <c r="A28" t="s">
        <v>69</v>
      </c>
      <c r="B28" s="50">
        <f>+B26/B27</f>
        <v>10.161662817551964</v>
      </c>
    </row>
  </sheetData>
  <mergeCells count="1">
    <mergeCell ref="A5:F13"/>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A55B49965E4324A8F07A3CB67320547" ma:contentTypeVersion="52" ma:contentTypeDescription="" ma:contentTypeScope="" ma:versionID="9df55c0e0fa2f800af68a4997e95ff7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2020-02-12T08:00:00+00:00</OpenedDate>
    <SignificantOrder xmlns="dc463f71-b30c-4ab2-9473-d307f9d35888">false</SignificantOrder>
    <Date1 xmlns="dc463f71-b30c-4ab2-9473-d307f9d35888">2020-02-13T08:00:00+00:00</Date1>
    <IsDocumentOrder xmlns="dc463f71-b30c-4ab2-9473-d307f9d35888">false</IsDocumentOrder>
    <IsHighlyConfidential xmlns="dc463f71-b30c-4ab2-9473-d307f9d35888">false</IsHighlyConfidential>
    <CaseCompanyNames xmlns="dc463f71-b30c-4ab2-9473-d307f9d35888">Pullman Disposal Service, Inc</CaseCompanyNames>
    <Nickname xmlns="http://schemas.microsoft.com/sharepoint/v3" xsi:nil="true"/>
    <DocketNumber xmlns="dc463f71-b30c-4ab2-9473-d307f9d35888">200100</DocketNumber>
    <DelegatedOrder xmlns="dc463f71-b30c-4ab2-9473-d307f9d35888">false</DelegatedOrder>
  </documentManagement>
</p:properties>
</file>

<file path=customXml/itemProps1.xml><?xml version="1.0" encoding="utf-8"?>
<ds:datastoreItem xmlns:ds="http://schemas.openxmlformats.org/officeDocument/2006/customXml" ds:itemID="{83EA641D-E9F3-41D6-98F0-2F52FDEB3BE7}"/>
</file>

<file path=customXml/itemProps2.xml><?xml version="1.0" encoding="utf-8"?>
<ds:datastoreItem xmlns:ds="http://schemas.openxmlformats.org/officeDocument/2006/customXml" ds:itemID="{F75DDBA0-22A8-49B6-AB0A-DEF37E4BB932}"/>
</file>

<file path=customXml/itemProps3.xml><?xml version="1.0" encoding="utf-8"?>
<ds:datastoreItem xmlns:ds="http://schemas.openxmlformats.org/officeDocument/2006/customXml" ds:itemID="{567D7C57-CC9F-42F3-8E9C-13738F0D8D10}"/>
</file>

<file path=customXml/itemProps4.xml><?xml version="1.0" encoding="utf-8"?>
<ds:datastoreItem xmlns:ds="http://schemas.openxmlformats.org/officeDocument/2006/customXml" ds:itemID="{3F3A9349-5701-48BF-B047-7C673C886D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Residential Garbage-Special PU</vt:lpstr>
      <vt:lpstr>Multifamily Recycling-Cardboard</vt:lpstr>
      <vt:lpstr>'Multifamily Recycling-Cardboard'!Print_Area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Davis</dc:creator>
  <cp:lastModifiedBy>Logan Davis</cp:lastModifiedBy>
  <cp:lastPrinted>2020-02-12T20:36:47Z</cp:lastPrinted>
  <dcterms:created xsi:type="dcterms:W3CDTF">2020-02-05T01:35:56Z</dcterms:created>
  <dcterms:modified xsi:type="dcterms:W3CDTF">2020-02-12T20:37:09Z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0x0101006E56B4D1795A2E4DB2F0B01679ED314A001A55B49965E4324A8F07A3CB67320547</vt:lpwstr>
  </property>
  <property fmtid="{D5CDD505-2E9C-101B-9397-08002B2CF9AE}" pid="3" name="_docset_NoMedatataSyncRequired">
    <vt:lpwstr>False</vt:lpwstr>
  </property>
  <property fmtid="{D5CDD505-2E9C-101B-9397-08002B2CF9AE}" pid="4" name="IsEFSEC">
    <vt:bool>false</vt:bool>
  </property>
</Properties>
</file>