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O:\O_TO_S\PUD0783 - Pullman Disposal Services\Commodity Credit\2020\Filing for April 1\Final Drafts for Submittal\"/>
    </mc:Choice>
  </mc:AlternateContent>
  <bookViews>
    <workbookView xWindow="-28920" yWindow="1800" windowWidth="29040" windowHeight="15840"/>
  </bookViews>
  <sheets>
    <sheet name="Residential Garbage-Special PU" sheetId="1" r:id="rId1"/>
    <sheet name="Multifamily Recycling-Cardboard" sheetId="2" r:id="rId2"/>
  </sheets>
  <definedNames>
    <definedName name="_xlnm.Print_Area" localSheetId="1">'Multifamily Recycling-Cardboard'!$A$1:$F$28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1" l="1"/>
  <c r="K31" i="1"/>
  <c r="J31" i="1"/>
  <c r="I31" i="1"/>
  <c r="H31" i="1"/>
  <c r="G31" i="1"/>
  <c r="F31" i="1"/>
  <c r="E31" i="1"/>
  <c r="K21" i="1"/>
  <c r="K24" i="1" s="1"/>
  <c r="J21" i="1"/>
  <c r="J24" i="1" s="1"/>
  <c r="I21" i="1"/>
  <c r="I24" i="1" s="1"/>
  <c r="H21" i="1"/>
  <c r="H24" i="1" s="1"/>
  <c r="G21" i="1"/>
  <c r="G24" i="1" s="1"/>
  <c r="F21" i="1"/>
  <c r="F24" i="1" s="1"/>
  <c r="E21" i="1"/>
  <c r="E24" i="1" s="1"/>
  <c r="K20" i="1"/>
  <c r="J20" i="1"/>
  <c r="I20" i="1"/>
  <c r="H20" i="1"/>
  <c r="G20" i="1"/>
  <c r="F20" i="1"/>
  <c r="E20" i="1"/>
  <c r="K9" i="1"/>
  <c r="J9" i="1"/>
  <c r="I9" i="1"/>
  <c r="H9" i="1"/>
  <c r="G9" i="1"/>
  <c r="F9" i="1"/>
  <c r="E9" i="1"/>
  <c r="K8" i="1"/>
  <c r="K23" i="1" s="1"/>
  <c r="J8" i="1"/>
  <c r="J23" i="1" s="1"/>
  <c r="I8" i="1"/>
  <c r="I23" i="1" s="1"/>
  <c r="H8" i="1"/>
  <c r="H23" i="1" s="1"/>
  <c r="G8" i="1"/>
  <c r="G23" i="1" s="1"/>
  <c r="F8" i="1"/>
  <c r="F23" i="1" s="1"/>
  <c r="E8" i="1"/>
  <c r="E23" i="1" s="1"/>
  <c r="E26" i="1" l="1"/>
  <c r="B26" i="2"/>
  <c r="B28" i="2" s="1"/>
  <c r="L32" i="1" l="1"/>
  <c r="L33" i="1" s="1"/>
  <c r="H32" i="1"/>
  <c r="H33" i="1" s="1"/>
  <c r="G32" i="1"/>
  <c r="G33" i="1" s="1"/>
  <c r="K32" i="1"/>
  <c r="K33" i="1" s="1"/>
  <c r="J32" i="1"/>
  <c r="J33" i="1" s="1"/>
  <c r="F32" i="1"/>
  <c r="F33" i="1" s="1"/>
  <c r="I32" i="1"/>
  <c r="I33" i="1" s="1"/>
  <c r="E32" i="1"/>
  <c r="E33" i="1" s="1"/>
</calcChain>
</file>

<file path=xl/sharedStrings.xml><?xml version="1.0" encoding="utf-8"?>
<sst xmlns="http://schemas.openxmlformats.org/spreadsheetml/2006/main" count="76" uniqueCount="72">
  <si>
    <t>Pickup Chg</t>
  </si>
  <si>
    <t>$13.15 (A)</t>
  </si>
  <si>
    <t>$18.25 (A)</t>
  </si>
  <si>
    <t>$33.30 (A)</t>
  </si>
  <si>
    <t>$61.10 (A)</t>
  </si>
  <si>
    <t>$80.00 (A)</t>
  </si>
  <si>
    <t>Special Pickup</t>
  </si>
  <si>
    <t>$17.25 (A)</t>
  </si>
  <si>
    <t>$27.35 (A)</t>
  </si>
  <si>
    <t>$36.65 (A)</t>
  </si>
  <si>
    <t>$45.95 (A)</t>
  </si>
  <si>
    <t>$63.35 (A)</t>
  </si>
  <si>
    <t>$81.85 (A)</t>
  </si>
  <si>
    <t>Item 105:</t>
  </si>
  <si>
    <t>Item 240:</t>
  </si>
  <si>
    <t>$23.65 (A)</t>
  </si>
  <si>
    <t>$43.05 (A)</t>
  </si>
  <si>
    <t>Special Pickups</t>
  </si>
  <si>
    <t>$22.55 (A)</t>
  </si>
  <si>
    <t>Same as above</t>
  </si>
  <si>
    <r>
      <rPr>
        <sz val="12"/>
        <color rgb="FF0C0C0C"/>
        <rFont val="Times New Roman"/>
        <family val="1"/>
      </rPr>
      <t>Special Pickups</t>
    </r>
  </si>
  <si>
    <t>1YD</t>
  </si>
  <si>
    <t>2YD</t>
  </si>
  <si>
    <t>3YD</t>
  </si>
  <si>
    <t>4YD</t>
  </si>
  <si>
    <t>1.5YD</t>
  </si>
  <si>
    <t>6YD</t>
  </si>
  <si>
    <t>8YD</t>
  </si>
  <si>
    <t>Item 241:</t>
  </si>
  <si>
    <t>Micro-can</t>
  </si>
  <si>
    <t>Mini-can</t>
  </si>
  <si>
    <t>Pickup Charge</t>
  </si>
  <si>
    <t>Special Pickup % increase:</t>
  </si>
  <si>
    <t>Number of Units or Type of Container:</t>
  </si>
  <si>
    <t>Garbage Service Rate:</t>
  </si>
  <si>
    <t>Rate per Pickup:</t>
  </si>
  <si>
    <t>Increase Factor:</t>
  </si>
  <si>
    <t>Special Pickup Rate:</t>
  </si>
  <si>
    <t>Special Pickup $ Increase:</t>
  </si>
  <si>
    <t>Special Pickup $ increase:</t>
  </si>
  <si>
    <t>Average Special Pickup $ increase:</t>
  </si>
  <si>
    <t>Average Special Pickup % increase:</t>
  </si>
  <si>
    <t>same as above</t>
  </si>
  <si>
    <t>1 32gal</t>
  </si>
  <si>
    <t>2 32 gal</t>
  </si>
  <si>
    <t xml:space="preserve">Pullman Disposal Service </t>
  </si>
  <si>
    <t>Special Pickup Rate Calc</t>
  </si>
  <si>
    <t>Pullman Disposal Services, Inc</t>
  </si>
  <si>
    <t>Multifamily Cardboard Recycling Rate Calc</t>
  </si>
  <si>
    <t>CARDBOARD COLLECTION MONTHLY RATES</t>
  </si>
  <si>
    <t>DUMPSTER SIZE</t>
  </si>
  <si>
    <t>TWICE/WK</t>
  </si>
  <si>
    <t>ONCE/WK</t>
  </si>
  <si>
    <t>TWICE/MO</t>
  </si>
  <si>
    <t>ONCE/MO</t>
  </si>
  <si>
    <t>On-Call</t>
  </si>
  <si>
    <t>1 YARD</t>
  </si>
  <si>
    <t>30</t>
  </si>
  <si>
    <t>1.5 YARD</t>
  </si>
  <si>
    <t>35</t>
  </si>
  <si>
    <t>2 YARD</t>
  </si>
  <si>
    <t>40</t>
  </si>
  <si>
    <t>3 YARD</t>
  </si>
  <si>
    <t>60</t>
  </si>
  <si>
    <t>4 YARD</t>
  </si>
  <si>
    <t>80</t>
  </si>
  <si>
    <t>Using the once per week rates, as this is the frequency of service for multifamily recycling customers, the following rate was devised:</t>
  </si>
  <si>
    <t>1 yd of cardboard, serviced once/wk:</t>
  </si>
  <si>
    <t>Conversion to per pickup rate:</t>
  </si>
  <si>
    <t>Applicable multifamily cardboard rate:</t>
  </si>
  <si>
    <t xml:space="preserve">A common circumstance exists regarding multifamily recycling services where more cardboard than can reasonably be housed in recycling toters is produced for collection.  The most efficient method of collection for both the company and the customer is to leave the cardboard loose, but in close proximity to the toter.  This allows the customer to fully utilize their recycling toter(s), without the recepticle being overcrowed by the bulky cardboard recycling.  This also allows the company to easily collect the cardboard recycling, rather than struggling to extract it from being wedged into the toter.  Due to space and equipment restrictions, it was determined that introducing a larger recepticle specifically for multifamily cardboard recycling customers is not plausible.  The easiest and most efficient way to resolve with this scenario is to allow loose cardboard to be left around the toter for collection, and to devise a rate that can be charged to accomodate the additional steps taken by the company to collect this cardboard.  This rate was determined using the commercial recycling rates that are used by the company, shown below: </t>
  </si>
  <si>
    <t>Average Special Pickup $ Increase for All Sizes: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</si>
</sst>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quot;$&quot;#,##0.00"/>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sz val="12"/>
      <color rgb="FF0C0C0C"/>
      <name val="Times New Roman"/>
      <family val="1"/>
    </font>
    <font>
      <sz val="12"/>
      <color rgb="FF0A0A0A"/>
      <name val="Times New Roman"/>
      <family val="1"/>
    </font>
    <font>
      <sz val="22"/>
      <color theme="1"/>
      <name val="Calibri"/>
      <family val="2"/>
      <scheme val="minor"/>
    </font>
    <font>
      <b/>
      <u/>
      <sz val="22"/>
      <color theme="1"/>
      <name val="Calibri"/>
      <family val="2"/>
      <scheme val="minor"/>
    </font>
    <font>
      <b/>
      <u/>
      <sz val="14"/>
      <color theme="1"/>
      <name val="Calibri"/>
      <family val="2"/>
      <scheme val="minor"/>
    </font>
    <font>
      <b/>
      <sz val="20"/>
      <color theme="1"/>
      <name val="Calibri"/>
      <family val="2"/>
      <scheme val="minor"/>
    </font>
    <font>
      <b/>
      <sz val="16"/>
      <color theme="1"/>
      <name val="Calibri"/>
      <family val="2"/>
      <scheme val="minor"/>
    </font>
    <font>
      <sz val="20"/>
      <color theme="1"/>
      <name val="Calibri"/>
      <family val="2"/>
      <scheme val="minor"/>
    </font>
    <font>
      <sz val="12"/>
      <color theme="1"/>
      <name val="Calibri"/>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181818"/>
      </left>
      <right style="thin">
        <color rgb="FF0C0C0C"/>
      </right>
      <top style="thin">
        <color rgb="FF282828"/>
      </top>
      <bottom style="thin">
        <color rgb="FF28282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181818"/>
      </left>
      <right style="thin">
        <color rgb="FF0C0C0C"/>
      </right>
      <top style="thin">
        <color rgb="FF282828"/>
      </top>
      <bottom/>
      <diagonal/>
    </border>
    <border>
      <left style="thin">
        <color rgb="FF0C0C0C"/>
      </left>
      <right style="thin">
        <color rgb="FF0C0C0C"/>
      </right>
      <top style="thin">
        <color rgb="FF282828"/>
      </top>
      <bottom/>
      <diagonal/>
    </border>
    <border>
      <left style="thin">
        <color rgb="FF0F0F0F"/>
      </left>
      <right style="thin">
        <color rgb="FF0C0C0C"/>
      </right>
      <top style="thin">
        <color rgb="FF282828"/>
      </top>
      <bottom style="thin">
        <color rgb="FF282828"/>
      </bottom>
      <diagonal/>
    </border>
    <border>
      <left style="thin">
        <color rgb="FF0C0C0C"/>
      </left>
      <right style="thin">
        <color rgb="FF181818"/>
      </right>
      <top style="thin">
        <color rgb="FF282828"/>
      </top>
      <bottom style="thin">
        <color rgb="FF282828"/>
      </bottom>
      <diagonal/>
    </border>
    <border>
      <left style="thin">
        <color rgb="FF0C0C0C"/>
      </left>
      <right style="thin">
        <color rgb="FF0F0F0F"/>
      </right>
      <top style="thin">
        <color rgb="FF282828"/>
      </top>
      <bottom style="thin">
        <color rgb="FF282828"/>
      </bottom>
      <diagonal/>
    </border>
    <border>
      <left style="thin">
        <color rgb="FF0F0F0F"/>
      </left>
      <right style="thin">
        <color rgb="FF131313"/>
      </right>
      <top style="thin">
        <color rgb="FF131313"/>
      </top>
      <bottom style="thin">
        <color rgb="FF282828"/>
      </bottom>
      <diagonal/>
    </border>
    <border>
      <left style="thin">
        <color rgb="FF131313"/>
      </left>
      <right style="thin">
        <color indexed="64"/>
      </right>
      <top style="thin">
        <color rgb="FF282828"/>
      </top>
      <bottom style="thin">
        <color rgb="FF282828"/>
      </bottom>
      <diagonal/>
    </border>
    <border>
      <left style="thin">
        <color rgb="FF232323"/>
      </left>
      <right style="thin">
        <color rgb="FF0F0F0F"/>
      </right>
      <top style="thin">
        <color rgb="FF282828"/>
      </top>
      <bottom style="thin">
        <color rgb="FF282828"/>
      </bottom>
      <diagonal/>
    </border>
    <border>
      <left style="thin">
        <color indexed="64"/>
      </left>
      <right style="thin">
        <color rgb="FF0F0F0F"/>
      </right>
      <top/>
      <bottom style="thin">
        <color indexed="64"/>
      </bottom>
      <diagonal/>
    </border>
    <border>
      <left/>
      <right/>
      <top/>
      <bottom style="thin">
        <color indexed="64"/>
      </bottom>
      <diagonal/>
    </border>
    <border>
      <left/>
      <right style="thin">
        <color rgb="FF0F0F0F"/>
      </right>
      <top/>
      <bottom style="thin">
        <color indexed="64"/>
      </bottom>
      <diagonal/>
    </border>
    <border>
      <left style="thin">
        <color indexed="64"/>
      </left>
      <right style="thin">
        <color rgb="FF0F0F0F"/>
      </right>
      <top style="thin">
        <color indexed="64"/>
      </top>
      <bottom style="thin">
        <color indexed="64"/>
      </bottom>
      <diagonal/>
    </border>
    <border>
      <left/>
      <right style="thin">
        <color rgb="FF0F0F0F"/>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8" fontId="3" fillId="0" borderId="1" xfId="0" applyNumberFormat="1" applyFont="1" applyFill="1" applyBorder="1" applyAlignment="1">
      <alignment horizontal="left" vertical="center" wrapText="1"/>
    </xf>
    <xf numFmtId="8" fontId="3" fillId="0" borderId="1" xfId="0" applyNumberFormat="1" applyFont="1" applyFill="1" applyBorder="1" applyAlignment="1">
      <alignment horizontal="left"/>
    </xf>
    <xf numFmtId="0" fontId="2" fillId="0" borderId="0" xfId="0" applyFont="1"/>
    <xf numFmtId="0" fontId="3" fillId="0" borderId="2" xfId="0" applyFont="1" applyFill="1" applyBorder="1" applyAlignment="1"/>
    <xf numFmtId="0" fontId="3" fillId="0" borderId="3" xfId="0" applyFont="1" applyFill="1" applyBorder="1"/>
    <xf numFmtId="164" fontId="3" fillId="0" borderId="5" xfId="0" applyNumberFormat="1" applyFont="1" applyFill="1" applyBorder="1" applyAlignment="1">
      <alignment vertical="center"/>
    </xf>
    <xf numFmtId="164" fontId="3" fillId="0" borderId="6" xfId="0" applyNumberFormat="1" applyFont="1" applyFill="1" applyBorder="1" applyAlignment="1">
      <alignment vertical="center"/>
    </xf>
    <xf numFmtId="164" fontId="3" fillId="0" borderId="1" xfId="0" applyNumberFormat="1" applyFont="1" applyFill="1" applyBorder="1" applyAlignment="1">
      <alignmen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165" fontId="3" fillId="0" borderId="0" xfId="2" applyNumberFormat="1" applyFont="1" applyFill="1" applyBorder="1" applyAlignment="1">
      <alignment horizontal="left" vertical="center" wrapText="1"/>
    </xf>
    <xf numFmtId="8" fontId="3" fillId="0" borderId="9" xfId="0" applyNumberFormat="1" applyFont="1" applyFill="1" applyBorder="1" applyAlignment="1">
      <alignment horizontal="left" vertical="top" wrapText="1"/>
    </xf>
    <xf numFmtId="0" fontId="0" fillId="0" borderId="16" xfId="0" applyBorder="1"/>
    <xf numFmtId="0" fontId="0" fillId="0" borderId="17" xfId="0" applyBorder="1"/>
    <xf numFmtId="0" fontId="3" fillId="0" borderId="15" xfId="0" applyFont="1" applyFill="1" applyBorder="1" applyAlignment="1">
      <alignment horizontal="left" vertical="top"/>
    </xf>
    <xf numFmtId="0" fontId="0" fillId="0" borderId="3" xfId="0" applyBorder="1"/>
    <xf numFmtId="0" fontId="0" fillId="0" borderId="19" xfId="0" applyBorder="1"/>
    <xf numFmtId="8" fontId="4" fillId="0" borderId="9" xfId="0" applyNumberFormat="1" applyFont="1" applyFill="1" applyBorder="1" applyAlignment="1">
      <alignment horizontal="left" vertical="top" wrapText="1"/>
    </xf>
    <xf numFmtId="8" fontId="4" fillId="0" borderId="10" xfId="0" applyNumberFormat="1" applyFont="1" applyFill="1" applyBorder="1" applyAlignment="1">
      <alignment horizontal="left" vertical="top" wrapText="1"/>
    </xf>
    <xf numFmtId="8" fontId="4" fillId="0" borderId="4" xfId="0" applyNumberFormat="1" applyFont="1" applyFill="1" applyBorder="1" applyAlignment="1">
      <alignment horizontal="left" vertical="top" wrapText="1"/>
    </xf>
    <xf numFmtId="8" fontId="4" fillId="0" borderId="11" xfId="0" applyNumberFormat="1" applyFont="1" applyFill="1" applyBorder="1" applyAlignment="1">
      <alignment horizontal="left" vertical="top" wrapText="1"/>
    </xf>
    <xf numFmtId="8" fontId="4" fillId="0" borderId="12" xfId="0" applyNumberFormat="1" applyFont="1" applyFill="1" applyBorder="1" applyAlignment="1">
      <alignment horizontal="left" vertical="top" wrapText="1"/>
    </xf>
    <xf numFmtId="8" fontId="4" fillId="0" borderId="13" xfId="0" applyNumberFormat="1" applyFont="1" applyFill="1" applyBorder="1" applyAlignment="1">
      <alignment horizontal="left" vertical="top" wrapText="1"/>
    </xf>
    <xf numFmtId="8" fontId="5" fillId="0" borderId="14" xfId="0" applyNumberFormat="1" applyFont="1" applyFill="1" applyBorder="1" applyAlignment="1">
      <alignment horizontal="left" vertical="top" wrapText="1"/>
    </xf>
    <xf numFmtId="165" fontId="0" fillId="0" borderId="0" xfId="2" applyNumberFormat="1" applyFont="1"/>
    <xf numFmtId="0" fontId="0" fillId="0" borderId="0" xfId="0" applyAlignment="1">
      <alignment horizontal="center"/>
    </xf>
    <xf numFmtId="0" fontId="2" fillId="0" borderId="0" xfId="0" applyFont="1" applyAlignment="1">
      <alignment horizontal="center"/>
    </xf>
    <xf numFmtId="165" fontId="2" fillId="0" borderId="0" xfId="2" applyNumberFormat="1" applyFont="1"/>
    <xf numFmtId="0" fontId="4" fillId="0" borderId="18" xfId="0" applyFont="1" applyFill="1" applyBorder="1" applyAlignment="1">
      <alignment horizontal="left" vertical="top"/>
    </xf>
    <xf numFmtId="0" fontId="0" fillId="0" borderId="0" xfId="0" applyAlignment="1">
      <alignment horizontal="right"/>
    </xf>
    <xf numFmtId="43" fontId="0" fillId="0" borderId="0" xfId="1" applyFont="1"/>
    <xf numFmtId="8" fontId="0" fillId="0" borderId="0" xfId="0" applyNumberFormat="1"/>
    <xf numFmtId="44" fontId="2" fillId="0" borderId="0" xfId="3" applyFont="1"/>
    <xf numFmtId="14" fontId="0" fillId="0" borderId="0" xfId="0" applyNumberFormat="1"/>
    <xf numFmtId="0" fontId="2" fillId="0" borderId="0" xfId="0" applyFont="1" applyAlignment="1">
      <alignment horizontal="right"/>
    </xf>
    <xf numFmtId="9" fontId="2" fillId="0" borderId="0" xfId="3" applyNumberFormat="1" applyFont="1"/>
    <xf numFmtId="0" fontId="0" fillId="0" borderId="0" xfId="0" applyAlignment="1">
      <alignment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49" fontId="9" fillId="0" borderId="0" xfId="0" applyNumberFormat="1" applyFont="1" applyAlignment="1">
      <alignment horizontal="center"/>
    </xf>
    <xf numFmtId="49" fontId="10" fillId="0" borderId="0" xfId="0" applyNumberFormat="1" applyFont="1" applyAlignment="1">
      <alignment horizontal="center"/>
    </xf>
    <xf numFmtId="0" fontId="11" fillId="0" borderId="0" xfId="0" applyFont="1" applyAlignment="1">
      <alignment horizontal="center"/>
    </xf>
    <xf numFmtId="8" fontId="11" fillId="0" borderId="0" xfId="3" applyNumberFormat="1" applyFont="1" applyAlignment="1">
      <alignment horizontal="center"/>
    </xf>
    <xf numFmtId="49" fontId="11" fillId="0" borderId="0" xfId="3" applyNumberFormat="1" applyFont="1" applyAlignment="1">
      <alignment horizontal="center"/>
    </xf>
    <xf numFmtId="0" fontId="12" fillId="0" borderId="0" xfId="0" applyFont="1" applyAlignment="1">
      <alignment horizontal="left"/>
    </xf>
    <xf numFmtId="44" fontId="0" fillId="0" borderId="0" xfId="3" applyFont="1"/>
    <xf numFmtId="14" fontId="0" fillId="0" borderId="0" xfId="0" applyNumberFormat="1" applyAlignment="1">
      <alignment horizontal="left"/>
    </xf>
    <xf numFmtId="43" fontId="0" fillId="0" borderId="16" xfId="1" applyFont="1" applyBorder="1"/>
    <xf numFmtId="43" fontId="0" fillId="0" borderId="0" xfId="0" applyNumberFormat="1" applyFill="1"/>
    <xf numFmtId="9" fontId="0" fillId="0" borderId="0" xfId="2" applyFont="1"/>
    <xf numFmtId="0" fontId="3" fillId="0" borderId="1" xfId="0" applyFont="1" applyFill="1" applyBorder="1" applyAlignment="1">
      <alignment horizontal="left" vertical="center" wrapText="1"/>
    </xf>
    <xf numFmtId="0" fontId="0" fillId="0" borderId="0" xfId="0"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selection activeCell="A4" sqref="A4"/>
    </sheetView>
  </sheetViews>
  <sheetFormatPr defaultRowHeight="15" x14ac:dyDescent="0.25"/>
  <cols>
    <col min="1" max="1" width="23.85546875" bestFit="1" customWidth="1"/>
    <col min="4" max="4" width="14.140625" customWidth="1"/>
    <col min="5" max="5" width="14.140625" bestFit="1" customWidth="1"/>
    <col min="6" max="11" width="10.85546875" bestFit="1" customWidth="1"/>
    <col min="12" max="12" width="11.5703125" bestFit="1" customWidth="1"/>
  </cols>
  <sheetData>
    <row r="1" spans="1:11" x14ac:dyDescent="0.25">
      <c r="A1" t="s">
        <v>45</v>
      </c>
    </row>
    <row r="2" spans="1:11" x14ac:dyDescent="0.25">
      <c r="A2" t="s">
        <v>46</v>
      </c>
    </row>
    <row r="3" spans="1:11" x14ac:dyDescent="0.25">
      <c r="A3" s="37">
        <v>43876</v>
      </c>
    </row>
    <row r="5" spans="1:11" x14ac:dyDescent="0.25">
      <c r="B5" s="3" t="s">
        <v>13</v>
      </c>
      <c r="E5" s="30" t="s">
        <v>21</v>
      </c>
      <c r="F5" s="30" t="s">
        <v>25</v>
      </c>
      <c r="G5" s="30" t="s">
        <v>22</v>
      </c>
      <c r="H5" s="30" t="s">
        <v>23</v>
      </c>
      <c r="I5" s="30" t="s">
        <v>24</v>
      </c>
      <c r="J5" s="30" t="s">
        <v>26</v>
      </c>
      <c r="K5" s="30" t="s">
        <v>27</v>
      </c>
    </row>
    <row r="6" spans="1:11" ht="15.75" x14ac:dyDescent="0.25">
      <c r="B6" s="55" t="s">
        <v>0</v>
      </c>
      <c r="C6" s="55"/>
      <c r="D6" s="55"/>
      <c r="E6" s="1">
        <v>13.15</v>
      </c>
      <c r="F6" s="1">
        <v>18.25</v>
      </c>
      <c r="G6" s="1">
        <v>23.65</v>
      </c>
      <c r="H6" s="1">
        <v>33.299999999999997</v>
      </c>
      <c r="I6" s="1">
        <v>43.05</v>
      </c>
      <c r="J6" s="1">
        <v>61.1</v>
      </c>
      <c r="K6" s="1">
        <v>80</v>
      </c>
    </row>
    <row r="7" spans="1:11" ht="15.75" x14ac:dyDescent="0.25">
      <c r="B7" s="55" t="s">
        <v>6</v>
      </c>
      <c r="C7" s="55"/>
      <c r="D7" s="55"/>
      <c r="E7" s="1">
        <v>17.25</v>
      </c>
      <c r="F7" s="1">
        <v>22.55</v>
      </c>
      <c r="G7" s="1">
        <v>27.35</v>
      </c>
      <c r="H7" s="1">
        <v>36.65</v>
      </c>
      <c r="I7" s="1">
        <v>45.95</v>
      </c>
      <c r="J7" s="1">
        <v>63.35</v>
      </c>
      <c r="K7" s="1">
        <v>81.849999999999994</v>
      </c>
    </row>
    <row r="8" spans="1:11" ht="15.75" x14ac:dyDescent="0.25">
      <c r="B8" s="13" t="s">
        <v>32</v>
      </c>
      <c r="C8" s="12"/>
      <c r="D8" s="12"/>
      <c r="E8" s="14">
        <f>+(E7-E6)/E6</f>
        <v>0.31178707224334595</v>
      </c>
      <c r="F8" s="14">
        <f t="shared" ref="F8:K8" si="0">+(F7-F6)/F6</f>
        <v>0.23561643835616441</v>
      </c>
      <c r="G8" s="14">
        <f t="shared" si="0"/>
        <v>0.156448202959831</v>
      </c>
      <c r="H8" s="14">
        <f t="shared" si="0"/>
        <v>0.10060060060060065</v>
      </c>
      <c r="I8" s="14">
        <f t="shared" si="0"/>
        <v>6.7363530778165065E-2</v>
      </c>
      <c r="J8" s="14">
        <f t="shared" si="0"/>
        <v>3.6824877250409165E-2</v>
      </c>
      <c r="K8" s="14">
        <f t="shared" si="0"/>
        <v>2.312499999999993E-2</v>
      </c>
    </row>
    <row r="9" spans="1:11" ht="15.75" x14ac:dyDescent="0.25">
      <c r="B9" s="13" t="s">
        <v>38</v>
      </c>
      <c r="E9" s="35">
        <f>+E7-E6</f>
        <v>4.0999999999999996</v>
      </c>
      <c r="F9" s="35">
        <f t="shared" ref="F9:K9" si="1">+F7-F6</f>
        <v>4.3000000000000007</v>
      </c>
      <c r="G9" s="35">
        <f t="shared" si="1"/>
        <v>3.7000000000000028</v>
      </c>
      <c r="H9" s="35">
        <f t="shared" si="1"/>
        <v>3.3500000000000014</v>
      </c>
      <c r="I9" s="35">
        <f t="shared" si="1"/>
        <v>2.9000000000000057</v>
      </c>
      <c r="J9" s="35">
        <f t="shared" si="1"/>
        <v>2.25</v>
      </c>
      <c r="K9" s="35">
        <f t="shared" si="1"/>
        <v>1.8499999999999943</v>
      </c>
    </row>
    <row r="10" spans="1:11" x14ac:dyDescent="0.25">
      <c r="E10" s="35"/>
      <c r="F10" s="35"/>
      <c r="G10" s="35"/>
      <c r="H10" s="35"/>
      <c r="I10" s="35"/>
      <c r="J10" s="35"/>
      <c r="K10" s="35"/>
    </row>
    <row r="11" spans="1:11" x14ac:dyDescent="0.25">
      <c r="B11" s="3" t="s">
        <v>14</v>
      </c>
    </row>
    <row r="12" spans="1:11" ht="15.75" x14ac:dyDescent="0.25">
      <c r="B12" s="4" t="s">
        <v>31</v>
      </c>
      <c r="C12" s="5"/>
      <c r="D12" s="5"/>
      <c r="E12" s="6" t="s">
        <v>1</v>
      </c>
      <c r="F12" s="6" t="s">
        <v>2</v>
      </c>
      <c r="G12" s="9" t="s">
        <v>15</v>
      </c>
      <c r="H12" s="10" t="s">
        <v>3</v>
      </c>
      <c r="I12" s="7" t="s">
        <v>16</v>
      </c>
      <c r="J12" s="6" t="s">
        <v>4</v>
      </c>
      <c r="K12" s="11" t="s">
        <v>5</v>
      </c>
    </row>
    <row r="13" spans="1:11" ht="15.75" x14ac:dyDescent="0.25">
      <c r="B13" s="4" t="s">
        <v>17</v>
      </c>
      <c r="C13" s="5"/>
      <c r="D13" s="5"/>
      <c r="E13" s="8" t="s">
        <v>7</v>
      </c>
      <c r="F13" s="8" t="s">
        <v>18</v>
      </c>
      <c r="G13" s="1" t="s">
        <v>8</v>
      </c>
      <c r="H13" s="1" t="s">
        <v>9</v>
      </c>
      <c r="I13" s="8" t="s">
        <v>10</v>
      </c>
      <c r="J13" s="8" t="s">
        <v>11</v>
      </c>
      <c r="K13" s="2" t="s">
        <v>12</v>
      </c>
    </row>
    <row r="14" spans="1:11" ht="15.75" x14ac:dyDescent="0.25">
      <c r="B14" s="13" t="s">
        <v>32</v>
      </c>
      <c r="E14" t="s">
        <v>19</v>
      </c>
    </row>
    <row r="15" spans="1:11" ht="15.75" x14ac:dyDescent="0.25">
      <c r="B15" s="13" t="s">
        <v>38</v>
      </c>
      <c r="E15" t="s">
        <v>42</v>
      </c>
    </row>
    <row r="17" spans="2:13" x14ac:dyDescent="0.25">
      <c r="B17" s="3" t="s">
        <v>28</v>
      </c>
    </row>
    <row r="18" spans="2:13" ht="15.75" x14ac:dyDescent="0.25">
      <c r="B18" s="32" t="s">
        <v>31</v>
      </c>
      <c r="C18" s="19"/>
      <c r="D18" s="20"/>
      <c r="E18" s="21">
        <v>15.69</v>
      </c>
      <c r="F18" s="22">
        <v>21.75</v>
      </c>
      <c r="G18" s="23">
        <v>28.22</v>
      </c>
      <c r="H18" s="24">
        <v>39.68</v>
      </c>
      <c r="I18" s="25">
        <v>51.33</v>
      </c>
      <c r="J18" s="26">
        <v>72.83</v>
      </c>
      <c r="K18" s="27">
        <v>95.42</v>
      </c>
    </row>
    <row r="19" spans="2:13" ht="15.75" x14ac:dyDescent="0.25">
      <c r="B19" s="18" t="s">
        <v>20</v>
      </c>
      <c r="C19" s="16"/>
      <c r="D19" s="17"/>
      <c r="E19" s="15">
        <v>20.57</v>
      </c>
      <c r="F19" s="15">
        <v>26.92</v>
      </c>
      <c r="G19" s="15">
        <v>32.6</v>
      </c>
      <c r="H19" s="15">
        <v>43.67</v>
      </c>
      <c r="I19" s="15">
        <v>54.81</v>
      </c>
      <c r="J19" s="15">
        <v>75.569999999999993</v>
      </c>
      <c r="K19" s="27">
        <v>97.6</v>
      </c>
    </row>
    <row r="20" spans="2:13" ht="15.75" x14ac:dyDescent="0.25">
      <c r="B20" s="13" t="s">
        <v>32</v>
      </c>
      <c r="E20" s="28">
        <f>+(E19-E18)/E18</f>
        <v>0.31102613129381779</v>
      </c>
      <c r="F20" s="28">
        <f t="shared" ref="F20:K20" si="2">+(F19-F18)/F18</f>
        <v>0.23770114942528744</v>
      </c>
      <c r="G20" s="28">
        <f t="shared" si="2"/>
        <v>0.15520907158043951</v>
      </c>
      <c r="H20" s="28">
        <f t="shared" si="2"/>
        <v>0.10055443548387102</v>
      </c>
      <c r="I20" s="28">
        <f t="shared" si="2"/>
        <v>6.7796610169491608E-2</v>
      </c>
      <c r="J20" s="28">
        <f t="shared" si="2"/>
        <v>3.76218591239873E-2</v>
      </c>
      <c r="K20" s="28">
        <f t="shared" si="2"/>
        <v>2.2846363445818408E-2</v>
      </c>
    </row>
    <row r="21" spans="2:13" ht="15.75" x14ac:dyDescent="0.25">
      <c r="B21" s="13" t="s">
        <v>39</v>
      </c>
      <c r="E21" s="35">
        <f>+E19-E18</f>
        <v>4.8800000000000008</v>
      </c>
      <c r="F21" s="35">
        <f t="shared" ref="F21:K21" si="3">+F19-F18</f>
        <v>5.1700000000000017</v>
      </c>
      <c r="G21" s="35">
        <f t="shared" si="3"/>
        <v>4.3800000000000026</v>
      </c>
      <c r="H21" s="35">
        <f t="shared" si="3"/>
        <v>3.990000000000002</v>
      </c>
      <c r="I21" s="35">
        <f t="shared" si="3"/>
        <v>3.480000000000004</v>
      </c>
      <c r="J21" s="35">
        <f t="shared" si="3"/>
        <v>2.7399999999999949</v>
      </c>
      <c r="K21" s="35">
        <f t="shared" si="3"/>
        <v>2.1799999999999926</v>
      </c>
    </row>
    <row r="22" spans="2:13" x14ac:dyDescent="0.25">
      <c r="E22" s="35"/>
      <c r="F22" s="35"/>
      <c r="G22" s="35"/>
      <c r="H22" s="35"/>
      <c r="I22" s="35"/>
      <c r="J22" s="35"/>
      <c r="K22" s="35"/>
    </row>
    <row r="23" spans="2:13" x14ac:dyDescent="0.25">
      <c r="B23" s="3" t="s">
        <v>41</v>
      </c>
      <c r="C23" s="3"/>
      <c r="D23" s="3"/>
      <c r="E23" s="31">
        <f>(E8+E20)/2</f>
        <v>0.31140660176858187</v>
      </c>
      <c r="F23" s="31">
        <f t="shared" ref="F23:K23" si="4">(F8+F20)/2</f>
        <v>0.23665879389072592</v>
      </c>
      <c r="G23" s="31">
        <f t="shared" si="4"/>
        <v>0.15582863727013524</v>
      </c>
      <c r="H23" s="31">
        <f t="shared" si="4"/>
        <v>0.10057751804223583</v>
      </c>
      <c r="I23" s="31">
        <f t="shared" si="4"/>
        <v>6.758007047382833E-2</v>
      </c>
      <c r="J23" s="31">
        <f t="shared" si="4"/>
        <v>3.7223368187198236E-2</v>
      </c>
      <c r="K23" s="31">
        <f t="shared" si="4"/>
        <v>2.2985681722909171E-2</v>
      </c>
    </row>
    <row r="24" spans="2:13" x14ac:dyDescent="0.25">
      <c r="B24" s="3" t="s">
        <v>40</v>
      </c>
      <c r="E24" s="36">
        <f>+(E21+E9)/2</f>
        <v>4.49</v>
      </c>
      <c r="F24" s="36">
        <f t="shared" ref="F24:K24" si="5">+(F21+F9)/2</f>
        <v>4.7350000000000012</v>
      </c>
      <c r="G24" s="36">
        <f t="shared" si="5"/>
        <v>4.0400000000000027</v>
      </c>
      <c r="H24" s="36">
        <f t="shared" si="5"/>
        <v>3.6700000000000017</v>
      </c>
      <c r="I24" s="36">
        <f t="shared" si="5"/>
        <v>3.1900000000000048</v>
      </c>
      <c r="J24" s="36">
        <f t="shared" si="5"/>
        <v>2.4949999999999974</v>
      </c>
      <c r="K24" s="36">
        <f t="shared" si="5"/>
        <v>2.0149999999999935</v>
      </c>
    </row>
    <row r="25" spans="2:13" x14ac:dyDescent="0.25">
      <c r="B25" s="3"/>
      <c r="E25" s="36"/>
      <c r="F25" s="36"/>
      <c r="G25" s="36"/>
      <c r="H25" s="36"/>
      <c r="I25" s="36"/>
      <c r="J25" s="36"/>
      <c r="K25" s="36"/>
    </row>
    <row r="26" spans="2:13" x14ac:dyDescent="0.25">
      <c r="B26" s="3"/>
      <c r="D26" s="38" t="s">
        <v>71</v>
      </c>
      <c r="E26" s="36">
        <f>+(+E24+F24+G24+H24+I24+J24+K24)/7</f>
        <v>3.5192857142857146</v>
      </c>
      <c r="F26" s="36"/>
      <c r="G26" s="36"/>
      <c r="H26" s="36"/>
      <c r="I26" s="36"/>
      <c r="J26" s="36"/>
      <c r="K26" s="36"/>
    </row>
    <row r="27" spans="2:13" x14ac:dyDescent="0.25">
      <c r="B27" s="3"/>
      <c r="E27" s="39"/>
      <c r="F27" s="36"/>
      <c r="G27" s="36"/>
      <c r="H27" s="36"/>
      <c r="I27" s="36"/>
      <c r="J27" s="36"/>
      <c r="K27" s="36"/>
    </row>
    <row r="29" spans="2:13" x14ac:dyDescent="0.25">
      <c r="D29" s="33" t="s">
        <v>33</v>
      </c>
      <c r="E29" s="29" t="s">
        <v>29</v>
      </c>
      <c r="F29" s="29" t="s">
        <v>30</v>
      </c>
      <c r="G29" s="29" t="s">
        <v>43</v>
      </c>
      <c r="H29" s="29" t="s">
        <v>44</v>
      </c>
      <c r="I29" s="29">
        <v>3</v>
      </c>
      <c r="J29" s="29">
        <v>4</v>
      </c>
      <c r="K29" s="29">
        <v>5</v>
      </c>
      <c r="L29" s="29">
        <v>6</v>
      </c>
    </row>
    <row r="30" spans="2:13" x14ac:dyDescent="0.25">
      <c r="D30" s="33" t="s">
        <v>34</v>
      </c>
      <c r="E30" s="34">
        <v>8.85</v>
      </c>
      <c r="F30" s="34">
        <v>11</v>
      </c>
      <c r="G30" s="34">
        <v>14.25</v>
      </c>
      <c r="H30" s="34">
        <v>20.95</v>
      </c>
      <c r="I30" s="34">
        <v>28.25</v>
      </c>
      <c r="J30" s="34">
        <v>34.35</v>
      </c>
      <c r="K30" s="34">
        <v>41.05</v>
      </c>
      <c r="L30" s="34">
        <v>47.75</v>
      </c>
    </row>
    <row r="31" spans="2:13" x14ac:dyDescent="0.25">
      <c r="D31" s="33" t="s">
        <v>35</v>
      </c>
      <c r="E31" s="34">
        <f>+E30/4.33</f>
        <v>2.043879907621247</v>
      </c>
      <c r="F31" s="34">
        <f t="shared" ref="F31:L31" si="6">+F30/4.33</f>
        <v>2.5404157043879909</v>
      </c>
      <c r="G31" s="34">
        <f t="shared" si="6"/>
        <v>3.2909930715935336</v>
      </c>
      <c r="H31" s="34">
        <f t="shared" si="6"/>
        <v>4.8383371824480363</v>
      </c>
      <c r="I31" s="34">
        <f t="shared" si="6"/>
        <v>6.5242494226327947</v>
      </c>
      <c r="J31" s="34">
        <f t="shared" si="6"/>
        <v>7.9330254041570445</v>
      </c>
      <c r="K31" s="34">
        <f t="shared" si="6"/>
        <v>9.4803695150115459</v>
      </c>
      <c r="L31" s="34">
        <f t="shared" si="6"/>
        <v>11.027713625866051</v>
      </c>
    </row>
    <row r="32" spans="2:13" x14ac:dyDescent="0.25">
      <c r="D32" s="33" t="s">
        <v>36</v>
      </c>
      <c r="E32" s="53">
        <f>+$E26</f>
        <v>3.5192857142857146</v>
      </c>
      <c r="F32" s="53">
        <f t="shared" ref="F32:L32" si="7">+$E26</f>
        <v>3.5192857142857146</v>
      </c>
      <c r="G32" s="53">
        <f t="shared" si="7"/>
        <v>3.5192857142857146</v>
      </c>
      <c r="H32" s="53">
        <f t="shared" si="7"/>
        <v>3.5192857142857146</v>
      </c>
      <c r="I32" s="53">
        <f t="shared" si="7"/>
        <v>3.5192857142857146</v>
      </c>
      <c r="J32" s="53">
        <f t="shared" si="7"/>
        <v>3.5192857142857146</v>
      </c>
      <c r="K32" s="53">
        <f t="shared" si="7"/>
        <v>3.5192857142857146</v>
      </c>
      <c r="L32" s="53">
        <f t="shared" si="7"/>
        <v>3.5192857142857146</v>
      </c>
      <c r="M32" s="53"/>
    </row>
    <row r="33" spans="4:12" x14ac:dyDescent="0.25">
      <c r="D33" s="38" t="s">
        <v>37</v>
      </c>
      <c r="E33" s="36">
        <f>+E31+E32</f>
        <v>5.5631656219069612</v>
      </c>
      <c r="F33" s="36">
        <f t="shared" ref="F33:L33" si="8">+F31+F32</f>
        <v>6.0597014186737059</v>
      </c>
      <c r="G33" s="36">
        <f t="shared" si="8"/>
        <v>6.8102787858792482</v>
      </c>
      <c r="H33" s="36">
        <f t="shared" si="8"/>
        <v>8.3576228967337514</v>
      </c>
      <c r="I33" s="36">
        <f t="shared" si="8"/>
        <v>10.043535136918509</v>
      </c>
      <c r="J33" s="36">
        <f t="shared" si="8"/>
        <v>11.45231111844276</v>
      </c>
      <c r="K33" s="36">
        <f t="shared" si="8"/>
        <v>12.999655229297261</v>
      </c>
      <c r="L33" s="36">
        <f t="shared" si="8"/>
        <v>14.546999340151766</v>
      </c>
    </row>
    <row r="35" spans="4:12" x14ac:dyDescent="0.25">
      <c r="D35" s="38"/>
      <c r="E35" s="54"/>
      <c r="F35" s="54"/>
      <c r="G35" s="54"/>
      <c r="H35" s="54"/>
      <c r="I35" s="54"/>
      <c r="J35" s="54"/>
      <c r="K35" s="54"/>
      <c r="L35" s="54"/>
    </row>
  </sheetData>
  <mergeCells count="2">
    <mergeCell ref="B6:D6"/>
    <mergeCell ref="B7:D7"/>
  </mergeCells>
  <pageMargins left="0.7" right="0.7" top="0.75" bottom="0.75" header="0.3" footer="0.3"/>
  <pageSetup scale="5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C29" sqref="C29"/>
    </sheetView>
  </sheetViews>
  <sheetFormatPr defaultRowHeight="15" x14ac:dyDescent="0.25"/>
  <cols>
    <col min="1" max="1" width="36.5703125" customWidth="1"/>
    <col min="2" max="2" width="21.42578125" customWidth="1"/>
    <col min="3" max="3" width="19.140625" customWidth="1"/>
    <col min="4" max="4" width="21.28515625" customWidth="1"/>
    <col min="5" max="5" width="18.85546875" customWidth="1"/>
  </cols>
  <sheetData>
    <row r="1" spans="1:13" x14ac:dyDescent="0.25">
      <c r="A1" t="s">
        <v>47</v>
      </c>
    </row>
    <row r="2" spans="1:13" x14ac:dyDescent="0.25">
      <c r="A2" t="s">
        <v>48</v>
      </c>
    </row>
    <row r="3" spans="1:13" x14ac:dyDescent="0.25">
      <c r="A3" s="51">
        <v>43876</v>
      </c>
    </row>
    <row r="5" spans="1:13" ht="15" customHeight="1" x14ac:dyDescent="0.25">
      <c r="A5" s="56" t="s">
        <v>70</v>
      </c>
      <c r="B5" s="56"/>
      <c r="C5" s="56"/>
      <c r="D5" s="56"/>
      <c r="E5" s="56"/>
      <c r="F5" s="56"/>
      <c r="G5" s="40"/>
      <c r="H5" s="40"/>
      <c r="I5" s="40"/>
      <c r="J5" s="40"/>
      <c r="K5" s="40"/>
      <c r="L5" s="40"/>
      <c r="M5" s="40"/>
    </row>
    <row r="6" spans="1:13" x14ac:dyDescent="0.25">
      <c r="A6" s="56"/>
      <c r="B6" s="56"/>
      <c r="C6" s="56"/>
      <c r="D6" s="56"/>
      <c r="E6" s="56"/>
      <c r="F6" s="56"/>
      <c r="G6" s="40"/>
      <c r="H6" s="40"/>
      <c r="I6" s="40"/>
      <c r="J6" s="40"/>
      <c r="K6" s="40"/>
      <c r="L6" s="40"/>
      <c r="M6" s="40"/>
    </row>
    <row r="7" spans="1:13" x14ac:dyDescent="0.25">
      <c r="A7" s="56"/>
      <c r="B7" s="56"/>
      <c r="C7" s="56"/>
      <c r="D7" s="56"/>
      <c r="E7" s="56"/>
      <c r="F7" s="56"/>
      <c r="G7" s="40"/>
      <c r="H7" s="40"/>
      <c r="I7" s="40"/>
      <c r="J7" s="40"/>
      <c r="K7" s="40"/>
      <c r="L7" s="40"/>
      <c r="M7" s="40"/>
    </row>
    <row r="8" spans="1:13" x14ac:dyDescent="0.25">
      <c r="A8" s="56"/>
      <c r="B8" s="56"/>
      <c r="C8" s="56"/>
      <c r="D8" s="56"/>
      <c r="E8" s="56"/>
      <c r="F8" s="56"/>
      <c r="G8" s="40"/>
      <c r="H8" s="40"/>
      <c r="I8" s="40"/>
      <c r="J8" s="40"/>
      <c r="K8" s="40"/>
      <c r="L8" s="40"/>
      <c r="M8" s="40"/>
    </row>
    <row r="9" spans="1:13" x14ac:dyDescent="0.25">
      <c r="A9" s="56"/>
      <c r="B9" s="56"/>
      <c r="C9" s="56"/>
      <c r="D9" s="56"/>
      <c r="E9" s="56"/>
      <c r="F9" s="56"/>
      <c r="G9" s="40"/>
      <c r="H9" s="40"/>
      <c r="I9" s="40"/>
      <c r="J9" s="40"/>
      <c r="K9" s="40"/>
      <c r="L9" s="40"/>
      <c r="M9" s="40"/>
    </row>
    <row r="10" spans="1:13" x14ac:dyDescent="0.25">
      <c r="A10" s="56"/>
      <c r="B10" s="56"/>
      <c r="C10" s="56"/>
      <c r="D10" s="56"/>
      <c r="E10" s="56"/>
      <c r="F10" s="56"/>
      <c r="G10" s="40"/>
      <c r="H10" s="40"/>
      <c r="I10" s="40"/>
      <c r="J10" s="40"/>
      <c r="K10" s="40"/>
      <c r="L10" s="40"/>
      <c r="M10" s="40"/>
    </row>
    <row r="11" spans="1:13" x14ac:dyDescent="0.25">
      <c r="A11" s="56"/>
      <c r="B11" s="56"/>
      <c r="C11" s="56"/>
      <c r="D11" s="56"/>
      <c r="E11" s="56"/>
      <c r="F11" s="56"/>
      <c r="G11" s="40"/>
      <c r="H11" s="40"/>
      <c r="I11" s="40"/>
      <c r="J11" s="40"/>
      <c r="K11" s="40"/>
      <c r="L11" s="40"/>
      <c r="M11" s="40"/>
    </row>
    <row r="12" spans="1:13" x14ac:dyDescent="0.25">
      <c r="A12" s="56"/>
      <c r="B12" s="56"/>
      <c r="C12" s="56"/>
      <c r="D12" s="56"/>
      <c r="E12" s="56"/>
      <c r="F12" s="56"/>
      <c r="G12" s="40"/>
      <c r="H12" s="40"/>
      <c r="I12" s="40"/>
      <c r="J12" s="40"/>
      <c r="K12" s="40"/>
      <c r="L12" s="40"/>
      <c r="M12" s="40"/>
    </row>
    <row r="13" spans="1:13" x14ac:dyDescent="0.25">
      <c r="A13" s="56"/>
      <c r="B13" s="56"/>
      <c r="C13" s="56"/>
      <c r="D13" s="56"/>
      <c r="E13" s="56"/>
      <c r="F13" s="56"/>
      <c r="G13" s="40"/>
      <c r="H13" s="40"/>
      <c r="I13" s="40"/>
      <c r="J13" s="40"/>
      <c r="K13" s="40"/>
      <c r="L13" s="40"/>
      <c r="M13" s="40"/>
    </row>
    <row r="14" spans="1:13" x14ac:dyDescent="0.25">
      <c r="A14" s="40"/>
      <c r="B14" s="40"/>
      <c r="C14" s="40"/>
      <c r="D14" s="40"/>
      <c r="E14" s="40"/>
      <c r="F14" s="40"/>
      <c r="G14" s="40"/>
      <c r="H14" s="40"/>
      <c r="I14" s="40"/>
      <c r="J14" s="40"/>
      <c r="K14" s="40"/>
      <c r="L14" s="40"/>
      <c r="M14" s="40"/>
    </row>
    <row r="15" spans="1:13" ht="28.5" x14ac:dyDescent="0.45">
      <c r="A15" s="41"/>
      <c r="B15" s="41"/>
      <c r="C15" s="42" t="s">
        <v>49</v>
      </c>
      <c r="D15" s="41"/>
      <c r="E15" s="41"/>
      <c r="F15" s="41"/>
    </row>
    <row r="16" spans="1:13" ht="18.75" x14ac:dyDescent="0.3">
      <c r="A16" s="29"/>
      <c r="B16" s="29"/>
      <c r="C16" s="43"/>
      <c r="D16" s="29"/>
      <c r="E16" s="29"/>
      <c r="F16" s="29"/>
    </row>
    <row r="17" spans="1:6" ht="26.25" x14ac:dyDescent="0.4">
      <c r="A17" s="44" t="s">
        <v>50</v>
      </c>
      <c r="B17" s="45" t="s">
        <v>51</v>
      </c>
      <c r="C17" s="45" t="s">
        <v>52</v>
      </c>
      <c r="D17" s="45" t="s">
        <v>53</v>
      </c>
      <c r="E17" s="45" t="s">
        <v>54</v>
      </c>
      <c r="F17" s="45" t="s">
        <v>55</v>
      </c>
    </row>
    <row r="18" spans="1:6" ht="26.25" x14ac:dyDescent="0.4">
      <c r="A18" s="46" t="s">
        <v>56</v>
      </c>
      <c r="B18" s="47">
        <v>79</v>
      </c>
      <c r="C18" s="47">
        <v>44</v>
      </c>
      <c r="D18" s="47">
        <v>35</v>
      </c>
      <c r="E18" s="47">
        <v>30</v>
      </c>
      <c r="F18" s="48" t="s">
        <v>57</v>
      </c>
    </row>
    <row r="19" spans="1:6" ht="26.25" x14ac:dyDescent="0.4">
      <c r="A19" s="46" t="s">
        <v>58</v>
      </c>
      <c r="B19" s="47">
        <v>85</v>
      </c>
      <c r="C19" s="47">
        <v>55</v>
      </c>
      <c r="D19" s="47">
        <v>45</v>
      </c>
      <c r="E19" s="47">
        <v>35</v>
      </c>
      <c r="F19" s="48" t="s">
        <v>59</v>
      </c>
    </row>
    <row r="20" spans="1:6" ht="26.25" x14ac:dyDescent="0.4">
      <c r="A20" s="46" t="s">
        <v>60</v>
      </c>
      <c r="B20" s="47">
        <v>99</v>
      </c>
      <c r="C20" s="47">
        <v>60</v>
      </c>
      <c r="D20" s="47">
        <v>50</v>
      </c>
      <c r="E20" s="47">
        <v>40</v>
      </c>
      <c r="F20" s="48" t="s">
        <v>61</v>
      </c>
    </row>
    <row r="21" spans="1:6" ht="26.25" x14ac:dyDescent="0.4">
      <c r="A21" s="46" t="s">
        <v>62</v>
      </c>
      <c r="B21" s="47">
        <v>129</v>
      </c>
      <c r="C21" s="47">
        <v>80</v>
      </c>
      <c r="D21" s="47">
        <v>70</v>
      </c>
      <c r="E21" s="47">
        <v>60</v>
      </c>
      <c r="F21" s="48" t="s">
        <v>63</v>
      </c>
    </row>
    <row r="22" spans="1:6" ht="26.25" x14ac:dyDescent="0.4">
      <c r="A22" s="46" t="s">
        <v>64</v>
      </c>
      <c r="B22" s="47">
        <v>199</v>
      </c>
      <c r="C22" s="47">
        <v>120</v>
      </c>
      <c r="D22" s="47">
        <v>105</v>
      </c>
      <c r="E22" s="47">
        <v>100</v>
      </c>
      <c r="F22" s="48" t="s">
        <v>65</v>
      </c>
    </row>
    <row r="24" spans="1:6" ht="15" customHeight="1" x14ac:dyDescent="0.25">
      <c r="A24" s="49" t="s">
        <v>66</v>
      </c>
    </row>
    <row r="26" spans="1:6" x14ac:dyDescent="0.25">
      <c r="A26" t="s">
        <v>67</v>
      </c>
      <c r="B26" s="50">
        <f>+C18</f>
        <v>44</v>
      </c>
    </row>
    <row r="27" spans="1:6" x14ac:dyDescent="0.25">
      <c r="A27" t="s">
        <v>68</v>
      </c>
      <c r="B27" s="52">
        <v>4.33</v>
      </c>
    </row>
    <row r="28" spans="1:6" x14ac:dyDescent="0.25">
      <c r="A28" t="s">
        <v>69</v>
      </c>
      <c r="B28" s="50">
        <f>+B26/B27</f>
        <v>10.161662817551964</v>
      </c>
    </row>
  </sheetData>
  <mergeCells count="1">
    <mergeCell ref="A5:F13"/>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A55B49965E4324A8F07A3CB67320547" ma:contentTypeVersion="44" ma:contentTypeDescription="" ma:contentTypeScope="" ma:versionID="b6a5a7baadb62515d89351246051bf4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2020-02-12T08:00:00+00:00</OpenedDate>
    <SignificantOrder xmlns="dc463f71-b30c-4ab2-9473-d307f9d35888">false</SignificantOrder>
    <Date1 xmlns="dc463f71-b30c-4ab2-9473-d307f9d35888">2020-02-13T08:00:00+00:00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200100</DocketNumber>
    <DelegatedOrder xmlns="dc463f71-b30c-4ab2-9473-d307f9d35888">false</DelegatedOrder>
  </documentManagement>
</p:properties>
</file>

<file path=customXml/itemProps1.xml><?xml version="1.0" encoding="utf-8"?>
<ds:datastoreItem xmlns:ds="http://schemas.openxmlformats.org/officeDocument/2006/customXml" ds:itemID="{83EA641D-E9F3-41D6-98F0-2F52FDEB3BE7}"/>
</file>

<file path=customXml/itemProps2.xml><?xml version="1.0" encoding="utf-8"?>
<ds:datastoreItem xmlns:ds="http://schemas.openxmlformats.org/officeDocument/2006/customXml" ds:itemID="{F07C7FA7-7926-4B84-92D7-D7CFD542F65A}"/>
</file>

<file path=customXml/itemProps3.xml><?xml version="1.0" encoding="utf-8"?>
<ds:datastoreItem xmlns:ds="http://schemas.openxmlformats.org/officeDocument/2006/customXml" ds:itemID="{567D7C57-CC9F-42F3-8E9C-13738F0D8D10}"/>
</file>

<file path=customXml/itemProps4.xml><?xml version="1.0" encoding="utf-8"?>
<ds:datastoreItem xmlns:ds="http://schemas.openxmlformats.org/officeDocument/2006/customXml" ds:itemID="{3F3A9349-5701-48BF-B047-7C673C886D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Residential Garbage-Special PU</vt:lpstr>
      <vt:lpstr>Multifamily Recycling-Cardboard</vt:lpstr>
      <vt:lpstr>'Multifamily Recycling-Cardboard'!Print_Area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Davis</dc:creator>
  <cp:lastModifiedBy>Logan Davis</cp:lastModifiedBy>
  <cp:lastPrinted>2020-02-12T20:36:47Z</cp:lastPrinted>
  <dcterms:created xsi:type="dcterms:W3CDTF">2020-02-05T01:35:56Z</dcterms:created>
  <dcterms:modified xsi:type="dcterms:W3CDTF">2020-02-12T20:37:09Z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0x0101006E56B4D1795A2E4DB2F0B01679ED314A001A55B49965E4324A8F07A3CB67320547</vt:lpwstr>
  </property>
  <property fmtid="{D5CDD505-2E9C-101B-9397-08002B2CF9AE}" pid="3" name="_docset_NoMedatataSyncRequired">
    <vt:lpwstr>False</vt:lpwstr>
  </property>
  <property fmtid="{D5CDD505-2E9C-101B-9397-08002B2CF9AE}" pid="4" name="IsEFSEC">
    <vt:bool>false</vt:bool>
  </property>
</Properties>
</file>