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 WA LIRAP Rate Discount Program\08-19-19 Tariff Withdrawal-REFILE\Electric-UE-190646\"/>
    </mc:Choice>
  </mc:AlternateContent>
  <bookViews>
    <workbookView xWindow="0" yWindow="0" windowWidth="28800" windowHeight="12585"/>
  </bookViews>
  <sheets>
    <sheet name="Electric &amp; Gas LI Rate Discount" sheetId="1" r:id="rId1"/>
    <sheet name="Pilot v Program Rate Comparison" sheetId="2" r:id="rId2"/>
  </sheets>
  <externalReferences>
    <externalReference r:id="rId3"/>
  </externalReferences>
  <definedNames>
    <definedName name="Base1_Billing2">'[1]Pres &amp; Prop Rev'!$N$8</definedName>
    <definedName name="_xlnm.Print_Area" localSheetId="1">'Pilot v Program Rate Comparison'!$A$3:$E$32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 s="1"/>
  <c r="K28" i="2" s="1"/>
  <c r="I27" i="2"/>
  <c r="K27" i="2" s="1"/>
  <c r="K26" i="2"/>
  <c r="J26" i="2" s="1"/>
  <c r="J14" i="2"/>
  <c r="I14" i="2" s="1"/>
  <c r="K14" i="2" s="1"/>
  <c r="J13" i="2"/>
  <c r="I13" i="2"/>
  <c r="K13" i="2" s="1"/>
  <c r="I12" i="2"/>
  <c r="K12" i="2" s="1"/>
  <c r="K11" i="2"/>
  <c r="J11" i="2" s="1"/>
  <c r="E11" i="2" l="1"/>
  <c r="D11" i="2" s="1"/>
  <c r="C12" i="2"/>
  <c r="E12" i="2"/>
  <c r="D13" i="2"/>
  <c r="C13" i="2" s="1"/>
  <c r="E13" i="2" s="1"/>
  <c r="E26" i="2"/>
  <c r="D26" i="2" s="1"/>
  <c r="C27" i="2"/>
  <c r="E27" i="2"/>
  <c r="D28" i="2"/>
  <c r="C28" i="2" s="1"/>
  <c r="E28" i="2" s="1"/>
  <c r="D14" i="2" l="1"/>
  <c r="C14" i="2" s="1"/>
  <c r="E14" i="2" s="1"/>
  <c r="J11" i="1" l="1"/>
  <c r="J9" i="1" s="1"/>
  <c r="O9" i="1" s="1"/>
  <c r="H11" i="1"/>
  <c r="H9" i="1" s="1"/>
  <c r="M9" i="1" s="1"/>
  <c r="O11" i="1" l="1"/>
  <c r="M11" i="1"/>
  <c r="C9" i="1"/>
  <c r="E13" i="1"/>
  <c r="E9" i="1"/>
  <c r="C13" i="1" l="1"/>
</calcChain>
</file>

<file path=xl/sharedStrings.xml><?xml version="1.0" encoding="utf-8"?>
<sst xmlns="http://schemas.openxmlformats.org/spreadsheetml/2006/main" count="94" uniqueCount="41">
  <si>
    <t>kWh</t>
  </si>
  <si>
    <t>Therms</t>
  </si>
  <si>
    <t>Rate</t>
  </si>
  <si>
    <t>Ave Benefit</t>
  </si>
  <si>
    <t>Based on the targeted $400 benefit</t>
  </si>
  <si>
    <t>Customer would receive discounted rate for whichever service is their primary energy source.</t>
  </si>
  <si>
    <t>All over 70 Therms</t>
  </si>
  <si>
    <t>First 70 Therms</t>
  </si>
  <si>
    <t>Basic Charge</t>
  </si>
  <si>
    <t>General Service Schedule 101, 126-200% of FPL</t>
  </si>
  <si>
    <t>(e)</t>
  </si>
  <si>
    <t xml:space="preserve">(d) </t>
  </si>
  <si>
    <t>(c)</t>
  </si>
  <si>
    <t xml:space="preserve">(b) </t>
  </si>
  <si>
    <t>(a)</t>
  </si>
  <si>
    <t>Total Billing Rate</t>
  </si>
  <si>
    <t>Schedule 189 - LIRAP Rate Discount</t>
  </si>
  <si>
    <t>Rate Discount as a Percentage of Billing Rate</t>
  </si>
  <si>
    <t>Present Billing Rate</t>
  </si>
  <si>
    <t>Type of Service</t>
  </si>
  <si>
    <t>WASHINGTON NATURAL GAS</t>
  </si>
  <si>
    <t>AVISTA UTILITIES</t>
  </si>
  <si>
    <t>All over 1,500 kWhs</t>
  </si>
  <si>
    <t>800 - 1,500 kWhs</t>
  </si>
  <si>
    <t>First 800 kWhs</t>
  </si>
  <si>
    <t>Residential Service - Schedule 1, 126-200% of FPL</t>
  </si>
  <si>
    <t>Schedule 89 - LIRAP Rate Discount</t>
  </si>
  <si>
    <t>PILOT LOW-INCOME RATE DISCOUNT PROPOSAL</t>
  </si>
  <si>
    <t>WASHINGTON ELECTRIC</t>
  </si>
  <si>
    <t>Based on Actual Discounts Issued 2016-2018</t>
  </si>
  <si>
    <t>SENIOR AND DISABLED  RATE DISCOUNT PROPOSAL</t>
  </si>
  <si>
    <t>General Service Schedule 101, 151-200% of FPL</t>
  </si>
  <si>
    <t>Residential Service - Schedule 1, 151-200% of FPL</t>
  </si>
  <si>
    <t>2015-2019 Rate Discount Pilot</t>
  </si>
  <si>
    <t>Proposed Rate Discount Program</t>
  </si>
  <si>
    <t>UE-140188 Workpapers*</t>
  </si>
  <si>
    <t>*UE-140188 WPs (et al Jt Petition for LIRAP Modifications-Additions Att C (May 2015))</t>
  </si>
  <si>
    <t>Customer elects, with Agency guidance, to which fuel discount will apply.</t>
  </si>
  <si>
    <t>Ave Use**</t>
  </si>
  <si>
    <t>**Annual Average Usage</t>
  </si>
  <si>
    <t>Present Billing Rate (8/1/19)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</si>
</sst>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&quot;$&quot;* #,##0.00000_);_(&quot;$&quot;* \(#,##0.00000\);_(&quot;$&quot;* &quot;-&quot;?????_);_(@_)"/>
    <numFmt numFmtId="166" formatCode="0.0%"/>
    <numFmt numFmtId="167" formatCode="_(&quot;$&quot;* #,##0.00_);_(&quot;$&quot;* \(#,##0.00\);_(&quot;$&quot;* &quot;-&quot;??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44" fontId="5" fillId="0" borderId="0" xfId="0" applyNumberFormat="1" applyFont="1" applyBorder="1"/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/>
    <xf numFmtId="167" fontId="5" fillId="0" borderId="6" xfId="0" applyNumberFormat="1" applyFont="1" applyBorder="1"/>
    <xf numFmtId="165" fontId="5" fillId="0" borderId="0" xfId="0" applyNumberFormat="1" applyFont="1" applyBorder="1"/>
    <xf numFmtId="165" fontId="5" fillId="0" borderId="6" xfId="0" applyNumberFormat="1" applyFont="1" applyBorder="1"/>
    <xf numFmtId="0" fontId="4" fillId="0" borderId="5" xfId="0" applyFont="1" applyBorder="1"/>
    <xf numFmtId="0" fontId="4" fillId="0" borderId="0" xfId="0" applyFont="1" applyBorder="1"/>
    <xf numFmtId="166" fontId="4" fillId="0" borderId="0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9" fillId="0" borderId="0" xfId="0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/>
    <xf numFmtId="43" fontId="0" fillId="0" borderId="0" xfId="1" applyFont="1" applyBorder="1"/>
    <xf numFmtId="43" fontId="0" fillId="0" borderId="6" xfId="1" applyFont="1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44" fontId="0" fillId="0" borderId="10" xfId="2" applyFont="1" applyBorder="1"/>
    <xf numFmtId="44" fontId="0" fillId="0" borderId="11" xfId="2" applyFont="1" applyBorder="1"/>
    <xf numFmtId="0" fontId="2" fillId="0" borderId="5" xfId="0" applyFont="1" applyBorder="1" applyAlignment="1">
      <alignment horizontal="center"/>
    </xf>
    <xf numFmtId="43" fontId="3" fillId="0" borderId="0" xfId="1" applyFont="1" applyBorder="1"/>
    <xf numFmtId="43" fontId="3" fillId="0" borderId="6" xfId="1" applyFont="1" applyBorder="1"/>
    <xf numFmtId="44" fontId="0" fillId="2" borderId="10" xfId="2" applyFont="1" applyFill="1" applyBorder="1"/>
    <xf numFmtId="44" fontId="0" fillId="2" borderId="11" xfId="2" applyFont="1" applyFill="1" applyBorder="1"/>
    <xf numFmtId="164" fontId="0" fillId="0" borderId="0" xfId="0" applyNumberFormat="1" applyBorder="1"/>
    <xf numFmtId="44" fontId="3" fillId="0" borderId="10" xfId="2" applyFont="1" applyBorder="1"/>
    <xf numFmtId="44" fontId="3" fillId="0" borderId="11" xfId="2" applyFont="1" applyBorder="1"/>
    <xf numFmtId="164" fontId="0" fillId="0" borderId="6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kf1z\AppData\Local\Microsoft\Windows\Temporary%20Internet%20Files\Content.Outlook\QS6K8PYR\UE-140188%20Compliance%20Attachmen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LIRAP"/>
      <sheetName val="ERM Offset"/>
      <sheetName val="Sch 98 REC Revenue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JUNE2013"/>
      <sheetName val="LED Rates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20"/>
  <sheetViews>
    <sheetView tabSelected="1" view="pageLayout" topLeftCell="A33" zoomScaleNormal="100" workbookViewId="0">
      <selection activeCell="G22" sqref="G22"/>
    </sheetView>
  </sheetViews>
  <sheetFormatPr defaultRowHeight="15" x14ac:dyDescent="0.25"/>
  <cols>
    <col min="1" max="1" width="3.7109375" customWidth="1"/>
    <col min="2" max="2" width="11.42578125" bestFit="1" customWidth="1"/>
    <col min="3" max="3" width="9.5703125" bestFit="1" customWidth="1"/>
    <col min="4" max="4" width="3.85546875" customWidth="1"/>
    <col min="7" max="8" width="11.7109375" customWidth="1"/>
    <col min="9" max="9" width="3.7109375" customWidth="1"/>
    <col min="10" max="10" width="11.7109375" customWidth="1"/>
    <col min="12" max="13" width="11.7109375" customWidth="1"/>
    <col min="14" max="14" width="3.7109375" customWidth="1"/>
    <col min="15" max="15" width="11.7109375" customWidth="1"/>
  </cols>
  <sheetData>
    <row r="6" spans="2:16" ht="15.75" thickBot="1" x14ac:dyDescent="0.3"/>
    <row r="7" spans="2:16" x14ac:dyDescent="0.25">
      <c r="B7" s="57" t="s">
        <v>35</v>
      </c>
      <c r="C7" s="58"/>
      <c r="D7" s="58"/>
      <c r="E7" s="59"/>
      <c r="G7" s="57" t="s">
        <v>29</v>
      </c>
      <c r="H7" s="58"/>
      <c r="I7" s="58"/>
      <c r="J7" s="59"/>
      <c r="L7" s="57" t="s">
        <v>4</v>
      </c>
      <c r="M7" s="58"/>
      <c r="N7" s="58"/>
      <c r="O7" s="59"/>
    </row>
    <row r="8" spans="2:16" x14ac:dyDescent="0.25">
      <c r="B8" s="37"/>
      <c r="C8" s="38" t="s">
        <v>0</v>
      </c>
      <c r="D8" s="38"/>
      <c r="E8" s="39" t="s">
        <v>1</v>
      </c>
      <c r="F8" s="3"/>
      <c r="G8" s="48"/>
      <c r="H8" s="38" t="s">
        <v>0</v>
      </c>
      <c r="I8" s="38"/>
      <c r="J8" s="39" t="s">
        <v>1</v>
      </c>
      <c r="K8" s="3"/>
      <c r="L8" s="48"/>
      <c r="M8" s="38" t="s">
        <v>0</v>
      </c>
      <c r="N8" s="38"/>
      <c r="O8" s="39" t="s">
        <v>1</v>
      </c>
      <c r="P8" s="2"/>
    </row>
    <row r="9" spans="2:16" x14ac:dyDescent="0.25">
      <c r="B9" s="40" t="s">
        <v>38</v>
      </c>
      <c r="C9" s="41">
        <f>792.8*12</f>
        <v>9513.5999999999985</v>
      </c>
      <c r="D9" s="41"/>
      <c r="E9" s="42">
        <f>61.48*12</f>
        <v>737.76</v>
      </c>
      <c r="F9" s="1"/>
      <c r="G9" s="40" t="s">
        <v>38</v>
      </c>
      <c r="H9" s="49">
        <f>H13/H11</f>
        <v>13055.82</v>
      </c>
      <c r="I9" s="49"/>
      <c r="J9" s="50">
        <f>J13/J11</f>
        <v>825.27</v>
      </c>
      <c r="L9" s="40" t="s">
        <v>38</v>
      </c>
      <c r="M9" s="41">
        <f>H9</f>
        <v>13055.82</v>
      </c>
      <c r="N9" s="41"/>
      <c r="O9" s="42">
        <f>J9</f>
        <v>825.27</v>
      </c>
    </row>
    <row r="10" spans="2:16" ht="11.25" customHeight="1" x14ac:dyDescent="0.25">
      <c r="B10" s="40"/>
      <c r="C10" s="43"/>
      <c r="D10" s="43"/>
      <c r="E10" s="44"/>
      <c r="G10" s="40"/>
      <c r="H10" s="43"/>
      <c r="I10" s="43"/>
      <c r="J10" s="44"/>
      <c r="L10" s="40"/>
      <c r="M10" s="43"/>
      <c r="N10" s="43"/>
      <c r="O10" s="44"/>
    </row>
    <row r="11" spans="2:16" x14ac:dyDescent="0.25">
      <c r="B11" s="40" t="s">
        <v>2</v>
      </c>
      <c r="C11" s="43">
        <v>3.1530000000000002E-2</v>
      </c>
      <c r="D11" s="43"/>
      <c r="E11" s="44">
        <v>0.40662999999999999</v>
      </c>
      <c r="G11" s="40" t="s">
        <v>2</v>
      </c>
      <c r="H11" s="43">
        <f>C11</f>
        <v>3.1530000000000002E-2</v>
      </c>
      <c r="I11" s="43"/>
      <c r="J11" s="44">
        <f>E11</f>
        <v>0.40662999999999999</v>
      </c>
      <c r="L11" s="40" t="s">
        <v>2</v>
      </c>
      <c r="M11" s="53">
        <f>M13/M9</f>
        <v>3.0637677296408806E-2</v>
      </c>
      <c r="N11" s="43"/>
      <c r="O11" s="56">
        <f>O13/O9</f>
        <v>0.48468985907642348</v>
      </c>
    </row>
    <row r="12" spans="2:16" ht="11.25" customHeight="1" x14ac:dyDescent="0.25">
      <c r="B12" s="40"/>
      <c r="C12" s="43"/>
      <c r="D12" s="43"/>
      <c r="E12" s="44"/>
      <c r="G12" s="40"/>
      <c r="H12" s="43"/>
      <c r="I12" s="43"/>
      <c r="J12" s="44"/>
      <c r="L12" s="40"/>
      <c r="M12" s="43"/>
      <c r="N12" s="43"/>
      <c r="O12" s="44"/>
    </row>
    <row r="13" spans="2:16" ht="15.75" thickBot="1" x14ac:dyDescent="0.3">
      <c r="B13" s="45" t="s">
        <v>3</v>
      </c>
      <c r="C13" s="46">
        <f>C9*C11</f>
        <v>299.96380799999997</v>
      </c>
      <c r="D13" s="46"/>
      <c r="E13" s="47">
        <f>E9*E11</f>
        <v>299.99534879999999</v>
      </c>
      <c r="G13" s="45" t="s">
        <v>3</v>
      </c>
      <c r="H13" s="51">
        <v>411.65000460000005</v>
      </c>
      <c r="I13" s="46"/>
      <c r="J13" s="52">
        <v>335.57954009999997</v>
      </c>
      <c r="L13" s="45" t="s">
        <v>3</v>
      </c>
      <c r="M13" s="54">
        <v>400</v>
      </c>
      <c r="N13" s="54"/>
      <c r="O13" s="55">
        <v>400</v>
      </c>
    </row>
    <row r="15" spans="2:16" x14ac:dyDescent="0.25">
      <c r="H15" s="4"/>
      <c r="J15" s="4"/>
    </row>
    <row r="19" spans="2:2" x14ac:dyDescent="0.25">
      <c r="B19" s="36" t="s">
        <v>36</v>
      </c>
    </row>
    <row r="20" spans="2:2" x14ac:dyDescent="0.25">
      <c r="B20" t="s">
        <v>39</v>
      </c>
    </row>
  </sheetData>
  <mergeCells count="3">
    <mergeCell ref="B7:E7"/>
    <mergeCell ref="G7:J7"/>
    <mergeCell ref="L7:O7"/>
  </mergeCells>
  <pageMargins left="0.7" right="0.7" top="0.75" bottom="0.75" header="0.3" footer="0.3"/>
  <pageSetup orientation="portrait" r:id="rId1"/>
  <headerFooter>
    <oddFooter>&amp;CNEW-AVA-WPs-08-19-19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0" zoomScaleNormal="80" workbookViewId="0">
      <selection activeCell="H15" sqref="H15"/>
    </sheetView>
  </sheetViews>
  <sheetFormatPr defaultColWidth="8.85546875" defaultRowHeight="15" x14ac:dyDescent="0.25"/>
  <cols>
    <col min="1" max="1" width="22.5703125" style="5" customWidth="1"/>
    <col min="2" max="2" width="15.28515625" style="5" customWidth="1"/>
    <col min="3" max="3" width="17.28515625" style="6" customWidth="1"/>
    <col min="4" max="5" width="15.28515625" style="5" customWidth="1"/>
    <col min="6" max="6" width="8.85546875" style="5"/>
    <col min="7" max="7" width="30" style="5" customWidth="1"/>
    <col min="8" max="8" width="15.28515625" style="5" customWidth="1"/>
    <col min="9" max="9" width="17.28515625" style="5" customWidth="1"/>
    <col min="10" max="11" width="15.28515625" style="5" customWidth="1"/>
    <col min="12" max="16384" width="8.85546875" style="5"/>
  </cols>
  <sheetData>
    <row r="1" spans="1:11" ht="15" customHeight="1" x14ac:dyDescent="0.25">
      <c r="A1" s="68" t="s">
        <v>33</v>
      </c>
      <c r="B1" s="69"/>
      <c r="C1" s="69"/>
      <c r="D1" s="69"/>
      <c r="E1" s="70"/>
      <c r="G1" s="68" t="s">
        <v>34</v>
      </c>
      <c r="H1" s="69"/>
      <c r="I1" s="69"/>
      <c r="J1" s="69"/>
      <c r="K1" s="70"/>
    </row>
    <row r="2" spans="1:11" ht="15.75" customHeight="1" thickBot="1" x14ac:dyDescent="0.3">
      <c r="A2" s="71"/>
      <c r="B2" s="72"/>
      <c r="C2" s="72"/>
      <c r="D2" s="72"/>
      <c r="E2" s="73"/>
      <c r="G2" s="71"/>
      <c r="H2" s="72"/>
      <c r="I2" s="72"/>
      <c r="J2" s="72"/>
      <c r="K2" s="73"/>
    </row>
    <row r="3" spans="1:11" x14ac:dyDescent="0.25">
      <c r="A3" s="65" t="s">
        <v>21</v>
      </c>
      <c r="B3" s="66"/>
      <c r="C3" s="66"/>
      <c r="D3" s="66"/>
      <c r="E3" s="67"/>
      <c r="G3" s="65" t="s">
        <v>21</v>
      </c>
      <c r="H3" s="66"/>
      <c r="I3" s="66"/>
      <c r="J3" s="66"/>
      <c r="K3" s="67"/>
    </row>
    <row r="4" spans="1:11" ht="15.75" x14ac:dyDescent="0.25">
      <c r="A4" s="60" t="s">
        <v>28</v>
      </c>
      <c r="B4" s="61"/>
      <c r="C4" s="61"/>
      <c r="D4" s="61"/>
      <c r="E4" s="62"/>
      <c r="G4" s="60" t="s">
        <v>28</v>
      </c>
      <c r="H4" s="61"/>
      <c r="I4" s="61"/>
      <c r="J4" s="61"/>
      <c r="K4" s="62"/>
    </row>
    <row r="5" spans="1:11" ht="15.75" x14ac:dyDescent="0.25">
      <c r="A5" s="60" t="s">
        <v>27</v>
      </c>
      <c r="B5" s="61"/>
      <c r="C5" s="61"/>
      <c r="D5" s="61"/>
      <c r="E5" s="62"/>
      <c r="G5" s="60" t="s">
        <v>30</v>
      </c>
      <c r="H5" s="61"/>
      <c r="I5" s="61"/>
      <c r="J5" s="61"/>
      <c r="K5" s="62"/>
    </row>
    <row r="6" spans="1:11" ht="15.75" x14ac:dyDescent="0.25">
      <c r="A6" s="9"/>
      <c r="B6" s="10"/>
      <c r="C6" s="11"/>
      <c r="D6" s="10"/>
      <c r="E6" s="12"/>
      <c r="G6" s="9"/>
      <c r="H6" s="10"/>
      <c r="I6" s="11"/>
      <c r="J6" s="10"/>
      <c r="K6" s="12"/>
    </row>
    <row r="7" spans="1:11" ht="59.25" customHeight="1" x14ac:dyDescent="0.25">
      <c r="A7" s="13" t="s">
        <v>19</v>
      </c>
      <c r="B7" s="14" t="s">
        <v>18</v>
      </c>
      <c r="C7" s="14" t="s">
        <v>17</v>
      </c>
      <c r="D7" s="14" t="s">
        <v>26</v>
      </c>
      <c r="E7" s="15" t="s">
        <v>15</v>
      </c>
      <c r="G7" s="13" t="s">
        <v>19</v>
      </c>
      <c r="H7" s="14" t="s">
        <v>40</v>
      </c>
      <c r="I7" s="14" t="s">
        <v>17</v>
      </c>
      <c r="J7" s="14" t="s">
        <v>26</v>
      </c>
      <c r="K7" s="15" t="s">
        <v>15</v>
      </c>
    </row>
    <row r="8" spans="1:11" ht="15.75" x14ac:dyDescent="0.25">
      <c r="A8" s="16" t="s">
        <v>14</v>
      </c>
      <c r="B8" s="7" t="s">
        <v>13</v>
      </c>
      <c r="C8" s="7" t="s">
        <v>12</v>
      </c>
      <c r="D8" s="7" t="s">
        <v>11</v>
      </c>
      <c r="E8" s="17" t="s">
        <v>10</v>
      </c>
      <c r="G8" s="16" t="s">
        <v>14</v>
      </c>
      <c r="H8" s="7" t="s">
        <v>13</v>
      </c>
      <c r="I8" s="7" t="s">
        <v>12</v>
      </c>
      <c r="J8" s="7" t="s">
        <v>11</v>
      </c>
      <c r="K8" s="17" t="s">
        <v>10</v>
      </c>
    </row>
    <row r="9" spans="1:11" ht="15.75" x14ac:dyDescent="0.25">
      <c r="A9" s="18"/>
      <c r="B9" s="10"/>
      <c r="C9" s="11"/>
      <c r="D9" s="10"/>
      <c r="E9" s="12"/>
      <c r="G9" s="18"/>
      <c r="H9" s="10"/>
      <c r="I9" s="11"/>
      <c r="J9" s="10"/>
      <c r="K9" s="12"/>
    </row>
    <row r="10" spans="1:11" s="8" customFormat="1" ht="16.5" customHeight="1" x14ac:dyDescent="0.25">
      <c r="A10" s="63" t="s">
        <v>25</v>
      </c>
      <c r="B10" s="64"/>
      <c r="C10" s="64"/>
      <c r="D10" s="14"/>
      <c r="E10" s="15"/>
      <c r="G10" s="63" t="s">
        <v>32</v>
      </c>
      <c r="H10" s="64"/>
      <c r="I10" s="64"/>
      <c r="J10" s="14"/>
      <c r="K10" s="15"/>
    </row>
    <row r="11" spans="1:11" ht="15.75" x14ac:dyDescent="0.25">
      <c r="A11" s="18" t="s">
        <v>8</v>
      </c>
      <c r="B11" s="19">
        <v>8.5</v>
      </c>
      <c r="C11" s="20">
        <v>0</v>
      </c>
      <c r="D11" s="21">
        <f>E11-B11</f>
        <v>0</v>
      </c>
      <c r="E11" s="22">
        <f>B11*(1-C11)</f>
        <v>8.5</v>
      </c>
      <c r="G11" s="18" t="s">
        <v>8</v>
      </c>
      <c r="H11" s="19">
        <v>9</v>
      </c>
      <c r="I11" s="20">
        <v>0</v>
      </c>
      <c r="J11" s="21">
        <f>K11-H11</f>
        <v>0</v>
      </c>
      <c r="K11" s="22">
        <f>H11*(1-I11)</f>
        <v>9</v>
      </c>
    </row>
    <row r="12" spans="1:11" ht="15.75" x14ac:dyDescent="0.25">
      <c r="A12" s="18" t="s">
        <v>24</v>
      </c>
      <c r="B12" s="23">
        <v>7.3160000000000003E-2</v>
      </c>
      <c r="C12" s="20">
        <f>D12/B12</f>
        <v>0.43102788408966647</v>
      </c>
      <c r="D12" s="23">
        <v>3.1534E-2</v>
      </c>
      <c r="E12" s="24">
        <f>B12*(1-C12)</f>
        <v>4.162600000000001E-2</v>
      </c>
      <c r="G12" s="18" t="s">
        <v>24</v>
      </c>
      <c r="H12" s="23">
        <v>7.7490000000000003E-2</v>
      </c>
      <c r="I12" s="20">
        <f>J12/H12</f>
        <v>0.39540585882049295</v>
      </c>
      <c r="J12" s="23">
        <v>3.0640000000000001E-2</v>
      </c>
      <c r="K12" s="24">
        <f>H12*(1-I12)</f>
        <v>4.6850000000000003E-2</v>
      </c>
    </row>
    <row r="13" spans="1:11" ht="15.75" x14ac:dyDescent="0.25">
      <c r="A13" s="18" t="s">
        <v>23</v>
      </c>
      <c r="B13" s="23">
        <v>8.5459999999999994E-2</v>
      </c>
      <c r="C13" s="20">
        <f>D13/B13</f>
        <v>0.36899134097823544</v>
      </c>
      <c r="D13" s="23">
        <f>D12</f>
        <v>3.1534E-2</v>
      </c>
      <c r="E13" s="24">
        <f>B13*(1-C13)</f>
        <v>5.3925999999999988E-2</v>
      </c>
      <c r="G13" s="18" t="s">
        <v>23</v>
      </c>
      <c r="H13" s="23">
        <v>8.9810000000000001E-2</v>
      </c>
      <c r="I13" s="20">
        <f>J13/H13</f>
        <v>0.3411646809932079</v>
      </c>
      <c r="J13" s="23">
        <f>J12</f>
        <v>3.0640000000000001E-2</v>
      </c>
      <c r="K13" s="24">
        <f>H13*(1-I13)</f>
        <v>5.9170000000000007E-2</v>
      </c>
    </row>
    <row r="14" spans="1:11" ht="15.75" x14ac:dyDescent="0.25">
      <c r="A14" s="18" t="s">
        <v>22</v>
      </c>
      <c r="B14" s="23">
        <v>0.10055</v>
      </c>
      <c r="C14" s="20">
        <f>D14/B14</f>
        <v>0.31361511685728494</v>
      </c>
      <c r="D14" s="23">
        <f>D13</f>
        <v>3.1534E-2</v>
      </c>
      <c r="E14" s="24">
        <f>B14*(1-C14)</f>
        <v>6.9015999999999994E-2</v>
      </c>
      <c r="G14" s="18" t="s">
        <v>22</v>
      </c>
      <c r="H14" s="23">
        <v>0.10492</v>
      </c>
      <c r="I14" s="20">
        <f>J14/H14</f>
        <v>0.29203202439954251</v>
      </c>
      <c r="J14" s="23">
        <f>J13</f>
        <v>3.0640000000000001E-2</v>
      </c>
      <c r="K14" s="24">
        <f>H14*(1-I14)</f>
        <v>7.4279999999999999E-2</v>
      </c>
    </row>
    <row r="15" spans="1:11" x14ac:dyDescent="0.25">
      <c r="A15" s="25"/>
      <c r="B15" s="26"/>
      <c r="C15" s="27"/>
      <c r="D15" s="26"/>
      <c r="E15" s="28"/>
      <c r="G15" s="25"/>
      <c r="H15" s="26"/>
      <c r="I15" s="27"/>
      <c r="J15" s="26"/>
      <c r="K15" s="28"/>
    </row>
    <row r="16" spans="1:11" x14ac:dyDescent="0.25">
      <c r="A16" s="25"/>
      <c r="B16" s="26"/>
      <c r="C16" s="29"/>
      <c r="D16" s="26"/>
      <c r="E16" s="28"/>
      <c r="G16" s="25"/>
      <c r="H16" s="26"/>
      <c r="I16" s="29"/>
      <c r="J16" s="26"/>
      <c r="K16" s="28"/>
    </row>
    <row r="17" spans="1:11" x14ac:dyDescent="0.25">
      <c r="A17" s="25"/>
      <c r="B17" s="26"/>
      <c r="C17" s="29"/>
      <c r="D17" s="26"/>
      <c r="E17" s="28"/>
      <c r="G17" s="25"/>
      <c r="H17" s="26"/>
      <c r="I17" s="29"/>
      <c r="J17" s="26"/>
      <c r="K17" s="28"/>
    </row>
    <row r="18" spans="1:11" ht="15.75" x14ac:dyDescent="0.25">
      <c r="A18" s="60" t="s">
        <v>21</v>
      </c>
      <c r="B18" s="61"/>
      <c r="C18" s="61"/>
      <c r="D18" s="61"/>
      <c r="E18" s="62"/>
      <c r="G18" s="60" t="s">
        <v>21</v>
      </c>
      <c r="H18" s="61"/>
      <c r="I18" s="61"/>
      <c r="J18" s="61"/>
      <c r="K18" s="62"/>
    </row>
    <row r="19" spans="1:11" ht="15.75" x14ac:dyDescent="0.25">
      <c r="A19" s="60" t="s">
        <v>20</v>
      </c>
      <c r="B19" s="61"/>
      <c r="C19" s="61"/>
      <c r="D19" s="61"/>
      <c r="E19" s="62"/>
      <c r="G19" s="60" t="s">
        <v>20</v>
      </c>
      <c r="H19" s="61"/>
      <c r="I19" s="61"/>
      <c r="J19" s="61"/>
      <c r="K19" s="62"/>
    </row>
    <row r="20" spans="1:11" ht="15.75" x14ac:dyDescent="0.25">
      <c r="A20" s="60" t="s">
        <v>27</v>
      </c>
      <c r="B20" s="61"/>
      <c r="C20" s="61"/>
      <c r="D20" s="61"/>
      <c r="E20" s="62"/>
      <c r="G20" s="60" t="s">
        <v>30</v>
      </c>
      <c r="H20" s="61"/>
      <c r="I20" s="61"/>
      <c r="J20" s="61"/>
      <c r="K20" s="62"/>
    </row>
    <row r="21" spans="1:11" ht="15.75" x14ac:dyDescent="0.25">
      <c r="A21" s="18"/>
      <c r="B21" s="10"/>
      <c r="C21" s="10"/>
      <c r="D21" s="10"/>
      <c r="E21" s="12"/>
      <c r="G21" s="18"/>
      <c r="H21" s="10"/>
      <c r="I21" s="10"/>
      <c r="J21" s="10"/>
      <c r="K21" s="12"/>
    </row>
    <row r="22" spans="1:11" ht="47.25" x14ac:dyDescent="0.25">
      <c r="A22" s="13" t="s">
        <v>19</v>
      </c>
      <c r="B22" s="14" t="s">
        <v>18</v>
      </c>
      <c r="C22" s="14" t="s">
        <v>17</v>
      </c>
      <c r="D22" s="14" t="s">
        <v>16</v>
      </c>
      <c r="E22" s="15" t="s">
        <v>15</v>
      </c>
      <c r="G22" s="13" t="s">
        <v>19</v>
      </c>
      <c r="H22" s="14" t="s">
        <v>18</v>
      </c>
      <c r="I22" s="14" t="s">
        <v>17</v>
      </c>
      <c r="J22" s="14" t="s">
        <v>16</v>
      </c>
      <c r="K22" s="15" t="s">
        <v>15</v>
      </c>
    </row>
    <row r="23" spans="1:11" ht="15.75" x14ac:dyDescent="0.25">
      <c r="A23" s="16" t="s">
        <v>14</v>
      </c>
      <c r="B23" s="7" t="s">
        <v>13</v>
      </c>
      <c r="C23" s="7" t="s">
        <v>12</v>
      </c>
      <c r="D23" s="7" t="s">
        <v>11</v>
      </c>
      <c r="E23" s="17" t="s">
        <v>10</v>
      </c>
      <c r="G23" s="16" t="s">
        <v>14</v>
      </c>
      <c r="H23" s="7" t="s">
        <v>13</v>
      </c>
      <c r="I23" s="7" t="s">
        <v>12</v>
      </c>
      <c r="J23" s="7" t="s">
        <v>11</v>
      </c>
      <c r="K23" s="17" t="s">
        <v>10</v>
      </c>
    </row>
    <row r="24" spans="1:11" ht="15.75" x14ac:dyDescent="0.25">
      <c r="A24" s="18"/>
      <c r="B24" s="10"/>
      <c r="C24" s="10"/>
      <c r="D24" s="10"/>
      <c r="E24" s="12"/>
      <c r="G24" s="18"/>
      <c r="H24" s="10"/>
      <c r="I24" s="10"/>
      <c r="J24" s="10"/>
      <c r="K24" s="12"/>
    </row>
    <row r="25" spans="1:11" ht="15.75" customHeight="1" x14ac:dyDescent="0.25">
      <c r="A25" s="63" t="s">
        <v>9</v>
      </c>
      <c r="B25" s="64"/>
      <c r="C25" s="64"/>
      <c r="D25" s="30"/>
      <c r="E25" s="31"/>
      <c r="G25" s="63" t="s">
        <v>31</v>
      </c>
      <c r="H25" s="64"/>
      <c r="I25" s="64"/>
      <c r="J25" s="30"/>
      <c r="K25" s="31"/>
    </row>
    <row r="26" spans="1:11" ht="15.75" x14ac:dyDescent="0.25">
      <c r="A26" s="18" t="s">
        <v>8</v>
      </c>
      <c r="B26" s="19">
        <v>9</v>
      </c>
      <c r="C26" s="20">
        <v>0</v>
      </c>
      <c r="D26" s="21">
        <f>E26-B26</f>
        <v>0</v>
      </c>
      <c r="E26" s="22">
        <f>B26*(1-C26)</f>
        <v>9</v>
      </c>
      <c r="G26" s="18" t="s">
        <v>8</v>
      </c>
      <c r="H26" s="19">
        <v>9.5</v>
      </c>
      <c r="I26" s="20">
        <v>0</v>
      </c>
      <c r="J26" s="21">
        <f>K26-H26</f>
        <v>0</v>
      </c>
      <c r="K26" s="22">
        <f>H26*(1-I26)</f>
        <v>9.5</v>
      </c>
    </row>
    <row r="27" spans="1:11" ht="15.75" x14ac:dyDescent="0.25">
      <c r="A27" s="18" t="s">
        <v>7</v>
      </c>
      <c r="B27" s="23">
        <v>0.86997999999999998</v>
      </c>
      <c r="C27" s="20">
        <f>D27/B27</f>
        <v>0.46740154946090717</v>
      </c>
      <c r="D27" s="23">
        <v>0.40662999999999999</v>
      </c>
      <c r="E27" s="24">
        <f>B27*(1-C27)</f>
        <v>0.46334999999999998</v>
      </c>
      <c r="G27" s="18" t="s">
        <v>7</v>
      </c>
      <c r="H27" s="23">
        <v>0.58013999999999999</v>
      </c>
      <c r="I27" s="20">
        <f>J27/H27</f>
        <v>0.83547074844003177</v>
      </c>
      <c r="J27" s="23">
        <v>0.48469000000000001</v>
      </c>
      <c r="K27" s="24">
        <f>H27*(1-I27)</f>
        <v>9.5449999999999965E-2</v>
      </c>
    </row>
    <row r="28" spans="1:11" ht="15.75" x14ac:dyDescent="0.25">
      <c r="A28" s="18" t="s">
        <v>6</v>
      </c>
      <c r="B28" s="23">
        <v>0.97611000000000003</v>
      </c>
      <c r="C28" s="20">
        <f>D28/B28</f>
        <v>0.41658214750386735</v>
      </c>
      <c r="D28" s="23">
        <f>D27</f>
        <v>0.40662999999999999</v>
      </c>
      <c r="E28" s="24">
        <f>B28*(1-C28)</f>
        <v>0.5694800000000001</v>
      </c>
      <c r="G28" s="18" t="s">
        <v>6</v>
      </c>
      <c r="H28" s="23">
        <v>0.69020000000000004</v>
      </c>
      <c r="I28" s="20">
        <f>J28/H28</f>
        <v>0.70224572587655754</v>
      </c>
      <c r="J28" s="23">
        <f>J27</f>
        <v>0.48469000000000001</v>
      </c>
      <c r="K28" s="24">
        <f>H28*(1-I28)</f>
        <v>0.20551</v>
      </c>
    </row>
    <row r="29" spans="1:11" x14ac:dyDescent="0.25">
      <c r="A29" s="25"/>
      <c r="B29" s="26"/>
      <c r="C29" s="29"/>
      <c r="D29" s="26"/>
      <c r="E29" s="28"/>
      <c r="G29" s="25"/>
      <c r="H29" s="26"/>
      <c r="I29" s="29"/>
      <c r="J29" s="26"/>
      <c r="K29" s="28"/>
    </row>
    <row r="30" spans="1:11" x14ac:dyDescent="0.25">
      <c r="A30" s="25"/>
      <c r="B30" s="26"/>
      <c r="C30" s="29"/>
      <c r="D30" s="26"/>
      <c r="E30" s="28"/>
      <c r="G30" s="25"/>
      <c r="H30" s="26"/>
      <c r="I30" s="29"/>
      <c r="J30" s="26"/>
      <c r="K30" s="28"/>
    </row>
    <row r="31" spans="1:11" ht="15.75" thickBot="1" x14ac:dyDescent="0.3">
      <c r="A31" s="32" t="s">
        <v>5</v>
      </c>
      <c r="B31" s="33"/>
      <c r="C31" s="34"/>
      <c r="D31" s="33"/>
      <c r="E31" s="35"/>
      <c r="G31" s="32" t="s">
        <v>37</v>
      </c>
      <c r="H31" s="33"/>
      <c r="I31" s="34"/>
      <c r="J31" s="33"/>
      <c r="K31" s="35"/>
    </row>
  </sheetData>
  <mergeCells count="18">
    <mergeCell ref="G20:K20"/>
    <mergeCell ref="G25:I25"/>
    <mergeCell ref="G4:K4"/>
    <mergeCell ref="G5:K5"/>
    <mergeCell ref="G10:I10"/>
    <mergeCell ref="G18:K18"/>
    <mergeCell ref="G19:K19"/>
    <mergeCell ref="A1:E2"/>
    <mergeCell ref="G1:K2"/>
    <mergeCell ref="G3:K3"/>
    <mergeCell ref="A18:E18"/>
    <mergeCell ref="A19:E19"/>
    <mergeCell ref="A20:E20"/>
    <mergeCell ref="A25:C25"/>
    <mergeCell ref="A3:E3"/>
    <mergeCell ref="A4:E4"/>
    <mergeCell ref="A5:E5"/>
    <mergeCell ref="A10:C10"/>
  </mergeCells>
  <pageMargins left="0.7" right="0.7" top="0.75" bottom="0.75" header="0.3" footer="0.3"/>
  <pageSetup scale="96" orientation="landscape" r:id="rId1"/>
  <headerFooter>
    <oddFooter>&amp;L&amp;"Times New Roman,Regular"&amp;10
&amp;C&amp;F&amp;RPage &amp;P of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6176556CF94B4383BD711BB9248750" ma:contentTypeVersion="56" ma:contentTypeDescription="" ma:contentTypeScope="" ma:versionID="4dda967fceeb87ac7f1c6ec666c3b2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2019-08-19T07:00:00+00:00</OpenedDate>
    <SignificantOrder xmlns="dc463f71-b30c-4ab2-9473-d307f9d35888">false</SignificantOrder>
    <Date1 xmlns="dc463f71-b30c-4ab2-9473-d307f9d35888">2019-08-19T07:00:00+00:00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190695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B049DE-4FAD-494A-B134-01F26FE94D54}"/>
</file>

<file path=customXml/itemProps2.xml><?xml version="1.0" encoding="utf-8"?>
<ds:datastoreItem xmlns:ds="http://schemas.openxmlformats.org/officeDocument/2006/customXml" ds:itemID="{E3705AA3-742A-4A01-A07F-1506B618A1E3}"/>
</file>

<file path=customXml/itemProps3.xml><?xml version="1.0" encoding="utf-8"?>
<ds:datastoreItem xmlns:ds="http://schemas.openxmlformats.org/officeDocument/2006/customXml" ds:itemID="{7537230E-73B0-43A5-B95D-0738F646A348}"/>
</file>

<file path=customXml/itemProps4.xml><?xml version="1.0" encoding="utf-8"?>
<ds:datastoreItem xmlns:ds="http://schemas.openxmlformats.org/officeDocument/2006/customXml" ds:itemID="{B7F34B98-83E1-4C27-BF55-9591AF314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Electric &amp; Gas LI Rate Discount</vt:lpstr>
      <vt:lpstr>Pilot v Program Rate Comparison</vt:lpstr>
      <vt:lpstr>'Pilot v Program Rate Comparison'!Print_Area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Majure, Jaime</cp:lastModifiedBy>
  <dcterms:created xsi:type="dcterms:W3CDTF">2019-07-29T19:01:52Z</dcterms:created>
  <dcterms:modified xsi:type="dcterms:W3CDTF">2019-08-19T18:21:33Z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0x0101006E56B4D1795A2E4DB2F0B01679ED314A00C26176556CF94B4383BD711BB9248750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