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28605" windowHeight="10155"/>
  </bookViews>
  <sheets>
    <sheet name="Gray's Harbor Comm Credit" sheetId="1" r:id="rId1"/>
  </sheets>
  <externalReferences>
    <externalReference r:id="rId2"/>
    <externalReference r:id="rId3"/>
  </externalReferences>
  <definedNames>
    <definedName name="BREMAIR_COST_of_SERVICE_STUDY">#REF!</definedName>
    <definedName name="_xlnm.Print_Area" localSheetId="0">'Gray''s Harbor Comm Credit'!$A$1:$P$30</definedName>
    <definedName name="_xlnm.Print_Titles" localSheetId="0">'Gray''s Harbor Comm Credit'!$A:$A,'Gray''s Harbor Comm Credit'!$2:$6</definedName>
    <definedName name="Print1">#REF!</definedName>
    <definedName name="Print2">#REF!</definedName>
  </definedNames>
  <calcPr calcId="145621" concurrentManualCount="4"/>
</workbook>
</file>

<file path=xl/calcChain.xml><?xml version="1.0" encoding="utf-8"?>
<calcChain xmlns="http://schemas.openxmlformats.org/spreadsheetml/2006/main">
  <c r="P17" i="1" l="1"/>
  <c r="N24" i="1"/>
  <c r="C25" i="1"/>
  <c r="D25" i="1"/>
  <c r="E25" i="1"/>
  <c r="F25" i="1"/>
  <c r="F26" i="1" s="1"/>
  <c r="F28" i="1" s="1"/>
  <c r="G25" i="1"/>
  <c r="C26" i="1"/>
  <c r="D26" i="1"/>
  <c r="E26" i="1"/>
  <c r="E28" i="1" s="1"/>
  <c r="G26" i="1"/>
  <c r="B26" i="1"/>
  <c r="B25" i="1"/>
  <c r="G28" i="1"/>
  <c r="D28" i="1"/>
  <c r="C28" i="1"/>
  <c r="B28" i="1"/>
  <c r="E20" i="1"/>
  <c r="F20" i="1"/>
  <c r="G20" i="1"/>
  <c r="H20" i="1"/>
  <c r="I20" i="1"/>
  <c r="J20" i="1"/>
  <c r="K20" i="1"/>
  <c r="L20" i="1"/>
  <c r="M20" i="1"/>
  <c r="D20" i="1"/>
  <c r="C20" i="1"/>
  <c r="B20" i="1"/>
  <c r="C17" i="1" l="1"/>
  <c r="D17" i="1"/>
  <c r="E17" i="1"/>
  <c r="F17" i="1"/>
  <c r="G17" i="1"/>
  <c r="H17" i="1"/>
  <c r="I17" i="1"/>
  <c r="J17" i="1"/>
  <c r="K17" i="1"/>
  <c r="L17" i="1"/>
  <c r="M17" i="1"/>
  <c r="B17" i="1"/>
  <c r="C12" i="1"/>
  <c r="D12" i="1"/>
  <c r="E12" i="1"/>
  <c r="F12" i="1"/>
  <c r="G12" i="1"/>
  <c r="H12" i="1"/>
  <c r="I12" i="1"/>
  <c r="J12" i="1"/>
  <c r="K12" i="1"/>
  <c r="L12" i="1"/>
  <c r="M12" i="1"/>
  <c r="B12" i="1"/>
  <c r="C9" i="1"/>
  <c r="D9" i="1"/>
  <c r="E9" i="1"/>
  <c r="F9" i="1"/>
  <c r="G9" i="1"/>
  <c r="H9" i="1"/>
  <c r="I9" i="1"/>
  <c r="J9" i="1"/>
  <c r="K9" i="1"/>
  <c r="L9" i="1"/>
  <c r="M9" i="1"/>
  <c r="B9" i="1"/>
  <c r="M15" i="1" l="1"/>
  <c r="M19" i="1" s="1"/>
  <c r="L15" i="1"/>
  <c r="L19" i="1" s="1"/>
  <c r="K15" i="1"/>
  <c r="K19" i="1" s="1"/>
  <c r="J15" i="1"/>
  <c r="J19" i="1" s="1"/>
  <c r="I15" i="1"/>
  <c r="I19" i="1" s="1"/>
  <c r="H15" i="1"/>
  <c r="H19" i="1" s="1"/>
  <c r="G15" i="1"/>
  <c r="F15" i="1"/>
  <c r="F19" i="1" s="1"/>
  <c r="E15" i="1"/>
  <c r="E19" i="1" s="1"/>
  <c r="D15" i="1"/>
  <c r="D19" i="1" s="1"/>
  <c r="C15" i="1"/>
  <c r="C19" i="1" s="1"/>
  <c r="B15" i="1"/>
  <c r="B19" i="1" s="1"/>
  <c r="B21" i="1" s="1"/>
  <c r="N15" i="1" l="1"/>
  <c r="N9" i="1"/>
  <c r="L21" i="1"/>
  <c r="N17" i="1"/>
  <c r="K21" i="1"/>
  <c r="J21" i="1"/>
  <c r="I21" i="1"/>
  <c r="H21" i="1"/>
  <c r="G19" i="1"/>
  <c r="G21" i="1" s="1"/>
  <c r="F21" i="1"/>
  <c r="E21" i="1"/>
  <c r="D21" i="1"/>
  <c r="C21" i="1"/>
  <c r="M21" i="1" l="1"/>
  <c r="N21" i="1" s="1"/>
  <c r="N23" i="1" s="1"/>
  <c r="N25" i="1" l="1"/>
  <c r="N28" i="1" s="1"/>
  <c r="P28" i="1" l="1"/>
  <c r="N29" i="1"/>
</calcChain>
</file>

<file path=xl/comments1.xml><?xml version="1.0" encoding="utf-8"?>
<comments xmlns="http://schemas.openxmlformats.org/spreadsheetml/2006/main">
  <authors>
    <author>Author</author>
  </authors>
  <commentList>
    <comment ref="A24" authorId="0">
      <text>
        <r>
          <rPr>
            <b/>
            <sz val="9"/>
            <color indexed="81"/>
            <rFont val="Tahoma"/>
            <family val="2"/>
          </rPr>
          <t>Author:</t>
        </r>
        <r>
          <rPr>
            <sz val="9"/>
            <color indexed="81"/>
            <rFont val="Tahoma"/>
            <family val="2"/>
          </rPr>
          <t xml:space="preserve">
Due to the volatility in the recycling markets we are requesting an exemption from WAC 480-70-351 (2) and calculating the projection component of the commodity credit using the most recent 6 months of pricing, tonnage, and customer counts.
In addition, based on converations with our 3rd party processor Pioneer, we will now remove the $45 processing fee that is embedded in the recycle hauling rate and pay the commodity credit back based on NET proceeds, rather than gross that is the current practice.  This change to the commodity proceeds is only being made to the projection component.  The catch-up above is still stated at gross proceeds in order to correctly match the commodity credit and the recycle hauling rate.</t>
        </r>
      </text>
    </comment>
  </commentList>
</comments>
</file>

<file path=xl/sharedStrings.xml><?xml version="1.0" encoding="utf-8"?>
<sst xmlns="http://schemas.openxmlformats.org/spreadsheetml/2006/main" count="25" uniqueCount="23">
  <si>
    <t>Gray's Harbor Disposal</t>
  </si>
  <si>
    <t>Total</t>
  </si>
  <si>
    <t>Tons</t>
  </si>
  <si>
    <t>Co-Mingled</t>
  </si>
  <si>
    <t>Revenue</t>
  </si>
  <si>
    <t>Customers</t>
  </si>
  <si>
    <t>Actual Earned</t>
  </si>
  <si>
    <t>Projected Earned</t>
  </si>
  <si>
    <t>Old Credit:</t>
  </si>
  <si>
    <t>Commodity Credit Calculation</t>
  </si>
  <si>
    <t>(Under)/Over Earned</t>
  </si>
  <si>
    <t>Harold LeMay Enterprises, Inc. G-98</t>
  </si>
  <si>
    <t xml:space="preserve">Market Value/Ton </t>
  </si>
  <si>
    <t>Effective 7/1/2018</t>
  </si>
  <si>
    <t>Over/(Under) Earned:</t>
  </si>
  <si>
    <t>6 Month Average:</t>
  </si>
  <si>
    <t>New Commodity Debit:</t>
  </si>
  <si>
    <t>Change:</t>
  </si>
  <si>
    <t>12-Month Revenue Impact:</t>
  </si>
  <si>
    <t>6-Month Projection at Net Price per Ton</t>
  </si>
  <si>
    <t>Price per Ton-Net of $45 Processing Fee</t>
  </si>
  <si>
    <t>6-Month Netted Down Revenue - Commingle</t>
  </si>
  <si>
    <t>Total Projected 6-Mo Revenue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</si>
</sst>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 numFmtId="165" formatCode="[$-409]mmm\-yy;@"/>
    <numFmt numFmtId="166" formatCode="0.00_);\(0.00\)"/>
    <numFmt numFmtId="167" formatCode="_(&quot;$&quot;* #,##0_);_(&quot;$&quot;* \(#,##0\);_(&quot;$&quot;* &quot;-&quot;??_);_(@_)"/>
    <numFmt numFmtId="168" formatCode="&quot;$&quot;#,##0.00"/>
  </numFmts>
  <fonts count="13" x14ac:knownFonts="1">
    <font>
      <sz val="11"/>
      <color theme="1"/>
      <name val="Calibri"/>
      <family val="2"/>
      <scheme val="minor"/>
    </font>
    <font>
      <sz val="10"/>
      <name val="Arial"/>
      <family val="2"/>
    </font>
    <font>
      <b/>
      <sz val="11"/>
      <name val="Arial"/>
      <family val="2"/>
    </font>
    <font>
      <sz val="14"/>
      <name val="Arial"/>
      <family val="2"/>
    </font>
    <font>
      <sz val="10"/>
      <color indexed="8"/>
      <name val="Arial"/>
      <family val="2"/>
    </font>
    <font>
      <b/>
      <sz val="10"/>
      <name val="Arial"/>
      <family val="2"/>
    </font>
    <font>
      <b/>
      <sz val="10"/>
      <color indexed="10"/>
      <name val="Arial"/>
      <family val="2"/>
    </font>
    <font>
      <sz val="10"/>
      <color rgb="FFFF0000"/>
      <name val="Arial"/>
      <family val="2"/>
    </font>
    <font>
      <sz val="10"/>
      <color indexed="8"/>
      <name val="Arial"/>
      <family val="2"/>
    </font>
    <font>
      <sz val="11"/>
      <color theme="1"/>
      <name val="Calibri"/>
      <family val="2"/>
      <scheme val="minor"/>
    </font>
    <font>
      <b/>
      <u/>
      <sz val="9"/>
      <name val="Arial"/>
      <family val="2"/>
    </font>
    <font>
      <b/>
      <sz val="9"/>
      <color indexed="81"/>
      <name val="Tahoma"/>
      <family val="2"/>
    </font>
    <font>
      <sz val="9"/>
      <color indexed="81"/>
      <name val="Tahoma"/>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10">
    <xf numFmtId="0" fontId="0" fillId="0" borderId="0"/>
    <xf numFmtId="43" fontId="4" fillId="0" borderId="0" applyFont="0" applyFill="0" applyBorder="0" applyAlignment="0" applyProtection="0"/>
    <xf numFmtId="44" fontId="4" fillId="0" borderId="0" applyFont="0" applyFill="0" applyBorder="0" applyAlignment="0" applyProtection="0"/>
    <xf numFmtId="0" fontId="1" fillId="0" borderId="0"/>
    <xf numFmtId="0" fontId="1" fillId="0" borderId="0"/>
    <xf numFmtId="0" fontId="1" fillId="0" borderId="0"/>
    <xf numFmtId="0" fontId="8" fillId="0" borderId="0" applyNumberFormat="0" applyBorder="0" applyAlignment="0"/>
    <xf numFmtId="9" fontId="9" fillId="0" borderId="0" applyFont="0" applyFill="0" applyBorder="0" applyAlignment="0" applyProtection="0"/>
    <xf numFmtId="43" fontId="1" fillId="0" borderId="0" applyFont="0" applyFill="0" applyBorder="0" applyAlignment="0" applyProtection="0"/>
    <xf numFmtId="0" fontId="1" fillId="0" borderId="0"/>
  </cellStyleXfs>
  <cellXfs count="87">
    <xf numFmtId="0" fontId="0" fillId="0" borderId="0" xfId="0"/>
    <xf numFmtId="0" fontId="2" fillId="0" borderId="0" xfId="3" applyFont="1"/>
    <xf numFmtId="0" fontId="3" fillId="0" borderId="0" xfId="3" applyFont="1"/>
    <xf numFmtId="0" fontId="3" fillId="0" borderId="0" xfId="3" applyFont="1" applyFill="1" applyBorder="1"/>
    <xf numFmtId="164" fontId="1" fillId="0" borderId="0" xfId="1" applyNumberFormat="1" applyFont="1" applyFill="1" applyBorder="1"/>
    <xf numFmtId="164" fontId="1" fillId="0" borderId="0" xfId="1" applyNumberFormat="1" applyFont="1"/>
    <xf numFmtId="0" fontId="3" fillId="0" borderId="0" xfId="3" applyFont="1" applyFill="1"/>
    <xf numFmtId="0" fontId="1" fillId="0" borderId="0" xfId="3" applyFont="1"/>
    <xf numFmtId="0" fontId="1" fillId="0" borderId="0" xfId="4" applyAlignment="1">
      <alignment horizontal="center"/>
    </xf>
    <xf numFmtId="0" fontId="1" fillId="0" borderId="0" xfId="3" applyFont="1" applyFill="1" applyBorder="1"/>
    <xf numFmtId="0" fontId="1" fillId="0" borderId="0" xfId="3" applyFont="1" applyFill="1"/>
    <xf numFmtId="0" fontId="1" fillId="0" borderId="0" xfId="3" applyFont="1" applyAlignment="1">
      <alignment horizontal="center"/>
    </xf>
    <xf numFmtId="17" fontId="5" fillId="0" borderId="0" xfId="3" quotePrefix="1" applyNumberFormat="1" applyFont="1" applyAlignment="1">
      <alignment horizontal="center"/>
    </xf>
    <xf numFmtId="0" fontId="5" fillId="0" borderId="0" xfId="3" applyFont="1" applyFill="1" applyBorder="1" applyAlignment="1">
      <alignment horizontal="center"/>
    </xf>
    <xf numFmtId="0" fontId="1" fillId="0" borderId="0" xfId="3" applyFont="1" applyFill="1" applyBorder="1" applyAlignment="1">
      <alignment horizontal="center"/>
    </xf>
    <xf numFmtId="165" fontId="1" fillId="0" borderId="0" xfId="1" applyNumberFormat="1" applyFont="1" applyFill="1" applyBorder="1"/>
    <xf numFmtId="165" fontId="1" fillId="0" borderId="0" xfId="1" applyNumberFormat="1" applyFont="1"/>
    <xf numFmtId="165" fontId="1" fillId="0" borderId="0" xfId="3" applyNumberFormat="1" applyFont="1" applyAlignment="1">
      <alignment horizontal="center"/>
    </xf>
    <xf numFmtId="0" fontId="1" fillId="0" borderId="0" xfId="3" applyFont="1" applyFill="1" applyAlignment="1">
      <alignment horizontal="center"/>
    </xf>
    <xf numFmtId="0" fontId="5" fillId="0" borderId="0" xfId="3" applyFont="1" applyAlignment="1">
      <alignment horizontal="left"/>
    </xf>
    <xf numFmtId="17" fontId="1" fillId="0" borderId="0" xfId="3" quotePrefix="1" applyNumberFormat="1" applyFont="1" applyAlignment="1">
      <alignment horizontal="center"/>
    </xf>
    <xf numFmtId="43" fontId="1" fillId="0" borderId="0" xfId="1" applyFont="1" applyFill="1" applyBorder="1"/>
    <xf numFmtId="4" fontId="1" fillId="0" borderId="0" xfId="1" applyNumberFormat="1" applyFont="1" applyFill="1" applyBorder="1"/>
    <xf numFmtId="4" fontId="1" fillId="0" borderId="0" xfId="1" applyNumberFormat="1" applyFont="1"/>
    <xf numFmtId="4" fontId="1" fillId="0" borderId="0" xfId="3" applyNumberFormat="1" applyFont="1"/>
    <xf numFmtId="166" fontId="1" fillId="0" borderId="0" xfId="3" applyNumberFormat="1" applyFont="1" applyFill="1" applyBorder="1"/>
    <xf numFmtId="4" fontId="1" fillId="0" borderId="0" xfId="1" applyNumberFormat="1" applyFont="1" applyFill="1"/>
    <xf numFmtId="44" fontId="1" fillId="0" borderId="0" xfId="2" applyFont="1" applyFill="1" applyBorder="1"/>
    <xf numFmtId="43" fontId="1" fillId="0" borderId="0" xfId="3" applyNumberFormat="1" applyFont="1"/>
    <xf numFmtId="43" fontId="1" fillId="0" borderId="0" xfId="3" applyNumberFormat="1" applyFont="1" applyFill="1"/>
    <xf numFmtId="164" fontId="1" fillId="0" borderId="0" xfId="3" applyNumberFormat="1" applyFont="1"/>
    <xf numFmtId="3" fontId="1" fillId="0" borderId="0" xfId="3" applyNumberFormat="1" applyFont="1" applyFill="1" applyBorder="1"/>
    <xf numFmtId="0" fontId="5" fillId="0" borderId="0" xfId="3" applyFont="1"/>
    <xf numFmtId="17" fontId="1" fillId="0" borderId="0" xfId="3" applyNumberFormat="1" applyFont="1"/>
    <xf numFmtId="17" fontId="1" fillId="0" borderId="0" xfId="3" applyNumberFormat="1" applyFont="1" applyFill="1"/>
    <xf numFmtId="4" fontId="1" fillId="0" borderId="0" xfId="3" applyNumberFormat="1" applyFont="1" applyFill="1"/>
    <xf numFmtId="168" fontId="1" fillId="0" borderId="0" xfId="3" applyNumberFormat="1" applyFont="1"/>
    <xf numFmtId="3" fontId="1" fillId="0" borderId="0" xfId="1" applyNumberFormat="1" applyFont="1" applyFill="1" applyBorder="1"/>
    <xf numFmtId="168" fontId="1" fillId="0" borderId="0" xfId="3" applyNumberFormat="1" applyFont="1" applyFill="1" applyBorder="1"/>
    <xf numFmtId="7" fontId="1" fillId="0" borderId="0" xfId="1" applyNumberFormat="1" applyFont="1" applyFill="1"/>
    <xf numFmtId="168" fontId="1" fillId="0" borderId="0" xfId="3" applyNumberFormat="1" applyFont="1" applyFill="1"/>
    <xf numFmtId="4" fontId="1" fillId="0" borderId="0" xfId="1" applyNumberFormat="1" applyFont="1" applyAlignment="1">
      <alignment horizontal="right"/>
    </xf>
    <xf numFmtId="164" fontId="1" fillId="0" borderId="0" xfId="1" applyNumberFormat="1" applyFont="1" applyAlignment="1">
      <alignment horizontal="right"/>
    </xf>
    <xf numFmtId="164" fontId="1" fillId="0" borderId="0" xfId="1" applyNumberFormat="1" applyFont="1" applyFill="1" applyAlignment="1">
      <alignment horizontal="right"/>
    </xf>
    <xf numFmtId="168" fontId="1" fillId="0" borderId="0" xfId="1" applyNumberFormat="1" applyFont="1" applyBorder="1"/>
    <xf numFmtId="4" fontId="1" fillId="0" borderId="0" xfId="5" applyNumberFormat="1" applyFill="1" applyBorder="1"/>
    <xf numFmtId="43" fontId="1" fillId="0" borderId="0" xfId="1" applyNumberFormat="1" applyFont="1"/>
    <xf numFmtId="168" fontId="5" fillId="0" borderId="0" xfId="1" applyNumberFormat="1" applyFont="1" applyBorder="1"/>
    <xf numFmtId="43" fontId="5" fillId="0" borderId="0" xfId="1" applyNumberFormat="1" applyFont="1"/>
    <xf numFmtId="4" fontId="6" fillId="0" borderId="0" xfId="5" applyNumberFormat="1" applyFont="1" applyFill="1" applyBorder="1"/>
    <xf numFmtId="4" fontId="5" fillId="0" borderId="0" xfId="5" applyNumberFormat="1" applyFont="1" applyFill="1" applyBorder="1"/>
    <xf numFmtId="164" fontId="1" fillId="0" borderId="0" xfId="3" applyNumberFormat="1" applyFont="1" applyFill="1" applyBorder="1"/>
    <xf numFmtId="0" fontId="1" fillId="0" borderId="0" xfId="3" applyFont="1" applyAlignment="1">
      <alignment horizontal="right"/>
    </xf>
    <xf numFmtId="3" fontId="5" fillId="0" borderId="0" xfId="1" applyNumberFormat="1" applyFont="1" applyFill="1" applyBorder="1"/>
    <xf numFmtId="43" fontId="1" fillId="0" borderId="0" xfId="3" applyNumberFormat="1" applyFont="1" applyFill="1" applyBorder="1"/>
    <xf numFmtId="37" fontId="1" fillId="0" borderId="0" xfId="3" applyNumberFormat="1" applyFont="1"/>
    <xf numFmtId="164" fontId="1" fillId="0" borderId="0" xfId="3" applyNumberFormat="1" applyFont="1" applyFill="1" applyAlignment="1">
      <alignment horizontal="right"/>
    </xf>
    <xf numFmtId="43" fontId="5" fillId="0" borderId="0" xfId="1" applyFont="1" applyFill="1" applyBorder="1"/>
    <xf numFmtId="44" fontId="1" fillId="0" borderId="0" xfId="3" applyNumberFormat="1" applyFont="1" applyFill="1" applyBorder="1"/>
    <xf numFmtId="167" fontId="5" fillId="0" borderId="0" xfId="2" applyNumberFormat="1" applyFont="1" applyFill="1" applyBorder="1"/>
    <xf numFmtId="164" fontId="5" fillId="0" borderId="0" xfId="1" applyNumberFormat="1" applyFont="1" applyFill="1" applyBorder="1"/>
    <xf numFmtId="43" fontId="1" fillId="0" borderId="0" xfId="1" applyFont="1" applyFill="1"/>
    <xf numFmtId="167" fontId="1" fillId="0" borderId="0" xfId="2" applyNumberFormat="1" applyFont="1" applyFill="1"/>
    <xf numFmtId="164" fontId="1" fillId="0" borderId="0" xfId="1" applyNumberFormat="1" applyFont="1" applyFill="1"/>
    <xf numFmtId="0" fontId="1" fillId="0" borderId="0" xfId="3" applyFont="1" applyFill="1" applyBorder="1" applyAlignment="1">
      <alignment horizontal="right"/>
    </xf>
    <xf numFmtId="0" fontId="7" fillId="0" borderId="0" xfId="3" applyFont="1" applyFill="1" applyBorder="1"/>
    <xf numFmtId="164" fontId="1" fillId="0" borderId="0" xfId="1" applyNumberFormat="1" applyFont="1" applyFill="1" applyBorder="1" applyAlignment="1">
      <alignment horizontal="right"/>
    </xf>
    <xf numFmtId="43" fontId="1" fillId="0" borderId="0" xfId="1" applyNumberFormat="1" applyFont="1" applyFill="1" applyBorder="1"/>
    <xf numFmtId="44" fontId="5" fillId="0" borderId="0" xfId="2" applyFont="1" applyFill="1" applyAlignment="1">
      <alignment horizontal="left"/>
    </xf>
    <xf numFmtId="44" fontId="5" fillId="0" borderId="0" xfId="2" applyFont="1" applyFill="1"/>
    <xf numFmtId="44" fontId="5" fillId="0" borderId="0" xfId="2" applyFont="1" applyFill="1" applyBorder="1"/>
    <xf numFmtId="167" fontId="1" fillId="0" borderId="0" xfId="3" applyNumberFormat="1" applyFont="1"/>
    <xf numFmtId="9" fontId="1" fillId="0" borderId="0" xfId="7" applyFont="1"/>
    <xf numFmtId="167" fontId="1" fillId="0" borderId="0" xfId="2" applyNumberFormat="1" applyFont="1" applyBorder="1"/>
    <xf numFmtId="17" fontId="5" fillId="0" borderId="1" xfId="3" quotePrefix="1" applyNumberFormat="1" applyFont="1" applyBorder="1" applyAlignment="1">
      <alignment horizontal="center"/>
    </xf>
    <xf numFmtId="0" fontId="5" fillId="0" borderId="1" xfId="3" applyFont="1" applyFill="1" applyBorder="1" applyAlignment="1">
      <alignment horizontal="center"/>
    </xf>
    <xf numFmtId="7" fontId="1" fillId="0" borderId="1" xfId="1" applyNumberFormat="1" applyFont="1" applyFill="1" applyBorder="1"/>
    <xf numFmtId="8" fontId="1" fillId="0" borderId="0" xfId="2" applyNumberFormat="1" applyFont="1" applyFill="1"/>
    <xf numFmtId="164" fontId="5" fillId="0" borderId="0" xfId="1" applyNumberFormat="1" applyFont="1" applyFill="1" applyAlignment="1">
      <alignment horizontal="right"/>
    </xf>
    <xf numFmtId="0" fontId="10" fillId="0" borderId="0" xfId="8" applyNumberFormat="1" applyFont="1"/>
    <xf numFmtId="17" fontId="5" fillId="0" borderId="1" xfId="9" applyNumberFormat="1" applyFont="1" applyFill="1" applyBorder="1" applyAlignment="1">
      <alignment horizontal="center"/>
    </xf>
    <xf numFmtId="0" fontId="1" fillId="0" borderId="0" xfId="9" applyNumberFormat="1" applyFont="1" applyFill="1" applyAlignment="1">
      <alignment horizontal="right" wrapText="1"/>
    </xf>
    <xf numFmtId="167" fontId="1" fillId="0" borderId="1" xfId="2" applyNumberFormat="1" applyFont="1" applyFill="1" applyBorder="1"/>
    <xf numFmtId="0" fontId="1" fillId="0" borderId="0" xfId="1" applyNumberFormat="1" applyFont="1" applyFill="1" applyAlignment="1">
      <alignment horizontal="right"/>
    </xf>
    <xf numFmtId="167" fontId="1" fillId="0" borderId="0" xfId="2" applyNumberFormat="1" applyFont="1" applyFill="1" applyAlignment="1">
      <alignment horizontal="right"/>
    </xf>
    <xf numFmtId="8" fontId="1" fillId="0" borderId="0" xfId="9" applyNumberFormat="1" applyFont="1" applyFill="1"/>
    <xf numFmtId="3" fontId="1" fillId="0" borderId="1" xfId="1" applyNumberFormat="1" applyFont="1" applyFill="1" applyBorder="1"/>
  </cellXfs>
  <cellStyles count="10">
    <cellStyle name="Comma" xfId="1" builtinId="3"/>
    <cellStyle name="Comma 10" xfId="8"/>
    <cellStyle name="Currency" xfId="2" builtinId="4"/>
    <cellStyle name="Normal" xfId="0" builtinId="0"/>
    <cellStyle name="Normal_Harbor 1-1-2006" xfId="3"/>
    <cellStyle name="Normal_Joe's 1-1-2004" xfId="5"/>
    <cellStyle name="Normal_Pacific 1-1-06" xfId="9"/>
    <cellStyle name="Normal_Pacific 1-1-06_Rural Grays Harbor Recycle tracking_IW 2-1-2012" xfId="4"/>
    <cellStyle name="Percent" xfId="7" builtinId="5"/>
    <cellStyle name="STYLE1"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ay's%20Harbor%20Commodity%20Accrual%20Calc%202017-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estern%20Region/WUTC/WUTC-LeMay/Commodity%20Credit/2186%20GH/Commodity%20Credit%207-1-2017/Gray's%20Harbor%20Commodity%20Credit%20Calc%207-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y's Harbor Comm Credit"/>
      <sheetName val="Commodity Details"/>
      <sheetName val="Apr 2018 AH051"/>
      <sheetName val="Mar 2018 AH051"/>
      <sheetName val="Feb 2018 AH051"/>
      <sheetName val="Jan 2018 AH051"/>
      <sheetName val="Dec 2017 AH051"/>
      <sheetName val="Nov 2017 AH051"/>
      <sheetName val="Oct 2017 AH051"/>
      <sheetName val="Sept 2017 AH051"/>
      <sheetName val="Aug 2017 AH051"/>
      <sheetName val="July 2017 AH051"/>
      <sheetName val="June 2017 AH051"/>
      <sheetName val="May 2017 AH051 "/>
      <sheetName val="Pioneer Pricing"/>
      <sheetName val="Apr 2017 AH051 "/>
      <sheetName val="2014-05 Cust Count"/>
      <sheetName val="Recycle Aberdeen - May 2015"/>
      <sheetName val="Recycle Aberdeen - June 2015"/>
      <sheetName val="Recycle Aberdeen - July 2015"/>
      <sheetName val="Recycle Aberdeen - August 2015"/>
      <sheetName val="Recycle Aberdeen - Sept 2015"/>
      <sheetName val="Recycle Aberdeen - Oct 2015"/>
      <sheetName val="May 2015 AH051"/>
      <sheetName val="June 2015 AH051"/>
      <sheetName val="July 2015 AH051"/>
      <sheetName val="August 2015 AH051"/>
      <sheetName val="Recycle Aberdeen - Nov 2015"/>
      <sheetName val="Sept 2015 AH051"/>
      <sheetName val="Oct 2015 AH051"/>
      <sheetName val="Recycle Aberdeen - Dec 2015"/>
      <sheetName val="Recycle Aberdeen-Jan16"/>
      <sheetName val="Nov 15 AH051"/>
      <sheetName val="Dec 15 AH051"/>
      <sheetName val="Recycle Aberdeen-Feb16"/>
      <sheetName val="Recycle Aberdeen-Mar16"/>
      <sheetName val="Jan 16 AH051"/>
      <sheetName val="Recycle Aberdeen-Apr16"/>
      <sheetName val="Feb AH051"/>
      <sheetName val="Mar AH051"/>
      <sheetName val="Apr AH051"/>
      <sheetName val="Recycle Aberdeen-May16"/>
      <sheetName val="Recycle Aberdeen-June16"/>
      <sheetName val="May AH051"/>
      <sheetName val="June AH051"/>
      <sheetName val="Recycle Aberdeen-July16"/>
      <sheetName val="Recycle Aberdeen - August2016"/>
      <sheetName val="August AH051"/>
      <sheetName val="July AH051"/>
      <sheetName val="Recycle Aberdeen - Sept2016"/>
      <sheetName val="Recycle Aberdeen - Oct2016"/>
      <sheetName val="Recycle Aberdeen - Nov16"/>
      <sheetName val="Recycle Aberdeen - Dec16"/>
      <sheetName val="September AH051"/>
      <sheetName val="October AH051"/>
      <sheetName val="November AH051 "/>
      <sheetName val="December AH051 "/>
    </sheetNames>
    <sheetDataSet>
      <sheetData sheetId="0">
        <row r="9">
          <cell r="B9">
            <v>86.52</v>
          </cell>
          <cell r="C9">
            <v>86.230000000000018</v>
          </cell>
          <cell r="D9">
            <v>85.95</v>
          </cell>
          <cell r="E9">
            <v>91.679999999999993</v>
          </cell>
          <cell r="F9">
            <v>85.320000000000007</v>
          </cell>
          <cell r="G9">
            <v>94.319999999999979</v>
          </cell>
          <cell r="H9">
            <v>103.06</v>
          </cell>
          <cell r="I9">
            <v>90.209999999999965</v>
          </cell>
          <cell r="J9">
            <v>101.23047600000004</v>
          </cell>
          <cell r="K9">
            <v>75.430160000000001</v>
          </cell>
          <cell r="L9">
            <v>73.049207999999993</v>
          </cell>
          <cell r="M9">
            <v>84.13475200000002</v>
          </cell>
        </row>
        <row r="13">
          <cell r="B13">
            <v>62.715000000000018</v>
          </cell>
          <cell r="C13">
            <v>85.117999999999967</v>
          </cell>
          <cell r="D13">
            <v>94.094999999999985</v>
          </cell>
          <cell r="E13">
            <v>80.640000000000015</v>
          </cell>
          <cell r="F13">
            <v>61.321999999999989</v>
          </cell>
          <cell r="G13">
            <v>22.389000000000003</v>
          </cell>
          <cell r="H13">
            <v>35.186999999999998</v>
          </cell>
          <cell r="I13">
            <v>32.935000000000016</v>
          </cell>
          <cell r="J13">
            <v>-18.182946821271486</v>
          </cell>
          <cell r="K13">
            <v>-33.516313474610158</v>
          </cell>
          <cell r="L13">
            <v>-38.282307077169129</v>
          </cell>
          <cell r="M13">
            <v>-50.741630489146729</v>
          </cell>
        </row>
        <row r="18">
          <cell r="B18">
            <v>6410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y's Harbor Comm Credit"/>
    </sheetNames>
    <sheetDataSet>
      <sheetData sheetId="0">
        <row r="21">
          <cell r="B21">
            <v>0.86</v>
          </cell>
        </row>
        <row r="25">
          <cell r="N25">
            <v>0.94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Q47"/>
  <sheetViews>
    <sheetView showGridLines="0" tabSelected="1" view="pageBreakPreview" zoomScaleNormal="100" zoomScaleSheetLayoutView="100" workbookViewId="0">
      <selection activeCell="J29" sqref="J29"/>
    </sheetView>
  </sheetViews>
  <sheetFormatPr defaultRowHeight="12.75" x14ac:dyDescent="0.2"/>
  <cols>
    <col min="1" max="1" width="33.7109375" style="7" customWidth="1"/>
    <col min="2" max="2" width="8.28515625" style="7" bestFit="1" customWidth="1"/>
    <col min="3" max="5" width="10.28515625" style="7" bestFit="1" customWidth="1"/>
    <col min="6" max="6" width="9.28515625" style="7" bestFit="1" customWidth="1"/>
    <col min="7" max="12" width="10.85546875" style="7" bestFit="1" customWidth="1"/>
    <col min="13" max="13" width="11.5703125" style="7" customWidth="1"/>
    <col min="14" max="14" width="11.85546875" style="9" bestFit="1" customWidth="1"/>
    <col min="15" max="15" width="1.85546875" style="9" customWidth="1"/>
    <col min="16" max="16" width="8" style="9" customWidth="1"/>
    <col min="17" max="17" width="9.5703125" style="9" customWidth="1"/>
    <col min="18" max="18" width="9.5703125" style="7" customWidth="1"/>
    <col min="19" max="25" width="9.140625" style="7" customWidth="1"/>
    <col min="26" max="26" width="9.140625" style="7"/>
    <col min="27" max="27" width="11.28515625" style="7" bestFit="1" customWidth="1"/>
    <col min="28" max="32" width="9.140625" style="7"/>
    <col min="33" max="33" width="9.85546875" style="7" bestFit="1" customWidth="1"/>
    <col min="34" max="34" width="9.28515625" style="7" bestFit="1" customWidth="1"/>
    <col min="35" max="35" width="9.85546875" style="7" bestFit="1" customWidth="1"/>
    <col min="36" max="36" width="9.28515625" style="10" bestFit="1" customWidth="1"/>
    <col min="37" max="37" width="9.85546875" style="10" bestFit="1" customWidth="1"/>
    <col min="38" max="38" width="9.28515625" style="10" bestFit="1" customWidth="1"/>
    <col min="39" max="39" width="9.85546875" style="10" bestFit="1" customWidth="1"/>
    <col min="40" max="40" width="9.140625" style="10"/>
    <col min="41" max="41" width="9.85546875" style="10" bestFit="1" customWidth="1"/>
    <col min="42" max="42" width="0" style="10" hidden="1" customWidth="1"/>
    <col min="43" max="43" width="9.85546875" style="10" hidden="1" customWidth="1"/>
    <col min="44" max="44" width="0" style="10" hidden="1" customWidth="1"/>
    <col min="45" max="45" width="9.85546875" style="10" hidden="1" customWidth="1"/>
    <col min="46" max="46" width="0" style="10" hidden="1" customWidth="1"/>
    <col min="47" max="47" width="9.85546875" style="10" hidden="1" customWidth="1"/>
    <col min="48" max="52" width="0" style="10" hidden="1" customWidth="1"/>
    <col min="53" max="57" width="9.140625" style="10"/>
    <col min="58" max="61" width="0" style="10" hidden="1" customWidth="1"/>
    <col min="62" max="82" width="9.140625" style="10"/>
    <col min="83" max="16384" width="9.140625" style="7"/>
  </cols>
  <sheetData>
    <row r="1" spans="1:82" ht="14.25" customHeight="1" x14ac:dyDescent="0.25">
      <c r="A1" s="1" t="s">
        <v>11</v>
      </c>
    </row>
    <row r="2" spans="1:82" s="2" customFormat="1" ht="14.25" customHeight="1" x14ac:dyDescent="0.25">
      <c r="A2" s="1" t="s">
        <v>0</v>
      </c>
      <c r="N2" s="3"/>
      <c r="O2" s="3"/>
      <c r="P2" s="4"/>
      <c r="Q2" s="4"/>
      <c r="R2" s="5"/>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row>
    <row r="3" spans="1:82" s="2" customFormat="1" ht="14.25" customHeight="1" x14ac:dyDescent="0.25">
      <c r="A3" s="1" t="s">
        <v>9</v>
      </c>
      <c r="N3" s="3"/>
      <c r="O3" s="3"/>
      <c r="P3" s="4"/>
      <c r="Q3" s="4"/>
      <c r="R3" s="5"/>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row>
    <row r="4" spans="1:82" s="2" customFormat="1" ht="14.25" customHeight="1" x14ac:dyDescent="0.25">
      <c r="A4" s="1" t="s">
        <v>13</v>
      </c>
      <c r="N4" s="3"/>
      <c r="O4" s="3"/>
      <c r="P4" s="4"/>
      <c r="Q4" s="4"/>
      <c r="R4" s="5"/>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row>
    <row r="5" spans="1:82" x14ac:dyDescent="0.2">
      <c r="B5" s="8"/>
      <c r="C5" s="8"/>
      <c r="D5" s="8"/>
      <c r="E5" s="8"/>
      <c r="F5" s="8"/>
      <c r="G5" s="8"/>
      <c r="H5" s="8"/>
      <c r="I5" s="8"/>
      <c r="J5" s="8"/>
      <c r="K5" s="8"/>
      <c r="L5" s="8"/>
      <c r="M5" s="8"/>
      <c r="P5" s="4"/>
      <c r="Q5" s="4"/>
      <c r="R5" s="5"/>
    </row>
    <row r="6" spans="1:82" s="11" customFormat="1" x14ac:dyDescent="0.2">
      <c r="B6" s="74">
        <v>42856</v>
      </c>
      <c r="C6" s="74">
        <v>42887</v>
      </c>
      <c r="D6" s="74">
        <v>42917</v>
      </c>
      <c r="E6" s="74">
        <v>42948</v>
      </c>
      <c r="F6" s="74">
        <v>42979</v>
      </c>
      <c r="G6" s="74">
        <v>43009</v>
      </c>
      <c r="H6" s="74">
        <v>43040</v>
      </c>
      <c r="I6" s="74">
        <v>43070</v>
      </c>
      <c r="J6" s="74">
        <v>43101</v>
      </c>
      <c r="K6" s="74">
        <v>43132</v>
      </c>
      <c r="L6" s="74">
        <v>43160</v>
      </c>
      <c r="M6" s="74">
        <v>43191</v>
      </c>
      <c r="N6" s="75" t="s">
        <v>1</v>
      </c>
      <c r="O6" s="14"/>
      <c r="P6" s="15"/>
      <c r="Q6" s="15"/>
      <c r="R6" s="16"/>
      <c r="S6" s="16"/>
      <c r="T6" s="16"/>
      <c r="U6" s="16"/>
      <c r="V6" s="17"/>
      <c r="W6" s="17"/>
      <c r="X6" s="17"/>
      <c r="Y6" s="17"/>
      <c r="Z6" s="17"/>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row>
    <row r="7" spans="1:82" s="11" customFormat="1" x14ac:dyDescent="0.2">
      <c r="B7" s="12"/>
      <c r="C7" s="12"/>
      <c r="D7" s="12"/>
      <c r="E7" s="12"/>
      <c r="F7" s="12"/>
      <c r="G7" s="12"/>
      <c r="H7" s="12"/>
      <c r="I7" s="12"/>
      <c r="J7" s="12"/>
      <c r="K7" s="12"/>
      <c r="L7" s="12"/>
      <c r="M7" s="12"/>
      <c r="N7" s="13"/>
      <c r="O7" s="14"/>
      <c r="P7" s="15"/>
      <c r="Q7" s="15"/>
      <c r="R7" s="16"/>
      <c r="S7" s="16"/>
      <c r="T7" s="16"/>
      <c r="U7" s="16"/>
      <c r="V7" s="17"/>
      <c r="W7" s="17"/>
      <c r="X7" s="17"/>
      <c r="Y7" s="17"/>
      <c r="Z7" s="17"/>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row>
    <row r="8" spans="1:82" s="11" customFormat="1" x14ac:dyDescent="0.2">
      <c r="A8" s="19" t="s">
        <v>2</v>
      </c>
      <c r="B8" s="20"/>
      <c r="C8" s="20"/>
      <c r="D8" s="20"/>
      <c r="E8" s="20"/>
      <c r="F8" s="20"/>
      <c r="G8" s="20"/>
      <c r="H8" s="20"/>
      <c r="I8" s="20"/>
      <c r="J8" s="20"/>
      <c r="K8" s="20"/>
      <c r="L8" s="20"/>
      <c r="M8" s="20"/>
      <c r="N8" s="9"/>
      <c r="O8" s="14"/>
      <c r="P8" s="15"/>
      <c r="Q8" s="15"/>
      <c r="R8" s="16"/>
      <c r="S8" s="16"/>
      <c r="T8" s="16"/>
      <c r="U8" s="16"/>
      <c r="V8" s="17"/>
      <c r="W8" s="17"/>
      <c r="X8" s="17"/>
      <c r="Y8" s="17"/>
      <c r="Z8" s="17"/>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row>
    <row r="9" spans="1:82" x14ac:dyDescent="0.2">
      <c r="A9" s="7" t="s">
        <v>3</v>
      </c>
      <c r="B9" s="61">
        <f>'[1]Gray''s Harbor Comm Credit'!B9</f>
        <v>86.52</v>
      </c>
      <c r="C9" s="61">
        <f>'[1]Gray''s Harbor Comm Credit'!C9</f>
        <v>86.230000000000018</v>
      </c>
      <c r="D9" s="61">
        <f>'[1]Gray''s Harbor Comm Credit'!D9</f>
        <v>85.95</v>
      </c>
      <c r="E9" s="61">
        <f>'[1]Gray''s Harbor Comm Credit'!E9</f>
        <v>91.679999999999993</v>
      </c>
      <c r="F9" s="61">
        <f>'[1]Gray''s Harbor Comm Credit'!F9</f>
        <v>85.320000000000007</v>
      </c>
      <c r="G9" s="61">
        <f>'[1]Gray''s Harbor Comm Credit'!G9</f>
        <v>94.319999999999979</v>
      </c>
      <c r="H9" s="61">
        <f>'[1]Gray''s Harbor Comm Credit'!H9</f>
        <v>103.06</v>
      </c>
      <c r="I9" s="61">
        <f>'[1]Gray''s Harbor Comm Credit'!I9</f>
        <v>90.209999999999965</v>
      </c>
      <c r="J9" s="61">
        <f>'[1]Gray''s Harbor Comm Credit'!J9</f>
        <v>101.23047600000004</v>
      </c>
      <c r="K9" s="61">
        <f>'[1]Gray''s Harbor Comm Credit'!K9</f>
        <v>75.430160000000001</v>
      </c>
      <c r="L9" s="61">
        <f>'[1]Gray''s Harbor Comm Credit'!L9</f>
        <v>73.049207999999993</v>
      </c>
      <c r="M9" s="61">
        <f>'[1]Gray''s Harbor Comm Credit'!M9</f>
        <v>84.13475200000002</v>
      </c>
      <c r="N9" s="57">
        <f>SUM(B9:M9)</f>
        <v>1057.1345959999999</v>
      </c>
      <c r="P9" s="22"/>
      <c r="Q9" s="22"/>
      <c r="R9" s="23"/>
      <c r="S9" s="24"/>
      <c r="T9" s="24"/>
      <c r="U9" s="24"/>
      <c r="V9" s="24"/>
      <c r="W9" s="24"/>
      <c r="X9" s="24"/>
      <c r="Y9" s="24"/>
      <c r="Z9" s="24"/>
    </row>
    <row r="10" spans="1:82" x14ac:dyDescent="0.2">
      <c r="B10" s="26"/>
      <c r="C10" s="26"/>
      <c r="D10" s="26"/>
      <c r="E10" s="26"/>
      <c r="F10" s="26"/>
      <c r="G10" s="26"/>
      <c r="H10" s="26"/>
      <c r="I10" s="26"/>
      <c r="J10" s="26"/>
      <c r="K10" s="26"/>
      <c r="L10" s="26"/>
      <c r="M10" s="26"/>
      <c r="N10" s="25"/>
      <c r="P10" s="22"/>
      <c r="Q10" s="22"/>
      <c r="R10" s="23"/>
      <c r="S10" s="23"/>
      <c r="T10" s="23"/>
      <c r="U10" s="23"/>
      <c r="V10" s="23"/>
      <c r="W10" s="23"/>
      <c r="X10" s="23"/>
      <c r="Y10" s="23"/>
      <c r="Z10" s="23"/>
    </row>
    <row r="11" spans="1:82" x14ac:dyDescent="0.2">
      <c r="A11" s="19" t="s">
        <v>12</v>
      </c>
      <c r="B11" s="10"/>
      <c r="C11" s="10"/>
      <c r="D11" s="10"/>
      <c r="E11" s="10"/>
      <c r="F11" s="10"/>
      <c r="G11" s="10"/>
      <c r="H11" s="10"/>
      <c r="I11" s="10"/>
      <c r="J11" s="10"/>
      <c r="K11" s="10"/>
      <c r="L11" s="10"/>
      <c r="M11" s="10"/>
      <c r="P11" s="22"/>
      <c r="Q11" s="22"/>
      <c r="R11" s="23"/>
      <c r="S11" s="24"/>
      <c r="T11" s="24"/>
      <c r="U11" s="24"/>
      <c r="V11" s="24"/>
      <c r="W11" s="24"/>
      <c r="X11" s="24"/>
      <c r="Y11" s="24"/>
      <c r="Z11" s="24"/>
    </row>
    <row r="12" spans="1:82" x14ac:dyDescent="0.2">
      <c r="A12" s="7" t="s">
        <v>3</v>
      </c>
      <c r="B12" s="77">
        <f>'[1]Gray''s Harbor Comm Credit'!B13</f>
        <v>62.715000000000018</v>
      </c>
      <c r="C12" s="77">
        <f>'[1]Gray''s Harbor Comm Credit'!C13</f>
        <v>85.117999999999967</v>
      </c>
      <c r="D12" s="77">
        <f>'[1]Gray''s Harbor Comm Credit'!D13</f>
        <v>94.094999999999985</v>
      </c>
      <c r="E12" s="77">
        <f>'[1]Gray''s Harbor Comm Credit'!E13</f>
        <v>80.640000000000015</v>
      </c>
      <c r="F12" s="77">
        <f>'[1]Gray''s Harbor Comm Credit'!F13</f>
        <v>61.321999999999989</v>
      </c>
      <c r="G12" s="77">
        <f>'[1]Gray''s Harbor Comm Credit'!G13</f>
        <v>22.389000000000003</v>
      </c>
      <c r="H12" s="77">
        <f>'[1]Gray''s Harbor Comm Credit'!H13</f>
        <v>35.186999999999998</v>
      </c>
      <c r="I12" s="77">
        <f>'[1]Gray''s Harbor Comm Credit'!I13</f>
        <v>32.935000000000016</v>
      </c>
      <c r="J12" s="77">
        <f>'[1]Gray''s Harbor Comm Credit'!J13</f>
        <v>-18.182946821271486</v>
      </c>
      <c r="K12" s="77">
        <f>'[1]Gray''s Harbor Comm Credit'!K13</f>
        <v>-33.516313474610158</v>
      </c>
      <c r="L12" s="77">
        <f>'[1]Gray''s Harbor Comm Credit'!L13</f>
        <v>-38.282307077169129</v>
      </c>
      <c r="M12" s="77">
        <f>'[1]Gray''s Harbor Comm Credit'!M13</f>
        <v>-50.741630489146729</v>
      </c>
      <c r="N12" s="27"/>
      <c r="P12" s="22"/>
      <c r="Q12" s="22"/>
      <c r="R12" s="23"/>
      <c r="S12" s="24"/>
      <c r="T12" s="24"/>
      <c r="U12" s="24"/>
      <c r="V12" s="24"/>
      <c r="W12" s="24"/>
      <c r="X12" s="24"/>
      <c r="Y12" s="24"/>
      <c r="Z12" s="24"/>
    </row>
    <row r="13" spans="1:82" x14ac:dyDescent="0.2">
      <c r="B13" s="10"/>
      <c r="C13" s="10"/>
      <c r="D13" s="10"/>
      <c r="E13" s="10"/>
      <c r="F13" s="10"/>
      <c r="G13" s="10"/>
      <c r="H13" s="10"/>
      <c r="I13" s="10"/>
      <c r="J13" s="10"/>
      <c r="K13" s="10"/>
      <c r="L13" s="10"/>
      <c r="M13" s="10"/>
      <c r="P13" s="4"/>
      <c r="Q13" s="4"/>
      <c r="R13" s="5"/>
    </row>
    <row r="14" spans="1:82" x14ac:dyDescent="0.2">
      <c r="A14" s="19" t="s">
        <v>4</v>
      </c>
      <c r="B14" s="29"/>
      <c r="C14" s="29"/>
      <c r="D14" s="29"/>
      <c r="E14" s="29"/>
      <c r="F14" s="29"/>
      <c r="G14" s="29"/>
      <c r="H14" s="29"/>
      <c r="I14" s="29"/>
      <c r="J14" s="29"/>
      <c r="K14" s="29"/>
      <c r="L14" s="29"/>
      <c r="M14" s="29"/>
      <c r="P14" s="4"/>
      <c r="Q14" s="4"/>
      <c r="R14" s="23"/>
    </row>
    <row r="15" spans="1:82" x14ac:dyDescent="0.2">
      <c r="A15" s="7" t="s">
        <v>3</v>
      </c>
      <c r="B15" s="62">
        <f t="shared" ref="B15:M15" si="0">B9*B12</f>
        <v>5426.1018000000013</v>
      </c>
      <c r="C15" s="62">
        <f t="shared" si="0"/>
        <v>7339.7251399999986</v>
      </c>
      <c r="D15" s="62">
        <f t="shared" si="0"/>
        <v>8087.4652499999993</v>
      </c>
      <c r="E15" s="62">
        <f t="shared" si="0"/>
        <v>7393.0752000000011</v>
      </c>
      <c r="F15" s="62">
        <f t="shared" si="0"/>
        <v>5231.9930399999994</v>
      </c>
      <c r="G15" s="62">
        <f t="shared" si="0"/>
        <v>2111.7304799999997</v>
      </c>
      <c r="H15" s="62">
        <f t="shared" si="0"/>
        <v>3626.3722199999997</v>
      </c>
      <c r="I15" s="62">
        <f t="shared" si="0"/>
        <v>2971.0663500000005</v>
      </c>
      <c r="J15" s="62">
        <f t="shared" si="0"/>
        <v>-1840.6683618000002</v>
      </c>
      <c r="K15" s="62">
        <f t="shared" si="0"/>
        <v>-2528.1408880000004</v>
      </c>
      <c r="L15" s="62">
        <f t="shared" si="0"/>
        <v>-2796.4922123999995</v>
      </c>
      <c r="M15" s="62">
        <f t="shared" si="0"/>
        <v>-4269.1344972799998</v>
      </c>
      <c r="N15" s="59">
        <f>SUM(B15:M15)</f>
        <v>30753.093520519993</v>
      </c>
      <c r="P15" s="4"/>
      <c r="Q15" s="4"/>
      <c r="R15" s="5"/>
      <c r="S15" s="5"/>
      <c r="T15" s="5"/>
      <c r="U15" s="5"/>
      <c r="V15" s="5"/>
      <c r="W15" s="5"/>
      <c r="X15" s="5"/>
      <c r="Y15" s="5"/>
      <c r="Z15" s="5"/>
      <c r="AA15" s="30"/>
    </row>
    <row r="16" spans="1:82" x14ac:dyDescent="0.2">
      <c r="B16" s="10"/>
      <c r="C16" s="10"/>
      <c r="D16" s="10"/>
      <c r="E16" s="10"/>
      <c r="F16" s="10"/>
      <c r="G16" s="10"/>
      <c r="H16" s="10"/>
      <c r="I16" s="10"/>
      <c r="J16" s="10"/>
      <c r="K16" s="10"/>
      <c r="L16" s="10"/>
      <c r="M16" s="10"/>
      <c r="N16" s="31"/>
      <c r="P16" s="4"/>
      <c r="Q16" s="4"/>
      <c r="R16" s="5"/>
      <c r="AB16" s="71"/>
    </row>
    <row r="17" spans="1:121" x14ac:dyDescent="0.2">
      <c r="A17" s="32" t="s">
        <v>5</v>
      </c>
      <c r="B17" s="63">
        <f>'[1]Gray''s Harbor Comm Credit'!$B$18</f>
        <v>6410</v>
      </c>
      <c r="C17" s="63">
        <f>'[1]Gray''s Harbor Comm Credit'!$B$18</f>
        <v>6410</v>
      </c>
      <c r="D17" s="63">
        <f>'[1]Gray''s Harbor Comm Credit'!$B$18</f>
        <v>6410</v>
      </c>
      <c r="E17" s="63">
        <f>'[1]Gray''s Harbor Comm Credit'!$B$18</f>
        <v>6410</v>
      </c>
      <c r="F17" s="63">
        <f>'[1]Gray''s Harbor Comm Credit'!$B$18</f>
        <v>6410</v>
      </c>
      <c r="G17" s="63">
        <f>'[1]Gray''s Harbor Comm Credit'!$B$18</f>
        <v>6410</v>
      </c>
      <c r="H17" s="63">
        <f>'[1]Gray''s Harbor Comm Credit'!$B$18</f>
        <v>6410</v>
      </c>
      <c r="I17" s="63">
        <f>'[1]Gray''s Harbor Comm Credit'!$B$18</f>
        <v>6410</v>
      </c>
      <c r="J17" s="63">
        <f>'[1]Gray''s Harbor Comm Credit'!$B$18</f>
        <v>6410</v>
      </c>
      <c r="K17" s="63">
        <f>'[1]Gray''s Harbor Comm Credit'!$B$18</f>
        <v>6410</v>
      </c>
      <c r="L17" s="63">
        <f>'[1]Gray''s Harbor Comm Credit'!$B$18</f>
        <v>6410</v>
      </c>
      <c r="M17" s="63">
        <f>'[1]Gray''s Harbor Comm Credit'!$B$18</f>
        <v>6410</v>
      </c>
      <c r="N17" s="60">
        <f>SUM(B17:M17)</f>
        <v>76920</v>
      </c>
      <c r="P17" s="4">
        <f>N17/12</f>
        <v>6410</v>
      </c>
      <c r="S17" s="30"/>
      <c r="T17" s="30"/>
      <c r="U17" s="30"/>
      <c r="V17" s="30"/>
      <c r="W17" s="30"/>
      <c r="X17" s="30"/>
      <c r="Y17" s="30"/>
      <c r="Z17" s="30"/>
      <c r="AA17" s="30"/>
      <c r="AG17" s="33"/>
      <c r="AH17" s="33"/>
      <c r="AI17" s="33"/>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row>
    <row r="18" spans="1:121" x14ac:dyDescent="0.2">
      <c r="B18" s="10"/>
      <c r="C18" s="10"/>
      <c r="D18" s="10"/>
      <c r="E18" s="10"/>
      <c r="F18" s="10"/>
      <c r="G18" s="10"/>
      <c r="H18" s="10"/>
      <c r="I18" s="10"/>
      <c r="J18" s="10"/>
      <c r="K18" s="10"/>
      <c r="L18" s="10"/>
      <c r="M18" s="10"/>
      <c r="N18" s="31"/>
      <c r="AG18" s="24"/>
      <c r="AH18" s="24"/>
      <c r="AI18" s="24"/>
      <c r="AJ18" s="35"/>
      <c r="AK18" s="35"/>
      <c r="AL18" s="35"/>
      <c r="AM18" s="35"/>
      <c r="AN18" s="35"/>
      <c r="AO18" s="35"/>
      <c r="AP18" s="35"/>
      <c r="AQ18" s="35"/>
      <c r="AR18" s="35"/>
    </row>
    <row r="19" spans="1:121" x14ac:dyDescent="0.2">
      <c r="A19" s="7" t="s">
        <v>6</v>
      </c>
      <c r="B19" s="39">
        <f>IFERROR(B15/B17,0)</f>
        <v>0.84650574102964138</v>
      </c>
      <c r="C19" s="39">
        <f>IFERROR(C15/C17,0)</f>
        <v>1.1450429235569421</v>
      </c>
      <c r="D19" s="39">
        <f>IFERROR(D15/D17,0)</f>
        <v>1.2616950468018719</v>
      </c>
      <c r="E19" s="39">
        <f>IFERROR(E15/E17,0)</f>
        <v>1.1533658658346335</v>
      </c>
      <c r="F19" s="39">
        <f>IFERROR(F15/F17,0)</f>
        <v>0.8162235631825272</v>
      </c>
      <c r="G19" s="39">
        <f t="shared" ref="G19" si="1">IFERROR(G15/G17,0)</f>
        <v>0.32944313260530417</v>
      </c>
      <c r="H19" s="39">
        <f t="shared" ref="H19:M19" si="2">IFERROR(H15/H17,0)</f>
        <v>0.56573669578783148</v>
      </c>
      <c r="I19" s="39">
        <f t="shared" si="2"/>
        <v>0.4635048907956319</v>
      </c>
      <c r="J19" s="39">
        <f t="shared" si="2"/>
        <v>-0.28715575067082688</v>
      </c>
      <c r="K19" s="39">
        <f t="shared" si="2"/>
        <v>-0.3944057547581904</v>
      </c>
      <c r="L19" s="39">
        <f t="shared" si="2"/>
        <v>-0.43627023594383768</v>
      </c>
      <c r="M19" s="39">
        <f t="shared" si="2"/>
        <v>-0.66601162204056163</v>
      </c>
      <c r="N19" s="37"/>
      <c r="P19" s="38"/>
      <c r="Q19" s="38"/>
      <c r="R19" s="36"/>
      <c r="S19" s="36"/>
      <c r="T19" s="36"/>
      <c r="U19" s="36"/>
      <c r="V19" s="36"/>
      <c r="W19" s="36"/>
      <c r="X19" s="36"/>
      <c r="Y19" s="36"/>
      <c r="Z19" s="36"/>
      <c r="AG19" s="24"/>
      <c r="AH19" s="24"/>
      <c r="AI19" s="24"/>
      <c r="AJ19" s="35"/>
      <c r="AK19" s="35"/>
      <c r="AL19" s="35"/>
      <c r="AM19" s="35"/>
      <c r="AN19" s="35"/>
      <c r="AO19" s="35"/>
      <c r="AP19" s="35"/>
      <c r="AQ19" s="35"/>
      <c r="AR19" s="35"/>
    </row>
    <row r="20" spans="1:121" x14ac:dyDescent="0.2">
      <c r="A20" s="10" t="s">
        <v>7</v>
      </c>
      <c r="B20" s="76">
        <f>'[2]Gray''s Harbor Comm Credit'!$B$21</f>
        <v>0.86</v>
      </c>
      <c r="C20" s="76">
        <f>'[2]Gray''s Harbor Comm Credit'!$B$21</f>
        <v>0.86</v>
      </c>
      <c r="D20" s="76">
        <f>'[2]Gray''s Harbor Comm Credit'!$N$25</f>
        <v>0.94</v>
      </c>
      <c r="E20" s="76">
        <f>'[2]Gray''s Harbor Comm Credit'!$N$25</f>
        <v>0.94</v>
      </c>
      <c r="F20" s="76">
        <f>'[2]Gray''s Harbor Comm Credit'!$N$25</f>
        <v>0.94</v>
      </c>
      <c r="G20" s="76">
        <f>'[2]Gray''s Harbor Comm Credit'!$N$25</f>
        <v>0.94</v>
      </c>
      <c r="H20" s="76">
        <f>'[2]Gray''s Harbor Comm Credit'!$N$25</f>
        <v>0.94</v>
      </c>
      <c r="I20" s="76">
        <f>'[2]Gray''s Harbor Comm Credit'!$N$25</f>
        <v>0.94</v>
      </c>
      <c r="J20" s="76">
        <f>'[2]Gray''s Harbor Comm Credit'!$N$25</f>
        <v>0.94</v>
      </c>
      <c r="K20" s="76">
        <f>'[2]Gray''s Harbor Comm Credit'!$N$25</f>
        <v>0.94</v>
      </c>
      <c r="L20" s="76">
        <f>'[2]Gray''s Harbor Comm Credit'!$N$25</f>
        <v>0.94</v>
      </c>
      <c r="M20" s="76">
        <f>'[2]Gray''s Harbor Comm Credit'!$N$25</f>
        <v>0.94</v>
      </c>
      <c r="N20" s="86"/>
      <c r="P20" s="38"/>
      <c r="Q20" s="38"/>
      <c r="R20" s="40"/>
      <c r="S20" s="40"/>
      <c r="T20" s="40"/>
      <c r="U20" s="40"/>
      <c r="V20" s="40"/>
      <c r="W20" s="40"/>
      <c r="X20" s="40"/>
      <c r="Y20" s="40"/>
      <c r="Z20" s="40"/>
      <c r="AA20" s="10"/>
      <c r="AB20" s="10"/>
      <c r="AC20" s="10"/>
      <c r="AD20" s="10"/>
      <c r="AE20" s="10"/>
      <c r="AF20" s="10"/>
      <c r="AG20" s="35"/>
      <c r="AH20" s="35"/>
      <c r="AI20" s="35"/>
      <c r="AJ20" s="35"/>
      <c r="AK20" s="35"/>
      <c r="AL20" s="35"/>
      <c r="AM20" s="35"/>
      <c r="AN20" s="35"/>
      <c r="AO20" s="35"/>
      <c r="AP20" s="35"/>
      <c r="AQ20" s="35"/>
      <c r="AR20" s="35"/>
    </row>
    <row r="21" spans="1:121" x14ac:dyDescent="0.2">
      <c r="A21" s="68" t="s">
        <v>10</v>
      </c>
      <c r="B21" s="69">
        <f>+(B19-B20)*B17</f>
        <v>-86.498199999998675</v>
      </c>
      <c r="C21" s="69">
        <f t="shared" ref="C21:M21" si="3">+(C19-C20)*C17</f>
        <v>1827.1251399999992</v>
      </c>
      <c r="D21" s="69">
        <f t="shared" si="3"/>
        <v>2062.0652499999997</v>
      </c>
      <c r="E21" s="69">
        <f t="shared" si="3"/>
        <v>1367.6752000000013</v>
      </c>
      <c r="F21" s="69">
        <f t="shared" si="3"/>
        <v>-793.40696000000025</v>
      </c>
      <c r="G21" s="69">
        <f t="shared" si="3"/>
        <v>-3913.6695199999995</v>
      </c>
      <c r="H21" s="69">
        <f t="shared" si="3"/>
        <v>-2399.0277799999999</v>
      </c>
      <c r="I21" s="69">
        <f t="shared" si="3"/>
        <v>-3054.3336499999991</v>
      </c>
      <c r="J21" s="69">
        <f t="shared" si="3"/>
        <v>-7866.0683618000003</v>
      </c>
      <c r="K21" s="69">
        <f t="shared" si="3"/>
        <v>-8553.5408880000014</v>
      </c>
      <c r="L21" s="69">
        <f t="shared" si="3"/>
        <v>-8821.8922124000001</v>
      </c>
      <c r="M21" s="69">
        <f t="shared" si="3"/>
        <v>-10294.534497279999</v>
      </c>
      <c r="N21" s="70">
        <f>SUM(B21:M21)</f>
        <v>-40526.106479480004</v>
      </c>
      <c r="P21" s="4"/>
      <c r="Q21" s="4"/>
      <c r="R21" s="5"/>
      <c r="S21" s="5"/>
      <c r="T21" s="5"/>
      <c r="U21" s="5"/>
      <c r="V21" s="5"/>
      <c r="W21" s="5"/>
      <c r="X21" s="5"/>
      <c r="Y21" s="5"/>
      <c r="Z21" s="5"/>
      <c r="AA21" s="30"/>
      <c r="AG21" s="24"/>
      <c r="AH21" s="24"/>
      <c r="AI21" s="24"/>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row>
    <row r="22" spans="1:121" x14ac:dyDescent="0.2">
      <c r="I22" s="10"/>
      <c r="N22" s="31"/>
      <c r="AG22" s="24"/>
      <c r="AH22" s="24"/>
      <c r="AI22" s="24"/>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row>
    <row r="23" spans="1:121" x14ac:dyDescent="0.2">
      <c r="B23" s="41"/>
      <c r="C23" s="42"/>
      <c r="D23" s="42"/>
      <c r="E23" s="42"/>
      <c r="F23" s="42"/>
      <c r="G23" s="42"/>
      <c r="H23" s="42"/>
      <c r="I23" s="43"/>
      <c r="J23" s="43"/>
      <c r="K23" s="43"/>
      <c r="L23" s="43"/>
      <c r="M23" s="43" t="s">
        <v>14</v>
      </c>
      <c r="N23" s="44">
        <f>ROUND(N21/N17,2)</f>
        <v>-0.53</v>
      </c>
      <c r="O23" s="45"/>
      <c r="X23" s="42"/>
      <c r="Y23" s="42"/>
      <c r="Z23" s="42"/>
      <c r="AA23" s="46"/>
      <c r="AB23" s="46"/>
      <c r="AG23" s="24"/>
      <c r="AH23" s="24"/>
      <c r="AI23" s="24"/>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row>
    <row r="24" spans="1:121" x14ac:dyDescent="0.2">
      <c r="A24" s="79" t="s">
        <v>19</v>
      </c>
      <c r="B24" s="80">
        <v>43069</v>
      </c>
      <c r="C24" s="80">
        <v>43100</v>
      </c>
      <c r="D24" s="80">
        <v>43131</v>
      </c>
      <c r="E24" s="80">
        <v>43159</v>
      </c>
      <c r="F24" s="80">
        <v>43190</v>
      </c>
      <c r="G24" s="80">
        <v>43220</v>
      </c>
      <c r="H24" s="42"/>
      <c r="I24" s="43"/>
      <c r="J24" s="43"/>
      <c r="K24" s="43"/>
      <c r="L24" s="43"/>
      <c r="M24" s="43" t="s">
        <v>15</v>
      </c>
      <c r="N24" s="44">
        <f>SUM(B28:G28)/SUM(H17:M17)</f>
        <v>-0.74251571007488304</v>
      </c>
      <c r="O24" s="45"/>
      <c r="X24" s="42"/>
      <c r="Y24" s="42"/>
      <c r="Z24" s="42"/>
      <c r="AA24" s="46"/>
      <c r="AB24" s="46"/>
    </row>
    <row r="25" spans="1:121" ht="25.5" x14ac:dyDescent="0.2">
      <c r="A25" s="81" t="s">
        <v>20</v>
      </c>
      <c r="B25" s="85">
        <f>H12-45</f>
        <v>-9.8130000000000024</v>
      </c>
      <c r="C25" s="85">
        <f t="shared" ref="C25:G25" si="4">I12-45</f>
        <v>-12.064999999999984</v>
      </c>
      <c r="D25" s="85">
        <f t="shared" si="4"/>
        <v>-63.182946821271486</v>
      </c>
      <c r="E25" s="85">
        <f t="shared" si="4"/>
        <v>-78.516313474610158</v>
      </c>
      <c r="F25" s="85">
        <f t="shared" si="4"/>
        <v>-83.282307077169122</v>
      </c>
      <c r="G25" s="85">
        <f t="shared" si="4"/>
        <v>-95.741630489146729</v>
      </c>
      <c r="H25" s="42"/>
      <c r="I25" s="43"/>
      <c r="J25" s="43"/>
      <c r="K25" s="43"/>
      <c r="L25" s="43"/>
      <c r="M25" s="78" t="s">
        <v>16</v>
      </c>
      <c r="N25" s="47">
        <f>+N24+N23</f>
        <v>-1.2725157100748832</v>
      </c>
      <c r="O25" s="22"/>
      <c r="X25" s="42"/>
      <c r="Y25" s="42"/>
      <c r="Z25" s="42"/>
      <c r="AA25" s="48"/>
      <c r="AB25" s="48"/>
    </row>
    <row r="26" spans="1:121" ht="25.5" x14ac:dyDescent="0.2">
      <c r="A26" s="81" t="s">
        <v>21</v>
      </c>
      <c r="B26" s="62">
        <f>H9*B25</f>
        <v>-1011.3277800000003</v>
      </c>
      <c r="C26" s="62">
        <f t="shared" ref="C26:G26" si="5">I9*C25</f>
        <v>-1088.3836499999982</v>
      </c>
      <c r="D26" s="62">
        <f t="shared" si="5"/>
        <v>-6396.0397818000019</v>
      </c>
      <c r="E26" s="62">
        <f t="shared" si="5"/>
        <v>-5922.4980880000003</v>
      </c>
      <c r="F26" s="62">
        <f t="shared" si="5"/>
        <v>-6083.7065723999985</v>
      </c>
      <c r="G26" s="62">
        <f t="shared" si="5"/>
        <v>-8055.1983372800005</v>
      </c>
      <c r="H26" s="42"/>
      <c r="I26" s="43"/>
      <c r="J26" s="43"/>
      <c r="K26" s="43"/>
      <c r="L26" s="43"/>
      <c r="M26" s="43"/>
      <c r="N26" s="44"/>
      <c r="O26" s="49"/>
      <c r="X26" s="42"/>
      <c r="Y26" s="42"/>
      <c r="Z26" s="42"/>
      <c r="AA26" s="48"/>
      <c r="AB26" s="48"/>
    </row>
    <row r="27" spans="1:121" x14ac:dyDescent="0.2">
      <c r="A27" s="81"/>
      <c r="B27" s="82"/>
      <c r="C27" s="82"/>
      <c r="D27" s="82"/>
      <c r="E27" s="82"/>
      <c r="F27" s="82"/>
      <c r="G27" s="82"/>
      <c r="H27" s="42"/>
      <c r="I27" s="43"/>
      <c r="J27" s="43"/>
      <c r="K27" s="43"/>
      <c r="L27" s="43"/>
      <c r="M27" s="43" t="s">
        <v>8</v>
      </c>
      <c r="N27" s="44">
        <v>1.25</v>
      </c>
      <c r="O27" s="50"/>
      <c r="X27" s="42"/>
      <c r="Y27" s="42"/>
      <c r="Z27" s="42"/>
      <c r="AA27" s="48"/>
      <c r="AB27" s="48"/>
    </row>
    <row r="28" spans="1:121" x14ac:dyDescent="0.2">
      <c r="A28" s="83" t="s">
        <v>22</v>
      </c>
      <c r="B28" s="84">
        <f>SUM(B26:B27)</f>
        <v>-1011.3277800000003</v>
      </c>
      <c r="C28" s="84">
        <f t="shared" ref="C28:G28" si="6">SUM(C26:C27)</f>
        <v>-1088.3836499999982</v>
      </c>
      <c r="D28" s="84">
        <f t="shared" si="6"/>
        <v>-6396.0397818000019</v>
      </c>
      <c r="E28" s="84">
        <f t="shared" si="6"/>
        <v>-5922.4980880000003</v>
      </c>
      <c r="F28" s="84">
        <f t="shared" si="6"/>
        <v>-6083.7065723999985</v>
      </c>
      <c r="G28" s="84">
        <f t="shared" si="6"/>
        <v>-8055.1983372800005</v>
      </c>
      <c r="I28" s="43"/>
      <c r="J28" s="43"/>
      <c r="K28" s="43"/>
      <c r="L28" s="43"/>
      <c r="M28" s="43" t="s">
        <v>17</v>
      </c>
      <c r="N28" s="44">
        <f>N27-N25</f>
        <v>2.5225157100748832</v>
      </c>
      <c r="O28" s="50"/>
      <c r="P28" s="72">
        <f>N28/N27</f>
        <v>2.0180125680599064</v>
      </c>
      <c r="Q28" s="51"/>
      <c r="R28" s="30"/>
      <c r="S28" s="30"/>
      <c r="T28" s="30"/>
      <c r="U28" s="30"/>
      <c r="V28" s="30"/>
      <c r="W28" s="30"/>
      <c r="X28" s="30"/>
      <c r="Z28" s="30"/>
    </row>
    <row r="29" spans="1:121" x14ac:dyDescent="0.2">
      <c r="B29" s="52"/>
      <c r="C29" s="52"/>
      <c r="D29" s="52"/>
      <c r="E29" s="52"/>
      <c r="F29" s="52"/>
      <c r="G29" s="52"/>
      <c r="H29" s="52"/>
      <c r="I29" s="43"/>
      <c r="J29" s="43"/>
      <c r="K29" s="43"/>
      <c r="L29" s="43"/>
      <c r="M29" s="43" t="s">
        <v>18</v>
      </c>
      <c r="N29" s="73">
        <f>N28*N17</f>
        <v>194031.90841896003</v>
      </c>
      <c r="O29" s="53"/>
      <c r="AA29" s="30"/>
    </row>
    <row r="30" spans="1:121" x14ac:dyDescent="0.2">
      <c r="B30" s="52"/>
      <c r="C30" s="52"/>
      <c r="D30" s="52"/>
      <c r="E30" s="52"/>
      <c r="F30" s="52"/>
      <c r="G30" s="52"/>
      <c r="H30" s="52"/>
      <c r="I30" s="52"/>
      <c r="J30" s="52"/>
      <c r="K30" s="52"/>
      <c r="L30" s="52"/>
      <c r="M30" s="52"/>
      <c r="N30" s="54"/>
      <c r="P30" s="51"/>
      <c r="Q30" s="51"/>
      <c r="R30" s="30"/>
      <c r="S30" s="30"/>
      <c r="T30" s="30"/>
      <c r="U30" s="30"/>
      <c r="V30" s="30"/>
      <c r="W30" s="30"/>
      <c r="X30" s="30"/>
      <c r="Y30" s="30"/>
      <c r="Z30" s="30"/>
      <c r="AA30" s="55"/>
      <c r="AB30" s="28"/>
    </row>
    <row r="31" spans="1:121" x14ac:dyDescent="0.2">
      <c r="B31" s="52"/>
      <c r="C31" s="52"/>
      <c r="D31" s="52"/>
      <c r="E31" s="52"/>
      <c r="F31" s="52"/>
      <c r="G31" s="52"/>
      <c r="H31" s="52"/>
      <c r="I31" s="52"/>
      <c r="J31" s="52"/>
      <c r="K31" s="52"/>
      <c r="L31" s="52"/>
      <c r="M31" s="52"/>
      <c r="N31" s="4"/>
      <c r="Z31" s="52"/>
      <c r="AA31" s="23"/>
      <c r="AB31" s="5"/>
    </row>
    <row r="32" spans="1:121" x14ac:dyDescent="0.2">
      <c r="A32" s="10"/>
      <c r="B32" s="56"/>
      <c r="C32" s="56"/>
      <c r="D32" s="56"/>
      <c r="E32" s="56"/>
      <c r="F32" s="56"/>
      <c r="G32" s="56"/>
      <c r="H32" s="56"/>
      <c r="I32" s="56"/>
      <c r="J32" s="56"/>
      <c r="K32" s="56"/>
      <c r="L32" s="56"/>
      <c r="M32" s="56"/>
      <c r="N32" s="51"/>
      <c r="P32" s="38"/>
      <c r="Q32" s="38"/>
      <c r="R32" s="36"/>
      <c r="S32" s="36"/>
      <c r="T32" s="36"/>
      <c r="U32" s="36"/>
      <c r="V32" s="36"/>
      <c r="W32" s="36"/>
      <c r="X32" s="36"/>
      <c r="Y32" s="36"/>
      <c r="Z32" s="36"/>
    </row>
    <row r="33" spans="2:31" x14ac:dyDescent="0.2">
      <c r="L33" s="9"/>
      <c r="M33" s="64"/>
      <c r="P33" s="38"/>
      <c r="Q33" s="38"/>
      <c r="R33" s="38"/>
      <c r="S33" s="38"/>
      <c r="T33" s="38"/>
      <c r="U33" s="38"/>
      <c r="V33" s="38"/>
      <c r="W33" s="38"/>
      <c r="X33" s="38"/>
      <c r="Y33" s="38"/>
      <c r="Z33" s="38"/>
      <c r="AA33" s="9"/>
      <c r="AB33" s="9"/>
      <c r="AC33" s="9"/>
      <c r="AD33" s="9"/>
      <c r="AE33" s="9"/>
    </row>
    <row r="34" spans="2:31" x14ac:dyDescent="0.2">
      <c r="B34" s="71"/>
      <c r="C34" s="71"/>
      <c r="D34" s="71"/>
      <c r="E34" s="71"/>
      <c r="F34" s="71"/>
      <c r="G34" s="71"/>
      <c r="H34" s="71"/>
      <c r="I34" s="71"/>
      <c r="J34" s="71"/>
      <c r="K34" s="71"/>
      <c r="L34" s="71"/>
      <c r="M34" s="71"/>
      <c r="N34" s="21"/>
      <c r="P34" s="4"/>
      <c r="Q34" s="4"/>
      <c r="R34" s="4"/>
      <c r="S34" s="4"/>
      <c r="T34" s="4"/>
      <c r="U34" s="4"/>
      <c r="V34" s="4"/>
      <c r="W34" s="4"/>
      <c r="X34" s="4"/>
      <c r="Y34" s="4"/>
      <c r="Z34" s="4"/>
      <c r="AA34" s="51"/>
      <c r="AB34" s="9"/>
      <c r="AC34" s="9"/>
      <c r="AD34" s="9"/>
      <c r="AE34" s="9"/>
    </row>
    <row r="35" spans="2:31" x14ac:dyDescent="0.2">
      <c r="L35" s="9"/>
      <c r="M35" s="64"/>
      <c r="N35" s="57"/>
      <c r="R35" s="9"/>
      <c r="S35" s="9"/>
      <c r="T35" s="9"/>
      <c r="U35" s="9"/>
      <c r="V35" s="9"/>
      <c r="W35" s="9"/>
      <c r="X35" s="9"/>
      <c r="Y35" s="9"/>
      <c r="Z35" s="9"/>
      <c r="AA35" s="9"/>
      <c r="AB35" s="9"/>
      <c r="AC35" s="9"/>
      <c r="AD35" s="9"/>
      <c r="AE35" s="9"/>
    </row>
    <row r="36" spans="2:31" x14ac:dyDescent="0.2">
      <c r="L36" s="9"/>
      <c r="M36" s="64"/>
      <c r="N36" s="21"/>
      <c r="R36" s="9"/>
      <c r="S36" s="9"/>
      <c r="T36" s="9"/>
      <c r="U36" s="9"/>
      <c r="V36" s="9"/>
      <c r="W36" s="9"/>
      <c r="X36" s="9"/>
      <c r="Y36" s="65"/>
      <c r="Z36" s="9"/>
      <c r="AA36" s="9"/>
      <c r="AB36" s="9"/>
      <c r="AC36" s="9"/>
      <c r="AD36" s="9"/>
      <c r="AE36" s="9"/>
    </row>
    <row r="37" spans="2:31" x14ac:dyDescent="0.2">
      <c r="L37" s="9"/>
      <c r="M37" s="9"/>
      <c r="N37" s="54"/>
      <c r="R37" s="9"/>
      <c r="S37" s="9"/>
      <c r="T37" s="9"/>
      <c r="U37" s="9"/>
      <c r="V37" s="9"/>
      <c r="W37" s="9"/>
      <c r="X37" s="9"/>
      <c r="Y37" s="9"/>
      <c r="Z37" s="9"/>
      <c r="AA37" s="9"/>
      <c r="AB37" s="9"/>
      <c r="AC37" s="9"/>
      <c r="AD37" s="9"/>
      <c r="AE37" s="9"/>
    </row>
    <row r="38" spans="2:31" x14ac:dyDescent="0.2">
      <c r="L38" s="9"/>
      <c r="M38" s="9"/>
      <c r="R38" s="9"/>
      <c r="S38" s="9"/>
      <c r="T38" s="9"/>
      <c r="U38" s="9"/>
      <c r="V38" s="9"/>
      <c r="W38" s="9"/>
      <c r="X38" s="66"/>
      <c r="Y38" s="66"/>
      <c r="Z38" s="66"/>
      <c r="AA38" s="67"/>
      <c r="AB38" s="9"/>
      <c r="AC38" s="9"/>
      <c r="AD38" s="9"/>
      <c r="AE38" s="9"/>
    </row>
    <row r="39" spans="2:31" x14ac:dyDescent="0.2">
      <c r="L39" s="9"/>
      <c r="M39" s="9"/>
      <c r="N39" s="58"/>
      <c r="R39" s="9"/>
      <c r="S39" s="9"/>
      <c r="T39" s="9"/>
      <c r="U39" s="9"/>
      <c r="V39" s="9"/>
      <c r="W39" s="9"/>
      <c r="X39" s="66"/>
      <c r="Y39" s="66"/>
      <c r="Z39" s="66"/>
      <c r="AA39" s="67"/>
      <c r="AB39" s="9"/>
      <c r="AC39" s="9"/>
      <c r="AD39" s="9"/>
      <c r="AE39" s="9"/>
    </row>
    <row r="40" spans="2:31" x14ac:dyDescent="0.2">
      <c r="X40" s="42"/>
      <c r="Y40" s="42"/>
      <c r="Z40" s="42"/>
      <c r="AA40" s="48"/>
    </row>
    <row r="43" spans="2:31" x14ac:dyDescent="0.2">
      <c r="AA43" s="30"/>
    </row>
    <row r="44" spans="2:31" x14ac:dyDescent="0.2">
      <c r="AA44" s="30"/>
    </row>
    <row r="45" spans="2:31" x14ac:dyDescent="0.2">
      <c r="AA45" s="30"/>
    </row>
    <row r="47" spans="2:31" x14ac:dyDescent="0.2">
      <c r="AA47" s="36"/>
    </row>
  </sheetData>
  <pageMargins left="0.75" right="0.25" top="1" bottom="1" header="0.5" footer="0.5"/>
  <pageSetup scale="57" orientation="landscape"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62DBF06137F2D429E8A604F48E36B49" ma:contentTypeVersion="68" ma:contentTypeDescription="" ma:contentTypeScope="" ma:versionID="8ccca512a71c5cd3cd6639bae9faee42">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2018-05-16T07:00:00+00:00</OpenedDate>
    <SignificantOrder xmlns="dc463f71-b30c-4ab2-9473-d307f9d35888">false</SignificantOrder>
    <Date1 xmlns="dc463f71-b30c-4ab2-9473-d307f9d35888">2018-05-16T07:00:00+00:00</Date1>
    <IsDocumentOrder xmlns="dc463f71-b30c-4ab2-9473-d307f9d35888">false</IsDocumentOrder>
    <IsHighlyConfidential xmlns="dc463f71-b30c-4ab2-9473-d307f9d35888">false</IsHighlyConfidential>
    <CaseCompanyNames xmlns="dc463f71-b30c-4ab2-9473-d307f9d35888">HAROLD LEMAY ENTERPRISES, INC.</CaseCompanyNames>
    <Nickname xmlns="http://schemas.microsoft.com/sharepoint/v3" xsi:nil="true"/>
    <DocketNumber xmlns="dc463f71-b30c-4ab2-9473-d307f9d35888">180436</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5C394F96-F4E0-485D-B0C5-B920587DCE77}"/>
</file>

<file path=customXml/itemProps2.xml><?xml version="1.0" encoding="utf-8"?>
<ds:datastoreItem xmlns:ds="http://schemas.openxmlformats.org/officeDocument/2006/customXml" ds:itemID="{85BAD46D-2431-4881-93FB-9A94CEFF0401}"/>
</file>

<file path=customXml/itemProps3.xml><?xml version="1.0" encoding="utf-8"?>
<ds:datastoreItem xmlns:ds="http://schemas.openxmlformats.org/officeDocument/2006/customXml" ds:itemID="{C521FDE9-30EA-4A1A-A573-248C5DFF45CD}"/>
</file>

<file path=customXml/itemProps4.xml><?xml version="1.0" encoding="utf-8"?>
<ds:datastoreItem xmlns:ds="http://schemas.openxmlformats.org/officeDocument/2006/customXml" ds:itemID="{389B270D-3748-475F-90A7-655DD677C6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Gray's Harbor Comm Credit</vt:lpstr>
      <vt:lpstr>'Gray''s Harbor Comm Credit'!Print_Area</vt:lpstr>
      <vt:lpstr>'Gray''s Harbor Comm Credit'!Print_Titles</vt:lpstr>
    </vt:vector>
  </TitlesOfParts>
  <Company>Waste Connections,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WCNX</dc:creator>
  <cp:lastModifiedBy>Lindsay Waldram</cp:lastModifiedBy>
  <cp:lastPrinted>2018-05-14T20:19:06Z</cp:lastPrinted>
  <dcterms:created xsi:type="dcterms:W3CDTF">2014-05-08T17:32:42Z</dcterms:created>
  <dcterms:modified xsi:type="dcterms:W3CDTF">2018-05-14T20:19:12Z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0x0101006E56B4D1795A2E4DB2F0B01679ED314A00D62DBF06137F2D429E8A604F48E36B49</vt:lpwstr>
  </property>
  <property fmtid="{D5CDD505-2E9C-101B-9397-08002B2CF9AE}" pid="3" name="_docset_NoMedatataSyncRequired">
    <vt:lpwstr>False</vt:lpwstr>
  </property>
  <property fmtid="{D5CDD505-2E9C-101B-9397-08002B2CF9AE}" pid="4" name="IsEFSEC">
    <vt:bool>false</vt:bool>
  </property>
</Properties>
</file>