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ptember 2017\Sept 29 Friday\Avista Tariff 7934\"/>
    </mc:Choice>
  </mc:AlternateContent>
  <bookViews>
    <workbookView xWindow="360" yWindow="75" windowWidth="11340" windowHeight="6795"/>
  </bookViews>
  <sheets>
    <sheet name="Lev and Tilt" sheetId="3" r:id="rId1"/>
    <sheet name="2017 IRP Prices" sheetId="4" r:id="rId2"/>
    <sheet name="2017 IRP L&amp;R" sheetId="5" r:id="rId3"/>
  </sheets>
  <definedNames>
    <definedName name="DIS">'Lev and Tilt'!$C$20</definedName>
    <definedName name="DR">'2017 IRP Prices'!#REF!</definedName>
  </definedNames>
  <calcPr calcId="152511"/>
</workbook>
</file>

<file path=xl/calcChain.xml><?xml version="1.0" encoding="utf-8"?>
<calcChain xmlns="http://schemas.openxmlformats.org/spreadsheetml/2006/main">
  <c r="C27" i="4" l="1"/>
  <c r="C28" i="4"/>
  <c r="C11" i="3"/>
  <c r="E11" i="4" l="1"/>
  <c r="E12" i="4" l="1"/>
  <c r="E13" i="4" s="1"/>
  <c r="E14" i="4" s="1"/>
  <c r="E7" i="4"/>
  <c r="B11" i="4"/>
  <c r="B12" i="4"/>
  <c r="B13" i="4"/>
  <c r="B14" i="4"/>
  <c r="B10" i="4"/>
  <c r="L10" i="4" l="1"/>
  <c r="C19" i="4" s="1"/>
  <c r="L11" i="4"/>
  <c r="C20" i="4" s="1"/>
  <c r="L12" i="4"/>
  <c r="C21" i="4" s="1"/>
  <c r="L13" i="4"/>
  <c r="C22" i="4" s="1"/>
  <c r="L14" i="4"/>
  <c r="C23" i="4" s="1"/>
  <c r="L16" i="4" l="1"/>
  <c r="C25" i="4" s="1"/>
  <c r="L17" i="4"/>
  <c r="C26" i="4" s="1"/>
  <c r="L18" i="4"/>
  <c r="L19" i="4"/>
  <c r="L20" i="4"/>
  <c r="L21" i="4"/>
  <c r="L22" i="4"/>
  <c r="L23" i="4"/>
  <c r="L24" i="4"/>
  <c r="L25" i="4"/>
  <c r="L26" i="4"/>
  <c r="L27" i="4"/>
  <c r="L28" i="4"/>
  <c r="L29" i="4"/>
  <c r="L15" i="4"/>
  <c r="C24" i="4" s="1"/>
  <c r="C18" i="4" s="1"/>
  <c r="C11" i="4" l="1"/>
  <c r="C10" i="4"/>
  <c r="C12" i="4"/>
  <c r="C13" i="4"/>
  <c r="C14" i="4"/>
  <c r="C13" i="3"/>
  <c r="F9" i="3" l="1"/>
  <c r="D14" i="4"/>
  <c r="B17" i="3" s="1"/>
  <c r="D13" i="4" l="1"/>
  <c r="B16" i="3" s="1"/>
  <c r="D12" i="4"/>
  <c r="B15" i="3" s="1"/>
  <c r="C14" i="3"/>
  <c r="G9" i="3" l="1"/>
  <c r="D11" i="4"/>
  <c r="B14" i="3" s="1"/>
  <c r="C15" i="3"/>
  <c r="H9" i="3" s="1"/>
  <c r="D10" i="4" l="1"/>
  <c r="D7" i="4" s="1"/>
  <c r="C16" i="3"/>
  <c r="I9" i="3" l="1"/>
  <c r="B13" i="3"/>
  <c r="B11" i="3" s="1"/>
  <c r="C17" i="3"/>
  <c r="J9" i="3" l="1"/>
  <c r="A26" i="3"/>
  <c r="E8" i="4"/>
</calcChain>
</file>

<file path=xl/sharedStrings.xml><?xml version="1.0" encoding="utf-8"?>
<sst xmlns="http://schemas.openxmlformats.org/spreadsheetml/2006/main" count="37" uniqueCount="27">
  <si>
    <t>Avoided</t>
  </si>
  <si>
    <t>Cost</t>
  </si>
  <si>
    <t>$/MWh</t>
  </si>
  <si>
    <t>Avista Corp.</t>
  </si>
  <si>
    <t>Washington Avoided Cost</t>
  </si>
  <si>
    <t>Levelized</t>
  </si>
  <si>
    <t>&amp; Tilted @</t>
  </si>
  <si>
    <t>Seasonal Adjustment</t>
  </si>
  <si>
    <t>July - Feb</t>
  </si>
  <si>
    <t>March - June</t>
  </si>
  <si>
    <t>Capacity</t>
  </si>
  <si>
    <t>Total</t>
  </si>
  <si>
    <t>Energy</t>
  </si>
  <si>
    <t>Rate</t>
  </si>
  <si>
    <t>Year of Delivery</t>
  </si>
  <si>
    <t>Year</t>
  </si>
  <si>
    <t>Levelized 10 years</t>
  </si>
  <si>
    <t>Flat Energy $/MWh</t>
  </si>
  <si>
    <t>Capacity Value $/kW-Yr</t>
  </si>
  <si>
    <t>Rates Effective January 1, 2018</t>
  </si>
  <si>
    <t>Table 11.6: 2017 IRP Avoided Costs</t>
  </si>
  <si>
    <t>Nominal After Tax Discount Rate*</t>
  </si>
  <si>
    <t>*Discount rate based on 2015 GRC Cost of Capital, Docket UE-050204 Order No. 6, 9.5% ROE, 7.29% rate of return, and 48.5% equity component.</t>
  </si>
  <si>
    <t>2017 IRP Avoided Costs</t>
  </si>
  <si>
    <t>Tilted*</t>
  </si>
  <si>
    <t>*Purpose of leveleized and titled rate is to smooth out changes in rate from year to year</t>
  </si>
  <si>
    <t>All figures from 2017 Electric IRP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</si>
</sst>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6BE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8" fontId="5" fillId="0" borderId="0" xfId="0" applyNumberFormat="1" applyFont="1" applyAlignment="1">
      <alignment horizontal="right"/>
    </xf>
    <xf numFmtId="10" fontId="0" fillId="0" borderId="0" xfId="2" applyNumberFormat="1" applyFont="1"/>
    <xf numFmtId="0" fontId="0" fillId="4" borderId="0" xfId="0" applyFill="1"/>
    <xf numFmtId="0" fontId="0" fillId="0" borderId="0" xfId="0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8" fontId="5" fillId="0" borderId="0" xfId="0" applyNumberFormat="1" applyFont="1" applyBorder="1" applyAlignment="1">
      <alignment horizontal="right"/>
    </xf>
    <xf numFmtId="0" fontId="0" fillId="0" borderId="0" xfId="0" applyBorder="1"/>
    <xf numFmtId="164" fontId="0" fillId="3" borderId="0" xfId="0" applyNumberFormat="1" applyFill="1" applyBorder="1"/>
    <xf numFmtId="164" fontId="0" fillId="0" borderId="0" xfId="0" applyNumberFormat="1" applyFill="1" applyBorder="1"/>
    <xf numFmtId="0" fontId="0" fillId="0" borderId="0" xfId="0" applyFill="1"/>
    <xf numFmtId="38" fontId="0" fillId="0" borderId="0" xfId="0" applyNumberFormat="1"/>
    <xf numFmtId="0" fontId="6" fillId="0" borderId="0" xfId="0" applyFont="1"/>
    <xf numFmtId="0" fontId="5" fillId="0" borderId="0" xfId="0" applyFont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0" fillId="0" borderId="2" xfId="0" applyBorder="1"/>
    <xf numFmtId="165" fontId="0" fillId="3" borderId="3" xfId="2" applyNumberFormat="1" applyFont="1" applyFill="1" applyBorder="1"/>
    <xf numFmtId="0" fontId="0" fillId="0" borderId="3" xfId="0" applyBorder="1"/>
    <xf numFmtId="8" fontId="0" fillId="0" borderId="0" xfId="1" applyNumberFormat="1" applyFont="1"/>
    <xf numFmtId="8" fontId="0" fillId="0" borderId="2" xfId="1" applyNumberFormat="1" applyFont="1" applyBorder="1"/>
    <xf numFmtId="8" fontId="8" fillId="0" borderId="3" xfId="0" applyNumberFormat="1" applyFont="1" applyBorder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7" fontId="0" fillId="0" borderId="0" xfId="0" applyNumberFormat="1"/>
    <xf numFmtId="7" fontId="0" fillId="0" borderId="2" xfId="0" applyNumberFormat="1" applyBorder="1"/>
    <xf numFmtId="7" fontId="5" fillId="0" borderId="3" xfId="0" applyNumberFormat="1" applyFont="1" applyBorder="1"/>
    <xf numFmtId="7" fontId="5" fillId="0" borderId="4" xfId="0" applyNumberFormat="1" applyFont="1" applyBorder="1"/>
    <xf numFmtId="8" fontId="0" fillId="0" borderId="0" xfId="0" applyNumberFormat="1"/>
    <xf numFmtId="7" fontId="0" fillId="0" borderId="6" xfId="0" applyNumberFormat="1" applyBorder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7" fontId="5" fillId="5" borderId="3" xfId="0" applyNumberFormat="1" applyFont="1" applyFill="1" applyBorder="1"/>
    <xf numFmtId="0" fontId="0" fillId="6" borderId="0" xfId="0" applyFill="1" applyBorder="1"/>
    <xf numFmtId="0" fontId="2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7" fontId="0" fillId="0" borderId="0" xfId="0" applyNumberFormat="1" applyFill="1" applyBorder="1"/>
    <xf numFmtId="8" fontId="0" fillId="0" borderId="0" xfId="1" applyNumberFormat="1" applyFont="1" applyBorder="1"/>
    <xf numFmtId="0" fontId="1" fillId="0" borderId="0" xfId="0" applyFont="1"/>
    <xf numFmtId="0" fontId="0" fillId="6" borderId="10" xfId="0" applyFill="1" applyBorder="1"/>
    <xf numFmtId="0" fontId="0" fillId="6" borderId="11" xfId="0" applyFill="1" applyBorder="1"/>
    <xf numFmtId="0" fontId="2" fillId="6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0" fillId="6" borderId="12" xfId="0" applyFill="1" applyBorder="1"/>
    <xf numFmtId="164" fontId="0" fillId="6" borderId="13" xfId="0" applyNumberFormat="1" applyFill="1" applyBorder="1" applyAlignment="1">
      <alignment horizontal="center"/>
    </xf>
    <xf numFmtId="164" fontId="0" fillId="6" borderId="14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5" fontId="2" fillId="0" borderId="16" xfId="2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8" fontId="5" fillId="0" borderId="16" xfId="0" applyNumberFormat="1" applyFont="1" applyBorder="1" applyAlignment="1">
      <alignment horizontal="right"/>
    </xf>
    <xf numFmtId="0" fontId="0" fillId="0" borderId="16" xfId="0" applyBorder="1"/>
    <xf numFmtId="164" fontId="0" fillId="3" borderId="16" xfId="0" applyNumberFormat="1" applyFill="1" applyBorder="1"/>
    <xf numFmtId="0" fontId="0" fillId="0" borderId="0" xfId="0" applyAlignment="1">
      <alignment wrapText="1"/>
    </xf>
    <xf numFmtId="8" fontId="0" fillId="0" borderId="3" xfId="1" applyNumberFormat="1" applyFont="1" applyBorder="1"/>
    <xf numFmtId="0" fontId="1" fillId="2" borderId="1" xfId="0" applyFont="1" applyFill="1" applyBorder="1" applyAlignment="1">
      <alignment horizontal="center" wrapText="1"/>
    </xf>
    <xf numFmtId="8" fontId="1" fillId="0" borderId="0" xfId="1" applyNumberFormat="1" applyFont="1"/>
    <xf numFmtId="7" fontId="0" fillId="0" borderId="0" xfId="0" applyNumberFormat="1" applyBorder="1"/>
    <xf numFmtId="7" fontId="5" fillId="0" borderId="0" xfId="0" applyNumberFormat="1" applyFont="1" applyBorder="1"/>
    <xf numFmtId="0" fontId="11" fillId="0" borderId="0" xfId="0" applyFont="1"/>
    <xf numFmtId="0" fontId="10" fillId="0" borderId="17" xfId="0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right" vertical="center" wrapText="1"/>
    </xf>
    <xf numFmtId="164" fontId="0" fillId="0" borderId="17" xfId="0" applyNumberFormat="1" applyBorder="1"/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9525</xdr:rowOff>
    </xdr:from>
    <xdr:to>
      <xdr:col>10</xdr:col>
      <xdr:colOff>571501</xdr:colOff>
      <xdr:row>27</xdr:row>
      <xdr:rowOff>119059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33375"/>
          <a:ext cx="6667500" cy="4157659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190501</xdr:colOff>
      <xdr:row>2</xdr:row>
      <xdr:rowOff>142874</xdr:rowOff>
    </xdr:from>
    <xdr:to>
      <xdr:col>22</xdr:col>
      <xdr:colOff>544579</xdr:colOff>
      <xdr:row>24</xdr:row>
      <xdr:rowOff>142411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101" y="466724"/>
          <a:ext cx="7059678" cy="3561887"/>
        </a:xfrm>
        <a:prstGeom prst="rect">
          <a:avLst/>
        </a:prstGeom>
      </xdr:spPr>
    </xdr:pic>
    <xdr:clientData/>
  </xdr:twoCellAnchor>
  <xdr:twoCellAnchor editAs="oneCell">
    <xdr:from>
      <xdr:col>11</xdr:col>
      <xdr:colOff>133351</xdr:colOff>
      <xdr:row>25</xdr:row>
      <xdr:rowOff>152400</xdr:rowOff>
    </xdr:from>
    <xdr:to>
      <xdr:col>22</xdr:col>
      <xdr:colOff>278211</xdr:colOff>
      <xdr:row>52</xdr:row>
      <xdr:rowOff>94681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38951" y="4200525"/>
          <a:ext cx="6850460" cy="4314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E29" sqref="E29"/>
    </sheetView>
  </sheetViews>
  <sheetFormatPr defaultRowHeight="12.75" x14ac:dyDescent="0.2"/>
  <cols>
    <col min="1" max="1" width="9" customWidth="1"/>
    <col min="2" max="2" width="10.28515625" customWidth="1"/>
    <col min="3" max="3" width="11.85546875" customWidth="1"/>
    <col min="4" max="4" width="6.5703125" customWidth="1"/>
    <col min="5" max="5" width="9" customWidth="1"/>
    <col min="6" max="6" width="9.5703125" customWidth="1"/>
    <col min="7" max="7" width="10.28515625" customWidth="1"/>
    <col min="8" max="9" width="10.7109375" customWidth="1"/>
    <col min="10" max="10" width="10.28515625" customWidth="1"/>
  </cols>
  <sheetData>
    <row r="1" spans="1:10" ht="15.75" x14ac:dyDescent="0.25">
      <c r="A1" s="17" t="s">
        <v>3</v>
      </c>
    </row>
    <row r="2" spans="1:10" ht="15.75" x14ac:dyDescent="0.25">
      <c r="A2" s="17" t="s">
        <v>4</v>
      </c>
    </row>
    <row r="3" spans="1:10" ht="15.75" x14ac:dyDescent="0.25">
      <c r="A3" s="17" t="s">
        <v>19</v>
      </c>
    </row>
    <row r="4" spans="1:10" x14ac:dyDescent="0.2">
      <c r="E4" s="70" t="s">
        <v>14</v>
      </c>
      <c r="F4" s="71"/>
      <c r="G4" s="71"/>
      <c r="H4" s="71"/>
      <c r="I4" s="71"/>
      <c r="J4" s="72"/>
    </row>
    <row r="5" spans="1:10" x14ac:dyDescent="0.2">
      <c r="E5" s="46"/>
      <c r="F5" s="40"/>
      <c r="G5" s="40"/>
      <c r="H5" s="40"/>
      <c r="I5" s="40"/>
      <c r="J5" s="47"/>
    </row>
    <row r="6" spans="1:10" x14ac:dyDescent="0.2">
      <c r="B6" s="2">
        <v>2017</v>
      </c>
      <c r="C6" s="53" t="s">
        <v>5</v>
      </c>
      <c r="D6" s="8"/>
      <c r="E6" s="46"/>
      <c r="F6" s="41">
        <v>2018</v>
      </c>
      <c r="G6" s="41">
        <v>2019</v>
      </c>
      <c r="H6" s="41">
        <v>2020</v>
      </c>
      <c r="I6" s="41">
        <v>2021</v>
      </c>
      <c r="J6" s="48">
        <v>2022</v>
      </c>
    </row>
    <row r="7" spans="1:10" x14ac:dyDescent="0.2">
      <c r="B7" s="2" t="s">
        <v>0</v>
      </c>
      <c r="C7" s="54" t="s">
        <v>6</v>
      </c>
      <c r="D7" s="8"/>
      <c r="E7" s="46"/>
      <c r="F7" s="42" t="s">
        <v>2</v>
      </c>
      <c r="G7" s="42" t="s">
        <v>2</v>
      </c>
      <c r="H7" s="42" t="s">
        <v>2</v>
      </c>
      <c r="I7" s="42" t="s">
        <v>2</v>
      </c>
      <c r="J7" s="49" t="s">
        <v>2</v>
      </c>
    </row>
    <row r="8" spans="1:10" x14ac:dyDescent="0.2">
      <c r="B8" s="3" t="s">
        <v>1</v>
      </c>
      <c r="C8" s="55">
        <v>1.4999999999999999E-2</v>
      </c>
      <c r="D8" s="9"/>
      <c r="E8" s="46"/>
      <c r="F8" s="40"/>
      <c r="G8" s="40"/>
      <c r="H8" s="40"/>
      <c r="I8" s="40"/>
      <c r="J8" s="47"/>
    </row>
    <row r="9" spans="1:10" x14ac:dyDescent="0.2">
      <c r="B9" s="4" t="s">
        <v>2</v>
      </c>
      <c r="C9" s="56"/>
      <c r="D9" s="10"/>
      <c r="E9" s="50" t="s">
        <v>13</v>
      </c>
      <c r="F9" s="51">
        <f>C13</f>
        <v>25.03</v>
      </c>
      <c r="G9" s="51">
        <f>C14</f>
        <v>25.405449999999998</v>
      </c>
      <c r="H9" s="51">
        <f>C15</f>
        <v>25.786531749999995</v>
      </c>
      <c r="I9" s="51">
        <f>C16</f>
        <v>26.173329726249992</v>
      </c>
      <c r="J9" s="52">
        <f>C17</f>
        <v>26.565929672143739</v>
      </c>
    </row>
    <row r="10" spans="1:10" x14ac:dyDescent="0.2">
      <c r="B10" s="4"/>
      <c r="C10" s="56"/>
      <c r="D10" s="10"/>
    </row>
    <row r="11" spans="1:10" x14ac:dyDescent="0.2">
      <c r="A11" t="s">
        <v>5</v>
      </c>
      <c r="B11" s="5">
        <f>-PMT(DIS,5,NPV(DIS,B13:B17))</f>
        <v>25.745768274717733</v>
      </c>
      <c r="C11" s="57">
        <f>-PMT(DIS,5,NPV(DIS,C13:C17))</f>
        <v>25.745061857684139</v>
      </c>
      <c r="D11" s="11"/>
    </row>
    <row r="12" spans="1:10" x14ac:dyDescent="0.2">
      <c r="C12" s="58"/>
      <c r="D12" s="12"/>
      <c r="E12" s="7" t="s">
        <v>7</v>
      </c>
      <c r="F12" s="7"/>
      <c r="G12" s="7" t="s">
        <v>8</v>
      </c>
      <c r="H12" s="7"/>
      <c r="I12" s="7">
        <v>1.08</v>
      </c>
    </row>
    <row r="13" spans="1:10" ht="12.75" customHeight="1" x14ac:dyDescent="0.2">
      <c r="A13" s="2">
        <v>2018</v>
      </c>
      <c r="B13" s="13">
        <f>'2017 IRP Prices'!D10</f>
        <v>25.246815777296142</v>
      </c>
      <c r="C13" s="59">
        <f>'2017 IRP Prices'!E10</f>
        <v>25.03</v>
      </c>
      <c r="D13" s="14"/>
      <c r="E13" s="7"/>
      <c r="F13" s="7"/>
      <c r="G13" s="7" t="s">
        <v>9</v>
      </c>
      <c r="H13" s="7"/>
      <c r="I13" s="7">
        <v>0.84</v>
      </c>
    </row>
    <row r="14" spans="1:10" ht="12.75" customHeight="1" x14ac:dyDescent="0.2">
      <c r="A14" s="2">
        <v>2019</v>
      </c>
      <c r="B14" s="13">
        <f>'2017 IRP Prices'!D11</f>
        <v>25.166815777296144</v>
      </c>
      <c r="C14" s="59">
        <f>'2017 IRP Prices'!E11</f>
        <v>25.405449999999998</v>
      </c>
      <c r="D14" s="14"/>
    </row>
    <row r="15" spans="1:10" ht="12.75" customHeight="1" x14ac:dyDescent="0.2">
      <c r="A15" s="2">
        <v>2020</v>
      </c>
      <c r="B15" s="13">
        <f>'2017 IRP Prices'!D12</f>
        <v>25.446815777296141</v>
      </c>
      <c r="C15" s="59">
        <f>'2017 IRP Prices'!E12</f>
        <v>25.786531749999995</v>
      </c>
      <c r="D15" s="14"/>
    </row>
    <row r="16" spans="1:10" ht="12.75" customHeight="1" x14ac:dyDescent="0.2">
      <c r="A16" s="2">
        <v>2021</v>
      </c>
      <c r="B16" s="13">
        <f>'2017 IRP Prices'!D13</f>
        <v>25.756815777296143</v>
      </c>
      <c r="C16" s="59">
        <f>'2017 IRP Prices'!E13</f>
        <v>26.173329726249992</v>
      </c>
      <c r="D16" s="14"/>
    </row>
    <row r="17" spans="1:4" ht="12.75" customHeight="1" x14ac:dyDescent="0.2">
      <c r="A17" s="2">
        <v>2022</v>
      </c>
      <c r="B17" s="13">
        <f>'2017 IRP Prices'!D14</f>
        <v>27.406815777296142</v>
      </c>
      <c r="C17" s="59">
        <f>'2017 IRP Prices'!E14</f>
        <v>26.565929672143739</v>
      </c>
      <c r="D17" s="14"/>
    </row>
    <row r="18" spans="1:4" x14ac:dyDescent="0.2">
      <c r="A18" s="2"/>
      <c r="B18" s="1"/>
      <c r="C18" s="1"/>
      <c r="D18" s="1"/>
    </row>
    <row r="19" spans="1:4" x14ac:dyDescent="0.2">
      <c r="A19" s="15"/>
      <c r="B19" s="15"/>
      <c r="C19" s="15"/>
      <c r="D19" s="15"/>
    </row>
    <row r="20" spans="1:4" ht="51" x14ac:dyDescent="0.2">
      <c r="A20" s="60" t="s">
        <v>21</v>
      </c>
      <c r="C20" s="6">
        <v>6.3500000000000001E-2</v>
      </c>
    </row>
    <row r="22" spans="1:4" x14ac:dyDescent="0.2">
      <c r="A22" t="s">
        <v>22</v>
      </c>
      <c r="D22" s="6"/>
    </row>
    <row r="26" spans="1:4" hidden="1" x14ac:dyDescent="0.2">
      <c r="A26" s="35">
        <f>B11-C11</f>
        <v>7.0641703359441976E-4</v>
      </c>
    </row>
  </sheetData>
  <mergeCells count="1">
    <mergeCell ref="E4:J4"/>
  </mergeCells>
  <phoneticPr fontId="0" type="noConversion"/>
  <pageMargins left="0.75" right="0.75" top="1" bottom="1" header="0.5" footer="0.5"/>
  <pageSetup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L19" sqref="L19"/>
    </sheetView>
  </sheetViews>
  <sheetFormatPr defaultRowHeight="12.75" x14ac:dyDescent="0.2"/>
  <cols>
    <col min="1" max="1" width="6.42578125" customWidth="1"/>
    <col min="2" max="2" width="10.5703125" style="16" customWidth="1"/>
    <col min="3" max="3" width="10.28515625" customWidth="1"/>
    <col min="4" max="4" width="10.42578125" customWidth="1"/>
    <col min="5" max="5" width="10.7109375" customWidth="1"/>
    <col min="6" max="6" width="2.140625" customWidth="1"/>
    <col min="7" max="7" width="4.140625" customWidth="1"/>
    <col min="10" max="10" width="15" customWidth="1"/>
    <col min="11" max="11" width="14.85546875" customWidth="1"/>
  </cols>
  <sheetData>
    <row r="1" spans="1:12" ht="15.75" x14ac:dyDescent="0.25">
      <c r="A1" s="17" t="s">
        <v>23</v>
      </c>
      <c r="B1"/>
    </row>
    <row r="2" spans="1:12" ht="15.75" customHeight="1" x14ac:dyDescent="0.2">
      <c r="A2" s="18"/>
      <c r="B2"/>
    </row>
    <row r="3" spans="1:12" ht="13.5" thickBot="1" x14ac:dyDescent="0.25">
      <c r="B3"/>
    </row>
    <row r="4" spans="1:12" x14ac:dyDescent="0.2">
      <c r="B4" s="19" t="s">
        <v>12</v>
      </c>
      <c r="C4" s="20" t="s">
        <v>10</v>
      </c>
      <c r="D4" s="21" t="s">
        <v>11</v>
      </c>
      <c r="E4" s="62" t="s">
        <v>24</v>
      </c>
    </row>
    <row r="5" spans="1:12" ht="15" x14ac:dyDescent="0.25">
      <c r="B5" s="37" t="s">
        <v>2</v>
      </c>
      <c r="C5" s="37" t="s">
        <v>2</v>
      </c>
      <c r="D5" s="38" t="s">
        <v>2</v>
      </c>
      <c r="E5" s="23">
        <v>1.4999999999999999E-2</v>
      </c>
      <c r="I5" s="66" t="s">
        <v>20</v>
      </c>
    </row>
    <row r="6" spans="1:12" x14ac:dyDescent="0.2">
      <c r="B6"/>
      <c r="D6" s="22"/>
      <c r="E6" s="24"/>
    </row>
    <row r="7" spans="1:12" ht="12.75" customHeight="1" x14ac:dyDescent="0.2">
      <c r="B7" s="25"/>
      <c r="C7" s="63" t="s">
        <v>5</v>
      </c>
      <c r="D7" s="26">
        <f>-PMT(DIS,5,NPV(DIS,D10:D14))</f>
        <v>25.745768274717733</v>
      </c>
      <c r="E7" s="61">
        <f>-PMT(DIS,5,NPV(DIS,E10:E14))</f>
        <v>25.745061857684139</v>
      </c>
      <c r="I7" s="73" t="s">
        <v>15</v>
      </c>
      <c r="J7" s="74" t="s">
        <v>17</v>
      </c>
      <c r="K7" s="74" t="s">
        <v>18</v>
      </c>
    </row>
    <row r="8" spans="1:12" ht="12.6" customHeight="1" x14ac:dyDescent="0.2">
      <c r="B8"/>
      <c r="D8" s="22"/>
      <c r="E8" s="27">
        <f>E7-D7</f>
        <v>-7.0641703359441976E-4</v>
      </c>
      <c r="I8" s="73"/>
      <c r="J8" s="74"/>
      <c r="K8" s="74"/>
    </row>
    <row r="9" spans="1:12" ht="12.95" customHeight="1" x14ac:dyDescent="0.2">
      <c r="A9" s="28"/>
      <c r="B9" s="28"/>
      <c r="C9" s="28"/>
      <c r="D9" s="29"/>
      <c r="E9" s="30"/>
      <c r="I9" s="73"/>
      <c r="J9" s="74"/>
      <c r="K9" s="74"/>
    </row>
    <row r="10" spans="1:12" ht="12.6" customHeight="1" x14ac:dyDescent="0.2">
      <c r="A10" s="2">
        <v>2018</v>
      </c>
      <c r="B10" s="1">
        <f>J10</f>
        <v>23.79</v>
      </c>
      <c r="C10" s="31">
        <f>$C$18</f>
        <v>1.4568157772961412</v>
      </c>
      <c r="D10" s="32">
        <f t="shared" ref="D10:D14" si="0">B10+C10</f>
        <v>25.246815777296142</v>
      </c>
      <c r="E10" s="39">
        <v>25.03</v>
      </c>
      <c r="I10" s="67">
        <v>2018</v>
      </c>
      <c r="J10" s="68">
        <v>23.79</v>
      </c>
      <c r="K10" s="69">
        <v>0</v>
      </c>
      <c r="L10" s="1">
        <f t="shared" ref="L10:L14" si="1">K10*1000/8760</f>
        <v>0</v>
      </c>
    </row>
    <row r="11" spans="1:12" ht="12.6" customHeight="1" x14ac:dyDescent="0.2">
      <c r="A11" s="2">
        <v>2019</v>
      </c>
      <c r="B11" s="1">
        <f t="shared" ref="B11:B14" si="2">J11</f>
        <v>23.71</v>
      </c>
      <c r="C11" s="31">
        <f t="shared" ref="C11:C14" si="3">$C$18</f>
        <v>1.4568157772961412</v>
      </c>
      <c r="D11" s="32">
        <f t="shared" si="0"/>
        <v>25.166815777296144</v>
      </c>
      <c r="E11" s="33">
        <f>E10*(1+E$5)</f>
        <v>25.405449999999998</v>
      </c>
      <c r="I11" s="67">
        <v>2019</v>
      </c>
      <c r="J11" s="68">
        <v>23.71</v>
      </c>
      <c r="K11" s="69">
        <v>0</v>
      </c>
      <c r="L11" s="1">
        <f t="shared" si="1"/>
        <v>0</v>
      </c>
    </row>
    <row r="12" spans="1:12" ht="14.25" x14ac:dyDescent="0.2">
      <c r="A12" s="2">
        <v>2020</v>
      </c>
      <c r="B12" s="1">
        <f t="shared" si="2"/>
        <v>23.99</v>
      </c>
      <c r="C12" s="31">
        <f t="shared" si="3"/>
        <v>1.4568157772961412</v>
      </c>
      <c r="D12" s="32">
        <f t="shared" si="0"/>
        <v>25.446815777296141</v>
      </c>
      <c r="E12" s="33">
        <f t="shared" ref="E12:E14" si="4">E11*(1+E$5)</f>
        <v>25.786531749999995</v>
      </c>
      <c r="I12" s="67">
        <v>2020</v>
      </c>
      <c r="J12" s="68">
        <v>23.99</v>
      </c>
      <c r="K12" s="69">
        <v>0</v>
      </c>
      <c r="L12" s="1">
        <f t="shared" si="1"/>
        <v>0</v>
      </c>
    </row>
    <row r="13" spans="1:12" ht="14.25" x14ac:dyDescent="0.2">
      <c r="A13" s="2">
        <v>2021</v>
      </c>
      <c r="B13" s="1">
        <f t="shared" si="2"/>
        <v>24.3</v>
      </c>
      <c r="C13" s="31">
        <f t="shared" si="3"/>
        <v>1.4568157772961412</v>
      </c>
      <c r="D13" s="32">
        <f t="shared" si="0"/>
        <v>25.756815777296143</v>
      </c>
      <c r="E13" s="33">
        <f t="shared" si="4"/>
        <v>26.173329726249992</v>
      </c>
      <c r="I13" s="67">
        <v>2021</v>
      </c>
      <c r="J13" s="68">
        <v>24.3</v>
      </c>
      <c r="K13" s="69">
        <v>0</v>
      </c>
      <c r="L13" s="1">
        <f t="shared" si="1"/>
        <v>0</v>
      </c>
    </row>
    <row r="14" spans="1:12" ht="15" thickBot="1" x14ac:dyDescent="0.25">
      <c r="A14" s="2">
        <v>2022</v>
      </c>
      <c r="B14" s="1">
        <f t="shared" si="2"/>
        <v>25.95</v>
      </c>
      <c r="C14" s="31">
        <f t="shared" si="3"/>
        <v>1.4568157772961412</v>
      </c>
      <c r="D14" s="36">
        <f t="shared" si="0"/>
        <v>27.406815777296142</v>
      </c>
      <c r="E14" s="34">
        <f t="shared" si="4"/>
        <v>26.565929672143739</v>
      </c>
      <c r="I14" s="67">
        <v>2022</v>
      </c>
      <c r="J14" s="68">
        <v>25.95</v>
      </c>
      <c r="K14" s="69">
        <v>0</v>
      </c>
      <c r="L14" s="1">
        <f t="shared" si="1"/>
        <v>0</v>
      </c>
    </row>
    <row r="15" spans="1:12" ht="14.25" x14ac:dyDescent="0.2">
      <c r="A15" s="2"/>
      <c r="B15" s="1"/>
      <c r="C15" s="31"/>
      <c r="D15" s="64"/>
      <c r="E15" s="65"/>
      <c r="I15" s="67">
        <v>2023</v>
      </c>
      <c r="J15" s="68">
        <v>29.68</v>
      </c>
      <c r="K15" s="69">
        <v>0</v>
      </c>
      <c r="L15" s="1">
        <f>K15*1000/8760</f>
        <v>0</v>
      </c>
    </row>
    <row r="16" spans="1:12" ht="14.25" x14ac:dyDescent="0.2">
      <c r="I16" s="67">
        <v>2024</v>
      </c>
      <c r="J16" s="68">
        <v>32.03</v>
      </c>
      <c r="K16" s="69">
        <v>0</v>
      </c>
      <c r="L16" s="1">
        <f t="shared" ref="L16:L29" si="5">K16*1000/8760</f>
        <v>0</v>
      </c>
    </row>
    <row r="17" spans="1:12" ht="14.25" x14ac:dyDescent="0.2">
      <c r="I17" s="67">
        <v>2025</v>
      </c>
      <c r="J17" s="68">
        <v>32.58</v>
      </c>
      <c r="K17" s="69">
        <v>0</v>
      </c>
      <c r="L17" s="1">
        <f t="shared" si="5"/>
        <v>0</v>
      </c>
    </row>
    <row r="18" spans="1:12" ht="14.25" x14ac:dyDescent="0.2">
      <c r="A18" s="45" t="s">
        <v>16</v>
      </c>
      <c r="B18"/>
      <c r="C18" s="44">
        <f>-PMT(DIS,10,NPV(DIS,C19:C28))</f>
        <v>1.4568157772961412</v>
      </c>
      <c r="I18" s="67">
        <v>2026</v>
      </c>
      <c r="J18" s="68">
        <v>34.270000000000003</v>
      </c>
      <c r="K18" s="69">
        <v>0</v>
      </c>
      <c r="L18" s="1">
        <f t="shared" si="5"/>
        <v>0</v>
      </c>
    </row>
    <row r="19" spans="1:12" ht="14.25" x14ac:dyDescent="0.2">
      <c r="A19" s="2">
        <v>2018</v>
      </c>
      <c r="B19"/>
      <c r="C19" s="43">
        <f>L10</f>
        <v>0</v>
      </c>
      <c r="I19" s="67">
        <v>2027</v>
      </c>
      <c r="J19" s="68">
        <v>37.61</v>
      </c>
      <c r="K19" s="69">
        <v>171</v>
      </c>
      <c r="L19" s="1">
        <f t="shared" si="5"/>
        <v>19.520547945205479</v>
      </c>
    </row>
    <row r="20" spans="1:12" ht="14.25" x14ac:dyDescent="0.2">
      <c r="A20" s="2">
        <v>2019</v>
      </c>
      <c r="B20"/>
      <c r="C20" s="43">
        <f t="shared" ref="C20:C28" si="6">L11</f>
        <v>0</v>
      </c>
      <c r="I20" s="67">
        <v>2028</v>
      </c>
      <c r="J20" s="68">
        <v>40.18</v>
      </c>
      <c r="K20" s="69">
        <v>174</v>
      </c>
      <c r="L20" s="1">
        <f t="shared" si="5"/>
        <v>19.863013698630137</v>
      </c>
    </row>
    <row r="21" spans="1:12" ht="14.25" x14ac:dyDescent="0.2">
      <c r="A21" s="2">
        <v>2020</v>
      </c>
      <c r="C21" s="43">
        <f t="shared" si="6"/>
        <v>0</v>
      </c>
      <c r="I21" s="67">
        <v>2029</v>
      </c>
      <c r="J21" s="68">
        <v>44.06</v>
      </c>
      <c r="K21" s="69">
        <v>178</v>
      </c>
      <c r="L21" s="1">
        <f t="shared" si="5"/>
        <v>20.319634703196346</v>
      </c>
    </row>
    <row r="22" spans="1:12" ht="14.25" x14ac:dyDescent="0.2">
      <c r="A22" s="2">
        <v>2021</v>
      </c>
      <c r="C22" s="43">
        <f t="shared" si="6"/>
        <v>0</v>
      </c>
      <c r="I22" s="67">
        <v>2030</v>
      </c>
      <c r="J22" s="68">
        <v>46.86</v>
      </c>
      <c r="K22" s="69">
        <v>181</v>
      </c>
      <c r="L22" s="1">
        <f t="shared" si="5"/>
        <v>20.662100456621005</v>
      </c>
    </row>
    <row r="23" spans="1:12" ht="14.25" x14ac:dyDescent="0.2">
      <c r="A23" s="2">
        <v>2022</v>
      </c>
      <c r="C23" s="43">
        <f t="shared" si="6"/>
        <v>0</v>
      </c>
      <c r="I23" s="67">
        <v>2031</v>
      </c>
      <c r="J23" s="68">
        <v>48.08</v>
      </c>
      <c r="K23" s="69">
        <v>185</v>
      </c>
      <c r="L23" s="1">
        <f t="shared" si="5"/>
        <v>21.118721461187214</v>
      </c>
    </row>
    <row r="24" spans="1:12" ht="14.25" x14ac:dyDescent="0.2">
      <c r="A24" s="2">
        <v>2023</v>
      </c>
      <c r="C24" s="43">
        <f t="shared" si="6"/>
        <v>0</v>
      </c>
      <c r="I24" s="67">
        <v>2032</v>
      </c>
      <c r="J24" s="68">
        <v>51.1</v>
      </c>
      <c r="K24" s="69">
        <v>189</v>
      </c>
      <c r="L24" s="1">
        <f t="shared" si="5"/>
        <v>21.575342465753426</v>
      </c>
    </row>
    <row r="25" spans="1:12" ht="14.25" x14ac:dyDescent="0.2">
      <c r="A25" s="2">
        <v>2024</v>
      </c>
      <c r="C25" s="43">
        <f t="shared" si="6"/>
        <v>0</v>
      </c>
      <c r="I25" s="67">
        <v>2033</v>
      </c>
      <c r="J25" s="68">
        <v>52.81</v>
      </c>
      <c r="K25" s="69">
        <v>192</v>
      </c>
      <c r="L25" s="1">
        <f t="shared" si="5"/>
        <v>21.917808219178081</v>
      </c>
    </row>
    <row r="26" spans="1:12" ht="14.25" x14ac:dyDescent="0.2">
      <c r="A26" s="2">
        <v>2025</v>
      </c>
      <c r="C26" s="43">
        <f t="shared" si="6"/>
        <v>0</v>
      </c>
      <c r="I26" s="67">
        <v>2034</v>
      </c>
      <c r="J26" s="68">
        <v>55.09</v>
      </c>
      <c r="K26" s="69">
        <v>196</v>
      </c>
      <c r="L26" s="1">
        <f t="shared" si="5"/>
        <v>22.374429223744293</v>
      </c>
    </row>
    <row r="27" spans="1:12" ht="14.25" x14ac:dyDescent="0.2">
      <c r="A27" s="2">
        <v>2026</v>
      </c>
      <c r="C27" s="43">
        <f t="shared" si="6"/>
        <v>0</v>
      </c>
      <c r="I27" s="67">
        <v>2035</v>
      </c>
      <c r="J27" s="68">
        <v>57.5</v>
      </c>
      <c r="K27" s="69">
        <v>200</v>
      </c>
      <c r="L27" s="1">
        <f t="shared" si="5"/>
        <v>22.831050228310502</v>
      </c>
    </row>
    <row r="28" spans="1:12" ht="14.25" x14ac:dyDescent="0.2">
      <c r="A28" s="2">
        <v>2027</v>
      </c>
      <c r="C28" s="43">
        <f t="shared" si="6"/>
        <v>19.520547945205479</v>
      </c>
      <c r="I28" s="67">
        <v>2036</v>
      </c>
      <c r="J28" s="68">
        <v>60.52</v>
      </c>
      <c r="K28" s="69">
        <v>204</v>
      </c>
      <c r="L28" s="1">
        <f t="shared" si="5"/>
        <v>23.287671232876711</v>
      </c>
    </row>
    <row r="29" spans="1:12" ht="14.25" x14ac:dyDescent="0.2">
      <c r="A29" s="2"/>
      <c r="C29" s="43"/>
      <c r="I29" s="67">
        <v>2037</v>
      </c>
      <c r="J29" s="68">
        <v>64.510000000000005</v>
      </c>
      <c r="K29" s="69">
        <v>208</v>
      </c>
      <c r="L29" s="1">
        <f t="shared" si="5"/>
        <v>23.744292237442924</v>
      </c>
    </row>
    <row r="30" spans="1:12" x14ac:dyDescent="0.2">
      <c r="A30" s="2"/>
      <c r="C30" s="43"/>
    </row>
    <row r="31" spans="1:12" x14ac:dyDescent="0.2">
      <c r="C31" s="6"/>
    </row>
    <row r="34" spans="1:1" x14ac:dyDescent="0.2">
      <c r="A34" s="45" t="s">
        <v>25</v>
      </c>
    </row>
  </sheetData>
  <mergeCells count="3">
    <mergeCell ref="I7:I9"/>
    <mergeCell ref="J7:J9"/>
    <mergeCell ref="K7:K9"/>
  </mergeCells>
  <phoneticPr fontId="7" type="noConversion"/>
  <pageMargins left="0.75" right="0.75" top="1" bottom="1" header="0.5" footer="0.5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4" sqref="N4"/>
    </sheetView>
  </sheetViews>
  <sheetFormatPr defaultRowHeight="12.75" x14ac:dyDescent="0.2"/>
  <sheetData>
    <row r="1" spans="1:1" x14ac:dyDescent="0.2">
      <c r="A1" t="s">
        <v>26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2017-09-29T07:00:00+00:00</OpenedDate>
    <Date1 xmlns="dc463f71-b30c-4ab2-9473-d307f9d35888">2017-09-29T07:00:00+00:00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171015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4A74A7D5B27D46B117FAE7B7249769" ma:contentTypeVersion="104" ma:contentTypeDescription="" ma:contentTypeScope="" ma:versionID="a4131d684bd004d395db5df97bf64e5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4FDB6F-1C7C-46E5-BB72-52B34E62CE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92A5A1-C6E3-4B2E-933A-6DE48D60DE47}"/>
</file>

<file path=customXml/itemProps3.xml><?xml version="1.0" encoding="utf-8"?>
<ds:datastoreItem xmlns:ds="http://schemas.openxmlformats.org/officeDocument/2006/customXml" ds:itemID="{872A7718-EB43-4651-AC9C-0A33C6479B9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D6CCD3B-9183-4248-ADC1-F17C630490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Lev and Tilt</vt:lpstr>
      <vt:lpstr>2017 IRP Prices</vt:lpstr>
      <vt:lpstr>2017 IRP L&amp;R</vt:lpstr>
      <vt:lpstr>DIS</vt:lpstr>
    </vt:vector>
  </TitlesOfParts>
  <Company>Information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Huey, Lorilyn (UTC)</cp:lastModifiedBy>
  <cp:lastPrinted>2009-11-18T21:53:50Z</cp:lastPrinted>
  <dcterms:created xsi:type="dcterms:W3CDTF">2003-11-14T16:55:20Z</dcterms:created>
  <dcterms:modified xsi:type="dcterms:W3CDTF">2017-09-29T21:58:21Z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0x0101006E56B4D1795A2E4DB2F0B01679ED314A00064A74A7D5B27D46B117FAE7B7249769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