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b352bcf955876fd/CBI Operations/Financials 2016/"/>
    </mc:Choice>
  </mc:AlternateContent>
  <bookViews>
    <workbookView xWindow="480" yWindow="135" windowWidth="25440" windowHeight="1449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52" i="1" l="1"/>
  <c r="K47" i="1"/>
  <c r="K32" i="1"/>
  <c r="K31" i="1"/>
  <c r="K29" i="1"/>
  <c r="L19" i="1"/>
  <c r="K19" i="1"/>
  <c r="L22" i="1" l="1"/>
  <c r="M49" i="1" l="1"/>
  <c r="M42" i="1"/>
  <c r="M39" i="1"/>
  <c r="M38" i="1"/>
  <c r="M37" i="1"/>
  <c r="M26" i="1"/>
  <c r="M22" i="1"/>
  <c r="M21" i="1"/>
  <c r="M20" i="1"/>
  <c r="M18" i="1"/>
  <c r="M17" i="1"/>
  <c r="M16" i="1"/>
  <c r="M14" i="1"/>
  <c r="M13" i="1"/>
  <c r="M8" i="1"/>
  <c r="M7" i="1"/>
  <c r="J48" i="1"/>
  <c r="J47" i="1"/>
  <c r="J46" i="1"/>
  <c r="J32" i="1"/>
  <c r="J31" i="1"/>
  <c r="J29" i="1"/>
  <c r="J19" i="1"/>
  <c r="L52" i="1" s="1"/>
  <c r="I50" i="1"/>
  <c r="I40" i="1"/>
  <c r="I34" i="1"/>
  <c r="I23" i="1"/>
  <c r="I52" i="1" s="1"/>
  <c r="H50" i="1"/>
  <c r="H40" i="1"/>
  <c r="H34" i="1"/>
  <c r="H23" i="1"/>
  <c r="H9" i="1"/>
  <c r="H52" i="1" l="1"/>
  <c r="J52" i="1"/>
  <c r="M52" i="1"/>
</calcChain>
</file>

<file path=xl/sharedStrings.xml><?xml version="1.0" encoding="utf-8"?>
<sst xmlns="http://schemas.openxmlformats.org/spreadsheetml/2006/main" count="91" uniqueCount="57">
  <si>
    <t>Crescent Bar Water System</t>
  </si>
  <si>
    <t>ASSET</t>
  </si>
  <si>
    <t>Description</t>
  </si>
  <si>
    <t xml:space="preserve">Year in </t>
  </si>
  <si>
    <t>Service</t>
  </si>
  <si>
    <t>Salvage</t>
  </si>
  <si>
    <t>Value %</t>
  </si>
  <si>
    <t>Method</t>
  </si>
  <si>
    <t>Life</t>
  </si>
  <si>
    <t>Yr. Fully</t>
  </si>
  <si>
    <t>Depr</t>
  </si>
  <si>
    <t>Annual</t>
  </si>
  <si>
    <t>Depr %</t>
  </si>
  <si>
    <t>Asset</t>
  </si>
  <si>
    <t>Cost</t>
  </si>
  <si>
    <t>Depreciable</t>
  </si>
  <si>
    <t>EOY Accum</t>
  </si>
  <si>
    <t>Remaining</t>
  </si>
  <si>
    <t>Investment</t>
  </si>
  <si>
    <t>Comprehensive Water System</t>
  </si>
  <si>
    <t xml:space="preserve">   Total</t>
  </si>
  <si>
    <t>Motor and Pump</t>
  </si>
  <si>
    <t xml:space="preserve">   50 hp</t>
  </si>
  <si>
    <t xml:space="preserve">   20 hp</t>
  </si>
  <si>
    <t>Electrical</t>
  </si>
  <si>
    <t xml:space="preserve">  50 hp</t>
  </si>
  <si>
    <t xml:space="preserve">  20 hp</t>
  </si>
  <si>
    <t xml:space="preserve">  Building</t>
  </si>
  <si>
    <t xml:space="preserve">  Misc. Piping</t>
  </si>
  <si>
    <t xml:space="preserve">  Well 100' @ 100</t>
  </si>
  <si>
    <t>Water Pump</t>
  </si>
  <si>
    <t>Electrical Box</t>
  </si>
  <si>
    <t>Motor &amp; Pump 20 hp</t>
  </si>
  <si>
    <t xml:space="preserve">   Building</t>
  </si>
  <si>
    <t xml:space="preserve">   Misc Piping</t>
  </si>
  <si>
    <t xml:space="preserve">   Well 100' @ 30</t>
  </si>
  <si>
    <t>New pumphouse roof</t>
  </si>
  <si>
    <t>Rebuild of 50 hp Pump</t>
  </si>
  <si>
    <t>Batteries for pump</t>
  </si>
  <si>
    <t>Various Contributed Plan</t>
  </si>
  <si>
    <t>Priming Pump</t>
  </si>
  <si>
    <t>Engineering 1996 Improvements</t>
  </si>
  <si>
    <t>Total EOY 1995</t>
  </si>
  <si>
    <t>Proforma 1996 Improvements</t>
  </si>
  <si>
    <t>Back Flow Preventer</t>
  </si>
  <si>
    <t>Well Seals</t>
  </si>
  <si>
    <t>Master Meters</t>
  </si>
  <si>
    <t>Chlorination System</t>
  </si>
  <si>
    <t xml:space="preserve">   Total New 1996</t>
  </si>
  <si>
    <t>Total EOY</t>
  </si>
  <si>
    <t>SL</t>
  </si>
  <si>
    <t>6" Main 800' @ 30</t>
  </si>
  <si>
    <t>NORTH PUMP HOUSE:</t>
  </si>
  <si>
    <t>SOUTH PUMP HOUSE:</t>
  </si>
  <si>
    <t>FIRE FLOW SYSTEM:</t>
  </si>
  <si>
    <t>Writeoff</t>
  </si>
  <si>
    <t xml:space="preserve">        Depreciation Schedule  YE 1/31/2017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</si>
</sst>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2" applyNumberFormat="1" applyFont="1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44" fontId="0" fillId="0" borderId="1" xfId="1" applyFont="1" applyBorder="1"/>
    <xf numFmtId="44" fontId="2" fillId="0" borderId="1" xfId="0" applyNumberFormat="1" applyFont="1" applyFill="1" applyBorder="1"/>
    <xf numFmtId="44" fontId="2" fillId="0" borderId="1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topLeftCell="B1" zoomScaleNormal="100" workbookViewId="0">
      <selection activeCell="E3" sqref="E3"/>
    </sheetView>
  </sheetViews>
  <sheetFormatPr defaultRowHeight="15" x14ac:dyDescent="0.25"/>
  <cols>
    <col min="1" max="1" width="29.28515625" customWidth="1"/>
    <col min="8" max="8" width="12.5703125" bestFit="1" customWidth="1"/>
    <col min="9" max="9" width="11.5703125" bestFit="1" customWidth="1"/>
    <col min="10" max="11" width="10.85546875" customWidth="1"/>
    <col min="12" max="12" width="13.42578125" customWidth="1"/>
    <col min="13" max="13" width="11.5703125" customWidth="1"/>
  </cols>
  <sheetData>
    <row r="1" spans="1:13" ht="23.25" x14ac:dyDescent="0.35">
      <c r="E1" s="1" t="s">
        <v>0</v>
      </c>
    </row>
    <row r="2" spans="1:13" ht="18.75" x14ac:dyDescent="0.3">
      <c r="E2" s="2" t="s">
        <v>56</v>
      </c>
    </row>
    <row r="4" spans="1:13" x14ac:dyDescent="0.25">
      <c r="A4" s="4" t="s">
        <v>1</v>
      </c>
      <c r="B4" s="4" t="s">
        <v>3</v>
      </c>
      <c r="C4" s="4" t="s">
        <v>5</v>
      </c>
      <c r="D4" s="4"/>
      <c r="E4" s="4"/>
      <c r="F4" s="4" t="s">
        <v>9</v>
      </c>
      <c r="G4" s="4" t="s">
        <v>11</v>
      </c>
      <c r="H4" s="4" t="s">
        <v>13</v>
      </c>
      <c r="I4" s="4" t="s">
        <v>15</v>
      </c>
      <c r="J4" s="4">
        <v>2016</v>
      </c>
      <c r="K4" s="4"/>
      <c r="L4" s="4" t="s">
        <v>16</v>
      </c>
      <c r="M4" s="4" t="s">
        <v>17</v>
      </c>
    </row>
    <row r="5" spans="1:13" x14ac:dyDescent="0.25">
      <c r="A5" s="5" t="s">
        <v>2</v>
      </c>
      <c r="B5" s="5" t="s">
        <v>4</v>
      </c>
      <c r="C5" s="5" t="s">
        <v>6</v>
      </c>
      <c r="D5" s="5" t="s">
        <v>7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14</v>
      </c>
      <c r="J5" s="5" t="s">
        <v>10</v>
      </c>
      <c r="K5" s="5" t="s">
        <v>55</v>
      </c>
      <c r="L5" s="5" t="s">
        <v>10</v>
      </c>
      <c r="M5" s="5" t="s">
        <v>18</v>
      </c>
    </row>
    <row r="7" spans="1:13" x14ac:dyDescent="0.25">
      <c r="A7" t="s">
        <v>19</v>
      </c>
      <c r="B7" s="9">
        <v>1994</v>
      </c>
      <c r="C7" s="10">
        <v>0</v>
      </c>
      <c r="D7" s="9" t="s">
        <v>50</v>
      </c>
      <c r="E7" s="9">
        <v>6</v>
      </c>
      <c r="F7" s="9">
        <v>2000</v>
      </c>
      <c r="G7" s="6">
        <v>0.16669999999999999</v>
      </c>
      <c r="H7" s="7">
        <v>31150</v>
      </c>
      <c r="I7" s="7"/>
      <c r="L7" s="7">
        <v>31150</v>
      </c>
      <c r="M7" s="8">
        <f>H7-L7</f>
        <v>0</v>
      </c>
    </row>
    <row r="8" spans="1:13" x14ac:dyDescent="0.25">
      <c r="A8" t="s">
        <v>19</v>
      </c>
      <c r="B8" s="9">
        <v>1995</v>
      </c>
      <c r="C8" s="10">
        <v>0</v>
      </c>
      <c r="D8" s="9" t="s">
        <v>50</v>
      </c>
      <c r="E8" s="9">
        <v>6</v>
      </c>
      <c r="F8" s="9">
        <v>2001</v>
      </c>
      <c r="G8" s="6">
        <v>0.16669999999999999</v>
      </c>
      <c r="H8" s="7">
        <v>1864</v>
      </c>
      <c r="I8" s="7"/>
      <c r="L8" s="7">
        <v>1864</v>
      </c>
      <c r="M8" s="8">
        <f t="shared" ref="M8" si="0">H8-L8</f>
        <v>0</v>
      </c>
    </row>
    <row r="9" spans="1:13" ht="15.75" thickBot="1" x14ac:dyDescent="0.3">
      <c r="A9" t="s">
        <v>20</v>
      </c>
      <c r="B9" s="9"/>
      <c r="C9" s="9"/>
      <c r="D9" s="9"/>
      <c r="E9" s="9"/>
      <c r="F9" s="9"/>
      <c r="H9" s="11">
        <f>SUM(H7:H8)</f>
        <v>33014</v>
      </c>
      <c r="I9" s="7"/>
      <c r="L9" s="7"/>
      <c r="M9" s="8"/>
    </row>
    <row r="10" spans="1:13" x14ac:dyDescent="0.25">
      <c r="B10" s="9"/>
      <c r="C10" s="9"/>
      <c r="D10" s="9"/>
      <c r="E10" s="9"/>
      <c r="F10" s="9"/>
      <c r="H10" s="7"/>
      <c r="I10" s="7"/>
      <c r="L10" s="7"/>
    </row>
    <row r="11" spans="1:13" x14ac:dyDescent="0.25">
      <c r="A11" s="3" t="s">
        <v>52</v>
      </c>
      <c r="B11" s="9"/>
      <c r="C11" s="9"/>
      <c r="D11" s="9"/>
      <c r="E11" s="9"/>
      <c r="F11" s="9"/>
      <c r="H11" s="7"/>
      <c r="I11" s="7"/>
      <c r="L11" s="7"/>
    </row>
    <row r="12" spans="1:13" x14ac:dyDescent="0.25">
      <c r="A12" t="s">
        <v>21</v>
      </c>
      <c r="B12" s="9"/>
      <c r="C12" s="9"/>
      <c r="D12" s="9"/>
      <c r="E12" s="9"/>
      <c r="F12" s="9"/>
      <c r="H12" s="7"/>
      <c r="I12" s="7"/>
      <c r="L12" s="7"/>
    </row>
    <row r="13" spans="1:13" x14ac:dyDescent="0.25">
      <c r="A13" t="s">
        <v>22</v>
      </c>
      <c r="B13" s="9">
        <v>1968</v>
      </c>
      <c r="C13" s="10">
        <v>0</v>
      </c>
      <c r="D13" s="9" t="s">
        <v>50</v>
      </c>
      <c r="E13" s="9">
        <v>8</v>
      </c>
      <c r="F13" s="9">
        <v>1996</v>
      </c>
      <c r="G13" s="6">
        <v>0.125</v>
      </c>
      <c r="H13" s="7">
        <v>6931</v>
      </c>
      <c r="I13" s="7"/>
      <c r="L13" s="7">
        <v>6931</v>
      </c>
      <c r="M13" s="8">
        <f t="shared" ref="M13:M14" si="1">H13-L13</f>
        <v>0</v>
      </c>
    </row>
    <row r="14" spans="1:13" x14ac:dyDescent="0.25">
      <c r="A14" t="s">
        <v>23</v>
      </c>
      <c r="B14" s="9">
        <v>1988</v>
      </c>
      <c r="C14" s="10">
        <v>0</v>
      </c>
      <c r="D14" s="9" t="s">
        <v>50</v>
      </c>
      <c r="E14" s="9">
        <v>8</v>
      </c>
      <c r="F14" s="9">
        <v>1996</v>
      </c>
      <c r="G14" s="6">
        <v>0.125</v>
      </c>
      <c r="H14" s="7">
        <v>4892</v>
      </c>
      <c r="I14" s="7"/>
      <c r="L14" s="7">
        <v>4892</v>
      </c>
      <c r="M14" s="8">
        <f t="shared" si="1"/>
        <v>0</v>
      </c>
    </row>
    <row r="15" spans="1:13" x14ac:dyDescent="0.25">
      <c r="A15" t="s">
        <v>24</v>
      </c>
      <c r="B15" s="9"/>
      <c r="C15" s="9"/>
      <c r="D15" s="9"/>
      <c r="E15" s="9"/>
      <c r="F15" s="9"/>
      <c r="H15" s="7"/>
      <c r="I15" s="7"/>
      <c r="L15" s="7"/>
    </row>
    <row r="16" spans="1:13" x14ac:dyDescent="0.25">
      <c r="A16" t="s">
        <v>25</v>
      </c>
      <c r="B16" s="9">
        <v>1968</v>
      </c>
      <c r="C16" s="10">
        <v>0</v>
      </c>
      <c r="D16" s="9" t="s">
        <v>50</v>
      </c>
      <c r="E16" s="9">
        <v>25</v>
      </c>
      <c r="F16" s="9">
        <v>1993</v>
      </c>
      <c r="G16" s="6">
        <v>0.04</v>
      </c>
      <c r="H16" s="7">
        <v>1442</v>
      </c>
      <c r="I16" s="7"/>
      <c r="L16" s="7">
        <v>1442</v>
      </c>
      <c r="M16" s="8">
        <f t="shared" ref="M16:M22" si="2">H16-L16</f>
        <v>0</v>
      </c>
    </row>
    <row r="17" spans="1:13" x14ac:dyDescent="0.25">
      <c r="A17" t="s">
        <v>26</v>
      </c>
      <c r="B17" s="9">
        <v>1968</v>
      </c>
      <c r="C17" s="10">
        <v>0</v>
      </c>
      <c r="D17" s="9" t="s">
        <v>50</v>
      </c>
      <c r="E17" s="9">
        <v>25</v>
      </c>
      <c r="F17" s="9">
        <v>1993</v>
      </c>
      <c r="G17" s="6">
        <v>0.04</v>
      </c>
      <c r="H17" s="7">
        <v>1442</v>
      </c>
      <c r="I17" s="7"/>
      <c r="L17" s="7">
        <v>1442</v>
      </c>
      <c r="M17" s="8">
        <f t="shared" si="2"/>
        <v>0</v>
      </c>
    </row>
    <row r="18" spans="1:13" x14ac:dyDescent="0.25">
      <c r="A18" t="s">
        <v>27</v>
      </c>
      <c r="B18" s="9">
        <v>1968</v>
      </c>
      <c r="C18" s="10">
        <v>0</v>
      </c>
      <c r="D18" s="9" t="s">
        <v>50</v>
      </c>
      <c r="E18" s="9">
        <v>35</v>
      </c>
      <c r="F18" s="9">
        <v>2003</v>
      </c>
      <c r="G18" s="6">
        <v>2.86E-2</v>
      </c>
      <c r="H18" s="7">
        <v>1802</v>
      </c>
      <c r="I18" s="7">
        <v>1802</v>
      </c>
      <c r="J18">
        <v>0</v>
      </c>
      <c r="L18" s="7">
        <v>1802</v>
      </c>
      <c r="M18" s="8">
        <f t="shared" si="2"/>
        <v>0</v>
      </c>
    </row>
    <row r="19" spans="1:13" x14ac:dyDescent="0.25">
      <c r="A19" t="s">
        <v>28</v>
      </c>
      <c r="B19" s="9">
        <v>1968</v>
      </c>
      <c r="C19" s="10">
        <v>0</v>
      </c>
      <c r="D19" s="9" t="s">
        <v>50</v>
      </c>
      <c r="E19" s="9">
        <v>50</v>
      </c>
      <c r="F19" s="9">
        <v>2018</v>
      </c>
      <c r="G19" s="6">
        <v>0.02</v>
      </c>
      <c r="H19" s="7">
        <v>692</v>
      </c>
      <c r="I19" s="7">
        <v>692</v>
      </c>
      <c r="J19" s="8">
        <f>I19*G19</f>
        <v>13.84</v>
      </c>
      <c r="K19" s="8">
        <f>55.36-13.84</f>
        <v>41.519999999999996</v>
      </c>
      <c r="L19" s="8">
        <f>I19</f>
        <v>692</v>
      </c>
      <c r="M19" s="8">
        <v>0</v>
      </c>
    </row>
    <row r="20" spans="1:13" x14ac:dyDescent="0.25">
      <c r="A20" t="s">
        <v>29</v>
      </c>
      <c r="B20" s="9">
        <v>1968</v>
      </c>
      <c r="C20" s="10">
        <v>0</v>
      </c>
      <c r="D20" s="9" t="s">
        <v>50</v>
      </c>
      <c r="E20" s="9">
        <v>25</v>
      </c>
      <c r="F20" s="9">
        <v>1993</v>
      </c>
      <c r="G20" s="6">
        <v>0.04</v>
      </c>
      <c r="H20" s="7">
        <v>3604</v>
      </c>
      <c r="I20" s="7"/>
      <c r="L20" s="8">
        <v>3604</v>
      </c>
      <c r="M20" s="8">
        <f t="shared" si="2"/>
        <v>0</v>
      </c>
    </row>
    <row r="21" spans="1:13" x14ac:dyDescent="0.25">
      <c r="A21" t="s">
        <v>30</v>
      </c>
      <c r="B21" s="9">
        <v>2005</v>
      </c>
      <c r="C21" s="10">
        <v>0</v>
      </c>
      <c r="D21" s="9" t="s">
        <v>50</v>
      </c>
      <c r="E21" s="9">
        <v>8</v>
      </c>
      <c r="F21" s="9">
        <v>2013</v>
      </c>
      <c r="G21" s="6">
        <v>0.125</v>
      </c>
      <c r="H21" s="7">
        <v>3422.71</v>
      </c>
      <c r="I21" s="7">
        <v>3422.71</v>
      </c>
      <c r="J21" s="8">
        <v>0</v>
      </c>
      <c r="K21" s="8"/>
      <c r="L21" s="8">
        <v>3422.71</v>
      </c>
      <c r="M21" s="8">
        <f t="shared" si="2"/>
        <v>0</v>
      </c>
    </row>
    <row r="22" spans="1:13" x14ac:dyDescent="0.25">
      <c r="A22" t="s">
        <v>31</v>
      </c>
      <c r="B22" s="9">
        <v>2006</v>
      </c>
      <c r="C22" s="10">
        <v>0</v>
      </c>
      <c r="D22" s="9" t="s">
        <v>50</v>
      </c>
      <c r="E22" s="9">
        <v>5</v>
      </c>
      <c r="F22" s="9">
        <v>2011</v>
      </c>
      <c r="G22" s="6">
        <v>0.2</v>
      </c>
      <c r="H22" s="7">
        <v>8758.06</v>
      </c>
      <c r="I22" s="7">
        <v>8758.06</v>
      </c>
      <c r="J22" s="8">
        <v>0</v>
      </c>
      <c r="K22" s="8"/>
      <c r="L22" s="8">
        <f>H22</f>
        <v>8758.06</v>
      </c>
      <c r="M22" s="8">
        <f t="shared" si="2"/>
        <v>0</v>
      </c>
    </row>
    <row r="23" spans="1:13" ht="15.75" thickBot="1" x14ac:dyDescent="0.3">
      <c r="A23" t="s">
        <v>20</v>
      </c>
      <c r="B23" s="9"/>
      <c r="C23" s="9"/>
      <c r="D23" s="9"/>
      <c r="E23" s="9"/>
      <c r="F23" s="9"/>
      <c r="H23" s="11">
        <f>SUM(H13:H22)</f>
        <v>32985.769999999997</v>
      </c>
      <c r="I23" s="11">
        <f>SUM(I18:I22)</f>
        <v>14674.77</v>
      </c>
    </row>
    <row r="24" spans="1:13" x14ac:dyDescent="0.25">
      <c r="B24" s="9"/>
      <c r="C24" s="9"/>
      <c r="D24" s="9"/>
      <c r="E24" s="9"/>
      <c r="F24" s="9"/>
      <c r="H24" s="7"/>
      <c r="I24" s="7"/>
    </row>
    <row r="25" spans="1:13" x14ac:dyDescent="0.25">
      <c r="A25" s="3" t="s">
        <v>53</v>
      </c>
      <c r="B25" s="9"/>
      <c r="C25" s="9"/>
      <c r="D25" s="9"/>
      <c r="E25" s="9"/>
      <c r="F25" s="9"/>
      <c r="H25" s="7"/>
      <c r="I25" s="7"/>
      <c r="L25" s="7"/>
    </row>
    <row r="26" spans="1:13" x14ac:dyDescent="0.25">
      <c r="A26" t="s">
        <v>32</v>
      </c>
      <c r="B26" s="9">
        <v>2002</v>
      </c>
      <c r="C26" s="10">
        <v>0</v>
      </c>
      <c r="D26" s="9" t="s">
        <v>50</v>
      </c>
      <c r="E26" s="9">
        <v>8</v>
      </c>
      <c r="F26" s="9">
        <v>2010</v>
      </c>
      <c r="G26" s="6">
        <v>0.125</v>
      </c>
      <c r="H26" s="7">
        <v>4492.7700000000004</v>
      </c>
      <c r="I26" s="7">
        <v>4492.7700000000004</v>
      </c>
      <c r="L26" s="7">
        <v>4492.7700000000004</v>
      </c>
      <c r="M26" s="8">
        <f>H26-L26</f>
        <v>0</v>
      </c>
    </row>
    <row r="27" spans="1:13" x14ac:dyDescent="0.25">
      <c r="A27" t="s">
        <v>24</v>
      </c>
      <c r="B27" s="9">
        <v>1968</v>
      </c>
      <c r="C27" s="10">
        <v>0</v>
      </c>
      <c r="D27" s="9" t="s">
        <v>50</v>
      </c>
      <c r="E27" s="9">
        <v>25</v>
      </c>
      <c r="F27" s="9">
        <v>1993</v>
      </c>
      <c r="G27" s="6">
        <v>0.04</v>
      </c>
      <c r="H27" s="7"/>
      <c r="I27" s="7"/>
      <c r="L27" s="7"/>
    </row>
    <row r="28" spans="1:13" x14ac:dyDescent="0.25">
      <c r="A28" t="s">
        <v>33</v>
      </c>
      <c r="B28" s="9">
        <v>1968</v>
      </c>
      <c r="C28" s="10">
        <v>0</v>
      </c>
      <c r="D28" s="9" t="s">
        <v>50</v>
      </c>
      <c r="E28" s="9">
        <v>35</v>
      </c>
      <c r="F28" s="9">
        <v>2003</v>
      </c>
      <c r="G28" s="6">
        <v>2.86E-2</v>
      </c>
      <c r="H28" s="7"/>
      <c r="I28" s="7"/>
      <c r="L28" s="7"/>
    </row>
    <row r="29" spans="1:13" x14ac:dyDescent="0.25">
      <c r="A29" t="s">
        <v>34</v>
      </c>
      <c r="B29" s="9">
        <v>1968</v>
      </c>
      <c r="C29" s="10">
        <v>0</v>
      </c>
      <c r="D29" s="9" t="s">
        <v>50</v>
      </c>
      <c r="E29" s="9">
        <v>50</v>
      </c>
      <c r="F29" s="9">
        <v>2018</v>
      </c>
      <c r="G29" s="6">
        <v>0.02</v>
      </c>
      <c r="H29" s="7">
        <v>721</v>
      </c>
      <c r="I29" s="7">
        <v>721</v>
      </c>
      <c r="J29" s="8">
        <f>I29*G29</f>
        <v>14.42</v>
      </c>
      <c r="K29" s="8">
        <f>I29-J29-663.32</f>
        <v>43.259999999999991</v>
      </c>
      <c r="L29" s="7">
        <v>721</v>
      </c>
      <c r="M29" s="8">
        <v>0</v>
      </c>
    </row>
    <row r="30" spans="1:13" x14ac:dyDescent="0.25">
      <c r="A30" t="s">
        <v>35</v>
      </c>
      <c r="B30" s="9">
        <v>1968</v>
      </c>
      <c r="C30" s="10">
        <v>0</v>
      </c>
      <c r="D30" s="9" t="s">
        <v>50</v>
      </c>
      <c r="E30" s="9">
        <v>25</v>
      </c>
      <c r="F30" s="9">
        <v>1993</v>
      </c>
      <c r="G30" s="6">
        <v>0.04</v>
      </c>
      <c r="H30" s="7"/>
      <c r="I30" s="7"/>
      <c r="L30" s="7"/>
    </row>
    <row r="31" spans="1:13" x14ac:dyDescent="0.25">
      <c r="A31" t="s">
        <v>51</v>
      </c>
      <c r="B31" s="9">
        <v>1968</v>
      </c>
      <c r="C31" s="10">
        <v>0</v>
      </c>
      <c r="D31" s="9" t="s">
        <v>50</v>
      </c>
      <c r="E31" s="9">
        <v>50</v>
      </c>
      <c r="F31" s="9">
        <v>2018</v>
      </c>
      <c r="G31" s="6">
        <v>0.02</v>
      </c>
      <c r="H31" s="7">
        <v>8650</v>
      </c>
      <c r="I31" s="7">
        <v>8650</v>
      </c>
      <c r="J31" s="8">
        <f>I31*G31</f>
        <v>173</v>
      </c>
      <c r="K31" s="8">
        <f>I31-J31-7958</f>
        <v>519</v>
      </c>
      <c r="L31" s="7">
        <v>8650</v>
      </c>
      <c r="M31" s="8">
        <v>0</v>
      </c>
    </row>
    <row r="32" spans="1:13" x14ac:dyDescent="0.25">
      <c r="A32" t="s">
        <v>36</v>
      </c>
      <c r="B32" s="9">
        <v>1994</v>
      </c>
      <c r="C32" s="10">
        <v>0</v>
      </c>
      <c r="D32" s="9" t="s">
        <v>50</v>
      </c>
      <c r="E32" s="9">
        <v>35</v>
      </c>
      <c r="F32" s="9">
        <v>2029</v>
      </c>
      <c r="G32" s="6">
        <v>2.86E-2</v>
      </c>
      <c r="H32" s="7">
        <v>174</v>
      </c>
      <c r="I32" s="7">
        <v>174</v>
      </c>
      <c r="J32" s="8">
        <f>I32*G32</f>
        <v>4.9763999999999999</v>
      </c>
      <c r="K32" s="8">
        <f>I32-J32-99.53</f>
        <v>69.493599999999986</v>
      </c>
      <c r="L32" s="7">
        <v>174</v>
      </c>
      <c r="M32" s="8">
        <v>0</v>
      </c>
    </row>
    <row r="33" spans="1:13" x14ac:dyDescent="0.25">
      <c r="A33" t="s">
        <v>37</v>
      </c>
      <c r="B33" s="9">
        <v>1994</v>
      </c>
      <c r="C33" s="10">
        <v>0</v>
      </c>
      <c r="D33" s="9" t="s">
        <v>50</v>
      </c>
      <c r="E33" s="9">
        <v>8</v>
      </c>
      <c r="F33" s="9">
        <v>2002</v>
      </c>
      <c r="G33" s="6">
        <v>0.125</v>
      </c>
      <c r="H33" s="7"/>
      <c r="I33" s="7"/>
      <c r="L33" s="7"/>
    </row>
    <row r="34" spans="1:13" ht="15.75" thickBot="1" x14ac:dyDescent="0.3">
      <c r="A34" t="s">
        <v>20</v>
      </c>
      <c r="B34" s="9"/>
      <c r="C34" s="9"/>
      <c r="D34" s="9"/>
      <c r="E34" s="9"/>
      <c r="F34" s="9"/>
      <c r="H34" s="11">
        <f>SUM(H26:H33)</f>
        <v>14037.77</v>
      </c>
      <c r="I34" s="11">
        <f>SUM(I26:I33)</f>
        <v>14037.77</v>
      </c>
      <c r="L34" s="7"/>
    </row>
    <row r="35" spans="1:13" x14ac:dyDescent="0.25">
      <c r="B35" s="9"/>
      <c r="C35" s="9"/>
      <c r="D35" s="9"/>
      <c r="E35" s="9"/>
      <c r="F35" s="9"/>
      <c r="H35" s="7"/>
      <c r="I35" s="7"/>
      <c r="L35" s="7"/>
    </row>
    <row r="36" spans="1:13" x14ac:dyDescent="0.25">
      <c r="A36" s="3" t="s">
        <v>54</v>
      </c>
      <c r="B36" s="9"/>
      <c r="C36" s="9"/>
      <c r="D36" s="9"/>
      <c r="E36" s="9"/>
      <c r="F36" s="9"/>
      <c r="H36" s="7"/>
      <c r="I36" s="7"/>
      <c r="L36" s="7"/>
    </row>
    <row r="37" spans="1:13" x14ac:dyDescent="0.25">
      <c r="A37" t="s">
        <v>38</v>
      </c>
      <c r="B37" s="9">
        <v>1994</v>
      </c>
      <c r="C37" s="10">
        <v>0</v>
      </c>
      <c r="D37" s="9" t="s">
        <v>50</v>
      </c>
      <c r="E37" s="9"/>
      <c r="F37" s="9">
        <v>2002</v>
      </c>
      <c r="H37" s="7">
        <v>281.35000000000002</v>
      </c>
      <c r="I37" s="7"/>
      <c r="L37" s="7">
        <v>281.35000000000002</v>
      </c>
      <c r="M37" s="8">
        <f t="shared" ref="M37:M39" si="3">H37-L37</f>
        <v>0</v>
      </c>
    </row>
    <row r="38" spans="1:13" x14ac:dyDescent="0.25">
      <c r="A38" t="s">
        <v>39</v>
      </c>
      <c r="B38" s="9">
        <v>1968</v>
      </c>
      <c r="C38" s="10">
        <v>0</v>
      </c>
      <c r="D38" s="9" t="s">
        <v>50</v>
      </c>
      <c r="E38" s="9">
        <v>35</v>
      </c>
      <c r="F38" s="9">
        <v>2003</v>
      </c>
      <c r="G38" s="6">
        <v>2.86E-2</v>
      </c>
      <c r="H38" s="7">
        <v>46100</v>
      </c>
      <c r="I38" s="7">
        <v>46100</v>
      </c>
      <c r="L38" s="7">
        <v>46100</v>
      </c>
      <c r="M38" s="8">
        <f t="shared" si="3"/>
        <v>0</v>
      </c>
    </row>
    <row r="39" spans="1:13" x14ac:dyDescent="0.25">
      <c r="A39" t="s">
        <v>40</v>
      </c>
      <c r="B39" s="9">
        <v>1999</v>
      </c>
      <c r="C39" s="10">
        <v>0</v>
      </c>
      <c r="D39" s="9" t="s">
        <v>50</v>
      </c>
      <c r="E39" s="9">
        <v>5</v>
      </c>
      <c r="F39" s="9">
        <v>2004</v>
      </c>
      <c r="G39" s="6">
        <v>0.2</v>
      </c>
      <c r="H39" s="7">
        <v>1112.6500000000001</v>
      </c>
      <c r="I39" s="7">
        <v>1112.6500000000001</v>
      </c>
      <c r="L39" s="7">
        <v>1112.6500000000001</v>
      </c>
      <c r="M39" s="8">
        <f t="shared" si="3"/>
        <v>0</v>
      </c>
    </row>
    <row r="40" spans="1:13" ht="15.75" thickBot="1" x14ac:dyDescent="0.3">
      <c r="A40" t="s">
        <v>20</v>
      </c>
      <c r="B40" s="9"/>
      <c r="C40" s="9"/>
      <c r="D40" s="9"/>
      <c r="E40" s="9"/>
      <c r="F40" s="9"/>
      <c r="H40" s="11">
        <f>SUM(H37:H39)</f>
        <v>47494</v>
      </c>
      <c r="I40" s="11">
        <f>SUM(I38:I39)</f>
        <v>47212.65</v>
      </c>
      <c r="L40" s="7"/>
    </row>
    <row r="41" spans="1:13" x14ac:dyDescent="0.25">
      <c r="B41" s="9"/>
      <c r="C41" s="9"/>
      <c r="D41" s="9"/>
      <c r="E41" s="9"/>
      <c r="F41" s="9"/>
      <c r="H41" s="7"/>
      <c r="I41" s="7"/>
      <c r="L41" s="7"/>
    </row>
    <row r="42" spans="1:13" x14ac:dyDescent="0.25">
      <c r="A42" t="s">
        <v>41</v>
      </c>
      <c r="B42" s="9">
        <v>1995</v>
      </c>
      <c r="C42" s="10">
        <v>0</v>
      </c>
      <c r="D42" s="9" t="s">
        <v>50</v>
      </c>
      <c r="E42" s="9">
        <v>10</v>
      </c>
      <c r="F42" s="9">
        <v>2005</v>
      </c>
      <c r="G42" s="6">
        <v>0.1</v>
      </c>
      <c r="H42" s="7">
        <v>5620.16</v>
      </c>
      <c r="I42" s="7">
        <v>5620.16</v>
      </c>
      <c r="L42" s="7">
        <v>5620.16</v>
      </c>
      <c r="M42" s="8">
        <f>H42-L42</f>
        <v>0</v>
      </c>
    </row>
    <row r="43" spans="1:13" x14ac:dyDescent="0.25">
      <c r="A43" t="s">
        <v>42</v>
      </c>
      <c r="B43" s="9"/>
      <c r="C43" s="9"/>
      <c r="D43" s="9"/>
      <c r="E43" s="9"/>
      <c r="F43" s="9"/>
      <c r="G43" s="6"/>
      <c r="H43" s="7"/>
      <c r="I43" s="7"/>
      <c r="L43" s="7"/>
    </row>
    <row r="44" spans="1:13" x14ac:dyDescent="0.25">
      <c r="A44" t="s">
        <v>43</v>
      </c>
      <c r="B44" s="9"/>
      <c r="C44" s="9"/>
      <c r="D44" s="9"/>
      <c r="E44" s="9"/>
      <c r="F44" s="9"/>
      <c r="G44" s="6"/>
      <c r="H44" s="7"/>
      <c r="I44" s="7"/>
    </row>
    <row r="45" spans="1:13" x14ac:dyDescent="0.25">
      <c r="B45" s="9"/>
      <c r="C45" s="9"/>
      <c r="D45" s="9"/>
      <c r="E45" s="9"/>
      <c r="F45" s="9"/>
      <c r="G45" s="6"/>
      <c r="H45" s="7"/>
      <c r="I45" s="7"/>
    </row>
    <row r="46" spans="1:13" x14ac:dyDescent="0.25">
      <c r="A46" t="s">
        <v>44</v>
      </c>
      <c r="B46" s="9">
        <v>1996</v>
      </c>
      <c r="C46" s="10">
        <v>0</v>
      </c>
      <c r="D46" s="9" t="s">
        <v>50</v>
      </c>
      <c r="E46" s="9">
        <v>20</v>
      </c>
      <c r="F46" s="9">
        <v>2016</v>
      </c>
      <c r="G46" s="6">
        <v>0.05</v>
      </c>
      <c r="H46" s="7">
        <v>3010</v>
      </c>
      <c r="I46" s="7">
        <v>3010</v>
      </c>
      <c r="J46" s="8">
        <f>I46*G46</f>
        <v>150.5</v>
      </c>
      <c r="K46" s="8">
        <v>150.5</v>
      </c>
      <c r="L46" s="8">
        <v>3010</v>
      </c>
      <c r="M46" s="8">
        <v>0</v>
      </c>
    </row>
    <row r="47" spans="1:13" x14ac:dyDescent="0.25">
      <c r="A47" t="s">
        <v>45</v>
      </c>
      <c r="B47" s="9">
        <v>1996</v>
      </c>
      <c r="C47" s="10">
        <v>0</v>
      </c>
      <c r="D47" s="9" t="s">
        <v>50</v>
      </c>
      <c r="E47" s="9">
        <v>30</v>
      </c>
      <c r="F47" s="9">
        <v>2026</v>
      </c>
      <c r="G47" s="6">
        <v>3.3300000000000003E-2</v>
      </c>
      <c r="H47" s="7">
        <v>3303</v>
      </c>
      <c r="I47" s="7">
        <v>3303</v>
      </c>
      <c r="J47" s="8">
        <f>I47*G47</f>
        <v>109.98990000000001</v>
      </c>
      <c r="K47" s="8">
        <f>1323.18-J47</f>
        <v>1213.1901</v>
      </c>
      <c r="L47" s="8">
        <v>3303</v>
      </c>
      <c r="M47" s="8">
        <v>0</v>
      </c>
    </row>
    <row r="48" spans="1:13" x14ac:dyDescent="0.25">
      <c r="A48" t="s">
        <v>46</v>
      </c>
      <c r="B48" s="9">
        <v>1996</v>
      </c>
      <c r="C48" s="10">
        <v>0</v>
      </c>
      <c r="D48" s="9" t="s">
        <v>50</v>
      </c>
      <c r="E48" s="9">
        <v>20</v>
      </c>
      <c r="F48" s="9">
        <v>2016</v>
      </c>
      <c r="G48" s="6">
        <v>0.05</v>
      </c>
      <c r="H48" s="7">
        <v>3514</v>
      </c>
      <c r="I48" s="7">
        <v>3514</v>
      </c>
      <c r="J48" s="8">
        <f>I48*G48</f>
        <v>175.70000000000002</v>
      </c>
      <c r="K48" s="8">
        <v>175.4</v>
      </c>
      <c r="L48" s="8">
        <v>3514</v>
      </c>
      <c r="M48" s="8">
        <v>0</v>
      </c>
    </row>
    <row r="49" spans="1:13" x14ac:dyDescent="0.25">
      <c r="A49" t="s">
        <v>47</v>
      </c>
      <c r="B49" s="9">
        <v>1996</v>
      </c>
      <c r="C49" s="10">
        <v>0</v>
      </c>
      <c r="D49" s="9" t="s">
        <v>50</v>
      </c>
      <c r="E49" s="9">
        <v>10</v>
      </c>
      <c r="F49" s="9">
        <v>2006</v>
      </c>
      <c r="G49" s="6">
        <v>0.1</v>
      </c>
      <c r="H49" s="7">
        <v>3863</v>
      </c>
      <c r="I49" s="7">
        <v>3863</v>
      </c>
      <c r="J49" s="8"/>
      <c r="K49" s="8"/>
      <c r="L49" s="8">
        <v>3863</v>
      </c>
      <c r="M49" s="8">
        <f t="shared" ref="M46:M49" si="4">H49-L49</f>
        <v>0</v>
      </c>
    </row>
    <row r="50" spans="1:13" ht="15.75" thickBot="1" x14ac:dyDescent="0.3">
      <c r="A50" t="s">
        <v>48</v>
      </c>
      <c r="B50" s="9"/>
      <c r="C50" s="9"/>
      <c r="D50" s="9"/>
      <c r="E50" s="9"/>
      <c r="F50" s="9"/>
      <c r="H50" s="11">
        <f>SUM(H46:H49)</f>
        <v>13690</v>
      </c>
      <c r="I50" s="11">
        <f>SUM(I46:I49)</f>
        <v>13690</v>
      </c>
    </row>
    <row r="51" spans="1:13" x14ac:dyDescent="0.25">
      <c r="B51" s="9"/>
      <c r="C51" s="9"/>
      <c r="D51" s="9"/>
      <c r="E51" s="9"/>
      <c r="F51" s="9"/>
      <c r="H51" s="7"/>
      <c r="I51" s="7"/>
    </row>
    <row r="52" spans="1:13" s="3" customFormat="1" ht="15.75" thickBot="1" x14ac:dyDescent="0.3">
      <c r="A52" s="3" t="s">
        <v>49</v>
      </c>
      <c r="B52" s="4"/>
      <c r="C52" s="4"/>
      <c r="D52" s="4"/>
      <c r="E52" s="4"/>
      <c r="F52" s="4"/>
      <c r="H52" s="12">
        <f>H9+H23+H34+H40+H42+H50</f>
        <v>146841.69999999998</v>
      </c>
      <c r="I52" s="13">
        <f>I23+I34+I40+I42+I50</f>
        <v>95235.35</v>
      </c>
      <c r="J52" s="13">
        <f>SUM(J18:J51)</f>
        <v>642.42630000000008</v>
      </c>
      <c r="K52" s="13">
        <f>SUM(K18:K51)</f>
        <v>2212.3636999999999</v>
      </c>
      <c r="L52" s="12">
        <f>SUM(L7:L51)</f>
        <v>146841.70000000001</v>
      </c>
      <c r="M52" s="12">
        <f>SUM(M7:M51)</f>
        <v>0</v>
      </c>
    </row>
    <row r="53" spans="1:13" x14ac:dyDescent="0.25">
      <c r="B53" s="9"/>
      <c r="C53" s="9"/>
      <c r="D53" s="9"/>
      <c r="E53" s="9"/>
      <c r="F53" s="9"/>
    </row>
  </sheetData>
  <pageMargins left="0.7" right="0.7" top="0.5" bottom="0.5" header="0.3" footer="0.3"/>
  <pageSetup scale="69" orientation="landscape" horizontalDpi="4294967293" verticalDpi="4294967293" r:id="rId1"/>
  <headerFoot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0526B01517A04EBB7EB9C6BE4D894E" ma:contentTypeVersion="92" ma:contentTypeDescription="" ma:contentTypeScope="" ma:versionID="09f53675702c32104b0d8ce171ec05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2017-01-06T08:00:00+00:00</OpenedDate>
    <Date1 xmlns="dc463f71-b30c-4ab2-9473-d307f9d35888">2017-01-06T08:00:00+00:00</Date1>
    <IsDocumentOrder xmlns="dc463f71-b30c-4ab2-9473-d307f9d35888" xsi:nil="true"/>
    <IsHighlyConfidential xmlns="dc463f71-b30c-4ab2-9473-d307f9d35888">false</IsHighlyConfidential>
    <CaseCompanyNames xmlns="dc463f71-b30c-4ab2-9473-d307f9d35888">Crescent Bar, Inc.</CaseCompanyNames>
    <DocketNumber xmlns="dc463f71-b30c-4ab2-9473-d307f9d35888">170018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0D16A06-E4C7-4008-AD30-727C4F576F80}"/>
</file>

<file path=customXml/itemProps2.xml><?xml version="1.0" encoding="utf-8"?>
<ds:datastoreItem xmlns:ds="http://schemas.openxmlformats.org/officeDocument/2006/customXml" ds:itemID="{7C30F27E-0113-49C5-8138-C5B6485CC801}"/>
</file>

<file path=customXml/itemProps3.xml><?xml version="1.0" encoding="utf-8"?>
<ds:datastoreItem xmlns:ds="http://schemas.openxmlformats.org/officeDocument/2006/customXml" ds:itemID="{25A56870-5130-42B7-8B11-2450915D4345}"/>
</file>

<file path=customXml/itemProps4.xml><?xml version="1.0" encoding="utf-8"?>
<ds:datastoreItem xmlns:ds="http://schemas.openxmlformats.org/officeDocument/2006/customXml" ds:itemID="{44CD1291-C184-4678-A23A-886FF46758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Nelson</dc:creator>
  <cp:lastModifiedBy>Richard</cp:lastModifiedBy>
  <cp:lastPrinted>2016-02-14T04:19:29Z</cp:lastPrinted>
  <dcterms:created xsi:type="dcterms:W3CDTF">2012-04-23T18:28:39Z</dcterms:created>
  <dcterms:modified xsi:type="dcterms:W3CDTF">2016-12-01T04:21:11Z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0x0101006E56B4D1795A2E4DB2F0B01679ED314A00F30526B01517A04EBB7EB9C6BE4D894E</vt:lpwstr>
  </property>
  <property fmtid="{D5CDD505-2E9C-101B-9397-08002B2CF9AE}" pid="3" name="_docset_NoMedatataSyncRequired">
    <vt:lpwstr>False</vt:lpwstr>
  </property>
</Properties>
</file>