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18210" windowHeight="10815" tabRatio="713" activeTab="2"/>
  </bookViews>
  <sheets>
    <sheet name="Allocated" sheetId="5" r:id="rId1"/>
    <sheet name="Unallocated Summary" sheetId="6" r:id="rId2"/>
    <sheet name="Unallocated Detail" sheetId="22" r:id="rId3"/>
    <sheet name="Common by Acct" sheetId="7" r:id="rId4"/>
  </sheets>
  <definedNames>
    <definedName name="_xlnm.Print_Area" localSheetId="2">'Unallocated Detail'!$A$4:$I$328</definedName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B46" i="6" l="1"/>
  <c r="C46" i="6"/>
  <c r="D46" i="6"/>
  <c r="E46" i="6"/>
  <c r="E48" i="6"/>
  <c r="H63" i="7" l="1"/>
  <c r="H62" i="7"/>
  <c r="H54" i="7"/>
  <c r="H51" i="7"/>
  <c r="H50" i="7"/>
  <c r="H49" i="7"/>
  <c r="H48" i="7"/>
  <c r="H47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22"/>
  <c r="C49" i="7" l="1"/>
  <c r="C52" i="7"/>
  <c r="G51" i="7"/>
  <c r="F51" i="7"/>
  <c r="G50" i="7"/>
  <c r="F50" i="7"/>
  <c r="G49" i="7"/>
  <c r="D49" i="7" s="1"/>
  <c r="F49" i="7"/>
  <c r="G48" i="7"/>
  <c r="F48" i="7"/>
  <c r="G47" i="7"/>
  <c r="D47" i="7" s="1"/>
  <c r="F47" i="7"/>
  <c r="C47" i="7" s="1"/>
  <c r="G46" i="7"/>
  <c r="F46" i="7"/>
  <c r="H52" i="7" l="1"/>
  <c r="D52" i="7"/>
  <c r="B4" i="7" l="1"/>
  <c r="A3" i="7" l="1"/>
  <c r="A3" i="6"/>
  <c r="D42" i="7" l="1"/>
  <c r="D31" i="7"/>
  <c r="C27" i="7"/>
  <c r="D23" i="7"/>
  <c r="D17" i="7"/>
  <c r="D13" i="7"/>
  <c r="D7" i="7"/>
  <c r="H73" i="7"/>
  <c r="H72" i="7"/>
  <c r="H71" i="7"/>
  <c r="H70" i="7"/>
  <c r="H69" i="7"/>
  <c r="G63" i="7"/>
  <c r="D63" i="7" s="1"/>
  <c r="F63" i="7"/>
  <c r="G62" i="7"/>
  <c r="F62" i="7"/>
  <c r="H59" i="7"/>
  <c r="D59" i="7"/>
  <c r="C59" i="7"/>
  <c r="J58" i="7" s="1"/>
  <c r="G58" i="7"/>
  <c r="F58" i="7"/>
  <c r="G54" i="7"/>
  <c r="F54" i="7"/>
  <c r="G43" i="7"/>
  <c r="F43" i="7"/>
  <c r="G42" i="7"/>
  <c r="F42" i="7"/>
  <c r="G41" i="7"/>
  <c r="F41" i="7"/>
  <c r="C41" i="7" s="1"/>
  <c r="G38" i="7"/>
  <c r="F38" i="7"/>
  <c r="G37" i="7"/>
  <c r="D37" i="7" s="1"/>
  <c r="F37" i="7"/>
  <c r="G34" i="7"/>
  <c r="D34" i="7" s="1"/>
  <c r="F34" i="7"/>
  <c r="G33" i="7"/>
  <c r="F33" i="7"/>
  <c r="G32" i="7"/>
  <c r="D32" i="7" s="1"/>
  <c r="F32" i="7"/>
  <c r="G31" i="7"/>
  <c r="F31" i="7"/>
  <c r="G30" i="7"/>
  <c r="F30" i="7"/>
  <c r="C30" i="7" s="1"/>
  <c r="G29" i="7"/>
  <c r="F29" i="7"/>
  <c r="C29" i="7" s="1"/>
  <c r="G28" i="7"/>
  <c r="F28" i="7"/>
  <c r="C28" i="7" s="1"/>
  <c r="G27" i="7"/>
  <c r="F27" i="7"/>
  <c r="G26" i="7"/>
  <c r="F26" i="7"/>
  <c r="C26" i="7" s="1"/>
  <c r="G25" i="7"/>
  <c r="F25" i="7"/>
  <c r="C25" i="7" s="1"/>
  <c r="G24" i="7"/>
  <c r="F24" i="7"/>
  <c r="C24" i="7" s="1"/>
  <c r="G23" i="7"/>
  <c r="F23" i="7"/>
  <c r="G22" i="7"/>
  <c r="D22" i="7" s="1"/>
  <c r="F22" i="7"/>
  <c r="G19" i="7"/>
  <c r="D19" i="7" s="1"/>
  <c r="F19" i="7"/>
  <c r="G18" i="7"/>
  <c r="D18" i="7" s="1"/>
  <c r="F18" i="7"/>
  <c r="G17" i="7"/>
  <c r="F17" i="7"/>
  <c r="G16" i="7"/>
  <c r="D16" i="7" s="1"/>
  <c r="F16" i="7"/>
  <c r="G15" i="7"/>
  <c r="D15" i="7" s="1"/>
  <c r="F15" i="7"/>
  <c r="G14" i="7"/>
  <c r="D14" i="7" s="1"/>
  <c r="F14" i="7"/>
  <c r="G13" i="7"/>
  <c r="F13" i="7"/>
  <c r="G10" i="7"/>
  <c r="D10" i="7" s="1"/>
  <c r="F10" i="7"/>
  <c r="C10" i="7" s="1"/>
  <c r="G9" i="7"/>
  <c r="F9" i="7"/>
  <c r="C9" i="7" s="1"/>
  <c r="G8" i="7"/>
  <c r="F8" i="7"/>
  <c r="C8" i="7" s="1"/>
  <c r="G7" i="7"/>
  <c r="F7" i="7"/>
  <c r="F44" i="6"/>
  <c r="E21" i="6"/>
  <c r="E38" i="6" s="1"/>
  <c r="E12" i="6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E40" i="6" l="1"/>
  <c r="D30" i="7"/>
  <c r="C42" i="7"/>
  <c r="C22" i="7"/>
  <c r="F23" i="6"/>
  <c r="F27" i="6"/>
  <c r="F31" i="6"/>
  <c r="F35" i="6"/>
  <c r="D26" i="7"/>
  <c r="C34" i="7"/>
  <c r="C23" i="7"/>
  <c r="C7" i="7"/>
  <c r="C11" i="7" s="1"/>
  <c r="D27" i="7"/>
  <c r="C12" i="6"/>
  <c r="F30" i="6"/>
  <c r="F11" i="6"/>
  <c r="C16" i="7"/>
  <c r="C17" i="7"/>
  <c r="C37" i="7"/>
  <c r="C43" i="7"/>
  <c r="H39" i="7"/>
  <c r="J39" i="7" s="1"/>
  <c r="C31" i="7"/>
  <c r="D43" i="7"/>
  <c r="H64" i="7"/>
  <c r="D25" i="7"/>
  <c r="D29" i="7"/>
  <c r="D28" i="7"/>
  <c r="D41" i="7"/>
  <c r="D54" i="7"/>
  <c r="D55" i="7" s="1"/>
  <c r="D24" i="7"/>
  <c r="D9" i="7"/>
  <c r="D8" i="7"/>
  <c r="C38" i="7"/>
  <c r="H11" i="7"/>
  <c r="C14" i="7"/>
  <c r="C15" i="7"/>
  <c r="C18" i="7"/>
  <c r="C19" i="7"/>
  <c r="H35" i="7"/>
  <c r="J35" i="7" s="1"/>
  <c r="C32" i="7"/>
  <c r="C33" i="7"/>
  <c r="C63" i="7"/>
  <c r="D20" i="7"/>
  <c r="D33" i="7"/>
  <c r="C54" i="7"/>
  <c r="C55" i="7" s="1"/>
  <c r="C62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B12" i="6"/>
  <c r="F10" i="6"/>
  <c r="F17" i="6"/>
  <c r="C21" i="6"/>
  <c r="C38" i="6" s="1"/>
  <c r="C41" i="5"/>
  <c r="B41" i="5"/>
  <c r="D38" i="7"/>
  <c r="D39" i="7" s="1"/>
  <c r="D62" i="7"/>
  <c r="D64" i="7" s="1"/>
  <c r="C13" i="7"/>
  <c r="H44" i="7"/>
  <c r="J44" i="7" s="1"/>
  <c r="H55" i="7"/>
  <c r="J55" i="7" s="1"/>
  <c r="F8" i="6"/>
  <c r="B21" i="6"/>
  <c r="B38" i="6" s="1"/>
  <c r="F43" i="6"/>
  <c r="F46" i="6" s="1"/>
  <c r="D18" i="5"/>
  <c r="D22" i="5" s="1"/>
  <c r="D39" i="5" s="1"/>
  <c r="D9" i="5"/>
  <c r="D13" i="5" s="1"/>
  <c r="J11" i="7" l="1"/>
  <c r="H66" i="7"/>
  <c r="D40" i="6"/>
  <c r="D48" i="6" s="1"/>
  <c r="C40" i="6"/>
  <c r="C48" i="6" s="1"/>
  <c r="C44" i="7"/>
  <c r="C39" i="7"/>
  <c r="J38" i="7" s="1"/>
  <c r="D44" i="7"/>
  <c r="D11" i="7"/>
  <c r="D35" i="7"/>
  <c r="C35" i="7"/>
  <c r="C20" i="7"/>
  <c r="J19" i="7" s="1"/>
  <c r="C64" i="7"/>
  <c r="B40" i="6"/>
  <c r="B48" i="6" s="1"/>
  <c r="F21" i="6"/>
  <c r="F38" i="6" s="1"/>
  <c r="F12" i="6"/>
  <c r="J54" i="7"/>
  <c r="D41" i="5"/>
  <c r="C66" i="7" l="1"/>
  <c r="D66" i="7"/>
  <c r="J10" i="7"/>
  <c r="J43" i="7"/>
  <c r="J34" i="7"/>
  <c r="F40" i="6"/>
  <c r="F48" i="6" s="1"/>
  <c r="J63" i="7"/>
</calcChain>
</file>

<file path=xl/sharedStrings.xml><?xml version="1.0" encoding="utf-8"?>
<sst xmlns="http://schemas.openxmlformats.org/spreadsheetml/2006/main" count="504" uniqueCount="424">
  <si>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</si>
  <si>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</si>
  <si>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</si>
  <si>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</si>
  <si>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</si>
  <si>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</si>
  <si>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</si>
  <si>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</si>
  <si>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</si>
  <si>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</si>
  <si>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</si>
  <si>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</si>
  <si>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</si>
  <si>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</si>
  <si>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</si>
  <si>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</si>
  <si>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</si>
  <si>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</si>
  <si>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</si>
  <si>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</si>
  <si>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</si>
  <si>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</si>
  <si>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</si>
  <si>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</si>
  <si>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</si>
  <si>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</si>
  <si>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</si>
  <si>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</si>
  <si>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</si>
  <si>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</si>
  <si>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</si>
  <si>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</si>
  <si>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</si>
  <si>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</si>
  <si>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</si>
  <si>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</si>
  <si>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</si>
  <si>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</si>
  <si>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</si>
  <si>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</si>
  <si>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</si>
  <si>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</si>
  <si>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</si>
  <si>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</si>
  <si>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</si>
  <si>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</si>
  <si>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</si>
  <si>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</si>
  <si>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</si>
  <si>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</si>
  <si>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</si>
  <si>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</si>
  <si>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</si>
  <si>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</si>
  <si>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</si>
  <si>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</si>
  <si>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</si>
  <si>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</si>
  <si>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</si>
  <si>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</si>
  <si>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</si>
  <si>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</si>
  <si>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</si>
  <si>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</si>
  <si>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</si>
  <si>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</si>
  <si>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</si>
  <si>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</si>
  <si>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</si>
  <si>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</si>
  <si>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</si>
  <si>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</si>
  <si>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</si>
  <si>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</si>
  <si>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</si>
  <si>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</si>
  <si>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</si>
  <si>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</si>
  <si>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</si>
  <si>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</si>
  <si>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</si>
  <si>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</si>
  <si>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</si>
  <si>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</si>
  <si>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</si>
  <si>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</si>
  <si>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</si>
  <si>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</si>
  <si>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</si>
  <si>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</si>
  <si>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</si>
  <si>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</si>
  <si>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</si>
  <si>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</si>
  <si>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</si>
  <si>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</si>
  <si>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</si>
  <si>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</si>
  <si>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</si>
  <si>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</si>
  <si>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</si>
  <si>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</si>
  <si>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</si>
  <si>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</si>
  <si>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</si>
  <si>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</si>
  <si>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</si>
  <si>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</si>
  <si>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</si>
  <si>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</si>
  <si>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</si>
  <si>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</si>
  <si>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</si>
  <si>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</si>
  <si>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</si>
  <si>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</si>
  <si>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</si>
  <si>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</si>
  <si>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</si>
  <si>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</si>
  <si>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</si>
  <si>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</si>
  <si>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</si>
  <si>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</si>
  <si>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</si>
  <si>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</si>
  <si>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</si>
  <si>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</si>
  <si>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</si>
  <si>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</si>
  <si>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</si>
  <si>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</si>
  <si>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</si>
  <si>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</si>
  <si>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</si>
  <si>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</si>
  <si>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</si>
  <si>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</si>
  <si>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</si>
  <si>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</si>
  <si>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</si>
  <si>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</si>
  <si>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</si>
  <si>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</si>
  <si>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</si>
  <si>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</si>
  <si>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</si>
  <si>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</si>
  <si>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</si>
  <si>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</si>
  <si>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</si>
  <si>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</si>
  <si>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</si>
  <si>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</si>
  <si>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</si>
  <si>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</si>
  <si>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</si>
  <si>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</si>
  <si>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</si>
  <si>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</si>
  <si>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</si>
  <si>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</si>
  <si>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</si>
  <si>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</si>
  <si>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</si>
  <si>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</si>
  <si>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</si>
  <si>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</si>
  <si>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</si>
  <si>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</si>
  <si>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</si>
  <si>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</si>
  <si>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</si>
  <si>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</si>
  <si>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</si>
  <si>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</si>
  <si>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</si>
  <si>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</si>
  <si>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</si>
  <si>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</si>
  <si>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</si>
  <si>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</si>
  <si>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</si>
  <si>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</si>
  <si>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</si>
  <si>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</si>
  <si>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</si>
  <si>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</si>
  <si>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</si>
  <si>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</si>
  <si>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</si>
  <si>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</si>
  <si>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</si>
  <si>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</si>
  <si>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</si>
  <si>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</si>
  <si>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</si>
  <si>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</si>
  <si>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</si>
  <si>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</si>
  <si>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</si>
  <si>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</si>
  <si>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</si>
  <si>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</si>
  <si>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</si>
  <si>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</si>
  <si>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</si>
  <si>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</si>
  <si>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</si>
  <si>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</si>
  <si>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</si>
  <si>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</si>
  <si>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</si>
  <si>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</si>
  <si>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</si>
  <si>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</si>
  <si>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</si>
  <si>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</si>
  <si>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</si>
  <si>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</si>
  <si>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</si>
  <si>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</si>
  <si>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</si>
  <si>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</si>
  <si>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</si>
  <si>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</si>
  <si>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</si>
  <si>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</si>
  <si>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</si>
  <si>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</si>
  <si>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</si>
  <si>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</si>
  <si>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</si>
  <si>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</si>
  <si>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</si>
  <si>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</si>
  <si>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</si>
  <si>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</si>
  <si>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</si>
  <si>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</si>
  <si>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</si>
  <si>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</si>
  <si>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</si>
  <si>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</si>
  <si>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</si>
  <si>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</si>
  <si>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</si>
  <si>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</si>
  <si>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</si>
  <si>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</si>
  <si>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</si>
  <si>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</si>
  <si>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</si>
  <si>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</si>
  <si>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</si>
  <si>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</si>
  <si>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</si>
  <si>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</si>
  <si>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</si>
  <si>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</si>
  <si>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</si>
  <si>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</si>
  <si>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</si>
  <si>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</si>
  <si>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</si>
  <si>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</si>
  <si>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</si>
  <si>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</si>
  <si>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</si>
  <si>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</si>
  <si>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</si>
  <si>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</si>
  <si>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</si>
  <si>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</si>
  <si>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</si>
  <si>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</si>
  <si>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</si>
  <si>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</si>
  <si>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</si>
  <si>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</si>
  <si>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</si>
  <si>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</si>
  <si>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</si>
  <si>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</si>
  <si>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</si>
  <si>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</si>
  <si>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</si>
  <si>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</si>
  <si>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</si>
  <si>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</si>
  <si>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</si>
  <si>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</si>
  <si>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</si>
  <si>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</si>
  <si>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</si>
  <si>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</si>
  <si>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</si>
  <si>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</si>
  <si>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</si>
  <si>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</si>
  <si>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</si>
  <si>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</si>
  <si>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</si>
  <si>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</si>
  <si>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</si>
  <si>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</si>
  <si>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</si>
  <si>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</si>
  <si>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</si>
  <si>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</si>
  <si>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</si>
  <si>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</si>
  <si>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</si>
  <si>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</si>
  <si>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</si>
  <si>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</si>
  <si>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</si>
  <si>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</si>
  <si>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</si>
  <si>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</si>
  <si>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</si>
  <si>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</si>
  <si>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</si>
  <si>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</si>
  <si>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</si>
  <si>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</si>
  <si>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</si>
  <si>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</si>
  <si>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</si>
  <si>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</si>
  <si>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</si>
  <si>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</si>
  <si>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</si>
  <si>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</si>
  <si>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</si>
  <si>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</si>
  <si>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</si>
  <si>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</si>
  <si>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</si>
  <si>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</si>
  <si>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</si>
  <si>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</si>
  <si>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</si>
  <si>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</si>
  <si>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</si>
  <si>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</si>
  <si>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</si>
  <si>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</si>
  <si>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</si>
  <si>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</si>
  <si>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</si>
  <si>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</si>
  <si>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</si>
  <si>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</si>
  <si>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</si>
  <si>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</si>
  <si>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</si>
  <si>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</si>
  <si>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</si>
  <si>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</si>
  <si>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</si>
  <si>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</si>
  <si>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</si>
  <si>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</si>
  <si>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</si>
  <si>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</si>
  <si>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</si>
  <si>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</si>
  <si>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</si>
  <si>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</si>
  <si>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</si>
  <si>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</si>
  <si>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</si>
  <si>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</si>
  <si>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</si>
  <si>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</si>
  <si>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</si>
  <si>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</si>
  <si>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</si>
  <si>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</si>
  <si>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</si>
  <si>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</si>
  <si>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</si>
  <si>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</si>
  <si>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</si>
  <si>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</si>
  <si>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</si>
  <si>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</si>
  <si>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</si>
  <si>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</si>
  <si>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</si>
  <si>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</si>
  <si>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</si>
  <si>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</si>
  <si>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</si>
  <si>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</si>
  <si>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</si>
  <si>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</si>
  <si>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</si>
  <si>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</si>
  <si>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</si>
  <si>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</si>
  <si>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</si>
  <si>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</si>
  <si>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</si>
  <si>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</si>
  <si>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</si>
  <si>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</si>
  <si>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</si>
  <si>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</si>
  <si>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</si>
  <si>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(Based on allocation factors developed using 12 ME 12/31/2015 information)</t>
  </si>
  <si>
    <t>(17) 8441 - Gas LNG Oper Sup &amp; Eng</t>
  </si>
  <si>
    <t>(5) 456 - Other Electric Revenues - Unbilled</t>
  </si>
  <si>
    <t>(5) 456 - Other Electric Revenues</t>
  </si>
  <si>
    <t xml:space="preserve">               (19) 886 - Maint of Facilities and Structures</t>
  </si>
  <si>
    <t xml:space="preserve">         (27) 4073 - Regulatory Debits</t>
  </si>
  <si>
    <t xml:space="preserve">         (27) 4074 - Regulatory Credits</t>
  </si>
  <si>
    <t xml:space="preserve">         (27) 4116 - Gains From Disposition Of Utility Plant</t>
  </si>
  <si>
    <t xml:space="preserve">         (27) 4117 - Losses From Disposition Of Utility Plant</t>
  </si>
  <si>
    <t xml:space="preserve">         (27) 4118 - Gains From Disposition Of Allowances</t>
  </si>
  <si>
    <t xml:space="preserve">        (27) 414 - Other Utility Operating Income</t>
  </si>
  <si>
    <t>FOR THE MONTH ENDED SEPTEMBER 30, 2016</t>
  </si>
  <si>
    <t>a-Sep 2016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</si>
</sst>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  <numFmt numFmtId="173" formatCode="0.000000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1" fillId="0" borderId="11" xfId="0" applyNumberFormat="1" applyFont="1" applyBorder="1" applyAlignment="1">
      <alignment horizontal="left"/>
    </xf>
    <xf numFmtId="164" fontId="53" fillId="0" borderId="37" xfId="0" applyNumberFormat="1" applyFont="1" applyBorder="1" applyAlignment="1">
      <alignment horizontal="left"/>
    </xf>
    <xf numFmtId="164" fontId="53" fillId="0" borderId="0" xfId="0" applyNumberFormat="1" applyFont="1" applyAlignment="1">
      <alignment horizontal="left"/>
    </xf>
    <xf numFmtId="164" fontId="51" fillId="0" borderId="37" xfId="0" applyNumberFormat="1" applyFont="1" applyBorder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9" xfId="0" applyNumberFormat="1" applyFont="1" applyBorder="1" applyAlignment="1">
      <alignment horizontal="right"/>
    </xf>
    <xf numFmtId="41" fontId="25" fillId="0" borderId="39" xfId="0" applyNumberFormat="1" applyFont="1" applyFill="1" applyBorder="1" applyAlignment="1">
      <alignment horizontal="right"/>
    </xf>
    <xf numFmtId="41" fontId="51" fillId="0" borderId="38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173" fontId="21" fillId="0" borderId="0" xfId="0" applyNumberFormat="1" applyFont="1" applyFill="1"/>
    <xf numFmtId="164" fontId="55" fillId="0" borderId="0" xfId="0" applyNumberFormat="1" applyFont="1" applyAlignment="1">
      <alignment horizontal="left"/>
    </xf>
    <xf numFmtId="164" fontId="56" fillId="0" borderId="0" xfId="0" applyNumberFormat="1" applyFont="1" applyAlignment="1">
      <alignment horizontal="left"/>
    </xf>
    <xf numFmtId="164" fontId="57" fillId="0" borderId="0" xfId="0" applyNumberFormat="1" applyFont="1" applyAlignment="1">
      <alignment horizontal="left"/>
    </xf>
    <xf numFmtId="167" fontId="21" fillId="0" borderId="18" xfId="158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opLeftCell="A4" workbookViewId="0">
      <selection activeCell="G39" sqref="G39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337</v>
      </c>
      <c r="B1" s="3"/>
      <c r="C1" s="3"/>
      <c r="D1" s="3"/>
    </row>
    <row r="2" spans="1:4" x14ac:dyDescent="0.25">
      <c r="A2" s="2" t="s">
        <v>338</v>
      </c>
      <c r="B2" s="3"/>
      <c r="C2" s="3"/>
      <c r="D2" s="3"/>
    </row>
    <row r="3" spans="1:4" x14ac:dyDescent="0.25">
      <c r="A3" s="138" t="s">
        <v>422</v>
      </c>
      <c r="B3" s="138"/>
      <c r="C3" s="138"/>
      <c r="D3" s="138"/>
    </row>
    <row r="4" spans="1:4" x14ac:dyDescent="0.25">
      <c r="B4" s="3"/>
      <c r="C4" s="3"/>
      <c r="D4" s="3"/>
    </row>
    <row r="5" spans="1:4" x14ac:dyDescent="0.25">
      <c r="A5" s="139" t="s">
        <v>411</v>
      </c>
      <c r="B5" s="139"/>
      <c r="C5" s="139"/>
      <c r="D5" s="139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35</v>
      </c>
      <c r="C7" s="7" t="s">
        <v>34</v>
      </c>
      <c r="D7" s="8" t="s">
        <v>339</v>
      </c>
    </row>
    <row r="8" spans="1:4" x14ac:dyDescent="0.25">
      <c r="A8" s="9" t="s">
        <v>340</v>
      </c>
      <c r="B8" s="10"/>
      <c r="C8" s="10"/>
      <c r="D8" s="11"/>
    </row>
    <row r="9" spans="1:4" x14ac:dyDescent="0.25">
      <c r="A9" s="12" t="s">
        <v>31</v>
      </c>
      <c r="B9" s="13">
        <v>151483302.56999999</v>
      </c>
      <c r="C9" s="13">
        <v>40625213.07</v>
      </c>
      <c r="D9" s="14">
        <f>SUM(B9:C9)</f>
        <v>192108515.63999999</v>
      </c>
    </row>
    <row r="10" spans="1:4" x14ac:dyDescent="0.25">
      <c r="A10" s="12" t="s">
        <v>30</v>
      </c>
      <c r="B10" s="15">
        <v>16250.66</v>
      </c>
      <c r="C10" s="15">
        <v>0</v>
      </c>
      <c r="D10" s="11">
        <f>SUM(B10:C10)</f>
        <v>16250.66</v>
      </c>
    </row>
    <row r="11" spans="1:4" x14ac:dyDescent="0.25">
      <c r="A11" s="12" t="s">
        <v>29</v>
      </c>
      <c r="B11" s="15">
        <v>22848301.5499999</v>
      </c>
      <c r="C11" s="15">
        <v>0</v>
      </c>
      <c r="D11" s="11">
        <f>SUM(B11:C11)</f>
        <v>22848301.5499999</v>
      </c>
    </row>
    <row r="12" spans="1:4" x14ac:dyDescent="0.25">
      <c r="A12" s="12" t="s">
        <v>28</v>
      </c>
      <c r="B12" s="16">
        <v>-1392858.4</v>
      </c>
      <c r="C12" s="17">
        <v>1205311.71</v>
      </c>
      <c r="D12" s="18">
        <f>SUM(B12:C12)</f>
        <v>-187546.68999999994</v>
      </c>
    </row>
    <row r="13" spans="1:4" x14ac:dyDescent="0.25">
      <c r="A13" s="12" t="s">
        <v>27</v>
      </c>
      <c r="B13" s="19">
        <f>SUM(B9:B12)</f>
        <v>172954996.37999988</v>
      </c>
      <c r="C13" s="19">
        <f>SUM(C9:C12)</f>
        <v>41830524.780000001</v>
      </c>
      <c r="D13" s="14">
        <f>SUM(D9:D12)</f>
        <v>214785521.15999988</v>
      </c>
    </row>
    <row r="14" spans="1:4" x14ac:dyDescent="0.25">
      <c r="A14" s="9" t="s">
        <v>341</v>
      </c>
      <c r="B14" s="10"/>
      <c r="C14" s="10"/>
      <c r="D14" s="11"/>
    </row>
    <row r="15" spans="1:4" x14ac:dyDescent="0.25">
      <c r="A15" s="9" t="s">
        <v>342</v>
      </c>
      <c r="B15" s="10"/>
      <c r="C15" s="10"/>
      <c r="D15" s="11"/>
    </row>
    <row r="16" spans="1:4" x14ac:dyDescent="0.25">
      <c r="A16" s="9" t="s">
        <v>343</v>
      </c>
      <c r="B16" s="10"/>
      <c r="C16" s="10"/>
      <c r="D16" s="11"/>
    </row>
    <row r="17" spans="1:4" x14ac:dyDescent="0.25">
      <c r="A17" s="9" t="s">
        <v>344</v>
      </c>
      <c r="B17" s="10"/>
      <c r="C17" s="10"/>
      <c r="D17" s="11"/>
    </row>
    <row r="18" spans="1:4" ht="14.45" x14ac:dyDescent="0.3">
      <c r="A18" s="12" t="s">
        <v>26</v>
      </c>
      <c r="B18" s="13">
        <v>21099669.359999999</v>
      </c>
      <c r="C18" s="13">
        <v>0</v>
      </c>
      <c r="D18" s="14">
        <f>B18+C18</f>
        <v>21099669.359999999</v>
      </c>
    </row>
    <row r="19" spans="1:4" ht="14.45" x14ac:dyDescent="0.3">
      <c r="A19" s="12" t="s">
        <v>25</v>
      </c>
      <c r="B19" s="15">
        <v>40552456.859999999</v>
      </c>
      <c r="C19" s="15">
        <v>12735239.050000001</v>
      </c>
      <c r="D19" s="20">
        <f>B19+C19</f>
        <v>53287695.909999996</v>
      </c>
    </row>
    <row r="20" spans="1:4" ht="14.45" x14ac:dyDescent="0.3">
      <c r="A20" s="12" t="s">
        <v>24</v>
      </c>
      <c r="B20" s="15">
        <v>9977532.8299999908</v>
      </c>
      <c r="C20" s="15">
        <v>0</v>
      </c>
      <c r="D20" s="20">
        <f>B20+C20</f>
        <v>9977532.8299999908</v>
      </c>
    </row>
    <row r="21" spans="1:4" ht="14.45" x14ac:dyDescent="0.3">
      <c r="A21" s="12" t="s">
        <v>23</v>
      </c>
      <c r="B21" s="16">
        <v>-6568001.4500000002</v>
      </c>
      <c r="C21" s="17">
        <v>0</v>
      </c>
      <c r="D21" s="21">
        <f>B21+C21</f>
        <v>-6568001.4500000002</v>
      </c>
    </row>
    <row r="22" spans="1:4" ht="14.45" x14ac:dyDescent="0.3">
      <c r="A22" s="12" t="s">
        <v>22</v>
      </c>
      <c r="B22" s="19">
        <f>SUM(B18:B21)</f>
        <v>65061657.599999979</v>
      </c>
      <c r="C22" s="19">
        <f>SUM(C18:C21)</f>
        <v>12735239.050000001</v>
      </c>
      <c r="D22" s="14">
        <f>SUM(D18:D21)</f>
        <v>77796896.649999991</v>
      </c>
    </row>
    <row r="23" spans="1:4" ht="14.45" x14ac:dyDescent="0.3">
      <c r="A23" s="22" t="s">
        <v>345</v>
      </c>
      <c r="B23" s="23"/>
      <c r="C23" s="23"/>
      <c r="D23" s="24"/>
    </row>
    <row r="24" spans="1:4" ht="14.45" x14ac:dyDescent="0.3">
      <c r="A24" s="12" t="s">
        <v>21</v>
      </c>
      <c r="B24" s="13">
        <v>11225946.9699999</v>
      </c>
      <c r="C24" s="13">
        <v>188069.86</v>
      </c>
      <c r="D24" s="14">
        <f t="shared" ref="D24:D38" si="0">B24+C24</f>
        <v>11414016.829999899</v>
      </c>
    </row>
    <row r="25" spans="1:4" ht="14.45" x14ac:dyDescent="0.3">
      <c r="A25" s="12" t="s">
        <v>20</v>
      </c>
      <c r="B25" s="15">
        <v>1821496.27</v>
      </c>
      <c r="C25" s="15">
        <v>0</v>
      </c>
      <c r="D25" s="20">
        <f t="shared" si="0"/>
        <v>1821496.27</v>
      </c>
    </row>
    <row r="26" spans="1:4" ht="14.45" x14ac:dyDescent="0.3">
      <c r="A26" s="12" t="s">
        <v>19</v>
      </c>
      <c r="B26" s="15">
        <v>5055162.8400000101</v>
      </c>
      <c r="C26" s="15">
        <v>4131718.0699999901</v>
      </c>
      <c r="D26" s="20">
        <f t="shared" si="0"/>
        <v>9186880.9100000001</v>
      </c>
    </row>
    <row r="27" spans="1:4" ht="14.45" x14ac:dyDescent="0.3">
      <c r="A27" s="12" t="s">
        <v>18</v>
      </c>
      <c r="B27" s="15">
        <v>4927747.8364579901</v>
      </c>
      <c r="C27" s="15">
        <v>2401240.0635419898</v>
      </c>
      <c r="D27" s="20">
        <f t="shared" si="0"/>
        <v>7328987.8999999799</v>
      </c>
    </row>
    <row r="28" spans="1:4" ht="14.45" x14ac:dyDescent="0.3">
      <c r="A28" s="12" t="s">
        <v>17</v>
      </c>
      <c r="B28" s="15">
        <v>1406014.7717349899</v>
      </c>
      <c r="C28" s="15">
        <v>390368.98826499999</v>
      </c>
      <c r="D28" s="20">
        <f t="shared" si="0"/>
        <v>1796383.75999999</v>
      </c>
    </row>
    <row r="29" spans="1:4" ht="14.45" x14ac:dyDescent="0.3">
      <c r="A29" s="12" t="s">
        <v>16</v>
      </c>
      <c r="B29" s="15">
        <v>6456961.9500000002</v>
      </c>
      <c r="C29" s="15">
        <v>572392.31999999995</v>
      </c>
      <c r="D29" s="20">
        <f t="shared" si="0"/>
        <v>7029354.2700000005</v>
      </c>
    </row>
    <row r="30" spans="1:4" ht="14.45" x14ac:dyDescent="0.3">
      <c r="A30" s="12" t="s">
        <v>15</v>
      </c>
      <c r="B30" s="15">
        <v>10840732.2856439</v>
      </c>
      <c r="C30" s="15">
        <v>4717499.364356</v>
      </c>
      <c r="D30" s="20">
        <f t="shared" si="0"/>
        <v>15558231.6499999</v>
      </c>
    </row>
    <row r="31" spans="1:4" ht="14.45" x14ac:dyDescent="0.3">
      <c r="A31" s="12" t="s">
        <v>14</v>
      </c>
      <c r="B31" s="15">
        <v>22740054.036800999</v>
      </c>
      <c r="C31" s="15">
        <v>10445993.323199</v>
      </c>
      <c r="D31" s="20">
        <f t="shared" si="0"/>
        <v>33186047.359999999</v>
      </c>
    </row>
    <row r="32" spans="1:4" ht="14.45" x14ac:dyDescent="0.3">
      <c r="A32" s="12" t="s">
        <v>13</v>
      </c>
      <c r="B32" s="15">
        <v>3701777.6213739999</v>
      </c>
      <c r="C32" s="15">
        <v>932597.37862600002</v>
      </c>
      <c r="D32" s="20">
        <f t="shared" si="0"/>
        <v>4634375</v>
      </c>
    </row>
    <row r="33" spans="1:4" ht="14.45" x14ac:dyDescent="0.3">
      <c r="A33" s="12" t="s">
        <v>12</v>
      </c>
      <c r="B33" s="15">
        <v>1717072.18</v>
      </c>
      <c r="C33" s="15">
        <v>0</v>
      </c>
      <c r="D33" s="20">
        <f t="shared" si="0"/>
        <v>1717072.18</v>
      </c>
    </row>
    <row r="34" spans="1:4" ht="14.45" x14ac:dyDescent="0.3">
      <c r="A34" s="25" t="s">
        <v>11</v>
      </c>
      <c r="B34" s="15">
        <v>-344049.12924299901</v>
      </c>
      <c r="C34" s="15">
        <v>110619.41924299901</v>
      </c>
      <c r="D34" s="26">
        <f t="shared" si="0"/>
        <v>-233429.71000000002</v>
      </c>
    </row>
    <row r="35" spans="1:4" ht="14.45" x14ac:dyDescent="0.3">
      <c r="A35" s="12" t="s">
        <v>346</v>
      </c>
      <c r="B35" s="15">
        <v>2666074.2799999998</v>
      </c>
      <c r="C35" s="15">
        <v>0</v>
      </c>
      <c r="D35" s="26">
        <f t="shared" si="0"/>
        <v>2666074.2799999998</v>
      </c>
    </row>
    <row r="36" spans="1:4" ht="14.45" x14ac:dyDescent="0.3">
      <c r="A36" s="25" t="s">
        <v>10</v>
      </c>
      <c r="B36" s="15">
        <v>16927137.335274</v>
      </c>
      <c r="C36" s="15">
        <v>4474127.5447260002</v>
      </c>
      <c r="D36" s="26">
        <f t="shared" si="0"/>
        <v>21401264.879999999</v>
      </c>
    </row>
    <row r="37" spans="1:4" ht="14.45" x14ac:dyDescent="0.3">
      <c r="A37" s="25" t="s">
        <v>9</v>
      </c>
      <c r="B37" s="15">
        <v>0</v>
      </c>
      <c r="C37" s="15">
        <v>0</v>
      </c>
      <c r="D37" s="26">
        <f t="shared" si="0"/>
        <v>0</v>
      </c>
    </row>
    <row r="38" spans="1:4" ht="14.45" x14ac:dyDescent="0.3">
      <c r="A38" s="25" t="s">
        <v>8</v>
      </c>
      <c r="B38" s="16">
        <v>1619329.41</v>
      </c>
      <c r="C38" s="17">
        <v>4137018.46</v>
      </c>
      <c r="D38" s="27">
        <f t="shared" si="0"/>
        <v>5756347.8700000001</v>
      </c>
    </row>
    <row r="39" spans="1:4" ht="14.45" x14ac:dyDescent="0.3">
      <c r="A39" s="22" t="s">
        <v>7</v>
      </c>
      <c r="B39" s="19">
        <f>SUM(B22:B38)</f>
        <v>155823116.25804275</v>
      </c>
      <c r="C39" s="19">
        <f>SUM(C22:C38)</f>
        <v>45236883.841956981</v>
      </c>
      <c r="D39" s="14">
        <f>SUM(D22:D38)</f>
        <v>201060000.09999973</v>
      </c>
    </row>
    <row r="40" spans="1:4" ht="14.45" x14ac:dyDescent="0.3">
      <c r="A40" s="25"/>
      <c r="B40" s="23"/>
      <c r="C40" s="23"/>
      <c r="D40" s="24"/>
    </row>
    <row r="41" spans="1:4" ht="17.45" x14ac:dyDescent="0.55000000000000004">
      <c r="A41" s="28" t="s">
        <v>6</v>
      </c>
      <c r="B41" s="29">
        <f>B13-B39</f>
        <v>17131880.121957123</v>
      </c>
      <c r="C41" s="29">
        <f>C13-C39</f>
        <v>-3406359.0619569793</v>
      </c>
      <c r="D41" s="30">
        <f>D13-D39</f>
        <v>13725521.060000151</v>
      </c>
    </row>
    <row r="42" spans="1:4" ht="14.45" x14ac:dyDescent="0.3">
      <c r="A42" s="31"/>
      <c r="B42" s="32"/>
      <c r="C42" s="32"/>
      <c r="D42" s="18"/>
    </row>
  </sheetData>
  <mergeCells count="2">
    <mergeCell ref="A3:D3"/>
    <mergeCell ref="A5:D5"/>
  </mergeCells>
  <printOptions horizontalCentered="1"/>
  <pageMargins left="0.7" right="0.7" top="0.75" bottom="0.75" header="0.3" footer="0.3"/>
  <pageSetup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6" workbookViewId="0">
      <selection activeCell="E46" sqref="E46"/>
    </sheetView>
  </sheetViews>
  <sheetFormatPr defaultColWidth="9.140625" defaultRowHeight="15" x14ac:dyDescent="0.25"/>
  <cols>
    <col min="1" max="1" width="40" style="1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3.42578125" style="35" bestFit="1" customWidth="1"/>
    <col min="7" max="7" width="9.140625" style="35"/>
    <col min="8" max="8" width="32.42578125" style="35" customWidth="1"/>
    <col min="9" max="10" width="9.140625" style="35"/>
    <col min="11" max="16384" width="9.140625" style="1"/>
  </cols>
  <sheetData>
    <row r="1" spans="1:7" s="1" customFormat="1" ht="18" customHeight="1" x14ac:dyDescent="0.25">
      <c r="A1" s="2" t="s">
        <v>337</v>
      </c>
      <c r="B1" s="34"/>
      <c r="C1" s="34"/>
      <c r="D1" s="34"/>
      <c r="E1" s="34"/>
      <c r="F1" s="34"/>
      <c r="G1" s="35"/>
    </row>
    <row r="2" spans="1:7" s="1" customFormat="1" ht="18" customHeight="1" x14ac:dyDescent="0.25">
      <c r="A2" s="2" t="s">
        <v>355</v>
      </c>
      <c r="B2" s="34"/>
      <c r="C2" s="34"/>
      <c r="D2" s="34"/>
      <c r="E2" s="34"/>
      <c r="F2" s="34"/>
      <c r="G2" s="35"/>
    </row>
    <row r="3" spans="1:7" s="1" customFormat="1" ht="18" customHeight="1" x14ac:dyDescent="0.25">
      <c r="A3" s="2" t="str">
        <f>Allocated!A3</f>
        <v>FOR THE MONTH ENDED SEPTEMBER 30, 2016</v>
      </c>
      <c r="B3" s="34"/>
      <c r="C3" s="34"/>
      <c r="D3" s="34"/>
      <c r="E3" s="34"/>
      <c r="F3" s="34"/>
      <c r="G3" s="35"/>
    </row>
    <row r="4" spans="1:7" s="1" customFormat="1" ht="12" customHeight="1" x14ac:dyDescent="0.25">
      <c r="B4" s="35"/>
      <c r="C4" s="35"/>
      <c r="D4" s="35"/>
      <c r="E4" s="35"/>
      <c r="F4" s="35"/>
      <c r="G4" s="35"/>
    </row>
    <row r="5" spans="1:7" s="1" customFormat="1" ht="18" customHeight="1" x14ac:dyDescent="0.25">
      <c r="A5" s="5"/>
      <c r="B5" s="36" t="s">
        <v>35</v>
      </c>
      <c r="C5" s="36" t="s">
        <v>34</v>
      </c>
      <c r="D5" s="36" t="s">
        <v>33</v>
      </c>
      <c r="E5" s="36" t="s">
        <v>356</v>
      </c>
      <c r="F5" s="37" t="s">
        <v>339</v>
      </c>
      <c r="G5" s="35"/>
    </row>
    <row r="6" spans="1:7" s="1" customFormat="1" ht="18" customHeight="1" x14ac:dyDescent="0.25">
      <c r="A6" s="38" t="s">
        <v>32</v>
      </c>
      <c r="B6" s="39"/>
      <c r="C6" s="39"/>
      <c r="D6" s="39"/>
      <c r="E6" s="39"/>
      <c r="F6" s="40"/>
      <c r="G6" s="35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5"/>
    </row>
    <row r="8" spans="1:7" s="1" customFormat="1" ht="18" customHeight="1" x14ac:dyDescent="0.25">
      <c r="A8" s="25" t="s">
        <v>31</v>
      </c>
      <c r="B8" s="19">
        <v>151483302.56999999</v>
      </c>
      <c r="C8" s="19">
        <v>40625213.07</v>
      </c>
      <c r="D8" s="19">
        <v>0</v>
      </c>
      <c r="E8" s="19">
        <v>0</v>
      </c>
      <c r="F8" s="14">
        <f>SUM(B8:E8)</f>
        <v>192108515.63999999</v>
      </c>
      <c r="G8" s="41"/>
    </row>
    <row r="9" spans="1:7" s="1" customFormat="1" ht="18" customHeight="1" x14ac:dyDescent="0.25">
      <c r="A9" s="25" t="s">
        <v>30</v>
      </c>
      <c r="B9" s="111">
        <v>16250.66</v>
      </c>
      <c r="C9" s="111">
        <v>0</v>
      </c>
      <c r="D9" s="111">
        <v>0</v>
      </c>
      <c r="E9" s="111">
        <v>0</v>
      </c>
      <c r="F9" s="20">
        <f>SUM(B9:E9)</f>
        <v>16250.66</v>
      </c>
      <c r="G9" s="41"/>
    </row>
    <row r="10" spans="1:7" s="1" customFormat="1" ht="18" customHeight="1" x14ac:dyDescent="0.25">
      <c r="A10" s="25" t="s">
        <v>29</v>
      </c>
      <c r="B10" s="111">
        <v>22848301.5499999</v>
      </c>
      <c r="C10" s="111">
        <v>0</v>
      </c>
      <c r="D10" s="111">
        <v>0</v>
      </c>
      <c r="E10" s="111">
        <v>0</v>
      </c>
      <c r="F10" s="20">
        <f>SUM(B10:E10)</f>
        <v>22848301.5499999</v>
      </c>
      <c r="G10" s="41"/>
    </row>
    <row r="11" spans="1:7" s="1" customFormat="1" ht="18" customHeight="1" x14ac:dyDescent="0.25">
      <c r="A11" s="25" t="s">
        <v>28</v>
      </c>
      <c r="B11" s="137">
        <v>-1392858.4</v>
      </c>
      <c r="C11" s="112">
        <v>1205311.71</v>
      </c>
      <c r="D11" s="112">
        <v>0</v>
      </c>
      <c r="E11" s="112">
        <v>0</v>
      </c>
      <c r="F11" s="21">
        <f>SUM(B11:E11)</f>
        <v>-187546.68999999994</v>
      </c>
      <c r="G11" s="41"/>
    </row>
    <row r="12" spans="1:7" s="1" customFormat="1" ht="18" customHeight="1" x14ac:dyDescent="0.25">
      <c r="A12" s="25" t="s">
        <v>27</v>
      </c>
      <c r="B12" s="19">
        <f>SUM(B8:B11)</f>
        <v>172954996.37999988</v>
      </c>
      <c r="C12" s="19">
        <f>SUM(C8:C11)</f>
        <v>41830524.780000001</v>
      </c>
      <c r="D12" s="19">
        <f>SUM(D8:D11)</f>
        <v>0</v>
      </c>
      <c r="E12" s="19">
        <f>SUM(E8:E11)</f>
        <v>0</v>
      </c>
      <c r="F12" s="14">
        <f>SUM(F8:F11)</f>
        <v>214785521.15999988</v>
      </c>
      <c r="G12" s="41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1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1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1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1"/>
    </row>
    <row r="17" spans="1:7" s="1" customFormat="1" ht="18" customHeight="1" x14ac:dyDescent="0.25">
      <c r="A17" s="25" t="s">
        <v>26</v>
      </c>
      <c r="B17" s="19">
        <v>21099669.359999999</v>
      </c>
      <c r="C17" s="19">
        <v>0</v>
      </c>
      <c r="D17" s="19">
        <v>0</v>
      </c>
      <c r="E17" s="19">
        <v>0</v>
      </c>
      <c r="F17" s="14">
        <f>SUM(B17:E17)</f>
        <v>21099669.359999999</v>
      </c>
      <c r="G17" s="41"/>
    </row>
    <row r="18" spans="1:7" s="1" customFormat="1" ht="18" customHeight="1" x14ac:dyDescent="0.25">
      <c r="A18" s="25" t="s">
        <v>25</v>
      </c>
      <c r="B18" s="42">
        <v>40552456.859999999</v>
      </c>
      <c r="C18" s="42">
        <v>12735239.050000001</v>
      </c>
      <c r="D18" s="42">
        <v>0</v>
      </c>
      <c r="E18" s="42">
        <v>0</v>
      </c>
      <c r="F18" s="20">
        <f>SUM(B18:E18)</f>
        <v>53287695.909999996</v>
      </c>
      <c r="G18" s="41"/>
    </row>
    <row r="19" spans="1:7" s="1" customFormat="1" ht="18" customHeight="1" x14ac:dyDescent="0.25">
      <c r="A19" s="25" t="s">
        <v>24</v>
      </c>
      <c r="B19" s="42">
        <v>9977532.8299999908</v>
      </c>
      <c r="C19" s="42">
        <v>0</v>
      </c>
      <c r="D19" s="42">
        <v>0</v>
      </c>
      <c r="E19" s="42">
        <v>0</v>
      </c>
      <c r="F19" s="20">
        <f>SUM(B19:E19)</f>
        <v>9977532.8299999908</v>
      </c>
      <c r="G19" s="41"/>
    </row>
    <row r="20" spans="1:7" s="1" customFormat="1" ht="18" customHeight="1" x14ac:dyDescent="0.25">
      <c r="A20" s="25" t="s">
        <v>23</v>
      </c>
      <c r="B20" s="17">
        <v>-6568001.4500000002</v>
      </c>
      <c r="C20" s="17">
        <v>0</v>
      </c>
      <c r="D20" s="17">
        <v>0</v>
      </c>
      <c r="E20" s="17">
        <v>0</v>
      </c>
      <c r="F20" s="21">
        <f>SUM(B20:E20)</f>
        <v>-6568001.4500000002</v>
      </c>
      <c r="G20" s="41"/>
    </row>
    <row r="21" spans="1:7" s="1" customFormat="1" ht="18" customHeight="1" x14ac:dyDescent="0.25">
      <c r="A21" s="25" t="s">
        <v>22</v>
      </c>
      <c r="B21" s="19">
        <f>SUM(B17:B20)</f>
        <v>65061657.599999979</v>
      </c>
      <c r="C21" s="19">
        <f>SUM(C17:C20)</f>
        <v>12735239.050000001</v>
      </c>
      <c r="D21" s="19">
        <f>SUM(D17:D20)</f>
        <v>0</v>
      </c>
      <c r="E21" s="19">
        <f>SUM(E17:E20)</f>
        <v>0</v>
      </c>
      <c r="F21" s="14">
        <f>SUM(F17:F20)</f>
        <v>77796896.649999991</v>
      </c>
      <c r="G21" s="41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1"/>
    </row>
    <row r="23" spans="1:7" s="1" customFormat="1" ht="18" customHeight="1" x14ac:dyDescent="0.25">
      <c r="A23" s="25" t="s">
        <v>21</v>
      </c>
      <c r="B23" s="19">
        <v>11225946.9699999</v>
      </c>
      <c r="C23" s="19">
        <v>188069.86</v>
      </c>
      <c r="D23" s="19">
        <v>0</v>
      </c>
      <c r="E23" s="19">
        <v>0</v>
      </c>
      <c r="F23" s="14">
        <f t="shared" ref="F23:F37" si="0">SUM(B23:E23)</f>
        <v>11414016.829999899</v>
      </c>
      <c r="G23" s="41"/>
    </row>
    <row r="24" spans="1:7" s="1" customFormat="1" ht="18" customHeight="1" x14ac:dyDescent="0.25">
      <c r="A24" s="25" t="s">
        <v>20</v>
      </c>
      <c r="B24" s="43">
        <v>1821496.27</v>
      </c>
      <c r="C24" s="42">
        <v>0</v>
      </c>
      <c r="D24" s="42">
        <v>0</v>
      </c>
      <c r="E24" s="42">
        <v>0</v>
      </c>
      <c r="F24" s="20">
        <f t="shared" si="0"/>
        <v>1821496.27</v>
      </c>
      <c r="G24" s="41"/>
    </row>
    <row r="25" spans="1:7" s="1" customFormat="1" ht="18" customHeight="1" x14ac:dyDescent="0.25">
      <c r="A25" s="25" t="s">
        <v>19</v>
      </c>
      <c r="B25" s="43">
        <v>5055162.8400000101</v>
      </c>
      <c r="C25" s="42">
        <v>4131718.0699999901</v>
      </c>
      <c r="D25" s="42">
        <v>0</v>
      </c>
      <c r="E25" s="42">
        <v>0</v>
      </c>
      <c r="F25" s="20">
        <f t="shared" si="0"/>
        <v>9186880.9100000001</v>
      </c>
      <c r="G25" s="41"/>
    </row>
    <row r="26" spans="1:7" s="1" customFormat="1" ht="18" customHeight="1" x14ac:dyDescent="0.25">
      <c r="A26" s="12" t="s">
        <v>18</v>
      </c>
      <c r="B26" s="43">
        <v>3256410.6199999899</v>
      </c>
      <c r="C26" s="42">
        <v>1208178.47</v>
      </c>
      <c r="D26" s="42">
        <v>2864398.81</v>
      </c>
      <c r="E26" s="42">
        <v>0</v>
      </c>
      <c r="F26" s="20">
        <f t="shared" si="0"/>
        <v>7328987.8999999892</v>
      </c>
      <c r="G26" s="41"/>
    </row>
    <row r="27" spans="1:7" s="1" customFormat="1" ht="18" customHeight="1" x14ac:dyDescent="0.25">
      <c r="A27" s="25" t="s">
        <v>17</v>
      </c>
      <c r="B27" s="43">
        <v>1274806.0899999901</v>
      </c>
      <c r="C27" s="42">
        <v>295861.71999999997</v>
      </c>
      <c r="D27" s="42">
        <v>225715.94999999899</v>
      </c>
      <c r="E27" s="42">
        <v>0</v>
      </c>
      <c r="F27" s="20">
        <f t="shared" si="0"/>
        <v>1796383.7599999891</v>
      </c>
      <c r="G27" s="41"/>
    </row>
    <row r="28" spans="1:7" s="1" customFormat="1" ht="18" customHeight="1" x14ac:dyDescent="0.25">
      <c r="A28" s="25" t="s">
        <v>16</v>
      </c>
      <c r="B28" s="43">
        <v>6456961.9500000002</v>
      </c>
      <c r="C28" s="42">
        <v>572392.31999999995</v>
      </c>
      <c r="D28" s="42">
        <v>0</v>
      </c>
      <c r="E28" s="42">
        <v>0</v>
      </c>
      <c r="F28" s="20">
        <f t="shared" si="0"/>
        <v>7029354.2700000005</v>
      </c>
      <c r="G28" s="41"/>
    </row>
    <row r="29" spans="1:7" s="1" customFormat="1" ht="18" customHeight="1" x14ac:dyDescent="0.3">
      <c r="A29" s="12" t="s">
        <v>15</v>
      </c>
      <c r="B29" s="43">
        <v>3797627.8099999898</v>
      </c>
      <c r="C29" s="42">
        <v>1431411.28</v>
      </c>
      <c r="D29" s="42">
        <v>10329192.5599999</v>
      </c>
      <c r="E29" s="42">
        <v>0</v>
      </c>
      <c r="F29" s="20">
        <f t="shared" si="0"/>
        <v>15558231.64999989</v>
      </c>
      <c r="G29" s="41"/>
    </row>
    <row r="30" spans="1:7" s="1" customFormat="1" ht="18" customHeight="1" x14ac:dyDescent="0.3">
      <c r="A30" s="25" t="s">
        <v>14</v>
      </c>
      <c r="B30" s="43">
        <v>21333957.899999999</v>
      </c>
      <c r="C30" s="42">
        <v>9796693.8499999996</v>
      </c>
      <c r="D30" s="42">
        <v>2055395.61</v>
      </c>
      <c r="E30" s="42">
        <v>0</v>
      </c>
      <c r="F30" s="20">
        <f t="shared" si="0"/>
        <v>33186047.359999999</v>
      </c>
      <c r="G30" s="41"/>
    </row>
    <row r="31" spans="1:7" s="1" customFormat="1" ht="18" customHeight="1" x14ac:dyDescent="0.3">
      <c r="A31" s="25" t="s">
        <v>13</v>
      </c>
      <c r="B31" s="43">
        <v>1965589.19</v>
      </c>
      <c r="C31" s="42">
        <v>130869.67</v>
      </c>
      <c r="D31" s="42">
        <v>2537916.14</v>
      </c>
      <c r="E31" s="42">
        <v>0</v>
      </c>
      <c r="F31" s="20">
        <f t="shared" si="0"/>
        <v>4634375</v>
      </c>
      <c r="G31" s="41"/>
    </row>
    <row r="32" spans="1:7" s="1" customFormat="1" ht="18" customHeight="1" x14ac:dyDescent="0.3">
      <c r="A32" s="25" t="s">
        <v>12</v>
      </c>
      <c r="B32" s="43">
        <v>1717072.18</v>
      </c>
      <c r="C32" s="42">
        <v>0</v>
      </c>
      <c r="D32" s="42">
        <v>0</v>
      </c>
      <c r="E32" s="42">
        <v>0</v>
      </c>
      <c r="F32" s="20">
        <f t="shared" si="0"/>
        <v>1717072.18</v>
      </c>
      <c r="G32" s="41"/>
    </row>
    <row r="33" spans="1:8" s="1" customFormat="1" ht="18" customHeight="1" x14ac:dyDescent="0.3">
      <c r="A33" s="12" t="s">
        <v>11</v>
      </c>
      <c r="B33" s="43">
        <v>-591789.62999999896</v>
      </c>
      <c r="C33" s="42">
        <v>-3780.85</v>
      </c>
      <c r="D33" s="42">
        <v>362140.77</v>
      </c>
      <c r="E33" s="42">
        <v>0</v>
      </c>
      <c r="F33" s="20">
        <f t="shared" si="0"/>
        <v>-233429.70999999892</v>
      </c>
      <c r="G33" s="41"/>
      <c r="H33" s="35"/>
    </row>
    <row r="34" spans="1:8" s="1" customFormat="1" ht="18" customHeight="1" x14ac:dyDescent="0.3">
      <c r="A34" s="12" t="s">
        <v>346</v>
      </c>
      <c r="B34" s="43">
        <v>2666074.2799999998</v>
      </c>
      <c r="C34" s="42">
        <v>0</v>
      </c>
      <c r="D34" s="42">
        <v>0</v>
      </c>
      <c r="E34" s="42">
        <v>0</v>
      </c>
      <c r="F34" s="20">
        <f t="shared" si="0"/>
        <v>2666074.2799999998</v>
      </c>
      <c r="G34" s="41"/>
      <c r="H34" s="35"/>
    </row>
    <row r="35" spans="1:8" s="1" customFormat="1" ht="18" customHeight="1" x14ac:dyDescent="0.3">
      <c r="A35" s="25" t="s">
        <v>10</v>
      </c>
      <c r="B35" s="43">
        <v>16749343.07</v>
      </c>
      <c r="C35" s="42">
        <v>4392026.67</v>
      </c>
      <c r="D35" s="42">
        <v>259895.139999999</v>
      </c>
      <c r="E35" s="42">
        <v>0</v>
      </c>
      <c r="F35" s="20">
        <f t="shared" si="0"/>
        <v>21401264.880000003</v>
      </c>
      <c r="G35" s="41"/>
      <c r="H35" s="35"/>
    </row>
    <row r="36" spans="1:8" s="1" customFormat="1" ht="18" customHeight="1" x14ac:dyDescent="0.3">
      <c r="A36" s="25" t="s">
        <v>9</v>
      </c>
      <c r="B36" s="43">
        <v>0</v>
      </c>
      <c r="C36" s="42">
        <v>0</v>
      </c>
      <c r="D36" s="42">
        <v>0</v>
      </c>
      <c r="E36" s="42">
        <v>0</v>
      </c>
      <c r="F36" s="20">
        <f t="shared" si="0"/>
        <v>0</v>
      </c>
      <c r="G36" s="41"/>
      <c r="H36" s="35"/>
    </row>
    <row r="37" spans="1:8" s="1" customFormat="1" ht="18" customHeight="1" x14ac:dyDescent="0.3">
      <c r="A37" s="25" t="s">
        <v>8</v>
      </c>
      <c r="B37" s="16">
        <v>1619329.41</v>
      </c>
      <c r="C37" s="17">
        <v>4137018.46</v>
      </c>
      <c r="D37" s="17">
        <v>0</v>
      </c>
      <c r="E37" s="17">
        <v>0</v>
      </c>
      <c r="F37" s="21">
        <f t="shared" si="0"/>
        <v>5756347.8700000001</v>
      </c>
      <c r="G37" s="41"/>
      <c r="H37" s="35"/>
    </row>
    <row r="38" spans="1:8" s="1" customFormat="1" ht="18" customHeight="1" x14ac:dyDescent="0.3">
      <c r="A38" s="22" t="s">
        <v>7</v>
      </c>
      <c r="B38" s="19">
        <f>SUM(B21:B37)</f>
        <v>143409646.54999983</v>
      </c>
      <c r="C38" s="19">
        <f>SUM(C21:C37)</f>
        <v>39015698.569999993</v>
      </c>
      <c r="D38" s="19">
        <f>SUM(D21:D37)</f>
        <v>18634654.9799999</v>
      </c>
      <c r="E38" s="19">
        <f>SUM(E21:E37)</f>
        <v>0</v>
      </c>
      <c r="F38" s="14">
        <f>SUM(F21:F37)</f>
        <v>201060000.09999973</v>
      </c>
      <c r="G38" s="41"/>
      <c r="H38" s="35"/>
    </row>
    <row r="39" spans="1:8" s="1" customFormat="1" ht="12" customHeight="1" x14ac:dyDescent="0.3">
      <c r="A39" s="25"/>
      <c r="B39" s="10"/>
      <c r="C39" s="10"/>
      <c r="D39" s="10"/>
      <c r="E39" s="10"/>
      <c r="F39" s="11"/>
      <c r="G39" s="41"/>
      <c r="H39" s="35"/>
    </row>
    <row r="40" spans="1:8" s="1" customFormat="1" ht="18" customHeight="1" x14ac:dyDescent="0.3">
      <c r="A40" s="28" t="s">
        <v>6</v>
      </c>
      <c r="B40" s="19">
        <f>B12-B38</f>
        <v>29545349.830000043</v>
      </c>
      <c r="C40" s="19">
        <f>C12-C38</f>
        <v>2814826.2100000083</v>
      </c>
      <c r="D40" s="19">
        <f>D12-D38</f>
        <v>-18634654.9799999</v>
      </c>
      <c r="E40" s="19">
        <f>E12-E38</f>
        <v>0</v>
      </c>
      <c r="F40" s="14">
        <f>F12-F38</f>
        <v>13725521.060000151</v>
      </c>
      <c r="G40" s="41"/>
      <c r="H40" s="44"/>
    </row>
    <row r="41" spans="1:8" s="1" customFormat="1" ht="13.5" customHeight="1" x14ac:dyDescent="0.3">
      <c r="A41" s="25"/>
      <c r="B41" s="10"/>
      <c r="C41" s="10"/>
      <c r="D41" s="10"/>
      <c r="E41" s="10"/>
      <c r="F41" s="11"/>
      <c r="G41" s="41"/>
      <c r="H41" s="35"/>
    </row>
    <row r="42" spans="1:8" s="1" customFormat="1" ht="18" customHeight="1" x14ac:dyDescent="0.3">
      <c r="A42" s="28" t="s">
        <v>5</v>
      </c>
      <c r="B42" s="10"/>
      <c r="C42" s="10"/>
      <c r="D42" s="10"/>
      <c r="E42" s="10"/>
      <c r="F42" s="11"/>
      <c r="G42" s="41"/>
      <c r="H42" s="35"/>
    </row>
    <row r="43" spans="1:8" s="1" customFormat="1" ht="18" customHeight="1" x14ac:dyDescent="0.3">
      <c r="A43" s="25" t="s">
        <v>4</v>
      </c>
      <c r="B43" s="19">
        <v>0</v>
      </c>
      <c r="C43" s="19">
        <v>0</v>
      </c>
      <c r="D43" s="19">
        <v>0</v>
      </c>
      <c r="E43" s="19">
        <v>-4571445.74</v>
      </c>
      <c r="F43" s="14">
        <f>SUM(B43:E43)</f>
        <v>-4571445.74</v>
      </c>
      <c r="G43" s="41"/>
      <c r="H43" s="35"/>
    </row>
    <row r="44" spans="1:8" s="1" customFormat="1" ht="18" customHeight="1" x14ac:dyDescent="0.3">
      <c r="A44" s="45" t="s">
        <v>3</v>
      </c>
      <c r="B44" s="43">
        <v>0</v>
      </c>
      <c r="C44" s="42">
        <v>0</v>
      </c>
      <c r="D44" s="42">
        <v>0</v>
      </c>
      <c r="E44" s="42">
        <v>19779188.849999901</v>
      </c>
      <c r="F44" s="20">
        <f>SUM(B44:E44)</f>
        <v>19779188.849999901</v>
      </c>
      <c r="G44" s="41"/>
      <c r="H44" s="35"/>
    </row>
    <row r="45" spans="1:8" s="1" customFormat="1" ht="18" customHeight="1" x14ac:dyDescent="0.3">
      <c r="A45" s="45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1"/>
      <c r="H45" s="35"/>
    </row>
    <row r="46" spans="1:8" s="1" customFormat="1" ht="18" customHeight="1" x14ac:dyDescent="0.3">
      <c r="A46" s="28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15207743.109999901</v>
      </c>
      <c r="F46" s="14">
        <f>SUM(F43:F45)</f>
        <v>15207743.109999901</v>
      </c>
      <c r="G46" s="41"/>
      <c r="H46" s="35"/>
    </row>
    <row r="47" spans="1:8" s="1" customFormat="1" ht="18" customHeight="1" x14ac:dyDescent="0.3">
      <c r="A47" s="25"/>
      <c r="B47" s="10"/>
      <c r="C47" s="10"/>
      <c r="D47" s="10"/>
      <c r="E47" s="10"/>
      <c r="F47" s="11"/>
      <c r="G47" s="41"/>
      <c r="H47" s="35"/>
    </row>
    <row r="48" spans="1:8" s="1" customFormat="1" ht="18" customHeight="1" x14ac:dyDescent="0.55000000000000004">
      <c r="A48" s="46" t="s">
        <v>0</v>
      </c>
      <c r="B48" s="47">
        <f>B40-B46</f>
        <v>29545349.830000043</v>
      </c>
      <c r="C48" s="47">
        <f>C40-C46</f>
        <v>2814826.2100000083</v>
      </c>
      <c r="D48" s="47">
        <f>D40-D46</f>
        <v>-18634654.9799999</v>
      </c>
      <c r="E48" s="47">
        <f>E40-E46</f>
        <v>-15207743.109999901</v>
      </c>
      <c r="F48" s="48">
        <f>F40-F46</f>
        <v>-1482222.0499997493</v>
      </c>
      <c r="G48" s="41"/>
      <c r="H48" s="35"/>
    </row>
    <row r="49" spans="1:7" s="1" customFormat="1" ht="9.9499999999999993" customHeight="1" x14ac:dyDescent="0.3">
      <c r="A49" s="49"/>
      <c r="B49" s="50"/>
      <c r="C49" s="50"/>
      <c r="D49" s="50"/>
      <c r="E49" s="50"/>
      <c r="F49" s="51"/>
      <c r="G49" s="41"/>
    </row>
    <row r="50" spans="1:7" s="1" customFormat="1" ht="18" customHeight="1" x14ac:dyDescent="0.3">
      <c r="B50" s="35"/>
      <c r="C50" s="35"/>
      <c r="D50" s="35"/>
      <c r="E50" s="35"/>
      <c r="F50" s="35"/>
      <c r="G50" s="41"/>
    </row>
    <row r="51" spans="1:7" s="1" customFormat="1" ht="18" customHeight="1" x14ac:dyDescent="0.3">
      <c r="B51" s="35"/>
      <c r="C51" s="35"/>
      <c r="D51" s="35"/>
      <c r="E51" s="35"/>
      <c r="F51" s="35"/>
      <c r="G51" s="41"/>
    </row>
    <row r="52" spans="1:7" s="1" customFormat="1" ht="18" customHeight="1" x14ac:dyDescent="0.3">
      <c r="B52" s="35"/>
      <c r="C52" s="35"/>
      <c r="D52" s="35"/>
      <c r="E52" s="35"/>
      <c r="F52" s="35"/>
      <c r="G52" s="41"/>
    </row>
    <row r="53" spans="1:7" s="1" customFormat="1" ht="18" customHeight="1" x14ac:dyDescent="0.3">
      <c r="B53" s="35"/>
      <c r="C53" s="35"/>
      <c r="D53" s="35"/>
      <c r="E53" s="35"/>
      <c r="F53" s="35"/>
      <c r="G53" s="41"/>
    </row>
    <row r="54" spans="1:7" s="1" customFormat="1" ht="18" customHeight="1" x14ac:dyDescent="0.3">
      <c r="B54" s="35"/>
      <c r="C54" s="35"/>
      <c r="D54" s="35"/>
      <c r="E54" s="35"/>
      <c r="F54" s="35"/>
      <c r="G54" s="41"/>
    </row>
    <row r="55" spans="1:7" s="1" customFormat="1" ht="18" customHeight="1" x14ac:dyDescent="0.3">
      <c r="B55" s="35"/>
      <c r="C55" s="35"/>
      <c r="D55" s="35"/>
      <c r="E55" s="35"/>
      <c r="F55" s="35"/>
      <c r="G55" s="41"/>
    </row>
    <row r="56" spans="1:7" s="1" customFormat="1" ht="18" customHeight="1" x14ac:dyDescent="0.3">
      <c r="B56" s="35"/>
      <c r="C56" s="35"/>
      <c r="D56" s="35"/>
      <c r="E56" s="35"/>
      <c r="F56" s="35"/>
      <c r="G56" s="41"/>
    </row>
    <row r="57" spans="1:7" s="1" customFormat="1" ht="18" customHeight="1" x14ac:dyDescent="0.3">
      <c r="B57" s="35"/>
      <c r="C57" s="35"/>
      <c r="D57" s="35"/>
      <c r="E57" s="35"/>
      <c r="F57" s="35"/>
      <c r="G57" s="41"/>
    </row>
    <row r="58" spans="1:7" s="1" customFormat="1" ht="18" customHeight="1" x14ac:dyDescent="0.3">
      <c r="B58" s="35"/>
      <c r="C58" s="35"/>
      <c r="D58" s="35"/>
      <c r="E58" s="35"/>
      <c r="F58" s="35"/>
      <c r="G58" s="41"/>
    </row>
    <row r="59" spans="1:7" s="1" customFormat="1" ht="18" customHeight="1" x14ac:dyDescent="0.3">
      <c r="B59" s="35"/>
      <c r="C59" s="35"/>
      <c r="D59" s="35"/>
      <c r="E59" s="35"/>
      <c r="F59" s="35"/>
      <c r="G59" s="41"/>
    </row>
    <row r="60" spans="1:7" s="1" customFormat="1" ht="18" customHeight="1" x14ac:dyDescent="0.3">
      <c r="B60" s="35"/>
      <c r="C60" s="35"/>
      <c r="D60" s="35"/>
      <c r="E60" s="35"/>
      <c r="F60" s="35"/>
      <c r="G60" s="41"/>
    </row>
    <row r="61" spans="1:7" s="1" customFormat="1" ht="18" customHeight="1" x14ac:dyDescent="0.25">
      <c r="B61" s="35"/>
      <c r="C61" s="35"/>
      <c r="D61" s="35"/>
      <c r="E61" s="35"/>
      <c r="F61" s="35"/>
      <c r="G61" s="41"/>
    </row>
    <row r="62" spans="1:7" s="1" customFormat="1" ht="18" customHeight="1" x14ac:dyDescent="0.25">
      <c r="B62" s="35"/>
      <c r="C62" s="35"/>
      <c r="D62" s="35"/>
      <c r="E62" s="35"/>
      <c r="F62" s="35"/>
      <c r="G62" s="41"/>
    </row>
    <row r="63" spans="1:7" s="1" customFormat="1" ht="18" customHeight="1" x14ac:dyDescent="0.25">
      <c r="B63" s="35"/>
      <c r="C63" s="35"/>
      <c r="D63" s="35"/>
      <c r="E63" s="35"/>
      <c r="F63" s="35"/>
      <c r="G63" s="41"/>
    </row>
    <row r="64" spans="1:7" s="1" customFormat="1" ht="18" customHeight="1" x14ac:dyDescent="0.25">
      <c r="B64" s="35"/>
      <c r="C64" s="35"/>
      <c r="D64" s="35"/>
      <c r="E64" s="35"/>
      <c r="F64" s="35"/>
      <c r="G64" s="41"/>
    </row>
    <row r="65" spans="7:7" s="1" customFormat="1" ht="18" customHeight="1" x14ac:dyDescent="0.25">
      <c r="G65" s="41"/>
    </row>
    <row r="66" spans="7:7" s="1" customFormat="1" ht="18" customHeight="1" x14ac:dyDescent="0.25">
      <c r="G66" s="41"/>
    </row>
    <row r="67" spans="7:7" s="1" customFormat="1" ht="18" customHeight="1" x14ac:dyDescent="0.25">
      <c r="G67" s="41"/>
    </row>
    <row r="68" spans="7:7" s="1" customFormat="1" ht="18" customHeight="1" x14ac:dyDescent="0.25">
      <c r="G68" s="41"/>
    </row>
    <row r="69" spans="7:7" s="1" customFormat="1" ht="18" customHeight="1" x14ac:dyDescent="0.25">
      <c r="G69" s="41"/>
    </row>
  </sheetData>
  <printOptions horizontalCentered="1"/>
  <pageMargins left="0.7" right="0.7" top="0.75" bottom="0.75" header="0.3" footer="0.3"/>
  <pageSetup scale="77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view="pageBreakPreview" topLeftCell="A181" zoomScale="60" zoomScaleNormal="100" workbookViewId="0">
      <selection activeCell="T236" sqref="T236"/>
    </sheetView>
  </sheetViews>
  <sheetFormatPr defaultColWidth="8.85546875" defaultRowHeight="11.25" outlineLevelCol="1" x14ac:dyDescent="0.2"/>
  <cols>
    <col min="1" max="1" width="53.5703125" style="122" bestFit="1" customWidth="1"/>
    <col min="2" max="2" width="15.85546875" style="121" bestFit="1" customWidth="1"/>
    <col min="3" max="3" width="14.85546875" style="121" bestFit="1" customWidth="1"/>
    <col min="4" max="4" width="10.7109375" style="121" customWidth="1"/>
    <col min="5" max="5" width="15.28515625" style="121" hidden="1" customWidth="1" outlineLevel="1"/>
    <col min="6" max="6" width="12.28515625" style="121" hidden="1" customWidth="1" outlineLevel="1"/>
    <col min="7" max="7" width="12.5703125" style="121" hidden="1" customWidth="1" outlineLevel="1"/>
    <col min="8" max="8" width="10.7109375" style="121" hidden="1" customWidth="1" outlineLevel="1"/>
    <col min="9" max="9" width="15.85546875" style="121" bestFit="1" customWidth="1" collapsed="1"/>
    <col min="10" max="16384" width="8.85546875" style="121"/>
  </cols>
  <sheetData>
    <row r="1" spans="1:9" ht="13.15" x14ac:dyDescent="0.25">
      <c r="A1" s="140" t="s">
        <v>337</v>
      </c>
      <c r="B1" s="140"/>
      <c r="C1" s="140"/>
      <c r="D1" s="140"/>
      <c r="E1" s="140"/>
      <c r="F1" s="140"/>
      <c r="G1" s="140"/>
      <c r="H1" s="140"/>
      <c r="I1" s="140"/>
    </row>
    <row r="2" spans="1:9" ht="13.15" x14ac:dyDescent="0.25">
      <c r="A2" s="140" t="s">
        <v>348</v>
      </c>
      <c r="B2" s="140"/>
      <c r="C2" s="140"/>
      <c r="D2" s="140"/>
      <c r="E2" s="140"/>
      <c r="F2" s="140"/>
      <c r="G2" s="140"/>
      <c r="H2" s="140"/>
      <c r="I2" s="140"/>
    </row>
    <row r="3" spans="1:9" ht="13.15" x14ac:dyDescent="0.25">
      <c r="A3" s="140" t="str">
        <f>Allocated!A3</f>
        <v>FOR THE MONTH ENDED SEPTEMBER 30, 2016</v>
      </c>
      <c r="B3" s="140"/>
      <c r="C3" s="140"/>
      <c r="D3" s="140"/>
      <c r="E3" s="140"/>
      <c r="F3" s="140"/>
      <c r="G3" s="140"/>
      <c r="H3" s="140"/>
      <c r="I3" s="140"/>
    </row>
    <row r="4" spans="1:9" s="120" customFormat="1" ht="10.15" x14ac:dyDescent="0.2">
      <c r="A4" s="119"/>
    </row>
    <row r="5" spans="1:9" s="120" customFormat="1" ht="12" x14ac:dyDescent="0.25">
      <c r="A5" s="110" t="s">
        <v>349</v>
      </c>
      <c r="B5" s="110" t="s">
        <v>35</v>
      </c>
      <c r="C5" s="110" t="s">
        <v>350</v>
      </c>
      <c r="D5" s="110" t="s">
        <v>33</v>
      </c>
      <c r="E5" s="110" t="s">
        <v>351</v>
      </c>
      <c r="F5" s="110" t="s">
        <v>353</v>
      </c>
      <c r="G5" s="110" t="s">
        <v>352</v>
      </c>
      <c r="H5" s="110" t="s">
        <v>354</v>
      </c>
      <c r="I5" s="110" t="s">
        <v>347</v>
      </c>
    </row>
    <row r="6" spans="1:9" s="120" customFormat="1" ht="10.15" x14ac:dyDescent="0.2">
      <c r="A6" s="119"/>
    </row>
    <row r="7" spans="1:9" ht="12" x14ac:dyDescent="0.2">
      <c r="A7" s="136" t="s">
        <v>423</v>
      </c>
      <c r="B7" s="123">
        <v>0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</row>
    <row r="8" spans="1:9" ht="11.45" x14ac:dyDescent="0.2">
      <c r="A8" s="104"/>
      <c r="B8" s="123"/>
      <c r="C8" s="123"/>
      <c r="D8" s="123"/>
      <c r="E8" s="123"/>
      <c r="F8" s="123"/>
      <c r="G8" s="123"/>
      <c r="H8" s="123"/>
      <c r="I8" s="123"/>
    </row>
    <row r="9" spans="1:9" ht="12" x14ac:dyDescent="0.25">
      <c r="A9" s="108" t="s">
        <v>36</v>
      </c>
      <c r="B9" s="123"/>
      <c r="C9" s="123"/>
      <c r="D9" s="123"/>
      <c r="E9" s="123"/>
      <c r="F9" s="123"/>
      <c r="G9" s="123"/>
      <c r="H9" s="123"/>
      <c r="I9" s="123"/>
    </row>
    <row r="10" spans="1:9" ht="11.45" x14ac:dyDescent="0.2">
      <c r="A10" s="105" t="s">
        <v>37</v>
      </c>
      <c r="B10" s="123"/>
      <c r="C10" s="123"/>
      <c r="D10" s="123"/>
      <c r="E10" s="123"/>
      <c r="F10" s="123"/>
      <c r="G10" s="123"/>
      <c r="H10" s="123"/>
      <c r="I10" s="123"/>
    </row>
    <row r="11" spans="1:9" ht="11.45" x14ac:dyDescent="0.2">
      <c r="A11" s="104" t="s">
        <v>38</v>
      </c>
      <c r="B11" s="123">
        <v>69381856.829999998</v>
      </c>
      <c r="C11" s="123">
        <v>0</v>
      </c>
      <c r="D11" s="123">
        <v>0</v>
      </c>
      <c r="E11" s="123">
        <v>0</v>
      </c>
      <c r="F11" s="123">
        <v>0</v>
      </c>
      <c r="G11" s="123">
        <v>69381856.829999998</v>
      </c>
      <c r="H11" s="123">
        <v>0</v>
      </c>
      <c r="I11" s="123">
        <v>69381856.829999998</v>
      </c>
    </row>
    <row r="12" spans="1:9" ht="11.45" x14ac:dyDescent="0.2">
      <c r="A12" s="104" t="s">
        <v>39</v>
      </c>
      <c r="B12" s="123">
        <v>80295806.419999897</v>
      </c>
      <c r="C12" s="123">
        <v>0</v>
      </c>
      <c r="D12" s="123">
        <v>0</v>
      </c>
      <c r="E12" s="123">
        <v>0</v>
      </c>
      <c r="F12" s="123">
        <v>0</v>
      </c>
      <c r="G12" s="123">
        <v>80295806.419999897</v>
      </c>
      <c r="H12" s="123">
        <v>0</v>
      </c>
      <c r="I12" s="123">
        <v>80295806.419999897</v>
      </c>
    </row>
    <row r="13" spans="1:9" ht="11.45" x14ac:dyDescent="0.2">
      <c r="A13" s="104" t="s">
        <v>40</v>
      </c>
      <c r="B13" s="123">
        <v>1805639.32</v>
      </c>
      <c r="C13" s="123">
        <v>0</v>
      </c>
      <c r="D13" s="123">
        <v>0</v>
      </c>
      <c r="E13" s="123">
        <v>0</v>
      </c>
      <c r="F13" s="123">
        <v>0</v>
      </c>
      <c r="G13" s="123">
        <v>1805639.32</v>
      </c>
      <c r="H13" s="123">
        <v>0</v>
      </c>
      <c r="I13" s="123">
        <v>1805639.32</v>
      </c>
    </row>
    <row r="14" spans="1:9" ht="11.45" x14ac:dyDescent="0.2">
      <c r="A14" s="104" t="s">
        <v>41</v>
      </c>
      <c r="B14" s="123">
        <v>0</v>
      </c>
      <c r="C14" s="123">
        <v>25026918.510000002</v>
      </c>
      <c r="D14" s="123">
        <v>0</v>
      </c>
      <c r="E14" s="123">
        <v>0</v>
      </c>
      <c r="F14" s="123">
        <v>0</v>
      </c>
      <c r="G14" s="123">
        <v>0</v>
      </c>
      <c r="H14" s="123">
        <v>25026918.510000002</v>
      </c>
      <c r="I14" s="123">
        <v>25026918.510000002</v>
      </c>
    </row>
    <row r="15" spans="1:9" ht="11.45" x14ac:dyDescent="0.2">
      <c r="A15" s="104" t="s">
        <v>42</v>
      </c>
      <c r="B15" s="123">
        <v>0</v>
      </c>
      <c r="C15" s="123">
        <v>13931646.550000001</v>
      </c>
      <c r="D15" s="123">
        <v>0</v>
      </c>
      <c r="E15" s="123">
        <v>0</v>
      </c>
      <c r="F15" s="123">
        <v>0</v>
      </c>
      <c r="G15" s="123">
        <v>0</v>
      </c>
      <c r="H15" s="123">
        <v>13931646.550000001</v>
      </c>
      <c r="I15" s="123">
        <v>13931646.550000001</v>
      </c>
    </row>
    <row r="16" spans="1:9" ht="11.45" x14ac:dyDescent="0.2">
      <c r="A16" s="106" t="s">
        <v>43</v>
      </c>
      <c r="B16" s="123">
        <v>0</v>
      </c>
      <c r="C16" s="123">
        <v>1666648.00999999</v>
      </c>
      <c r="D16" s="123">
        <v>0</v>
      </c>
      <c r="E16" s="123">
        <v>0</v>
      </c>
      <c r="F16" s="123">
        <v>0</v>
      </c>
      <c r="G16" s="123">
        <v>0</v>
      </c>
      <c r="H16" s="123">
        <v>1666648.00999999</v>
      </c>
      <c r="I16" s="123">
        <v>1666648.00999999</v>
      </c>
    </row>
    <row r="17" spans="1:9" ht="11.45" x14ac:dyDescent="0.2">
      <c r="A17" s="104" t="s">
        <v>44</v>
      </c>
      <c r="B17" s="124">
        <v>151483302.56999999</v>
      </c>
      <c r="C17" s="124">
        <v>40625213.07</v>
      </c>
      <c r="D17" s="124">
        <v>0</v>
      </c>
      <c r="E17" s="125">
        <v>0</v>
      </c>
      <c r="F17" s="125">
        <v>0</v>
      </c>
      <c r="G17" s="125">
        <v>151483302.56999999</v>
      </c>
      <c r="H17" s="125">
        <v>40625213.07</v>
      </c>
      <c r="I17" s="125">
        <v>192108515.63999999</v>
      </c>
    </row>
    <row r="18" spans="1:9" ht="11.45" x14ac:dyDescent="0.2">
      <c r="A18" s="105" t="s">
        <v>45</v>
      </c>
      <c r="B18" s="123"/>
      <c r="C18" s="123"/>
      <c r="D18" s="123"/>
      <c r="E18" s="123"/>
      <c r="F18" s="123"/>
      <c r="G18" s="123"/>
      <c r="H18" s="123"/>
      <c r="I18" s="123"/>
    </row>
    <row r="19" spans="1:9" ht="11.45" x14ac:dyDescent="0.2">
      <c r="A19" s="106" t="s">
        <v>46</v>
      </c>
      <c r="B19" s="123">
        <v>16250.66</v>
      </c>
      <c r="C19" s="123">
        <v>0</v>
      </c>
      <c r="D19" s="123">
        <v>0</v>
      </c>
      <c r="E19" s="123">
        <v>0</v>
      </c>
      <c r="F19" s="123">
        <v>0</v>
      </c>
      <c r="G19" s="123">
        <v>16250.66</v>
      </c>
      <c r="H19" s="123">
        <v>0</v>
      </c>
      <c r="I19" s="123">
        <v>16250.66</v>
      </c>
    </row>
    <row r="20" spans="1:9" ht="11.45" x14ac:dyDescent="0.2">
      <c r="A20" s="104" t="s">
        <v>47</v>
      </c>
      <c r="B20" s="124">
        <v>16250.66</v>
      </c>
      <c r="C20" s="124">
        <v>0</v>
      </c>
      <c r="D20" s="124">
        <v>0</v>
      </c>
      <c r="E20" s="125">
        <v>0</v>
      </c>
      <c r="F20" s="125">
        <v>0</v>
      </c>
      <c r="G20" s="125">
        <v>16250.66</v>
      </c>
      <c r="H20" s="125">
        <v>0</v>
      </c>
      <c r="I20" s="125">
        <v>16250.66</v>
      </c>
    </row>
    <row r="21" spans="1:9" ht="11.45" x14ac:dyDescent="0.2">
      <c r="A21" s="105" t="s">
        <v>48</v>
      </c>
      <c r="B21" s="123"/>
      <c r="C21" s="123"/>
      <c r="D21" s="123"/>
      <c r="E21" s="123"/>
      <c r="F21" s="123"/>
      <c r="G21" s="123"/>
      <c r="H21" s="123"/>
      <c r="I21" s="123"/>
    </row>
    <row r="22" spans="1:9" ht="11.45" x14ac:dyDescent="0.2">
      <c r="A22" s="104" t="s">
        <v>49</v>
      </c>
      <c r="B22" s="123">
        <v>5498599.2599999998</v>
      </c>
      <c r="C22" s="123">
        <v>0</v>
      </c>
      <c r="D22" s="123">
        <v>0</v>
      </c>
      <c r="E22" s="123">
        <v>0</v>
      </c>
      <c r="F22" s="123">
        <v>0</v>
      </c>
      <c r="G22" s="123">
        <v>5498599.2599999998</v>
      </c>
      <c r="H22" s="123">
        <v>0</v>
      </c>
      <c r="I22" s="123">
        <v>5498599.2599999998</v>
      </c>
    </row>
    <row r="23" spans="1:9" ht="11.45" x14ac:dyDescent="0.2">
      <c r="A23" s="106" t="s">
        <v>50</v>
      </c>
      <c r="B23" s="123">
        <v>17349702.289999999</v>
      </c>
      <c r="C23" s="123">
        <v>0</v>
      </c>
      <c r="D23" s="123">
        <v>0</v>
      </c>
      <c r="E23" s="123">
        <v>0</v>
      </c>
      <c r="F23" s="123">
        <v>0</v>
      </c>
      <c r="G23" s="123">
        <v>17349702.289999999</v>
      </c>
      <c r="H23" s="123">
        <v>0</v>
      </c>
      <c r="I23" s="123">
        <v>17349702.289999999</v>
      </c>
    </row>
    <row r="24" spans="1:9" ht="11.45" x14ac:dyDescent="0.2">
      <c r="A24" s="104" t="s">
        <v>51</v>
      </c>
      <c r="B24" s="124">
        <v>22848301.5499999</v>
      </c>
      <c r="C24" s="124">
        <v>0</v>
      </c>
      <c r="D24" s="124">
        <v>0</v>
      </c>
      <c r="E24" s="125">
        <v>0</v>
      </c>
      <c r="F24" s="125">
        <v>0</v>
      </c>
      <c r="G24" s="125">
        <v>22848301.5499999</v>
      </c>
      <c r="H24" s="125">
        <v>0</v>
      </c>
      <c r="I24" s="125">
        <v>22848301.5499999</v>
      </c>
    </row>
    <row r="25" spans="1:9" ht="11.45" x14ac:dyDescent="0.2">
      <c r="A25" s="105" t="s">
        <v>52</v>
      </c>
      <c r="B25" s="123"/>
      <c r="C25" s="123"/>
      <c r="D25" s="123"/>
      <c r="E25" s="123"/>
      <c r="F25" s="123"/>
      <c r="G25" s="123"/>
      <c r="H25" s="123"/>
      <c r="I25" s="123"/>
    </row>
    <row r="26" spans="1:9" ht="11.45" x14ac:dyDescent="0.2">
      <c r="A26" s="104" t="s">
        <v>53</v>
      </c>
      <c r="B26" s="123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</row>
    <row r="27" spans="1:9" ht="11.45" x14ac:dyDescent="0.2">
      <c r="A27" s="104" t="s">
        <v>54</v>
      </c>
      <c r="B27" s="123">
        <v>205201.11</v>
      </c>
      <c r="C27" s="123">
        <v>0</v>
      </c>
      <c r="D27" s="123">
        <v>0</v>
      </c>
      <c r="E27" s="123">
        <v>0</v>
      </c>
      <c r="F27" s="123">
        <v>0</v>
      </c>
      <c r="G27" s="123">
        <v>205201.11</v>
      </c>
      <c r="H27" s="123">
        <v>0</v>
      </c>
      <c r="I27" s="123">
        <v>205201.11</v>
      </c>
    </row>
    <row r="28" spans="1:9" ht="11.45" x14ac:dyDescent="0.2">
      <c r="A28" s="104" t="s">
        <v>55</v>
      </c>
      <c r="B28" s="123">
        <v>977879.03</v>
      </c>
      <c r="C28" s="123">
        <v>0</v>
      </c>
      <c r="D28" s="123">
        <v>0</v>
      </c>
      <c r="E28" s="123">
        <v>0</v>
      </c>
      <c r="F28" s="123">
        <v>0</v>
      </c>
      <c r="G28" s="123">
        <v>977879.03</v>
      </c>
      <c r="H28" s="123">
        <v>0</v>
      </c>
      <c r="I28" s="123">
        <v>977879.03</v>
      </c>
    </row>
    <row r="29" spans="1:9" ht="11.45" x14ac:dyDescent="0.2">
      <c r="A29" s="104" t="s">
        <v>56</v>
      </c>
      <c r="B29" s="123">
        <v>1728168.77</v>
      </c>
      <c r="C29" s="123">
        <v>0</v>
      </c>
      <c r="D29" s="123">
        <v>0</v>
      </c>
      <c r="E29" s="123">
        <v>0</v>
      </c>
      <c r="F29" s="123">
        <v>0</v>
      </c>
      <c r="G29" s="123">
        <v>1728168.77</v>
      </c>
      <c r="H29" s="123">
        <v>0</v>
      </c>
      <c r="I29" s="123">
        <v>1728168.77</v>
      </c>
    </row>
    <row r="30" spans="1:9" ht="11.45" x14ac:dyDescent="0.2">
      <c r="A30" s="104" t="s">
        <v>57</v>
      </c>
      <c r="B30" s="123">
        <v>677034.14</v>
      </c>
      <c r="C30" s="123">
        <v>0</v>
      </c>
      <c r="D30" s="123">
        <v>0</v>
      </c>
      <c r="E30" s="123">
        <v>0</v>
      </c>
      <c r="F30" s="123">
        <v>0</v>
      </c>
      <c r="G30" s="123">
        <v>677034.14</v>
      </c>
      <c r="H30" s="123">
        <v>0</v>
      </c>
      <c r="I30" s="123">
        <v>677034.14</v>
      </c>
    </row>
    <row r="31" spans="1:9" ht="11.45" x14ac:dyDescent="0.2">
      <c r="A31" s="104" t="s">
        <v>413</v>
      </c>
      <c r="B31" s="123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</row>
    <row r="32" spans="1:9" ht="11.45" x14ac:dyDescent="0.2">
      <c r="A32" s="104" t="s">
        <v>414</v>
      </c>
      <c r="B32" s="123">
        <v>-4981141.45</v>
      </c>
      <c r="C32" s="123">
        <v>0</v>
      </c>
      <c r="D32" s="123">
        <v>0</v>
      </c>
      <c r="E32" s="123">
        <v>0</v>
      </c>
      <c r="F32" s="123">
        <v>0</v>
      </c>
      <c r="G32" s="123">
        <v>-4981141.45</v>
      </c>
      <c r="H32" s="123">
        <v>0</v>
      </c>
      <c r="I32" s="123">
        <v>-4981141.45</v>
      </c>
    </row>
    <row r="33" spans="1:9" ht="11.45" x14ac:dyDescent="0.2">
      <c r="A33" s="104" t="s">
        <v>58</v>
      </c>
      <c r="B33" s="123">
        <v>0</v>
      </c>
      <c r="C33" s="123">
        <v>58383.56</v>
      </c>
      <c r="D33" s="123">
        <v>0</v>
      </c>
      <c r="E33" s="123">
        <v>0</v>
      </c>
      <c r="F33" s="123">
        <v>0</v>
      </c>
      <c r="G33" s="123">
        <v>0</v>
      </c>
      <c r="H33" s="123">
        <v>58383.56</v>
      </c>
      <c r="I33" s="123">
        <v>58383.56</v>
      </c>
    </row>
    <row r="34" spans="1:9" ht="11.45" x14ac:dyDescent="0.2">
      <c r="A34" s="104" t="s">
        <v>59</v>
      </c>
      <c r="B34" s="123">
        <v>0</v>
      </c>
      <c r="C34" s="123">
        <v>185303.73</v>
      </c>
      <c r="D34" s="123">
        <v>0</v>
      </c>
      <c r="E34" s="123">
        <v>0</v>
      </c>
      <c r="F34" s="123">
        <v>0</v>
      </c>
      <c r="G34" s="123">
        <v>0</v>
      </c>
      <c r="H34" s="123">
        <v>185303.73</v>
      </c>
      <c r="I34" s="123">
        <v>185303.73</v>
      </c>
    </row>
    <row r="35" spans="1:9" ht="11.45" x14ac:dyDescent="0.2">
      <c r="A35" s="104" t="s">
        <v>60</v>
      </c>
      <c r="B35" s="123">
        <v>0</v>
      </c>
      <c r="C35" s="123">
        <v>81668.75</v>
      </c>
      <c r="D35" s="123">
        <v>0</v>
      </c>
      <c r="E35" s="123">
        <v>0</v>
      </c>
      <c r="F35" s="123">
        <v>0</v>
      </c>
      <c r="G35" s="123">
        <v>0</v>
      </c>
      <c r="H35" s="123">
        <v>81668.75</v>
      </c>
      <c r="I35" s="123">
        <v>81668.75</v>
      </c>
    </row>
    <row r="36" spans="1:9" ht="11.45" x14ac:dyDescent="0.2">
      <c r="A36" s="104" t="s">
        <v>61</v>
      </c>
      <c r="B36" s="123">
        <v>0</v>
      </c>
      <c r="C36" s="123">
        <v>571008.49</v>
      </c>
      <c r="D36" s="123">
        <v>0</v>
      </c>
      <c r="E36" s="123">
        <v>0</v>
      </c>
      <c r="F36" s="123">
        <v>0</v>
      </c>
      <c r="G36" s="123">
        <v>0</v>
      </c>
      <c r="H36" s="123">
        <v>571008.49</v>
      </c>
      <c r="I36" s="123">
        <v>571008.49</v>
      </c>
    </row>
    <row r="37" spans="1:9" ht="11.45" x14ac:dyDescent="0.2">
      <c r="A37" s="106" t="s">
        <v>62</v>
      </c>
      <c r="B37" s="123">
        <v>0</v>
      </c>
      <c r="C37" s="123">
        <v>308947.179999999</v>
      </c>
      <c r="D37" s="123">
        <v>0</v>
      </c>
      <c r="E37" s="123">
        <v>0</v>
      </c>
      <c r="F37" s="123">
        <v>0</v>
      </c>
      <c r="G37" s="123">
        <v>0</v>
      </c>
      <c r="H37" s="123">
        <v>308947.179999999</v>
      </c>
      <c r="I37" s="123">
        <v>308947.179999999</v>
      </c>
    </row>
    <row r="38" spans="1:9" ht="11.45" x14ac:dyDescent="0.2">
      <c r="A38" s="106" t="s">
        <v>63</v>
      </c>
      <c r="B38" s="124">
        <v>-1392858.4</v>
      </c>
      <c r="C38" s="124">
        <v>1205311.71</v>
      </c>
      <c r="D38" s="124">
        <v>0</v>
      </c>
      <c r="E38" s="125">
        <v>0</v>
      </c>
      <c r="F38" s="125">
        <v>0</v>
      </c>
      <c r="G38" s="125">
        <v>-1392858.4</v>
      </c>
      <c r="H38" s="125">
        <v>1205311.71</v>
      </c>
      <c r="I38" s="125">
        <v>-187546.69</v>
      </c>
    </row>
    <row r="39" spans="1:9" ht="12" x14ac:dyDescent="0.25">
      <c r="A39" s="108" t="s">
        <v>64</v>
      </c>
      <c r="B39" s="126">
        <v>172954996.37999901</v>
      </c>
      <c r="C39" s="126">
        <v>41830524.780000001</v>
      </c>
      <c r="D39" s="126">
        <v>0</v>
      </c>
      <c r="E39" s="127">
        <v>0</v>
      </c>
      <c r="F39" s="127">
        <v>0</v>
      </c>
      <c r="G39" s="127">
        <v>172954996.37999901</v>
      </c>
      <c r="H39" s="127">
        <v>41830524.780000001</v>
      </c>
      <c r="I39" s="127">
        <v>214785521.15999901</v>
      </c>
    </row>
    <row r="40" spans="1:9" ht="11.45" x14ac:dyDescent="0.2">
      <c r="A40" s="104"/>
      <c r="B40" s="123"/>
      <c r="C40" s="123"/>
      <c r="D40" s="123"/>
      <c r="E40" s="123"/>
      <c r="F40" s="123"/>
      <c r="G40" s="123"/>
      <c r="H40" s="123"/>
      <c r="I40" s="123"/>
    </row>
    <row r="41" spans="1:9" ht="12" x14ac:dyDescent="0.25">
      <c r="A41" s="108" t="s">
        <v>65</v>
      </c>
      <c r="B41" s="123"/>
      <c r="C41" s="123"/>
      <c r="D41" s="123"/>
      <c r="E41" s="123"/>
      <c r="F41" s="123"/>
      <c r="G41" s="123"/>
      <c r="H41" s="123"/>
      <c r="I41" s="123"/>
    </row>
    <row r="42" spans="1:9" ht="11.45" x14ac:dyDescent="0.2">
      <c r="A42" s="105" t="s">
        <v>66</v>
      </c>
      <c r="B42" s="123"/>
      <c r="C42" s="123"/>
      <c r="D42" s="123"/>
      <c r="E42" s="123"/>
      <c r="F42" s="123"/>
      <c r="G42" s="123"/>
      <c r="H42" s="123"/>
      <c r="I42" s="123"/>
    </row>
    <row r="43" spans="1:9" ht="11.45" x14ac:dyDescent="0.2">
      <c r="A43" s="104" t="s">
        <v>67</v>
      </c>
      <c r="B43" s="123">
        <v>8975002.7300000004</v>
      </c>
      <c r="C43" s="123">
        <v>0</v>
      </c>
      <c r="D43" s="123">
        <v>0</v>
      </c>
      <c r="E43" s="123">
        <v>0</v>
      </c>
      <c r="F43" s="123">
        <v>0</v>
      </c>
      <c r="G43" s="123">
        <v>8975002.7300000004</v>
      </c>
      <c r="H43" s="123">
        <v>0</v>
      </c>
      <c r="I43" s="123">
        <v>8975002.7300000004</v>
      </c>
    </row>
    <row r="44" spans="1:9" ht="11.45" x14ac:dyDescent="0.2">
      <c r="A44" s="106" t="s">
        <v>68</v>
      </c>
      <c r="B44" s="123">
        <v>12124666.630000001</v>
      </c>
      <c r="C44" s="123">
        <v>0</v>
      </c>
      <c r="D44" s="123">
        <v>0</v>
      </c>
      <c r="E44" s="123">
        <v>0</v>
      </c>
      <c r="F44" s="123">
        <v>0</v>
      </c>
      <c r="G44" s="123">
        <v>12124666.630000001</v>
      </c>
      <c r="H44" s="123">
        <v>0</v>
      </c>
      <c r="I44" s="123">
        <v>12124666.630000001</v>
      </c>
    </row>
    <row r="45" spans="1:9" ht="11.45" x14ac:dyDescent="0.2">
      <c r="A45" s="104" t="s">
        <v>69</v>
      </c>
      <c r="B45" s="124">
        <v>21099669.359999999</v>
      </c>
      <c r="C45" s="124">
        <v>0</v>
      </c>
      <c r="D45" s="124">
        <v>0</v>
      </c>
      <c r="E45" s="125">
        <v>0</v>
      </c>
      <c r="F45" s="125">
        <v>0</v>
      </c>
      <c r="G45" s="125">
        <v>21099669.359999999</v>
      </c>
      <c r="H45" s="125">
        <v>0</v>
      </c>
      <c r="I45" s="125">
        <v>21099669.359999999</v>
      </c>
    </row>
    <row r="46" spans="1:9" ht="11.45" x14ac:dyDescent="0.2">
      <c r="A46" s="105" t="s">
        <v>70</v>
      </c>
      <c r="B46" s="123"/>
      <c r="C46" s="123"/>
      <c r="D46" s="123"/>
      <c r="E46" s="123"/>
      <c r="F46" s="123"/>
      <c r="G46" s="123"/>
      <c r="H46" s="123"/>
      <c r="I46" s="123"/>
    </row>
    <row r="47" spans="1:9" ht="11.45" x14ac:dyDescent="0.2">
      <c r="A47" s="104" t="s">
        <v>71</v>
      </c>
      <c r="B47" s="123">
        <v>39784062.909999996</v>
      </c>
      <c r="C47" s="123">
        <v>0</v>
      </c>
      <c r="D47" s="123">
        <v>0</v>
      </c>
      <c r="E47" s="123">
        <v>0</v>
      </c>
      <c r="F47" s="123">
        <v>0</v>
      </c>
      <c r="G47" s="123">
        <v>39784062.909999996</v>
      </c>
      <c r="H47" s="123">
        <v>0</v>
      </c>
      <c r="I47" s="123">
        <v>39784062.909999996</v>
      </c>
    </row>
    <row r="48" spans="1:9" ht="11.45" x14ac:dyDescent="0.2">
      <c r="A48" s="104" t="s">
        <v>72</v>
      </c>
      <c r="B48" s="123">
        <v>768393.95</v>
      </c>
      <c r="C48" s="123">
        <v>0</v>
      </c>
      <c r="D48" s="123">
        <v>0</v>
      </c>
      <c r="E48" s="123">
        <v>0</v>
      </c>
      <c r="F48" s="123">
        <v>0</v>
      </c>
      <c r="G48" s="123">
        <v>768393.95</v>
      </c>
      <c r="H48" s="123">
        <v>0</v>
      </c>
      <c r="I48" s="123">
        <v>768393.95</v>
      </c>
    </row>
    <row r="49" spans="1:9" ht="11.45" x14ac:dyDescent="0.2">
      <c r="A49" s="104" t="s">
        <v>73</v>
      </c>
      <c r="B49" s="123">
        <v>0</v>
      </c>
      <c r="C49" s="123">
        <v>19743321.239999998</v>
      </c>
      <c r="D49" s="123">
        <v>0</v>
      </c>
      <c r="E49" s="123">
        <v>0</v>
      </c>
      <c r="F49" s="123">
        <v>0</v>
      </c>
      <c r="G49" s="123">
        <v>0</v>
      </c>
      <c r="H49" s="123">
        <v>19743321.239999998</v>
      </c>
      <c r="I49" s="123">
        <v>19743321.239999998</v>
      </c>
    </row>
    <row r="50" spans="1:9" ht="11.45" x14ac:dyDescent="0.2">
      <c r="A50" s="104" t="s">
        <v>74</v>
      </c>
      <c r="B50" s="123">
        <v>0</v>
      </c>
      <c r="C50" s="123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</row>
    <row r="51" spans="1:9" ht="11.45" x14ac:dyDescent="0.2">
      <c r="A51" s="104" t="s">
        <v>75</v>
      </c>
      <c r="B51" s="123">
        <v>0</v>
      </c>
      <c r="C51" s="123">
        <v>-2974142.51</v>
      </c>
      <c r="D51" s="123">
        <v>0</v>
      </c>
      <c r="E51" s="123">
        <v>0</v>
      </c>
      <c r="F51" s="123">
        <v>0</v>
      </c>
      <c r="G51" s="123">
        <v>0</v>
      </c>
      <c r="H51" s="123">
        <v>-2974142.51</v>
      </c>
      <c r="I51" s="123">
        <v>-2974142.51</v>
      </c>
    </row>
    <row r="52" spans="1:9" ht="12" x14ac:dyDescent="0.2">
      <c r="A52" s="104" t="s">
        <v>76</v>
      </c>
      <c r="B52" s="123">
        <v>0</v>
      </c>
      <c r="C52" s="123">
        <v>33506.629999999997</v>
      </c>
      <c r="D52" s="123">
        <v>0</v>
      </c>
      <c r="E52" s="123">
        <v>0</v>
      </c>
      <c r="F52" s="123">
        <v>0</v>
      </c>
      <c r="G52" s="123">
        <v>0</v>
      </c>
      <c r="H52" s="123">
        <v>33506.629999999997</v>
      </c>
      <c r="I52" s="123">
        <v>33506.629999999997</v>
      </c>
    </row>
    <row r="53" spans="1:9" ht="12" x14ac:dyDescent="0.2">
      <c r="A53" s="106" t="s">
        <v>77</v>
      </c>
      <c r="B53" s="123">
        <v>0</v>
      </c>
      <c r="C53" s="123">
        <v>-4067446.3099999898</v>
      </c>
      <c r="D53" s="123">
        <v>0</v>
      </c>
      <c r="E53" s="123">
        <v>0</v>
      </c>
      <c r="F53" s="123">
        <v>0</v>
      </c>
      <c r="G53" s="123">
        <v>0</v>
      </c>
      <c r="H53" s="123">
        <v>-4067446.3099999898</v>
      </c>
      <c r="I53" s="123">
        <v>-4067446.3099999898</v>
      </c>
    </row>
    <row r="54" spans="1:9" ht="12" x14ac:dyDescent="0.2">
      <c r="A54" s="104" t="s">
        <v>78</v>
      </c>
      <c r="B54" s="124">
        <v>40552456.859999999</v>
      </c>
      <c r="C54" s="124">
        <v>12735239.050000001</v>
      </c>
      <c r="D54" s="124">
        <v>0</v>
      </c>
      <c r="E54" s="125">
        <v>0</v>
      </c>
      <c r="F54" s="125">
        <v>0</v>
      </c>
      <c r="G54" s="125">
        <v>40552456.859999999</v>
      </c>
      <c r="H54" s="125">
        <v>12735239.050000001</v>
      </c>
      <c r="I54" s="125">
        <v>53287695.909999996</v>
      </c>
    </row>
    <row r="55" spans="1:9" ht="12" x14ac:dyDescent="0.2">
      <c r="A55" s="105" t="s">
        <v>79</v>
      </c>
      <c r="B55" s="123"/>
      <c r="C55" s="123"/>
      <c r="D55" s="123"/>
      <c r="E55" s="123"/>
      <c r="F55" s="123"/>
      <c r="G55" s="123"/>
      <c r="H55" s="123"/>
      <c r="I55" s="123"/>
    </row>
    <row r="56" spans="1:9" ht="12" x14ac:dyDescent="0.2">
      <c r="A56" s="106" t="s">
        <v>80</v>
      </c>
      <c r="B56" s="123">
        <v>9977532.8299999908</v>
      </c>
      <c r="C56" s="123">
        <v>0</v>
      </c>
      <c r="D56" s="123">
        <v>0</v>
      </c>
      <c r="E56" s="123">
        <v>0</v>
      </c>
      <c r="F56" s="123">
        <v>0</v>
      </c>
      <c r="G56" s="123">
        <v>9977532.8299999908</v>
      </c>
      <c r="H56" s="123">
        <v>0</v>
      </c>
      <c r="I56" s="123">
        <v>9977532.8299999908</v>
      </c>
    </row>
    <row r="57" spans="1:9" ht="12" x14ac:dyDescent="0.2">
      <c r="A57" s="104" t="s">
        <v>81</v>
      </c>
      <c r="B57" s="124">
        <v>9977532.8299999908</v>
      </c>
      <c r="C57" s="124">
        <v>0</v>
      </c>
      <c r="D57" s="124">
        <v>0</v>
      </c>
      <c r="E57" s="125">
        <v>0</v>
      </c>
      <c r="F57" s="125">
        <v>0</v>
      </c>
      <c r="G57" s="125">
        <v>9977532.8299999908</v>
      </c>
      <c r="H57" s="125">
        <v>0</v>
      </c>
      <c r="I57" s="125">
        <v>9977532.8299999908</v>
      </c>
    </row>
    <row r="58" spans="1:9" ht="12" x14ac:dyDescent="0.2">
      <c r="A58" s="105" t="s">
        <v>82</v>
      </c>
      <c r="B58" s="123"/>
      <c r="C58" s="123"/>
      <c r="D58" s="123"/>
      <c r="E58" s="123"/>
      <c r="F58" s="123"/>
      <c r="G58" s="123"/>
      <c r="H58" s="123"/>
      <c r="I58" s="123"/>
    </row>
    <row r="59" spans="1:9" ht="12" x14ac:dyDescent="0.2">
      <c r="A59" s="104" t="s">
        <v>83</v>
      </c>
      <c r="B59" s="123">
        <v>-6568001.4500000002</v>
      </c>
      <c r="C59" s="123">
        <v>0</v>
      </c>
      <c r="D59" s="123">
        <v>0</v>
      </c>
      <c r="E59" s="123">
        <v>0</v>
      </c>
      <c r="F59" s="123">
        <v>0</v>
      </c>
      <c r="G59" s="123">
        <v>-6568001.4500000002</v>
      </c>
      <c r="H59" s="123">
        <v>0</v>
      </c>
      <c r="I59" s="123">
        <v>-6568001.4500000002</v>
      </c>
    </row>
    <row r="60" spans="1:9" ht="12" x14ac:dyDescent="0.2">
      <c r="A60" s="106" t="s">
        <v>84</v>
      </c>
      <c r="B60" s="123">
        <v>-6568001.4500000002</v>
      </c>
      <c r="C60" s="123">
        <v>0</v>
      </c>
      <c r="D60" s="123">
        <v>0</v>
      </c>
      <c r="E60" s="123">
        <v>0</v>
      </c>
      <c r="F60" s="123">
        <v>0</v>
      </c>
      <c r="G60" s="123">
        <v>-6568001.4500000002</v>
      </c>
      <c r="H60" s="123">
        <v>0</v>
      </c>
      <c r="I60" s="123">
        <v>-6568001.4500000002</v>
      </c>
    </row>
    <row r="61" spans="1:9" ht="12" x14ac:dyDescent="0.2">
      <c r="A61" s="108" t="s">
        <v>85</v>
      </c>
      <c r="B61" s="126">
        <v>65061657.600000001</v>
      </c>
      <c r="C61" s="126">
        <v>12735239.050000001</v>
      </c>
      <c r="D61" s="126">
        <v>0</v>
      </c>
      <c r="E61" s="127">
        <v>0</v>
      </c>
      <c r="F61" s="127">
        <v>0</v>
      </c>
      <c r="G61" s="127">
        <v>65061657.600000001</v>
      </c>
      <c r="H61" s="127">
        <v>12735239.050000001</v>
      </c>
      <c r="I61" s="127">
        <v>77796896.650000006</v>
      </c>
    </row>
    <row r="62" spans="1:9" ht="12" x14ac:dyDescent="0.2">
      <c r="A62" s="104"/>
      <c r="B62" s="128"/>
      <c r="C62" s="128"/>
      <c r="D62" s="128"/>
      <c r="E62" s="128"/>
      <c r="F62" s="128"/>
      <c r="G62" s="128"/>
      <c r="H62" s="128"/>
      <c r="I62" s="128"/>
    </row>
    <row r="63" spans="1:9" ht="12.75" thickBot="1" x14ac:dyDescent="0.25">
      <c r="A63" s="107" t="s">
        <v>86</v>
      </c>
      <c r="B63" s="129">
        <v>107893338.779999</v>
      </c>
      <c r="C63" s="129">
        <v>29095285.73</v>
      </c>
      <c r="D63" s="129">
        <v>0</v>
      </c>
      <c r="E63" s="130">
        <v>0</v>
      </c>
      <c r="F63" s="130">
        <v>0</v>
      </c>
      <c r="G63" s="130">
        <v>107893338.779999</v>
      </c>
      <c r="H63" s="130">
        <v>29095285.73</v>
      </c>
      <c r="I63" s="130">
        <v>136988624.50999901</v>
      </c>
    </row>
    <row r="64" spans="1:9" ht="12.75" thickTop="1" x14ac:dyDescent="0.2">
      <c r="A64" s="104"/>
      <c r="B64" s="123"/>
      <c r="C64" s="123"/>
      <c r="D64" s="123"/>
      <c r="E64" s="123"/>
      <c r="F64" s="123"/>
      <c r="G64" s="123"/>
      <c r="H64" s="123"/>
      <c r="I64" s="123"/>
    </row>
    <row r="65" spans="1:9" ht="12" x14ac:dyDescent="0.2">
      <c r="A65" s="108" t="s">
        <v>87</v>
      </c>
      <c r="B65" s="123"/>
      <c r="C65" s="123"/>
      <c r="D65" s="123"/>
      <c r="E65" s="123"/>
      <c r="F65" s="123"/>
      <c r="G65" s="123"/>
      <c r="H65" s="123"/>
      <c r="I65" s="123"/>
    </row>
    <row r="66" spans="1:9" ht="12" x14ac:dyDescent="0.2">
      <c r="A66" s="104" t="s">
        <v>88</v>
      </c>
      <c r="B66" s="123"/>
      <c r="C66" s="123"/>
      <c r="D66" s="123"/>
      <c r="E66" s="123"/>
      <c r="F66" s="123"/>
      <c r="G66" s="123"/>
      <c r="H66" s="123"/>
      <c r="I66" s="123"/>
    </row>
    <row r="67" spans="1:9" ht="12" x14ac:dyDescent="0.2">
      <c r="A67" s="105" t="s">
        <v>89</v>
      </c>
      <c r="B67" s="123"/>
      <c r="C67" s="123"/>
      <c r="D67" s="123"/>
      <c r="E67" s="123"/>
      <c r="F67" s="123"/>
      <c r="G67" s="123"/>
      <c r="H67" s="123"/>
      <c r="I67" s="123"/>
    </row>
    <row r="68" spans="1:9" ht="12" x14ac:dyDescent="0.2">
      <c r="A68" s="104" t="s">
        <v>90</v>
      </c>
      <c r="B68" s="123">
        <v>150798.89000000001</v>
      </c>
      <c r="C68" s="123">
        <v>0</v>
      </c>
      <c r="D68" s="123">
        <v>0</v>
      </c>
      <c r="E68" s="123">
        <v>0</v>
      </c>
      <c r="F68" s="123">
        <v>0</v>
      </c>
      <c r="G68" s="123">
        <v>150798.89000000001</v>
      </c>
      <c r="H68" s="123">
        <v>0</v>
      </c>
      <c r="I68" s="123">
        <v>150798.89000000001</v>
      </c>
    </row>
    <row r="69" spans="1:9" ht="12" x14ac:dyDescent="0.2">
      <c r="A69" s="104" t="s">
        <v>91</v>
      </c>
      <c r="B69" s="123">
        <v>818173.929999999</v>
      </c>
      <c r="C69" s="123">
        <v>0</v>
      </c>
      <c r="D69" s="123">
        <v>0</v>
      </c>
      <c r="E69" s="123">
        <v>0</v>
      </c>
      <c r="F69" s="123">
        <v>0</v>
      </c>
      <c r="G69" s="123">
        <v>818173.929999999</v>
      </c>
      <c r="H69" s="123">
        <v>0</v>
      </c>
      <c r="I69" s="123">
        <v>818173.929999999</v>
      </c>
    </row>
    <row r="70" spans="1:9" ht="12" x14ac:dyDescent="0.2">
      <c r="A70" s="104" t="s">
        <v>92</v>
      </c>
      <c r="B70" s="123">
        <v>239122.42</v>
      </c>
      <c r="C70" s="123">
        <v>0</v>
      </c>
      <c r="D70" s="123">
        <v>0</v>
      </c>
      <c r="E70" s="123">
        <v>0</v>
      </c>
      <c r="F70" s="123">
        <v>0</v>
      </c>
      <c r="G70" s="123">
        <v>239122.42</v>
      </c>
      <c r="H70" s="123">
        <v>0</v>
      </c>
      <c r="I70" s="123">
        <v>239122.42</v>
      </c>
    </row>
    <row r="71" spans="1:9" ht="12" x14ac:dyDescent="0.2">
      <c r="A71" s="104" t="s">
        <v>93</v>
      </c>
      <c r="B71" s="123">
        <v>1283103.49999999</v>
      </c>
      <c r="C71" s="123">
        <v>0</v>
      </c>
      <c r="D71" s="123">
        <v>0</v>
      </c>
      <c r="E71" s="123">
        <v>0</v>
      </c>
      <c r="F71" s="123">
        <v>0</v>
      </c>
      <c r="G71" s="123">
        <v>1283103.49999999</v>
      </c>
      <c r="H71" s="123">
        <v>0</v>
      </c>
      <c r="I71" s="123">
        <v>1283103.49999999</v>
      </c>
    </row>
    <row r="72" spans="1:9" ht="12" x14ac:dyDescent="0.2">
      <c r="A72" s="104" t="s">
        <v>94</v>
      </c>
      <c r="B72" s="123">
        <v>-12</v>
      </c>
      <c r="C72" s="123">
        <v>0</v>
      </c>
      <c r="D72" s="123">
        <v>0</v>
      </c>
      <c r="E72" s="123">
        <v>0</v>
      </c>
      <c r="F72" s="123">
        <v>0</v>
      </c>
      <c r="G72" s="123">
        <v>-12</v>
      </c>
      <c r="H72" s="123">
        <v>0</v>
      </c>
      <c r="I72" s="123">
        <v>-12</v>
      </c>
    </row>
    <row r="73" spans="1:9" ht="12" x14ac:dyDescent="0.2">
      <c r="A73" s="104" t="s">
        <v>95</v>
      </c>
      <c r="B73" s="123">
        <v>146297.16999999899</v>
      </c>
      <c r="C73" s="123">
        <v>0</v>
      </c>
      <c r="D73" s="123">
        <v>0</v>
      </c>
      <c r="E73" s="123">
        <v>0</v>
      </c>
      <c r="F73" s="123">
        <v>0</v>
      </c>
      <c r="G73" s="123">
        <v>146297.16999999899</v>
      </c>
      <c r="H73" s="123">
        <v>0</v>
      </c>
      <c r="I73" s="123">
        <v>146297.16999999899</v>
      </c>
    </row>
    <row r="74" spans="1:9" ht="12" x14ac:dyDescent="0.2">
      <c r="A74" s="104" t="s">
        <v>96</v>
      </c>
      <c r="B74" s="123">
        <v>-21023.200000000001</v>
      </c>
      <c r="C74" s="123">
        <v>0</v>
      </c>
      <c r="D74" s="123">
        <v>0</v>
      </c>
      <c r="E74" s="123">
        <v>0</v>
      </c>
      <c r="F74" s="123">
        <v>0</v>
      </c>
      <c r="G74" s="123">
        <v>-21023.200000000001</v>
      </c>
      <c r="H74" s="123">
        <v>0</v>
      </c>
      <c r="I74" s="123">
        <v>-21023.200000000001</v>
      </c>
    </row>
    <row r="75" spans="1:9" ht="12" x14ac:dyDescent="0.2">
      <c r="A75" s="104" t="s">
        <v>97</v>
      </c>
      <c r="B75" s="123">
        <v>1107223.4099999999</v>
      </c>
      <c r="C75" s="123">
        <v>0</v>
      </c>
      <c r="D75" s="123">
        <v>0</v>
      </c>
      <c r="E75" s="123">
        <v>0</v>
      </c>
      <c r="F75" s="123">
        <v>0</v>
      </c>
      <c r="G75" s="123">
        <v>1107223.4099999999</v>
      </c>
      <c r="H75" s="123">
        <v>0</v>
      </c>
      <c r="I75" s="123">
        <v>1107223.4099999999</v>
      </c>
    </row>
    <row r="76" spans="1:9" ht="12" x14ac:dyDescent="0.2">
      <c r="A76" s="104" t="s">
        <v>98</v>
      </c>
      <c r="B76" s="123">
        <v>690055.72</v>
      </c>
      <c r="C76" s="123">
        <v>0</v>
      </c>
      <c r="D76" s="123">
        <v>0</v>
      </c>
      <c r="E76" s="123">
        <v>0</v>
      </c>
      <c r="F76" s="123">
        <v>0</v>
      </c>
      <c r="G76" s="123">
        <v>690055.72</v>
      </c>
      <c r="H76" s="123">
        <v>0</v>
      </c>
      <c r="I76" s="123">
        <v>690055.72</v>
      </c>
    </row>
    <row r="77" spans="1:9" ht="12" x14ac:dyDescent="0.2">
      <c r="A77" s="104" t="s">
        <v>99</v>
      </c>
      <c r="B77" s="123">
        <v>201636.25999999899</v>
      </c>
      <c r="C77" s="123">
        <v>0</v>
      </c>
      <c r="D77" s="123">
        <v>0</v>
      </c>
      <c r="E77" s="123">
        <v>0</v>
      </c>
      <c r="F77" s="123">
        <v>0</v>
      </c>
      <c r="G77" s="123">
        <v>201636.25999999899</v>
      </c>
      <c r="H77" s="123">
        <v>0</v>
      </c>
      <c r="I77" s="123">
        <v>201636.25999999899</v>
      </c>
    </row>
    <row r="78" spans="1:9" ht="12" x14ac:dyDescent="0.2">
      <c r="A78" s="104" t="s">
        <v>100</v>
      </c>
      <c r="B78" s="123">
        <v>163396.21</v>
      </c>
      <c r="C78" s="123">
        <v>0</v>
      </c>
      <c r="D78" s="123">
        <v>0</v>
      </c>
      <c r="E78" s="123">
        <v>0</v>
      </c>
      <c r="F78" s="123">
        <v>0</v>
      </c>
      <c r="G78" s="123">
        <v>163396.21</v>
      </c>
      <c r="H78" s="123">
        <v>0</v>
      </c>
      <c r="I78" s="123">
        <v>163396.21</v>
      </c>
    </row>
    <row r="79" spans="1:9" ht="12" x14ac:dyDescent="0.2">
      <c r="A79" s="104" t="s">
        <v>101</v>
      </c>
      <c r="B79" s="123">
        <v>0</v>
      </c>
      <c r="C79" s="123">
        <v>0</v>
      </c>
      <c r="D79" s="123">
        <v>0</v>
      </c>
      <c r="E79" s="123">
        <v>0</v>
      </c>
      <c r="F79" s="123">
        <v>0</v>
      </c>
      <c r="G79" s="123">
        <v>0</v>
      </c>
      <c r="H79" s="123">
        <v>0</v>
      </c>
      <c r="I79" s="123">
        <v>0</v>
      </c>
    </row>
    <row r="80" spans="1:9" ht="12" x14ac:dyDescent="0.2">
      <c r="A80" s="104" t="s">
        <v>102</v>
      </c>
      <c r="B80" s="123">
        <v>229457.16</v>
      </c>
      <c r="C80" s="123">
        <v>0</v>
      </c>
      <c r="D80" s="123">
        <v>0</v>
      </c>
      <c r="E80" s="123">
        <v>0</v>
      </c>
      <c r="F80" s="123">
        <v>0</v>
      </c>
      <c r="G80" s="123">
        <v>229457.16</v>
      </c>
      <c r="H80" s="123">
        <v>0</v>
      </c>
      <c r="I80" s="123">
        <v>229457.16</v>
      </c>
    </row>
    <row r="81" spans="1:9" ht="12" x14ac:dyDescent="0.2">
      <c r="A81" s="104" t="s">
        <v>103</v>
      </c>
      <c r="B81" s="123">
        <v>28677.049999999901</v>
      </c>
      <c r="C81" s="123">
        <v>0</v>
      </c>
      <c r="D81" s="123">
        <v>0</v>
      </c>
      <c r="E81" s="123">
        <v>0</v>
      </c>
      <c r="F81" s="123">
        <v>0</v>
      </c>
      <c r="G81" s="123">
        <v>28677.049999999901</v>
      </c>
      <c r="H81" s="123">
        <v>0</v>
      </c>
      <c r="I81" s="123">
        <v>28677.049999999901</v>
      </c>
    </row>
    <row r="82" spans="1:9" ht="12" x14ac:dyDescent="0.2">
      <c r="A82" s="104" t="s">
        <v>104</v>
      </c>
      <c r="B82" s="123">
        <v>363901.03999999899</v>
      </c>
      <c r="C82" s="123">
        <v>0</v>
      </c>
      <c r="D82" s="123">
        <v>0</v>
      </c>
      <c r="E82" s="123">
        <v>0</v>
      </c>
      <c r="F82" s="123">
        <v>0</v>
      </c>
      <c r="G82" s="123">
        <v>363901.03999999899</v>
      </c>
      <c r="H82" s="123">
        <v>0</v>
      </c>
      <c r="I82" s="123">
        <v>363901.03999999899</v>
      </c>
    </row>
    <row r="83" spans="1:9" ht="12" x14ac:dyDescent="0.2">
      <c r="A83" s="104" t="s">
        <v>105</v>
      </c>
      <c r="B83" s="123">
        <v>0</v>
      </c>
      <c r="C83" s="123">
        <v>0</v>
      </c>
      <c r="D83" s="123">
        <v>0</v>
      </c>
      <c r="E83" s="123">
        <v>0</v>
      </c>
      <c r="F83" s="123">
        <v>0</v>
      </c>
      <c r="G83" s="123">
        <v>0</v>
      </c>
      <c r="H83" s="123">
        <v>0</v>
      </c>
      <c r="I83" s="123">
        <v>0</v>
      </c>
    </row>
    <row r="84" spans="1:9" ht="12" x14ac:dyDescent="0.2">
      <c r="A84" s="104" t="s">
        <v>106</v>
      </c>
      <c r="B84" s="123">
        <v>0</v>
      </c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  <c r="I84" s="123">
        <v>0</v>
      </c>
    </row>
    <row r="85" spans="1:9" ht="12" x14ac:dyDescent="0.2">
      <c r="A85" s="104" t="s">
        <v>107</v>
      </c>
      <c r="B85" s="123">
        <v>29775.319999999901</v>
      </c>
      <c r="C85" s="123">
        <v>0</v>
      </c>
      <c r="D85" s="123">
        <v>0</v>
      </c>
      <c r="E85" s="123">
        <v>0</v>
      </c>
      <c r="F85" s="123">
        <v>0</v>
      </c>
      <c r="G85" s="123">
        <v>29775.319999999901</v>
      </c>
      <c r="H85" s="123">
        <v>0</v>
      </c>
      <c r="I85" s="123">
        <v>29775.319999999901</v>
      </c>
    </row>
    <row r="86" spans="1:9" ht="12" x14ac:dyDescent="0.2">
      <c r="A86" s="104" t="s">
        <v>108</v>
      </c>
      <c r="B86" s="123">
        <v>22841.11</v>
      </c>
      <c r="C86" s="123">
        <v>0</v>
      </c>
      <c r="D86" s="123">
        <v>0</v>
      </c>
      <c r="E86" s="123">
        <v>0</v>
      </c>
      <c r="F86" s="123">
        <v>0</v>
      </c>
      <c r="G86" s="123">
        <v>22841.11</v>
      </c>
      <c r="H86" s="123">
        <v>0</v>
      </c>
      <c r="I86" s="123">
        <v>22841.11</v>
      </c>
    </row>
    <row r="87" spans="1:9" ht="12" x14ac:dyDescent="0.2">
      <c r="A87" s="104" t="s">
        <v>109</v>
      </c>
      <c r="B87" s="123">
        <v>132490.429999999</v>
      </c>
      <c r="C87" s="123">
        <v>0</v>
      </c>
      <c r="D87" s="123">
        <v>0</v>
      </c>
      <c r="E87" s="123">
        <v>0</v>
      </c>
      <c r="F87" s="123">
        <v>0</v>
      </c>
      <c r="G87" s="123">
        <v>132490.429999999</v>
      </c>
      <c r="H87" s="123">
        <v>0</v>
      </c>
      <c r="I87" s="123">
        <v>132490.429999999</v>
      </c>
    </row>
    <row r="88" spans="1:9" ht="12" x14ac:dyDescent="0.2">
      <c r="A88" s="104" t="s">
        <v>110</v>
      </c>
      <c r="B88" s="123">
        <v>401625.20999999897</v>
      </c>
      <c r="C88" s="123">
        <v>0</v>
      </c>
      <c r="D88" s="123">
        <v>0</v>
      </c>
      <c r="E88" s="123">
        <v>0</v>
      </c>
      <c r="F88" s="123">
        <v>0</v>
      </c>
      <c r="G88" s="123">
        <v>401625.20999999897</v>
      </c>
      <c r="H88" s="123">
        <v>0</v>
      </c>
      <c r="I88" s="123">
        <v>401625.20999999897</v>
      </c>
    </row>
    <row r="89" spans="1:9" ht="12" x14ac:dyDescent="0.2">
      <c r="A89" s="104" t="s">
        <v>111</v>
      </c>
      <c r="B89" s="123">
        <v>332179.43</v>
      </c>
      <c r="C89" s="123">
        <v>0</v>
      </c>
      <c r="D89" s="123">
        <v>0</v>
      </c>
      <c r="E89" s="123">
        <v>0</v>
      </c>
      <c r="F89" s="123">
        <v>0</v>
      </c>
      <c r="G89" s="123">
        <v>332179.43</v>
      </c>
      <c r="H89" s="123">
        <v>0</v>
      </c>
      <c r="I89" s="123">
        <v>332179.43</v>
      </c>
    </row>
    <row r="90" spans="1:9" ht="12" x14ac:dyDescent="0.2">
      <c r="A90" s="104" t="s">
        <v>112</v>
      </c>
      <c r="B90" s="123">
        <v>946219.1</v>
      </c>
      <c r="C90" s="123">
        <v>0</v>
      </c>
      <c r="D90" s="123">
        <v>0</v>
      </c>
      <c r="E90" s="123">
        <v>0</v>
      </c>
      <c r="F90" s="123">
        <v>0</v>
      </c>
      <c r="G90" s="123">
        <v>946219.1</v>
      </c>
      <c r="H90" s="123">
        <v>0</v>
      </c>
      <c r="I90" s="123">
        <v>946219.1</v>
      </c>
    </row>
    <row r="91" spans="1:9" ht="12" x14ac:dyDescent="0.2">
      <c r="A91" s="104" t="s">
        <v>113</v>
      </c>
      <c r="B91" s="123">
        <v>351239.72</v>
      </c>
      <c r="C91" s="123">
        <v>0</v>
      </c>
      <c r="D91" s="123">
        <v>0</v>
      </c>
      <c r="E91" s="123">
        <v>0</v>
      </c>
      <c r="F91" s="123">
        <v>0</v>
      </c>
      <c r="G91" s="123">
        <v>351239.72</v>
      </c>
      <c r="H91" s="123">
        <v>0</v>
      </c>
      <c r="I91" s="123">
        <v>351239.72</v>
      </c>
    </row>
    <row r="92" spans="1:9" ht="12" x14ac:dyDescent="0.2">
      <c r="A92" s="104" t="s">
        <v>114</v>
      </c>
      <c r="B92" s="123">
        <v>597032.39999999898</v>
      </c>
      <c r="C92" s="123">
        <v>0</v>
      </c>
      <c r="D92" s="123">
        <v>0</v>
      </c>
      <c r="E92" s="123">
        <v>0</v>
      </c>
      <c r="F92" s="123">
        <v>0</v>
      </c>
      <c r="G92" s="123">
        <v>597032.39999999898</v>
      </c>
      <c r="H92" s="123">
        <v>0</v>
      </c>
      <c r="I92" s="123">
        <v>597032.39999999898</v>
      </c>
    </row>
    <row r="93" spans="1:9" ht="12" x14ac:dyDescent="0.2">
      <c r="A93" s="104" t="s">
        <v>115</v>
      </c>
      <c r="B93" s="123">
        <v>39942.639999999999</v>
      </c>
      <c r="C93" s="123">
        <v>0</v>
      </c>
      <c r="D93" s="123">
        <v>0</v>
      </c>
      <c r="E93" s="123">
        <v>0</v>
      </c>
      <c r="F93" s="123">
        <v>0</v>
      </c>
      <c r="G93" s="123">
        <v>39942.639999999999</v>
      </c>
      <c r="H93" s="123">
        <v>0</v>
      </c>
      <c r="I93" s="123">
        <v>39942.639999999999</v>
      </c>
    </row>
    <row r="94" spans="1:9" ht="12" x14ac:dyDescent="0.2">
      <c r="A94" s="104" t="s">
        <v>116</v>
      </c>
      <c r="B94" s="123">
        <v>137264.75</v>
      </c>
      <c r="C94" s="123">
        <v>0</v>
      </c>
      <c r="D94" s="123">
        <v>0</v>
      </c>
      <c r="E94" s="123">
        <v>0</v>
      </c>
      <c r="F94" s="123">
        <v>0</v>
      </c>
      <c r="G94" s="123">
        <v>137264.75</v>
      </c>
      <c r="H94" s="123">
        <v>0</v>
      </c>
      <c r="I94" s="123">
        <v>137264.75</v>
      </c>
    </row>
    <row r="95" spans="1:9" ht="12" x14ac:dyDescent="0.2">
      <c r="A95" s="104" t="s">
        <v>117</v>
      </c>
      <c r="B95" s="123">
        <v>2673512.39</v>
      </c>
      <c r="C95" s="123">
        <v>0</v>
      </c>
      <c r="D95" s="123">
        <v>0</v>
      </c>
      <c r="E95" s="123">
        <v>0</v>
      </c>
      <c r="F95" s="123">
        <v>0</v>
      </c>
      <c r="G95" s="123">
        <v>2673512.39</v>
      </c>
      <c r="H95" s="123">
        <v>0</v>
      </c>
      <c r="I95" s="123">
        <v>2673512.39</v>
      </c>
    </row>
    <row r="96" spans="1:9" ht="12" x14ac:dyDescent="0.2">
      <c r="A96" s="104" t="s">
        <v>118</v>
      </c>
      <c r="B96" s="123">
        <v>160712.99</v>
      </c>
      <c r="C96" s="123">
        <v>0</v>
      </c>
      <c r="D96" s="123">
        <v>0</v>
      </c>
      <c r="E96" s="123">
        <v>0</v>
      </c>
      <c r="F96" s="123">
        <v>0</v>
      </c>
      <c r="G96" s="123">
        <v>160712.99</v>
      </c>
      <c r="H96" s="123">
        <v>0</v>
      </c>
      <c r="I96" s="123">
        <v>160712.99</v>
      </c>
    </row>
    <row r="97" spans="1:9" ht="12" x14ac:dyDescent="0.2">
      <c r="A97" s="104" t="s">
        <v>119</v>
      </c>
      <c r="B97" s="123">
        <v>303.92</v>
      </c>
      <c r="C97" s="123">
        <v>0</v>
      </c>
      <c r="D97" s="123">
        <v>0</v>
      </c>
      <c r="E97" s="123">
        <v>0</v>
      </c>
      <c r="F97" s="123">
        <v>0</v>
      </c>
      <c r="G97" s="123">
        <v>303.92</v>
      </c>
      <c r="H97" s="123">
        <v>0</v>
      </c>
      <c r="I97" s="123">
        <v>303.92</v>
      </c>
    </row>
    <row r="98" spans="1:9" ht="12" x14ac:dyDescent="0.2">
      <c r="A98" s="104" t="s">
        <v>120</v>
      </c>
      <c r="B98" s="123">
        <v>0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  <c r="I98" s="123">
        <v>0</v>
      </c>
    </row>
    <row r="99" spans="1:9" ht="12" x14ac:dyDescent="0.2">
      <c r="A99" s="104" t="s">
        <v>121</v>
      </c>
      <c r="B99" s="123">
        <v>0</v>
      </c>
      <c r="C99" s="123">
        <v>10738.34</v>
      </c>
      <c r="D99" s="123">
        <v>0</v>
      </c>
      <c r="E99" s="123">
        <v>0</v>
      </c>
      <c r="F99" s="123">
        <v>0</v>
      </c>
      <c r="G99" s="123">
        <v>0</v>
      </c>
      <c r="H99" s="123">
        <v>10738.34</v>
      </c>
      <c r="I99" s="123">
        <v>10738.34</v>
      </c>
    </row>
    <row r="100" spans="1:9" ht="12" x14ac:dyDescent="0.2">
      <c r="A100" s="104" t="s">
        <v>122</v>
      </c>
      <c r="B100" s="123">
        <v>0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  <c r="I100" s="123">
        <v>0</v>
      </c>
    </row>
    <row r="101" spans="1:9" ht="12" x14ac:dyDescent="0.2">
      <c r="A101" s="104" t="s">
        <v>123</v>
      </c>
      <c r="B101" s="123">
        <v>0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  <c r="I101" s="123">
        <v>0</v>
      </c>
    </row>
    <row r="102" spans="1:9" ht="12" x14ac:dyDescent="0.2">
      <c r="A102" s="104" t="s">
        <v>124</v>
      </c>
      <c r="B102" s="123">
        <v>0</v>
      </c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  <c r="I102" s="123">
        <v>0</v>
      </c>
    </row>
    <row r="103" spans="1:9" ht="12" x14ac:dyDescent="0.2">
      <c r="A103" s="104" t="s">
        <v>125</v>
      </c>
      <c r="B103" s="123">
        <v>0</v>
      </c>
      <c r="C103" s="123">
        <v>22002.25</v>
      </c>
      <c r="D103" s="123">
        <v>0</v>
      </c>
      <c r="E103" s="123">
        <v>0</v>
      </c>
      <c r="F103" s="123">
        <v>0</v>
      </c>
      <c r="G103" s="123">
        <v>0</v>
      </c>
      <c r="H103" s="123">
        <v>22002.25</v>
      </c>
      <c r="I103" s="123">
        <v>22002.25</v>
      </c>
    </row>
    <row r="104" spans="1:9" ht="12" x14ac:dyDescent="0.2">
      <c r="A104" s="104" t="s">
        <v>126</v>
      </c>
      <c r="B104" s="123">
        <v>0</v>
      </c>
      <c r="C104" s="123">
        <v>13425.16</v>
      </c>
      <c r="D104" s="123">
        <v>0</v>
      </c>
      <c r="E104" s="123">
        <v>0</v>
      </c>
      <c r="F104" s="123">
        <v>0</v>
      </c>
      <c r="G104" s="123">
        <v>0</v>
      </c>
      <c r="H104" s="123">
        <v>13425.16</v>
      </c>
      <c r="I104" s="123">
        <v>13425.16</v>
      </c>
    </row>
    <row r="105" spans="1:9" ht="12" x14ac:dyDescent="0.2">
      <c r="A105" s="104" t="s">
        <v>127</v>
      </c>
      <c r="B105" s="123">
        <v>0</v>
      </c>
      <c r="C105" s="123">
        <v>-1875.62</v>
      </c>
      <c r="D105" s="123">
        <v>0</v>
      </c>
      <c r="E105" s="123">
        <v>0</v>
      </c>
      <c r="F105" s="123">
        <v>0</v>
      </c>
      <c r="G105" s="123">
        <v>0</v>
      </c>
      <c r="H105" s="123">
        <v>-1875.62</v>
      </c>
      <c r="I105" s="123">
        <v>-1875.62</v>
      </c>
    </row>
    <row r="106" spans="1:9" ht="12" x14ac:dyDescent="0.2">
      <c r="A106" s="104" t="s">
        <v>128</v>
      </c>
      <c r="B106" s="123">
        <v>0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  <c r="I106" s="123">
        <v>0</v>
      </c>
    </row>
    <row r="107" spans="1:9" ht="12" x14ac:dyDescent="0.2">
      <c r="A107" s="104" t="s">
        <v>129</v>
      </c>
      <c r="B107" s="123">
        <v>0</v>
      </c>
      <c r="C107" s="123">
        <v>12259.03</v>
      </c>
      <c r="D107" s="123">
        <v>0</v>
      </c>
      <c r="E107" s="123">
        <v>0</v>
      </c>
      <c r="F107" s="123">
        <v>0</v>
      </c>
      <c r="G107" s="123">
        <v>0</v>
      </c>
      <c r="H107" s="123">
        <v>12259.03</v>
      </c>
      <c r="I107" s="123">
        <v>12259.03</v>
      </c>
    </row>
    <row r="108" spans="1:9" ht="12" x14ac:dyDescent="0.2">
      <c r="A108" s="104" t="s">
        <v>130</v>
      </c>
      <c r="B108" s="123">
        <v>0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  <c r="I108" s="123">
        <v>0</v>
      </c>
    </row>
    <row r="109" spans="1:9" ht="12" x14ac:dyDescent="0.2">
      <c r="A109" s="104" t="s">
        <v>131</v>
      </c>
      <c r="B109" s="123">
        <v>0</v>
      </c>
      <c r="C109" s="123">
        <v>101.73</v>
      </c>
      <c r="D109" s="123">
        <v>0</v>
      </c>
      <c r="E109" s="123">
        <v>0</v>
      </c>
      <c r="F109" s="123">
        <v>0</v>
      </c>
      <c r="G109" s="123">
        <v>0</v>
      </c>
      <c r="H109" s="123">
        <v>101.73</v>
      </c>
      <c r="I109" s="123">
        <v>101.73</v>
      </c>
    </row>
    <row r="110" spans="1:9" ht="12" x14ac:dyDescent="0.2">
      <c r="A110" s="104" t="s">
        <v>132</v>
      </c>
      <c r="B110" s="123">
        <v>0</v>
      </c>
      <c r="C110" s="123">
        <v>1.72</v>
      </c>
      <c r="D110" s="123">
        <v>0</v>
      </c>
      <c r="E110" s="123">
        <v>0</v>
      </c>
      <c r="F110" s="123">
        <v>0</v>
      </c>
      <c r="G110" s="123">
        <v>0</v>
      </c>
      <c r="H110" s="123">
        <v>1.72</v>
      </c>
      <c r="I110" s="123">
        <v>1.72</v>
      </c>
    </row>
    <row r="111" spans="1:9" ht="12" x14ac:dyDescent="0.2">
      <c r="A111" s="104" t="s">
        <v>133</v>
      </c>
      <c r="B111" s="123">
        <v>0</v>
      </c>
      <c r="C111" s="123">
        <v>19185.849999999999</v>
      </c>
      <c r="D111" s="123">
        <v>0</v>
      </c>
      <c r="E111" s="123">
        <v>0</v>
      </c>
      <c r="F111" s="123">
        <v>0</v>
      </c>
      <c r="G111" s="123">
        <v>0</v>
      </c>
      <c r="H111" s="123">
        <v>19185.849999999999</v>
      </c>
      <c r="I111" s="123">
        <v>19185.849999999999</v>
      </c>
    </row>
    <row r="112" spans="1:9" ht="12" x14ac:dyDescent="0.2">
      <c r="A112" s="104" t="s">
        <v>134</v>
      </c>
      <c r="B112" s="123">
        <v>0</v>
      </c>
      <c r="C112" s="123">
        <v>2459.2399999999998</v>
      </c>
      <c r="D112" s="123">
        <v>0</v>
      </c>
      <c r="E112" s="123">
        <v>0</v>
      </c>
      <c r="F112" s="123">
        <v>0</v>
      </c>
      <c r="G112" s="123">
        <v>0</v>
      </c>
      <c r="H112" s="123">
        <v>2459.2399999999998</v>
      </c>
      <c r="I112" s="123">
        <v>2459.2399999999998</v>
      </c>
    </row>
    <row r="113" spans="1:9" ht="12" x14ac:dyDescent="0.2">
      <c r="A113" s="104" t="s">
        <v>135</v>
      </c>
      <c r="B113" s="123">
        <v>0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  <c r="I113" s="123">
        <v>0</v>
      </c>
    </row>
    <row r="114" spans="1:9" ht="12" x14ac:dyDescent="0.2">
      <c r="A114" s="104" t="s">
        <v>136</v>
      </c>
      <c r="B114" s="123">
        <v>0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  <c r="I114" s="123">
        <v>0</v>
      </c>
    </row>
    <row r="115" spans="1:9" ht="12" x14ac:dyDescent="0.2">
      <c r="A115" s="104" t="s">
        <v>137</v>
      </c>
      <c r="B115" s="123">
        <v>0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</row>
    <row r="116" spans="1:9" ht="12" x14ac:dyDescent="0.2">
      <c r="A116" s="104" t="s">
        <v>138</v>
      </c>
      <c r="B116" s="123">
        <v>0</v>
      </c>
      <c r="C116" s="123">
        <v>2649.91</v>
      </c>
      <c r="D116" s="123">
        <v>0</v>
      </c>
      <c r="E116" s="123">
        <v>0</v>
      </c>
      <c r="F116" s="123">
        <v>0</v>
      </c>
      <c r="G116" s="123">
        <v>0</v>
      </c>
      <c r="H116" s="123">
        <v>2649.91</v>
      </c>
      <c r="I116" s="123">
        <v>2649.91</v>
      </c>
    </row>
    <row r="117" spans="1:9" ht="12" x14ac:dyDescent="0.2">
      <c r="A117" s="104" t="s">
        <v>139</v>
      </c>
      <c r="B117" s="123">
        <v>0</v>
      </c>
      <c r="C117" s="123">
        <v>530.97</v>
      </c>
      <c r="D117" s="123">
        <v>0</v>
      </c>
      <c r="E117" s="123">
        <v>0</v>
      </c>
      <c r="F117" s="123">
        <v>0</v>
      </c>
      <c r="G117" s="123">
        <v>0</v>
      </c>
      <c r="H117" s="123">
        <v>530.97</v>
      </c>
      <c r="I117" s="123">
        <v>530.97</v>
      </c>
    </row>
    <row r="118" spans="1:9" ht="12" x14ac:dyDescent="0.2">
      <c r="A118" s="104" t="s">
        <v>140</v>
      </c>
      <c r="B118" s="123">
        <v>0</v>
      </c>
      <c r="C118" s="123">
        <v>0</v>
      </c>
      <c r="D118" s="123">
        <v>0</v>
      </c>
      <c r="E118" s="123">
        <v>0</v>
      </c>
      <c r="F118" s="123">
        <v>0</v>
      </c>
      <c r="G118" s="123">
        <v>0</v>
      </c>
      <c r="H118" s="123">
        <v>0</v>
      </c>
      <c r="I118" s="123">
        <v>0</v>
      </c>
    </row>
    <row r="119" spans="1:9" ht="12" x14ac:dyDescent="0.2">
      <c r="A119" s="104" t="s">
        <v>141</v>
      </c>
      <c r="B119" s="123">
        <v>0</v>
      </c>
      <c r="C119" s="123">
        <v>10973.72</v>
      </c>
      <c r="D119" s="123">
        <v>0</v>
      </c>
      <c r="E119" s="123">
        <v>0</v>
      </c>
      <c r="F119" s="123">
        <v>0</v>
      </c>
      <c r="G119" s="123">
        <v>0</v>
      </c>
      <c r="H119" s="123">
        <v>10973.72</v>
      </c>
      <c r="I119" s="123">
        <v>10973.72</v>
      </c>
    </row>
    <row r="120" spans="1:9" ht="12" x14ac:dyDescent="0.2">
      <c r="A120" s="104" t="s">
        <v>142</v>
      </c>
      <c r="B120" s="123">
        <v>0</v>
      </c>
      <c r="C120" s="123">
        <v>355.28</v>
      </c>
      <c r="D120" s="123">
        <v>0</v>
      </c>
      <c r="E120" s="123">
        <v>0</v>
      </c>
      <c r="F120" s="123">
        <v>0</v>
      </c>
      <c r="G120" s="123">
        <v>0</v>
      </c>
      <c r="H120" s="123">
        <v>355.28</v>
      </c>
      <c r="I120" s="123">
        <v>355.28</v>
      </c>
    </row>
    <row r="121" spans="1:9" ht="12" x14ac:dyDescent="0.2">
      <c r="A121" s="104" t="s">
        <v>143</v>
      </c>
      <c r="B121" s="123">
        <v>0</v>
      </c>
      <c r="C121" s="123">
        <v>11237.01</v>
      </c>
      <c r="D121" s="123">
        <v>0</v>
      </c>
      <c r="E121" s="123">
        <v>0</v>
      </c>
      <c r="F121" s="123">
        <v>0</v>
      </c>
      <c r="G121" s="123">
        <v>0</v>
      </c>
      <c r="H121" s="123">
        <v>11237.01</v>
      </c>
      <c r="I121" s="123">
        <v>11237.01</v>
      </c>
    </row>
    <row r="122" spans="1:9" ht="12" x14ac:dyDescent="0.2">
      <c r="A122" s="104" t="s">
        <v>144</v>
      </c>
      <c r="B122" s="123">
        <v>0</v>
      </c>
      <c r="C122" s="123">
        <v>3030.3199999999902</v>
      </c>
      <c r="D122" s="123">
        <v>0</v>
      </c>
      <c r="E122" s="123">
        <v>0</v>
      </c>
      <c r="F122" s="123">
        <v>0</v>
      </c>
      <c r="G122" s="123">
        <v>0</v>
      </c>
      <c r="H122" s="123">
        <v>3030.3199999999902</v>
      </c>
      <c r="I122" s="123">
        <v>3030.3199999999902</v>
      </c>
    </row>
    <row r="123" spans="1:9" ht="12" x14ac:dyDescent="0.2">
      <c r="A123" s="104" t="s">
        <v>145</v>
      </c>
      <c r="B123" s="123">
        <v>0</v>
      </c>
      <c r="C123" s="123">
        <v>21706.35</v>
      </c>
      <c r="D123" s="123">
        <v>0</v>
      </c>
      <c r="E123" s="123">
        <v>0</v>
      </c>
      <c r="F123" s="123">
        <v>0</v>
      </c>
      <c r="G123" s="123">
        <v>0</v>
      </c>
      <c r="H123" s="123">
        <v>21706.35</v>
      </c>
      <c r="I123" s="123">
        <v>21706.35</v>
      </c>
    </row>
    <row r="124" spans="1:9" ht="12" x14ac:dyDescent="0.2">
      <c r="A124" s="104" t="s">
        <v>146</v>
      </c>
      <c r="B124" s="123">
        <v>0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  <c r="I124" s="123">
        <v>0</v>
      </c>
    </row>
    <row r="125" spans="1:9" ht="12" x14ac:dyDescent="0.2">
      <c r="A125" s="104" t="s">
        <v>147</v>
      </c>
      <c r="B125" s="123">
        <v>0</v>
      </c>
      <c r="C125" s="123">
        <v>812.49</v>
      </c>
      <c r="D125" s="123">
        <v>0</v>
      </c>
      <c r="E125" s="123">
        <v>0</v>
      </c>
      <c r="F125" s="123">
        <v>0</v>
      </c>
      <c r="G125" s="123">
        <v>0</v>
      </c>
      <c r="H125" s="123">
        <v>812.49</v>
      </c>
      <c r="I125" s="123">
        <v>812.49</v>
      </c>
    </row>
    <row r="126" spans="1:9" ht="12" x14ac:dyDescent="0.2">
      <c r="A126" s="104" t="s">
        <v>148</v>
      </c>
      <c r="B126" s="123">
        <v>0</v>
      </c>
      <c r="C126" s="123">
        <v>712.76</v>
      </c>
      <c r="D126" s="123">
        <v>0</v>
      </c>
      <c r="E126" s="123">
        <v>0</v>
      </c>
      <c r="F126" s="123">
        <v>0</v>
      </c>
      <c r="G126" s="123">
        <v>0</v>
      </c>
      <c r="H126" s="123">
        <v>712.76</v>
      </c>
      <c r="I126" s="123">
        <v>712.76</v>
      </c>
    </row>
    <row r="127" spans="1:9" ht="12" x14ac:dyDescent="0.2">
      <c r="A127" s="104" t="s">
        <v>149</v>
      </c>
      <c r="B127" s="123">
        <v>0</v>
      </c>
      <c r="C127" s="123">
        <v>57763.35</v>
      </c>
      <c r="D127" s="123">
        <v>0</v>
      </c>
      <c r="E127" s="123">
        <v>0</v>
      </c>
      <c r="F127" s="123">
        <v>0</v>
      </c>
      <c r="G127" s="123">
        <v>0</v>
      </c>
      <c r="H127" s="123">
        <v>57763.35</v>
      </c>
      <c r="I127" s="123">
        <v>57763.35</v>
      </c>
    </row>
    <row r="128" spans="1:9" ht="12" x14ac:dyDescent="0.2">
      <c r="A128" s="104" t="s">
        <v>150</v>
      </c>
      <c r="B128" s="123">
        <v>0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  <c r="I128" s="123">
        <v>0</v>
      </c>
    </row>
    <row r="129" spans="1:9" ht="12" x14ac:dyDescent="0.2">
      <c r="A129" s="104" t="s">
        <v>151</v>
      </c>
      <c r="B129" s="123">
        <v>0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  <c r="I129" s="123">
        <v>0</v>
      </c>
    </row>
    <row r="130" spans="1:9" ht="12" x14ac:dyDescent="0.2">
      <c r="A130" s="104" t="s">
        <v>152</v>
      </c>
      <c r="B130" s="123">
        <v>0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  <c r="I130" s="123">
        <v>0</v>
      </c>
    </row>
    <row r="131" spans="1:9" ht="12" x14ac:dyDescent="0.2">
      <c r="A131" s="104" t="s">
        <v>153</v>
      </c>
      <c r="B131" s="123">
        <v>0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  <c r="I131" s="123">
        <v>0</v>
      </c>
    </row>
    <row r="132" spans="1:9" ht="12" x14ac:dyDescent="0.2">
      <c r="A132" s="104" t="s">
        <v>154</v>
      </c>
      <c r="B132" s="123">
        <v>0</v>
      </c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  <c r="I132" s="123">
        <v>0</v>
      </c>
    </row>
    <row r="133" spans="1:9" ht="12" x14ac:dyDescent="0.2">
      <c r="A133" s="106" t="s">
        <v>412</v>
      </c>
      <c r="B133" s="123">
        <v>0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  <c r="I133" s="123">
        <v>0</v>
      </c>
    </row>
    <row r="134" spans="1:9" ht="12" x14ac:dyDescent="0.2">
      <c r="A134" s="104" t="s">
        <v>155</v>
      </c>
      <c r="B134" s="124">
        <v>11225946.9699999</v>
      </c>
      <c r="C134" s="124">
        <v>188069.86</v>
      </c>
      <c r="D134" s="124">
        <v>0</v>
      </c>
      <c r="E134" s="125">
        <v>0</v>
      </c>
      <c r="F134" s="125">
        <v>0</v>
      </c>
      <c r="G134" s="125">
        <v>11225946.9699999</v>
      </c>
      <c r="H134" s="125">
        <v>188069.86</v>
      </c>
      <c r="I134" s="125">
        <v>11414016.829999899</v>
      </c>
    </row>
    <row r="135" spans="1:9" ht="12" x14ac:dyDescent="0.2">
      <c r="A135" s="105" t="s">
        <v>156</v>
      </c>
      <c r="B135" s="123"/>
      <c r="C135" s="123"/>
      <c r="D135" s="123"/>
      <c r="E135" s="123"/>
      <c r="F135" s="123"/>
      <c r="G135" s="123"/>
      <c r="H135" s="123"/>
      <c r="I135" s="123"/>
    </row>
    <row r="136" spans="1:9" ht="12" x14ac:dyDescent="0.2">
      <c r="A136" s="104" t="s">
        <v>157</v>
      </c>
      <c r="B136" s="123">
        <v>236553.44</v>
      </c>
      <c r="C136" s="123">
        <v>0</v>
      </c>
      <c r="D136" s="123">
        <v>0</v>
      </c>
      <c r="E136" s="123">
        <v>0</v>
      </c>
      <c r="F136" s="123">
        <v>0</v>
      </c>
      <c r="G136" s="123">
        <v>236553.44</v>
      </c>
      <c r="H136" s="123">
        <v>0</v>
      </c>
      <c r="I136" s="123">
        <v>236553.44</v>
      </c>
    </row>
    <row r="137" spans="1:9" ht="12" x14ac:dyDescent="0.2">
      <c r="A137" s="104" t="s">
        <v>158</v>
      </c>
      <c r="B137" s="123">
        <v>0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</row>
    <row r="138" spans="1:9" ht="12" x14ac:dyDescent="0.2">
      <c r="A138" s="104" t="s">
        <v>159</v>
      </c>
      <c r="B138" s="123">
        <v>3125.02</v>
      </c>
      <c r="C138" s="123">
        <v>0</v>
      </c>
      <c r="D138" s="123">
        <v>0</v>
      </c>
      <c r="E138" s="123">
        <v>0</v>
      </c>
      <c r="F138" s="123">
        <v>0</v>
      </c>
      <c r="G138" s="123">
        <v>3125.02</v>
      </c>
      <c r="H138" s="123">
        <v>0</v>
      </c>
      <c r="I138" s="123">
        <v>3125.02</v>
      </c>
    </row>
    <row r="139" spans="1:9" ht="12" x14ac:dyDescent="0.2">
      <c r="A139" s="104" t="s">
        <v>160</v>
      </c>
      <c r="B139" s="123">
        <v>259022.99</v>
      </c>
      <c r="C139" s="123">
        <v>0</v>
      </c>
      <c r="D139" s="123">
        <v>0</v>
      </c>
      <c r="E139" s="123">
        <v>0</v>
      </c>
      <c r="F139" s="123">
        <v>0</v>
      </c>
      <c r="G139" s="123">
        <v>259022.99</v>
      </c>
      <c r="H139" s="123">
        <v>0</v>
      </c>
      <c r="I139" s="123">
        <v>259022.99</v>
      </c>
    </row>
    <row r="140" spans="1:9" ht="12" x14ac:dyDescent="0.2">
      <c r="A140" s="104" t="s">
        <v>161</v>
      </c>
      <c r="B140" s="123">
        <v>83885.64</v>
      </c>
      <c r="C140" s="123">
        <v>0</v>
      </c>
      <c r="D140" s="123">
        <v>0</v>
      </c>
      <c r="E140" s="123">
        <v>0</v>
      </c>
      <c r="F140" s="123">
        <v>0</v>
      </c>
      <c r="G140" s="123">
        <v>83885.64</v>
      </c>
      <c r="H140" s="123">
        <v>0</v>
      </c>
      <c r="I140" s="123">
        <v>83885.64</v>
      </c>
    </row>
    <row r="141" spans="1:9" ht="12" x14ac:dyDescent="0.2">
      <c r="A141" s="104" t="s">
        <v>162</v>
      </c>
      <c r="B141" s="123">
        <v>4974.42</v>
      </c>
      <c r="C141" s="123">
        <v>0</v>
      </c>
      <c r="D141" s="123">
        <v>0</v>
      </c>
      <c r="E141" s="123">
        <v>0</v>
      </c>
      <c r="F141" s="123">
        <v>0</v>
      </c>
      <c r="G141" s="123">
        <v>4974.42</v>
      </c>
      <c r="H141" s="123">
        <v>0</v>
      </c>
      <c r="I141" s="123">
        <v>4974.42</v>
      </c>
    </row>
    <row r="142" spans="1:9" ht="12" x14ac:dyDescent="0.2">
      <c r="A142" s="104" t="s">
        <v>163</v>
      </c>
      <c r="B142" s="123">
        <v>107100</v>
      </c>
      <c r="C142" s="123">
        <v>0</v>
      </c>
      <c r="D142" s="123">
        <v>0</v>
      </c>
      <c r="E142" s="123">
        <v>0</v>
      </c>
      <c r="F142" s="123">
        <v>0</v>
      </c>
      <c r="G142" s="123">
        <v>107100</v>
      </c>
      <c r="H142" s="123">
        <v>0</v>
      </c>
      <c r="I142" s="123">
        <v>107100</v>
      </c>
    </row>
    <row r="143" spans="1:9" ht="12" x14ac:dyDescent="0.2">
      <c r="A143" s="104" t="s">
        <v>164</v>
      </c>
      <c r="B143" s="123">
        <v>4420.25</v>
      </c>
      <c r="C143" s="123">
        <v>0</v>
      </c>
      <c r="D143" s="123">
        <v>0</v>
      </c>
      <c r="E143" s="123">
        <v>0</v>
      </c>
      <c r="F143" s="123">
        <v>0</v>
      </c>
      <c r="G143" s="123">
        <v>4420.25</v>
      </c>
      <c r="H143" s="123">
        <v>0</v>
      </c>
      <c r="I143" s="123">
        <v>4420.25</v>
      </c>
    </row>
    <row r="144" spans="1:9" ht="12" x14ac:dyDescent="0.2">
      <c r="A144" s="104" t="s">
        <v>165</v>
      </c>
      <c r="B144" s="123">
        <v>0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  <c r="I144" s="123">
        <v>0</v>
      </c>
    </row>
    <row r="145" spans="1:9" ht="12" x14ac:dyDescent="0.2">
      <c r="A145" s="104" t="s">
        <v>166</v>
      </c>
      <c r="B145" s="123">
        <v>109805.58</v>
      </c>
      <c r="C145" s="123">
        <v>0</v>
      </c>
      <c r="D145" s="123">
        <v>0</v>
      </c>
      <c r="E145" s="123">
        <v>0</v>
      </c>
      <c r="F145" s="123">
        <v>0</v>
      </c>
      <c r="G145" s="123">
        <v>109805.58</v>
      </c>
      <c r="H145" s="123">
        <v>0</v>
      </c>
      <c r="I145" s="123">
        <v>109805.58</v>
      </c>
    </row>
    <row r="146" spans="1:9" ht="12" x14ac:dyDescent="0.2">
      <c r="A146" s="104" t="s">
        <v>167</v>
      </c>
      <c r="B146" s="123">
        <v>15921.72</v>
      </c>
      <c r="C146" s="123">
        <v>0</v>
      </c>
      <c r="D146" s="123">
        <v>0</v>
      </c>
      <c r="E146" s="123">
        <v>0</v>
      </c>
      <c r="F146" s="123">
        <v>0</v>
      </c>
      <c r="G146" s="123">
        <v>15921.72</v>
      </c>
      <c r="H146" s="123">
        <v>0</v>
      </c>
      <c r="I146" s="123">
        <v>15921.72</v>
      </c>
    </row>
    <row r="147" spans="1:9" ht="12" x14ac:dyDescent="0.2">
      <c r="A147" s="104" t="s">
        <v>168</v>
      </c>
      <c r="B147" s="123">
        <v>73256.34</v>
      </c>
      <c r="C147" s="123">
        <v>0</v>
      </c>
      <c r="D147" s="123">
        <v>0</v>
      </c>
      <c r="E147" s="123">
        <v>0</v>
      </c>
      <c r="F147" s="123">
        <v>0</v>
      </c>
      <c r="G147" s="123">
        <v>73256.34</v>
      </c>
      <c r="H147" s="123">
        <v>0</v>
      </c>
      <c r="I147" s="123">
        <v>73256.34</v>
      </c>
    </row>
    <row r="148" spans="1:9" ht="12" x14ac:dyDescent="0.2">
      <c r="A148" s="104" t="s">
        <v>169</v>
      </c>
      <c r="B148" s="123">
        <v>9146.77</v>
      </c>
      <c r="C148" s="123">
        <v>0</v>
      </c>
      <c r="D148" s="123">
        <v>0</v>
      </c>
      <c r="E148" s="123">
        <v>0</v>
      </c>
      <c r="F148" s="123">
        <v>0</v>
      </c>
      <c r="G148" s="123">
        <v>9146.77</v>
      </c>
      <c r="H148" s="123">
        <v>0</v>
      </c>
      <c r="I148" s="123">
        <v>9146.77</v>
      </c>
    </row>
    <row r="149" spans="1:9" ht="12" x14ac:dyDescent="0.2">
      <c r="A149" s="104" t="s">
        <v>170</v>
      </c>
      <c r="B149" s="123">
        <v>10056.549999999999</v>
      </c>
      <c r="C149" s="123">
        <v>0</v>
      </c>
      <c r="D149" s="123">
        <v>0</v>
      </c>
      <c r="E149" s="123">
        <v>0</v>
      </c>
      <c r="F149" s="123">
        <v>0</v>
      </c>
      <c r="G149" s="123">
        <v>10056.549999999999</v>
      </c>
      <c r="H149" s="123">
        <v>0</v>
      </c>
      <c r="I149" s="123">
        <v>10056.549999999999</v>
      </c>
    </row>
    <row r="150" spans="1:9" ht="12" x14ac:dyDescent="0.2">
      <c r="A150" s="104" t="s">
        <v>171</v>
      </c>
      <c r="B150" s="123">
        <v>0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  <c r="I150" s="123">
        <v>0</v>
      </c>
    </row>
    <row r="151" spans="1:9" ht="12" x14ac:dyDescent="0.2">
      <c r="A151" s="104" t="s">
        <v>172</v>
      </c>
      <c r="B151" s="123">
        <v>0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  <c r="I151" s="123">
        <v>0</v>
      </c>
    </row>
    <row r="152" spans="1:9" ht="12" x14ac:dyDescent="0.2">
      <c r="A152" s="104" t="s">
        <v>173</v>
      </c>
      <c r="B152" s="123">
        <v>22911.39</v>
      </c>
      <c r="C152" s="123">
        <v>0</v>
      </c>
      <c r="D152" s="123">
        <v>0</v>
      </c>
      <c r="E152" s="123">
        <v>0</v>
      </c>
      <c r="F152" s="123">
        <v>0</v>
      </c>
      <c r="G152" s="123">
        <v>22911.39</v>
      </c>
      <c r="H152" s="123">
        <v>0</v>
      </c>
      <c r="I152" s="123">
        <v>22911.39</v>
      </c>
    </row>
    <row r="153" spans="1:9" ht="12" x14ac:dyDescent="0.2">
      <c r="A153" s="104" t="s">
        <v>174</v>
      </c>
      <c r="B153" s="123">
        <v>127631.97</v>
      </c>
      <c r="C153" s="123">
        <v>0</v>
      </c>
      <c r="D153" s="123">
        <v>0</v>
      </c>
      <c r="E153" s="123">
        <v>0</v>
      </c>
      <c r="F153" s="123">
        <v>0</v>
      </c>
      <c r="G153" s="123">
        <v>127631.97</v>
      </c>
      <c r="H153" s="123">
        <v>0</v>
      </c>
      <c r="I153" s="123">
        <v>127631.97</v>
      </c>
    </row>
    <row r="154" spans="1:9" ht="12" x14ac:dyDescent="0.2">
      <c r="A154" s="104" t="s">
        <v>175</v>
      </c>
      <c r="B154" s="123">
        <v>753684.18999999901</v>
      </c>
      <c r="C154" s="123">
        <v>0</v>
      </c>
      <c r="D154" s="123">
        <v>0</v>
      </c>
      <c r="E154" s="123">
        <v>0</v>
      </c>
      <c r="F154" s="123">
        <v>0</v>
      </c>
      <c r="G154" s="123">
        <v>753684.18999999901</v>
      </c>
      <c r="H154" s="123">
        <v>0</v>
      </c>
      <c r="I154" s="123">
        <v>753684.18999999901</v>
      </c>
    </row>
    <row r="155" spans="1:9" ht="12" x14ac:dyDescent="0.2">
      <c r="A155" s="104" t="s">
        <v>176</v>
      </c>
      <c r="B155" s="123">
        <v>0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  <c r="I155" s="123">
        <v>0</v>
      </c>
    </row>
    <row r="156" spans="1:9" ht="12" x14ac:dyDescent="0.2">
      <c r="A156" s="104" t="s">
        <v>177</v>
      </c>
      <c r="B156" s="123">
        <v>0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  <c r="I156" s="123">
        <v>0</v>
      </c>
    </row>
    <row r="157" spans="1:9" ht="12" x14ac:dyDescent="0.2">
      <c r="A157" s="104" t="s">
        <v>178</v>
      </c>
      <c r="B157" s="123">
        <v>0</v>
      </c>
      <c r="C157" s="123">
        <v>0</v>
      </c>
      <c r="D157" s="123">
        <v>0</v>
      </c>
      <c r="E157" s="123">
        <v>0</v>
      </c>
      <c r="F157" s="123">
        <v>0</v>
      </c>
      <c r="G157" s="123">
        <v>0</v>
      </c>
      <c r="H157" s="123">
        <v>0</v>
      </c>
      <c r="I157" s="123">
        <v>0</v>
      </c>
    </row>
    <row r="158" spans="1:9" ht="12" x14ac:dyDescent="0.2">
      <c r="A158" s="104" t="s">
        <v>179</v>
      </c>
      <c r="B158" s="123">
        <v>0</v>
      </c>
      <c r="C158" s="123">
        <v>0</v>
      </c>
      <c r="D158" s="123">
        <v>0</v>
      </c>
      <c r="E158" s="123">
        <v>0</v>
      </c>
      <c r="F158" s="123">
        <v>0</v>
      </c>
      <c r="G158" s="123">
        <v>0</v>
      </c>
      <c r="H158" s="123">
        <v>0</v>
      </c>
      <c r="I158" s="123">
        <v>0</v>
      </c>
    </row>
    <row r="159" spans="1:9" ht="12" x14ac:dyDescent="0.2">
      <c r="A159" s="104" t="s">
        <v>180</v>
      </c>
      <c r="B159" s="123">
        <v>0</v>
      </c>
      <c r="C159" s="123">
        <v>0</v>
      </c>
      <c r="D159" s="123">
        <v>0</v>
      </c>
      <c r="E159" s="123">
        <v>0</v>
      </c>
      <c r="F159" s="123">
        <v>0</v>
      </c>
      <c r="G159" s="123">
        <v>0</v>
      </c>
      <c r="H159" s="123">
        <v>0</v>
      </c>
      <c r="I159" s="123">
        <v>0</v>
      </c>
    </row>
    <row r="160" spans="1:9" ht="12" x14ac:dyDescent="0.2">
      <c r="A160" s="104" t="s">
        <v>181</v>
      </c>
      <c r="B160" s="123">
        <v>0</v>
      </c>
      <c r="C160" s="123">
        <v>0</v>
      </c>
      <c r="D160" s="123">
        <v>0</v>
      </c>
      <c r="E160" s="123">
        <v>0</v>
      </c>
      <c r="F160" s="123">
        <v>0</v>
      </c>
      <c r="G160" s="123">
        <v>0</v>
      </c>
      <c r="H160" s="123">
        <v>0</v>
      </c>
      <c r="I160" s="123">
        <v>0</v>
      </c>
    </row>
    <row r="161" spans="1:9" ht="12" x14ac:dyDescent="0.2">
      <c r="A161" s="104" t="s">
        <v>182</v>
      </c>
      <c r="B161" s="123">
        <v>0</v>
      </c>
      <c r="C161" s="123">
        <v>0</v>
      </c>
      <c r="D161" s="123">
        <v>0</v>
      </c>
      <c r="E161" s="123">
        <v>0</v>
      </c>
      <c r="F161" s="123">
        <v>0</v>
      </c>
      <c r="G161" s="123">
        <v>0</v>
      </c>
      <c r="H161" s="123">
        <v>0</v>
      </c>
      <c r="I161" s="123">
        <v>0</v>
      </c>
    </row>
    <row r="162" spans="1:9" ht="12" x14ac:dyDescent="0.2">
      <c r="A162" s="106" t="s">
        <v>183</v>
      </c>
      <c r="B162" s="123">
        <v>0</v>
      </c>
      <c r="C162" s="123">
        <v>0</v>
      </c>
      <c r="D162" s="123">
        <v>0</v>
      </c>
      <c r="E162" s="123">
        <v>0</v>
      </c>
      <c r="F162" s="123">
        <v>0</v>
      </c>
      <c r="G162" s="123">
        <v>0</v>
      </c>
      <c r="H162" s="123">
        <v>0</v>
      </c>
      <c r="I162" s="123">
        <v>0</v>
      </c>
    </row>
    <row r="163" spans="1:9" ht="12" x14ac:dyDescent="0.2">
      <c r="A163" s="104" t="s">
        <v>184</v>
      </c>
      <c r="B163" s="124">
        <v>1821496.27</v>
      </c>
      <c r="C163" s="124">
        <v>0</v>
      </c>
      <c r="D163" s="124">
        <v>0</v>
      </c>
      <c r="E163" s="125">
        <v>0</v>
      </c>
      <c r="F163" s="125">
        <v>0</v>
      </c>
      <c r="G163" s="125">
        <v>1821496.27</v>
      </c>
      <c r="H163" s="125">
        <v>0</v>
      </c>
      <c r="I163" s="125">
        <v>1821496.27</v>
      </c>
    </row>
    <row r="164" spans="1:9" ht="12" x14ac:dyDescent="0.2">
      <c r="A164" s="105" t="s">
        <v>185</v>
      </c>
      <c r="B164" s="123"/>
      <c r="C164" s="123"/>
      <c r="D164" s="123"/>
      <c r="E164" s="123"/>
      <c r="F164" s="123"/>
      <c r="G164" s="123"/>
      <c r="H164" s="123"/>
      <c r="I164" s="123"/>
    </row>
    <row r="165" spans="1:9" ht="12" x14ac:dyDescent="0.2">
      <c r="A165" s="104" t="s">
        <v>186</v>
      </c>
      <c r="B165" s="123">
        <v>137693.57</v>
      </c>
      <c r="C165" s="123">
        <v>0</v>
      </c>
      <c r="D165" s="123">
        <v>0</v>
      </c>
      <c r="E165" s="123">
        <v>0</v>
      </c>
      <c r="F165" s="123">
        <v>0</v>
      </c>
      <c r="G165" s="123">
        <v>137693.57</v>
      </c>
      <c r="H165" s="123">
        <v>0</v>
      </c>
      <c r="I165" s="123">
        <v>137693.57</v>
      </c>
    </row>
    <row r="166" spans="1:9" ht="12" x14ac:dyDescent="0.2">
      <c r="A166" s="104" t="s">
        <v>187</v>
      </c>
      <c r="B166" s="123">
        <v>281053</v>
      </c>
      <c r="C166" s="123">
        <v>0</v>
      </c>
      <c r="D166" s="123">
        <v>0</v>
      </c>
      <c r="E166" s="123">
        <v>0</v>
      </c>
      <c r="F166" s="123">
        <v>0</v>
      </c>
      <c r="G166" s="123">
        <v>281053</v>
      </c>
      <c r="H166" s="123">
        <v>0</v>
      </c>
      <c r="I166" s="123">
        <v>281053</v>
      </c>
    </row>
    <row r="167" spans="1:9" ht="12" x14ac:dyDescent="0.2">
      <c r="A167" s="104" t="s">
        <v>188</v>
      </c>
      <c r="B167" s="123">
        <v>89064.52</v>
      </c>
      <c r="C167" s="123">
        <v>0</v>
      </c>
      <c r="D167" s="123">
        <v>0</v>
      </c>
      <c r="E167" s="123">
        <v>0</v>
      </c>
      <c r="F167" s="123">
        <v>0</v>
      </c>
      <c r="G167" s="123">
        <v>89064.52</v>
      </c>
      <c r="H167" s="123">
        <v>0</v>
      </c>
      <c r="I167" s="123">
        <v>89064.52</v>
      </c>
    </row>
    <row r="168" spans="1:9" ht="12" x14ac:dyDescent="0.2">
      <c r="A168" s="104" t="s">
        <v>189</v>
      </c>
      <c r="B168" s="123">
        <v>273287.12999999902</v>
      </c>
      <c r="C168" s="123">
        <v>0</v>
      </c>
      <c r="D168" s="123">
        <v>0</v>
      </c>
      <c r="E168" s="123">
        <v>0</v>
      </c>
      <c r="F168" s="123">
        <v>0</v>
      </c>
      <c r="G168" s="123">
        <v>273287.12999999902</v>
      </c>
      <c r="H168" s="123">
        <v>0</v>
      </c>
      <c r="I168" s="123">
        <v>273287.12999999902</v>
      </c>
    </row>
    <row r="169" spans="1:9" ht="12" x14ac:dyDescent="0.2">
      <c r="A169" s="104" t="s">
        <v>190</v>
      </c>
      <c r="B169" s="123">
        <v>246737.7</v>
      </c>
      <c r="C169" s="123">
        <v>0</v>
      </c>
      <c r="D169" s="123">
        <v>0</v>
      </c>
      <c r="E169" s="123">
        <v>0</v>
      </c>
      <c r="F169" s="123">
        <v>0</v>
      </c>
      <c r="G169" s="123">
        <v>246737.7</v>
      </c>
      <c r="H169" s="123">
        <v>0</v>
      </c>
      <c r="I169" s="123">
        <v>246737.7</v>
      </c>
    </row>
    <row r="170" spans="1:9" ht="12" x14ac:dyDescent="0.2">
      <c r="A170" s="104" t="s">
        <v>191</v>
      </c>
      <c r="B170" s="123">
        <v>16138.3299999999</v>
      </c>
      <c r="C170" s="123">
        <v>0</v>
      </c>
      <c r="D170" s="123">
        <v>0</v>
      </c>
      <c r="E170" s="123">
        <v>0</v>
      </c>
      <c r="F170" s="123">
        <v>0</v>
      </c>
      <c r="G170" s="123">
        <v>16138.3299999999</v>
      </c>
      <c r="H170" s="123">
        <v>0</v>
      </c>
      <c r="I170" s="123">
        <v>16138.3299999999</v>
      </c>
    </row>
    <row r="171" spans="1:9" ht="12" x14ac:dyDescent="0.2">
      <c r="A171" s="104" t="s">
        <v>192</v>
      </c>
      <c r="B171" s="123">
        <v>-1843941.55999999</v>
      </c>
      <c r="C171" s="123">
        <v>0</v>
      </c>
      <c r="D171" s="123">
        <v>0</v>
      </c>
      <c r="E171" s="123">
        <v>0</v>
      </c>
      <c r="F171" s="123">
        <v>0</v>
      </c>
      <c r="G171" s="123">
        <v>-1843941.55999999</v>
      </c>
      <c r="H171" s="123">
        <v>0</v>
      </c>
      <c r="I171" s="123">
        <v>-1843941.55999999</v>
      </c>
    </row>
    <row r="172" spans="1:9" ht="12" x14ac:dyDescent="0.2">
      <c r="A172" s="104" t="s">
        <v>193</v>
      </c>
      <c r="B172" s="123">
        <v>392584</v>
      </c>
      <c r="C172" s="123">
        <v>0</v>
      </c>
      <c r="D172" s="123">
        <v>0</v>
      </c>
      <c r="E172" s="123">
        <v>0</v>
      </c>
      <c r="F172" s="123">
        <v>0</v>
      </c>
      <c r="G172" s="123">
        <v>392584</v>
      </c>
      <c r="H172" s="123">
        <v>0</v>
      </c>
      <c r="I172" s="123">
        <v>392584</v>
      </c>
    </row>
    <row r="173" spans="1:9" ht="12" x14ac:dyDescent="0.2">
      <c r="A173" s="104" t="s">
        <v>194</v>
      </c>
      <c r="B173" s="123">
        <v>438154.31999999902</v>
      </c>
      <c r="C173" s="123">
        <v>0</v>
      </c>
      <c r="D173" s="123">
        <v>0</v>
      </c>
      <c r="E173" s="123">
        <v>0</v>
      </c>
      <c r="F173" s="123">
        <v>0</v>
      </c>
      <c r="G173" s="123">
        <v>438154.31999999902</v>
      </c>
      <c r="H173" s="123">
        <v>0</v>
      </c>
      <c r="I173" s="123">
        <v>438154.31999999902</v>
      </c>
    </row>
    <row r="174" spans="1:9" ht="12" x14ac:dyDescent="0.2">
      <c r="A174" s="104" t="s">
        <v>195</v>
      </c>
      <c r="B174" s="123">
        <v>74380.77</v>
      </c>
      <c r="C174" s="123">
        <v>0</v>
      </c>
      <c r="D174" s="123">
        <v>0</v>
      </c>
      <c r="E174" s="123">
        <v>0</v>
      </c>
      <c r="F174" s="123">
        <v>0</v>
      </c>
      <c r="G174" s="123">
        <v>74380.77</v>
      </c>
      <c r="H174" s="123">
        <v>0</v>
      </c>
      <c r="I174" s="123">
        <v>74380.77</v>
      </c>
    </row>
    <row r="175" spans="1:9" ht="12" x14ac:dyDescent="0.2">
      <c r="A175" s="104" t="s">
        <v>196</v>
      </c>
      <c r="B175" s="123">
        <v>0</v>
      </c>
      <c r="C175" s="123">
        <v>0</v>
      </c>
      <c r="D175" s="123">
        <v>0</v>
      </c>
      <c r="E175" s="123">
        <v>0</v>
      </c>
      <c r="F175" s="123">
        <v>0</v>
      </c>
      <c r="G175" s="123">
        <v>0</v>
      </c>
      <c r="H175" s="123">
        <v>0</v>
      </c>
      <c r="I175" s="123">
        <v>0</v>
      </c>
    </row>
    <row r="176" spans="1:9" ht="12" x14ac:dyDescent="0.2">
      <c r="A176" s="104" t="s">
        <v>197</v>
      </c>
      <c r="B176" s="123">
        <v>0</v>
      </c>
      <c r="C176" s="123">
        <v>0</v>
      </c>
      <c r="D176" s="123">
        <v>0</v>
      </c>
      <c r="E176" s="123">
        <v>0</v>
      </c>
      <c r="F176" s="123">
        <v>0</v>
      </c>
      <c r="G176" s="123">
        <v>0</v>
      </c>
      <c r="H176" s="123">
        <v>0</v>
      </c>
      <c r="I176" s="123">
        <v>0</v>
      </c>
    </row>
    <row r="177" spans="1:9" ht="12" x14ac:dyDescent="0.2">
      <c r="A177" s="104" t="s">
        <v>198</v>
      </c>
      <c r="B177" s="123">
        <v>103614.5</v>
      </c>
      <c r="C177" s="123">
        <v>0</v>
      </c>
      <c r="D177" s="123">
        <v>0</v>
      </c>
      <c r="E177" s="123">
        <v>0</v>
      </c>
      <c r="F177" s="123">
        <v>0</v>
      </c>
      <c r="G177" s="123">
        <v>103614.5</v>
      </c>
      <c r="H177" s="123">
        <v>0</v>
      </c>
      <c r="I177" s="123">
        <v>103614.5</v>
      </c>
    </row>
    <row r="178" spans="1:9" ht="12" x14ac:dyDescent="0.2">
      <c r="A178" s="104" t="s">
        <v>199</v>
      </c>
      <c r="B178" s="123">
        <v>2685289.6299999901</v>
      </c>
      <c r="C178" s="123">
        <v>0</v>
      </c>
      <c r="D178" s="123">
        <v>0</v>
      </c>
      <c r="E178" s="123">
        <v>0</v>
      </c>
      <c r="F178" s="123">
        <v>0</v>
      </c>
      <c r="G178" s="123">
        <v>2685289.6299999901</v>
      </c>
      <c r="H178" s="123">
        <v>0</v>
      </c>
      <c r="I178" s="123">
        <v>2685289.6299999901</v>
      </c>
    </row>
    <row r="179" spans="1:9" ht="12" x14ac:dyDescent="0.2">
      <c r="A179" s="104" t="s">
        <v>200</v>
      </c>
      <c r="B179" s="123">
        <v>1831525.9300000099</v>
      </c>
      <c r="C179" s="123">
        <v>0</v>
      </c>
      <c r="D179" s="123">
        <v>0</v>
      </c>
      <c r="E179" s="123">
        <v>0</v>
      </c>
      <c r="F179" s="123">
        <v>0</v>
      </c>
      <c r="G179" s="123">
        <v>1831525.9300000099</v>
      </c>
      <c r="H179" s="123">
        <v>0</v>
      </c>
      <c r="I179" s="123">
        <v>1831525.9300000099</v>
      </c>
    </row>
    <row r="180" spans="1:9" ht="12" x14ac:dyDescent="0.2">
      <c r="A180" s="104" t="s">
        <v>201</v>
      </c>
      <c r="B180" s="123">
        <v>23446.49</v>
      </c>
      <c r="C180" s="123">
        <v>0</v>
      </c>
      <c r="D180" s="123">
        <v>0</v>
      </c>
      <c r="E180" s="123">
        <v>0</v>
      </c>
      <c r="F180" s="123">
        <v>0</v>
      </c>
      <c r="G180" s="123">
        <v>23446.49</v>
      </c>
      <c r="H180" s="123">
        <v>0</v>
      </c>
      <c r="I180" s="123">
        <v>23446.49</v>
      </c>
    </row>
    <row r="181" spans="1:9" ht="12" x14ac:dyDescent="0.2">
      <c r="A181" s="104" t="s">
        <v>202</v>
      </c>
      <c r="B181" s="123">
        <v>262174.65000000002</v>
      </c>
      <c r="C181" s="123">
        <v>0</v>
      </c>
      <c r="D181" s="123">
        <v>0</v>
      </c>
      <c r="E181" s="123">
        <v>0</v>
      </c>
      <c r="F181" s="123">
        <v>0</v>
      </c>
      <c r="G181" s="123">
        <v>262174.65000000002</v>
      </c>
      <c r="H181" s="123">
        <v>0</v>
      </c>
      <c r="I181" s="123">
        <v>262174.65000000002</v>
      </c>
    </row>
    <row r="182" spans="1:9" ht="12" x14ac:dyDescent="0.2">
      <c r="A182" s="104" t="s">
        <v>203</v>
      </c>
      <c r="B182" s="123">
        <v>43959.859999999899</v>
      </c>
      <c r="C182" s="123">
        <v>0</v>
      </c>
      <c r="D182" s="123">
        <v>0</v>
      </c>
      <c r="E182" s="123">
        <v>0</v>
      </c>
      <c r="F182" s="123">
        <v>0</v>
      </c>
      <c r="G182" s="123">
        <v>43959.859999999899</v>
      </c>
      <c r="H182" s="123">
        <v>0</v>
      </c>
      <c r="I182" s="123">
        <v>43959.859999999899</v>
      </c>
    </row>
    <row r="183" spans="1:9" ht="12" x14ac:dyDescent="0.2">
      <c r="A183" s="104" t="s">
        <v>204</v>
      </c>
      <c r="B183" s="123">
        <v>0</v>
      </c>
      <c r="C183" s="123">
        <v>0</v>
      </c>
      <c r="D183" s="123">
        <v>0</v>
      </c>
      <c r="E183" s="123">
        <v>0</v>
      </c>
      <c r="F183" s="123">
        <v>0</v>
      </c>
      <c r="G183" s="123">
        <v>0</v>
      </c>
      <c r="H183" s="123">
        <v>0</v>
      </c>
      <c r="I183" s="123">
        <v>0</v>
      </c>
    </row>
    <row r="184" spans="1:9" ht="12" x14ac:dyDescent="0.2">
      <c r="A184" s="104" t="s">
        <v>205</v>
      </c>
      <c r="B184" s="123">
        <v>0</v>
      </c>
      <c r="C184" s="123">
        <v>148744.05999999901</v>
      </c>
      <c r="D184" s="123">
        <v>0</v>
      </c>
      <c r="E184" s="123">
        <v>0</v>
      </c>
      <c r="F184" s="123">
        <v>0</v>
      </c>
      <c r="G184" s="123">
        <v>0</v>
      </c>
      <c r="H184" s="123">
        <v>148744.05999999901</v>
      </c>
      <c r="I184" s="123">
        <v>148744.05999999901</v>
      </c>
    </row>
    <row r="185" spans="1:9" ht="12" x14ac:dyDescent="0.2">
      <c r="A185" s="104" t="s">
        <v>206</v>
      </c>
      <c r="B185" s="123">
        <v>0</v>
      </c>
      <c r="C185" s="123">
        <v>95691.93</v>
      </c>
      <c r="D185" s="123">
        <v>0</v>
      </c>
      <c r="E185" s="123">
        <v>0</v>
      </c>
      <c r="F185" s="123">
        <v>0</v>
      </c>
      <c r="G185" s="123">
        <v>0</v>
      </c>
      <c r="H185" s="123">
        <v>95691.93</v>
      </c>
      <c r="I185" s="123">
        <v>95691.93</v>
      </c>
    </row>
    <row r="186" spans="1:9" ht="12" x14ac:dyDescent="0.2">
      <c r="A186" s="104" t="s">
        <v>207</v>
      </c>
      <c r="B186" s="123">
        <v>0</v>
      </c>
      <c r="C186" s="123">
        <v>620515.96999999904</v>
      </c>
      <c r="D186" s="123">
        <v>0</v>
      </c>
      <c r="E186" s="123">
        <v>0</v>
      </c>
      <c r="F186" s="123">
        <v>0</v>
      </c>
      <c r="G186" s="123">
        <v>0</v>
      </c>
      <c r="H186" s="123">
        <v>620515.96999999904</v>
      </c>
      <c r="I186" s="123">
        <v>620515.96999999904</v>
      </c>
    </row>
    <row r="187" spans="1:9" ht="12" x14ac:dyDescent="0.2">
      <c r="A187" s="104" t="s">
        <v>208</v>
      </c>
      <c r="B187" s="123">
        <v>0</v>
      </c>
      <c r="C187" s="123">
        <v>178851.55</v>
      </c>
      <c r="D187" s="123">
        <v>0</v>
      </c>
      <c r="E187" s="123">
        <v>0</v>
      </c>
      <c r="F187" s="123">
        <v>0</v>
      </c>
      <c r="G187" s="123">
        <v>0</v>
      </c>
      <c r="H187" s="123">
        <v>178851.55</v>
      </c>
      <c r="I187" s="123">
        <v>178851.55</v>
      </c>
    </row>
    <row r="188" spans="1:9" ht="12" x14ac:dyDescent="0.2">
      <c r="A188" s="104" t="s">
        <v>209</v>
      </c>
      <c r="B188" s="123">
        <v>0</v>
      </c>
      <c r="C188" s="123">
        <v>7049.09</v>
      </c>
      <c r="D188" s="123">
        <v>0</v>
      </c>
      <c r="E188" s="123">
        <v>0</v>
      </c>
      <c r="F188" s="123">
        <v>0</v>
      </c>
      <c r="G188" s="123">
        <v>0</v>
      </c>
      <c r="H188" s="123">
        <v>7049.09</v>
      </c>
      <c r="I188" s="123">
        <v>7049.09</v>
      </c>
    </row>
    <row r="189" spans="1:9" ht="12" x14ac:dyDescent="0.2">
      <c r="A189" s="104" t="s">
        <v>210</v>
      </c>
      <c r="B189" s="123">
        <v>0</v>
      </c>
      <c r="C189" s="123">
        <v>417078.83</v>
      </c>
      <c r="D189" s="123">
        <v>0</v>
      </c>
      <c r="E189" s="123">
        <v>0</v>
      </c>
      <c r="F189" s="123">
        <v>0</v>
      </c>
      <c r="G189" s="123">
        <v>0</v>
      </c>
      <c r="H189" s="123">
        <v>417078.83</v>
      </c>
      <c r="I189" s="123">
        <v>417078.83</v>
      </c>
    </row>
    <row r="190" spans="1:9" ht="12" x14ac:dyDescent="0.2">
      <c r="A190" s="104" t="s">
        <v>211</v>
      </c>
      <c r="B190" s="123">
        <v>0</v>
      </c>
      <c r="C190" s="123">
        <v>712962.04</v>
      </c>
      <c r="D190" s="123">
        <v>0</v>
      </c>
      <c r="E190" s="123">
        <v>0</v>
      </c>
      <c r="F190" s="123">
        <v>0</v>
      </c>
      <c r="G190" s="123">
        <v>0</v>
      </c>
      <c r="H190" s="123">
        <v>712962.04</v>
      </c>
      <c r="I190" s="123">
        <v>712962.04</v>
      </c>
    </row>
    <row r="191" spans="1:9" ht="12" x14ac:dyDescent="0.2">
      <c r="A191" s="104" t="s">
        <v>212</v>
      </c>
      <c r="B191" s="123">
        <v>0</v>
      </c>
      <c r="C191" s="123">
        <v>514987.26</v>
      </c>
      <c r="D191" s="123">
        <v>0</v>
      </c>
      <c r="E191" s="123">
        <v>0</v>
      </c>
      <c r="F191" s="123">
        <v>0</v>
      </c>
      <c r="G191" s="123">
        <v>0</v>
      </c>
      <c r="H191" s="123">
        <v>514987.26</v>
      </c>
      <c r="I191" s="123">
        <v>514987.26</v>
      </c>
    </row>
    <row r="192" spans="1:9" ht="12" x14ac:dyDescent="0.2">
      <c r="A192" s="104" t="s">
        <v>213</v>
      </c>
      <c r="B192" s="123">
        <v>0</v>
      </c>
      <c r="C192" s="123">
        <v>21140.799999999999</v>
      </c>
      <c r="D192" s="123">
        <v>0</v>
      </c>
      <c r="E192" s="123">
        <v>0</v>
      </c>
      <c r="F192" s="123">
        <v>0</v>
      </c>
      <c r="G192" s="123">
        <v>0</v>
      </c>
      <c r="H192" s="123">
        <v>21140.799999999999</v>
      </c>
      <c r="I192" s="123">
        <v>21140.799999999999</v>
      </c>
    </row>
    <row r="193" spans="1:9" ht="12" x14ac:dyDescent="0.2">
      <c r="A193" s="104" t="s">
        <v>415</v>
      </c>
      <c r="B193" s="123">
        <v>0</v>
      </c>
      <c r="C193" s="123">
        <v>24463.379999999899</v>
      </c>
      <c r="D193" s="123">
        <v>0</v>
      </c>
      <c r="E193" s="123">
        <v>0</v>
      </c>
      <c r="F193" s="123">
        <v>0</v>
      </c>
      <c r="G193" s="123">
        <v>0</v>
      </c>
      <c r="H193" s="123">
        <v>24463.379999999899</v>
      </c>
      <c r="I193" s="123">
        <v>24463.379999999899</v>
      </c>
    </row>
    <row r="194" spans="1:9" ht="12" x14ac:dyDescent="0.2">
      <c r="A194" s="104" t="s">
        <v>214</v>
      </c>
      <c r="B194" s="123">
        <v>0</v>
      </c>
      <c r="C194" s="123">
        <v>640125.86</v>
      </c>
      <c r="D194" s="123">
        <v>0</v>
      </c>
      <c r="E194" s="123">
        <v>0</v>
      </c>
      <c r="F194" s="123">
        <v>0</v>
      </c>
      <c r="G194" s="123">
        <v>0</v>
      </c>
      <c r="H194" s="123">
        <v>640125.86</v>
      </c>
      <c r="I194" s="123">
        <v>640125.86</v>
      </c>
    </row>
    <row r="195" spans="1:9" ht="12" x14ac:dyDescent="0.2">
      <c r="A195" s="104" t="s">
        <v>215</v>
      </c>
      <c r="B195" s="123">
        <v>0</v>
      </c>
      <c r="C195" s="123">
        <v>119880.75</v>
      </c>
      <c r="D195" s="123">
        <v>0</v>
      </c>
      <c r="E195" s="123">
        <v>0</v>
      </c>
      <c r="F195" s="123">
        <v>0</v>
      </c>
      <c r="G195" s="123">
        <v>0</v>
      </c>
      <c r="H195" s="123">
        <v>119880.75</v>
      </c>
      <c r="I195" s="123">
        <v>119880.75</v>
      </c>
    </row>
    <row r="196" spans="1:9" ht="12" x14ac:dyDescent="0.2">
      <c r="A196" s="104" t="s">
        <v>216</v>
      </c>
      <c r="B196" s="123">
        <v>0</v>
      </c>
      <c r="C196" s="123">
        <v>43962.19</v>
      </c>
      <c r="D196" s="123">
        <v>0</v>
      </c>
      <c r="E196" s="123">
        <v>0</v>
      </c>
      <c r="F196" s="123">
        <v>0</v>
      </c>
      <c r="G196" s="123">
        <v>0</v>
      </c>
      <c r="H196" s="123">
        <v>43962.19</v>
      </c>
      <c r="I196" s="123">
        <v>43962.19</v>
      </c>
    </row>
    <row r="197" spans="1:9" ht="12" x14ac:dyDescent="0.2">
      <c r="A197" s="104" t="s">
        <v>217</v>
      </c>
      <c r="B197" s="123">
        <v>0</v>
      </c>
      <c r="C197" s="123">
        <v>428750.65999999898</v>
      </c>
      <c r="D197" s="123">
        <v>0</v>
      </c>
      <c r="E197" s="123">
        <v>0</v>
      </c>
      <c r="F197" s="123">
        <v>0</v>
      </c>
      <c r="G197" s="123">
        <v>0</v>
      </c>
      <c r="H197" s="123">
        <v>428750.65999999898</v>
      </c>
      <c r="I197" s="123">
        <v>428750.65999999898</v>
      </c>
    </row>
    <row r="198" spans="1:9" ht="12" x14ac:dyDescent="0.2">
      <c r="A198" s="104" t="s">
        <v>218</v>
      </c>
      <c r="B198" s="123">
        <v>0</v>
      </c>
      <c r="C198" s="123">
        <v>76588.95</v>
      </c>
      <c r="D198" s="123">
        <v>0</v>
      </c>
      <c r="E198" s="123">
        <v>0</v>
      </c>
      <c r="F198" s="123">
        <v>0</v>
      </c>
      <c r="G198" s="123">
        <v>0</v>
      </c>
      <c r="H198" s="123">
        <v>76588.95</v>
      </c>
      <c r="I198" s="123">
        <v>76588.95</v>
      </c>
    </row>
    <row r="199" spans="1:9" ht="12" x14ac:dyDescent="0.2">
      <c r="A199" s="106" t="s">
        <v>219</v>
      </c>
      <c r="B199" s="123">
        <v>0</v>
      </c>
      <c r="C199" s="123">
        <v>80924.749999999898</v>
      </c>
      <c r="D199" s="123">
        <v>0</v>
      </c>
      <c r="E199" s="123">
        <v>0</v>
      </c>
      <c r="F199" s="123">
        <v>0</v>
      </c>
      <c r="G199" s="123">
        <v>0</v>
      </c>
      <c r="H199" s="123">
        <v>80924.749999999898</v>
      </c>
      <c r="I199" s="123">
        <v>80924.749999999898</v>
      </c>
    </row>
    <row r="200" spans="1:9" ht="12" x14ac:dyDescent="0.2">
      <c r="A200" s="104" t="s">
        <v>220</v>
      </c>
      <c r="B200" s="124">
        <v>5055162.8400000101</v>
      </c>
      <c r="C200" s="124">
        <v>4131718.0699999901</v>
      </c>
      <c r="D200" s="124">
        <v>0</v>
      </c>
      <c r="E200" s="125">
        <v>0</v>
      </c>
      <c r="F200" s="125">
        <v>0</v>
      </c>
      <c r="G200" s="125">
        <v>5055162.8400000101</v>
      </c>
      <c r="H200" s="125">
        <v>4131718.0699999901</v>
      </c>
      <c r="I200" s="125">
        <v>9186880.9100000095</v>
      </c>
    </row>
    <row r="201" spans="1:9" ht="12" x14ac:dyDescent="0.2">
      <c r="A201" s="105" t="s">
        <v>221</v>
      </c>
      <c r="B201" s="123"/>
      <c r="C201" s="123"/>
      <c r="D201" s="123"/>
      <c r="E201" s="123"/>
      <c r="F201" s="123"/>
      <c r="G201" s="123"/>
      <c r="H201" s="123"/>
      <c r="I201" s="123"/>
    </row>
    <row r="202" spans="1:9" ht="12" x14ac:dyDescent="0.2">
      <c r="A202" s="104" t="s">
        <v>222</v>
      </c>
      <c r="B202" s="123">
        <v>0</v>
      </c>
      <c r="C202" s="123">
        <v>0</v>
      </c>
      <c r="D202" s="123">
        <v>20953.759999999998</v>
      </c>
      <c r="E202" s="123">
        <v>12180.420688</v>
      </c>
      <c r="F202" s="123">
        <v>8773.3393120000001</v>
      </c>
      <c r="G202" s="123">
        <v>12180.420688</v>
      </c>
      <c r="H202" s="123">
        <v>8773.3393120000001</v>
      </c>
      <c r="I202" s="123">
        <v>20953.759999999998</v>
      </c>
    </row>
    <row r="203" spans="1:9" ht="12" x14ac:dyDescent="0.2">
      <c r="A203" s="104" t="s">
        <v>223</v>
      </c>
      <c r="B203" s="123">
        <v>815413.02999999898</v>
      </c>
      <c r="C203" s="123">
        <v>602438.30999999901</v>
      </c>
      <c r="D203" s="123">
        <v>137630.50999999899</v>
      </c>
      <c r="E203" s="123">
        <v>86266.803667999993</v>
      </c>
      <c r="F203" s="123">
        <v>51363.7063319999</v>
      </c>
      <c r="G203" s="123">
        <v>901679.83366799995</v>
      </c>
      <c r="H203" s="123">
        <v>653802.01633199898</v>
      </c>
      <c r="I203" s="123">
        <v>1555481.8499999901</v>
      </c>
    </row>
    <row r="204" spans="1:9" ht="12" x14ac:dyDescent="0.2">
      <c r="A204" s="104" t="s">
        <v>224</v>
      </c>
      <c r="B204" s="123">
        <v>233670.49999999901</v>
      </c>
      <c r="C204" s="123">
        <v>121345.469999999</v>
      </c>
      <c r="D204" s="123">
        <v>2705814.54</v>
      </c>
      <c r="E204" s="123">
        <v>1572889.9921019999</v>
      </c>
      <c r="F204" s="123">
        <v>1132924.5478979901</v>
      </c>
      <c r="G204" s="123">
        <v>1806560.4921019999</v>
      </c>
      <c r="H204" s="123">
        <v>1254270.0178979901</v>
      </c>
      <c r="I204" s="123">
        <v>3060830.51</v>
      </c>
    </row>
    <row r="205" spans="1:9" ht="12" x14ac:dyDescent="0.2">
      <c r="A205" s="104" t="s">
        <v>225</v>
      </c>
      <c r="B205" s="123">
        <v>2207327.09</v>
      </c>
      <c r="C205" s="123">
        <v>484394.69</v>
      </c>
      <c r="D205" s="123">
        <v>0</v>
      </c>
      <c r="E205" s="123">
        <v>0</v>
      </c>
      <c r="F205" s="123">
        <v>0</v>
      </c>
      <c r="G205" s="123">
        <v>2207327.09</v>
      </c>
      <c r="H205" s="123">
        <v>484394.69</v>
      </c>
      <c r="I205" s="123">
        <v>2691721.78</v>
      </c>
    </row>
    <row r="206" spans="1:9" ht="12" x14ac:dyDescent="0.2">
      <c r="A206" s="106" t="s">
        <v>226</v>
      </c>
      <c r="B206" s="123">
        <v>0</v>
      </c>
      <c r="C206" s="123">
        <v>0</v>
      </c>
      <c r="D206" s="123">
        <v>0</v>
      </c>
      <c r="E206" s="123">
        <v>0</v>
      </c>
      <c r="F206" s="123">
        <v>0</v>
      </c>
      <c r="G206" s="123">
        <v>0</v>
      </c>
      <c r="H206" s="123">
        <v>0</v>
      </c>
      <c r="I206" s="123">
        <v>0</v>
      </c>
    </row>
    <row r="207" spans="1:9" ht="12" x14ac:dyDescent="0.2">
      <c r="A207" s="104" t="s">
        <v>227</v>
      </c>
      <c r="B207" s="124">
        <v>3256410.6199999899</v>
      </c>
      <c r="C207" s="124">
        <v>1208178.47</v>
      </c>
      <c r="D207" s="124">
        <v>2864398.81</v>
      </c>
      <c r="E207" s="125">
        <v>1671337.216458</v>
      </c>
      <c r="F207" s="125">
        <v>1193061.59354199</v>
      </c>
      <c r="G207" s="125">
        <v>4927747.8364579901</v>
      </c>
      <c r="H207" s="125">
        <v>2401240.0635419898</v>
      </c>
      <c r="I207" s="125">
        <v>7328987.8999999901</v>
      </c>
    </row>
    <row r="208" spans="1:9" ht="12" x14ac:dyDescent="0.2">
      <c r="A208" s="105" t="s">
        <v>228</v>
      </c>
      <c r="B208" s="123"/>
      <c r="C208" s="123"/>
      <c r="D208" s="123"/>
      <c r="E208" s="123"/>
      <c r="F208" s="123"/>
      <c r="G208" s="123"/>
      <c r="H208" s="123"/>
      <c r="I208" s="123"/>
    </row>
    <row r="209" spans="1:9" ht="12" x14ac:dyDescent="0.2">
      <c r="A209" s="104" t="s">
        <v>229</v>
      </c>
      <c r="B209" s="123">
        <v>1209717.1499999899</v>
      </c>
      <c r="C209" s="123">
        <v>259429.77999999901</v>
      </c>
      <c r="D209" s="123">
        <v>116082.109999999</v>
      </c>
      <c r="E209" s="123">
        <v>67478.530543000001</v>
      </c>
      <c r="F209" s="123">
        <v>48603.579456999898</v>
      </c>
      <c r="G209" s="123">
        <v>1277195.6805429901</v>
      </c>
      <c r="H209" s="123">
        <v>308033.35945699998</v>
      </c>
      <c r="I209" s="123">
        <v>1585229.03999999</v>
      </c>
    </row>
    <row r="210" spans="1:9" ht="12" x14ac:dyDescent="0.2">
      <c r="A210" s="104" t="s">
        <v>230</v>
      </c>
      <c r="B210" s="123">
        <v>34556.6899999999</v>
      </c>
      <c r="C210" s="123">
        <v>36431.94</v>
      </c>
      <c r="D210" s="123">
        <v>97605.62</v>
      </c>
      <c r="E210" s="123">
        <v>56738.146906000002</v>
      </c>
      <c r="F210" s="123">
        <v>40867.473093999899</v>
      </c>
      <c r="G210" s="123">
        <v>91294.836905999997</v>
      </c>
      <c r="H210" s="123">
        <v>77299.413093999901</v>
      </c>
      <c r="I210" s="123">
        <v>168594.25</v>
      </c>
    </row>
    <row r="211" spans="1:9" ht="12" x14ac:dyDescent="0.2">
      <c r="A211" s="104" t="s">
        <v>231</v>
      </c>
      <c r="B211" s="123">
        <v>0</v>
      </c>
      <c r="C211" s="123">
        <v>0</v>
      </c>
      <c r="D211" s="123">
        <v>12028.22</v>
      </c>
      <c r="E211" s="123">
        <v>6992.0042860000003</v>
      </c>
      <c r="F211" s="123">
        <v>5036.2157139999899</v>
      </c>
      <c r="G211" s="123">
        <v>6992.0042860000003</v>
      </c>
      <c r="H211" s="123">
        <v>5036.2157139999899</v>
      </c>
      <c r="I211" s="123">
        <v>12028.22</v>
      </c>
    </row>
    <row r="212" spans="1:9" ht="12" x14ac:dyDescent="0.2">
      <c r="A212" s="104" t="s">
        <v>232</v>
      </c>
      <c r="B212" s="123">
        <v>0</v>
      </c>
      <c r="C212" s="123">
        <v>0</v>
      </c>
      <c r="D212" s="123">
        <v>0</v>
      </c>
      <c r="E212" s="123">
        <v>0</v>
      </c>
      <c r="F212" s="123">
        <v>0</v>
      </c>
      <c r="G212" s="123">
        <v>0</v>
      </c>
      <c r="H212" s="123">
        <v>0</v>
      </c>
      <c r="I212" s="123">
        <v>0</v>
      </c>
    </row>
    <row r="213" spans="1:9" ht="12" x14ac:dyDescent="0.2">
      <c r="A213" s="104" t="s">
        <v>233</v>
      </c>
      <c r="B213" s="123">
        <v>30532.25</v>
      </c>
      <c r="C213" s="123">
        <v>0</v>
      </c>
      <c r="D213" s="123">
        <v>0</v>
      </c>
      <c r="E213" s="123">
        <v>0</v>
      </c>
      <c r="F213" s="123">
        <v>0</v>
      </c>
      <c r="G213" s="123">
        <v>30532.25</v>
      </c>
      <c r="H213" s="123">
        <v>0</v>
      </c>
      <c r="I213" s="123">
        <v>30532.25</v>
      </c>
    </row>
    <row r="214" spans="1:9" ht="12" x14ac:dyDescent="0.2">
      <c r="A214" s="104" t="s">
        <v>234</v>
      </c>
      <c r="B214" s="123">
        <v>0</v>
      </c>
      <c r="C214" s="123">
        <v>0</v>
      </c>
      <c r="D214" s="123">
        <v>0</v>
      </c>
      <c r="E214" s="123">
        <v>0</v>
      </c>
      <c r="F214" s="123">
        <v>0</v>
      </c>
      <c r="G214" s="123">
        <v>0</v>
      </c>
      <c r="H214" s="123">
        <v>0</v>
      </c>
      <c r="I214" s="123">
        <v>0</v>
      </c>
    </row>
    <row r="215" spans="1:9" ht="12" x14ac:dyDescent="0.2">
      <c r="A215" s="106" t="s">
        <v>235</v>
      </c>
      <c r="B215" s="123">
        <v>0</v>
      </c>
      <c r="C215" s="123">
        <v>0</v>
      </c>
      <c r="D215" s="123">
        <v>0</v>
      </c>
      <c r="E215" s="123">
        <v>0</v>
      </c>
      <c r="F215" s="123">
        <v>0</v>
      </c>
      <c r="G215" s="123">
        <v>0</v>
      </c>
      <c r="H215" s="123">
        <v>0</v>
      </c>
      <c r="I215" s="123">
        <v>0</v>
      </c>
    </row>
    <row r="216" spans="1:9" ht="12" x14ac:dyDescent="0.2">
      <c r="A216" s="104" t="s">
        <v>236</v>
      </c>
      <c r="B216" s="124">
        <v>1274806.0899999901</v>
      </c>
      <c r="C216" s="124">
        <v>295861.71999999997</v>
      </c>
      <c r="D216" s="124">
        <v>225715.94999999899</v>
      </c>
      <c r="E216" s="125">
        <v>131208.68173499999</v>
      </c>
      <c r="F216" s="125">
        <v>94507.268264999904</v>
      </c>
      <c r="G216" s="125">
        <v>1406014.7717349899</v>
      </c>
      <c r="H216" s="125">
        <v>390368.98826499999</v>
      </c>
      <c r="I216" s="125">
        <v>1796383.75999999</v>
      </c>
    </row>
    <row r="217" spans="1:9" ht="12" x14ac:dyDescent="0.2">
      <c r="A217" s="105" t="s">
        <v>237</v>
      </c>
      <c r="B217" s="123"/>
      <c r="C217" s="123"/>
      <c r="D217" s="123"/>
      <c r="E217" s="123"/>
      <c r="F217" s="123"/>
      <c r="G217" s="123"/>
      <c r="H217" s="123"/>
      <c r="I217" s="123"/>
    </row>
    <row r="218" spans="1:9" ht="12" x14ac:dyDescent="0.2">
      <c r="A218" s="106" t="s">
        <v>238</v>
      </c>
      <c r="B218" s="123">
        <v>6456961.9500000002</v>
      </c>
      <c r="C218" s="123">
        <v>572392.31999999995</v>
      </c>
      <c r="D218" s="123">
        <v>0</v>
      </c>
      <c r="E218" s="123">
        <v>0</v>
      </c>
      <c r="F218" s="123">
        <v>0</v>
      </c>
      <c r="G218" s="123">
        <v>6456961.9500000002</v>
      </c>
      <c r="H218" s="123">
        <v>572392.31999999995</v>
      </c>
      <c r="I218" s="123">
        <v>7029354.2699999996</v>
      </c>
    </row>
    <row r="219" spans="1:9" ht="12" x14ac:dyDescent="0.2">
      <c r="A219" s="104" t="s">
        <v>239</v>
      </c>
      <c r="B219" s="124">
        <v>6456961.9500000002</v>
      </c>
      <c r="C219" s="124">
        <v>572392.31999999995</v>
      </c>
      <c r="D219" s="124">
        <v>0</v>
      </c>
      <c r="E219" s="125">
        <v>0</v>
      </c>
      <c r="F219" s="125">
        <v>0</v>
      </c>
      <c r="G219" s="125">
        <v>6456961.9500000002</v>
      </c>
      <c r="H219" s="125">
        <v>572392.31999999995</v>
      </c>
      <c r="I219" s="125">
        <v>7029354.2699999996</v>
      </c>
    </row>
    <row r="220" spans="1:9" ht="12" x14ac:dyDescent="0.2">
      <c r="A220" s="105" t="s">
        <v>240</v>
      </c>
      <c r="B220" s="123"/>
      <c r="C220" s="123"/>
      <c r="D220" s="123"/>
      <c r="E220" s="123"/>
      <c r="F220" s="123"/>
      <c r="G220" s="123"/>
      <c r="H220" s="123"/>
      <c r="I220" s="123"/>
    </row>
    <row r="221" spans="1:9" ht="12" x14ac:dyDescent="0.2">
      <c r="A221" s="104" t="s">
        <v>241</v>
      </c>
      <c r="B221" s="123">
        <v>277478.09999999998</v>
      </c>
      <c r="C221" s="123">
        <v>125370.83</v>
      </c>
      <c r="D221" s="123">
        <v>2984200.21999999</v>
      </c>
      <c r="E221" s="123">
        <v>2041491.37050199</v>
      </c>
      <c r="F221" s="123">
        <v>942708.84949799895</v>
      </c>
      <c r="G221" s="123">
        <v>2318969.4705019901</v>
      </c>
      <c r="H221" s="123">
        <v>1068079.6794979901</v>
      </c>
      <c r="I221" s="123">
        <v>3387049.1499999901</v>
      </c>
    </row>
    <row r="222" spans="1:9" ht="12" x14ac:dyDescent="0.2">
      <c r="A222" s="104" t="s">
        <v>242</v>
      </c>
      <c r="B222" s="123">
        <v>39222.870000000003</v>
      </c>
      <c r="C222" s="123">
        <v>18531.939999999999</v>
      </c>
      <c r="D222" s="123">
        <v>520154.57</v>
      </c>
      <c r="E222" s="123">
        <v>355837.74133699998</v>
      </c>
      <c r="F222" s="123">
        <v>164316.82866299999</v>
      </c>
      <c r="G222" s="123">
        <v>395060.61133699998</v>
      </c>
      <c r="H222" s="123">
        <v>182848.768663</v>
      </c>
      <c r="I222" s="123">
        <v>577909.38</v>
      </c>
    </row>
    <row r="223" spans="1:9" ht="12" x14ac:dyDescent="0.2">
      <c r="A223" s="104" t="s">
        <v>243</v>
      </c>
      <c r="B223" s="123">
        <v>0</v>
      </c>
      <c r="C223" s="123">
        <v>0</v>
      </c>
      <c r="D223" s="123">
        <v>-19498.560000000001</v>
      </c>
      <c r="E223" s="123">
        <v>-13338.964895999999</v>
      </c>
      <c r="F223" s="123">
        <v>-6159.595104</v>
      </c>
      <c r="G223" s="123">
        <v>-13338.964895999999</v>
      </c>
      <c r="H223" s="123">
        <v>-6159.595104</v>
      </c>
      <c r="I223" s="123">
        <v>-19498.560000000001</v>
      </c>
    </row>
    <row r="224" spans="1:9" ht="12" x14ac:dyDescent="0.2">
      <c r="A224" s="104" t="s">
        <v>244</v>
      </c>
      <c r="B224" s="123">
        <v>155475.29999999999</v>
      </c>
      <c r="C224" s="123">
        <v>24270.07</v>
      </c>
      <c r="D224" s="123">
        <v>2066119.58</v>
      </c>
      <c r="E224" s="123">
        <v>1413432.4046779999</v>
      </c>
      <c r="F224" s="123">
        <v>652687.17532200005</v>
      </c>
      <c r="G224" s="123">
        <v>1568907.704678</v>
      </c>
      <c r="H224" s="123">
        <v>676957.245322</v>
      </c>
      <c r="I224" s="123">
        <v>2245864.9500000002</v>
      </c>
    </row>
    <row r="225" spans="1:9" ht="12" x14ac:dyDescent="0.2">
      <c r="A225" s="104" t="s">
        <v>245</v>
      </c>
      <c r="B225" s="123">
        <v>428572.50999999902</v>
      </c>
      <c r="C225" s="123">
        <v>29896.8999999999</v>
      </c>
      <c r="D225" s="123">
        <v>20099.599999999999</v>
      </c>
      <c r="E225" s="123">
        <v>12248.696239999899</v>
      </c>
      <c r="F225" s="123">
        <v>7850.9037600000001</v>
      </c>
      <c r="G225" s="123">
        <v>440821.20623999898</v>
      </c>
      <c r="H225" s="123">
        <v>37747.803759999901</v>
      </c>
      <c r="I225" s="123">
        <v>478569.00999999902</v>
      </c>
    </row>
    <row r="226" spans="1:9" ht="12" x14ac:dyDescent="0.2">
      <c r="A226" s="104" t="s">
        <v>246</v>
      </c>
      <c r="B226" s="123">
        <v>154895.92000000001</v>
      </c>
      <c r="C226" s="123">
        <v>197429.61</v>
      </c>
      <c r="D226" s="123">
        <v>407535.61</v>
      </c>
      <c r="E226" s="123">
        <v>236900.45009299999</v>
      </c>
      <c r="F226" s="123">
        <v>170635.15990699999</v>
      </c>
      <c r="G226" s="123">
        <v>391796.370093</v>
      </c>
      <c r="H226" s="123">
        <v>368064.76990700001</v>
      </c>
      <c r="I226" s="123">
        <v>759861.14</v>
      </c>
    </row>
    <row r="227" spans="1:9" ht="12" x14ac:dyDescent="0.2">
      <c r="A227" s="104" t="s">
        <v>247</v>
      </c>
      <c r="B227" s="123">
        <v>1728336.73999999</v>
      </c>
      <c r="C227" s="123">
        <v>808259.1</v>
      </c>
      <c r="D227" s="123">
        <v>1284806.72</v>
      </c>
      <c r="E227" s="123">
        <v>899236.223327999</v>
      </c>
      <c r="F227" s="123">
        <v>385570.49667199998</v>
      </c>
      <c r="G227" s="123">
        <v>2627572.9633279899</v>
      </c>
      <c r="H227" s="123">
        <v>1193829.5966719999</v>
      </c>
      <c r="I227" s="123">
        <v>3821402.5599999898</v>
      </c>
    </row>
    <row r="228" spans="1:9" ht="12" x14ac:dyDescent="0.2">
      <c r="A228" s="104" t="s">
        <v>248</v>
      </c>
      <c r="B228" s="123">
        <v>629635.22</v>
      </c>
      <c r="C228" s="123">
        <v>84503</v>
      </c>
      <c r="D228" s="123">
        <v>11272.81</v>
      </c>
      <c r="E228" s="123">
        <v>7711.7293209999898</v>
      </c>
      <c r="F228" s="123">
        <v>3561.0806790000001</v>
      </c>
      <c r="G228" s="123">
        <v>637346.94932100002</v>
      </c>
      <c r="H228" s="123">
        <v>88064.080679000006</v>
      </c>
      <c r="I228" s="123">
        <v>725411.03</v>
      </c>
    </row>
    <row r="229" spans="1:9" ht="12" x14ac:dyDescent="0.2">
      <c r="A229" s="104" t="s">
        <v>249</v>
      </c>
      <c r="B229" s="123">
        <v>0</v>
      </c>
      <c r="C229" s="123">
        <v>0</v>
      </c>
      <c r="D229" s="123">
        <v>850</v>
      </c>
      <c r="E229" s="123">
        <v>581.48499999999899</v>
      </c>
      <c r="F229" s="123">
        <v>268.51499999999999</v>
      </c>
      <c r="G229" s="123">
        <v>581.48499999999899</v>
      </c>
      <c r="H229" s="123">
        <v>268.51499999999999</v>
      </c>
      <c r="I229" s="123">
        <v>849.99999999999898</v>
      </c>
    </row>
    <row r="230" spans="1:9" ht="12" x14ac:dyDescent="0.2">
      <c r="A230" s="104" t="s">
        <v>250</v>
      </c>
      <c r="B230" s="123">
        <v>298112.24</v>
      </c>
      <c r="C230" s="123">
        <v>43077.19</v>
      </c>
      <c r="D230" s="123">
        <v>355263.91</v>
      </c>
      <c r="E230" s="123">
        <v>243036.04083099999</v>
      </c>
      <c r="F230" s="123">
        <v>112227.869169</v>
      </c>
      <c r="G230" s="123">
        <v>541148.28083099995</v>
      </c>
      <c r="H230" s="123">
        <v>155305.05916899999</v>
      </c>
      <c r="I230" s="123">
        <v>696453.34</v>
      </c>
    </row>
    <row r="231" spans="1:9" ht="12" x14ac:dyDescent="0.2">
      <c r="A231" s="104" t="s">
        <v>251</v>
      </c>
      <c r="B231" s="123">
        <v>18039</v>
      </c>
      <c r="C231" s="123">
        <v>0</v>
      </c>
      <c r="D231" s="123">
        <v>990390.79</v>
      </c>
      <c r="E231" s="123">
        <v>677526.339439</v>
      </c>
      <c r="F231" s="123">
        <v>312864.45056099998</v>
      </c>
      <c r="G231" s="123">
        <v>695565.339439</v>
      </c>
      <c r="H231" s="123">
        <v>312864.45056099998</v>
      </c>
      <c r="I231" s="123">
        <v>1008429.79</v>
      </c>
    </row>
    <row r="232" spans="1:9" ht="12" x14ac:dyDescent="0.2">
      <c r="A232" s="104" t="s">
        <v>252</v>
      </c>
      <c r="B232" s="123">
        <v>0</v>
      </c>
      <c r="C232" s="123">
        <v>100072.639999999</v>
      </c>
      <c r="D232" s="123">
        <v>0</v>
      </c>
      <c r="E232" s="123">
        <v>0</v>
      </c>
      <c r="F232" s="123">
        <v>0</v>
      </c>
      <c r="G232" s="123">
        <v>0</v>
      </c>
      <c r="H232" s="123">
        <v>100072.639999999</v>
      </c>
      <c r="I232" s="123">
        <v>100072.639999999</v>
      </c>
    </row>
    <row r="233" spans="1:9" ht="12" x14ac:dyDescent="0.2">
      <c r="A233" s="106" t="s">
        <v>253</v>
      </c>
      <c r="B233" s="123">
        <v>67859.909999999902</v>
      </c>
      <c r="C233" s="123">
        <v>0</v>
      </c>
      <c r="D233" s="123">
        <v>1707997.31</v>
      </c>
      <c r="E233" s="123">
        <v>1168440.9597709901</v>
      </c>
      <c r="F233" s="123">
        <v>539556.35022899997</v>
      </c>
      <c r="G233" s="123">
        <v>1236300.86977099</v>
      </c>
      <c r="H233" s="123">
        <v>539556.35022899997</v>
      </c>
      <c r="I233" s="123">
        <v>1775857.21999999</v>
      </c>
    </row>
    <row r="234" spans="1:9" ht="12" x14ac:dyDescent="0.2">
      <c r="A234" s="106" t="s">
        <v>254</v>
      </c>
      <c r="B234" s="124">
        <v>3797627.8099999898</v>
      </c>
      <c r="C234" s="124">
        <v>1431411.28</v>
      </c>
      <c r="D234" s="124">
        <v>10329192.5599999</v>
      </c>
      <c r="E234" s="125">
        <v>7043104.4756439896</v>
      </c>
      <c r="F234" s="125">
        <v>3286088.0843559899</v>
      </c>
      <c r="G234" s="125">
        <v>10840732.2856439</v>
      </c>
      <c r="H234" s="125">
        <v>4717499.364356</v>
      </c>
      <c r="I234" s="125">
        <v>15558231.6499999</v>
      </c>
    </row>
    <row r="235" spans="1:9" ht="12.75" thickBot="1" x14ac:dyDescent="0.25">
      <c r="A235" s="109" t="s">
        <v>255</v>
      </c>
      <c r="B235" s="124">
        <v>32888412.550000001</v>
      </c>
      <c r="C235" s="124">
        <v>7827631.7199999997</v>
      </c>
      <c r="D235" s="124">
        <v>13419307.3199999</v>
      </c>
      <c r="E235" s="125">
        <v>8845650.3738369998</v>
      </c>
      <c r="F235" s="125">
        <v>4573656.9461629996</v>
      </c>
      <c r="G235" s="125">
        <v>41734062.923836999</v>
      </c>
      <c r="H235" s="125">
        <v>12401288.666162999</v>
      </c>
      <c r="I235" s="125">
        <v>54135351.590000004</v>
      </c>
    </row>
    <row r="236" spans="1:9" ht="12.75" thickTop="1" x14ac:dyDescent="0.2">
      <c r="A236" s="104"/>
      <c r="B236" s="131"/>
      <c r="C236" s="131"/>
      <c r="D236" s="131"/>
      <c r="E236" s="131"/>
      <c r="F236" s="131"/>
      <c r="G236" s="131"/>
      <c r="H236" s="131"/>
      <c r="I236" s="131"/>
    </row>
    <row r="237" spans="1:9" ht="12" x14ac:dyDescent="0.2">
      <c r="A237" s="104" t="s">
        <v>256</v>
      </c>
      <c r="B237" s="123"/>
      <c r="C237" s="123"/>
      <c r="D237" s="123"/>
      <c r="E237" s="123"/>
      <c r="F237" s="123"/>
      <c r="G237" s="123"/>
      <c r="H237" s="123"/>
      <c r="I237" s="123"/>
    </row>
    <row r="238" spans="1:9" ht="12" x14ac:dyDescent="0.2">
      <c r="A238" s="105" t="s">
        <v>257</v>
      </c>
      <c r="B238" s="123"/>
      <c r="C238" s="123"/>
      <c r="D238" s="123"/>
      <c r="E238" s="123"/>
      <c r="F238" s="123"/>
      <c r="G238" s="123"/>
      <c r="H238" s="123"/>
      <c r="I238" s="123"/>
    </row>
    <row r="239" spans="1:9" ht="12" x14ac:dyDescent="0.2">
      <c r="A239" s="104" t="s">
        <v>258</v>
      </c>
      <c r="B239" s="123">
        <v>21052412.68</v>
      </c>
      <c r="C239" s="123">
        <v>9781792.1899999995</v>
      </c>
      <c r="D239" s="123">
        <v>2055395.61</v>
      </c>
      <c r="E239" s="123">
        <v>1406096.136801</v>
      </c>
      <c r="F239" s="123">
        <v>649299.473199</v>
      </c>
      <c r="G239" s="123">
        <v>22458508.816801</v>
      </c>
      <c r="H239" s="123">
        <v>10431091.663199</v>
      </c>
      <c r="I239" s="123">
        <v>32889600.48</v>
      </c>
    </row>
    <row r="240" spans="1:9" ht="12" x14ac:dyDescent="0.2">
      <c r="A240" s="106" t="s">
        <v>259</v>
      </c>
      <c r="B240" s="123">
        <v>281545.21999999997</v>
      </c>
      <c r="C240" s="123">
        <v>14901.66</v>
      </c>
      <c r="D240" s="123">
        <v>0</v>
      </c>
      <c r="E240" s="123">
        <v>0</v>
      </c>
      <c r="F240" s="123">
        <v>0</v>
      </c>
      <c r="G240" s="123">
        <v>281545.21999999997</v>
      </c>
      <c r="H240" s="123">
        <v>14901.66</v>
      </c>
      <c r="I240" s="123">
        <v>296446.87999999902</v>
      </c>
    </row>
    <row r="241" spans="1:9" ht="12" x14ac:dyDescent="0.2">
      <c r="A241" s="104" t="s">
        <v>260</v>
      </c>
      <c r="B241" s="124">
        <v>21333957.899999999</v>
      </c>
      <c r="C241" s="124">
        <v>9796693.8499999996</v>
      </c>
      <c r="D241" s="124">
        <v>2055395.61</v>
      </c>
      <c r="E241" s="125">
        <v>1406096.136801</v>
      </c>
      <c r="F241" s="125">
        <v>649299.473199</v>
      </c>
      <c r="G241" s="125">
        <v>22740054.036800999</v>
      </c>
      <c r="H241" s="125">
        <v>10445993.323199</v>
      </c>
      <c r="I241" s="125">
        <v>33186047.359999999</v>
      </c>
    </row>
    <row r="242" spans="1:9" ht="12" x14ac:dyDescent="0.2">
      <c r="A242" s="105" t="s">
        <v>261</v>
      </c>
      <c r="B242" s="123"/>
      <c r="C242" s="123"/>
      <c r="D242" s="123"/>
      <c r="E242" s="123"/>
      <c r="F242" s="123"/>
      <c r="G242" s="123"/>
      <c r="H242" s="123"/>
      <c r="I242" s="123"/>
    </row>
    <row r="243" spans="1:9" ht="12" x14ac:dyDescent="0.2">
      <c r="A243" s="104" t="s">
        <v>262</v>
      </c>
      <c r="B243" s="123">
        <v>766058.24</v>
      </c>
      <c r="C243" s="123">
        <v>128325.44</v>
      </c>
      <c r="D243" s="123">
        <v>2537916.14</v>
      </c>
      <c r="E243" s="123">
        <v>1736188.4313739999</v>
      </c>
      <c r="F243" s="123">
        <v>801727.70862599998</v>
      </c>
      <c r="G243" s="123">
        <v>2502246.6713739899</v>
      </c>
      <c r="H243" s="123">
        <v>930053.14862600004</v>
      </c>
      <c r="I243" s="123">
        <v>3432299.82</v>
      </c>
    </row>
    <row r="244" spans="1:9" ht="12" x14ac:dyDescent="0.2">
      <c r="A244" s="104" t="s">
        <v>263</v>
      </c>
      <c r="B244" s="123">
        <v>968455.14</v>
      </c>
      <c r="C244" s="123">
        <v>0</v>
      </c>
      <c r="D244" s="123">
        <v>0</v>
      </c>
      <c r="E244" s="123">
        <v>0</v>
      </c>
      <c r="F244" s="123">
        <v>0</v>
      </c>
      <c r="G244" s="123">
        <v>968455.14</v>
      </c>
      <c r="H244" s="123">
        <v>0</v>
      </c>
      <c r="I244" s="123">
        <v>968455.14</v>
      </c>
    </row>
    <row r="245" spans="1:9" ht="12" x14ac:dyDescent="0.2">
      <c r="A245" s="106" t="s">
        <v>264</v>
      </c>
      <c r="B245" s="123">
        <v>231075.81</v>
      </c>
      <c r="C245" s="123">
        <v>2544.23</v>
      </c>
      <c r="D245" s="123">
        <v>0</v>
      </c>
      <c r="E245" s="123">
        <v>0</v>
      </c>
      <c r="F245" s="123">
        <v>0</v>
      </c>
      <c r="G245" s="123">
        <v>231075.81</v>
      </c>
      <c r="H245" s="123">
        <v>2544.23</v>
      </c>
      <c r="I245" s="123">
        <v>233620.04</v>
      </c>
    </row>
    <row r="246" spans="1:9" ht="12" x14ac:dyDescent="0.2">
      <c r="A246" s="104" t="s">
        <v>265</v>
      </c>
      <c r="B246" s="124">
        <v>1965589.19</v>
      </c>
      <c r="C246" s="124">
        <v>130869.67</v>
      </c>
      <c r="D246" s="124">
        <v>2537916.14</v>
      </c>
      <c r="E246" s="125">
        <v>1736188.4313739999</v>
      </c>
      <c r="F246" s="125">
        <v>801727.70862599998</v>
      </c>
      <c r="G246" s="125">
        <v>3701777.6213739999</v>
      </c>
      <c r="H246" s="125">
        <v>932597.37862600002</v>
      </c>
      <c r="I246" s="125">
        <v>4634375</v>
      </c>
    </row>
    <row r="247" spans="1:9" ht="12" x14ac:dyDescent="0.2">
      <c r="A247" s="105" t="s">
        <v>266</v>
      </c>
      <c r="B247" s="123"/>
      <c r="C247" s="123"/>
      <c r="D247" s="123"/>
      <c r="E247" s="123"/>
      <c r="F247" s="123"/>
      <c r="G247" s="123"/>
      <c r="H247" s="123"/>
      <c r="I247" s="123"/>
    </row>
    <row r="248" spans="1:9" ht="12" x14ac:dyDescent="0.2">
      <c r="A248" s="106" t="s">
        <v>267</v>
      </c>
      <c r="B248" s="123">
        <v>1717072.18</v>
      </c>
      <c r="C248" s="123">
        <v>0</v>
      </c>
      <c r="D248" s="123">
        <v>0</v>
      </c>
      <c r="E248" s="123">
        <v>0</v>
      </c>
      <c r="F248" s="123">
        <v>0</v>
      </c>
      <c r="G248" s="123">
        <v>1717072.18</v>
      </c>
      <c r="H248" s="123">
        <v>0</v>
      </c>
      <c r="I248" s="123">
        <v>1717072.18</v>
      </c>
    </row>
    <row r="249" spans="1:9" ht="12" x14ac:dyDescent="0.2">
      <c r="A249" s="104" t="s">
        <v>268</v>
      </c>
      <c r="B249" s="124">
        <v>1717072.18</v>
      </c>
      <c r="C249" s="124">
        <v>0</v>
      </c>
      <c r="D249" s="124">
        <v>0</v>
      </c>
      <c r="E249" s="125">
        <v>0</v>
      </c>
      <c r="F249" s="125">
        <v>0</v>
      </c>
      <c r="G249" s="125">
        <v>1717072.18</v>
      </c>
      <c r="H249" s="125">
        <v>0</v>
      </c>
      <c r="I249" s="125">
        <v>1717072.18</v>
      </c>
    </row>
    <row r="250" spans="1:9" ht="12" x14ac:dyDescent="0.2">
      <c r="A250" s="105" t="s">
        <v>269</v>
      </c>
      <c r="B250" s="123"/>
      <c r="C250" s="123"/>
      <c r="D250" s="123"/>
      <c r="E250" s="123"/>
      <c r="F250" s="123"/>
      <c r="G250" s="123"/>
      <c r="H250" s="123"/>
      <c r="I250" s="123"/>
    </row>
    <row r="251" spans="1:9" ht="12" x14ac:dyDescent="0.2">
      <c r="A251" s="104" t="s">
        <v>270</v>
      </c>
      <c r="B251" s="123">
        <v>2802702</v>
      </c>
      <c r="C251" s="123">
        <v>0</v>
      </c>
      <c r="D251" s="123">
        <v>0</v>
      </c>
      <c r="E251" s="123">
        <v>0</v>
      </c>
      <c r="F251" s="123">
        <v>0</v>
      </c>
      <c r="G251" s="123">
        <v>2802702</v>
      </c>
      <c r="H251" s="123">
        <v>0</v>
      </c>
      <c r="I251" s="123">
        <v>2802702</v>
      </c>
    </row>
    <row r="252" spans="1:9" ht="12" x14ac:dyDescent="0.2">
      <c r="A252" s="104" t="s">
        <v>271</v>
      </c>
      <c r="B252" s="123">
        <v>-3351402.23999999</v>
      </c>
      <c r="C252" s="123">
        <v>0</v>
      </c>
      <c r="D252" s="123">
        <v>-119027.25</v>
      </c>
      <c r="E252" s="123">
        <v>-81426.541724999901</v>
      </c>
      <c r="F252" s="123">
        <v>-37600.708274999997</v>
      </c>
      <c r="G252" s="123">
        <v>-3432828.7817249899</v>
      </c>
      <c r="H252" s="123">
        <v>-37600.708274999997</v>
      </c>
      <c r="I252" s="123">
        <v>-3470429.48999999</v>
      </c>
    </row>
    <row r="253" spans="1:9" ht="12" x14ac:dyDescent="0.2">
      <c r="A253" s="104" t="s">
        <v>272</v>
      </c>
      <c r="B253" s="123">
        <v>-52750.64</v>
      </c>
      <c r="C253" s="123">
        <v>-5154.09</v>
      </c>
      <c r="D253" s="123">
        <v>0</v>
      </c>
      <c r="E253" s="123">
        <v>0</v>
      </c>
      <c r="F253" s="123">
        <v>0</v>
      </c>
      <c r="G253" s="123">
        <v>-52750.64</v>
      </c>
      <c r="H253" s="123">
        <v>-5154.09</v>
      </c>
      <c r="I253" s="123">
        <v>-57904.729999999901</v>
      </c>
    </row>
    <row r="254" spans="1:9" ht="12" x14ac:dyDescent="0.2">
      <c r="A254" s="104" t="s">
        <v>273</v>
      </c>
      <c r="B254" s="123">
        <v>11054.05</v>
      </c>
      <c r="C254" s="123">
        <v>1373.24</v>
      </c>
      <c r="D254" s="123">
        <v>481168.02</v>
      </c>
      <c r="E254" s="123">
        <v>329167.04248199897</v>
      </c>
      <c r="F254" s="123">
        <v>152000.977518</v>
      </c>
      <c r="G254" s="123">
        <v>340221.09248199902</v>
      </c>
      <c r="H254" s="123">
        <v>153374.21751799999</v>
      </c>
      <c r="I254" s="123">
        <v>493595.30999999901</v>
      </c>
    </row>
    <row r="255" spans="1:9" ht="12" x14ac:dyDescent="0.2">
      <c r="A255" s="104" t="s">
        <v>274</v>
      </c>
      <c r="B255" s="123">
        <v>-1392.8</v>
      </c>
      <c r="C255" s="123">
        <v>0</v>
      </c>
      <c r="D255" s="123">
        <v>0</v>
      </c>
      <c r="E255" s="123">
        <v>0</v>
      </c>
      <c r="F255" s="123">
        <v>0</v>
      </c>
      <c r="G255" s="123">
        <v>-1392.8</v>
      </c>
      <c r="H255" s="123">
        <v>0</v>
      </c>
      <c r="I255" s="123">
        <v>-1392.8</v>
      </c>
    </row>
    <row r="256" spans="1:9" ht="12" x14ac:dyDescent="0.2">
      <c r="A256" s="106" t="s">
        <v>275</v>
      </c>
      <c r="B256" s="123">
        <v>0</v>
      </c>
      <c r="C256" s="123">
        <v>0</v>
      </c>
      <c r="D256" s="123">
        <v>0</v>
      </c>
      <c r="E256" s="123">
        <v>0</v>
      </c>
      <c r="F256" s="123">
        <v>0</v>
      </c>
      <c r="G256" s="123">
        <v>0</v>
      </c>
      <c r="H256" s="123">
        <v>0</v>
      </c>
      <c r="I256" s="123">
        <v>0</v>
      </c>
    </row>
    <row r="257" spans="1:9" ht="12" x14ac:dyDescent="0.2">
      <c r="A257" s="104" t="s">
        <v>276</v>
      </c>
      <c r="B257" s="124">
        <v>-591789.62999999896</v>
      </c>
      <c r="C257" s="124">
        <v>-3780.85</v>
      </c>
      <c r="D257" s="124">
        <v>362140.77</v>
      </c>
      <c r="E257" s="125">
        <v>247740.50075699901</v>
      </c>
      <c r="F257" s="125">
        <v>114400.269242999</v>
      </c>
      <c r="G257" s="125">
        <v>-344049.12924299901</v>
      </c>
      <c r="H257" s="125">
        <v>110619.41924299901</v>
      </c>
      <c r="I257" s="125">
        <v>-233429.709999999</v>
      </c>
    </row>
    <row r="258" spans="1:9" ht="12" x14ac:dyDescent="0.2">
      <c r="A258" s="105" t="s">
        <v>277</v>
      </c>
      <c r="B258" s="123"/>
      <c r="C258" s="123"/>
      <c r="D258" s="123"/>
      <c r="E258" s="123"/>
      <c r="F258" s="123"/>
      <c r="G258" s="123"/>
      <c r="H258" s="123"/>
      <c r="I258" s="123"/>
    </row>
    <row r="259" spans="1:9" ht="12" x14ac:dyDescent="0.2">
      <c r="A259" s="104" t="s">
        <v>278</v>
      </c>
      <c r="B259" s="123">
        <v>4786889.43</v>
      </c>
      <c r="C259" s="123">
        <v>0</v>
      </c>
      <c r="D259" s="123">
        <v>0</v>
      </c>
      <c r="E259" s="123">
        <v>0</v>
      </c>
      <c r="F259" s="123">
        <v>0</v>
      </c>
      <c r="G259" s="123">
        <v>4786889.43</v>
      </c>
      <c r="H259" s="123">
        <v>0</v>
      </c>
      <c r="I259" s="123">
        <v>4786889.43</v>
      </c>
    </row>
    <row r="260" spans="1:9" ht="12" x14ac:dyDescent="0.2">
      <c r="A260" s="106" t="s">
        <v>279</v>
      </c>
      <c r="B260" s="123">
        <v>-2120815.15</v>
      </c>
      <c r="C260" s="123">
        <v>0</v>
      </c>
      <c r="D260" s="123">
        <v>0</v>
      </c>
      <c r="E260" s="123">
        <v>0</v>
      </c>
      <c r="F260" s="123">
        <v>0</v>
      </c>
      <c r="G260" s="123">
        <v>-2120815.15</v>
      </c>
      <c r="H260" s="123">
        <v>0</v>
      </c>
      <c r="I260" s="123">
        <v>-2120815.15</v>
      </c>
    </row>
    <row r="261" spans="1:9" ht="12" x14ac:dyDescent="0.2">
      <c r="A261" s="106" t="s">
        <v>280</v>
      </c>
      <c r="B261" s="124">
        <v>2666074.2799999998</v>
      </c>
      <c r="C261" s="124">
        <v>0</v>
      </c>
      <c r="D261" s="124">
        <v>0</v>
      </c>
      <c r="E261" s="125">
        <v>0</v>
      </c>
      <c r="F261" s="125">
        <v>0</v>
      </c>
      <c r="G261" s="125">
        <v>2666074.2799999998</v>
      </c>
      <c r="H261" s="125">
        <v>0</v>
      </c>
      <c r="I261" s="125">
        <v>2666074.2799999998</v>
      </c>
    </row>
    <row r="262" spans="1:9" ht="12.75" thickBot="1" x14ac:dyDescent="0.25">
      <c r="A262" s="109" t="s">
        <v>281</v>
      </c>
      <c r="B262" s="124">
        <v>27090903.920000002</v>
      </c>
      <c r="C262" s="124">
        <v>9923782.6699999999</v>
      </c>
      <c r="D262" s="124">
        <v>4955452.5199999996</v>
      </c>
      <c r="E262" s="125">
        <v>3390025.0689320001</v>
      </c>
      <c r="F262" s="125">
        <v>1565427.4510679999</v>
      </c>
      <c r="G262" s="125">
        <v>30480928.988931999</v>
      </c>
      <c r="H262" s="125">
        <v>11489210.121068001</v>
      </c>
      <c r="I262" s="125">
        <v>41970139.109999999</v>
      </c>
    </row>
    <row r="263" spans="1:9" ht="12.75" thickTop="1" x14ac:dyDescent="0.2">
      <c r="A263" s="104" t="s">
        <v>282</v>
      </c>
      <c r="B263" s="131"/>
      <c r="C263" s="131"/>
      <c r="D263" s="131"/>
      <c r="E263" s="131"/>
      <c r="F263" s="131"/>
      <c r="G263" s="131"/>
      <c r="H263" s="131"/>
      <c r="I263" s="131"/>
    </row>
    <row r="264" spans="1:9" ht="12" x14ac:dyDescent="0.2">
      <c r="A264" s="105" t="s">
        <v>283</v>
      </c>
      <c r="B264" s="123"/>
      <c r="C264" s="123"/>
      <c r="D264" s="123"/>
      <c r="E264" s="123"/>
      <c r="F264" s="123"/>
      <c r="G264" s="123"/>
      <c r="H264" s="123"/>
      <c r="I264" s="123"/>
    </row>
    <row r="265" spans="1:9" ht="12" x14ac:dyDescent="0.2">
      <c r="A265" s="106" t="s">
        <v>284</v>
      </c>
      <c r="B265" s="123">
        <v>16749343.07</v>
      </c>
      <c r="C265" s="123">
        <v>4392026.67</v>
      </c>
      <c r="D265" s="123">
        <v>259895.139999999</v>
      </c>
      <c r="E265" s="123">
        <v>177794.26527399899</v>
      </c>
      <c r="F265" s="123">
        <v>82100.874725999995</v>
      </c>
      <c r="G265" s="123">
        <v>16927137.335274</v>
      </c>
      <c r="H265" s="123">
        <v>4474127.5447260002</v>
      </c>
      <c r="I265" s="123">
        <v>21401264.879999999</v>
      </c>
    </row>
    <row r="266" spans="1:9" ht="12" x14ac:dyDescent="0.2">
      <c r="A266" s="104" t="s">
        <v>285</v>
      </c>
      <c r="B266" s="124">
        <v>16749343.07</v>
      </c>
      <c r="C266" s="124">
        <v>4392026.67</v>
      </c>
      <c r="D266" s="124">
        <v>259895.139999999</v>
      </c>
      <c r="E266" s="125">
        <v>177794.26527399899</v>
      </c>
      <c r="F266" s="125">
        <v>82100.874725999995</v>
      </c>
      <c r="G266" s="125">
        <v>16927137.335274</v>
      </c>
      <c r="H266" s="125">
        <v>4474127.5447260002</v>
      </c>
      <c r="I266" s="125">
        <v>21401264.879999999</v>
      </c>
    </row>
    <row r="267" spans="1:9" ht="12" x14ac:dyDescent="0.2">
      <c r="A267" s="105" t="s">
        <v>286</v>
      </c>
      <c r="B267" s="123"/>
      <c r="C267" s="123"/>
      <c r="D267" s="123"/>
      <c r="E267" s="123"/>
      <c r="F267" s="123"/>
      <c r="G267" s="123"/>
      <c r="H267" s="123"/>
      <c r="I267" s="123"/>
    </row>
    <row r="268" spans="1:9" ht="12" x14ac:dyDescent="0.2">
      <c r="A268" s="104" t="s">
        <v>287</v>
      </c>
      <c r="B268" s="123">
        <v>0</v>
      </c>
      <c r="C268" s="123">
        <v>0</v>
      </c>
      <c r="D268" s="123">
        <v>0</v>
      </c>
      <c r="E268" s="123">
        <v>0</v>
      </c>
      <c r="F268" s="123">
        <v>0</v>
      </c>
      <c r="G268" s="123">
        <v>0</v>
      </c>
      <c r="H268" s="123">
        <v>0</v>
      </c>
      <c r="I268" s="123">
        <v>0</v>
      </c>
    </row>
    <row r="269" spans="1:9" ht="12" x14ac:dyDescent="0.2">
      <c r="A269" s="104" t="s">
        <v>288</v>
      </c>
      <c r="B269" s="123">
        <v>0</v>
      </c>
      <c r="C269" s="123">
        <v>0</v>
      </c>
      <c r="D269" s="123">
        <v>0</v>
      </c>
      <c r="E269" s="123">
        <v>0</v>
      </c>
      <c r="F269" s="123">
        <v>0</v>
      </c>
      <c r="G269" s="123">
        <v>0</v>
      </c>
      <c r="H269" s="123">
        <v>0</v>
      </c>
      <c r="I269" s="123">
        <v>0</v>
      </c>
    </row>
    <row r="270" spans="1:9" ht="12" x14ac:dyDescent="0.2">
      <c r="A270" s="106" t="s">
        <v>289</v>
      </c>
      <c r="B270" s="123">
        <v>0</v>
      </c>
      <c r="C270" s="123">
        <v>0</v>
      </c>
      <c r="D270" s="123">
        <v>0</v>
      </c>
      <c r="E270" s="123">
        <v>0</v>
      </c>
      <c r="F270" s="123">
        <v>0</v>
      </c>
      <c r="G270" s="123">
        <v>0</v>
      </c>
      <c r="H270" s="123">
        <v>0</v>
      </c>
      <c r="I270" s="123">
        <v>0</v>
      </c>
    </row>
    <row r="271" spans="1:9" ht="12" x14ac:dyDescent="0.2">
      <c r="A271" s="104" t="s">
        <v>290</v>
      </c>
      <c r="B271" s="124">
        <v>0</v>
      </c>
      <c r="C271" s="124">
        <v>0</v>
      </c>
      <c r="D271" s="124">
        <v>0</v>
      </c>
      <c r="E271" s="125">
        <v>0</v>
      </c>
      <c r="F271" s="125">
        <v>0</v>
      </c>
      <c r="G271" s="125">
        <v>0</v>
      </c>
      <c r="H271" s="125">
        <v>0</v>
      </c>
      <c r="I271" s="125">
        <v>0</v>
      </c>
    </row>
    <row r="272" spans="1:9" ht="12" x14ac:dyDescent="0.2">
      <c r="A272" s="105" t="s">
        <v>291</v>
      </c>
      <c r="B272" s="123"/>
      <c r="C272" s="123"/>
      <c r="D272" s="123"/>
      <c r="E272" s="123"/>
      <c r="F272" s="123"/>
      <c r="G272" s="123"/>
      <c r="H272" s="123"/>
      <c r="I272" s="123"/>
    </row>
    <row r="273" spans="1:9" ht="12" x14ac:dyDescent="0.2">
      <c r="A273" s="104" t="s">
        <v>292</v>
      </c>
      <c r="B273" s="123">
        <v>17164009.09</v>
      </c>
      <c r="C273" s="123">
        <v>10029681.77</v>
      </c>
      <c r="D273" s="123">
        <v>0</v>
      </c>
      <c r="E273" s="123">
        <v>0</v>
      </c>
      <c r="F273" s="123">
        <v>0</v>
      </c>
      <c r="G273" s="123">
        <v>17164009.09</v>
      </c>
      <c r="H273" s="123">
        <v>10029681.77</v>
      </c>
      <c r="I273" s="123">
        <v>27193690.859999999</v>
      </c>
    </row>
    <row r="274" spans="1:9" ht="12" x14ac:dyDescent="0.2">
      <c r="A274" s="104" t="s">
        <v>293</v>
      </c>
      <c r="B274" s="123">
        <v>-15544679.68</v>
      </c>
      <c r="C274" s="123">
        <v>-5892663.3099999996</v>
      </c>
      <c r="D274" s="123">
        <v>0</v>
      </c>
      <c r="E274" s="123">
        <v>0</v>
      </c>
      <c r="F274" s="123">
        <v>0</v>
      </c>
      <c r="G274" s="123">
        <v>-15544679.68</v>
      </c>
      <c r="H274" s="123">
        <v>-5892663.3099999996</v>
      </c>
      <c r="I274" s="123">
        <v>-21437342.989999998</v>
      </c>
    </row>
    <row r="275" spans="1:9" ht="12" x14ac:dyDescent="0.2">
      <c r="A275" s="106" t="s">
        <v>294</v>
      </c>
      <c r="B275" s="123">
        <v>0</v>
      </c>
      <c r="C275" s="123">
        <v>0</v>
      </c>
      <c r="D275" s="123">
        <v>0</v>
      </c>
      <c r="E275" s="123">
        <v>0</v>
      </c>
      <c r="F275" s="123">
        <v>0</v>
      </c>
      <c r="G275" s="123">
        <v>0</v>
      </c>
      <c r="H275" s="123">
        <v>0</v>
      </c>
      <c r="I275" s="123">
        <v>0</v>
      </c>
    </row>
    <row r="276" spans="1:9" ht="12" x14ac:dyDescent="0.2">
      <c r="A276" s="104" t="s">
        <v>295</v>
      </c>
      <c r="B276" s="124">
        <v>1619329.41</v>
      </c>
      <c r="C276" s="124">
        <v>4137018.46</v>
      </c>
      <c r="D276" s="124">
        <v>0</v>
      </c>
      <c r="E276" s="125">
        <v>0</v>
      </c>
      <c r="F276" s="125">
        <v>0</v>
      </c>
      <c r="G276" s="125">
        <v>1619329.41</v>
      </c>
      <c r="H276" s="125">
        <v>4137018.46</v>
      </c>
      <c r="I276" s="125">
        <v>5756347.8700000001</v>
      </c>
    </row>
    <row r="277" spans="1:9" ht="12" x14ac:dyDescent="0.2">
      <c r="A277" s="106"/>
      <c r="B277" s="128"/>
      <c r="C277" s="128"/>
      <c r="D277" s="128"/>
      <c r="E277" s="128"/>
      <c r="F277" s="128"/>
      <c r="G277" s="128"/>
      <c r="H277" s="128"/>
      <c r="I277" s="128"/>
    </row>
    <row r="278" spans="1:9" ht="12.75" thickBot="1" x14ac:dyDescent="0.25">
      <c r="A278" s="107" t="s">
        <v>6</v>
      </c>
      <c r="B278" s="129">
        <v>29545349.829999901</v>
      </c>
      <c r="C278" s="129">
        <v>2814826.21</v>
      </c>
      <c r="D278" s="129">
        <v>-18634654.9799999</v>
      </c>
      <c r="E278" s="130">
        <v>-12413469.708043</v>
      </c>
      <c r="F278" s="130">
        <v>-6221185.2719569998</v>
      </c>
      <c r="G278" s="130">
        <v>17131880.1219569</v>
      </c>
      <c r="H278" s="130">
        <v>-3406359.0619569998</v>
      </c>
      <c r="I278" s="130">
        <v>13725521.0599999</v>
      </c>
    </row>
    <row r="279" spans="1:9" ht="12.75" thickTop="1" x14ac:dyDescent="0.2">
      <c r="A279" s="104"/>
      <c r="B279" s="123"/>
      <c r="C279" s="123"/>
      <c r="D279" s="123"/>
      <c r="E279" s="123"/>
      <c r="F279" s="123"/>
      <c r="G279" s="123"/>
      <c r="H279" s="123"/>
      <c r="I279" s="123"/>
    </row>
    <row r="280" spans="1:9" ht="12" x14ac:dyDescent="0.2">
      <c r="A280" s="108" t="s">
        <v>5</v>
      </c>
      <c r="B280" s="123"/>
      <c r="C280" s="123"/>
      <c r="D280" s="123"/>
      <c r="E280" s="123"/>
      <c r="F280" s="123"/>
      <c r="G280" s="123"/>
      <c r="H280" s="123"/>
      <c r="I280" s="123"/>
    </row>
    <row r="281" spans="1:9" ht="12" x14ac:dyDescent="0.2">
      <c r="A281" s="105" t="s">
        <v>296</v>
      </c>
      <c r="B281" s="123"/>
      <c r="C281" s="123"/>
      <c r="D281" s="123"/>
      <c r="E281" s="123"/>
      <c r="F281" s="123"/>
      <c r="G281" s="123"/>
      <c r="H281" s="123"/>
      <c r="I281" s="123"/>
    </row>
    <row r="282" spans="1:9" ht="12" x14ac:dyDescent="0.2">
      <c r="A282" s="104" t="s">
        <v>297</v>
      </c>
      <c r="B282" s="123">
        <v>32661.86</v>
      </c>
      <c r="C282" s="123">
        <v>0</v>
      </c>
      <c r="D282" s="123">
        <v>0</v>
      </c>
      <c r="E282" s="123">
        <v>0</v>
      </c>
      <c r="F282" s="123">
        <v>0</v>
      </c>
      <c r="G282" s="123">
        <v>32661.86</v>
      </c>
      <c r="H282" s="123">
        <v>0</v>
      </c>
      <c r="I282" s="123">
        <v>32661.86</v>
      </c>
    </row>
    <row r="283" spans="1:9" ht="12" x14ac:dyDescent="0.2">
      <c r="A283" s="104" t="s">
        <v>298</v>
      </c>
      <c r="B283" s="123">
        <v>0</v>
      </c>
      <c r="C283" s="123">
        <v>0</v>
      </c>
      <c r="D283" s="123">
        <v>0</v>
      </c>
      <c r="E283" s="123">
        <v>0</v>
      </c>
      <c r="F283" s="123">
        <v>0</v>
      </c>
      <c r="G283" s="123">
        <v>0</v>
      </c>
      <c r="H283" s="123">
        <v>0</v>
      </c>
      <c r="I283" s="123">
        <v>0</v>
      </c>
    </row>
    <row r="284" spans="1:9" ht="12" x14ac:dyDescent="0.2">
      <c r="A284" s="104" t="s">
        <v>299</v>
      </c>
      <c r="B284" s="123">
        <v>0</v>
      </c>
      <c r="C284" s="123">
        <v>0</v>
      </c>
      <c r="D284" s="123">
        <v>-6139242.4500000002</v>
      </c>
      <c r="E284" s="123">
        <v>-4199855.7600449901</v>
      </c>
      <c r="F284" s="123">
        <v>-1939386.6899550001</v>
      </c>
      <c r="G284" s="123">
        <v>-4199855.7600449901</v>
      </c>
      <c r="H284" s="123">
        <v>-1939386.6899550001</v>
      </c>
      <c r="I284" s="123">
        <v>-6139242.4499999899</v>
      </c>
    </row>
    <row r="285" spans="1:9" ht="12" x14ac:dyDescent="0.2">
      <c r="A285" s="104" t="s">
        <v>300</v>
      </c>
      <c r="B285" s="123">
        <v>0</v>
      </c>
      <c r="C285" s="123">
        <v>0</v>
      </c>
      <c r="D285" s="123">
        <v>0</v>
      </c>
      <c r="E285" s="123">
        <v>0</v>
      </c>
      <c r="F285" s="123">
        <v>0</v>
      </c>
      <c r="G285" s="123">
        <v>0</v>
      </c>
      <c r="H285" s="123">
        <v>0</v>
      </c>
      <c r="I285" s="123">
        <v>0</v>
      </c>
    </row>
    <row r="286" spans="1:9" ht="12" x14ac:dyDescent="0.2">
      <c r="A286" s="104" t="s">
        <v>301</v>
      </c>
      <c r="B286" s="123">
        <v>0</v>
      </c>
      <c r="C286" s="123">
        <v>0</v>
      </c>
      <c r="D286" s="123">
        <v>-9346.6799999999894</v>
      </c>
      <c r="E286" s="123">
        <v>-6394.0637879999904</v>
      </c>
      <c r="F286" s="123">
        <v>-2952.6162119999899</v>
      </c>
      <c r="G286" s="123">
        <v>-6394.0637879999904</v>
      </c>
      <c r="H286" s="123">
        <v>-2952.6162119999899</v>
      </c>
      <c r="I286" s="123">
        <v>-9346.6799999999894</v>
      </c>
    </row>
    <row r="287" spans="1:9" ht="12" x14ac:dyDescent="0.2">
      <c r="A287" s="104" t="s">
        <v>302</v>
      </c>
      <c r="B287" s="123">
        <v>0</v>
      </c>
      <c r="C287" s="123">
        <v>0</v>
      </c>
      <c r="D287" s="123">
        <v>31083.23</v>
      </c>
      <c r="E287" s="123">
        <v>21264.037642999901</v>
      </c>
      <c r="F287" s="123">
        <v>9819.1923569999999</v>
      </c>
      <c r="G287" s="123">
        <v>21264.037642999901</v>
      </c>
      <c r="H287" s="123">
        <v>9819.1923569999999</v>
      </c>
      <c r="I287" s="123">
        <v>31083.229999999901</v>
      </c>
    </row>
    <row r="288" spans="1:9" ht="12" x14ac:dyDescent="0.2">
      <c r="A288" s="104" t="s">
        <v>303</v>
      </c>
      <c r="B288" s="123">
        <v>0</v>
      </c>
      <c r="C288" s="123">
        <v>0</v>
      </c>
      <c r="D288" s="123">
        <v>-2853600.92</v>
      </c>
      <c r="E288" s="123">
        <v>-1952148.38937199</v>
      </c>
      <c r="F288" s="123">
        <v>-901452.53062800004</v>
      </c>
      <c r="G288" s="123">
        <v>-1952148.38937199</v>
      </c>
      <c r="H288" s="123">
        <v>-901452.53062800004</v>
      </c>
      <c r="I288" s="123">
        <v>-2853600.92</v>
      </c>
    </row>
    <row r="289" spans="1:9" ht="12" x14ac:dyDescent="0.2">
      <c r="A289" s="104" t="s">
        <v>304</v>
      </c>
      <c r="B289" s="123">
        <v>0</v>
      </c>
      <c r="C289" s="123">
        <v>0</v>
      </c>
      <c r="D289" s="123">
        <v>0</v>
      </c>
      <c r="E289" s="123">
        <v>0</v>
      </c>
      <c r="F289" s="123">
        <v>0</v>
      </c>
      <c r="G289" s="123">
        <v>0</v>
      </c>
      <c r="H289" s="123">
        <v>0</v>
      </c>
      <c r="I289" s="123">
        <v>0</v>
      </c>
    </row>
    <row r="290" spans="1:9" ht="12" x14ac:dyDescent="0.2">
      <c r="A290" s="104" t="s">
        <v>305</v>
      </c>
      <c r="B290" s="123">
        <v>0</v>
      </c>
      <c r="C290" s="123">
        <v>0</v>
      </c>
      <c r="D290" s="123">
        <v>2283149.11</v>
      </c>
      <c r="E290" s="123">
        <v>1561902.3061510001</v>
      </c>
      <c r="F290" s="123">
        <v>721246.80384900002</v>
      </c>
      <c r="G290" s="123">
        <v>1561902.3061510001</v>
      </c>
      <c r="H290" s="123">
        <v>721246.80384900002</v>
      </c>
      <c r="I290" s="123">
        <v>2283149.11</v>
      </c>
    </row>
    <row r="291" spans="1:9" ht="12" x14ac:dyDescent="0.2">
      <c r="A291" s="104" t="s">
        <v>306</v>
      </c>
      <c r="B291" s="123">
        <v>0</v>
      </c>
      <c r="C291" s="123">
        <v>0</v>
      </c>
      <c r="D291" s="123">
        <v>0</v>
      </c>
      <c r="E291" s="123">
        <v>0</v>
      </c>
      <c r="F291" s="123">
        <v>0</v>
      </c>
      <c r="G291" s="123">
        <v>0</v>
      </c>
      <c r="H291" s="123">
        <v>0</v>
      </c>
      <c r="I291" s="123">
        <v>0</v>
      </c>
    </row>
    <row r="292" spans="1:9" ht="12" x14ac:dyDescent="0.2">
      <c r="A292" s="104" t="s">
        <v>307</v>
      </c>
      <c r="B292" s="123">
        <v>0</v>
      </c>
      <c r="C292" s="123">
        <v>0</v>
      </c>
      <c r="D292" s="123">
        <v>88304</v>
      </c>
      <c r="E292" s="123">
        <v>60408.766399999899</v>
      </c>
      <c r="F292" s="123">
        <v>27895.2336</v>
      </c>
      <c r="G292" s="123">
        <v>60408.766399999899</v>
      </c>
      <c r="H292" s="123">
        <v>27895.2336</v>
      </c>
      <c r="I292" s="123">
        <v>88304</v>
      </c>
    </row>
    <row r="293" spans="1:9" ht="12" x14ac:dyDescent="0.2">
      <c r="A293" s="104" t="s">
        <v>308</v>
      </c>
      <c r="B293" s="123">
        <v>0</v>
      </c>
      <c r="C293" s="123">
        <v>0</v>
      </c>
      <c r="D293" s="123">
        <v>-715726.01</v>
      </c>
      <c r="E293" s="123">
        <v>-489628.16344099998</v>
      </c>
      <c r="F293" s="123">
        <v>-226097.846559</v>
      </c>
      <c r="G293" s="123">
        <v>-489628.16344099998</v>
      </c>
      <c r="H293" s="123">
        <v>-226097.846559</v>
      </c>
      <c r="I293" s="123">
        <v>-715726.01</v>
      </c>
    </row>
    <row r="294" spans="1:9" ht="12" x14ac:dyDescent="0.2">
      <c r="A294" s="104" t="s">
        <v>309</v>
      </c>
      <c r="B294" s="123">
        <v>-563805.67000000004</v>
      </c>
      <c r="C294" s="123">
        <v>-273454.95</v>
      </c>
      <c r="D294" s="123">
        <v>-240905.27</v>
      </c>
      <c r="E294" s="123">
        <v>-164803.29520699999</v>
      </c>
      <c r="F294" s="123">
        <v>-76101.974793000001</v>
      </c>
      <c r="G294" s="123">
        <v>-728608.96520700003</v>
      </c>
      <c r="H294" s="123">
        <v>-349556.92479299998</v>
      </c>
      <c r="I294" s="123">
        <v>-1078165.8899999999</v>
      </c>
    </row>
    <row r="295" spans="1:9" ht="12" x14ac:dyDescent="0.2">
      <c r="A295" s="104" t="s">
        <v>310</v>
      </c>
      <c r="B295" s="123">
        <v>0</v>
      </c>
      <c r="C295" s="123">
        <v>0</v>
      </c>
      <c r="D295" s="123">
        <v>-451.08</v>
      </c>
      <c r="E295" s="123">
        <v>-308.58382799999998</v>
      </c>
      <c r="F295" s="123">
        <v>-142.496172</v>
      </c>
      <c r="G295" s="123">
        <v>-308.58382799999998</v>
      </c>
      <c r="H295" s="123">
        <v>-142.496172</v>
      </c>
      <c r="I295" s="123">
        <v>-451.08</v>
      </c>
    </row>
    <row r="296" spans="1:9" ht="12" x14ac:dyDescent="0.2">
      <c r="A296" s="104" t="s">
        <v>311</v>
      </c>
      <c r="B296" s="123">
        <v>0</v>
      </c>
      <c r="C296" s="123">
        <v>0</v>
      </c>
      <c r="D296" s="123">
        <v>0</v>
      </c>
      <c r="E296" s="123">
        <v>0</v>
      </c>
      <c r="F296" s="123">
        <v>0</v>
      </c>
      <c r="G296" s="123">
        <v>0</v>
      </c>
      <c r="H296" s="123">
        <v>0</v>
      </c>
      <c r="I296" s="123">
        <v>0</v>
      </c>
    </row>
    <row r="297" spans="1:9" ht="12" x14ac:dyDescent="0.2">
      <c r="A297" s="104" t="s">
        <v>312</v>
      </c>
      <c r="B297" s="123">
        <v>0</v>
      </c>
      <c r="C297" s="123">
        <v>0</v>
      </c>
      <c r="D297" s="123">
        <v>0</v>
      </c>
      <c r="E297" s="123">
        <v>0</v>
      </c>
      <c r="F297" s="123">
        <v>0</v>
      </c>
      <c r="G297" s="123">
        <v>0</v>
      </c>
      <c r="H297" s="123">
        <v>0</v>
      </c>
      <c r="I297" s="123">
        <v>0</v>
      </c>
    </row>
    <row r="298" spans="1:9" ht="12" x14ac:dyDescent="0.2">
      <c r="A298" s="104" t="s">
        <v>313</v>
      </c>
      <c r="B298" s="123">
        <v>-210578.74</v>
      </c>
      <c r="C298" s="123">
        <v>0</v>
      </c>
      <c r="D298" s="123">
        <v>0</v>
      </c>
      <c r="E298" s="123">
        <v>0</v>
      </c>
      <c r="F298" s="123">
        <v>0</v>
      </c>
      <c r="G298" s="123">
        <v>-210578.74</v>
      </c>
      <c r="H298" s="123">
        <v>0</v>
      </c>
      <c r="I298" s="123">
        <v>-210578.74</v>
      </c>
    </row>
    <row r="299" spans="1:9" ht="12" x14ac:dyDescent="0.2">
      <c r="A299" s="104" t="s">
        <v>314</v>
      </c>
      <c r="B299" s="123">
        <v>0</v>
      </c>
      <c r="C299" s="123">
        <v>0</v>
      </c>
      <c r="D299" s="123">
        <v>0</v>
      </c>
      <c r="E299" s="123">
        <v>0</v>
      </c>
      <c r="F299" s="123">
        <v>0</v>
      </c>
      <c r="G299" s="123">
        <v>0</v>
      </c>
      <c r="H299" s="123">
        <v>0</v>
      </c>
      <c r="I299" s="123">
        <v>0</v>
      </c>
    </row>
    <row r="300" spans="1:9" ht="12" x14ac:dyDescent="0.2">
      <c r="A300" s="104" t="s">
        <v>315</v>
      </c>
      <c r="B300" s="123">
        <v>0</v>
      </c>
      <c r="C300" s="123">
        <v>0</v>
      </c>
      <c r="D300" s="123">
        <v>0</v>
      </c>
      <c r="E300" s="123">
        <v>0</v>
      </c>
      <c r="F300" s="123">
        <v>0</v>
      </c>
      <c r="G300" s="123">
        <v>0</v>
      </c>
      <c r="H300" s="123">
        <v>0</v>
      </c>
      <c r="I300" s="123">
        <v>0</v>
      </c>
    </row>
    <row r="301" spans="1:9" ht="12" x14ac:dyDescent="0.2">
      <c r="A301" s="104" t="s">
        <v>316</v>
      </c>
      <c r="B301" s="123">
        <v>0</v>
      </c>
      <c r="C301" s="123">
        <v>0</v>
      </c>
      <c r="D301" s="123">
        <v>8470.4</v>
      </c>
      <c r="E301" s="123">
        <v>5794.6006399999997</v>
      </c>
      <c r="F301" s="123">
        <v>2675.79936</v>
      </c>
      <c r="G301" s="123">
        <v>5794.6006399999997</v>
      </c>
      <c r="H301" s="123">
        <v>2675.79936</v>
      </c>
      <c r="I301" s="123">
        <v>8470.4</v>
      </c>
    </row>
    <row r="302" spans="1:9" ht="12" x14ac:dyDescent="0.2">
      <c r="A302" s="104" t="s">
        <v>317</v>
      </c>
      <c r="B302" s="123">
        <v>0</v>
      </c>
      <c r="C302" s="123">
        <v>0</v>
      </c>
      <c r="D302" s="123">
        <v>-190527.25</v>
      </c>
      <c r="E302" s="123">
        <v>-130339.69172499899</v>
      </c>
      <c r="F302" s="123">
        <v>-60187.558275000003</v>
      </c>
      <c r="G302" s="123">
        <v>-130339.69172499899</v>
      </c>
      <c r="H302" s="123">
        <v>-60187.558275000003</v>
      </c>
      <c r="I302" s="123">
        <v>-190527.25</v>
      </c>
    </row>
    <row r="303" spans="1:9" ht="12" x14ac:dyDescent="0.2">
      <c r="A303" s="104" t="s">
        <v>318</v>
      </c>
      <c r="B303" s="123">
        <v>0</v>
      </c>
      <c r="C303" s="123">
        <v>0</v>
      </c>
      <c r="D303" s="123">
        <v>3306400</v>
      </c>
      <c r="E303" s="123">
        <v>2261908.23999999</v>
      </c>
      <c r="F303" s="123">
        <v>1044491.76</v>
      </c>
      <c r="G303" s="123">
        <v>2261908.23999999</v>
      </c>
      <c r="H303" s="123">
        <v>1044491.76</v>
      </c>
      <c r="I303" s="123">
        <v>3306400</v>
      </c>
    </row>
    <row r="304" spans="1:9" ht="12" x14ac:dyDescent="0.2">
      <c r="A304" s="104" t="s">
        <v>319</v>
      </c>
      <c r="B304" s="123">
        <v>0</v>
      </c>
      <c r="C304" s="123">
        <v>0</v>
      </c>
      <c r="D304" s="123">
        <v>386409.91999999899</v>
      </c>
      <c r="E304" s="123">
        <v>264343.026271999</v>
      </c>
      <c r="F304" s="123">
        <v>122066.89372799901</v>
      </c>
      <c r="G304" s="123">
        <v>264343.026271999</v>
      </c>
      <c r="H304" s="123">
        <v>122066.89372799901</v>
      </c>
      <c r="I304" s="123">
        <v>386409.91999999899</v>
      </c>
    </row>
    <row r="305" spans="1:9" ht="12" x14ac:dyDescent="0.2">
      <c r="A305" s="106" t="s">
        <v>320</v>
      </c>
      <c r="B305" s="123">
        <v>0</v>
      </c>
      <c r="C305" s="123">
        <v>0</v>
      </c>
      <c r="D305" s="123">
        <v>489714.76</v>
      </c>
      <c r="E305" s="123">
        <v>335013.86731599999</v>
      </c>
      <c r="F305" s="123">
        <v>154700.89268399999</v>
      </c>
      <c r="G305" s="123">
        <v>335013.86731599999</v>
      </c>
      <c r="H305" s="123">
        <v>154700.89268399999</v>
      </c>
      <c r="I305" s="123">
        <v>489714.76</v>
      </c>
    </row>
    <row r="306" spans="1:9" ht="12" x14ac:dyDescent="0.2">
      <c r="A306" s="104" t="s">
        <v>321</v>
      </c>
      <c r="B306" s="124">
        <v>-741722.55</v>
      </c>
      <c r="C306" s="124">
        <v>-273454.95</v>
      </c>
      <c r="D306" s="124">
        <v>-3556268.23999999</v>
      </c>
      <c r="E306" s="125">
        <v>-2432843.1029839902</v>
      </c>
      <c r="F306" s="125">
        <v>-1123425.137016</v>
      </c>
      <c r="G306" s="125">
        <v>-3174565.6529839998</v>
      </c>
      <c r="H306" s="125">
        <v>-1396880.0870159999</v>
      </c>
      <c r="I306" s="125">
        <v>-4571445.74</v>
      </c>
    </row>
    <row r="307" spans="1:9" ht="12" x14ac:dyDescent="0.2">
      <c r="A307" s="105" t="s">
        <v>322</v>
      </c>
      <c r="B307" s="123"/>
      <c r="C307" s="123"/>
      <c r="D307" s="123"/>
      <c r="E307" s="123"/>
      <c r="F307" s="123"/>
      <c r="G307" s="123"/>
      <c r="H307" s="123"/>
      <c r="I307" s="123"/>
    </row>
    <row r="308" spans="1:9" ht="12" x14ac:dyDescent="0.2">
      <c r="A308" s="104" t="s">
        <v>323</v>
      </c>
      <c r="B308" s="123">
        <v>0</v>
      </c>
      <c r="C308" s="123">
        <v>0</v>
      </c>
      <c r="D308" s="123">
        <v>18178069.5</v>
      </c>
      <c r="E308" s="123">
        <v>12435617.344949899</v>
      </c>
      <c r="F308" s="123">
        <v>5742452.1550500002</v>
      </c>
      <c r="G308" s="132">
        <v>12435617.344949899</v>
      </c>
      <c r="H308" s="132">
        <v>5742452.1550500002</v>
      </c>
      <c r="I308" s="132">
        <v>18178069.5</v>
      </c>
    </row>
    <row r="309" spans="1:9" ht="12" x14ac:dyDescent="0.2">
      <c r="A309" s="104" t="s">
        <v>324</v>
      </c>
      <c r="B309" s="123">
        <v>0</v>
      </c>
      <c r="C309" s="123">
        <v>0</v>
      </c>
      <c r="D309" s="123">
        <v>0</v>
      </c>
      <c r="E309" s="123">
        <v>0</v>
      </c>
      <c r="F309" s="123">
        <v>0</v>
      </c>
      <c r="G309" s="123">
        <v>0</v>
      </c>
      <c r="H309" s="123">
        <v>0</v>
      </c>
      <c r="I309" s="123">
        <v>0</v>
      </c>
    </row>
    <row r="310" spans="1:9" ht="12" x14ac:dyDescent="0.2">
      <c r="A310" s="104" t="s">
        <v>325</v>
      </c>
      <c r="B310" s="123">
        <v>0</v>
      </c>
      <c r="C310" s="123">
        <v>0</v>
      </c>
      <c r="D310" s="123">
        <v>246271.45</v>
      </c>
      <c r="E310" s="123">
        <v>168474.29894499999</v>
      </c>
      <c r="F310" s="123">
        <v>77797.151054999995</v>
      </c>
      <c r="G310" s="123">
        <v>168474.29894499999</v>
      </c>
      <c r="H310" s="123">
        <v>77797.151054999995</v>
      </c>
      <c r="I310" s="123">
        <v>246271.45</v>
      </c>
    </row>
    <row r="311" spans="1:9" ht="12" x14ac:dyDescent="0.2">
      <c r="A311" s="104" t="s">
        <v>326</v>
      </c>
      <c r="B311" s="123">
        <v>774.98</v>
      </c>
      <c r="C311" s="123">
        <v>474.99</v>
      </c>
      <c r="D311" s="123">
        <v>231262.39</v>
      </c>
      <c r="E311" s="123">
        <v>158206.60099899999</v>
      </c>
      <c r="F311" s="123">
        <v>73055.789000999997</v>
      </c>
      <c r="G311" s="123">
        <v>158981.580999</v>
      </c>
      <c r="H311" s="123">
        <v>73530.779001000003</v>
      </c>
      <c r="I311" s="123">
        <v>232512.36</v>
      </c>
    </row>
    <row r="312" spans="1:9" ht="12" x14ac:dyDescent="0.2">
      <c r="A312" s="104" t="s">
        <v>327</v>
      </c>
      <c r="B312" s="123">
        <v>0</v>
      </c>
      <c r="C312" s="123">
        <v>0</v>
      </c>
      <c r="D312" s="123">
        <v>0</v>
      </c>
      <c r="E312" s="123">
        <v>0</v>
      </c>
      <c r="F312" s="123">
        <v>0</v>
      </c>
      <c r="G312" s="123">
        <v>0</v>
      </c>
      <c r="H312" s="123">
        <v>0</v>
      </c>
      <c r="I312" s="123">
        <v>0</v>
      </c>
    </row>
    <row r="313" spans="1:9" ht="12" x14ac:dyDescent="0.2">
      <c r="A313" s="104" t="s">
        <v>328</v>
      </c>
      <c r="B313" s="123">
        <v>0</v>
      </c>
      <c r="C313" s="123">
        <v>0</v>
      </c>
      <c r="D313" s="123">
        <v>0</v>
      </c>
      <c r="E313" s="123">
        <v>0</v>
      </c>
      <c r="F313" s="123">
        <v>0</v>
      </c>
      <c r="G313" s="123">
        <v>0</v>
      </c>
      <c r="H313" s="123">
        <v>0</v>
      </c>
      <c r="I313" s="123">
        <v>0</v>
      </c>
    </row>
    <row r="314" spans="1:9" ht="12" x14ac:dyDescent="0.2">
      <c r="A314" s="104" t="s">
        <v>329</v>
      </c>
      <c r="B314" s="123">
        <v>0</v>
      </c>
      <c r="C314" s="123">
        <v>0</v>
      </c>
      <c r="D314" s="123">
        <v>0</v>
      </c>
      <c r="E314" s="123">
        <v>0</v>
      </c>
      <c r="F314" s="123">
        <v>0</v>
      </c>
      <c r="G314" s="123">
        <v>0</v>
      </c>
      <c r="H314" s="123">
        <v>0</v>
      </c>
      <c r="I314" s="123">
        <v>0</v>
      </c>
    </row>
    <row r="315" spans="1:9" ht="12" x14ac:dyDescent="0.2">
      <c r="A315" s="104" t="s">
        <v>330</v>
      </c>
      <c r="B315" s="123">
        <v>1559169.30999999</v>
      </c>
      <c r="C315" s="123">
        <v>26404.51</v>
      </c>
      <c r="D315" s="123">
        <v>346438.79</v>
      </c>
      <c r="E315" s="123">
        <v>236998.776239</v>
      </c>
      <c r="F315" s="123">
        <v>109440.01376099999</v>
      </c>
      <c r="G315" s="123">
        <v>1796168.0862389901</v>
      </c>
      <c r="H315" s="123">
        <v>135844.52376099999</v>
      </c>
      <c r="I315" s="123">
        <v>1932012.6099999901</v>
      </c>
    </row>
    <row r="316" spans="1:9" ht="12" x14ac:dyDescent="0.2">
      <c r="A316" s="106" t="s">
        <v>331</v>
      </c>
      <c r="B316" s="123">
        <v>-449913.13</v>
      </c>
      <c r="C316" s="123">
        <v>-178580.17</v>
      </c>
      <c r="D316" s="123">
        <v>-181183.77</v>
      </c>
      <c r="E316" s="123">
        <v>-123947.817056999</v>
      </c>
      <c r="F316" s="123">
        <v>-57235.952942999997</v>
      </c>
      <c r="G316" s="123">
        <v>-573860.94705700001</v>
      </c>
      <c r="H316" s="123">
        <v>-235816.12294299999</v>
      </c>
      <c r="I316" s="123">
        <v>-809677.07</v>
      </c>
    </row>
    <row r="317" spans="1:9" ht="12" x14ac:dyDescent="0.2">
      <c r="A317" s="104" t="s">
        <v>332</v>
      </c>
      <c r="B317" s="124">
        <v>1110031.1599999899</v>
      </c>
      <c r="C317" s="124">
        <v>-151700.67000000001</v>
      </c>
      <c r="D317" s="124">
        <v>18820858.359999999</v>
      </c>
      <c r="E317" s="125">
        <v>12875349.204075901</v>
      </c>
      <c r="F317" s="125">
        <v>5945509.1559239998</v>
      </c>
      <c r="G317" s="125">
        <v>13985380.364075899</v>
      </c>
      <c r="H317" s="125">
        <v>5793808.4859239999</v>
      </c>
      <c r="I317" s="125">
        <v>19779188.849999901</v>
      </c>
    </row>
    <row r="318" spans="1:9" ht="12" x14ac:dyDescent="0.2">
      <c r="A318" s="105" t="s">
        <v>333</v>
      </c>
      <c r="B318" s="123"/>
      <c r="C318" s="123"/>
      <c r="D318" s="123"/>
      <c r="E318" s="123"/>
      <c r="F318" s="123"/>
      <c r="G318" s="123"/>
      <c r="H318" s="123"/>
      <c r="I318" s="123"/>
    </row>
    <row r="319" spans="1:9" ht="12" x14ac:dyDescent="0.2">
      <c r="A319" s="104" t="s">
        <v>334</v>
      </c>
      <c r="B319" s="123">
        <v>0</v>
      </c>
      <c r="C319" s="123">
        <v>0</v>
      </c>
      <c r="D319" s="123">
        <v>0</v>
      </c>
      <c r="E319" s="123">
        <v>0</v>
      </c>
      <c r="F319" s="123">
        <v>0</v>
      </c>
      <c r="G319" s="123">
        <v>0</v>
      </c>
      <c r="H319" s="123">
        <v>0</v>
      </c>
      <c r="I319" s="123">
        <v>0</v>
      </c>
    </row>
    <row r="320" spans="1:9" ht="12" x14ac:dyDescent="0.2">
      <c r="A320" s="106" t="s">
        <v>335</v>
      </c>
      <c r="B320" s="123">
        <v>0</v>
      </c>
      <c r="C320" s="123">
        <v>0</v>
      </c>
      <c r="D320" s="123">
        <v>0</v>
      </c>
      <c r="E320" s="123">
        <v>0</v>
      </c>
      <c r="F320" s="123">
        <v>0</v>
      </c>
      <c r="G320" s="123">
        <v>0</v>
      </c>
      <c r="H320" s="123">
        <v>0</v>
      </c>
      <c r="I320" s="123">
        <v>0</v>
      </c>
    </row>
    <row r="321" spans="1:9" ht="12" x14ac:dyDescent="0.2">
      <c r="A321" s="104" t="s">
        <v>336</v>
      </c>
      <c r="B321" s="124">
        <v>0</v>
      </c>
      <c r="C321" s="124">
        <v>0</v>
      </c>
      <c r="D321" s="124">
        <v>0</v>
      </c>
      <c r="E321" s="125">
        <v>0</v>
      </c>
      <c r="F321" s="125">
        <v>0</v>
      </c>
      <c r="G321" s="125">
        <v>0</v>
      </c>
      <c r="H321" s="125">
        <v>0</v>
      </c>
      <c r="I321" s="125">
        <v>0</v>
      </c>
    </row>
    <row r="322" spans="1:9" ht="12" x14ac:dyDescent="0.2">
      <c r="A322" s="104"/>
      <c r="B322" s="128"/>
      <c r="C322" s="128"/>
      <c r="D322" s="128"/>
      <c r="E322" s="128"/>
      <c r="F322" s="128"/>
      <c r="G322" s="128"/>
      <c r="H322" s="128"/>
      <c r="I322" s="128"/>
    </row>
    <row r="323" spans="1:9" ht="12.75" thickBot="1" x14ac:dyDescent="0.25">
      <c r="A323" s="107" t="s">
        <v>1</v>
      </c>
      <c r="B323" s="129">
        <v>368308.609999999</v>
      </c>
      <c r="C323" s="129">
        <v>-425155.62</v>
      </c>
      <c r="D323" s="129">
        <v>15264590.119999999</v>
      </c>
      <c r="E323" s="130">
        <v>10442506.101091901</v>
      </c>
      <c r="F323" s="130">
        <v>4822084.0189079996</v>
      </c>
      <c r="G323" s="130">
        <v>10810814.7110919</v>
      </c>
      <c r="H323" s="130">
        <v>4396928.3989080004</v>
      </c>
      <c r="I323" s="130">
        <v>15207743.109999901</v>
      </c>
    </row>
    <row r="324" spans="1:9" ht="12.75" thickTop="1" x14ac:dyDescent="0.2">
      <c r="A324" s="104"/>
      <c r="B324" s="128"/>
      <c r="C324" s="128"/>
      <c r="D324" s="128"/>
      <c r="E324" s="128"/>
      <c r="F324" s="128"/>
      <c r="G324" s="128"/>
      <c r="H324" s="128"/>
      <c r="I324" s="128"/>
    </row>
    <row r="325" spans="1:9" ht="12.75" thickBot="1" x14ac:dyDescent="0.25">
      <c r="A325" s="107" t="s">
        <v>0</v>
      </c>
      <c r="B325" s="129">
        <v>29177041.219999898</v>
      </c>
      <c r="C325" s="129">
        <v>3239981.83</v>
      </c>
      <c r="D325" s="129">
        <v>-33899245.099999897</v>
      </c>
      <c r="E325" s="130">
        <v>-22855975.809134901</v>
      </c>
      <c r="F325" s="130">
        <v>-11043269.290865</v>
      </c>
      <c r="G325" s="130">
        <v>6321065.4108649502</v>
      </c>
      <c r="H325" s="130">
        <v>-7803287.4608650003</v>
      </c>
      <c r="I325" s="130">
        <v>-1482222.0500000501</v>
      </c>
    </row>
    <row r="326" spans="1:9" ht="12" thickTop="1" x14ac:dyDescent="0.2"/>
    <row r="327" spans="1:9" x14ac:dyDescent="0.2">
      <c r="B327" s="121">
        <v>0</v>
      </c>
      <c r="C327" s="121">
        <v>0</v>
      </c>
      <c r="D327" s="121">
        <v>0</v>
      </c>
      <c r="E327" s="121">
        <v>0</v>
      </c>
      <c r="F327" s="121">
        <v>0</v>
      </c>
      <c r="G327" s="121">
        <v>0</v>
      </c>
      <c r="H327" s="121">
        <v>0</v>
      </c>
      <c r="I327" s="121">
        <v>0</v>
      </c>
    </row>
  </sheetData>
  <mergeCells count="3">
    <mergeCell ref="A1:I1"/>
    <mergeCell ref="A2:I2"/>
    <mergeCell ref="A3:I3"/>
  </mergeCells>
  <printOptions horizontalCentered="1"/>
  <pageMargins left="0.75" right="0.75" top="1" bottom="1" header="0.5" footer="0.5"/>
  <pageSetup scale="80" orientation="portrait" r:id="rId1"/>
  <headerFooter>
    <oddFooter>&amp;CPage &amp;P of &amp;N&amp;R&amp;A</oddFooter>
  </headerFooter>
  <rowBreaks count="3" manualBreakCount="3">
    <brk id="63" max="8" man="1"/>
    <brk id="121" max="8" man="1"/>
    <brk id="178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7"/>
  <sheetViews>
    <sheetView topLeftCell="A16" zoomScaleNormal="100" workbookViewId="0">
      <selection activeCell="H54" sqref="H54"/>
    </sheetView>
  </sheetViews>
  <sheetFormatPr defaultColWidth="8.85546875" defaultRowHeight="12.75" outlineLevelCol="1" x14ac:dyDescent="0.2"/>
  <cols>
    <col min="1" max="1" width="3.28515625" style="53" customWidth="1"/>
    <col min="2" max="2" width="51.85546875" style="53" customWidth="1"/>
    <col min="3" max="3" width="15.140625" style="53" customWidth="1"/>
    <col min="4" max="4" width="13.85546875" style="53" customWidth="1"/>
    <col min="5" max="5" width="11" style="53" customWidth="1"/>
    <col min="6" max="6" width="13.7109375" style="53" customWidth="1"/>
    <col min="7" max="7" width="12.28515625" style="53" customWidth="1"/>
    <col min="8" max="8" width="17.85546875" style="53" customWidth="1"/>
    <col min="9" max="9" width="5" style="53" hidden="1" customWidth="1" outlineLevel="1"/>
    <col min="10" max="10" width="4.5703125" style="53" hidden="1" customWidth="1" outlineLevel="1"/>
    <col min="11" max="11" width="12.5703125" style="53" customWidth="1" collapsed="1"/>
    <col min="12" max="16384" width="8.85546875" style="53"/>
  </cols>
  <sheetData>
    <row r="1" spans="1:10" ht="15.95" customHeight="1" x14ac:dyDescent="0.2">
      <c r="A1" s="52"/>
      <c r="B1" s="141" t="s">
        <v>337</v>
      </c>
      <c r="C1" s="141"/>
      <c r="D1" s="141"/>
      <c r="E1" s="141"/>
      <c r="F1" s="141"/>
      <c r="G1" s="141"/>
      <c r="H1" s="141"/>
    </row>
    <row r="2" spans="1:10" ht="15.95" customHeight="1" x14ac:dyDescent="0.2">
      <c r="A2" s="33"/>
      <c r="B2" s="140" t="s">
        <v>357</v>
      </c>
      <c r="C2" s="140"/>
      <c r="D2" s="140"/>
      <c r="E2" s="140"/>
      <c r="F2" s="140"/>
      <c r="G2" s="140"/>
      <c r="H2" s="140"/>
    </row>
    <row r="3" spans="1:10" ht="15.95" customHeight="1" x14ac:dyDescent="0.2">
      <c r="A3" s="140" t="str">
        <f>Allocated!A3</f>
        <v>FOR THE MONTH ENDED SEPTEMBER 30, 2016</v>
      </c>
      <c r="B3" s="140"/>
      <c r="C3" s="140"/>
      <c r="D3" s="140"/>
      <c r="E3" s="140"/>
      <c r="F3" s="140"/>
      <c r="G3" s="140"/>
      <c r="H3" s="140"/>
    </row>
    <row r="4" spans="1:10" ht="15.95" customHeight="1" x14ac:dyDescent="0.2">
      <c r="A4" s="54"/>
      <c r="B4" s="142" t="str">
        <f>Allocated!A5</f>
        <v>(Based on allocation factors developed using 12 ME 12/31/2015 information)</v>
      </c>
      <c r="C4" s="142"/>
      <c r="D4" s="142"/>
      <c r="E4" s="142"/>
      <c r="F4" s="142"/>
      <c r="G4" s="142"/>
      <c r="H4" s="142"/>
      <c r="J4" s="53" t="s">
        <v>358</v>
      </c>
    </row>
    <row r="5" spans="1:10" ht="51" x14ac:dyDescent="0.2">
      <c r="A5" s="55"/>
      <c r="B5" s="56" t="s">
        <v>359</v>
      </c>
      <c r="C5" s="57" t="s">
        <v>360</v>
      </c>
      <c r="D5" s="57" t="s">
        <v>361</v>
      </c>
      <c r="E5" s="58" t="s">
        <v>362</v>
      </c>
      <c r="F5" s="59" t="s">
        <v>363</v>
      </c>
      <c r="G5" s="59" t="s">
        <v>364</v>
      </c>
      <c r="H5" s="57" t="s">
        <v>33</v>
      </c>
    </row>
    <row r="6" spans="1:10" ht="15.95" customHeight="1" x14ac:dyDescent="0.2">
      <c r="A6" s="60" t="s">
        <v>18</v>
      </c>
      <c r="B6" s="61"/>
      <c r="C6" s="62"/>
      <c r="D6" s="62"/>
      <c r="E6" s="63"/>
      <c r="F6" s="64"/>
      <c r="G6" s="64"/>
      <c r="H6" s="20"/>
    </row>
    <row r="7" spans="1:10" ht="15.95" customHeight="1" x14ac:dyDescent="0.2">
      <c r="A7" s="60"/>
      <c r="B7" s="65" t="s">
        <v>365</v>
      </c>
      <c r="C7" s="66">
        <f t="shared" ref="C7:D10" si="0">$H7*F7</f>
        <v>12180.420688</v>
      </c>
      <c r="D7" s="66">
        <f t="shared" si="0"/>
        <v>8773.3393120000001</v>
      </c>
      <c r="E7" s="67">
        <v>1</v>
      </c>
      <c r="F7" s="68">
        <f>VLOOKUP($E7,$B$68:$G$74,5,FALSE)</f>
        <v>0.58130000000000004</v>
      </c>
      <c r="G7" s="68">
        <f>VLOOKUP($E7,$B$68:$G$74,6,FALSE)</f>
        <v>0.41870000000000002</v>
      </c>
      <c r="H7" s="14">
        <f>'Unallocated Detail'!D202</f>
        <v>20953.759999999998</v>
      </c>
    </row>
    <row r="8" spans="1:10" ht="15.95" customHeight="1" x14ac:dyDescent="0.2">
      <c r="A8" s="60" t="s">
        <v>366</v>
      </c>
      <c r="B8" s="65" t="s">
        <v>367</v>
      </c>
      <c r="C8" s="69">
        <f t="shared" si="0"/>
        <v>86266.803667999367</v>
      </c>
      <c r="D8" s="69">
        <f t="shared" si="0"/>
        <v>51363.706331999623</v>
      </c>
      <c r="E8" s="67">
        <v>2</v>
      </c>
      <c r="F8" s="68">
        <f>VLOOKUP($E8,$B$68:$G$74,5,FALSE)</f>
        <v>0.62680000000000002</v>
      </c>
      <c r="G8" s="68">
        <f>VLOOKUP($E8,$B$68:$G$74,6,FALSE)</f>
        <v>0.37319999999999998</v>
      </c>
      <c r="H8" s="113">
        <f>'Unallocated Detail'!D203</f>
        <v>137630.50999999899</v>
      </c>
    </row>
    <row r="9" spans="1:10" ht="15.95" customHeight="1" x14ac:dyDescent="0.2">
      <c r="A9" s="60" t="s">
        <v>366</v>
      </c>
      <c r="B9" s="65" t="s">
        <v>368</v>
      </c>
      <c r="C9" s="69">
        <f t="shared" si="0"/>
        <v>1572889.9921020002</v>
      </c>
      <c r="D9" s="69">
        <f t="shared" si="0"/>
        <v>1132924.5478980001</v>
      </c>
      <c r="E9" s="67">
        <v>1</v>
      </c>
      <c r="F9" s="68">
        <f>VLOOKUP($E9,$B$68:$G$74,5,FALSE)</f>
        <v>0.58130000000000004</v>
      </c>
      <c r="G9" s="68">
        <f>VLOOKUP($E9,$B$68:$G$74,6,FALSE)</f>
        <v>0.41870000000000002</v>
      </c>
      <c r="H9" s="113">
        <f>'Unallocated Detail'!D204</f>
        <v>2705814.54</v>
      </c>
    </row>
    <row r="10" spans="1:10" ht="15.95" customHeight="1" x14ac:dyDescent="0.2">
      <c r="A10" s="60" t="s">
        <v>366</v>
      </c>
      <c r="B10" s="65" t="s">
        <v>369</v>
      </c>
      <c r="C10" s="70">
        <f t="shared" si="0"/>
        <v>0</v>
      </c>
      <c r="D10" s="70">
        <f t="shared" si="0"/>
        <v>0</v>
      </c>
      <c r="E10" s="71">
        <v>1</v>
      </c>
      <c r="F10" s="72">
        <f>VLOOKUP($E10,$B$68:$G$74,5,FALSE)</f>
        <v>0.58130000000000004</v>
      </c>
      <c r="G10" s="72">
        <f>VLOOKUP($E10,$B$68:$G$74,6,FALSE)</f>
        <v>0.41870000000000002</v>
      </c>
      <c r="H10" s="114">
        <f>'Unallocated Detail'!D206</f>
        <v>0</v>
      </c>
      <c r="J10" s="13">
        <f>+C11+D11-H11</f>
        <v>0</v>
      </c>
    </row>
    <row r="11" spans="1:10" ht="15.95" customHeight="1" x14ac:dyDescent="0.2">
      <c r="A11" s="60" t="s">
        <v>366</v>
      </c>
      <c r="B11" s="61" t="s">
        <v>370</v>
      </c>
      <c r="C11" s="115">
        <f>SUM(C7:C10)</f>
        <v>1671337.2164579995</v>
      </c>
      <c r="D11" s="115">
        <f>SUM(D7:D10)</f>
        <v>1193061.5935419998</v>
      </c>
      <c r="E11" s="67"/>
      <c r="F11" s="66"/>
      <c r="G11" s="73"/>
      <c r="H11" s="113">
        <f>SUM(H7:H10)</f>
        <v>2864398.8099999991</v>
      </c>
      <c r="J11" s="13" t="e">
        <f>H11-#REF!</f>
        <v>#REF!</v>
      </c>
    </row>
    <row r="12" spans="1:10" ht="15.95" customHeight="1" x14ac:dyDescent="0.2">
      <c r="A12" s="60" t="s">
        <v>17</v>
      </c>
      <c r="B12" s="61"/>
      <c r="C12" s="115"/>
      <c r="D12" s="115"/>
      <c r="E12" s="67"/>
      <c r="F12" s="73"/>
      <c r="G12" s="73"/>
      <c r="H12" s="20"/>
    </row>
    <row r="13" spans="1:10" ht="15.95" customHeight="1" x14ac:dyDescent="0.2">
      <c r="A13" s="60"/>
      <c r="B13" s="65" t="s">
        <v>371</v>
      </c>
      <c r="C13" s="115">
        <f t="shared" ref="C13:D19" si="1">$H13*F13</f>
        <v>67478.530542999419</v>
      </c>
      <c r="D13" s="115">
        <f t="shared" si="1"/>
        <v>48603.579456999585</v>
      </c>
      <c r="E13" s="67">
        <v>1</v>
      </c>
      <c r="F13" s="68">
        <f t="shared" ref="F13:F19" si="2">VLOOKUP($E13,$B$68:$G$74,5,FALSE)</f>
        <v>0.58130000000000004</v>
      </c>
      <c r="G13" s="68">
        <f t="shared" ref="G13:G19" si="3">VLOOKUP($E13,$B$68:$G$74,6,FALSE)</f>
        <v>0.41870000000000002</v>
      </c>
      <c r="H13" s="113">
        <f>'Unallocated Detail'!D209</f>
        <v>116082.109999999</v>
      </c>
    </row>
    <row r="14" spans="1:10" ht="15.95" customHeight="1" x14ac:dyDescent="0.2">
      <c r="A14" s="60" t="s">
        <v>366</v>
      </c>
      <c r="B14" s="65" t="s">
        <v>372</v>
      </c>
      <c r="C14" s="115">
        <f t="shared" si="1"/>
        <v>56738.146906000002</v>
      </c>
      <c r="D14" s="115">
        <f t="shared" si="1"/>
        <v>40867.473094000001</v>
      </c>
      <c r="E14" s="67">
        <v>1</v>
      </c>
      <c r="F14" s="68">
        <f t="shared" si="2"/>
        <v>0.58130000000000004</v>
      </c>
      <c r="G14" s="68">
        <f t="shared" si="3"/>
        <v>0.41870000000000002</v>
      </c>
      <c r="H14" s="113">
        <f>'Unallocated Detail'!D210</f>
        <v>97605.62</v>
      </c>
    </row>
    <row r="15" spans="1:10" ht="15.95" customHeight="1" x14ac:dyDescent="0.2">
      <c r="A15" s="60" t="s">
        <v>366</v>
      </c>
      <c r="B15" s="65" t="s">
        <v>373</v>
      </c>
      <c r="C15" s="115">
        <f t="shared" si="1"/>
        <v>6992.0042860000003</v>
      </c>
      <c r="D15" s="115">
        <f t="shared" si="1"/>
        <v>5036.2157139999999</v>
      </c>
      <c r="E15" s="67">
        <v>1</v>
      </c>
      <c r="F15" s="68">
        <f t="shared" si="2"/>
        <v>0.58130000000000004</v>
      </c>
      <c r="G15" s="68">
        <f t="shared" si="3"/>
        <v>0.41870000000000002</v>
      </c>
      <c r="H15" s="113">
        <f>'Unallocated Detail'!D211</f>
        <v>12028.22</v>
      </c>
    </row>
    <row r="16" spans="1:10" ht="15.95" customHeight="1" x14ac:dyDescent="0.2">
      <c r="A16" s="60"/>
      <c r="B16" s="65" t="s">
        <v>374</v>
      </c>
      <c r="C16" s="115">
        <f t="shared" si="1"/>
        <v>0</v>
      </c>
      <c r="D16" s="115">
        <f t="shared" si="1"/>
        <v>0</v>
      </c>
      <c r="E16" s="67">
        <v>1</v>
      </c>
      <c r="F16" s="68">
        <f t="shared" si="2"/>
        <v>0.58130000000000004</v>
      </c>
      <c r="G16" s="68">
        <f t="shared" si="3"/>
        <v>0.41870000000000002</v>
      </c>
      <c r="H16" s="113">
        <f>'Unallocated Detail'!D212</f>
        <v>0</v>
      </c>
    </row>
    <row r="17" spans="1:11" ht="15.95" customHeight="1" x14ac:dyDescent="0.2">
      <c r="A17" s="60" t="s">
        <v>366</v>
      </c>
      <c r="B17" s="65" t="s">
        <v>375</v>
      </c>
      <c r="C17" s="115">
        <f t="shared" si="1"/>
        <v>0</v>
      </c>
      <c r="D17" s="115">
        <f t="shared" si="1"/>
        <v>0</v>
      </c>
      <c r="E17" s="67">
        <v>1</v>
      </c>
      <c r="F17" s="68">
        <f t="shared" si="2"/>
        <v>0.58130000000000004</v>
      </c>
      <c r="G17" s="68">
        <f t="shared" si="3"/>
        <v>0.41870000000000002</v>
      </c>
      <c r="H17" s="113">
        <f>'Unallocated Detail'!D213</f>
        <v>0</v>
      </c>
    </row>
    <row r="18" spans="1:11" ht="15.95" customHeight="1" x14ac:dyDescent="0.2">
      <c r="A18" s="60"/>
      <c r="B18" s="65" t="s">
        <v>376</v>
      </c>
      <c r="C18" s="115">
        <f t="shared" si="1"/>
        <v>0</v>
      </c>
      <c r="D18" s="115">
        <f t="shared" si="1"/>
        <v>0</v>
      </c>
      <c r="E18" s="67">
        <v>1</v>
      </c>
      <c r="F18" s="68">
        <f t="shared" si="2"/>
        <v>0.58130000000000004</v>
      </c>
      <c r="G18" s="68">
        <f t="shared" si="3"/>
        <v>0.41870000000000002</v>
      </c>
      <c r="H18" s="113">
        <f>'Unallocated Detail'!D214</f>
        <v>0</v>
      </c>
    </row>
    <row r="19" spans="1:11" ht="15.95" customHeight="1" x14ac:dyDescent="0.2">
      <c r="A19" s="60"/>
      <c r="B19" s="65" t="s">
        <v>377</v>
      </c>
      <c r="C19" s="114">
        <f t="shared" si="1"/>
        <v>0</v>
      </c>
      <c r="D19" s="114">
        <f t="shared" si="1"/>
        <v>0</v>
      </c>
      <c r="E19" s="71">
        <v>1</v>
      </c>
      <c r="F19" s="72">
        <f t="shared" si="2"/>
        <v>0.58130000000000004</v>
      </c>
      <c r="G19" s="72">
        <f t="shared" si="3"/>
        <v>0.41870000000000002</v>
      </c>
      <c r="H19" s="114">
        <f>'Unallocated Detail'!D215</f>
        <v>0</v>
      </c>
      <c r="J19" s="13">
        <f>+C20+D20-H20</f>
        <v>0</v>
      </c>
    </row>
    <row r="20" spans="1:11" ht="15.95" customHeight="1" x14ac:dyDescent="0.2">
      <c r="A20" s="60" t="s">
        <v>366</v>
      </c>
      <c r="B20" s="61" t="s">
        <v>370</v>
      </c>
      <c r="C20" s="115">
        <f>SUM(C13:C18)</f>
        <v>131208.68173499944</v>
      </c>
      <c r="D20" s="115">
        <f>SUM(D13:D18)</f>
        <v>94507.268264999599</v>
      </c>
      <c r="E20" s="67"/>
      <c r="F20" s="66"/>
      <c r="G20" s="73"/>
      <c r="H20" s="113">
        <f>SUM(H13:H18)</f>
        <v>225715.94999999899</v>
      </c>
      <c r="J20" s="13" t="e">
        <f>H20-#REF!</f>
        <v>#REF!</v>
      </c>
    </row>
    <row r="21" spans="1:11" ht="15.95" customHeight="1" x14ac:dyDescent="0.2">
      <c r="A21" s="60" t="s">
        <v>15</v>
      </c>
      <c r="B21" s="61"/>
      <c r="C21" s="115"/>
      <c r="D21" s="115"/>
      <c r="E21" s="67"/>
      <c r="F21" s="73"/>
      <c r="G21" s="73"/>
      <c r="H21" s="113"/>
    </row>
    <row r="22" spans="1:11" ht="15.95" customHeight="1" x14ac:dyDescent="0.2">
      <c r="A22" s="60"/>
      <c r="B22" s="65" t="s">
        <v>378</v>
      </c>
      <c r="C22" s="115">
        <f t="shared" ref="C22:D33" si="4">$H22*F22</f>
        <v>2041491.3705019932</v>
      </c>
      <c r="D22" s="115">
        <f t="shared" si="4"/>
        <v>942708.84949799685</v>
      </c>
      <c r="E22" s="67">
        <v>4</v>
      </c>
      <c r="F22" s="68">
        <f t="shared" ref="F22:F34" si="5">VLOOKUP($E22,$B$68:$G$74,5,FALSE)</f>
        <v>0.68410000000000004</v>
      </c>
      <c r="G22" s="68">
        <f t="shared" ref="G22:G34" si="6">VLOOKUP($E22,$B$68:$G$74,6,FALSE)</f>
        <v>0.31590000000000001</v>
      </c>
      <c r="H22" s="113">
        <f>'Unallocated Detail'!D221</f>
        <v>2984200.21999999</v>
      </c>
      <c r="K22" s="118"/>
    </row>
    <row r="23" spans="1:11" ht="15.95" customHeight="1" x14ac:dyDescent="0.2">
      <c r="A23" s="60"/>
      <c r="B23" s="65" t="s">
        <v>379</v>
      </c>
      <c r="C23" s="115">
        <f t="shared" si="4"/>
        <v>355837.74133700004</v>
      </c>
      <c r="D23" s="115">
        <f t="shared" si="4"/>
        <v>164316.82866300002</v>
      </c>
      <c r="E23" s="67">
        <v>4</v>
      </c>
      <c r="F23" s="68">
        <f t="shared" si="5"/>
        <v>0.68410000000000004</v>
      </c>
      <c r="G23" s="68">
        <f t="shared" si="6"/>
        <v>0.31590000000000001</v>
      </c>
      <c r="H23" s="113">
        <f>'Unallocated Detail'!D222</f>
        <v>520154.57</v>
      </c>
      <c r="K23" s="118"/>
    </row>
    <row r="24" spans="1:11" ht="15.95" customHeight="1" x14ac:dyDescent="0.2">
      <c r="A24" s="60" t="s">
        <v>366</v>
      </c>
      <c r="B24" s="65" t="s">
        <v>380</v>
      </c>
      <c r="C24" s="115">
        <f t="shared" si="4"/>
        <v>-13338.964896000001</v>
      </c>
      <c r="D24" s="115">
        <f t="shared" si="4"/>
        <v>-6159.5951040000009</v>
      </c>
      <c r="E24" s="67">
        <v>4</v>
      </c>
      <c r="F24" s="68">
        <f t="shared" si="5"/>
        <v>0.68410000000000004</v>
      </c>
      <c r="G24" s="68">
        <f t="shared" si="6"/>
        <v>0.31590000000000001</v>
      </c>
      <c r="H24" s="113">
        <f>'Unallocated Detail'!D223</f>
        <v>-19498.560000000001</v>
      </c>
      <c r="K24" s="118"/>
    </row>
    <row r="25" spans="1:11" ht="15.95" customHeight="1" x14ac:dyDescent="0.2">
      <c r="A25" s="60" t="s">
        <v>366</v>
      </c>
      <c r="B25" s="65" t="s">
        <v>381</v>
      </c>
      <c r="C25" s="115">
        <f t="shared" si="4"/>
        <v>1413432.4046780001</v>
      </c>
      <c r="D25" s="115">
        <f t="shared" si="4"/>
        <v>652687.17532200005</v>
      </c>
      <c r="E25" s="67">
        <v>4</v>
      </c>
      <c r="F25" s="68">
        <f t="shared" si="5"/>
        <v>0.68410000000000004</v>
      </c>
      <c r="G25" s="68">
        <f t="shared" si="6"/>
        <v>0.31590000000000001</v>
      </c>
      <c r="H25" s="113">
        <f>'Unallocated Detail'!D224</f>
        <v>2066119.58</v>
      </c>
      <c r="K25" s="118"/>
    </row>
    <row r="26" spans="1:11" ht="15.95" customHeight="1" x14ac:dyDescent="0.2">
      <c r="A26" s="60" t="s">
        <v>366</v>
      </c>
      <c r="B26" s="65" t="s">
        <v>382</v>
      </c>
      <c r="C26" s="115">
        <f t="shared" si="4"/>
        <v>12248.696239999999</v>
      </c>
      <c r="D26" s="115">
        <f t="shared" si="4"/>
        <v>7850.9037599999992</v>
      </c>
      <c r="E26" s="67">
        <v>3</v>
      </c>
      <c r="F26" s="68">
        <f t="shared" si="5"/>
        <v>0.60940000000000005</v>
      </c>
      <c r="G26" s="68">
        <f t="shared" si="6"/>
        <v>0.3906</v>
      </c>
      <c r="H26" s="113">
        <f>'Unallocated Detail'!D225</f>
        <v>20099.599999999999</v>
      </c>
      <c r="K26" s="118"/>
    </row>
    <row r="27" spans="1:11" ht="15.95" customHeight="1" x14ac:dyDescent="0.2">
      <c r="A27" s="60" t="s">
        <v>366</v>
      </c>
      <c r="B27" s="65" t="s">
        <v>383</v>
      </c>
      <c r="C27" s="115">
        <f t="shared" si="4"/>
        <v>236900.45009300002</v>
      </c>
      <c r="D27" s="115">
        <f t="shared" si="4"/>
        <v>170635.15990699999</v>
      </c>
      <c r="E27" s="67">
        <v>1</v>
      </c>
      <c r="F27" s="68">
        <f t="shared" si="5"/>
        <v>0.58130000000000004</v>
      </c>
      <c r="G27" s="68">
        <f t="shared" si="6"/>
        <v>0.41870000000000002</v>
      </c>
      <c r="H27" s="113">
        <f>'Unallocated Detail'!D226</f>
        <v>407535.61</v>
      </c>
      <c r="K27" s="118"/>
    </row>
    <row r="28" spans="1:11" ht="15.95" customHeight="1" x14ac:dyDescent="0.2">
      <c r="A28" s="60" t="s">
        <v>366</v>
      </c>
      <c r="B28" s="65" t="s">
        <v>384</v>
      </c>
      <c r="C28" s="115">
        <f t="shared" si="4"/>
        <v>899236.22332799993</v>
      </c>
      <c r="D28" s="115">
        <f t="shared" si="4"/>
        <v>385570.49667199998</v>
      </c>
      <c r="E28" s="67">
        <v>5</v>
      </c>
      <c r="F28" s="68">
        <f t="shared" si="5"/>
        <v>0.69989999999999997</v>
      </c>
      <c r="G28" s="68">
        <f t="shared" si="6"/>
        <v>0.30009999999999998</v>
      </c>
      <c r="H28" s="113">
        <f>'Unallocated Detail'!D227</f>
        <v>1284806.72</v>
      </c>
      <c r="K28" s="118"/>
    </row>
    <row r="29" spans="1:11" ht="15.95" customHeight="1" x14ac:dyDescent="0.2">
      <c r="A29" s="60"/>
      <c r="B29" s="65" t="s">
        <v>385</v>
      </c>
      <c r="C29" s="115">
        <f t="shared" si="4"/>
        <v>7711.7293209999998</v>
      </c>
      <c r="D29" s="115">
        <f t="shared" si="4"/>
        <v>3561.0806790000001</v>
      </c>
      <c r="E29" s="67">
        <v>4</v>
      </c>
      <c r="F29" s="68">
        <f t="shared" si="5"/>
        <v>0.68410000000000004</v>
      </c>
      <c r="G29" s="68">
        <f t="shared" si="6"/>
        <v>0.31590000000000001</v>
      </c>
      <c r="H29" s="113">
        <f>'Unallocated Detail'!D228</f>
        <v>11272.81</v>
      </c>
      <c r="K29" s="118"/>
    </row>
    <row r="30" spans="1:11" ht="15.95" customHeight="1" x14ac:dyDescent="0.2">
      <c r="A30" s="60" t="s">
        <v>366</v>
      </c>
      <c r="B30" s="65" t="s">
        <v>386</v>
      </c>
      <c r="C30" s="115">
        <f t="shared" si="4"/>
        <v>581.48500000000001</v>
      </c>
      <c r="D30" s="115">
        <f t="shared" si="4"/>
        <v>268.51499999999999</v>
      </c>
      <c r="E30" s="67">
        <v>4</v>
      </c>
      <c r="F30" s="68">
        <f t="shared" si="5"/>
        <v>0.68410000000000004</v>
      </c>
      <c r="G30" s="68">
        <f t="shared" si="6"/>
        <v>0.31590000000000001</v>
      </c>
      <c r="H30" s="113">
        <f>'Unallocated Detail'!D229</f>
        <v>850</v>
      </c>
      <c r="K30" s="118"/>
    </row>
    <row r="31" spans="1:11" ht="15.95" customHeight="1" x14ac:dyDescent="0.2">
      <c r="A31" s="60" t="s">
        <v>366</v>
      </c>
      <c r="B31" s="65" t="s">
        <v>387</v>
      </c>
      <c r="C31" s="115">
        <f t="shared" si="4"/>
        <v>243036.04083099999</v>
      </c>
      <c r="D31" s="115">
        <f t="shared" si="4"/>
        <v>112227.869169</v>
      </c>
      <c r="E31" s="67">
        <v>4</v>
      </c>
      <c r="F31" s="68">
        <f t="shared" si="5"/>
        <v>0.68410000000000004</v>
      </c>
      <c r="G31" s="68">
        <f t="shared" si="6"/>
        <v>0.31590000000000001</v>
      </c>
      <c r="H31" s="113">
        <f>'Unallocated Detail'!D230</f>
        <v>355263.91</v>
      </c>
      <c r="K31" s="118"/>
    </row>
    <row r="32" spans="1:11" ht="15.95" customHeight="1" x14ac:dyDescent="0.2">
      <c r="A32" s="60" t="s">
        <v>366</v>
      </c>
      <c r="B32" s="65" t="s">
        <v>388</v>
      </c>
      <c r="C32" s="115">
        <f t="shared" si="4"/>
        <v>677526.33943900012</v>
      </c>
      <c r="D32" s="115">
        <f t="shared" si="4"/>
        <v>312864.45056100003</v>
      </c>
      <c r="E32" s="67">
        <v>4</v>
      </c>
      <c r="F32" s="68">
        <f t="shared" si="5"/>
        <v>0.68410000000000004</v>
      </c>
      <c r="G32" s="68">
        <f t="shared" si="6"/>
        <v>0.31590000000000001</v>
      </c>
      <c r="H32" s="113">
        <f>'Unallocated Detail'!D231</f>
        <v>990390.79</v>
      </c>
      <c r="K32" s="118"/>
    </row>
    <row r="33" spans="1:11" ht="15.95" customHeight="1" x14ac:dyDescent="0.2">
      <c r="A33" s="60"/>
      <c r="B33" s="65" t="s">
        <v>389</v>
      </c>
      <c r="C33" s="115">
        <f t="shared" si="4"/>
        <v>0</v>
      </c>
      <c r="D33" s="115">
        <f t="shared" si="4"/>
        <v>0</v>
      </c>
      <c r="E33" s="67">
        <v>4</v>
      </c>
      <c r="F33" s="68">
        <f t="shared" si="5"/>
        <v>0.68410000000000004</v>
      </c>
      <c r="G33" s="68">
        <f t="shared" si="6"/>
        <v>0.31590000000000001</v>
      </c>
      <c r="H33" s="113">
        <f>'Unallocated Detail'!D232</f>
        <v>0</v>
      </c>
      <c r="K33" s="118">
        <v>0</v>
      </c>
    </row>
    <row r="34" spans="1:11" ht="15.95" customHeight="1" x14ac:dyDescent="0.2">
      <c r="A34" s="60"/>
      <c r="B34" s="65" t="s">
        <v>390</v>
      </c>
      <c r="C34" s="114">
        <f>$H34*F34</f>
        <v>1168440.9597710001</v>
      </c>
      <c r="D34" s="114">
        <f>$H34*G34</f>
        <v>539556.35022900009</v>
      </c>
      <c r="E34" s="71">
        <v>4</v>
      </c>
      <c r="F34" s="72">
        <f t="shared" si="5"/>
        <v>0.68410000000000004</v>
      </c>
      <c r="G34" s="72">
        <f t="shared" si="6"/>
        <v>0.31590000000000001</v>
      </c>
      <c r="H34" s="114">
        <f>'Unallocated Detail'!D233</f>
        <v>1707997.31</v>
      </c>
      <c r="J34" s="13">
        <f>+C35+D35-H35</f>
        <v>0</v>
      </c>
      <c r="K34" s="118"/>
    </row>
    <row r="35" spans="1:11" ht="15.95" customHeight="1" x14ac:dyDescent="0.2">
      <c r="A35" s="60" t="s">
        <v>366</v>
      </c>
      <c r="B35" s="61" t="s">
        <v>370</v>
      </c>
      <c r="C35" s="115">
        <f>SUM(C22:C34)</f>
        <v>7043104.4756439934</v>
      </c>
      <c r="D35" s="115">
        <f>SUM(D22:D34)</f>
        <v>3286088.0843559969</v>
      </c>
      <c r="E35" s="67"/>
      <c r="F35" s="66"/>
      <c r="G35" s="73"/>
      <c r="H35" s="113">
        <f>SUM(H22:H34)</f>
        <v>10329192.559999989</v>
      </c>
      <c r="J35" s="13" t="e">
        <f>H35-#REF!</f>
        <v>#REF!</v>
      </c>
    </row>
    <row r="36" spans="1:11" ht="15.95" customHeight="1" x14ac:dyDescent="0.2">
      <c r="A36" s="60" t="s">
        <v>391</v>
      </c>
      <c r="B36" s="61"/>
      <c r="C36" s="115"/>
      <c r="D36" s="115"/>
      <c r="E36" s="67"/>
      <c r="F36" s="73"/>
      <c r="G36" s="73"/>
      <c r="H36" s="20"/>
    </row>
    <row r="37" spans="1:11" ht="15.95" customHeight="1" x14ac:dyDescent="0.2">
      <c r="A37" s="60"/>
      <c r="B37" s="65" t="s">
        <v>392</v>
      </c>
      <c r="C37" s="115">
        <f>$H37*F37</f>
        <v>1406096.1368010002</v>
      </c>
      <c r="D37" s="115">
        <f>$H37*G37</f>
        <v>649299.47319900012</v>
      </c>
      <c r="E37" s="67">
        <v>4</v>
      </c>
      <c r="F37" s="68">
        <f>VLOOKUP($E37,$B$68:$G$74,5,FALSE)</f>
        <v>0.68410000000000004</v>
      </c>
      <c r="G37" s="68">
        <f>VLOOKUP($E37,$B$68:$G$74,6,FALSE)</f>
        <v>0.31590000000000001</v>
      </c>
      <c r="H37" s="115">
        <f>'Unallocated Detail'!D239</f>
        <v>2055395.61</v>
      </c>
    </row>
    <row r="38" spans="1:11" ht="15.95" customHeight="1" x14ac:dyDescent="0.2">
      <c r="A38" s="60"/>
      <c r="B38" s="75" t="s">
        <v>393</v>
      </c>
      <c r="C38" s="114">
        <f>$H38*F38</f>
        <v>0</v>
      </c>
      <c r="D38" s="114">
        <f>$H38*G38</f>
        <v>0</v>
      </c>
      <c r="E38" s="71">
        <v>4</v>
      </c>
      <c r="F38" s="72">
        <f>VLOOKUP($E38,$B$68:$G$74,5,FALSE)</f>
        <v>0.68410000000000004</v>
      </c>
      <c r="G38" s="72">
        <f>VLOOKUP($E38,$B$68:$G$74,6,FALSE)</f>
        <v>0.31590000000000001</v>
      </c>
      <c r="H38" s="114">
        <f>'Unallocated Detail'!D240</f>
        <v>0</v>
      </c>
      <c r="J38" s="13">
        <f>+C39+D39-H39</f>
        <v>0</v>
      </c>
    </row>
    <row r="39" spans="1:11" ht="15.95" customHeight="1" x14ac:dyDescent="0.2">
      <c r="A39" s="60"/>
      <c r="B39" s="61" t="s">
        <v>370</v>
      </c>
      <c r="C39" s="115">
        <f>SUM(C37:C38)</f>
        <v>1406096.1368010002</v>
      </c>
      <c r="D39" s="115">
        <f>SUM(D37:D38)</f>
        <v>649299.47319900012</v>
      </c>
      <c r="E39" s="67"/>
      <c r="F39" s="73"/>
      <c r="G39" s="73"/>
      <c r="H39" s="116">
        <f>SUM(H37:H38)</f>
        <v>2055395.61</v>
      </c>
      <c r="J39" s="13" t="e">
        <f>H39-#REF!</f>
        <v>#REF!</v>
      </c>
    </row>
    <row r="40" spans="1:11" ht="15.95" customHeight="1" x14ac:dyDescent="0.2">
      <c r="A40" s="60" t="s">
        <v>13</v>
      </c>
      <c r="B40" s="65"/>
      <c r="C40" s="115"/>
      <c r="D40" s="115"/>
      <c r="E40" s="67"/>
      <c r="F40" s="73"/>
      <c r="G40" s="73"/>
      <c r="H40" s="113"/>
    </row>
    <row r="41" spans="1:11" ht="15.95" customHeight="1" x14ac:dyDescent="0.2">
      <c r="A41" s="60"/>
      <c r="B41" s="65" t="s">
        <v>394</v>
      </c>
      <c r="C41" s="115">
        <f>$H41*F41</f>
        <v>1736188.4313740002</v>
      </c>
      <c r="D41" s="115">
        <f t="shared" ref="C41:D43" si="7">$H41*G41</f>
        <v>801727.70862600009</v>
      </c>
      <c r="E41" s="67">
        <v>4</v>
      </c>
      <c r="F41" s="68">
        <f>VLOOKUP($E41,$B$68:$G$74,5,FALSE)</f>
        <v>0.68410000000000004</v>
      </c>
      <c r="G41" s="68">
        <f>VLOOKUP($E41,$B$68:$G$74,6,FALSE)</f>
        <v>0.31590000000000001</v>
      </c>
      <c r="H41" s="115">
        <f>'Unallocated Detail'!D243</f>
        <v>2537916.14</v>
      </c>
    </row>
    <row r="42" spans="1:11" ht="15.95" customHeight="1" x14ac:dyDescent="0.2">
      <c r="A42" s="60"/>
      <c r="B42" s="65" t="s">
        <v>395</v>
      </c>
      <c r="C42" s="115">
        <f t="shared" si="7"/>
        <v>0</v>
      </c>
      <c r="D42" s="115">
        <f t="shared" si="7"/>
        <v>0</v>
      </c>
      <c r="E42" s="67">
        <v>4</v>
      </c>
      <c r="F42" s="68">
        <f>VLOOKUP($E42,$B$68:$G$74,5,FALSE)</f>
        <v>0.68410000000000004</v>
      </c>
      <c r="G42" s="68">
        <f>VLOOKUP($E42,$B$68:$G$74,6,FALSE)</f>
        <v>0.31590000000000001</v>
      </c>
      <c r="H42" s="115">
        <f>'Unallocated Detail'!D244</f>
        <v>0</v>
      </c>
    </row>
    <row r="43" spans="1:11" ht="15.95" customHeight="1" x14ac:dyDescent="0.2">
      <c r="A43" s="60"/>
      <c r="B43" s="75" t="s">
        <v>396</v>
      </c>
      <c r="C43" s="114">
        <f t="shared" si="7"/>
        <v>0</v>
      </c>
      <c r="D43" s="114">
        <f t="shared" si="7"/>
        <v>0</v>
      </c>
      <c r="E43" s="71">
        <v>4</v>
      </c>
      <c r="F43" s="72">
        <f>VLOOKUP($E43,$B$68:$G$74,5,FALSE)</f>
        <v>0.68410000000000004</v>
      </c>
      <c r="G43" s="72">
        <f>VLOOKUP($E43,$B$68:$G$74,6,FALSE)</f>
        <v>0.31590000000000001</v>
      </c>
      <c r="H43" s="115">
        <f>'Unallocated Detail'!D245</f>
        <v>0</v>
      </c>
      <c r="J43" s="13">
        <f>+C44+D44-H44</f>
        <v>0</v>
      </c>
    </row>
    <row r="44" spans="1:11" ht="15.95" customHeight="1" x14ac:dyDescent="0.2">
      <c r="A44" s="60" t="s">
        <v>366</v>
      </c>
      <c r="B44" s="61" t="s">
        <v>370</v>
      </c>
      <c r="C44" s="115">
        <f>SUM(C41:C43)</f>
        <v>1736188.4313740002</v>
      </c>
      <c r="D44" s="115">
        <f>SUM(D41:D43)</f>
        <v>801727.70862600009</v>
      </c>
      <c r="E44" s="67"/>
      <c r="F44" s="73"/>
      <c r="G44" s="73"/>
      <c r="H44" s="116">
        <f>SUM(H41:H43)</f>
        <v>2537916.14</v>
      </c>
      <c r="J44" s="13" t="e">
        <f>H44-#REF!</f>
        <v>#REF!</v>
      </c>
    </row>
    <row r="45" spans="1:11" ht="15.95" customHeight="1" x14ac:dyDescent="0.25">
      <c r="A45" s="60" t="s">
        <v>11</v>
      </c>
      <c r="B45" s="135"/>
      <c r="C45" s="115"/>
      <c r="D45" s="115"/>
      <c r="E45" s="67"/>
      <c r="F45" s="73"/>
      <c r="G45" s="73"/>
      <c r="H45" s="113"/>
      <c r="J45" s="13"/>
    </row>
    <row r="46" spans="1:11" ht="15.95" customHeight="1" x14ac:dyDescent="0.25">
      <c r="A46" s="60"/>
      <c r="B46" s="134" t="s">
        <v>416</v>
      </c>
      <c r="C46" s="115"/>
      <c r="D46" s="115"/>
      <c r="E46" s="67">
        <v>4</v>
      </c>
      <c r="F46" s="68">
        <f t="shared" ref="F46:F51" si="8">VLOOKUP($E46,$B$68:$G$74,5,FALSE)</f>
        <v>0.68410000000000004</v>
      </c>
      <c r="G46" s="68">
        <f t="shared" ref="G46:G51" si="9">VLOOKUP($E46,$B$68:$G$74,6,FALSE)</f>
        <v>0.31590000000000001</v>
      </c>
      <c r="H46" s="113">
        <f>'Unallocated Detail'!D251</f>
        <v>0</v>
      </c>
      <c r="J46" s="13"/>
    </row>
    <row r="47" spans="1:11" ht="15.95" customHeight="1" x14ac:dyDescent="0.25">
      <c r="A47" s="60"/>
      <c r="B47" s="134" t="s">
        <v>417</v>
      </c>
      <c r="C47" s="115">
        <f>$H47*F47</f>
        <v>-81426.541725000003</v>
      </c>
      <c r="D47" s="115">
        <f t="shared" ref="D47" si="10">$H47*G47</f>
        <v>-37600.708275000005</v>
      </c>
      <c r="E47" s="67">
        <v>4</v>
      </c>
      <c r="F47" s="68">
        <f t="shared" si="8"/>
        <v>0.68410000000000004</v>
      </c>
      <c r="G47" s="68">
        <f t="shared" si="9"/>
        <v>0.31590000000000001</v>
      </c>
      <c r="H47" s="113">
        <f>'Unallocated Detail'!D252</f>
        <v>-119027.25</v>
      </c>
      <c r="J47" s="13"/>
    </row>
    <row r="48" spans="1:11" ht="15.95" customHeight="1" x14ac:dyDescent="0.25">
      <c r="A48" s="60"/>
      <c r="B48" s="134" t="s">
        <v>418</v>
      </c>
      <c r="C48" s="115"/>
      <c r="D48" s="115"/>
      <c r="E48" s="67">
        <v>4</v>
      </c>
      <c r="F48" s="68">
        <f t="shared" si="8"/>
        <v>0.68410000000000004</v>
      </c>
      <c r="G48" s="68">
        <f t="shared" si="9"/>
        <v>0.31590000000000001</v>
      </c>
      <c r="H48" s="113">
        <f>'Unallocated Detail'!D253</f>
        <v>0</v>
      </c>
      <c r="J48" s="13"/>
    </row>
    <row r="49" spans="1:10" ht="15.95" customHeight="1" x14ac:dyDescent="0.25">
      <c r="A49" s="60"/>
      <c r="B49" s="134" t="s">
        <v>419</v>
      </c>
      <c r="C49" s="115">
        <f>$H49*F49</f>
        <v>329167.04248200002</v>
      </c>
      <c r="D49" s="115">
        <f t="shared" ref="D49" si="11">$H49*G49</f>
        <v>152000.977518</v>
      </c>
      <c r="E49" s="67">
        <v>4</v>
      </c>
      <c r="F49" s="68">
        <f t="shared" si="8"/>
        <v>0.68410000000000004</v>
      </c>
      <c r="G49" s="68">
        <f t="shared" si="9"/>
        <v>0.31590000000000001</v>
      </c>
      <c r="H49" s="113">
        <f>'Unallocated Detail'!D254</f>
        <v>481168.02</v>
      </c>
      <c r="J49" s="13"/>
    </row>
    <row r="50" spans="1:10" ht="15.95" customHeight="1" x14ac:dyDescent="0.25">
      <c r="A50" s="60"/>
      <c r="B50" s="134" t="s">
        <v>420</v>
      </c>
      <c r="C50" s="115"/>
      <c r="D50" s="115"/>
      <c r="E50" s="67">
        <v>4</v>
      </c>
      <c r="F50" s="68">
        <f t="shared" si="8"/>
        <v>0.68410000000000004</v>
      </c>
      <c r="G50" s="68">
        <f t="shared" si="9"/>
        <v>0.31590000000000001</v>
      </c>
      <c r="H50" s="113">
        <f>'Unallocated Detail'!D255</f>
        <v>0</v>
      </c>
      <c r="J50" s="13"/>
    </row>
    <row r="51" spans="1:10" ht="15.95" customHeight="1" x14ac:dyDescent="0.25">
      <c r="A51" s="60"/>
      <c r="B51" s="134" t="s">
        <v>421</v>
      </c>
      <c r="C51" s="114"/>
      <c r="D51" s="114"/>
      <c r="E51" s="71">
        <v>4</v>
      </c>
      <c r="F51" s="72">
        <f t="shared" si="8"/>
        <v>0.68410000000000004</v>
      </c>
      <c r="G51" s="72">
        <f t="shared" si="9"/>
        <v>0.31590000000000001</v>
      </c>
      <c r="H51" s="117">
        <f>'Unallocated Detail'!D256</f>
        <v>0</v>
      </c>
      <c r="J51" s="13"/>
    </row>
    <row r="52" spans="1:10" ht="15.95" customHeight="1" x14ac:dyDescent="0.25">
      <c r="A52" s="60"/>
      <c r="B52" s="61" t="s">
        <v>370</v>
      </c>
      <c r="C52" s="115">
        <f>SUM(C46:C51)</f>
        <v>247740.500757</v>
      </c>
      <c r="D52" s="115">
        <f>SUM(D46:D51)</f>
        <v>114400.26924299999</v>
      </c>
      <c r="E52" s="67"/>
      <c r="F52" s="73"/>
      <c r="G52" s="73"/>
      <c r="H52" s="115">
        <f>SUM(H46:H51)</f>
        <v>362140.77</v>
      </c>
      <c r="J52" s="13"/>
    </row>
    <row r="53" spans="1:10" ht="15.95" customHeight="1" x14ac:dyDescent="0.2">
      <c r="A53" s="60" t="s">
        <v>397</v>
      </c>
      <c r="B53" s="61"/>
      <c r="C53" s="115"/>
      <c r="D53" s="115"/>
      <c r="E53" s="67"/>
      <c r="F53" s="73"/>
      <c r="G53" s="73"/>
      <c r="H53" s="113"/>
    </row>
    <row r="54" spans="1:10" ht="15.95" customHeight="1" x14ac:dyDescent="0.2">
      <c r="A54" s="60"/>
      <c r="B54" s="75" t="s">
        <v>398</v>
      </c>
      <c r="C54" s="114">
        <f>$H54*F54</f>
        <v>177794.26527399934</v>
      </c>
      <c r="D54" s="114">
        <f>$H54*G54</f>
        <v>82100.874725999689</v>
      </c>
      <c r="E54" s="71">
        <v>4</v>
      </c>
      <c r="F54" s="72">
        <f>VLOOKUP($E54,$B$68:$G$74,5,FALSE)</f>
        <v>0.68410000000000004</v>
      </c>
      <c r="G54" s="72">
        <f>VLOOKUP($E54,$B$68:$G$74,6,FALSE)</f>
        <v>0.31590000000000001</v>
      </c>
      <c r="H54" s="117">
        <f>'Unallocated Detail'!D265</f>
        <v>259895.139999999</v>
      </c>
      <c r="J54" s="13">
        <f>+C55+D55-H55</f>
        <v>0</v>
      </c>
    </row>
    <row r="55" spans="1:10" ht="15.95" customHeight="1" x14ac:dyDescent="0.2">
      <c r="A55" s="60" t="s">
        <v>366</v>
      </c>
      <c r="B55" s="61" t="s">
        <v>370</v>
      </c>
      <c r="C55" s="115">
        <f>C54</f>
        <v>177794.26527399934</v>
      </c>
      <c r="D55" s="115">
        <f>D54</f>
        <v>82100.874725999689</v>
      </c>
      <c r="E55" s="67"/>
      <c r="F55" s="73"/>
      <c r="G55" s="73"/>
      <c r="H55" s="113">
        <f>H54</f>
        <v>259895.139999999</v>
      </c>
      <c r="J55" s="13" t="e">
        <f>H55-#REF!</f>
        <v>#REF!</v>
      </c>
    </row>
    <row r="56" spans="1:10" ht="15.95" customHeight="1" x14ac:dyDescent="0.2">
      <c r="A56" s="60"/>
      <c r="B56" s="61"/>
      <c r="C56" s="115"/>
      <c r="D56" s="115"/>
      <c r="E56" s="67"/>
      <c r="F56" s="73"/>
      <c r="G56" s="73"/>
      <c r="H56" s="113"/>
    </row>
    <row r="57" spans="1:10" ht="15.95" customHeight="1" x14ac:dyDescent="0.2">
      <c r="A57" s="76" t="s">
        <v>399</v>
      </c>
      <c r="B57" s="54"/>
      <c r="C57" s="115"/>
      <c r="D57" s="115"/>
      <c r="E57" s="77"/>
      <c r="F57" s="77"/>
      <c r="G57" s="77"/>
      <c r="H57" s="113"/>
    </row>
    <row r="58" spans="1:10" ht="15.95" customHeight="1" x14ac:dyDescent="0.2">
      <c r="A58" s="76"/>
      <c r="B58" s="75" t="s">
        <v>400</v>
      </c>
      <c r="C58" s="114">
        <v>0</v>
      </c>
      <c r="D58" s="114">
        <v>0</v>
      </c>
      <c r="E58" s="71">
        <v>4</v>
      </c>
      <c r="F58" s="72">
        <f>VLOOKUP($E58,$B$68:$G$74,5,FALSE)</f>
        <v>0.68410000000000004</v>
      </c>
      <c r="G58" s="72">
        <f>VLOOKUP($E58,$B$68:$G$74,6,FALSE)</f>
        <v>0.31590000000000001</v>
      </c>
      <c r="H58" s="117">
        <v>0</v>
      </c>
      <c r="J58" s="13">
        <f>+C59+D59-H59</f>
        <v>0</v>
      </c>
    </row>
    <row r="59" spans="1:10" ht="15.95" customHeight="1" x14ac:dyDescent="0.2">
      <c r="A59" s="76"/>
      <c r="B59" s="61" t="s">
        <v>370</v>
      </c>
      <c r="C59" s="115">
        <f>SUM(C58)</f>
        <v>0</v>
      </c>
      <c r="D59" s="115">
        <f>SUM(D58)</f>
        <v>0</v>
      </c>
      <c r="E59" s="67"/>
      <c r="F59" s="78"/>
      <c r="G59" s="78"/>
      <c r="H59" s="113">
        <f>SUM(H58)</f>
        <v>0</v>
      </c>
    </row>
    <row r="60" spans="1:10" ht="15.95" customHeight="1" x14ac:dyDescent="0.2">
      <c r="A60" s="76"/>
      <c r="B60" s="54"/>
      <c r="C60" s="115"/>
      <c r="D60" s="115"/>
      <c r="E60" s="67"/>
      <c r="F60" s="73"/>
      <c r="G60" s="73"/>
      <c r="H60" s="113"/>
    </row>
    <row r="61" spans="1:10" ht="15.95" customHeight="1" x14ac:dyDescent="0.2">
      <c r="A61" s="60" t="s">
        <v>401</v>
      </c>
      <c r="B61" s="61"/>
      <c r="C61" s="115"/>
      <c r="D61" s="115"/>
      <c r="E61" s="67"/>
      <c r="F61" s="73"/>
      <c r="G61" s="73"/>
      <c r="H61" s="113"/>
    </row>
    <row r="62" spans="1:10" ht="15.95" customHeight="1" x14ac:dyDescent="0.2">
      <c r="A62" s="60"/>
      <c r="B62" s="75" t="s">
        <v>402</v>
      </c>
      <c r="C62" s="115">
        <f>$H62*F62</f>
        <v>0</v>
      </c>
      <c r="D62" s="115">
        <f>$H62*G62</f>
        <v>0</v>
      </c>
      <c r="E62" s="67">
        <v>4</v>
      </c>
      <c r="F62" s="68">
        <f>VLOOKUP($E62,$B$68:$G$74,5,FALSE)</f>
        <v>0.68410000000000004</v>
      </c>
      <c r="G62" s="103">
        <f>VLOOKUP($E62,$B$68:$G$74,6,FALSE)</f>
        <v>0.31590000000000001</v>
      </c>
      <c r="H62" s="115">
        <f>'Unallocated Detail'!D273</f>
        <v>0</v>
      </c>
    </row>
    <row r="63" spans="1:10" ht="15.95" customHeight="1" x14ac:dyDescent="0.2">
      <c r="A63" s="60"/>
      <c r="B63" s="75" t="s">
        <v>403</v>
      </c>
      <c r="C63" s="114">
        <f>$H63*F63</f>
        <v>0</v>
      </c>
      <c r="D63" s="114">
        <f>$H63*G63</f>
        <v>0</v>
      </c>
      <c r="E63" s="79">
        <v>4</v>
      </c>
      <c r="F63" s="72">
        <f>VLOOKUP($E63,$B$68:$G$74,5,FALSE)</f>
        <v>0.68410000000000004</v>
      </c>
      <c r="G63" s="72">
        <f>VLOOKUP($E63,$B$68:$G$74,6,FALSE)</f>
        <v>0.31590000000000001</v>
      </c>
      <c r="H63" s="114">
        <f>'Unallocated Detail'!D274</f>
        <v>0</v>
      </c>
      <c r="J63" s="13">
        <f>+C64+D64-H64</f>
        <v>0</v>
      </c>
    </row>
    <row r="64" spans="1:10" ht="15.95" customHeight="1" x14ac:dyDescent="0.2">
      <c r="A64" s="80" t="s">
        <v>366</v>
      </c>
      <c r="B64" s="81" t="s">
        <v>370</v>
      </c>
      <c r="C64" s="114">
        <f>SUM(C62:C63)</f>
        <v>0</v>
      </c>
      <c r="D64" s="114">
        <f>SUM(D62:D63)</f>
        <v>0</v>
      </c>
      <c r="E64" s="71"/>
      <c r="F64" s="82"/>
      <c r="G64" s="82"/>
      <c r="H64" s="117">
        <f>SUM(H62:H63)</f>
        <v>0</v>
      </c>
      <c r="J64" s="13">
        <v>0</v>
      </c>
    </row>
    <row r="65" spans="1:8" ht="15.95" customHeight="1" x14ac:dyDescent="0.2">
      <c r="A65" s="60"/>
      <c r="B65" s="61"/>
      <c r="C65" s="74"/>
      <c r="D65" s="74"/>
      <c r="E65" s="74"/>
      <c r="F65" s="73"/>
      <c r="G65" s="73"/>
      <c r="H65" s="20"/>
    </row>
    <row r="66" spans="1:8" ht="15.95" customHeight="1" x14ac:dyDescent="0.35">
      <c r="A66" s="80" t="s">
        <v>404</v>
      </c>
      <c r="B66" s="81"/>
      <c r="C66" s="83">
        <f>C11+C20+C35+C39+C44+C55+C59+C64+C52</f>
        <v>12413469.708042992</v>
      </c>
      <c r="D66" s="83">
        <f>D11+D20+D35+D39+D44+D55+D59+D64+D52</f>
        <v>6221185.271956997</v>
      </c>
      <c r="E66" s="83"/>
      <c r="F66" s="83"/>
      <c r="G66" s="84"/>
      <c r="H66" s="83">
        <f>H11+H20+H35+H39+H44+H55+H59+H64+H52</f>
        <v>18634654.979999986</v>
      </c>
    </row>
    <row r="67" spans="1:8" ht="15.95" customHeight="1" x14ac:dyDescent="0.2">
      <c r="C67" s="85"/>
      <c r="D67" s="85"/>
      <c r="E67" s="85"/>
      <c r="F67" s="85"/>
      <c r="G67" s="85"/>
      <c r="H67" s="85"/>
    </row>
    <row r="68" spans="1:8" ht="15.95" customHeight="1" x14ac:dyDescent="0.2">
      <c r="A68" s="86"/>
      <c r="B68" s="87" t="s">
        <v>405</v>
      </c>
      <c r="C68" s="88"/>
      <c r="D68" s="88"/>
      <c r="E68" s="88"/>
      <c r="F68" s="89" t="s">
        <v>35</v>
      </c>
      <c r="G68" s="89" t="s">
        <v>34</v>
      </c>
      <c r="H68" s="90"/>
    </row>
    <row r="69" spans="1:8" ht="15.95" customHeight="1" x14ac:dyDescent="0.2">
      <c r="A69" s="60"/>
      <c r="B69" s="91">
        <v>1</v>
      </c>
      <c r="C69" s="92" t="s">
        <v>406</v>
      </c>
      <c r="D69" s="42"/>
      <c r="E69" s="42"/>
      <c r="F69" s="93">
        <v>0.58130000000000004</v>
      </c>
      <c r="G69" s="94">
        <v>0.41870000000000002</v>
      </c>
      <c r="H69" s="95">
        <f>SUM(F69:G69)</f>
        <v>1</v>
      </c>
    </row>
    <row r="70" spans="1:8" ht="15.95" customHeight="1" x14ac:dyDescent="0.2">
      <c r="A70" s="60"/>
      <c r="B70" s="91">
        <v>2</v>
      </c>
      <c r="C70" s="92" t="s">
        <v>407</v>
      </c>
      <c r="D70" s="42"/>
      <c r="E70" s="42"/>
      <c r="F70" s="96">
        <v>0.62680000000000002</v>
      </c>
      <c r="G70" s="95">
        <v>0.37319999999999998</v>
      </c>
      <c r="H70" s="95">
        <f>SUM(F70:G70)</f>
        <v>1</v>
      </c>
    </row>
    <row r="71" spans="1:8" ht="15.95" customHeight="1" x14ac:dyDescent="0.2">
      <c r="A71" s="60"/>
      <c r="B71" s="91">
        <v>3</v>
      </c>
      <c r="C71" s="42" t="s">
        <v>408</v>
      </c>
      <c r="D71" s="42"/>
      <c r="E71" s="42"/>
      <c r="F71" s="96">
        <v>0.60940000000000005</v>
      </c>
      <c r="G71" s="95">
        <v>0.3906</v>
      </c>
      <c r="H71" s="95">
        <f>SUM(F71:G71)</f>
        <v>1</v>
      </c>
    </row>
    <row r="72" spans="1:8" ht="15.95" customHeight="1" x14ac:dyDescent="0.2">
      <c r="A72" s="60"/>
      <c r="B72" s="91">
        <v>4</v>
      </c>
      <c r="C72" s="92" t="s">
        <v>409</v>
      </c>
      <c r="D72" s="42"/>
      <c r="E72" s="42"/>
      <c r="F72" s="96">
        <v>0.68410000000000004</v>
      </c>
      <c r="G72" s="95">
        <v>0.31590000000000001</v>
      </c>
      <c r="H72" s="95">
        <f>SUM(F72:G72)</f>
        <v>1</v>
      </c>
    </row>
    <row r="73" spans="1:8" ht="15.95" customHeight="1" x14ac:dyDescent="0.2">
      <c r="A73" s="80"/>
      <c r="B73" s="97">
        <v>5</v>
      </c>
      <c r="C73" s="98" t="s">
        <v>410</v>
      </c>
      <c r="D73" s="17"/>
      <c r="E73" s="17"/>
      <c r="F73" s="99">
        <v>0.69989999999999997</v>
      </c>
      <c r="G73" s="100">
        <v>0.30009999999999998</v>
      </c>
      <c r="H73" s="100">
        <f>SUM(F73:G73)</f>
        <v>1</v>
      </c>
    </row>
    <row r="74" spans="1:8" ht="12" customHeight="1" x14ac:dyDescent="0.2"/>
    <row r="75" spans="1:8" x14ac:dyDescent="0.2">
      <c r="H75" s="133"/>
    </row>
    <row r="76" spans="1:8" ht="15.95" customHeight="1" x14ac:dyDescent="0.2">
      <c r="A76" s="101"/>
      <c r="C76" s="102"/>
      <c r="D76" s="102"/>
      <c r="E76" s="102"/>
      <c r="F76" s="102"/>
      <c r="G76" s="102"/>
      <c r="H76" s="133"/>
    </row>
    <row r="77" spans="1:8" ht="15.95" customHeight="1" x14ac:dyDescent="0.2">
      <c r="C77" s="102"/>
      <c r="D77" s="102"/>
      <c r="E77" s="102"/>
      <c r="F77" s="102"/>
      <c r="G77" s="102"/>
      <c r="H77" s="102"/>
    </row>
  </sheetData>
  <mergeCells count="4">
    <mergeCell ref="B1:H1"/>
    <mergeCell ref="B2:H2"/>
    <mergeCell ref="A3:H3"/>
    <mergeCell ref="B4:H4"/>
  </mergeCells>
  <conditionalFormatting sqref="J20 J11 J35 J39 J44:J52 J64 J55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0EB8F1BB2AF34D897395A085C16F1A" ma:contentTypeVersion="104" ma:contentTypeDescription="" ma:contentTypeScope="" ma:versionID="8f74e8a42d22cf0d8d9ee17ac73b2d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9EF8F48-3B20-4814-B95E-BC31CA0476D8}"/>
</file>

<file path=customXml/itemProps2.xml><?xml version="1.0" encoding="utf-8"?>
<ds:datastoreItem xmlns:ds="http://schemas.openxmlformats.org/officeDocument/2006/customXml" ds:itemID="{2E5A8252-5634-4176-9DE6-26105006FB6A}"/>
</file>

<file path=customXml/itemProps3.xml><?xml version="1.0" encoding="utf-8"?>
<ds:datastoreItem xmlns:ds="http://schemas.openxmlformats.org/officeDocument/2006/customXml" ds:itemID="{F64968E4-ED22-4B6E-AB91-1D29B17F2004}"/>
</file>

<file path=customXml/itemProps4.xml><?xml version="1.0" encoding="utf-8"?>
<ds:datastoreItem xmlns:ds="http://schemas.openxmlformats.org/officeDocument/2006/customXml" ds:itemID="{70786901-E189-487B-9F4D-F2CF15449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2016-11-12T01:49:20Z</cp:lastPrinted>
  <dcterms:created xsi:type="dcterms:W3CDTF">2016-04-22T16:40:43Z</dcterms:created>
  <dcterms:modified xsi:type="dcterms:W3CDTF">2016-11-12T01:49:38Z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0x0101006E56B4D1795A2E4DB2F0B01679ED314A00060EB8F1BB2AF34D897395A085C16F1A</vt:lpwstr>
  </property>
  <property fmtid="{D5CDD505-2E9C-101B-9397-08002B2CF9AE}" pid="3" name="_docset_NoMedatataSyncRequired">
    <vt:lpwstr>False</vt:lpwstr>
  </property>
</Properties>
</file>