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5" windowWidth="18795" windowHeight="10875" tabRatio="769" activeTab="3"/>
  </bookViews>
  <sheets>
    <sheet name="Allocated" sheetId="5" r:id="rId1"/>
    <sheet name="Unallocated Summary" sheetId="6" r:id="rId2"/>
    <sheet name="Unallocated Detail" sheetId="3" r:id="rId3"/>
    <sheet name="Common by Account" sheetId="7" r:id="rId4"/>
  </sheets>
  <definedNames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H10" i="7" l="1"/>
  <c r="A3" i="6" l="1"/>
  <c r="A3" i="3"/>
  <c r="A3" i="7"/>
  <c r="B4" i="7"/>
  <c r="H55" i="7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9" i="7"/>
  <c r="H8" i="7"/>
  <c r="H7" i="7"/>
  <c r="F36" i="6"/>
  <c r="F34" i="6"/>
  <c r="F32" i="6"/>
  <c r="F30" i="6"/>
  <c r="F28" i="6"/>
  <c r="F26" i="6"/>
  <c r="F24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C41" i="5" s="1"/>
  <c r="B13" i="5"/>
  <c r="B41" i="5" s="1"/>
  <c r="H65" i="7"/>
  <c r="H64" i="7"/>
  <c r="H63" i="7"/>
  <c r="H62" i="7"/>
  <c r="H61" i="7"/>
  <c r="G55" i="7"/>
  <c r="D55" i="7" s="1"/>
  <c r="F55" i="7"/>
  <c r="C55" i="7"/>
  <c r="H56" i="7"/>
  <c r="G54" i="7"/>
  <c r="F54" i="7"/>
  <c r="C54" i="7"/>
  <c r="C56" i="7" s="1"/>
  <c r="H51" i="7"/>
  <c r="D51" i="7"/>
  <c r="C51" i="7"/>
  <c r="J50" i="7"/>
  <c r="G50" i="7"/>
  <c r="F50" i="7"/>
  <c r="G46" i="7"/>
  <c r="D46" i="7" s="1"/>
  <c r="D47" i="7" s="1"/>
  <c r="F46" i="7"/>
  <c r="C46" i="7"/>
  <c r="C47" i="7" s="1"/>
  <c r="G43" i="7"/>
  <c r="D43" i="7" s="1"/>
  <c r="F43" i="7"/>
  <c r="C43" i="7"/>
  <c r="G42" i="7"/>
  <c r="F42" i="7"/>
  <c r="D42" i="7"/>
  <c r="C42" i="7"/>
  <c r="G41" i="7"/>
  <c r="D41" i="7" s="1"/>
  <c r="F41" i="7"/>
  <c r="C41" i="7"/>
  <c r="C44" i="7" s="1"/>
  <c r="G38" i="7"/>
  <c r="D38" i="7" s="1"/>
  <c r="F38" i="7"/>
  <c r="C38" i="7"/>
  <c r="G37" i="7"/>
  <c r="F37" i="7"/>
  <c r="D37" i="7"/>
  <c r="C37" i="7"/>
  <c r="G34" i="7"/>
  <c r="F34" i="7"/>
  <c r="D34" i="7"/>
  <c r="C34" i="7"/>
  <c r="G33" i="7"/>
  <c r="D33" i="7" s="1"/>
  <c r="F33" i="7"/>
  <c r="C33" i="7"/>
  <c r="G32" i="7"/>
  <c r="F32" i="7"/>
  <c r="D32" i="7"/>
  <c r="C32" i="7"/>
  <c r="G31" i="7"/>
  <c r="D31" i="7" s="1"/>
  <c r="F31" i="7"/>
  <c r="C31" i="7"/>
  <c r="G30" i="7"/>
  <c r="F30" i="7"/>
  <c r="D30" i="7"/>
  <c r="C30" i="7"/>
  <c r="G29" i="7"/>
  <c r="D29" i="7" s="1"/>
  <c r="F29" i="7"/>
  <c r="C29" i="7"/>
  <c r="G28" i="7"/>
  <c r="F28" i="7"/>
  <c r="D28" i="7"/>
  <c r="C28" i="7"/>
  <c r="G27" i="7"/>
  <c r="D27" i="7" s="1"/>
  <c r="F27" i="7"/>
  <c r="C27" i="7"/>
  <c r="G26" i="7"/>
  <c r="F26" i="7"/>
  <c r="D26" i="7"/>
  <c r="C26" i="7"/>
  <c r="G25" i="7"/>
  <c r="D25" i="7" s="1"/>
  <c r="F25" i="7"/>
  <c r="C25" i="7"/>
  <c r="G24" i="7"/>
  <c r="F24" i="7"/>
  <c r="D24" i="7"/>
  <c r="C24" i="7"/>
  <c r="G23" i="7"/>
  <c r="D23" i="7" s="1"/>
  <c r="F23" i="7"/>
  <c r="C23" i="7"/>
  <c r="H35" i="7"/>
  <c r="J35" i="7" s="1"/>
  <c r="G22" i="7"/>
  <c r="F22" i="7"/>
  <c r="D22" i="7"/>
  <c r="C22" i="7"/>
  <c r="G19" i="7"/>
  <c r="F19" i="7"/>
  <c r="D19" i="7"/>
  <c r="C19" i="7"/>
  <c r="D18" i="7"/>
  <c r="G18" i="7"/>
  <c r="F18" i="7"/>
  <c r="C18" i="7" s="1"/>
  <c r="G17" i="7"/>
  <c r="F17" i="7"/>
  <c r="D17" i="7"/>
  <c r="C17" i="7"/>
  <c r="D16" i="7"/>
  <c r="G16" i="7"/>
  <c r="F16" i="7"/>
  <c r="C16" i="7" s="1"/>
  <c r="G15" i="7"/>
  <c r="F15" i="7"/>
  <c r="D15" i="7"/>
  <c r="C15" i="7"/>
  <c r="D14" i="7"/>
  <c r="G14" i="7"/>
  <c r="F14" i="7"/>
  <c r="C14" i="7" s="1"/>
  <c r="H20" i="7"/>
  <c r="J20" i="7" s="1"/>
  <c r="G13" i="7"/>
  <c r="F13" i="7"/>
  <c r="D13" i="7"/>
  <c r="D20" i="7" s="1"/>
  <c r="C13" i="7"/>
  <c r="G10" i="7"/>
  <c r="F10" i="7"/>
  <c r="D10" i="7"/>
  <c r="C10" i="7"/>
  <c r="D9" i="7"/>
  <c r="G9" i="7"/>
  <c r="F9" i="7"/>
  <c r="C9" i="7" s="1"/>
  <c r="G8" i="7"/>
  <c r="F8" i="7"/>
  <c r="D8" i="7"/>
  <c r="C8" i="7"/>
  <c r="H11" i="7"/>
  <c r="J11" i="7" s="1"/>
  <c r="G7" i="7"/>
  <c r="F7" i="7"/>
  <c r="C7" i="7" s="1"/>
  <c r="D46" i="6"/>
  <c r="C46" i="6"/>
  <c r="B46" i="6"/>
  <c r="F44" i="6"/>
  <c r="F43" i="6"/>
  <c r="F37" i="6"/>
  <c r="F35" i="6"/>
  <c r="F33" i="6"/>
  <c r="F31" i="6"/>
  <c r="F29" i="6"/>
  <c r="F27" i="6"/>
  <c r="F25" i="6"/>
  <c r="F23" i="6"/>
  <c r="E21" i="6"/>
  <c r="E38" i="6" s="1"/>
  <c r="F20" i="6"/>
  <c r="F19" i="6"/>
  <c r="F18" i="6"/>
  <c r="D21" i="6"/>
  <c r="C21" i="6"/>
  <c r="C38" i="6" s="1"/>
  <c r="B21" i="6"/>
  <c r="E12" i="6"/>
  <c r="F11" i="6"/>
  <c r="F10" i="6"/>
  <c r="F9" i="6"/>
  <c r="D12" i="6"/>
  <c r="C12" i="6"/>
  <c r="F8" i="6"/>
  <c r="E40" i="6" l="1"/>
  <c r="F46" i="6"/>
  <c r="C11" i="7"/>
  <c r="D44" i="7"/>
  <c r="C20" i="7"/>
  <c r="C35" i="7"/>
  <c r="C39" i="7"/>
  <c r="D35" i="7"/>
  <c r="C40" i="6"/>
  <c r="C48" i="6" s="1"/>
  <c r="B38" i="6"/>
  <c r="D38" i="6"/>
  <c r="D40" i="6" s="1"/>
  <c r="D48" i="6" s="1"/>
  <c r="D18" i="5"/>
  <c r="D22" i="5" s="1"/>
  <c r="D39" i="5" s="1"/>
  <c r="D9" i="5"/>
  <c r="D13" i="5" s="1"/>
  <c r="C58" i="7"/>
  <c r="J19" i="7"/>
  <c r="J34" i="7"/>
  <c r="D39" i="7"/>
  <c r="H39" i="7"/>
  <c r="J39" i="7" s="1"/>
  <c r="H44" i="7"/>
  <c r="J44" i="7" s="1"/>
  <c r="H47" i="7"/>
  <c r="J47" i="7" s="1"/>
  <c r="D7" i="7"/>
  <c r="D11" i="7" s="1"/>
  <c r="J10" i="7" s="1"/>
  <c r="D54" i="7"/>
  <c r="D56" i="7" s="1"/>
  <c r="J55" i="7" s="1"/>
  <c r="F12" i="6"/>
  <c r="B12" i="6"/>
  <c r="B40" i="6" s="1"/>
  <c r="B48" i="6" s="1"/>
  <c r="E46" i="6"/>
  <c r="E48" i="6" s="1"/>
  <c r="F17" i="6"/>
  <c r="F21" i="6" s="1"/>
  <c r="F38" i="6" s="1"/>
  <c r="C70" i="7" l="1"/>
  <c r="C69" i="7"/>
  <c r="D41" i="5"/>
  <c r="J38" i="7"/>
  <c r="H58" i="7"/>
  <c r="D58" i="7"/>
  <c r="J43" i="7"/>
  <c r="J46" i="7"/>
  <c r="F40" i="6"/>
  <c r="F48" i="6" s="1"/>
  <c r="H70" i="7" l="1"/>
  <c r="H69" i="7"/>
  <c r="D69" i="7"/>
  <c r="D70" i="7"/>
</calcChain>
</file>

<file path=xl/sharedStrings.xml><?xml version="1.0" encoding="utf-8"?>
<sst xmlns="http://schemas.openxmlformats.org/spreadsheetml/2006/main" count="498" uniqueCount="423">
  <si>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</si>
  <si>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</si>
  <si>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</si>
  <si>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</si>
  <si>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</si>
  <si>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</si>
  <si>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</si>
  <si>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</si>
  <si>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</si>
  <si>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</si>
  <si>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</si>
  <si>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</si>
  <si>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</si>
  <si>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</si>
  <si>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</si>
  <si>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</si>
  <si>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</si>
  <si>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</si>
  <si>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</si>
  <si>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</si>
  <si>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</si>
  <si>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</si>
  <si>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</si>
  <si>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</si>
  <si>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</si>
  <si>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</si>
  <si>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</si>
  <si>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</si>
  <si>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</si>
  <si>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</si>
  <si>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</si>
  <si>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</si>
  <si>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</si>
  <si>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</si>
  <si>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</si>
  <si>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</si>
  <si>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</si>
  <si>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</si>
  <si>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</si>
  <si>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</si>
  <si>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</si>
  <si>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</si>
  <si>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</si>
  <si>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</si>
  <si>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</si>
  <si>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</si>
  <si>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</si>
  <si>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</si>
  <si>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</si>
  <si>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</si>
  <si>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</si>
  <si>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</si>
  <si>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</si>
  <si>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</si>
  <si>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</si>
  <si>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</si>
  <si>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</si>
  <si>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</si>
  <si>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</si>
  <si>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</si>
  <si>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</si>
  <si>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</si>
  <si>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</si>
  <si>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</si>
  <si>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</si>
  <si>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</si>
  <si>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</si>
  <si>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</si>
  <si>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</si>
  <si>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</si>
  <si>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</si>
  <si>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</si>
  <si>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</si>
  <si>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</si>
  <si>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</si>
  <si>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</si>
  <si>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</si>
  <si>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</si>
  <si>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</si>
  <si>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</si>
  <si>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</si>
  <si>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</si>
  <si>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</si>
  <si>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</si>
  <si>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</si>
  <si>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</si>
  <si>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</si>
  <si>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</si>
  <si>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</si>
  <si>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</si>
  <si>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</si>
  <si>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</si>
  <si>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</si>
  <si>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</si>
  <si>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</si>
  <si>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</si>
  <si>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</si>
  <si>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</si>
  <si>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</si>
  <si>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</si>
  <si>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</si>
  <si>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</si>
  <si>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</si>
  <si>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</si>
  <si>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</si>
  <si>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</si>
  <si>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</si>
  <si>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</si>
  <si>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</si>
  <si>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</si>
  <si>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</si>
  <si>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</si>
  <si>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</si>
  <si>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</si>
  <si>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</si>
  <si>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</si>
  <si>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</si>
  <si>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</si>
  <si>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</si>
  <si>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</si>
  <si>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</si>
  <si>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</si>
  <si>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</si>
  <si>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</si>
  <si>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</si>
  <si>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</si>
  <si>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</si>
  <si>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</si>
  <si>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</si>
  <si>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</si>
  <si>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</si>
  <si>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</si>
  <si>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</si>
  <si>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</si>
  <si>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</si>
  <si>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</si>
  <si>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</si>
  <si>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</si>
  <si>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</si>
  <si>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</si>
  <si>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</si>
  <si>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</si>
  <si>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</si>
  <si>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</si>
  <si>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</si>
  <si>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</si>
  <si>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</si>
  <si>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</si>
  <si>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</si>
  <si>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</si>
  <si>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</si>
  <si>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</si>
  <si>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</si>
  <si>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</si>
  <si>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</si>
  <si>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</si>
  <si>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</si>
  <si>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</si>
  <si>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</si>
  <si>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</si>
  <si>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</si>
  <si>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</si>
  <si>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</si>
  <si>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</si>
  <si>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</si>
  <si>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</si>
  <si>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</si>
  <si>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</si>
  <si>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</si>
  <si>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</si>
  <si>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</si>
  <si>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</si>
  <si>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</si>
  <si>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</si>
  <si>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</si>
  <si>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</si>
  <si>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</si>
  <si>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</si>
  <si>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</si>
  <si>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</si>
  <si>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</si>
  <si>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</si>
  <si>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</si>
  <si>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</si>
  <si>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</si>
  <si>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</si>
  <si>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</si>
  <si>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</si>
  <si>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</si>
  <si>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</si>
  <si>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</si>
  <si>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</si>
  <si>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</si>
  <si>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</si>
  <si>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</si>
  <si>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</si>
  <si>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</si>
  <si>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</si>
  <si>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</si>
  <si>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</si>
  <si>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</si>
  <si>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</si>
  <si>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</si>
  <si>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</si>
  <si>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</si>
  <si>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</si>
  <si>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</si>
  <si>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</si>
  <si>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</si>
  <si>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</si>
  <si>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</si>
  <si>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</si>
  <si>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</si>
  <si>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</si>
  <si>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</si>
  <si>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</si>
  <si>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</si>
  <si>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</si>
  <si>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</si>
  <si>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</si>
  <si>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</si>
  <si>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</si>
  <si>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</si>
  <si>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</si>
  <si>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</si>
  <si>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</si>
  <si>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</si>
  <si>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</si>
  <si>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</si>
  <si>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</si>
  <si>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</si>
  <si>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</si>
  <si>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</si>
  <si>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</si>
  <si>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</si>
  <si>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</si>
  <si>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</si>
  <si>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</si>
  <si>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</si>
  <si>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</si>
  <si>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</si>
  <si>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</si>
  <si>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</si>
  <si>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</si>
  <si>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</si>
  <si>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</si>
  <si>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</si>
  <si>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</si>
  <si>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</si>
  <si>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</si>
  <si>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</si>
  <si>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</si>
  <si>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</si>
  <si>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</si>
  <si>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</si>
  <si>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</si>
  <si>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</si>
  <si>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</si>
  <si>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</si>
  <si>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</si>
  <si>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</si>
  <si>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</si>
  <si>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</si>
  <si>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</si>
  <si>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</si>
  <si>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</si>
  <si>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</si>
  <si>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</si>
  <si>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</si>
  <si>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</si>
  <si>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</si>
  <si>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</si>
  <si>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</si>
  <si>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</si>
  <si>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</si>
  <si>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</si>
  <si>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</si>
  <si>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</si>
  <si>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</si>
  <si>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</si>
  <si>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</si>
  <si>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</si>
  <si>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</si>
  <si>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</si>
  <si>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</si>
  <si>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</si>
  <si>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</si>
  <si>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</si>
  <si>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</si>
  <si>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</si>
  <si>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</si>
  <si>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</si>
  <si>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</si>
  <si>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</si>
  <si>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</si>
  <si>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</si>
  <si>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</si>
  <si>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</si>
  <si>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</si>
  <si>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</si>
  <si>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</si>
  <si>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</si>
  <si>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</si>
  <si>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</si>
  <si>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</si>
  <si>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</si>
  <si>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</si>
  <si>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</si>
  <si>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</si>
  <si>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</si>
  <si>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</si>
  <si>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</si>
  <si>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</si>
  <si>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</si>
  <si>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</si>
  <si>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</si>
  <si>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</si>
  <si>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</si>
  <si>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</si>
  <si>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</si>
  <si>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</si>
  <si>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</si>
  <si>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</si>
  <si>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</si>
  <si>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</si>
  <si>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</si>
  <si>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</si>
  <si>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</si>
  <si>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</si>
  <si>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</si>
  <si>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</si>
  <si>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</si>
  <si>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</si>
  <si>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</si>
  <si>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</si>
  <si>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</si>
  <si>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</si>
  <si>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</si>
  <si>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</si>
  <si>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</si>
  <si>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</si>
  <si>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</si>
  <si>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</si>
  <si>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</si>
  <si>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</si>
  <si>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</si>
  <si>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</si>
  <si>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</si>
  <si>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</si>
  <si>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</si>
  <si>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</si>
  <si>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</si>
  <si>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</si>
  <si>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</si>
  <si>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</si>
  <si>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</si>
  <si>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</si>
  <si>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</si>
  <si>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</si>
  <si>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</si>
  <si>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</si>
  <si>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</si>
  <si>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</si>
  <si>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</si>
  <si>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</si>
  <si>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</si>
  <si>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</si>
  <si>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</si>
  <si>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</si>
  <si>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</si>
  <si>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</si>
  <si>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</si>
  <si>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</si>
  <si>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</si>
  <si>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</si>
  <si>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</si>
  <si>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</si>
  <si>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</si>
  <si>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</si>
  <si>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</si>
  <si>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</si>
  <si>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</si>
  <si>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</si>
  <si>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</si>
  <si>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</si>
  <si>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</si>
  <si>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</si>
  <si>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</si>
  <si>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</si>
  <si>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</si>
  <si>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</si>
  <si>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</si>
  <si>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</si>
  <si>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</si>
  <si>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</si>
  <si>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</si>
  <si>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</si>
  <si>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</si>
  <si>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</si>
  <si>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</si>
  <si>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</si>
  <si>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</si>
  <si>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</si>
  <si>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</si>
  <si>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</si>
  <si>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</si>
  <si>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Total</t>
  </si>
  <si>
    <t>FOR THE MONTH ENDED FEBRUARY 29, 2016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</si>
  <si>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</si>
  <si>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</si>
  <si>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</si>
  <si>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</si>
  <si>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</si>
  <si>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</si>
  <si>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</si>
  <si>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</si>
  <si>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</si>
  <si>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 - Unbilled</t>
  </si>
  <si>
    <t xml:space="preserve">          (5) 456 - Other Electric Revenues</t>
  </si>
  <si>
    <r>
      <t>1 -</t>
    </r>
    <r>
      <rPr>
        <b/>
        <sz val="9"/>
        <rFont val="Arial"/>
        <family val="2"/>
      </rPr>
      <t xml:space="preserve"> OPERATING REVENUES:</t>
    </r>
  </si>
  <si>
    <r>
      <t xml:space="preserve">8 - </t>
    </r>
    <r>
      <rPr>
        <b/>
        <sz val="9"/>
        <rFont val="Arial"/>
        <family val="2"/>
      </rPr>
      <t>OPERATING REVENUE DEDUCTIONS:</t>
    </r>
  </si>
  <si>
    <r>
      <t>10 -</t>
    </r>
    <r>
      <rPr>
        <b/>
        <sz val="9"/>
        <rFont val="Arial"/>
        <family val="2"/>
      </rPr>
      <t xml:space="preserve"> POWER COSTS:</t>
    </r>
  </si>
  <si>
    <t>(Based on allocation factors developed using 12 ME 12/31/2015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</si>
</sst>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_@"/>
    <numFmt numFmtId="167" formatCode="_(&quot;$&quot;* #,##0_);_(&quot;$&quot;* \(#,##0\);_(&quot;$&quot;* &quot;-&quot;??_);_(@_)"/>
    <numFmt numFmtId="168" formatCode="_(* #,##0_);_(* \(#,##0\);_(* &quot;-&quot;??_);_(@_)"/>
    <numFmt numFmtId="169" formatCode="________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u val="singleAccounting"/>
      <sz val="9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left"/>
    </xf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6" fontId="21" fillId="0" borderId="16" xfId="0" applyNumberFormat="1" applyFont="1" applyFill="1" applyBorder="1"/>
    <xf numFmtId="167" fontId="21" fillId="0" borderId="0" xfId="0" applyNumberFormat="1" applyFont="1" applyFill="1"/>
    <xf numFmtId="167" fontId="21" fillId="0" borderId="17" xfId="0" applyNumberFormat="1" applyFont="1" applyFill="1" applyBorder="1"/>
    <xf numFmtId="168" fontId="21" fillId="0" borderId="18" xfId="0" applyNumberFormat="1" applyFont="1" applyFill="1" applyBorder="1"/>
    <xf numFmtId="168" fontId="21" fillId="0" borderId="11" xfId="0" applyNumberFormat="1" applyFont="1" applyFill="1" applyBorder="1"/>
    <xf numFmtId="37" fontId="21" fillId="0" borderId="19" xfId="0" applyNumberFormat="1" applyFont="1" applyFill="1" applyBorder="1"/>
    <xf numFmtId="167" fontId="21" fillId="0" borderId="0" xfId="0" applyNumberFormat="1" applyFont="1" applyFill="1" applyBorder="1"/>
    <xf numFmtId="168" fontId="21" fillId="0" borderId="17" xfId="0" applyNumberFormat="1" applyFont="1" applyFill="1" applyBorder="1"/>
    <xf numFmtId="168" fontId="21" fillId="0" borderId="19" xfId="0" applyNumberFormat="1" applyFont="1" applyFill="1" applyBorder="1"/>
    <xf numFmtId="166" fontId="21" fillId="0" borderId="16" xfId="0" quotePrefix="1" applyNumberFormat="1" applyFont="1" applyBorder="1" applyAlignment="1">
      <alignment horizontal="left"/>
    </xf>
    <xf numFmtId="166" fontId="21" fillId="0" borderId="16" xfId="0" applyNumberFormat="1" applyFont="1" applyBorder="1"/>
    <xf numFmtId="166" fontId="22" fillId="0" borderId="16" xfId="0" applyNumberFormat="1" applyFont="1" applyBorder="1"/>
    <xf numFmtId="166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6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8" fontId="0" fillId="0" borderId="0" xfId="0" applyNumberFormat="1" applyFill="1"/>
    <xf numFmtId="168" fontId="21" fillId="0" borderId="0" xfId="0" applyNumberFormat="1" applyFont="1" applyFill="1" applyBorder="1"/>
    <xf numFmtId="167" fontId="21" fillId="0" borderId="11" xfId="0" applyNumberFormat="1" applyFont="1" applyFill="1" applyBorder="1"/>
    <xf numFmtId="168" fontId="21" fillId="0" borderId="23" xfId="0" applyNumberFormat="1" applyFont="1" applyFill="1" applyBorder="1"/>
    <xf numFmtId="37" fontId="21" fillId="0" borderId="11" xfId="0" applyNumberFormat="1" applyFont="1" applyFill="1" applyBorder="1"/>
    <xf numFmtId="43" fontId="0" fillId="0" borderId="0" xfId="0" applyNumberFormat="1" applyFill="1"/>
    <xf numFmtId="166" fontId="21" fillId="0" borderId="23" xfId="0" applyNumberFormat="1" applyFont="1" applyBorder="1"/>
    <xf numFmtId="166" fontId="19" fillId="0" borderId="16" xfId="0" applyNumberFormat="1" applyFont="1" applyBorder="1" applyAlignment="1">
      <alignment vertical="top"/>
    </xf>
    <xf numFmtId="167" fontId="23" fillId="0" borderId="0" xfId="0" applyNumberFormat="1" applyFont="1" applyFill="1" applyBorder="1"/>
    <xf numFmtId="167" fontId="23" fillId="0" borderId="17" xfId="0" applyNumberFormat="1" applyFont="1" applyFill="1" applyBorder="1"/>
    <xf numFmtId="166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19" fillId="0" borderId="0" xfId="0" applyFont="1" applyFill="1" applyAlignment="1">
      <alignment horizontal="centerContinuous"/>
    </xf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8" fontId="21" fillId="0" borderId="12" xfId="0" applyNumberFormat="1" applyFont="1" applyFill="1" applyBorder="1" applyAlignment="1">
      <alignment horizontal="center" vertical="center" wrapText="1"/>
    </xf>
    <xf numFmtId="168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8" fontId="21" fillId="0" borderId="21" xfId="0" applyNumberFormat="1" applyFont="1" applyFill="1" applyBorder="1"/>
    <xf numFmtId="168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69" fontId="21" fillId="0" borderId="0" xfId="0" applyNumberFormat="1" applyFont="1" applyFill="1"/>
    <xf numFmtId="167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8" fontId="21" fillId="0" borderId="16" xfId="0" applyNumberFormat="1" applyFont="1" applyFill="1" applyBorder="1"/>
    <xf numFmtId="169" fontId="21" fillId="0" borderId="0" xfId="0" applyNumberFormat="1" applyFont="1"/>
    <xf numFmtId="167" fontId="21" fillId="0" borderId="19" xfId="0" applyNumberFormat="1" applyFont="1" applyFill="1" applyBorder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10" fontId="21" fillId="0" borderId="23" xfId="0" applyNumberFormat="1" applyFont="1" applyFill="1" applyBorder="1" applyAlignment="1">
      <alignment horizontal="right" wrapText="1"/>
    </xf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7" fontId="23" fillId="0" borderId="20" xfId="0" applyNumberFormat="1" applyFont="1" applyFill="1" applyBorder="1"/>
    <xf numFmtId="10" fontId="23" fillId="0" borderId="20" xfId="0" applyNumberFormat="1" applyFont="1" applyFill="1" applyBorder="1"/>
    <xf numFmtId="167" fontId="23" fillId="0" borderId="19" xfId="0" applyNumberFormat="1" applyFont="1" applyFill="1" applyBorder="1"/>
    <xf numFmtId="43" fontId="24" fillId="0" borderId="0" xfId="0" applyNumberFormat="1" applyFont="1"/>
    <xf numFmtId="0" fontId="21" fillId="0" borderId="24" xfId="0" applyFont="1" applyFill="1" applyBorder="1"/>
    <xf numFmtId="0" fontId="21" fillId="0" borderId="10" xfId="0" applyFont="1" applyFill="1" applyBorder="1" applyAlignment="1">
      <alignment horizontal="center"/>
    </xf>
    <xf numFmtId="168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8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8" fontId="21" fillId="0" borderId="0" xfId="0" quotePrefix="1" applyNumberFormat="1" applyFont="1" applyFill="1" applyBorder="1" applyAlignment="1">
      <alignment horizontal="left"/>
    </xf>
    <xf numFmtId="10" fontId="21" fillId="0" borderId="24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8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21" fillId="0" borderId="11" xfId="0" applyFont="1" applyFill="1" applyBorder="1"/>
    <xf numFmtId="0" fontId="26" fillId="0" borderId="0" xfId="0" applyFont="1" applyFill="1"/>
    <xf numFmtId="43" fontId="21" fillId="0" borderId="0" xfId="0" applyNumberFormat="1" applyFont="1" applyFill="1"/>
    <xf numFmtId="43" fontId="27" fillId="0" borderId="11" xfId="0" applyNumberFormat="1" applyFont="1" applyFill="1" applyBorder="1" applyAlignment="1">
      <alignment horizontal="center"/>
    </xf>
    <xf numFmtId="168" fontId="0" fillId="0" borderId="0" xfId="42" applyNumberFormat="1" applyFont="1"/>
    <xf numFmtId="164" fontId="29" fillId="0" borderId="0" xfId="0" applyNumberFormat="1" applyFont="1" applyAlignment="1">
      <alignment horizontal="left"/>
    </xf>
    <xf numFmtId="0" fontId="29" fillId="0" borderId="0" xfId="0" applyFont="1"/>
    <xf numFmtId="164" fontId="30" fillId="0" borderId="0" xfId="0" applyNumberFormat="1" applyFont="1" applyAlignment="1">
      <alignment horizontal="left"/>
    </xf>
    <xf numFmtId="164" fontId="29" fillId="0" borderId="11" xfId="0" applyNumberFormat="1" applyFont="1" applyBorder="1" applyAlignment="1">
      <alignment horizontal="left"/>
    </xf>
    <xf numFmtId="164" fontId="29" fillId="0" borderId="14" xfId="0" applyNumberFormat="1" applyFont="1" applyBorder="1" applyAlignment="1">
      <alignment horizontal="left"/>
    </xf>
    <xf numFmtId="164" fontId="31" fillId="0" borderId="25" xfId="0" applyNumberFormat="1" applyFont="1" applyBorder="1" applyAlignment="1">
      <alignment horizontal="left"/>
    </xf>
    <xf numFmtId="164" fontId="31" fillId="0" borderId="0" xfId="0" applyNumberFormat="1" applyFont="1" applyAlignment="1">
      <alignment horizontal="left"/>
    </xf>
    <xf numFmtId="164" fontId="29" fillId="0" borderId="25" xfId="0" applyNumberFormat="1" applyFont="1" applyBorder="1" applyAlignment="1">
      <alignment horizontal="left"/>
    </xf>
    <xf numFmtId="168" fontId="21" fillId="0" borderId="0" xfId="42" applyNumberFormat="1" applyFont="1" applyFill="1" applyBorder="1"/>
    <xf numFmtId="168" fontId="21" fillId="0" borderId="18" xfId="42" applyNumberFormat="1" applyFont="1" applyFill="1" applyBorder="1"/>
    <xf numFmtId="168" fontId="21" fillId="0" borderId="11" xfId="42" applyNumberFormat="1" applyFont="1" applyFill="1" applyBorder="1"/>
    <xf numFmtId="168" fontId="19" fillId="0" borderId="0" xfId="42" applyNumberFormat="1" applyFont="1" applyFill="1" applyAlignment="1">
      <alignment horizontal="centerContinuous"/>
    </xf>
    <xf numFmtId="168" fontId="27" fillId="0" borderId="11" xfId="42" applyNumberFormat="1" applyFont="1" applyFill="1" applyBorder="1" applyAlignment="1">
      <alignment horizontal="center"/>
    </xf>
    <xf numFmtId="168" fontId="24" fillId="0" borderId="0" xfId="42" applyNumberFormat="1" applyFont="1" applyAlignment="1">
      <alignment horizontal="center" wrapText="1"/>
    </xf>
    <xf numFmtId="168" fontId="24" fillId="0" borderId="0" xfId="42" applyNumberFormat="1" applyFont="1" applyFill="1" applyAlignment="1">
      <alignment wrapText="1"/>
    </xf>
    <xf numFmtId="168" fontId="28" fillId="0" borderId="0" xfId="42" applyNumberFormat="1" applyFont="1"/>
    <xf numFmtId="168" fontId="29" fillId="0" borderId="0" xfId="42" applyNumberFormat="1" applyFont="1"/>
    <xf numFmtId="168" fontId="29" fillId="0" borderId="0" xfId="42" applyNumberFormat="1" applyFont="1" applyAlignment="1">
      <alignment horizontal="right"/>
    </xf>
    <xf numFmtId="168" fontId="29" fillId="0" borderId="11" xfId="42" applyNumberFormat="1" applyFont="1" applyBorder="1" applyAlignment="1">
      <alignment horizontal="right"/>
    </xf>
    <xf numFmtId="168" fontId="29" fillId="0" borderId="0" xfId="42" applyNumberFormat="1" applyFont="1" applyBorder="1" applyAlignment="1">
      <alignment horizontal="right"/>
    </xf>
    <xf numFmtId="168" fontId="24" fillId="0" borderId="0" xfId="42" applyNumberFormat="1" applyFont="1" applyFill="1" applyBorder="1" applyAlignment="1">
      <alignment horizontal="right"/>
    </xf>
    <xf numFmtId="168" fontId="29" fillId="0" borderId="10" xfId="42" applyNumberFormat="1" applyFont="1" applyBorder="1" applyAlignment="1">
      <alignment horizontal="right"/>
    </xf>
    <xf numFmtId="168" fontId="24" fillId="0" borderId="10" xfId="42" applyNumberFormat="1" applyFont="1" applyFill="1" applyBorder="1" applyAlignment="1">
      <alignment horizontal="right"/>
    </xf>
    <xf numFmtId="168" fontId="31" fillId="0" borderId="25" xfId="42" applyNumberFormat="1" applyFont="1" applyBorder="1" applyAlignment="1">
      <alignment horizontal="right"/>
    </xf>
    <xf numFmtId="168" fontId="27" fillId="0" borderId="25" xfId="42" applyNumberFormat="1" applyFont="1" applyFill="1" applyBorder="1" applyAlignment="1">
      <alignment horizontal="right"/>
    </xf>
    <xf numFmtId="168" fontId="29" fillId="0" borderId="14" xfId="42" applyNumberFormat="1" applyFont="1" applyBorder="1" applyAlignment="1">
      <alignment horizontal="right"/>
    </xf>
    <xf numFmtId="168" fontId="31" fillId="0" borderId="0" xfId="42" applyNumberFormat="1" applyFont="1" applyBorder="1" applyAlignment="1">
      <alignment horizontal="right"/>
    </xf>
    <xf numFmtId="168" fontId="27" fillId="0" borderId="0" xfId="42" applyNumberFormat="1" applyFont="1" applyFill="1" applyBorder="1" applyAlignment="1">
      <alignment horizontal="right"/>
    </xf>
    <xf numFmtId="168" fontId="29" fillId="0" borderId="26" xfId="42" applyNumberFormat="1" applyFont="1" applyBorder="1" applyAlignment="1">
      <alignment horizontal="right"/>
    </xf>
    <xf numFmtId="168" fontId="31" fillId="0" borderId="27" xfId="42" applyNumberFormat="1" applyFont="1" applyBorder="1" applyAlignment="1">
      <alignment horizontal="right"/>
    </xf>
    <xf numFmtId="168" fontId="27" fillId="0" borderId="27" xfId="42" applyNumberFormat="1" applyFont="1" applyFill="1" applyBorder="1" applyAlignment="1">
      <alignment horizontal="right"/>
    </xf>
    <xf numFmtId="0" fontId="27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166" fontId="24" fillId="0" borderId="16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7" xfId="0" applyNumberFormat="1" applyFont="1" applyFill="1" applyBorder="1"/>
    <xf numFmtId="166" fontId="24" fillId="0" borderId="16" xfId="0" applyNumberFormat="1" applyFont="1" applyFill="1" applyBorder="1"/>
    <xf numFmtId="167" fontId="24" fillId="0" borderId="0" xfId="0" applyNumberFormat="1" applyFont="1" applyFill="1"/>
    <xf numFmtId="167" fontId="24" fillId="0" borderId="17" xfId="0" applyNumberFormat="1" applyFont="1" applyFill="1" applyBorder="1"/>
    <xf numFmtId="168" fontId="24" fillId="0" borderId="0" xfId="0" applyNumberFormat="1" applyFont="1" applyFill="1"/>
    <xf numFmtId="168" fontId="24" fillId="0" borderId="18" xfId="0" applyNumberFormat="1" applyFont="1" applyFill="1" applyBorder="1"/>
    <xf numFmtId="168" fontId="24" fillId="0" borderId="11" xfId="0" applyNumberFormat="1" applyFont="1" applyFill="1" applyBorder="1"/>
    <xf numFmtId="37" fontId="24" fillId="0" borderId="19" xfId="0" applyNumberFormat="1" applyFont="1" applyFill="1" applyBorder="1"/>
    <xf numFmtId="167" fontId="24" fillId="0" borderId="0" xfId="0" applyNumberFormat="1" applyFont="1" applyFill="1" applyBorder="1"/>
    <xf numFmtId="168" fontId="24" fillId="0" borderId="17" xfId="0" applyNumberFormat="1" applyFont="1" applyFill="1" applyBorder="1"/>
    <xf numFmtId="168" fontId="24" fillId="0" borderId="19" xfId="0" applyNumberFormat="1" applyFont="1" applyFill="1" applyBorder="1"/>
    <xf numFmtId="166" fontId="24" fillId="0" borderId="16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7" xfId="0" applyNumberFormat="1" applyFont="1" applyBorder="1"/>
    <xf numFmtId="168" fontId="24" fillId="0" borderId="0" xfId="0" applyNumberFormat="1" applyFont="1"/>
    <xf numFmtId="166" fontId="24" fillId="0" borderId="16" xfId="0" applyNumberFormat="1" applyFont="1" applyBorder="1"/>
    <xf numFmtId="168" fontId="24" fillId="0" borderId="17" xfId="0" applyNumberFormat="1" applyFont="1" applyBorder="1"/>
    <xf numFmtId="168" fontId="24" fillId="0" borderId="18" xfId="0" applyNumberFormat="1" applyFont="1" applyBorder="1"/>
    <xf numFmtId="168" fontId="24" fillId="0" borderId="11" xfId="0" applyNumberFormat="1" applyFont="1" applyBorder="1"/>
    <xf numFmtId="168" fontId="24" fillId="0" borderId="19" xfId="0" applyNumberFormat="1" applyFont="1" applyBorder="1"/>
    <xf numFmtId="166" fontId="33" fillId="0" borderId="16" xfId="0" applyNumberFormat="1" applyFont="1" applyBorder="1"/>
    <xf numFmtId="167" fontId="34" fillId="0" borderId="0" xfId="0" applyNumberFormat="1" applyFont="1" applyBorder="1"/>
    <xf numFmtId="167" fontId="34" fillId="0" borderId="17" xfId="0" applyNumberFormat="1" applyFont="1" applyBorder="1"/>
    <xf numFmtId="0" fontId="35" fillId="0" borderId="12" xfId="0" applyFont="1" applyBorder="1"/>
    <xf numFmtId="167" fontId="29" fillId="0" borderId="0" xfId="43" applyNumberFormat="1" applyFont="1" applyAlignment="1">
      <alignment horizontal="right"/>
    </xf>
    <xf numFmtId="167" fontId="31" fillId="0" borderId="27" xfId="43" applyNumberFormat="1" applyFont="1" applyBorder="1" applyAlignment="1">
      <alignment horizontal="right"/>
    </xf>
    <xf numFmtId="167" fontId="27" fillId="0" borderId="27" xfId="43" applyNumberFormat="1" applyFont="1" applyBorder="1" applyAlignment="1">
      <alignment horizontal="right"/>
    </xf>
    <xf numFmtId="167" fontId="27" fillId="0" borderId="27" xfId="43" applyNumberFormat="1" applyFont="1" applyFill="1" applyBorder="1" applyAlignment="1">
      <alignment horizontal="right"/>
    </xf>
    <xf numFmtId="168" fontId="21" fillId="0" borderId="17" xfId="42" applyNumberFormat="1" applyFont="1" applyFill="1" applyBorder="1"/>
    <xf numFmtId="168" fontId="21" fillId="0" borderId="20" xfId="42" applyNumberFormat="1" applyFont="1" applyFill="1" applyBorder="1"/>
    <xf numFmtId="168" fontId="21" fillId="0" borderId="16" xfId="42" applyNumberFormat="1" applyFont="1" applyFill="1" applyBorder="1"/>
    <xf numFmtId="168" fontId="21" fillId="0" borderId="22" xfId="42" applyNumberFormat="1" applyFont="1" applyFill="1" applyBorder="1"/>
    <xf numFmtId="168" fontId="21" fillId="0" borderId="19" xfId="42" applyNumberFormat="1" applyFont="1" applyFill="1" applyBorder="1"/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1" fillId="0" borderId="24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B27" sqref="B27"/>
    </sheetView>
  </sheetViews>
  <sheetFormatPr defaultRowHeight="15" x14ac:dyDescent="0.25"/>
  <cols>
    <col min="1" max="1" width="40" style="3" bestFit="1" customWidth="1"/>
    <col min="2" max="2" width="15" style="3" customWidth="1"/>
    <col min="3" max="3" width="14.28515625" style="3" customWidth="1"/>
    <col min="4" max="4" width="14.7109375" style="3" customWidth="1"/>
    <col min="5" max="16384" width="9.140625" style="3"/>
  </cols>
  <sheetData>
    <row r="1" spans="1:4" x14ac:dyDescent="0.25">
      <c r="A1" s="136" t="s">
        <v>337</v>
      </c>
      <c r="B1" s="137"/>
      <c r="C1" s="137"/>
      <c r="D1" s="137"/>
    </row>
    <row r="2" spans="1:4" x14ac:dyDescent="0.25">
      <c r="A2" s="136" t="s">
        <v>338</v>
      </c>
      <c r="B2" s="137"/>
      <c r="C2" s="137"/>
      <c r="D2" s="137"/>
    </row>
    <row r="3" spans="1:4" x14ac:dyDescent="0.25">
      <c r="A3" s="173" t="s">
        <v>407</v>
      </c>
      <c r="B3" s="173"/>
      <c r="C3" s="173"/>
      <c r="D3" s="173"/>
    </row>
    <row r="4" spans="1:4" x14ac:dyDescent="0.25">
      <c r="B4" s="5"/>
      <c r="C4" s="5"/>
      <c r="D4" s="5"/>
    </row>
    <row r="5" spans="1:4" x14ac:dyDescent="0.25">
      <c r="A5" s="174" t="s">
        <v>422</v>
      </c>
      <c r="B5" s="174"/>
      <c r="C5" s="174"/>
      <c r="D5" s="174"/>
    </row>
    <row r="6" spans="1:4" x14ac:dyDescent="0.25">
      <c r="A6" s="6"/>
      <c r="B6" s="6"/>
      <c r="C6" s="6"/>
      <c r="D6" s="6"/>
    </row>
    <row r="7" spans="1:4" x14ac:dyDescent="0.25">
      <c r="A7" s="163"/>
      <c r="B7" s="8" t="s">
        <v>35</v>
      </c>
      <c r="C7" s="9" t="s">
        <v>34</v>
      </c>
      <c r="D7" s="10" t="s">
        <v>339</v>
      </c>
    </row>
    <row r="8" spans="1:4" x14ac:dyDescent="0.25">
      <c r="A8" s="138" t="s">
        <v>419</v>
      </c>
      <c r="B8" s="139"/>
      <c r="C8" s="139"/>
      <c r="D8" s="140"/>
    </row>
    <row r="9" spans="1:4" x14ac:dyDescent="0.25">
      <c r="A9" s="141" t="s">
        <v>31</v>
      </c>
      <c r="B9" s="142">
        <v>195484822.31999999</v>
      </c>
      <c r="C9" s="142">
        <v>96334625.959999993</v>
      </c>
      <c r="D9" s="143">
        <f>SUM(B9:C9)</f>
        <v>291819448.27999997</v>
      </c>
    </row>
    <row r="10" spans="1:4" x14ac:dyDescent="0.25">
      <c r="A10" s="141" t="s">
        <v>30</v>
      </c>
      <c r="B10" s="144">
        <v>38483.4</v>
      </c>
      <c r="C10" s="144">
        <v>0</v>
      </c>
      <c r="D10" s="140">
        <f>SUM(B10:C10)</f>
        <v>38483.4</v>
      </c>
    </row>
    <row r="11" spans="1:4" x14ac:dyDescent="0.25">
      <c r="A11" s="141" t="s">
        <v>29</v>
      </c>
      <c r="B11" s="144">
        <v>13814755.7299999</v>
      </c>
      <c r="C11" s="144">
        <v>0</v>
      </c>
      <c r="D11" s="140">
        <f>SUM(B11:C11)</f>
        <v>13814755.7299999</v>
      </c>
    </row>
    <row r="12" spans="1:4" x14ac:dyDescent="0.25">
      <c r="A12" s="141" t="s">
        <v>28</v>
      </c>
      <c r="B12" s="145">
        <v>8602449.7299999893</v>
      </c>
      <c r="C12" s="146">
        <v>9933670.4599999897</v>
      </c>
      <c r="D12" s="147">
        <f>SUM(B12:C12)</f>
        <v>18536120.189999979</v>
      </c>
    </row>
    <row r="13" spans="1:4" x14ac:dyDescent="0.25">
      <c r="A13" s="141" t="s">
        <v>27</v>
      </c>
      <c r="B13" s="148">
        <f>SUM(B9:B12)</f>
        <v>217940511.17999989</v>
      </c>
      <c r="C13" s="148">
        <f>SUM(C9:C12)</f>
        <v>106268296.41999999</v>
      </c>
      <c r="D13" s="143">
        <f>SUM(D9:D12)</f>
        <v>324208807.59999985</v>
      </c>
    </row>
    <row r="14" spans="1:4" x14ac:dyDescent="0.25">
      <c r="A14" s="138" t="s">
        <v>341</v>
      </c>
      <c r="B14" s="139"/>
      <c r="C14" s="139"/>
      <c r="D14" s="140"/>
    </row>
    <row r="15" spans="1:4" x14ac:dyDescent="0.25">
      <c r="A15" s="138" t="s">
        <v>420</v>
      </c>
      <c r="B15" s="139"/>
      <c r="C15" s="139"/>
      <c r="D15" s="140"/>
    </row>
    <row r="16" spans="1:4" x14ac:dyDescent="0.25">
      <c r="A16" s="138" t="s">
        <v>343</v>
      </c>
      <c r="B16" s="139"/>
      <c r="C16" s="139"/>
      <c r="D16" s="140"/>
    </row>
    <row r="17" spans="1:4" x14ac:dyDescent="0.25">
      <c r="A17" s="138" t="s">
        <v>421</v>
      </c>
      <c r="B17" s="139"/>
      <c r="C17" s="139"/>
      <c r="D17" s="140"/>
    </row>
    <row r="18" spans="1:4" x14ac:dyDescent="0.25">
      <c r="A18" s="141" t="s">
        <v>26</v>
      </c>
      <c r="B18" s="142">
        <v>18825554.1199999</v>
      </c>
      <c r="C18" s="142">
        <v>0</v>
      </c>
      <c r="D18" s="143">
        <f>B18+C18</f>
        <v>18825554.1199999</v>
      </c>
    </row>
    <row r="19" spans="1:4" x14ac:dyDescent="0.25">
      <c r="A19" s="141" t="s">
        <v>25</v>
      </c>
      <c r="B19" s="144">
        <v>44961518.18</v>
      </c>
      <c r="C19" s="144">
        <v>37771722.619999997</v>
      </c>
      <c r="D19" s="149">
        <f>B19+C19</f>
        <v>82733240.799999997</v>
      </c>
    </row>
    <row r="20" spans="1:4" x14ac:dyDescent="0.25">
      <c r="A20" s="141" t="s">
        <v>24</v>
      </c>
      <c r="B20" s="144">
        <v>9600555.7699999996</v>
      </c>
      <c r="C20" s="144">
        <v>0</v>
      </c>
      <c r="D20" s="149">
        <f>B20+C20</f>
        <v>9600555.7699999996</v>
      </c>
    </row>
    <row r="21" spans="1:4" x14ac:dyDescent="0.25">
      <c r="A21" s="141" t="s">
        <v>23</v>
      </c>
      <c r="B21" s="145">
        <v>-6221065.9800000004</v>
      </c>
      <c r="C21" s="146">
        <v>0</v>
      </c>
      <c r="D21" s="150">
        <f>B21+C21</f>
        <v>-6221065.9800000004</v>
      </c>
    </row>
    <row r="22" spans="1:4" x14ac:dyDescent="0.25">
      <c r="A22" s="141" t="s">
        <v>22</v>
      </c>
      <c r="B22" s="148">
        <f>SUM(B18:B21)</f>
        <v>67166562.089999899</v>
      </c>
      <c r="C22" s="148">
        <f>SUM(C18:C21)</f>
        <v>37771722.619999997</v>
      </c>
      <c r="D22" s="143">
        <f>SUM(D18:D21)</f>
        <v>104938284.70999989</v>
      </c>
    </row>
    <row r="23" spans="1:4" x14ac:dyDescent="0.25">
      <c r="A23" s="151" t="s">
        <v>345</v>
      </c>
      <c r="B23" s="152"/>
      <c r="C23" s="152"/>
      <c r="D23" s="153"/>
    </row>
    <row r="24" spans="1:4" x14ac:dyDescent="0.25">
      <c r="A24" s="141" t="s">
        <v>21</v>
      </c>
      <c r="B24" s="142">
        <v>12586226.58</v>
      </c>
      <c r="C24" s="142">
        <v>182277.16</v>
      </c>
      <c r="D24" s="143">
        <f t="shared" ref="D24:D38" si="0">B24+C24</f>
        <v>12768503.74</v>
      </c>
    </row>
    <row r="25" spans="1:4" x14ac:dyDescent="0.25">
      <c r="A25" s="141" t="s">
        <v>20</v>
      </c>
      <c r="B25" s="154">
        <v>1556606.35</v>
      </c>
      <c r="C25" s="154">
        <v>0</v>
      </c>
      <c r="D25" s="149">
        <f t="shared" si="0"/>
        <v>1556606.35</v>
      </c>
    </row>
    <row r="26" spans="1:4" x14ac:dyDescent="0.25">
      <c r="A26" s="141" t="s">
        <v>19</v>
      </c>
      <c r="B26" s="154">
        <v>6135442.6599999899</v>
      </c>
      <c r="C26" s="154">
        <v>4421342.5799999898</v>
      </c>
      <c r="D26" s="149">
        <f t="shared" si="0"/>
        <v>10556785.23999998</v>
      </c>
    </row>
    <row r="27" spans="1:4" x14ac:dyDescent="0.25">
      <c r="A27" s="141" t="s">
        <v>18</v>
      </c>
      <c r="B27" s="154">
        <v>4034216.7673319899</v>
      </c>
      <c r="C27" s="154">
        <v>2216595.2626679898</v>
      </c>
      <c r="D27" s="149">
        <f t="shared" si="0"/>
        <v>6250812.0299999798</v>
      </c>
    </row>
    <row r="28" spans="1:4" x14ac:dyDescent="0.25">
      <c r="A28" s="141" t="s">
        <v>17</v>
      </c>
      <c r="B28" s="154">
        <v>1674978.6903369999</v>
      </c>
      <c r="C28" s="154">
        <v>826868.42966300005</v>
      </c>
      <c r="D28" s="149">
        <f t="shared" si="0"/>
        <v>2501847.12</v>
      </c>
    </row>
    <row r="29" spans="1:4" x14ac:dyDescent="0.25">
      <c r="A29" s="141" t="s">
        <v>16</v>
      </c>
      <c r="B29" s="154">
        <v>15686990.93</v>
      </c>
      <c r="C29" s="154">
        <v>1225878.44</v>
      </c>
      <c r="D29" s="149">
        <f t="shared" si="0"/>
        <v>16912869.370000001</v>
      </c>
    </row>
    <row r="30" spans="1:4" x14ac:dyDescent="0.25">
      <c r="A30" s="141" t="s">
        <v>15</v>
      </c>
      <c r="B30" s="154">
        <v>10253324.5392629</v>
      </c>
      <c r="C30" s="154">
        <v>4234076.1907369997</v>
      </c>
      <c r="D30" s="149">
        <f t="shared" si="0"/>
        <v>14487400.7299999</v>
      </c>
    </row>
    <row r="31" spans="1:4" x14ac:dyDescent="0.25">
      <c r="A31" s="141" t="s">
        <v>14</v>
      </c>
      <c r="B31" s="154">
        <v>22266773.259762</v>
      </c>
      <c r="C31" s="154">
        <v>10045638.750237999</v>
      </c>
      <c r="D31" s="149">
        <f t="shared" si="0"/>
        <v>32312412.009999998</v>
      </c>
    </row>
    <row r="32" spans="1:4" x14ac:dyDescent="0.25">
      <c r="A32" s="141" t="s">
        <v>13</v>
      </c>
      <c r="B32" s="154">
        <v>3871726.56317099</v>
      </c>
      <c r="C32" s="154">
        <v>959373.35682900005</v>
      </c>
      <c r="D32" s="149">
        <f t="shared" si="0"/>
        <v>4831099.9199999897</v>
      </c>
    </row>
    <row r="33" spans="1:4" x14ac:dyDescent="0.25">
      <c r="A33" s="141" t="s">
        <v>12</v>
      </c>
      <c r="B33" s="154">
        <v>1717072.18</v>
      </c>
      <c r="C33" s="154">
        <v>0</v>
      </c>
      <c r="D33" s="149">
        <f t="shared" si="0"/>
        <v>1717072.18</v>
      </c>
    </row>
    <row r="34" spans="1:4" x14ac:dyDescent="0.25">
      <c r="A34" s="155" t="s">
        <v>11</v>
      </c>
      <c r="B34" s="154">
        <v>-1222649.6699999899</v>
      </c>
      <c r="C34" s="154">
        <v>-3780.85</v>
      </c>
      <c r="D34" s="156">
        <f t="shared" si="0"/>
        <v>-1226430.51999999</v>
      </c>
    </row>
    <row r="35" spans="1:4" x14ac:dyDescent="0.25">
      <c r="A35" s="141" t="s">
        <v>346</v>
      </c>
      <c r="B35" s="154">
        <v>14899423.689999901</v>
      </c>
      <c r="C35" s="154">
        <v>0</v>
      </c>
      <c r="D35" s="156">
        <f t="shared" si="0"/>
        <v>14899423.689999901</v>
      </c>
    </row>
    <row r="36" spans="1:4" x14ac:dyDescent="0.25">
      <c r="A36" s="155" t="s">
        <v>10</v>
      </c>
      <c r="B36" s="154">
        <v>21877892.592248</v>
      </c>
      <c r="C36" s="154">
        <v>11388076.247752</v>
      </c>
      <c r="D36" s="156">
        <f t="shared" si="0"/>
        <v>33265968.84</v>
      </c>
    </row>
    <row r="37" spans="1:4" x14ac:dyDescent="0.25">
      <c r="A37" s="155" t="s">
        <v>9</v>
      </c>
      <c r="B37" s="154">
        <v>0</v>
      </c>
      <c r="C37" s="154">
        <v>0</v>
      </c>
      <c r="D37" s="156">
        <f t="shared" si="0"/>
        <v>0</v>
      </c>
    </row>
    <row r="38" spans="1:4" x14ac:dyDescent="0.25">
      <c r="A38" s="155" t="s">
        <v>8</v>
      </c>
      <c r="B38" s="157">
        <v>11672019.960000001</v>
      </c>
      <c r="C38" s="158">
        <v>11604339.859999999</v>
      </c>
      <c r="D38" s="159">
        <f t="shared" si="0"/>
        <v>23276359.82</v>
      </c>
    </row>
    <row r="39" spans="1:4" x14ac:dyDescent="0.25">
      <c r="A39" s="151" t="s">
        <v>7</v>
      </c>
      <c r="B39" s="148">
        <f>SUM(B22:B38)</f>
        <v>194176607.18211272</v>
      </c>
      <c r="C39" s="148">
        <f>SUM(C22:C38)</f>
        <v>84872408.047886983</v>
      </c>
      <c r="D39" s="143">
        <f>SUM(D22:D38)</f>
        <v>279049015.22999966</v>
      </c>
    </row>
    <row r="40" spans="1:4" x14ac:dyDescent="0.25">
      <c r="A40" s="155"/>
      <c r="B40" s="152"/>
      <c r="C40" s="152"/>
      <c r="D40" s="153"/>
    </row>
    <row r="41" spans="1:4" ht="16.5" x14ac:dyDescent="0.35">
      <c r="A41" s="160" t="s">
        <v>6</v>
      </c>
      <c r="B41" s="161">
        <f>B13-B39</f>
        <v>23763903.997887164</v>
      </c>
      <c r="C41" s="161">
        <f>C13-C39</f>
        <v>21395888.372113004</v>
      </c>
      <c r="D41" s="162">
        <f>D13-D39</f>
        <v>45159792.370000184</v>
      </c>
    </row>
    <row r="42" spans="1:4" x14ac:dyDescent="0.25">
      <c r="A42" s="25"/>
      <c r="B42" s="26"/>
      <c r="C42" s="26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1" workbookViewId="0">
      <selection activeCell="E46" sqref="E46"/>
    </sheetView>
  </sheetViews>
  <sheetFormatPr defaultRowHeight="15" x14ac:dyDescent="0.25"/>
  <cols>
    <col min="1" max="1" width="40" style="3" bestFit="1" customWidth="1"/>
    <col min="2" max="2" width="17.5703125" style="28" customWidth="1"/>
    <col min="3" max="3" width="15.28515625" style="28" customWidth="1"/>
    <col min="4" max="4" width="15.42578125" style="28" customWidth="1"/>
    <col min="5" max="5" width="14.28515625" style="28" customWidth="1"/>
    <col min="6" max="6" width="13.42578125" style="28" bestFit="1" customWidth="1"/>
    <col min="7" max="7" width="9.140625" style="28"/>
    <col min="8" max="8" width="32.42578125" style="28" customWidth="1"/>
    <col min="9" max="10" width="9.140625" style="28"/>
    <col min="11" max="16384" width="9.140625" style="3"/>
  </cols>
  <sheetData>
    <row r="1" spans="1:7" s="3" customFormat="1" ht="18" customHeight="1" x14ac:dyDescent="0.25">
      <c r="A1" s="4" t="s">
        <v>337</v>
      </c>
      <c r="B1" s="27"/>
      <c r="C1" s="27"/>
      <c r="D1" s="27"/>
      <c r="E1" s="27"/>
      <c r="F1" s="27"/>
      <c r="G1" s="28"/>
    </row>
    <row r="2" spans="1:7" s="3" customFormat="1" ht="18" customHeight="1" x14ac:dyDescent="0.25">
      <c r="A2" s="4" t="s">
        <v>347</v>
      </c>
      <c r="B2" s="27"/>
      <c r="C2" s="27"/>
      <c r="D2" s="27"/>
      <c r="E2" s="27"/>
      <c r="F2" s="27"/>
      <c r="G2" s="28"/>
    </row>
    <row r="3" spans="1:7" s="3" customFormat="1" ht="18" customHeight="1" x14ac:dyDescent="0.25">
      <c r="A3" s="4" t="str">
        <f>Allocated!A3</f>
        <v>FOR THE MONTH ENDED FEBRUARY 29, 2016</v>
      </c>
      <c r="B3" s="27"/>
      <c r="C3" s="27"/>
      <c r="D3" s="27"/>
      <c r="E3" s="27"/>
      <c r="F3" s="27"/>
      <c r="G3" s="28"/>
    </row>
    <row r="4" spans="1:7" s="3" customFormat="1" ht="12" customHeight="1" x14ac:dyDescent="0.25">
      <c r="B4" s="28"/>
      <c r="C4" s="28"/>
      <c r="D4" s="28"/>
      <c r="E4" s="28"/>
      <c r="F4" s="28"/>
      <c r="G4" s="28"/>
    </row>
    <row r="5" spans="1:7" s="3" customFormat="1" ht="18" customHeight="1" x14ac:dyDescent="0.25">
      <c r="A5" s="7"/>
      <c r="B5" s="29" t="s">
        <v>35</v>
      </c>
      <c r="C5" s="29" t="s">
        <v>34</v>
      </c>
      <c r="D5" s="29" t="s">
        <v>33</v>
      </c>
      <c r="E5" s="29" t="s">
        <v>348</v>
      </c>
      <c r="F5" s="30" t="s">
        <v>339</v>
      </c>
      <c r="G5" s="28"/>
    </row>
    <row r="6" spans="1:7" s="3" customFormat="1" ht="18" customHeight="1" x14ac:dyDescent="0.25">
      <c r="A6" s="31" t="s">
        <v>32</v>
      </c>
      <c r="B6" s="32"/>
      <c r="C6" s="32"/>
      <c r="D6" s="32"/>
      <c r="E6" s="32"/>
      <c r="F6" s="33"/>
      <c r="G6" s="28"/>
    </row>
    <row r="7" spans="1:7" s="3" customFormat="1" ht="18" customHeight="1" x14ac:dyDescent="0.25">
      <c r="A7" s="22" t="s">
        <v>340</v>
      </c>
      <c r="B7" s="11"/>
      <c r="C7" s="11"/>
      <c r="D7" s="11"/>
      <c r="E7" s="11"/>
      <c r="F7" s="12"/>
      <c r="G7" s="28"/>
    </row>
    <row r="8" spans="1:7" s="3" customFormat="1" ht="18" customHeight="1" x14ac:dyDescent="0.25">
      <c r="A8" s="23" t="s">
        <v>31</v>
      </c>
      <c r="B8" s="19">
        <v>195484822.31999999</v>
      </c>
      <c r="C8" s="19">
        <v>96334625.959999993</v>
      </c>
      <c r="D8" s="19">
        <v>0</v>
      </c>
      <c r="E8" s="19">
        <v>0</v>
      </c>
      <c r="F8" s="15">
        <f>SUM(B8:E8)</f>
        <v>291819448.27999997</v>
      </c>
      <c r="G8" s="34"/>
    </row>
    <row r="9" spans="1:7" s="3" customFormat="1" ht="18" customHeight="1" x14ac:dyDescent="0.25">
      <c r="A9" s="23" t="s">
        <v>30</v>
      </c>
      <c r="B9" s="113">
        <v>38483.4</v>
      </c>
      <c r="C9" s="113">
        <v>0</v>
      </c>
      <c r="D9" s="113">
        <v>0</v>
      </c>
      <c r="E9" s="35">
        <v>0</v>
      </c>
      <c r="F9" s="20">
        <f>SUM(B9:E9)</f>
        <v>38483.4</v>
      </c>
      <c r="G9" s="34"/>
    </row>
    <row r="10" spans="1:7" s="3" customFormat="1" ht="18" customHeight="1" x14ac:dyDescent="0.25">
      <c r="A10" s="23" t="s">
        <v>29</v>
      </c>
      <c r="B10" s="113">
        <v>13814755.7299999</v>
      </c>
      <c r="C10" s="113">
        <v>0</v>
      </c>
      <c r="D10" s="113">
        <v>0</v>
      </c>
      <c r="E10" s="35">
        <v>0</v>
      </c>
      <c r="F10" s="20">
        <f>SUM(B10:E10)</f>
        <v>13814755.7299999</v>
      </c>
      <c r="G10" s="34"/>
    </row>
    <row r="11" spans="1:7" s="3" customFormat="1" ht="18" customHeight="1" x14ac:dyDescent="0.25">
      <c r="A11" s="23" t="s">
        <v>28</v>
      </c>
      <c r="B11" s="114">
        <v>8602449.7299999893</v>
      </c>
      <c r="C11" s="115">
        <v>9933670.4599999897</v>
      </c>
      <c r="D11" s="115">
        <v>0</v>
      </c>
      <c r="E11" s="17">
        <v>0</v>
      </c>
      <c r="F11" s="21">
        <f>SUM(B11:E11)</f>
        <v>18536120.189999979</v>
      </c>
      <c r="G11" s="34"/>
    </row>
    <row r="12" spans="1:7" s="3" customFormat="1" ht="18" customHeight="1" x14ac:dyDescent="0.25">
      <c r="A12" s="23" t="s">
        <v>27</v>
      </c>
      <c r="B12" s="19">
        <f>SUM(B8:B11)</f>
        <v>217940511.17999989</v>
      </c>
      <c r="C12" s="19">
        <f>SUM(C8:C11)</f>
        <v>106268296.41999999</v>
      </c>
      <c r="D12" s="19">
        <f>SUM(D8:D11)</f>
        <v>0</v>
      </c>
      <c r="E12" s="19">
        <f>SUM(E8:E11)</f>
        <v>0</v>
      </c>
      <c r="F12" s="15">
        <f>SUM(F8:F11)</f>
        <v>324208807.59999985</v>
      </c>
      <c r="G12" s="34"/>
    </row>
    <row r="13" spans="1:7" s="3" customFormat="1" ht="18" customHeight="1" x14ac:dyDescent="0.25">
      <c r="A13" s="22" t="s">
        <v>341</v>
      </c>
      <c r="B13" s="11"/>
      <c r="C13" s="11"/>
      <c r="D13" s="11"/>
      <c r="E13" s="11"/>
      <c r="F13" s="12"/>
      <c r="G13" s="34"/>
    </row>
    <row r="14" spans="1:7" s="3" customFormat="1" ht="18" customHeight="1" x14ac:dyDescent="0.25">
      <c r="A14" s="22" t="s">
        <v>342</v>
      </c>
      <c r="B14" s="11"/>
      <c r="C14" s="11"/>
      <c r="D14" s="11"/>
      <c r="E14" s="11"/>
      <c r="F14" s="12"/>
      <c r="G14" s="34"/>
    </row>
    <row r="15" spans="1:7" s="3" customFormat="1" ht="18" customHeight="1" x14ac:dyDescent="0.25">
      <c r="A15" s="22" t="s">
        <v>343</v>
      </c>
      <c r="B15" s="11"/>
      <c r="C15" s="11"/>
      <c r="D15" s="11"/>
      <c r="E15" s="11"/>
      <c r="F15" s="12"/>
      <c r="G15" s="34"/>
    </row>
    <row r="16" spans="1:7" s="3" customFormat="1" ht="18" customHeight="1" x14ac:dyDescent="0.25">
      <c r="A16" s="22" t="s">
        <v>344</v>
      </c>
      <c r="B16" s="11"/>
      <c r="C16" s="11"/>
      <c r="D16" s="11"/>
      <c r="E16" s="11"/>
      <c r="F16" s="12"/>
      <c r="G16" s="34"/>
    </row>
    <row r="17" spans="1:7" s="3" customFormat="1" ht="18" customHeight="1" x14ac:dyDescent="0.25">
      <c r="A17" s="23" t="s">
        <v>26</v>
      </c>
      <c r="B17" s="19">
        <v>18825554.1199999</v>
      </c>
      <c r="C17" s="19">
        <v>0</v>
      </c>
      <c r="D17" s="19">
        <v>0</v>
      </c>
      <c r="E17" s="19">
        <v>0</v>
      </c>
      <c r="F17" s="15">
        <f>SUM(B17:E17)</f>
        <v>18825554.1199999</v>
      </c>
      <c r="G17" s="34"/>
    </row>
    <row r="18" spans="1:7" s="3" customFormat="1" ht="18" customHeight="1" x14ac:dyDescent="0.25">
      <c r="A18" s="23" t="s">
        <v>25</v>
      </c>
      <c r="B18" s="35">
        <v>44961518.18</v>
      </c>
      <c r="C18" s="35">
        <v>37771722.619999997</v>
      </c>
      <c r="D18" s="35">
        <v>0</v>
      </c>
      <c r="E18" s="35">
        <v>0</v>
      </c>
      <c r="F18" s="20">
        <f>SUM(B18:E18)</f>
        <v>82733240.799999997</v>
      </c>
      <c r="G18" s="34"/>
    </row>
    <row r="19" spans="1:7" s="3" customFormat="1" ht="18" customHeight="1" x14ac:dyDescent="0.25">
      <c r="A19" s="23" t="s">
        <v>24</v>
      </c>
      <c r="B19" s="35">
        <v>9600555.7699999996</v>
      </c>
      <c r="C19" s="35">
        <v>0</v>
      </c>
      <c r="D19" s="35">
        <v>0</v>
      </c>
      <c r="E19" s="35">
        <v>0</v>
      </c>
      <c r="F19" s="20">
        <f>SUM(B19:E19)</f>
        <v>9600555.7699999996</v>
      </c>
      <c r="G19" s="34"/>
    </row>
    <row r="20" spans="1:7" s="3" customFormat="1" ht="18" customHeight="1" x14ac:dyDescent="0.25">
      <c r="A20" s="23" t="s">
        <v>23</v>
      </c>
      <c r="B20" s="16">
        <v>-6221065.9800000004</v>
      </c>
      <c r="C20" s="17">
        <v>0</v>
      </c>
      <c r="D20" s="17">
        <v>0</v>
      </c>
      <c r="E20" s="17">
        <v>0</v>
      </c>
      <c r="F20" s="21">
        <f>SUM(B20:E20)</f>
        <v>-6221065.9800000004</v>
      </c>
      <c r="G20" s="34"/>
    </row>
    <row r="21" spans="1:7" s="3" customFormat="1" ht="18" customHeight="1" x14ac:dyDescent="0.25">
      <c r="A21" s="23" t="s">
        <v>22</v>
      </c>
      <c r="B21" s="19">
        <f>SUM(B17:B20)</f>
        <v>67166562.089999899</v>
      </c>
      <c r="C21" s="19">
        <f>SUM(C17:C20)</f>
        <v>37771722.619999997</v>
      </c>
      <c r="D21" s="19">
        <f>SUM(D17:D20)</f>
        <v>0</v>
      </c>
      <c r="E21" s="19">
        <f>SUM(E17:E20)</f>
        <v>0</v>
      </c>
      <c r="F21" s="15">
        <f>SUM(F17:F20)</f>
        <v>104938284.70999989</v>
      </c>
      <c r="G21" s="34"/>
    </row>
    <row r="22" spans="1:7" s="3" customFormat="1" ht="18" customHeight="1" x14ac:dyDescent="0.25">
      <c r="A22" s="22" t="s">
        <v>345</v>
      </c>
      <c r="B22" s="11"/>
      <c r="C22" s="11"/>
      <c r="D22" s="11"/>
      <c r="E22" s="11"/>
      <c r="F22" s="12"/>
      <c r="G22" s="34"/>
    </row>
    <row r="23" spans="1:7" s="3" customFormat="1" ht="18" customHeight="1" x14ac:dyDescent="0.25">
      <c r="A23" s="23" t="s">
        <v>21</v>
      </c>
      <c r="B23" s="19">
        <v>12586226.58</v>
      </c>
      <c r="C23" s="19">
        <v>182277.16</v>
      </c>
      <c r="D23" s="19">
        <v>0</v>
      </c>
      <c r="E23" s="19">
        <v>0</v>
      </c>
      <c r="F23" s="15">
        <f t="shared" ref="F23:F37" si="0">SUM(B23:E23)</f>
        <v>12768503.74</v>
      </c>
      <c r="G23" s="34"/>
    </row>
    <row r="24" spans="1:7" s="3" customFormat="1" ht="18" customHeight="1" x14ac:dyDescent="0.25">
      <c r="A24" s="23" t="s">
        <v>20</v>
      </c>
      <c r="B24" s="37">
        <v>1556606.35</v>
      </c>
      <c r="C24" s="35">
        <v>0</v>
      </c>
      <c r="D24" s="35">
        <v>0</v>
      </c>
      <c r="E24" s="35">
        <v>0</v>
      </c>
      <c r="F24" s="20">
        <f t="shared" si="0"/>
        <v>1556606.35</v>
      </c>
      <c r="G24" s="34"/>
    </row>
    <row r="25" spans="1:7" s="3" customFormat="1" ht="18" customHeight="1" x14ac:dyDescent="0.25">
      <c r="A25" s="23" t="s">
        <v>19</v>
      </c>
      <c r="B25" s="37">
        <v>6135442.6599999899</v>
      </c>
      <c r="C25" s="11">
        <v>4421342.5799999898</v>
      </c>
      <c r="D25" s="35">
        <v>0</v>
      </c>
      <c r="E25" s="35">
        <v>0</v>
      </c>
      <c r="F25" s="20">
        <f t="shared" si="0"/>
        <v>10556785.23999998</v>
      </c>
      <c r="G25" s="34"/>
    </row>
    <row r="26" spans="1:7" s="3" customFormat="1" ht="18" customHeight="1" x14ac:dyDescent="0.25">
      <c r="A26" s="13" t="s">
        <v>18</v>
      </c>
      <c r="B26" s="37">
        <v>2535029.0999999898</v>
      </c>
      <c r="C26" s="11">
        <v>1140184.69</v>
      </c>
      <c r="D26" s="11">
        <v>2575598.23999999</v>
      </c>
      <c r="E26" s="35">
        <v>0</v>
      </c>
      <c r="F26" s="20">
        <f t="shared" si="0"/>
        <v>6250812.0299999798</v>
      </c>
      <c r="G26" s="34"/>
    </row>
    <row r="27" spans="1:7" s="3" customFormat="1" ht="18" customHeight="1" x14ac:dyDescent="0.25">
      <c r="A27" s="23" t="s">
        <v>17</v>
      </c>
      <c r="B27" s="37">
        <v>1543642.39</v>
      </c>
      <c r="C27" s="11">
        <v>732269.24</v>
      </c>
      <c r="D27" s="11">
        <v>225935.49</v>
      </c>
      <c r="E27" s="35">
        <v>0</v>
      </c>
      <c r="F27" s="20">
        <f t="shared" si="0"/>
        <v>2501847.12</v>
      </c>
      <c r="G27" s="34"/>
    </row>
    <row r="28" spans="1:7" s="3" customFormat="1" ht="18" customHeight="1" x14ac:dyDescent="0.25">
      <c r="A28" s="23" t="s">
        <v>16</v>
      </c>
      <c r="B28" s="37">
        <v>15686990.93</v>
      </c>
      <c r="C28" s="11">
        <v>1225878.44</v>
      </c>
      <c r="D28" s="35">
        <v>0</v>
      </c>
      <c r="E28" s="35">
        <v>0</v>
      </c>
      <c r="F28" s="20">
        <f t="shared" si="0"/>
        <v>16912869.370000001</v>
      </c>
      <c r="G28" s="34"/>
    </row>
    <row r="29" spans="1:7" s="3" customFormat="1" ht="18" customHeight="1" x14ac:dyDescent="0.25">
      <c r="A29" s="13" t="s">
        <v>15</v>
      </c>
      <c r="B29" s="37">
        <v>3764085.0399999898</v>
      </c>
      <c r="C29" s="11">
        <v>1202366.1399999999</v>
      </c>
      <c r="D29" s="11">
        <v>9520949.5500000007</v>
      </c>
      <c r="E29" s="35">
        <v>0</v>
      </c>
      <c r="F29" s="20">
        <f t="shared" si="0"/>
        <v>14487400.729999989</v>
      </c>
      <c r="G29" s="34"/>
    </row>
    <row r="30" spans="1:7" s="3" customFormat="1" ht="18" customHeight="1" x14ac:dyDescent="0.25">
      <c r="A30" s="23" t="s">
        <v>14</v>
      </c>
      <c r="B30" s="37">
        <v>20970151.449999999</v>
      </c>
      <c r="C30" s="11">
        <v>9446891.7400000002</v>
      </c>
      <c r="D30" s="11">
        <v>1895368.8199999901</v>
      </c>
      <c r="E30" s="35">
        <v>0</v>
      </c>
      <c r="F30" s="20">
        <f t="shared" si="0"/>
        <v>32312412.009999987</v>
      </c>
      <c r="G30" s="34"/>
    </row>
    <row r="31" spans="1:7" s="3" customFormat="1" ht="18" customHeight="1" x14ac:dyDescent="0.25">
      <c r="A31" s="23" t="s">
        <v>13</v>
      </c>
      <c r="B31" s="37">
        <v>2076736.1999999899</v>
      </c>
      <c r="C31" s="11">
        <v>130492.409999999</v>
      </c>
      <c r="D31" s="11">
        <v>2623871.31</v>
      </c>
      <c r="E31" s="35">
        <v>0</v>
      </c>
      <c r="F31" s="20">
        <f t="shared" si="0"/>
        <v>4831099.9199999887</v>
      </c>
      <c r="G31" s="34"/>
    </row>
    <row r="32" spans="1:7" s="3" customFormat="1" ht="18" customHeight="1" x14ac:dyDescent="0.25">
      <c r="A32" s="23" t="s">
        <v>12</v>
      </c>
      <c r="B32" s="37">
        <v>1717072.18</v>
      </c>
      <c r="C32" s="35">
        <v>0</v>
      </c>
      <c r="D32" s="35">
        <v>0</v>
      </c>
      <c r="E32" s="35">
        <v>0</v>
      </c>
      <c r="F32" s="20">
        <f t="shared" si="0"/>
        <v>1717072.18</v>
      </c>
      <c r="G32" s="34"/>
    </row>
    <row r="33" spans="1:8" s="3" customFormat="1" ht="18" customHeight="1" x14ac:dyDescent="0.25">
      <c r="A33" s="13" t="s">
        <v>11</v>
      </c>
      <c r="B33" s="37">
        <v>-1222649.6699999899</v>
      </c>
      <c r="C33" s="11">
        <v>-3780.85</v>
      </c>
      <c r="D33" s="35">
        <v>0</v>
      </c>
      <c r="E33" s="35">
        <v>0</v>
      </c>
      <c r="F33" s="20">
        <f t="shared" si="0"/>
        <v>-1226430.51999999</v>
      </c>
      <c r="G33" s="34"/>
      <c r="H33" s="28"/>
    </row>
    <row r="34" spans="1:8" s="3" customFormat="1" ht="18" customHeight="1" x14ac:dyDescent="0.25">
      <c r="A34" s="13" t="s">
        <v>346</v>
      </c>
      <c r="B34" s="37">
        <v>14899423.689999901</v>
      </c>
      <c r="C34" s="35">
        <v>0</v>
      </c>
      <c r="D34" s="35">
        <v>0</v>
      </c>
      <c r="E34" s="35">
        <v>0</v>
      </c>
      <c r="F34" s="20">
        <f t="shared" si="0"/>
        <v>14899423.689999901</v>
      </c>
      <c r="G34" s="34"/>
      <c r="H34" s="28"/>
    </row>
    <row r="35" spans="1:8" s="3" customFormat="1" ht="18" customHeight="1" x14ac:dyDescent="0.25">
      <c r="A35" s="23" t="s">
        <v>10</v>
      </c>
      <c r="B35" s="37">
        <v>21423152.66</v>
      </c>
      <c r="C35" s="11">
        <v>11178088.9</v>
      </c>
      <c r="D35" s="11">
        <v>664727.28</v>
      </c>
      <c r="E35" s="35">
        <v>0</v>
      </c>
      <c r="F35" s="20">
        <f t="shared" si="0"/>
        <v>33265968.840000004</v>
      </c>
      <c r="G35" s="34"/>
      <c r="H35" s="28"/>
    </row>
    <row r="36" spans="1:8" s="3" customFormat="1" ht="18" customHeight="1" x14ac:dyDescent="0.25">
      <c r="A36" s="23" t="s">
        <v>9</v>
      </c>
      <c r="B36" s="37">
        <v>0</v>
      </c>
      <c r="C36" s="35">
        <v>0</v>
      </c>
      <c r="D36" s="35">
        <v>0</v>
      </c>
      <c r="E36" s="35">
        <v>0</v>
      </c>
      <c r="F36" s="20">
        <f t="shared" si="0"/>
        <v>0</v>
      </c>
      <c r="G36" s="34"/>
      <c r="H36" s="28"/>
    </row>
    <row r="37" spans="1:8" s="3" customFormat="1" ht="18" customHeight="1" x14ac:dyDescent="0.25">
      <c r="A37" s="23" t="s">
        <v>8</v>
      </c>
      <c r="B37" s="16">
        <v>11672019.960000001</v>
      </c>
      <c r="C37" s="38">
        <v>11604339.859999999</v>
      </c>
      <c r="D37" s="38">
        <v>0</v>
      </c>
      <c r="E37" s="17">
        <v>0</v>
      </c>
      <c r="F37" s="21">
        <f t="shared" si="0"/>
        <v>23276359.82</v>
      </c>
      <c r="G37" s="34"/>
      <c r="H37" s="28"/>
    </row>
    <row r="38" spans="1:8" s="3" customFormat="1" ht="18" customHeight="1" x14ac:dyDescent="0.25">
      <c r="A38" s="22" t="s">
        <v>7</v>
      </c>
      <c r="B38" s="19">
        <f>SUM(B21:B37)</f>
        <v>182510491.60999978</v>
      </c>
      <c r="C38" s="19">
        <f>SUM(C21:C37)</f>
        <v>79032072.929999977</v>
      </c>
      <c r="D38" s="19">
        <f>SUM(D21:D37)</f>
        <v>17506450.689999979</v>
      </c>
      <c r="E38" s="19">
        <f>SUM(E21:E37)</f>
        <v>0</v>
      </c>
      <c r="F38" s="15">
        <f>SUM(F21:F37)</f>
        <v>279049015.22999978</v>
      </c>
      <c r="G38" s="34"/>
      <c r="H38" s="28"/>
    </row>
    <row r="39" spans="1:8" s="3" customFormat="1" ht="12" customHeight="1" x14ac:dyDescent="0.25">
      <c r="A39" s="23"/>
      <c r="B39" s="11"/>
      <c r="C39" s="11"/>
      <c r="D39" s="11"/>
      <c r="E39" s="11"/>
      <c r="F39" s="12"/>
      <c r="G39" s="34"/>
      <c r="H39" s="28"/>
    </row>
    <row r="40" spans="1:8" s="3" customFormat="1" ht="18" customHeight="1" x14ac:dyDescent="0.25">
      <c r="A40" s="24" t="s">
        <v>6</v>
      </c>
      <c r="B40" s="19">
        <f>B12-B38</f>
        <v>35430019.570000112</v>
      </c>
      <c r="C40" s="19">
        <f>C12-C38</f>
        <v>27236223.49000001</v>
      </c>
      <c r="D40" s="19">
        <f>D12-D38</f>
        <v>-17506450.689999979</v>
      </c>
      <c r="E40" s="19">
        <f>E12-E38</f>
        <v>0</v>
      </c>
      <c r="F40" s="15">
        <f>F12-F38</f>
        <v>45159792.370000064</v>
      </c>
      <c r="G40" s="34"/>
      <c r="H40" s="39"/>
    </row>
    <row r="41" spans="1:8" s="3" customFormat="1" ht="13.5" customHeight="1" x14ac:dyDescent="0.25">
      <c r="A41" s="23"/>
      <c r="B41" s="11"/>
      <c r="C41" s="11"/>
      <c r="D41" s="11"/>
      <c r="E41" s="11"/>
      <c r="F41" s="12"/>
      <c r="G41" s="34"/>
      <c r="H41" s="28"/>
    </row>
    <row r="42" spans="1:8" s="3" customFormat="1" ht="18" customHeight="1" x14ac:dyDescent="0.25">
      <c r="A42" s="24" t="s">
        <v>5</v>
      </c>
      <c r="B42" s="11"/>
      <c r="C42" s="11"/>
      <c r="D42" s="11"/>
      <c r="E42" s="11"/>
      <c r="F42" s="12"/>
      <c r="G42" s="34"/>
      <c r="H42" s="28"/>
    </row>
    <row r="43" spans="1:8" s="3" customFormat="1" ht="18" customHeight="1" x14ac:dyDescent="0.25">
      <c r="A43" s="23" t="s">
        <v>4</v>
      </c>
      <c r="B43" s="19">
        <v>0</v>
      </c>
      <c r="C43" s="19">
        <v>0</v>
      </c>
      <c r="D43" s="19">
        <v>0</v>
      </c>
      <c r="E43" s="19">
        <v>-10710254.58</v>
      </c>
      <c r="F43" s="15">
        <f>SUM(B43:E43)</f>
        <v>-10710254.58</v>
      </c>
      <c r="G43" s="34"/>
      <c r="H43" s="28"/>
    </row>
    <row r="44" spans="1:8" s="3" customFormat="1" ht="18" customHeight="1" x14ac:dyDescent="0.25">
      <c r="A44" s="40" t="s">
        <v>3</v>
      </c>
      <c r="B44" s="37">
        <v>0</v>
      </c>
      <c r="C44" s="35">
        <v>0</v>
      </c>
      <c r="D44" s="35">
        <v>0</v>
      </c>
      <c r="E44" s="19">
        <v>20684163.849999901</v>
      </c>
      <c r="F44" s="20">
        <f>SUM(B44:E44)</f>
        <v>20684163.849999901</v>
      </c>
      <c r="G44" s="34"/>
      <c r="H44" s="28"/>
    </row>
    <row r="45" spans="1:8" s="3" customFormat="1" ht="18" customHeight="1" x14ac:dyDescent="0.25">
      <c r="A45" s="40" t="s">
        <v>2</v>
      </c>
      <c r="B45" s="16">
        <v>0</v>
      </c>
      <c r="C45" s="17">
        <v>0</v>
      </c>
      <c r="D45" s="17">
        <v>0</v>
      </c>
      <c r="E45" s="36">
        <v>0</v>
      </c>
      <c r="F45" s="21">
        <v>0</v>
      </c>
      <c r="G45" s="34"/>
      <c r="H45" s="28"/>
    </row>
    <row r="46" spans="1:8" s="3" customFormat="1" ht="18" customHeight="1" x14ac:dyDescent="0.25">
      <c r="A46" s="2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9973909.2699999008</v>
      </c>
      <c r="F46" s="15">
        <f>SUM(F43:F45)</f>
        <v>9973909.2699999008</v>
      </c>
      <c r="G46" s="34"/>
      <c r="H46" s="28"/>
    </row>
    <row r="47" spans="1:8" s="3" customFormat="1" ht="18" customHeight="1" x14ac:dyDescent="0.25">
      <c r="A47" s="23"/>
      <c r="B47" s="11"/>
      <c r="C47" s="11"/>
      <c r="D47" s="11"/>
      <c r="E47" s="11"/>
      <c r="F47" s="12"/>
      <c r="G47" s="34"/>
      <c r="H47" s="28"/>
    </row>
    <row r="48" spans="1:8" s="3" customFormat="1" ht="18" customHeight="1" x14ac:dyDescent="0.35">
      <c r="A48" s="41" t="s">
        <v>0</v>
      </c>
      <c r="B48" s="42">
        <f>B40-B46</f>
        <v>35430019.570000112</v>
      </c>
      <c r="C48" s="42">
        <f>C40-C46</f>
        <v>27236223.49000001</v>
      </c>
      <c r="D48" s="42">
        <f>D40-D46</f>
        <v>-17506450.689999979</v>
      </c>
      <c r="E48" s="42">
        <f>E40-E46</f>
        <v>-9973909.2699999008</v>
      </c>
      <c r="F48" s="43">
        <f>F40-F46</f>
        <v>35185883.100000165</v>
      </c>
      <c r="G48" s="34"/>
      <c r="H48" s="28"/>
    </row>
    <row r="49" spans="1:7" s="3" customFormat="1" ht="9.9499999999999993" customHeight="1" x14ac:dyDescent="0.25">
      <c r="A49" s="44"/>
      <c r="B49" s="45"/>
      <c r="C49" s="45"/>
      <c r="D49" s="45"/>
      <c r="E49" s="45"/>
      <c r="F49" s="46"/>
      <c r="G49" s="34"/>
    </row>
    <row r="50" spans="1:7" s="3" customFormat="1" ht="18" customHeight="1" x14ac:dyDescent="0.25">
      <c r="B50" s="28"/>
      <c r="C50" s="28"/>
      <c r="D50" s="28"/>
      <c r="E50" s="28"/>
      <c r="F50" s="28"/>
      <c r="G50" s="34"/>
    </row>
    <row r="51" spans="1:7" s="3" customFormat="1" ht="18" customHeight="1" x14ac:dyDescent="0.25">
      <c r="B51" s="28"/>
      <c r="C51" s="28"/>
      <c r="D51" s="28"/>
      <c r="E51" s="28"/>
      <c r="F51" s="28"/>
      <c r="G51" s="34"/>
    </row>
    <row r="52" spans="1:7" s="3" customFormat="1" ht="18" customHeight="1" x14ac:dyDescent="0.25">
      <c r="B52" s="28"/>
      <c r="C52" s="28"/>
      <c r="D52" s="28"/>
      <c r="E52" s="28"/>
      <c r="F52" s="28"/>
      <c r="G52" s="34"/>
    </row>
    <row r="53" spans="1:7" s="3" customFormat="1" ht="18" customHeight="1" x14ac:dyDescent="0.25">
      <c r="B53" s="28"/>
      <c r="C53" s="28"/>
      <c r="D53" s="28"/>
      <c r="E53" s="28"/>
      <c r="F53" s="28"/>
      <c r="G53" s="34"/>
    </row>
    <row r="54" spans="1:7" s="3" customFormat="1" ht="18" customHeight="1" x14ac:dyDescent="0.25">
      <c r="B54" s="28"/>
      <c r="C54" s="28"/>
      <c r="D54" s="28"/>
      <c r="E54" s="28"/>
      <c r="F54" s="28"/>
      <c r="G54" s="34"/>
    </row>
    <row r="55" spans="1:7" s="3" customFormat="1" ht="18" customHeight="1" x14ac:dyDescent="0.25">
      <c r="B55" s="28"/>
      <c r="C55" s="28"/>
      <c r="D55" s="28"/>
      <c r="E55" s="28"/>
      <c r="F55" s="28"/>
      <c r="G55" s="34"/>
    </row>
    <row r="56" spans="1:7" s="3" customFormat="1" ht="18" customHeight="1" x14ac:dyDescent="0.25">
      <c r="B56" s="28"/>
      <c r="C56" s="28"/>
      <c r="D56" s="28"/>
      <c r="E56" s="28"/>
      <c r="F56" s="28"/>
      <c r="G56" s="34"/>
    </row>
    <row r="57" spans="1:7" s="3" customFormat="1" ht="18" customHeight="1" x14ac:dyDescent="0.25">
      <c r="B57" s="28"/>
      <c r="C57" s="28"/>
      <c r="D57" s="28"/>
      <c r="E57" s="28"/>
      <c r="F57" s="28"/>
      <c r="G57" s="34"/>
    </row>
    <row r="58" spans="1:7" s="3" customFormat="1" ht="18" customHeight="1" x14ac:dyDescent="0.25">
      <c r="B58" s="28"/>
      <c r="C58" s="28"/>
      <c r="D58" s="28"/>
      <c r="E58" s="28"/>
      <c r="F58" s="28"/>
      <c r="G58" s="34"/>
    </row>
    <row r="59" spans="1:7" s="3" customFormat="1" ht="18" customHeight="1" x14ac:dyDescent="0.25">
      <c r="B59" s="28"/>
      <c r="C59" s="28"/>
      <c r="D59" s="28"/>
      <c r="E59" s="28"/>
      <c r="F59" s="28"/>
      <c r="G59" s="34"/>
    </row>
    <row r="60" spans="1:7" s="3" customFormat="1" ht="18" customHeight="1" x14ac:dyDescent="0.25">
      <c r="B60" s="28"/>
      <c r="C60" s="28"/>
      <c r="D60" s="28"/>
      <c r="E60" s="28"/>
      <c r="F60" s="28"/>
      <c r="G60" s="34"/>
    </row>
    <row r="61" spans="1:7" s="3" customFormat="1" ht="18" customHeight="1" x14ac:dyDescent="0.25">
      <c r="B61" s="28"/>
      <c r="C61" s="28"/>
      <c r="D61" s="28"/>
      <c r="E61" s="28"/>
      <c r="F61" s="28"/>
      <c r="G61" s="34"/>
    </row>
    <row r="62" spans="1:7" s="3" customFormat="1" ht="18" customHeight="1" x14ac:dyDescent="0.25">
      <c r="B62" s="28"/>
      <c r="C62" s="28"/>
      <c r="D62" s="28"/>
      <c r="E62" s="28"/>
      <c r="F62" s="28"/>
      <c r="G62" s="34"/>
    </row>
    <row r="63" spans="1:7" s="3" customFormat="1" ht="18" customHeight="1" x14ac:dyDescent="0.25">
      <c r="B63" s="28"/>
      <c r="C63" s="28"/>
      <c r="D63" s="28"/>
      <c r="E63" s="28"/>
      <c r="F63" s="28"/>
      <c r="G63" s="34"/>
    </row>
    <row r="64" spans="1:7" s="3" customFormat="1" ht="18" customHeight="1" x14ac:dyDescent="0.25">
      <c r="B64" s="28"/>
      <c r="C64" s="28"/>
      <c r="D64" s="28"/>
      <c r="E64" s="28"/>
      <c r="F64" s="28"/>
      <c r="G64" s="34"/>
    </row>
    <row r="65" spans="7:7" s="3" customFormat="1" ht="18" customHeight="1" x14ac:dyDescent="0.25">
      <c r="G65" s="34"/>
    </row>
    <row r="66" spans="7:7" s="3" customFormat="1" ht="18" customHeight="1" x14ac:dyDescent="0.25">
      <c r="G66" s="34"/>
    </row>
    <row r="67" spans="7:7" s="3" customFormat="1" ht="18" customHeight="1" x14ac:dyDescent="0.25">
      <c r="G67" s="34"/>
    </row>
    <row r="68" spans="7:7" s="3" customFormat="1" ht="18" customHeight="1" x14ac:dyDescent="0.25">
      <c r="G68" s="34"/>
    </row>
    <row r="69" spans="7:7" s="3" customFormat="1" ht="18" customHeight="1" x14ac:dyDescent="0.25">
      <c r="G69" s="34"/>
    </row>
  </sheetData>
  <pageMargins left="0.7" right="0.7" top="0.75" bottom="0.75" header="0.3" footer="0.3"/>
  <pageSetup scale="78" fitToHeight="0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workbookViewId="0">
      <pane xSplit="1" ySplit="4" topLeftCell="B8" activePane="bottomRight" state="frozen"/>
      <selection activeCell="J15" sqref="J15"/>
      <selection pane="topRight" activeCell="J15" sqref="J15"/>
      <selection pane="bottomLeft" activeCell="J15" sqref="J15"/>
      <selection pane="bottomRight" activeCell="J315" sqref="J315"/>
    </sheetView>
  </sheetViews>
  <sheetFormatPr defaultRowHeight="15" outlineLevelCol="1" x14ac:dyDescent="0.25"/>
  <cols>
    <col min="1" max="1" width="58.140625" bestFit="1" customWidth="1"/>
    <col min="2" max="2" width="15.85546875" style="120" customWidth="1"/>
    <col min="3" max="3" width="14.85546875" style="120" customWidth="1"/>
    <col min="4" max="4" width="14.28515625" style="120" customWidth="1"/>
    <col min="5" max="5" width="12.28515625" style="120" hidden="1" customWidth="1" outlineLevel="1"/>
    <col min="6" max="8" width="12.5703125" style="120" hidden="1" customWidth="1" outlineLevel="1"/>
    <col min="9" max="9" width="15.28515625" style="120" customWidth="1" collapsed="1"/>
  </cols>
  <sheetData>
    <row r="1" spans="1:9" s="3" customFormat="1" x14ac:dyDescent="0.25">
      <c r="A1" s="49" t="s">
        <v>337</v>
      </c>
      <c r="B1" s="116"/>
      <c r="C1" s="116"/>
      <c r="D1" s="116"/>
      <c r="E1" s="116"/>
      <c r="F1" s="116"/>
      <c r="G1" s="116"/>
      <c r="H1" s="116"/>
      <c r="I1" s="116"/>
    </row>
    <row r="2" spans="1:9" s="3" customFormat="1" x14ac:dyDescent="0.25">
      <c r="A2" s="49" t="s">
        <v>408</v>
      </c>
      <c r="B2" s="116"/>
      <c r="C2" s="116"/>
      <c r="D2" s="116"/>
      <c r="E2" s="116"/>
      <c r="F2" s="116"/>
      <c r="G2" s="116"/>
      <c r="H2" s="116"/>
      <c r="I2" s="116"/>
    </row>
    <row r="3" spans="1:9" s="3" customFormat="1" x14ac:dyDescent="0.25">
      <c r="A3" s="49" t="str">
        <f>Allocated!A3</f>
        <v>FOR THE MONTH ENDED FEBRUARY 29, 2016</v>
      </c>
      <c r="B3" s="116"/>
      <c r="C3" s="116"/>
      <c r="D3" s="116"/>
      <c r="E3" s="116"/>
      <c r="F3" s="116"/>
      <c r="G3" s="116"/>
      <c r="H3" s="116"/>
      <c r="I3" s="116"/>
    </row>
    <row r="4" spans="1:9" s="3" customFormat="1" ht="20.25" customHeight="1" x14ac:dyDescent="0.25">
      <c r="A4" s="103" t="s">
        <v>409</v>
      </c>
      <c r="B4" s="117" t="s">
        <v>35</v>
      </c>
      <c r="C4" s="117" t="s">
        <v>410</v>
      </c>
      <c r="D4" s="117" t="s">
        <v>33</v>
      </c>
      <c r="E4" s="118" t="s">
        <v>411</v>
      </c>
      <c r="F4" s="119" t="s">
        <v>412</v>
      </c>
      <c r="G4" s="119" t="s">
        <v>413</v>
      </c>
      <c r="H4" s="119" t="s">
        <v>414</v>
      </c>
      <c r="I4" s="117" t="s">
        <v>406</v>
      </c>
    </row>
    <row r="5" spans="1:9" x14ac:dyDescent="0.25">
      <c r="A5" s="3"/>
    </row>
    <row r="6" spans="1:9" x14ac:dyDescent="0.25">
      <c r="A6" s="105" t="s">
        <v>36</v>
      </c>
      <c r="B6" s="121"/>
      <c r="C6" s="121"/>
      <c r="D6" s="121"/>
      <c r="E6" s="121"/>
      <c r="F6" s="121"/>
      <c r="G6" s="121"/>
      <c r="H6" s="121"/>
      <c r="I6" s="121"/>
    </row>
    <row r="7" spans="1:9" x14ac:dyDescent="0.25">
      <c r="A7" s="107" t="s">
        <v>37</v>
      </c>
      <c r="B7" s="121"/>
      <c r="C7" s="121"/>
      <c r="D7" s="121"/>
      <c r="E7" s="121"/>
      <c r="F7" s="121"/>
      <c r="G7" s="121"/>
      <c r="H7" s="121"/>
      <c r="I7" s="121"/>
    </row>
    <row r="8" spans="1:9" x14ac:dyDescent="0.25">
      <c r="A8" s="105" t="s">
        <v>38</v>
      </c>
      <c r="B8" s="164">
        <v>107162607.06</v>
      </c>
      <c r="C8" s="164">
        <v>0</v>
      </c>
      <c r="D8" s="164">
        <v>0</v>
      </c>
      <c r="E8" s="164">
        <v>0</v>
      </c>
      <c r="F8" s="164">
        <v>0</v>
      </c>
      <c r="G8" s="164">
        <v>107162607.06</v>
      </c>
      <c r="H8" s="164">
        <v>0</v>
      </c>
      <c r="I8" s="164">
        <v>107162607.06</v>
      </c>
    </row>
    <row r="9" spans="1:9" x14ac:dyDescent="0.25">
      <c r="A9" s="105" t="s">
        <v>39</v>
      </c>
      <c r="B9" s="122">
        <v>86725657.049999997</v>
      </c>
      <c r="C9" s="122">
        <v>0</v>
      </c>
      <c r="D9" s="122">
        <v>0</v>
      </c>
      <c r="E9" s="122">
        <v>0</v>
      </c>
      <c r="F9" s="122">
        <v>0</v>
      </c>
      <c r="G9" s="122">
        <v>86725657.049999997</v>
      </c>
      <c r="H9" s="122">
        <v>0</v>
      </c>
      <c r="I9" s="122">
        <v>86725657.049999997</v>
      </c>
    </row>
    <row r="10" spans="1:9" x14ac:dyDescent="0.25">
      <c r="A10" s="105" t="s">
        <v>40</v>
      </c>
      <c r="B10" s="122">
        <v>1596558.20999999</v>
      </c>
      <c r="C10" s="122">
        <v>0</v>
      </c>
      <c r="D10" s="122">
        <v>0</v>
      </c>
      <c r="E10" s="122">
        <v>0</v>
      </c>
      <c r="F10" s="122">
        <v>0</v>
      </c>
      <c r="G10" s="122">
        <v>1596558.20999999</v>
      </c>
      <c r="H10" s="122">
        <v>0</v>
      </c>
      <c r="I10" s="122">
        <v>1596558.20999999</v>
      </c>
    </row>
    <row r="11" spans="1:9" x14ac:dyDescent="0.25">
      <c r="A11" s="105" t="s">
        <v>41</v>
      </c>
      <c r="B11" s="122">
        <v>0</v>
      </c>
      <c r="C11" s="122">
        <v>66833388.670000002</v>
      </c>
      <c r="D11" s="122">
        <v>0</v>
      </c>
      <c r="E11" s="122">
        <v>0</v>
      </c>
      <c r="F11" s="122">
        <v>0</v>
      </c>
      <c r="G11" s="122">
        <v>0</v>
      </c>
      <c r="H11" s="122">
        <v>66833388.670000002</v>
      </c>
      <c r="I11" s="122">
        <v>66833388.670000002</v>
      </c>
    </row>
    <row r="12" spans="1:9" x14ac:dyDescent="0.25">
      <c r="A12" s="105" t="s">
        <v>42</v>
      </c>
      <c r="B12" s="122">
        <v>0</v>
      </c>
      <c r="C12" s="122">
        <v>27827144.73</v>
      </c>
      <c r="D12" s="122">
        <v>0</v>
      </c>
      <c r="E12" s="122">
        <v>0</v>
      </c>
      <c r="F12" s="122">
        <v>0</v>
      </c>
      <c r="G12" s="122">
        <v>0</v>
      </c>
      <c r="H12" s="122">
        <v>27827144.73</v>
      </c>
      <c r="I12" s="122">
        <v>27827144.73</v>
      </c>
    </row>
    <row r="13" spans="1:9" x14ac:dyDescent="0.25">
      <c r="A13" s="108" t="s">
        <v>43</v>
      </c>
      <c r="B13" s="123">
        <v>0</v>
      </c>
      <c r="C13" s="123">
        <v>1674092.56</v>
      </c>
      <c r="D13" s="123">
        <v>0</v>
      </c>
      <c r="E13" s="123">
        <v>0</v>
      </c>
      <c r="F13" s="123">
        <v>0</v>
      </c>
      <c r="G13" s="123">
        <v>0</v>
      </c>
      <c r="H13" s="123">
        <v>1674092.56</v>
      </c>
      <c r="I13" s="123">
        <v>1674092.56</v>
      </c>
    </row>
    <row r="14" spans="1:9" x14ac:dyDescent="0.25">
      <c r="A14" s="105" t="s">
        <v>44</v>
      </c>
      <c r="B14" s="124">
        <v>195484822.31999999</v>
      </c>
      <c r="C14" s="124">
        <v>96334625.959999993</v>
      </c>
      <c r="D14" s="124">
        <v>0</v>
      </c>
      <c r="E14" s="125">
        <v>0</v>
      </c>
      <c r="F14" s="125">
        <v>0</v>
      </c>
      <c r="G14" s="125">
        <v>195484822.31999999</v>
      </c>
      <c r="H14" s="125">
        <v>96334625.959999993</v>
      </c>
      <c r="I14" s="125">
        <v>291819448.27999997</v>
      </c>
    </row>
    <row r="15" spans="1:9" x14ac:dyDescent="0.25">
      <c r="A15" s="107" t="s">
        <v>45</v>
      </c>
      <c r="B15" s="121"/>
      <c r="C15" s="121"/>
      <c r="D15" s="121"/>
      <c r="E15" s="121"/>
      <c r="F15" s="121"/>
      <c r="G15" s="121"/>
      <c r="H15" s="121"/>
      <c r="I15" s="121"/>
    </row>
    <row r="16" spans="1:9" x14ac:dyDescent="0.25">
      <c r="A16" s="108" t="s">
        <v>46</v>
      </c>
      <c r="B16" s="123">
        <v>38483.4</v>
      </c>
      <c r="C16" s="122">
        <v>0</v>
      </c>
      <c r="D16" s="122">
        <v>0</v>
      </c>
      <c r="E16" s="122">
        <v>0</v>
      </c>
      <c r="F16" s="122">
        <v>0</v>
      </c>
      <c r="G16" s="122">
        <v>38483.4</v>
      </c>
      <c r="H16" s="122">
        <v>0</v>
      </c>
      <c r="I16" s="122">
        <v>38483.4</v>
      </c>
    </row>
    <row r="17" spans="1:9" x14ac:dyDescent="0.25">
      <c r="A17" s="105" t="s">
        <v>47</v>
      </c>
      <c r="B17" s="124">
        <v>38483.4</v>
      </c>
      <c r="C17" s="126">
        <v>0</v>
      </c>
      <c r="D17" s="126">
        <v>0</v>
      </c>
      <c r="E17" s="127">
        <v>0</v>
      </c>
      <c r="F17" s="127">
        <v>0</v>
      </c>
      <c r="G17" s="127">
        <v>38483.4</v>
      </c>
      <c r="H17" s="127">
        <v>0</v>
      </c>
      <c r="I17" s="127">
        <v>38483.4</v>
      </c>
    </row>
    <row r="18" spans="1:9" x14ac:dyDescent="0.25">
      <c r="A18" s="107" t="s">
        <v>48</v>
      </c>
      <c r="B18" s="121"/>
      <c r="C18" s="121"/>
      <c r="D18" s="121"/>
      <c r="E18" s="121"/>
      <c r="F18" s="121"/>
      <c r="G18" s="121"/>
      <c r="H18" s="121"/>
      <c r="I18" s="121"/>
    </row>
    <row r="19" spans="1:9" x14ac:dyDescent="0.25">
      <c r="A19" s="105" t="s">
        <v>49</v>
      </c>
      <c r="B19" s="122">
        <v>2892135.8999999901</v>
      </c>
      <c r="C19" s="122">
        <v>0</v>
      </c>
      <c r="D19" s="122">
        <v>0</v>
      </c>
      <c r="E19" s="122">
        <v>0</v>
      </c>
      <c r="F19" s="122">
        <v>0</v>
      </c>
      <c r="G19" s="122">
        <v>2892135.8999999901</v>
      </c>
      <c r="H19" s="122">
        <v>0</v>
      </c>
      <c r="I19" s="122">
        <v>2892135.8999999901</v>
      </c>
    </row>
    <row r="20" spans="1:9" x14ac:dyDescent="0.25">
      <c r="A20" s="108" t="s">
        <v>50</v>
      </c>
      <c r="B20" s="122">
        <v>10922619.83</v>
      </c>
      <c r="C20" s="122">
        <v>0</v>
      </c>
      <c r="D20" s="122">
        <v>0</v>
      </c>
      <c r="E20" s="122">
        <v>0</v>
      </c>
      <c r="F20" s="122">
        <v>0</v>
      </c>
      <c r="G20" s="122">
        <v>10922619.83</v>
      </c>
      <c r="H20" s="122">
        <v>0</v>
      </c>
      <c r="I20" s="122">
        <v>10922619.83</v>
      </c>
    </row>
    <row r="21" spans="1:9" x14ac:dyDescent="0.25">
      <c r="A21" s="105" t="s">
        <v>51</v>
      </c>
      <c r="B21" s="126">
        <v>13814755.7299999</v>
      </c>
      <c r="C21" s="126">
        <v>0</v>
      </c>
      <c r="D21" s="126">
        <v>0</v>
      </c>
      <c r="E21" s="127">
        <v>0</v>
      </c>
      <c r="F21" s="127">
        <v>0</v>
      </c>
      <c r="G21" s="127">
        <v>13814755.7299999</v>
      </c>
      <c r="H21" s="127">
        <v>0</v>
      </c>
      <c r="I21" s="127">
        <v>13814755.7299999</v>
      </c>
    </row>
    <row r="22" spans="1:9" x14ac:dyDescent="0.25">
      <c r="A22" s="107" t="s">
        <v>52</v>
      </c>
      <c r="B22" s="121"/>
      <c r="C22" s="121"/>
      <c r="D22" s="121"/>
      <c r="E22" s="121"/>
      <c r="F22" s="121"/>
      <c r="G22" s="121"/>
      <c r="H22" s="121"/>
      <c r="I22" s="121"/>
    </row>
    <row r="23" spans="1:9" x14ac:dyDescent="0.25">
      <c r="A23" s="105" t="s">
        <v>53</v>
      </c>
      <c r="B23" s="122">
        <v>0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</row>
    <row r="24" spans="1:9" x14ac:dyDescent="0.25">
      <c r="A24" s="105" t="s">
        <v>54</v>
      </c>
      <c r="B24" s="122">
        <v>220494.01</v>
      </c>
      <c r="C24" s="122">
        <v>0</v>
      </c>
      <c r="D24" s="122">
        <v>0</v>
      </c>
      <c r="E24" s="122">
        <v>0</v>
      </c>
      <c r="F24" s="122">
        <v>0</v>
      </c>
      <c r="G24" s="122">
        <v>220494.01</v>
      </c>
      <c r="H24" s="122">
        <v>0</v>
      </c>
      <c r="I24" s="122">
        <v>220494.01</v>
      </c>
    </row>
    <row r="25" spans="1:9" x14ac:dyDescent="0.25">
      <c r="A25" s="105" t="s">
        <v>55</v>
      </c>
      <c r="B25" s="122">
        <v>1095774.8599999901</v>
      </c>
      <c r="C25" s="122">
        <v>0</v>
      </c>
      <c r="D25" s="122">
        <v>0</v>
      </c>
      <c r="E25" s="122">
        <v>0</v>
      </c>
      <c r="F25" s="122">
        <v>0</v>
      </c>
      <c r="G25" s="122">
        <v>1095774.8599999901</v>
      </c>
      <c r="H25" s="122">
        <v>0</v>
      </c>
      <c r="I25" s="122">
        <v>1095774.8599999901</v>
      </c>
    </row>
    <row r="26" spans="1:9" x14ac:dyDescent="0.25">
      <c r="A26" s="105" t="s">
        <v>56</v>
      </c>
      <c r="B26" s="122">
        <v>1795478.0699999901</v>
      </c>
      <c r="C26" s="122">
        <v>0</v>
      </c>
      <c r="D26" s="122">
        <v>0</v>
      </c>
      <c r="E26" s="122">
        <v>0</v>
      </c>
      <c r="F26" s="122">
        <v>0</v>
      </c>
      <c r="G26" s="122">
        <v>1795478.0699999901</v>
      </c>
      <c r="H26" s="122">
        <v>0</v>
      </c>
      <c r="I26" s="122">
        <v>1795478.0699999901</v>
      </c>
    </row>
    <row r="27" spans="1:9" x14ac:dyDescent="0.25">
      <c r="A27" s="105" t="s">
        <v>57</v>
      </c>
      <c r="B27" s="122">
        <v>620347.88999999897</v>
      </c>
      <c r="C27" s="122">
        <v>0</v>
      </c>
      <c r="D27" s="122">
        <v>0</v>
      </c>
      <c r="E27" s="122">
        <v>0</v>
      </c>
      <c r="F27" s="122">
        <v>0</v>
      </c>
      <c r="G27" s="122">
        <v>620347.88999999897</v>
      </c>
      <c r="H27" s="122">
        <v>0</v>
      </c>
      <c r="I27" s="122">
        <v>620347.88999999897</v>
      </c>
    </row>
    <row r="28" spans="1:9" x14ac:dyDescent="0.25">
      <c r="A28" s="105" t="s">
        <v>417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</row>
    <row r="29" spans="1:9" x14ac:dyDescent="0.25">
      <c r="A29" s="105" t="s">
        <v>418</v>
      </c>
      <c r="B29" s="122">
        <v>4870354.8999999901</v>
      </c>
      <c r="C29" s="122">
        <v>0</v>
      </c>
      <c r="D29" s="122">
        <v>0</v>
      </c>
      <c r="E29" s="122">
        <v>0</v>
      </c>
      <c r="F29" s="122">
        <v>0</v>
      </c>
      <c r="G29" s="122">
        <v>4870354.8999999901</v>
      </c>
      <c r="H29" s="122">
        <v>0</v>
      </c>
      <c r="I29" s="122">
        <v>4870354.8999999901</v>
      </c>
    </row>
    <row r="30" spans="1:9" x14ac:dyDescent="0.25">
      <c r="A30" s="105" t="s">
        <v>58</v>
      </c>
      <c r="B30" s="122">
        <v>0</v>
      </c>
      <c r="C30" s="122">
        <v>-87331.09</v>
      </c>
      <c r="D30" s="122">
        <v>0</v>
      </c>
      <c r="E30" s="122">
        <v>0</v>
      </c>
      <c r="F30" s="122">
        <v>0</v>
      </c>
      <c r="G30" s="122">
        <v>0</v>
      </c>
      <c r="H30" s="122">
        <v>-87331.09</v>
      </c>
      <c r="I30" s="122">
        <v>-87331.09</v>
      </c>
    </row>
    <row r="31" spans="1:9" x14ac:dyDescent="0.25">
      <c r="A31" s="105" t="s">
        <v>59</v>
      </c>
      <c r="B31" s="122">
        <v>0</v>
      </c>
      <c r="C31" s="122">
        <v>229077.07</v>
      </c>
      <c r="D31" s="122">
        <v>0</v>
      </c>
      <c r="E31" s="122">
        <v>0</v>
      </c>
      <c r="F31" s="122">
        <v>0</v>
      </c>
      <c r="G31" s="122">
        <v>0</v>
      </c>
      <c r="H31" s="122">
        <v>229077.07</v>
      </c>
      <c r="I31" s="122">
        <v>229077.07</v>
      </c>
    </row>
    <row r="32" spans="1:9" x14ac:dyDescent="0.25">
      <c r="A32" s="105" t="s">
        <v>60</v>
      </c>
      <c r="B32" s="122">
        <v>0</v>
      </c>
      <c r="C32" s="122">
        <v>81681.5</v>
      </c>
      <c r="D32" s="122">
        <v>0</v>
      </c>
      <c r="E32" s="122">
        <v>0</v>
      </c>
      <c r="F32" s="122">
        <v>0</v>
      </c>
      <c r="G32" s="122">
        <v>0</v>
      </c>
      <c r="H32" s="122">
        <v>81681.5</v>
      </c>
      <c r="I32" s="122">
        <v>81681.5</v>
      </c>
    </row>
    <row r="33" spans="1:9" x14ac:dyDescent="0.25">
      <c r="A33" s="105" t="s">
        <v>61</v>
      </c>
      <c r="B33" s="122">
        <v>0</v>
      </c>
      <c r="C33" s="122">
        <v>615144.78</v>
      </c>
      <c r="D33" s="122">
        <v>0</v>
      </c>
      <c r="E33" s="122">
        <v>0</v>
      </c>
      <c r="F33" s="122">
        <v>0</v>
      </c>
      <c r="G33" s="122">
        <v>0</v>
      </c>
      <c r="H33" s="122">
        <v>615144.78</v>
      </c>
      <c r="I33" s="122">
        <v>615144.78</v>
      </c>
    </row>
    <row r="34" spans="1:9" x14ac:dyDescent="0.25">
      <c r="A34" s="108" t="s">
        <v>62</v>
      </c>
      <c r="B34" s="122">
        <v>0</v>
      </c>
      <c r="C34" s="122">
        <v>9095098.1999999993</v>
      </c>
      <c r="D34" s="122">
        <v>0</v>
      </c>
      <c r="E34" s="122">
        <v>0</v>
      </c>
      <c r="F34" s="122">
        <v>0</v>
      </c>
      <c r="G34" s="122">
        <v>0</v>
      </c>
      <c r="H34" s="122">
        <v>9095098.1999999993</v>
      </c>
      <c r="I34" s="122">
        <v>9095098.1999999993</v>
      </c>
    </row>
    <row r="35" spans="1:9" x14ac:dyDescent="0.25">
      <c r="A35" s="109" t="s">
        <v>63</v>
      </c>
      <c r="B35" s="126">
        <v>8602449.7299999893</v>
      </c>
      <c r="C35" s="126">
        <v>9933670.4599999897</v>
      </c>
      <c r="D35" s="126">
        <v>0</v>
      </c>
      <c r="E35" s="127">
        <v>0</v>
      </c>
      <c r="F35" s="127">
        <v>0</v>
      </c>
      <c r="G35" s="127">
        <v>8602449.7299999893</v>
      </c>
      <c r="H35" s="127">
        <v>9933670.4599999897</v>
      </c>
      <c r="I35" s="127">
        <v>18536120.189999901</v>
      </c>
    </row>
    <row r="36" spans="1:9" ht="15.75" thickBot="1" x14ac:dyDescent="0.3">
      <c r="A36" s="110" t="s">
        <v>64</v>
      </c>
      <c r="B36" s="128">
        <v>217940511.18000001</v>
      </c>
      <c r="C36" s="128">
        <v>106268296.42</v>
      </c>
      <c r="D36" s="128">
        <v>0</v>
      </c>
      <c r="E36" s="129">
        <v>0</v>
      </c>
      <c r="F36" s="129">
        <v>0</v>
      </c>
      <c r="G36" s="129">
        <v>217940511.18000001</v>
      </c>
      <c r="H36" s="129">
        <v>106268296.42</v>
      </c>
      <c r="I36" s="129">
        <v>324208807.60000002</v>
      </c>
    </row>
    <row r="37" spans="1:9" ht="8.25" customHeight="1" thickTop="1" x14ac:dyDescent="0.25">
      <c r="A37" s="106"/>
      <c r="B37" s="121"/>
      <c r="C37" s="121"/>
      <c r="D37" s="121"/>
      <c r="E37" s="121"/>
      <c r="F37" s="121"/>
      <c r="G37" s="121"/>
      <c r="H37" s="121"/>
      <c r="I37" s="121"/>
    </row>
    <row r="38" spans="1:9" x14ac:dyDescent="0.25">
      <c r="A38" s="111" t="s">
        <v>65</v>
      </c>
      <c r="B38" s="121"/>
      <c r="C38" s="121"/>
      <c r="D38" s="121"/>
      <c r="E38" s="121"/>
      <c r="F38" s="121"/>
      <c r="G38" s="121"/>
      <c r="H38" s="121"/>
      <c r="I38" s="121"/>
    </row>
    <row r="39" spans="1:9" x14ac:dyDescent="0.25">
      <c r="A39" s="107" t="s">
        <v>66</v>
      </c>
      <c r="B39" s="121"/>
      <c r="C39" s="121"/>
      <c r="D39" s="121"/>
      <c r="E39" s="121"/>
      <c r="F39" s="121"/>
      <c r="G39" s="121"/>
      <c r="H39" s="121"/>
      <c r="I39" s="121"/>
    </row>
    <row r="40" spans="1:9" x14ac:dyDescent="0.25">
      <c r="A40" s="105" t="s">
        <v>67</v>
      </c>
      <c r="B40" s="122">
        <v>6483478.7199999997</v>
      </c>
      <c r="C40" s="122">
        <v>0</v>
      </c>
      <c r="D40" s="122">
        <v>0</v>
      </c>
      <c r="E40" s="122">
        <v>0</v>
      </c>
      <c r="F40" s="122">
        <v>0</v>
      </c>
      <c r="G40" s="122">
        <v>6483478.7199999997</v>
      </c>
      <c r="H40" s="122">
        <v>0</v>
      </c>
      <c r="I40" s="122">
        <v>6483478.7199999997</v>
      </c>
    </row>
    <row r="41" spans="1:9" x14ac:dyDescent="0.25">
      <c r="A41" s="108" t="s">
        <v>68</v>
      </c>
      <c r="B41" s="122">
        <v>12342075.3999999</v>
      </c>
      <c r="C41" s="122">
        <v>0</v>
      </c>
      <c r="D41" s="122">
        <v>0</v>
      </c>
      <c r="E41" s="122">
        <v>0</v>
      </c>
      <c r="F41" s="122">
        <v>0</v>
      </c>
      <c r="G41" s="122">
        <v>12342075.3999999</v>
      </c>
      <c r="H41" s="122">
        <v>0</v>
      </c>
      <c r="I41" s="122">
        <v>12342075.3999999</v>
      </c>
    </row>
    <row r="42" spans="1:9" x14ac:dyDescent="0.25">
      <c r="A42" s="105" t="s">
        <v>69</v>
      </c>
      <c r="B42" s="126">
        <v>18825554.1199999</v>
      </c>
      <c r="C42" s="126">
        <v>0</v>
      </c>
      <c r="D42" s="126">
        <v>0</v>
      </c>
      <c r="E42" s="127">
        <v>0</v>
      </c>
      <c r="F42" s="127">
        <v>0</v>
      </c>
      <c r="G42" s="127">
        <v>18825554.1199999</v>
      </c>
      <c r="H42" s="127">
        <v>0</v>
      </c>
      <c r="I42" s="127">
        <v>18825554.1199999</v>
      </c>
    </row>
    <row r="43" spans="1:9" x14ac:dyDescent="0.25">
      <c r="A43" s="107" t="s">
        <v>70</v>
      </c>
      <c r="B43" s="121"/>
      <c r="C43" s="121"/>
      <c r="D43" s="121"/>
      <c r="E43" s="121"/>
      <c r="F43" s="121"/>
      <c r="G43" s="121"/>
      <c r="H43" s="121"/>
      <c r="I43" s="121"/>
    </row>
    <row r="44" spans="1:9" x14ac:dyDescent="0.25">
      <c r="A44" s="105" t="s">
        <v>71</v>
      </c>
      <c r="B44" s="122">
        <v>44077211.43</v>
      </c>
      <c r="C44" s="122">
        <v>0</v>
      </c>
      <c r="D44" s="122">
        <v>0</v>
      </c>
      <c r="E44" s="122">
        <v>0</v>
      </c>
      <c r="F44" s="122">
        <v>0</v>
      </c>
      <c r="G44" s="122">
        <v>44077211.43</v>
      </c>
      <c r="H44" s="122">
        <v>0</v>
      </c>
      <c r="I44" s="122">
        <v>44077211.43</v>
      </c>
    </row>
    <row r="45" spans="1:9" x14ac:dyDescent="0.25">
      <c r="A45" s="105" t="s">
        <v>72</v>
      </c>
      <c r="B45" s="122">
        <v>884306.75</v>
      </c>
      <c r="C45" s="122">
        <v>0</v>
      </c>
      <c r="D45" s="122">
        <v>0</v>
      </c>
      <c r="E45" s="122">
        <v>0</v>
      </c>
      <c r="F45" s="122">
        <v>0</v>
      </c>
      <c r="G45" s="122">
        <v>884306.75</v>
      </c>
      <c r="H45" s="122">
        <v>0</v>
      </c>
      <c r="I45" s="122">
        <v>884306.75</v>
      </c>
    </row>
    <row r="46" spans="1:9" x14ac:dyDescent="0.25">
      <c r="A46" s="105" t="s">
        <v>73</v>
      </c>
      <c r="B46" s="122">
        <v>0</v>
      </c>
      <c r="C46" s="122">
        <v>29948975.599999901</v>
      </c>
      <c r="D46" s="122">
        <v>0</v>
      </c>
      <c r="E46" s="122">
        <v>0</v>
      </c>
      <c r="F46" s="122">
        <v>0</v>
      </c>
      <c r="G46" s="122">
        <v>0</v>
      </c>
      <c r="H46" s="122">
        <v>29948975.599999901</v>
      </c>
      <c r="I46" s="122">
        <v>29948975.599999901</v>
      </c>
    </row>
    <row r="47" spans="1:9" x14ac:dyDescent="0.25">
      <c r="A47" s="105" t="s">
        <v>74</v>
      </c>
      <c r="B47" s="122">
        <v>0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</row>
    <row r="48" spans="1:9" x14ac:dyDescent="0.25">
      <c r="A48" s="105" t="s">
        <v>75</v>
      </c>
      <c r="B48" s="122">
        <v>0</v>
      </c>
      <c r="C48" s="122">
        <v>-1506059.41</v>
      </c>
      <c r="D48" s="122">
        <v>0</v>
      </c>
      <c r="E48" s="122">
        <v>0</v>
      </c>
      <c r="F48" s="122">
        <v>0</v>
      </c>
      <c r="G48" s="122">
        <v>0</v>
      </c>
      <c r="H48" s="122">
        <v>-1506059.41</v>
      </c>
      <c r="I48" s="122">
        <v>-1506059.41</v>
      </c>
    </row>
    <row r="49" spans="1:9" x14ac:dyDescent="0.25">
      <c r="A49" s="105" t="s">
        <v>76</v>
      </c>
      <c r="B49" s="122">
        <v>0</v>
      </c>
      <c r="C49" s="122">
        <v>9707907.7599999998</v>
      </c>
      <c r="D49" s="122">
        <v>0</v>
      </c>
      <c r="E49" s="122">
        <v>0</v>
      </c>
      <c r="F49" s="122">
        <v>0</v>
      </c>
      <c r="G49" s="122">
        <v>0</v>
      </c>
      <c r="H49" s="122">
        <v>9707907.7599999998</v>
      </c>
      <c r="I49" s="122">
        <v>9707907.7599999998</v>
      </c>
    </row>
    <row r="50" spans="1:9" x14ac:dyDescent="0.25">
      <c r="A50" s="108" t="s">
        <v>77</v>
      </c>
      <c r="B50" s="122">
        <v>0</v>
      </c>
      <c r="C50" s="122">
        <v>-379101.33</v>
      </c>
      <c r="D50" s="122">
        <v>0</v>
      </c>
      <c r="E50" s="122">
        <v>0</v>
      </c>
      <c r="F50" s="122">
        <v>0</v>
      </c>
      <c r="G50" s="122">
        <v>0</v>
      </c>
      <c r="H50" s="122">
        <v>-379101.33</v>
      </c>
      <c r="I50" s="122">
        <v>-379101.33</v>
      </c>
    </row>
    <row r="51" spans="1:9" x14ac:dyDescent="0.25">
      <c r="A51" s="105" t="s">
        <v>78</v>
      </c>
      <c r="B51" s="126">
        <v>44961518.18</v>
      </c>
      <c r="C51" s="126">
        <v>37771722.619999997</v>
      </c>
      <c r="D51" s="126">
        <v>0</v>
      </c>
      <c r="E51" s="127">
        <v>0</v>
      </c>
      <c r="F51" s="127">
        <v>0</v>
      </c>
      <c r="G51" s="127">
        <v>44961518.18</v>
      </c>
      <c r="H51" s="127">
        <v>37771722.619999997</v>
      </c>
      <c r="I51" s="127">
        <v>82733240.799999997</v>
      </c>
    </row>
    <row r="52" spans="1:9" x14ac:dyDescent="0.25">
      <c r="A52" s="107" t="s">
        <v>79</v>
      </c>
      <c r="B52" s="121"/>
      <c r="C52" s="121"/>
      <c r="D52" s="121"/>
      <c r="E52" s="121"/>
      <c r="F52" s="121"/>
      <c r="G52" s="121"/>
      <c r="H52" s="121"/>
      <c r="I52" s="121"/>
    </row>
    <row r="53" spans="1:9" x14ac:dyDescent="0.25">
      <c r="A53" s="108" t="s">
        <v>80</v>
      </c>
      <c r="B53" s="122">
        <v>9600555.7699999996</v>
      </c>
      <c r="C53" s="122">
        <v>0</v>
      </c>
      <c r="D53" s="122">
        <v>0</v>
      </c>
      <c r="E53" s="122">
        <v>0</v>
      </c>
      <c r="F53" s="122">
        <v>0</v>
      </c>
      <c r="G53" s="122">
        <v>9600555.7699999996</v>
      </c>
      <c r="H53" s="122">
        <v>0</v>
      </c>
      <c r="I53" s="122">
        <v>9600555.7699999996</v>
      </c>
    </row>
    <row r="54" spans="1:9" x14ac:dyDescent="0.25">
      <c r="A54" s="105" t="s">
        <v>81</v>
      </c>
      <c r="B54" s="126">
        <v>9600555.7699999996</v>
      </c>
      <c r="C54" s="126">
        <v>0</v>
      </c>
      <c r="D54" s="126">
        <v>0</v>
      </c>
      <c r="E54" s="127">
        <v>0</v>
      </c>
      <c r="F54" s="127">
        <v>0</v>
      </c>
      <c r="G54" s="127">
        <v>9600555.7699999996</v>
      </c>
      <c r="H54" s="127">
        <v>0</v>
      </c>
      <c r="I54" s="127">
        <v>9600555.7699999996</v>
      </c>
    </row>
    <row r="55" spans="1:9" x14ac:dyDescent="0.25">
      <c r="A55" s="107" t="s">
        <v>82</v>
      </c>
      <c r="B55" s="121"/>
      <c r="C55" s="121"/>
      <c r="D55" s="121"/>
      <c r="E55" s="121"/>
      <c r="F55" s="121"/>
      <c r="G55" s="121"/>
      <c r="H55" s="121"/>
      <c r="I55" s="121"/>
    </row>
    <row r="56" spans="1:9" x14ac:dyDescent="0.25">
      <c r="A56" s="105" t="s">
        <v>83</v>
      </c>
      <c r="B56" s="122">
        <v>-6221065.9800000004</v>
      </c>
      <c r="C56" s="122">
        <v>0</v>
      </c>
      <c r="D56" s="122">
        <v>0</v>
      </c>
      <c r="E56" s="122">
        <v>0</v>
      </c>
      <c r="F56" s="122">
        <v>0</v>
      </c>
      <c r="G56" s="122">
        <v>-6221065.9800000004</v>
      </c>
      <c r="H56" s="122">
        <v>0</v>
      </c>
      <c r="I56" s="122">
        <v>-6221065.9800000004</v>
      </c>
    </row>
    <row r="57" spans="1:9" x14ac:dyDescent="0.25">
      <c r="A57" s="109" t="s">
        <v>84</v>
      </c>
      <c r="B57" s="130">
        <v>-6221065.9800000004</v>
      </c>
      <c r="C57" s="130">
        <v>0</v>
      </c>
      <c r="D57" s="130">
        <v>0</v>
      </c>
      <c r="E57" s="130">
        <v>0</v>
      </c>
      <c r="F57" s="130">
        <v>0</v>
      </c>
      <c r="G57" s="130">
        <v>-6221065.9800000004</v>
      </c>
      <c r="H57" s="130">
        <v>0</v>
      </c>
      <c r="I57" s="130">
        <v>-6221065.9800000004</v>
      </c>
    </row>
    <row r="58" spans="1:9" x14ac:dyDescent="0.25">
      <c r="A58" s="111" t="s">
        <v>85</v>
      </c>
      <c r="B58" s="131">
        <v>67166562.090000004</v>
      </c>
      <c r="C58" s="131">
        <v>37771722.619999997</v>
      </c>
      <c r="D58" s="131">
        <v>0</v>
      </c>
      <c r="E58" s="132">
        <v>0</v>
      </c>
      <c r="F58" s="132">
        <v>0</v>
      </c>
      <c r="G58" s="132">
        <v>67166562.090000004</v>
      </c>
      <c r="H58" s="132">
        <v>37771722.619999997</v>
      </c>
      <c r="I58" s="132">
        <v>104938284.70999999</v>
      </c>
    </row>
    <row r="59" spans="1:9" ht="5.25" customHeight="1" x14ac:dyDescent="0.25">
      <c r="A59" s="106"/>
      <c r="B59" s="124"/>
      <c r="C59" s="124"/>
      <c r="D59" s="124"/>
      <c r="E59" s="124"/>
      <c r="F59" s="124"/>
      <c r="G59" s="124"/>
      <c r="H59" s="124"/>
      <c r="I59" s="124"/>
    </row>
    <row r="60" spans="1:9" ht="15" customHeight="1" thickBot="1" x14ac:dyDescent="0.3">
      <c r="A60" s="110" t="s">
        <v>86</v>
      </c>
      <c r="B60" s="128">
        <v>150773949.09</v>
      </c>
      <c r="C60" s="128">
        <v>68496573.799999997</v>
      </c>
      <c r="D60" s="128">
        <v>0</v>
      </c>
      <c r="E60" s="129">
        <v>0</v>
      </c>
      <c r="F60" s="129">
        <v>0</v>
      </c>
      <c r="G60" s="129">
        <v>150773949.09</v>
      </c>
      <c r="H60" s="129">
        <v>68496573.799999997</v>
      </c>
      <c r="I60" s="129">
        <v>219270522.88999999</v>
      </c>
    </row>
    <row r="61" spans="1:9" ht="15.75" thickTop="1" x14ac:dyDescent="0.25">
      <c r="A61" s="106"/>
      <c r="B61" s="121"/>
      <c r="C61" s="121"/>
      <c r="D61" s="121"/>
      <c r="E61" s="121"/>
      <c r="F61" s="121"/>
      <c r="G61" s="121"/>
      <c r="H61" s="121"/>
      <c r="I61" s="121"/>
    </row>
    <row r="62" spans="1:9" x14ac:dyDescent="0.25">
      <c r="A62" s="111" t="s">
        <v>87</v>
      </c>
      <c r="B62" s="121"/>
      <c r="C62" s="121"/>
      <c r="D62" s="121"/>
      <c r="E62" s="121"/>
      <c r="F62" s="121"/>
      <c r="G62" s="121"/>
      <c r="H62" s="121"/>
      <c r="I62" s="121"/>
    </row>
    <row r="63" spans="1:9" x14ac:dyDescent="0.25">
      <c r="A63" s="105" t="s">
        <v>88</v>
      </c>
      <c r="B63" s="121"/>
      <c r="C63" s="121"/>
      <c r="D63" s="121"/>
      <c r="E63" s="121"/>
      <c r="F63" s="121"/>
      <c r="G63" s="121"/>
      <c r="H63" s="121"/>
      <c r="I63" s="121"/>
    </row>
    <row r="64" spans="1:9" x14ac:dyDescent="0.25">
      <c r="A64" s="107" t="s">
        <v>89</v>
      </c>
      <c r="B64" s="121"/>
      <c r="C64" s="121"/>
      <c r="D64" s="121"/>
      <c r="E64" s="121"/>
      <c r="F64" s="121"/>
      <c r="G64" s="121"/>
      <c r="H64" s="121"/>
      <c r="I64" s="121"/>
    </row>
    <row r="65" spans="1:9" x14ac:dyDescent="0.25">
      <c r="A65" s="105" t="s">
        <v>90</v>
      </c>
      <c r="B65" s="122">
        <v>178950.44</v>
      </c>
      <c r="C65" s="122">
        <v>0</v>
      </c>
      <c r="D65" s="122">
        <v>0</v>
      </c>
      <c r="E65" s="122">
        <v>0</v>
      </c>
      <c r="F65" s="122">
        <v>0</v>
      </c>
      <c r="G65" s="122">
        <v>178950.44</v>
      </c>
      <c r="H65" s="122">
        <v>0</v>
      </c>
      <c r="I65" s="122">
        <v>178950.44</v>
      </c>
    </row>
    <row r="66" spans="1:9" x14ac:dyDescent="0.25">
      <c r="A66" s="105" t="s">
        <v>91</v>
      </c>
      <c r="B66" s="122">
        <v>1096669.07</v>
      </c>
      <c r="C66" s="122">
        <v>0</v>
      </c>
      <c r="D66" s="122">
        <v>0</v>
      </c>
      <c r="E66" s="122">
        <v>0</v>
      </c>
      <c r="F66" s="122">
        <v>0</v>
      </c>
      <c r="G66" s="122">
        <v>1096669.07</v>
      </c>
      <c r="H66" s="122">
        <v>0</v>
      </c>
      <c r="I66" s="122">
        <v>1096669.07</v>
      </c>
    </row>
    <row r="67" spans="1:9" x14ac:dyDescent="0.25">
      <c r="A67" s="105" t="s">
        <v>92</v>
      </c>
      <c r="B67" s="122">
        <v>410920.33</v>
      </c>
      <c r="C67" s="122">
        <v>0</v>
      </c>
      <c r="D67" s="122">
        <v>0</v>
      </c>
      <c r="E67" s="122">
        <v>0</v>
      </c>
      <c r="F67" s="122">
        <v>0</v>
      </c>
      <c r="G67" s="122">
        <v>410920.33</v>
      </c>
      <c r="H67" s="122">
        <v>0</v>
      </c>
      <c r="I67" s="122">
        <v>410920.33</v>
      </c>
    </row>
    <row r="68" spans="1:9" x14ac:dyDescent="0.25">
      <c r="A68" s="105" t="s">
        <v>93</v>
      </c>
      <c r="B68" s="122">
        <v>1382478.3199999901</v>
      </c>
      <c r="C68" s="122">
        <v>0</v>
      </c>
      <c r="D68" s="122">
        <v>0</v>
      </c>
      <c r="E68" s="122">
        <v>0</v>
      </c>
      <c r="F68" s="122">
        <v>0</v>
      </c>
      <c r="G68" s="122">
        <v>1382478.3199999901</v>
      </c>
      <c r="H68" s="122">
        <v>0</v>
      </c>
      <c r="I68" s="122">
        <v>1382478.3199999901</v>
      </c>
    </row>
    <row r="69" spans="1:9" x14ac:dyDescent="0.25">
      <c r="A69" s="105" t="s">
        <v>94</v>
      </c>
      <c r="B69" s="122">
        <v>494.96</v>
      </c>
      <c r="C69" s="122">
        <v>0</v>
      </c>
      <c r="D69" s="122">
        <v>0</v>
      </c>
      <c r="E69" s="122">
        <v>0</v>
      </c>
      <c r="F69" s="122">
        <v>0</v>
      </c>
      <c r="G69" s="122">
        <v>494.96</v>
      </c>
      <c r="H69" s="122">
        <v>0</v>
      </c>
      <c r="I69" s="122">
        <v>494.96</v>
      </c>
    </row>
    <row r="70" spans="1:9" x14ac:dyDescent="0.25">
      <c r="A70" s="105" t="s">
        <v>95</v>
      </c>
      <c r="B70" s="122">
        <v>213067.95</v>
      </c>
      <c r="C70" s="122">
        <v>0</v>
      </c>
      <c r="D70" s="122">
        <v>0</v>
      </c>
      <c r="E70" s="122">
        <v>0</v>
      </c>
      <c r="F70" s="122">
        <v>0</v>
      </c>
      <c r="G70" s="122">
        <v>213067.95</v>
      </c>
      <c r="H70" s="122">
        <v>0</v>
      </c>
      <c r="I70" s="122">
        <v>213067.95</v>
      </c>
    </row>
    <row r="71" spans="1:9" x14ac:dyDescent="0.25">
      <c r="A71" s="105" t="s">
        <v>96</v>
      </c>
      <c r="B71" s="122">
        <v>265490.72999999899</v>
      </c>
      <c r="C71" s="122">
        <v>0</v>
      </c>
      <c r="D71" s="122">
        <v>0</v>
      </c>
      <c r="E71" s="122">
        <v>0</v>
      </c>
      <c r="F71" s="122">
        <v>0</v>
      </c>
      <c r="G71" s="122">
        <v>265490.72999999899</v>
      </c>
      <c r="H71" s="122">
        <v>0</v>
      </c>
      <c r="I71" s="122">
        <v>265490.72999999899</v>
      </c>
    </row>
    <row r="72" spans="1:9" x14ac:dyDescent="0.25">
      <c r="A72" s="105" t="s">
        <v>97</v>
      </c>
      <c r="B72" s="122">
        <v>1344101.73</v>
      </c>
      <c r="C72" s="122">
        <v>0</v>
      </c>
      <c r="D72" s="122">
        <v>0</v>
      </c>
      <c r="E72" s="122">
        <v>0</v>
      </c>
      <c r="F72" s="122">
        <v>0</v>
      </c>
      <c r="G72" s="122">
        <v>1344101.73</v>
      </c>
      <c r="H72" s="122">
        <v>0</v>
      </c>
      <c r="I72" s="122">
        <v>1344101.73</v>
      </c>
    </row>
    <row r="73" spans="1:9" x14ac:dyDescent="0.25">
      <c r="A73" s="105" t="s">
        <v>98</v>
      </c>
      <c r="B73" s="122">
        <v>481156.69999999902</v>
      </c>
      <c r="C73" s="122">
        <v>0</v>
      </c>
      <c r="D73" s="122">
        <v>0</v>
      </c>
      <c r="E73" s="122">
        <v>0</v>
      </c>
      <c r="F73" s="122">
        <v>0</v>
      </c>
      <c r="G73" s="122">
        <v>481156.69999999902</v>
      </c>
      <c r="H73" s="122">
        <v>0</v>
      </c>
      <c r="I73" s="122">
        <v>481156.69999999902</v>
      </c>
    </row>
    <row r="74" spans="1:9" x14ac:dyDescent="0.25">
      <c r="A74" s="105" t="s">
        <v>99</v>
      </c>
      <c r="B74" s="122">
        <v>282736.26</v>
      </c>
      <c r="C74" s="122">
        <v>0</v>
      </c>
      <c r="D74" s="122">
        <v>0</v>
      </c>
      <c r="E74" s="122">
        <v>0</v>
      </c>
      <c r="F74" s="122">
        <v>0</v>
      </c>
      <c r="G74" s="122">
        <v>282736.26</v>
      </c>
      <c r="H74" s="122">
        <v>0</v>
      </c>
      <c r="I74" s="122">
        <v>282736.26</v>
      </c>
    </row>
    <row r="75" spans="1:9" x14ac:dyDescent="0.25">
      <c r="A75" s="105" t="s">
        <v>100</v>
      </c>
      <c r="B75" s="122">
        <v>138053.34</v>
      </c>
      <c r="C75" s="122">
        <v>0</v>
      </c>
      <c r="D75" s="122">
        <v>0</v>
      </c>
      <c r="E75" s="122">
        <v>0</v>
      </c>
      <c r="F75" s="122">
        <v>0</v>
      </c>
      <c r="G75" s="122">
        <v>138053.34</v>
      </c>
      <c r="H75" s="122">
        <v>0</v>
      </c>
      <c r="I75" s="122">
        <v>138053.34</v>
      </c>
    </row>
    <row r="76" spans="1:9" x14ac:dyDescent="0.25">
      <c r="A76" s="105" t="s">
        <v>101</v>
      </c>
      <c r="B76" s="122">
        <v>0</v>
      </c>
      <c r="C76" s="122">
        <v>0</v>
      </c>
      <c r="D76" s="122">
        <v>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</row>
    <row r="77" spans="1:9" x14ac:dyDescent="0.25">
      <c r="A77" s="105" t="s">
        <v>102</v>
      </c>
      <c r="B77" s="122">
        <v>252100.11</v>
      </c>
      <c r="C77" s="122">
        <v>0</v>
      </c>
      <c r="D77" s="122">
        <v>0</v>
      </c>
      <c r="E77" s="122">
        <v>0</v>
      </c>
      <c r="F77" s="122">
        <v>0</v>
      </c>
      <c r="G77" s="122">
        <v>252100.11</v>
      </c>
      <c r="H77" s="122">
        <v>0</v>
      </c>
      <c r="I77" s="122">
        <v>252100.11</v>
      </c>
    </row>
    <row r="78" spans="1:9" x14ac:dyDescent="0.25">
      <c r="A78" s="105" t="s">
        <v>103</v>
      </c>
      <c r="B78" s="122">
        <v>30219.299999999901</v>
      </c>
      <c r="C78" s="122">
        <v>0</v>
      </c>
      <c r="D78" s="122">
        <v>0</v>
      </c>
      <c r="E78" s="122">
        <v>0</v>
      </c>
      <c r="F78" s="122">
        <v>0</v>
      </c>
      <c r="G78" s="122">
        <v>30219.299999999901</v>
      </c>
      <c r="H78" s="122">
        <v>0</v>
      </c>
      <c r="I78" s="122">
        <v>30219.299999999901</v>
      </c>
    </row>
    <row r="79" spans="1:9" x14ac:dyDescent="0.25">
      <c r="A79" s="105" t="s">
        <v>104</v>
      </c>
      <c r="B79" s="122">
        <v>484659.16</v>
      </c>
      <c r="C79" s="122">
        <v>0</v>
      </c>
      <c r="D79" s="122">
        <v>0</v>
      </c>
      <c r="E79" s="122">
        <v>0</v>
      </c>
      <c r="F79" s="122">
        <v>0</v>
      </c>
      <c r="G79" s="122">
        <v>484659.16</v>
      </c>
      <c r="H79" s="122">
        <v>0</v>
      </c>
      <c r="I79" s="122">
        <v>484659.16</v>
      </c>
    </row>
    <row r="80" spans="1:9" x14ac:dyDescent="0.25">
      <c r="A80" s="105" t="s">
        <v>105</v>
      </c>
      <c r="B80" s="122">
        <v>0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v>0</v>
      </c>
      <c r="I80" s="122">
        <v>0</v>
      </c>
    </row>
    <row r="81" spans="1:9" x14ac:dyDescent="0.25">
      <c r="A81" s="105" t="s">
        <v>106</v>
      </c>
      <c r="B81" s="122">
        <v>0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</row>
    <row r="82" spans="1:9" x14ac:dyDescent="0.25">
      <c r="A82" s="105" t="s">
        <v>107</v>
      </c>
      <c r="B82" s="122">
        <v>74276.7</v>
      </c>
      <c r="C82" s="122">
        <v>0</v>
      </c>
      <c r="D82" s="122">
        <v>0</v>
      </c>
      <c r="E82" s="122">
        <v>0</v>
      </c>
      <c r="F82" s="122">
        <v>0</v>
      </c>
      <c r="G82" s="122">
        <v>74276.7</v>
      </c>
      <c r="H82" s="122">
        <v>0</v>
      </c>
      <c r="I82" s="122">
        <v>74276.7</v>
      </c>
    </row>
    <row r="83" spans="1:9" x14ac:dyDescent="0.25">
      <c r="A83" s="105" t="s">
        <v>108</v>
      </c>
      <c r="B83" s="122">
        <v>22748.49</v>
      </c>
      <c r="C83" s="122">
        <v>0</v>
      </c>
      <c r="D83" s="122">
        <v>0</v>
      </c>
      <c r="E83" s="122">
        <v>0</v>
      </c>
      <c r="F83" s="122">
        <v>0</v>
      </c>
      <c r="G83" s="122">
        <v>22748.49</v>
      </c>
      <c r="H83" s="122">
        <v>0</v>
      </c>
      <c r="I83" s="122">
        <v>22748.49</v>
      </c>
    </row>
    <row r="84" spans="1:9" x14ac:dyDescent="0.25">
      <c r="A84" s="105" t="s">
        <v>109</v>
      </c>
      <c r="B84" s="122">
        <v>372168.24</v>
      </c>
      <c r="C84" s="122">
        <v>0</v>
      </c>
      <c r="D84" s="122">
        <v>0</v>
      </c>
      <c r="E84" s="122">
        <v>0</v>
      </c>
      <c r="F84" s="122">
        <v>0</v>
      </c>
      <c r="G84" s="122">
        <v>372168.24</v>
      </c>
      <c r="H84" s="122">
        <v>0</v>
      </c>
      <c r="I84" s="122">
        <v>372168.24</v>
      </c>
    </row>
    <row r="85" spans="1:9" x14ac:dyDescent="0.25">
      <c r="A85" s="105" t="s">
        <v>110</v>
      </c>
      <c r="B85" s="122">
        <v>288915.23</v>
      </c>
      <c r="C85" s="122">
        <v>0</v>
      </c>
      <c r="D85" s="122">
        <v>0</v>
      </c>
      <c r="E85" s="122">
        <v>0</v>
      </c>
      <c r="F85" s="122">
        <v>0</v>
      </c>
      <c r="G85" s="122">
        <v>288915.23</v>
      </c>
      <c r="H85" s="122">
        <v>0</v>
      </c>
      <c r="I85" s="122">
        <v>288915.23</v>
      </c>
    </row>
    <row r="86" spans="1:9" x14ac:dyDescent="0.25">
      <c r="A86" s="105" t="s">
        <v>111</v>
      </c>
      <c r="B86" s="122">
        <v>326896</v>
      </c>
      <c r="C86" s="122">
        <v>0</v>
      </c>
      <c r="D86" s="122">
        <v>0</v>
      </c>
      <c r="E86" s="122">
        <v>0</v>
      </c>
      <c r="F86" s="122">
        <v>0</v>
      </c>
      <c r="G86" s="122">
        <v>326896</v>
      </c>
      <c r="H86" s="122">
        <v>0</v>
      </c>
      <c r="I86" s="122">
        <v>326896</v>
      </c>
    </row>
    <row r="87" spans="1:9" x14ac:dyDescent="0.25">
      <c r="A87" s="105" t="s">
        <v>112</v>
      </c>
      <c r="B87" s="122">
        <v>1016584.91</v>
      </c>
      <c r="C87" s="122">
        <v>0</v>
      </c>
      <c r="D87" s="122">
        <v>0</v>
      </c>
      <c r="E87" s="122">
        <v>0</v>
      </c>
      <c r="F87" s="122">
        <v>0</v>
      </c>
      <c r="G87" s="122">
        <v>1016584.91</v>
      </c>
      <c r="H87" s="122">
        <v>0</v>
      </c>
      <c r="I87" s="122">
        <v>1016584.91</v>
      </c>
    </row>
    <row r="88" spans="1:9" x14ac:dyDescent="0.25">
      <c r="A88" s="105" t="s">
        <v>113</v>
      </c>
      <c r="B88" s="122">
        <v>428918.91</v>
      </c>
      <c r="C88" s="122">
        <v>0</v>
      </c>
      <c r="D88" s="122">
        <v>0</v>
      </c>
      <c r="E88" s="122">
        <v>0</v>
      </c>
      <c r="F88" s="122">
        <v>0</v>
      </c>
      <c r="G88" s="122">
        <v>428918.91</v>
      </c>
      <c r="H88" s="122">
        <v>0</v>
      </c>
      <c r="I88" s="122">
        <v>428918.91</v>
      </c>
    </row>
    <row r="89" spans="1:9" x14ac:dyDescent="0.25">
      <c r="A89" s="105" t="s">
        <v>114</v>
      </c>
      <c r="B89" s="122">
        <v>676976.11</v>
      </c>
      <c r="C89" s="122">
        <v>0</v>
      </c>
      <c r="D89" s="122">
        <v>0</v>
      </c>
      <c r="E89" s="122">
        <v>0</v>
      </c>
      <c r="F89" s="122">
        <v>0</v>
      </c>
      <c r="G89" s="122">
        <v>676976.11</v>
      </c>
      <c r="H89" s="122">
        <v>0</v>
      </c>
      <c r="I89" s="122">
        <v>676976.11</v>
      </c>
    </row>
    <row r="90" spans="1:9" x14ac:dyDescent="0.25">
      <c r="A90" s="105" t="s">
        <v>115</v>
      </c>
      <c r="B90" s="122">
        <v>46015.78</v>
      </c>
      <c r="C90" s="122">
        <v>0</v>
      </c>
      <c r="D90" s="122">
        <v>0</v>
      </c>
      <c r="E90" s="122">
        <v>0</v>
      </c>
      <c r="F90" s="122">
        <v>0</v>
      </c>
      <c r="G90" s="122">
        <v>46015.78</v>
      </c>
      <c r="H90" s="122">
        <v>0</v>
      </c>
      <c r="I90" s="122">
        <v>46015.78</v>
      </c>
    </row>
    <row r="91" spans="1:9" x14ac:dyDescent="0.25">
      <c r="A91" s="105" t="s">
        <v>116</v>
      </c>
      <c r="B91" s="122">
        <v>52126.299999999901</v>
      </c>
      <c r="C91" s="122">
        <v>0</v>
      </c>
      <c r="D91" s="122">
        <v>0</v>
      </c>
      <c r="E91" s="122">
        <v>0</v>
      </c>
      <c r="F91" s="122">
        <v>0</v>
      </c>
      <c r="G91" s="122">
        <v>52126.299999999901</v>
      </c>
      <c r="H91" s="122">
        <v>0</v>
      </c>
      <c r="I91" s="122">
        <v>52126.299999999901</v>
      </c>
    </row>
    <row r="92" spans="1:9" x14ac:dyDescent="0.25">
      <c r="A92" s="105" t="s">
        <v>117</v>
      </c>
      <c r="B92" s="122">
        <v>2665300.02</v>
      </c>
      <c r="C92" s="122">
        <v>0</v>
      </c>
      <c r="D92" s="122">
        <v>0</v>
      </c>
      <c r="E92" s="122">
        <v>0</v>
      </c>
      <c r="F92" s="122">
        <v>0</v>
      </c>
      <c r="G92" s="122">
        <v>2665300.02</v>
      </c>
      <c r="H92" s="122">
        <v>0</v>
      </c>
      <c r="I92" s="122">
        <v>2665300.02</v>
      </c>
    </row>
    <row r="93" spans="1:9" x14ac:dyDescent="0.25">
      <c r="A93" s="105" t="s">
        <v>118</v>
      </c>
      <c r="B93" s="122">
        <v>53503.839999999997</v>
      </c>
      <c r="C93" s="122">
        <v>0</v>
      </c>
      <c r="D93" s="122">
        <v>0</v>
      </c>
      <c r="E93" s="122">
        <v>0</v>
      </c>
      <c r="F93" s="122">
        <v>0</v>
      </c>
      <c r="G93" s="122">
        <v>53503.839999999997</v>
      </c>
      <c r="H93" s="122">
        <v>0</v>
      </c>
      <c r="I93" s="122">
        <v>53503.839999999997</v>
      </c>
    </row>
    <row r="94" spans="1:9" x14ac:dyDescent="0.25">
      <c r="A94" s="105" t="s">
        <v>119</v>
      </c>
      <c r="B94" s="122">
        <v>697.65</v>
      </c>
      <c r="C94" s="122">
        <v>0</v>
      </c>
      <c r="D94" s="122">
        <v>0</v>
      </c>
      <c r="E94" s="122">
        <v>0</v>
      </c>
      <c r="F94" s="122">
        <v>0</v>
      </c>
      <c r="G94" s="122">
        <v>697.65</v>
      </c>
      <c r="H94" s="122">
        <v>0</v>
      </c>
      <c r="I94" s="122">
        <v>697.65</v>
      </c>
    </row>
    <row r="95" spans="1:9" x14ac:dyDescent="0.25">
      <c r="A95" s="105" t="s">
        <v>120</v>
      </c>
      <c r="B95" s="122">
        <v>0</v>
      </c>
      <c r="C95" s="122">
        <v>0</v>
      </c>
      <c r="D95" s="122">
        <v>0</v>
      </c>
      <c r="E95" s="122">
        <v>0</v>
      </c>
      <c r="F95" s="122">
        <v>0</v>
      </c>
      <c r="G95" s="122">
        <v>0</v>
      </c>
      <c r="H95" s="122">
        <v>0</v>
      </c>
      <c r="I95" s="122">
        <v>0</v>
      </c>
    </row>
    <row r="96" spans="1:9" x14ac:dyDescent="0.25">
      <c r="A96" s="105" t="s">
        <v>121</v>
      </c>
      <c r="B96" s="122">
        <v>0</v>
      </c>
      <c r="C96" s="122">
        <v>17041.05</v>
      </c>
      <c r="D96" s="122">
        <v>0</v>
      </c>
      <c r="E96" s="122">
        <v>0</v>
      </c>
      <c r="F96" s="122">
        <v>0</v>
      </c>
      <c r="G96" s="122">
        <v>0</v>
      </c>
      <c r="H96" s="122">
        <v>17041.05</v>
      </c>
      <c r="I96" s="122">
        <v>17041.05</v>
      </c>
    </row>
    <row r="97" spans="1:9" x14ac:dyDescent="0.25">
      <c r="A97" s="105" t="s">
        <v>122</v>
      </c>
      <c r="B97" s="122">
        <v>0</v>
      </c>
      <c r="C97" s="122">
        <v>0</v>
      </c>
      <c r="D97" s="122">
        <v>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</row>
    <row r="98" spans="1:9" x14ac:dyDescent="0.25">
      <c r="A98" s="105" t="s">
        <v>123</v>
      </c>
      <c r="B98" s="122">
        <v>0</v>
      </c>
      <c r="C98" s="122">
        <v>0</v>
      </c>
      <c r="D98" s="122">
        <v>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</row>
    <row r="99" spans="1:9" x14ac:dyDescent="0.25">
      <c r="A99" s="105" t="s">
        <v>124</v>
      </c>
      <c r="B99" s="122">
        <v>0</v>
      </c>
      <c r="C99" s="122">
        <v>0</v>
      </c>
      <c r="D99" s="122">
        <v>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</row>
    <row r="100" spans="1:9" x14ac:dyDescent="0.25">
      <c r="A100" s="105" t="s">
        <v>125</v>
      </c>
      <c r="B100" s="122">
        <v>0</v>
      </c>
      <c r="C100" s="122">
        <v>-613.00999999999794</v>
      </c>
      <c r="D100" s="122">
        <v>0</v>
      </c>
      <c r="E100" s="122">
        <v>0</v>
      </c>
      <c r="F100" s="122">
        <v>0</v>
      </c>
      <c r="G100" s="122">
        <v>0</v>
      </c>
      <c r="H100" s="122">
        <v>-613.00999999999794</v>
      </c>
      <c r="I100" s="122">
        <v>-613.00999999999794</v>
      </c>
    </row>
    <row r="101" spans="1:9" x14ac:dyDescent="0.25">
      <c r="A101" s="105" t="s">
        <v>126</v>
      </c>
      <c r="B101" s="122">
        <v>0</v>
      </c>
      <c r="C101" s="122">
        <v>12956.85</v>
      </c>
      <c r="D101" s="122">
        <v>0</v>
      </c>
      <c r="E101" s="122">
        <v>0</v>
      </c>
      <c r="F101" s="122">
        <v>0</v>
      </c>
      <c r="G101" s="122">
        <v>0</v>
      </c>
      <c r="H101" s="122">
        <v>12956.85</v>
      </c>
      <c r="I101" s="122">
        <v>12956.85</v>
      </c>
    </row>
    <row r="102" spans="1:9" x14ac:dyDescent="0.25">
      <c r="A102" s="105" t="s">
        <v>127</v>
      </c>
      <c r="B102" s="122">
        <v>0</v>
      </c>
      <c r="C102" s="122">
        <v>-9119.09</v>
      </c>
      <c r="D102" s="122">
        <v>0</v>
      </c>
      <c r="E102" s="122">
        <v>0</v>
      </c>
      <c r="F102" s="122">
        <v>0</v>
      </c>
      <c r="G102" s="122">
        <v>0</v>
      </c>
      <c r="H102" s="122">
        <v>-9119.09</v>
      </c>
      <c r="I102" s="122">
        <v>-9119.09</v>
      </c>
    </row>
    <row r="103" spans="1:9" x14ac:dyDescent="0.25">
      <c r="A103" s="105" t="s">
        <v>128</v>
      </c>
      <c r="B103" s="122">
        <v>0</v>
      </c>
      <c r="C103" s="122">
        <v>0</v>
      </c>
      <c r="D103" s="122">
        <v>0</v>
      </c>
      <c r="E103" s="122">
        <v>0</v>
      </c>
      <c r="F103" s="122">
        <v>0</v>
      </c>
      <c r="G103" s="122">
        <v>0</v>
      </c>
      <c r="H103" s="122">
        <v>0</v>
      </c>
      <c r="I103" s="122">
        <v>0</v>
      </c>
    </row>
    <row r="104" spans="1:9" x14ac:dyDescent="0.25">
      <c r="A104" s="105" t="s">
        <v>129</v>
      </c>
      <c r="B104" s="122">
        <v>0</v>
      </c>
      <c r="C104" s="122">
        <v>7077.2199999999903</v>
      </c>
      <c r="D104" s="122">
        <v>0</v>
      </c>
      <c r="E104" s="122">
        <v>0</v>
      </c>
      <c r="F104" s="122">
        <v>0</v>
      </c>
      <c r="G104" s="122">
        <v>0</v>
      </c>
      <c r="H104" s="122">
        <v>7077.2199999999903</v>
      </c>
      <c r="I104" s="122">
        <v>7077.2199999999903</v>
      </c>
    </row>
    <row r="105" spans="1:9" x14ac:dyDescent="0.25">
      <c r="A105" s="105" t="s">
        <v>130</v>
      </c>
      <c r="B105" s="122">
        <v>0</v>
      </c>
      <c r="C105" s="122">
        <v>0</v>
      </c>
      <c r="D105" s="122">
        <v>0</v>
      </c>
      <c r="E105" s="122">
        <v>0</v>
      </c>
      <c r="F105" s="122">
        <v>0</v>
      </c>
      <c r="G105" s="122">
        <v>0</v>
      </c>
      <c r="H105" s="122">
        <v>0</v>
      </c>
      <c r="I105" s="122">
        <v>0</v>
      </c>
    </row>
    <row r="106" spans="1:9" x14ac:dyDescent="0.25">
      <c r="A106" s="105" t="s">
        <v>131</v>
      </c>
      <c r="B106" s="122">
        <v>0</v>
      </c>
      <c r="C106" s="122">
        <v>129.82</v>
      </c>
      <c r="D106" s="122">
        <v>0</v>
      </c>
      <c r="E106" s="122">
        <v>0</v>
      </c>
      <c r="F106" s="122">
        <v>0</v>
      </c>
      <c r="G106" s="122">
        <v>0</v>
      </c>
      <c r="H106" s="122">
        <v>129.82</v>
      </c>
      <c r="I106" s="122">
        <v>129.82</v>
      </c>
    </row>
    <row r="107" spans="1:9" x14ac:dyDescent="0.25">
      <c r="A107" s="105" t="s">
        <v>132</v>
      </c>
      <c r="B107" s="122">
        <v>0</v>
      </c>
      <c r="C107" s="122">
        <v>644.38</v>
      </c>
      <c r="D107" s="122">
        <v>0</v>
      </c>
      <c r="E107" s="122">
        <v>0</v>
      </c>
      <c r="F107" s="122">
        <v>0</v>
      </c>
      <c r="G107" s="122">
        <v>0</v>
      </c>
      <c r="H107" s="122">
        <v>644.38</v>
      </c>
      <c r="I107" s="122">
        <v>644.38</v>
      </c>
    </row>
    <row r="108" spans="1:9" x14ac:dyDescent="0.25">
      <c r="A108" s="105" t="s">
        <v>133</v>
      </c>
      <c r="B108" s="122">
        <v>0</v>
      </c>
      <c r="C108" s="122">
        <v>33338.400000000001</v>
      </c>
      <c r="D108" s="122">
        <v>0</v>
      </c>
      <c r="E108" s="122">
        <v>0</v>
      </c>
      <c r="F108" s="122">
        <v>0</v>
      </c>
      <c r="G108" s="122">
        <v>0</v>
      </c>
      <c r="H108" s="122">
        <v>33338.400000000001</v>
      </c>
      <c r="I108" s="122">
        <v>33338.400000000001</v>
      </c>
    </row>
    <row r="109" spans="1:9" x14ac:dyDescent="0.25">
      <c r="A109" s="105" t="s">
        <v>134</v>
      </c>
      <c r="B109" s="122">
        <v>0</v>
      </c>
      <c r="C109" s="122">
        <v>2613.77</v>
      </c>
      <c r="D109" s="122">
        <v>0</v>
      </c>
      <c r="E109" s="122">
        <v>0</v>
      </c>
      <c r="F109" s="122">
        <v>0</v>
      </c>
      <c r="G109" s="122">
        <v>0</v>
      </c>
      <c r="H109" s="122">
        <v>2613.77</v>
      </c>
      <c r="I109" s="122">
        <v>2613.77</v>
      </c>
    </row>
    <row r="110" spans="1:9" x14ac:dyDescent="0.25">
      <c r="A110" s="105" t="s">
        <v>135</v>
      </c>
      <c r="B110" s="122">
        <v>0</v>
      </c>
      <c r="C110" s="122">
        <v>0</v>
      </c>
      <c r="D110" s="122">
        <v>0</v>
      </c>
      <c r="E110" s="122">
        <v>0</v>
      </c>
      <c r="F110" s="122">
        <v>0</v>
      </c>
      <c r="G110" s="122">
        <v>0</v>
      </c>
      <c r="H110" s="122">
        <v>0</v>
      </c>
      <c r="I110" s="122">
        <v>0</v>
      </c>
    </row>
    <row r="111" spans="1:9" x14ac:dyDescent="0.25">
      <c r="A111" s="105" t="s">
        <v>136</v>
      </c>
      <c r="B111" s="122">
        <v>0</v>
      </c>
      <c r="C111" s="122">
        <v>0</v>
      </c>
      <c r="D111" s="122">
        <v>0</v>
      </c>
      <c r="E111" s="122">
        <v>0</v>
      </c>
      <c r="F111" s="122">
        <v>0</v>
      </c>
      <c r="G111" s="122">
        <v>0</v>
      </c>
      <c r="H111" s="122">
        <v>0</v>
      </c>
      <c r="I111" s="122">
        <v>0</v>
      </c>
    </row>
    <row r="112" spans="1:9" x14ac:dyDescent="0.25">
      <c r="A112" s="105" t="s">
        <v>137</v>
      </c>
      <c r="B112" s="122">
        <v>0</v>
      </c>
      <c r="C112" s="122">
        <v>0</v>
      </c>
      <c r="D112" s="122">
        <v>0</v>
      </c>
      <c r="E112" s="122">
        <v>0</v>
      </c>
      <c r="F112" s="122">
        <v>0</v>
      </c>
      <c r="G112" s="122">
        <v>0</v>
      </c>
      <c r="H112" s="122">
        <v>0</v>
      </c>
      <c r="I112" s="122">
        <v>0</v>
      </c>
    </row>
    <row r="113" spans="1:9" x14ac:dyDescent="0.25">
      <c r="A113" s="105" t="s">
        <v>138</v>
      </c>
      <c r="B113" s="122">
        <v>0</v>
      </c>
      <c r="C113" s="122">
        <v>14046.2499999999</v>
      </c>
      <c r="D113" s="122">
        <v>0</v>
      </c>
      <c r="E113" s="122">
        <v>0</v>
      </c>
      <c r="F113" s="122">
        <v>0</v>
      </c>
      <c r="G113" s="122">
        <v>0</v>
      </c>
      <c r="H113" s="122">
        <v>14046.2499999999</v>
      </c>
      <c r="I113" s="122">
        <v>14046.2499999999</v>
      </c>
    </row>
    <row r="114" spans="1:9" x14ac:dyDescent="0.25">
      <c r="A114" s="105" t="s">
        <v>139</v>
      </c>
      <c r="B114" s="122">
        <v>0</v>
      </c>
      <c r="C114" s="122">
        <v>-7621.52</v>
      </c>
      <c r="D114" s="122">
        <v>0</v>
      </c>
      <c r="E114" s="122">
        <v>0</v>
      </c>
      <c r="F114" s="122">
        <v>0</v>
      </c>
      <c r="G114" s="122">
        <v>0</v>
      </c>
      <c r="H114" s="122">
        <v>-7621.52</v>
      </c>
      <c r="I114" s="122">
        <v>-7621.52</v>
      </c>
    </row>
    <row r="115" spans="1:9" x14ac:dyDescent="0.25">
      <c r="A115" s="105" t="s">
        <v>140</v>
      </c>
      <c r="B115" s="122">
        <v>0</v>
      </c>
      <c r="C115" s="122">
        <v>0</v>
      </c>
      <c r="D115" s="122">
        <v>0</v>
      </c>
      <c r="E115" s="122">
        <v>0</v>
      </c>
      <c r="F115" s="122">
        <v>0</v>
      </c>
      <c r="G115" s="122">
        <v>0</v>
      </c>
      <c r="H115" s="122">
        <v>0</v>
      </c>
      <c r="I115" s="122">
        <v>0</v>
      </c>
    </row>
    <row r="116" spans="1:9" x14ac:dyDescent="0.25">
      <c r="A116" s="105" t="s">
        <v>141</v>
      </c>
      <c r="B116" s="122">
        <v>0</v>
      </c>
      <c r="C116" s="122">
        <v>6469.02</v>
      </c>
      <c r="D116" s="122">
        <v>0</v>
      </c>
      <c r="E116" s="122">
        <v>0</v>
      </c>
      <c r="F116" s="122">
        <v>0</v>
      </c>
      <c r="G116" s="122">
        <v>0</v>
      </c>
      <c r="H116" s="122">
        <v>6469.02</v>
      </c>
      <c r="I116" s="122">
        <v>6469.02</v>
      </c>
    </row>
    <row r="117" spans="1:9" x14ac:dyDescent="0.25">
      <c r="A117" s="105" t="s">
        <v>142</v>
      </c>
      <c r="B117" s="122">
        <v>0</v>
      </c>
      <c r="C117" s="122">
        <v>2396.04</v>
      </c>
      <c r="D117" s="122">
        <v>0</v>
      </c>
      <c r="E117" s="122">
        <v>0</v>
      </c>
      <c r="F117" s="122">
        <v>0</v>
      </c>
      <c r="G117" s="122">
        <v>0</v>
      </c>
      <c r="H117" s="122">
        <v>2396.04</v>
      </c>
      <c r="I117" s="122">
        <v>2396.04</v>
      </c>
    </row>
    <row r="118" spans="1:9" x14ac:dyDescent="0.25">
      <c r="A118" s="105" t="s">
        <v>143</v>
      </c>
      <c r="B118" s="122">
        <v>0</v>
      </c>
      <c r="C118" s="122">
        <v>26165.96</v>
      </c>
      <c r="D118" s="122">
        <v>0</v>
      </c>
      <c r="E118" s="122">
        <v>0</v>
      </c>
      <c r="F118" s="122">
        <v>0</v>
      </c>
      <c r="G118" s="122">
        <v>0</v>
      </c>
      <c r="H118" s="122">
        <v>26165.96</v>
      </c>
      <c r="I118" s="122">
        <v>26165.96</v>
      </c>
    </row>
    <row r="119" spans="1:9" x14ac:dyDescent="0.25">
      <c r="A119" s="105" t="s">
        <v>144</v>
      </c>
      <c r="B119" s="122">
        <v>0</v>
      </c>
      <c r="C119" s="122">
        <v>1032.83</v>
      </c>
      <c r="D119" s="122">
        <v>0</v>
      </c>
      <c r="E119" s="122">
        <v>0</v>
      </c>
      <c r="F119" s="122">
        <v>0</v>
      </c>
      <c r="G119" s="122">
        <v>0</v>
      </c>
      <c r="H119" s="122">
        <v>1032.83</v>
      </c>
      <c r="I119" s="122">
        <v>1032.83</v>
      </c>
    </row>
    <row r="120" spans="1:9" x14ac:dyDescent="0.25">
      <c r="A120" s="105" t="s">
        <v>145</v>
      </c>
      <c r="B120" s="122">
        <v>0</v>
      </c>
      <c r="C120" s="122">
        <v>27356.1</v>
      </c>
      <c r="D120" s="122">
        <v>0</v>
      </c>
      <c r="E120" s="122">
        <v>0</v>
      </c>
      <c r="F120" s="122">
        <v>0</v>
      </c>
      <c r="G120" s="122">
        <v>0</v>
      </c>
      <c r="H120" s="122">
        <v>27356.1</v>
      </c>
      <c r="I120" s="122">
        <v>27356.1</v>
      </c>
    </row>
    <row r="121" spans="1:9" x14ac:dyDescent="0.25">
      <c r="A121" s="105" t="s">
        <v>146</v>
      </c>
      <c r="B121" s="122">
        <v>0</v>
      </c>
      <c r="C121" s="122">
        <v>0</v>
      </c>
      <c r="D121" s="122">
        <v>0</v>
      </c>
      <c r="E121" s="122">
        <v>0</v>
      </c>
      <c r="F121" s="122">
        <v>0</v>
      </c>
      <c r="G121" s="122">
        <v>0</v>
      </c>
      <c r="H121" s="122">
        <v>0</v>
      </c>
      <c r="I121" s="122">
        <v>0</v>
      </c>
    </row>
    <row r="122" spans="1:9" x14ac:dyDescent="0.25">
      <c r="A122" s="105" t="s">
        <v>147</v>
      </c>
      <c r="B122" s="122">
        <v>0</v>
      </c>
      <c r="C122" s="122">
        <v>2296.09</v>
      </c>
      <c r="D122" s="122">
        <v>0</v>
      </c>
      <c r="E122" s="122">
        <v>0</v>
      </c>
      <c r="F122" s="122">
        <v>0</v>
      </c>
      <c r="G122" s="122">
        <v>0</v>
      </c>
      <c r="H122" s="122">
        <v>2296.09</v>
      </c>
      <c r="I122" s="122">
        <v>2296.09</v>
      </c>
    </row>
    <row r="123" spans="1:9" x14ac:dyDescent="0.25">
      <c r="A123" s="105" t="s">
        <v>148</v>
      </c>
      <c r="B123" s="122">
        <v>0</v>
      </c>
      <c r="C123" s="122">
        <v>2084.79</v>
      </c>
      <c r="D123" s="122">
        <v>0</v>
      </c>
      <c r="E123" s="122">
        <v>0</v>
      </c>
      <c r="F123" s="122">
        <v>0</v>
      </c>
      <c r="G123" s="122">
        <v>0</v>
      </c>
      <c r="H123" s="122">
        <v>2084.79</v>
      </c>
      <c r="I123" s="122">
        <v>2084.79</v>
      </c>
    </row>
    <row r="124" spans="1:9" x14ac:dyDescent="0.25">
      <c r="A124" s="105" t="s">
        <v>149</v>
      </c>
      <c r="B124" s="122">
        <v>0</v>
      </c>
      <c r="C124" s="122">
        <v>43982.21</v>
      </c>
      <c r="D124" s="122">
        <v>0</v>
      </c>
      <c r="E124" s="122">
        <v>0</v>
      </c>
      <c r="F124" s="122">
        <v>0</v>
      </c>
      <c r="G124" s="122">
        <v>0</v>
      </c>
      <c r="H124" s="122">
        <v>43982.21</v>
      </c>
      <c r="I124" s="122">
        <v>43982.21</v>
      </c>
    </row>
    <row r="125" spans="1:9" x14ac:dyDescent="0.25">
      <c r="A125" s="105" t="s">
        <v>150</v>
      </c>
      <c r="B125" s="122">
        <v>0</v>
      </c>
      <c r="C125" s="122">
        <v>0</v>
      </c>
      <c r="D125" s="122">
        <v>0</v>
      </c>
      <c r="E125" s="122">
        <v>0</v>
      </c>
      <c r="F125" s="122">
        <v>0</v>
      </c>
      <c r="G125" s="122">
        <v>0</v>
      </c>
      <c r="H125" s="122">
        <v>0</v>
      </c>
      <c r="I125" s="122">
        <v>0</v>
      </c>
    </row>
    <row r="126" spans="1:9" x14ac:dyDescent="0.25">
      <c r="A126" s="105" t="s">
        <v>151</v>
      </c>
      <c r="B126" s="122">
        <v>0</v>
      </c>
      <c r="C126" s="122">
        <v>0</v>
      </c>
      <c r="D126" s="122">
        <v>0</v>
      </c>
      <c r="E126" s="122">
        <v>0</v>
      </c>
      <c r="F126" s="122">
        <v>0</v>
      </c>
      <c r="G126" s="122">
        <v>0</v>
      </c>
      <c r="H126" s="122">
        <v>0</v>
      </c>
      <c r="I126" s="122">
        <v>0</v>
      </c>
    </row>
    <row r="127" spans="1:9" x14ac:dyDescent="0.25">
      <c r="A127" s="105" t="s">
        <v>152</v>
      </c>
      <c r="B127" s="122">
        <v>0</v>
      </c>
      <c r="C127" s="122">
        <v>0</v>
      </c>
      <c r="D127" s="122">
        <v>0</v>
      </c>
      <c r="E127" s="122">
        <v>0</v>
      </c>
      <c r="F127" s="122">
        <v>0</v>
      </c>
      <c r="G127" s="122">
        <v>0</v>
      </c>
      <c r="H127" s="122">
        <v>0</v>
      </c>
      <c r="I127" s="122">
        <v>0</v>
      </c>
    </row>
    <row r="128" spans="1:9" x14ac:dyDescent="0.25">
      <c r="A128" s="105" t="s">
        <v>153</v>
      </c>
      <c r="B128" s="122">
        <v>0</v>
      </c>
      <c r="C128" s="122">
        <v>0</v>
      </c>
      <c r="D128" s="122">
        <v>0</v>
      </c>
      <c r="E128" s="122">
        <v>0</v>
      </c>
      <c r="F128" s="122">
        <v>0</v>
      </c>
      <c r="G128" s="122">
        <v>0</v>
      </c>
      <c r="H128" s="122">
        <v>0</v>
      </c>
      <c r="I128" s="122">
        <v>0</v>
      </c>
    </row>
    <row r="129" spans="1:9" x14ac:dyDescent="0.25">
      <c r="A129" s="105" t="s">
        <v>154</v>
      </c>
      <c r="B129" s="122">
        <v>0</v>
      </c>
      <c r="C129" s="122">
        <v>0</v>
      </c>
      <c r="D129" s="122">
        <v>0</v>
      </c>
      <c r="E129" s="122">
        <v>0</v>
      </c>
      <c r="F129" s="122">
        <v>0</v>
      </c>
      <c r="G129" s="122">
        <v>0</v>
      </c>
      <c r="H129" s="122">
        <v>0</v>
      </c>
      <c r="I129" s="122">
        <v>0</v>
      </c>
    </row>
    <row r="130" spans="1:9" x14ac:dyDescent="0.25">
      <c r="A130" s="108" t="s">
        <v>416</v>
      </c>
      <c r="B130" s="122">
        <v>0</v>
      </c>
      <c r="C130" s="122">
        <v>0</v>
      </c>
      <c r="D130" s="122">
        <v>0</v>
      </c>
      <c r="E130" s="122">
        <v>0</v>
      </c>
      <c r="F130" s="122">
        <v>0</v>
      </c>
      <c r="G130" s="122">
        <v>0</v>
      </c>
      <c r="H130" s="122">
        <v>0</v>
      </c>
      <c r="I130" s="122">
        <v>0</v>
      </c>
    </row>
    <row r="131" spans="1:9" x14ac:dyDescent="0.25">
      <c r="A131" s="105" t="s">
        <v>155</v>
      </c>
      <c r="B131" s="126">
        <v>12586226.58</v>
      </c>
      <c r="C131" s="126">
        <v>182277.16</v>
      </c>
      <c r="D131" s="126">
        <v>0</v>
      </c>
      <c r="E131" s="127">
        <v>0</v>
      </c>
      <c r="F131" s="127">
        <v>0</v>
      </c>
      <c r="G131" s="127">
        <v>12586226.58</v>
      </c>
      <c r="H131" s="127">
        <v>182277.16</v>
      </c>
      <c r="I131" s="127">
        <v>12768503.74</v>
      </c>
    </row>
    <row r="132" spans="1:9" x14ac:dyDescent="0.25">
      <c r="A132" s="107" t="s">
        <v>156</v>
      </c>
      <c r="B132" s="121"/>
      <c r="C132" s="121"/>
      <c r="D132" s="121"/>
      <c r="E132" s="121"/>
      <c r="F132" s="121"/>
      <c r="G132" s="121"/>
      <c r="H132" s="121"/>
      <c r="I132" s="121"/>
    </row>
    <row r="133" spans="1:9" x14ac:dyDescent="0.25">
      <c r="A133" s="105" t="s">
        <v>157</v>
      </c>
      <c r="B133" s="122">
        <v>223283.489999999</v>
      </c>
      <c r="C133" s="122">
        <v>0</v>
      </c>
      <c r="D133" s="122">
        <v>0</v>
      </c>
      <c r="E133" s="122">
        <v>0</v>
      </c>
      <c r="F133" s="122">
        <v>0</v>
      </c>
      <c r="G133" s="122">
        <v>223283.489999999</v>
      </c>
      <c r="H133" s="122">
        <v>0</v>
      </c>
      <c r="I133" s="122">
        <v>223283.489999999</v>
      </c>
    </row>
    <row r="134" spans="1:9" x14ac:dyDescent="0.25">
      <c r="A134" s="105" t="s">
        <v>158</v>
      </c>
      <c r="B134" s="122">
        <v>0</v>
      </c>
      <c r="C134" s="122">
        <v>0</v>
      </c>
      <c r="D134" s="122">
        <v>0</v>
      </c>
      <c r="E134" s="122">
        <v>0</v>
      </c>
      <c r="F134" s="122">
        <v>0</v>
      </c>
      <c r="G134" s="122">
        <v>0</v>
      </c>
      <c r="H134" s="122">
        <v>0</v>
      </c>
      <c r="I134" s="122">
        <v>0</v>
      </c>
    </row>
    <row r="135" spans="1:9" x14ac:dyDescent="0.25">
      <c r="A135" s="105" t="s">
        <v>159</v>
      </c>
      <c r="B135" s="122">
        <v>2044.72</v>
      </c>
      <c r="C135" s="122">
        <v>0</v>
      </c>
      <c r="D135" s="122">
        <v>0</v>
      </c>
      <c r="E135" s="122">
        <v>0</v>
      </c>
      <c r="F135" s="122">
        <v>0</v>
      </c>
      <c r="G135" s="122">
        <v>2044.72</v>
      </c>
      <c r="H135" s="122">
        <v>0</v>
      </c>
      <c r="I135" s="122">
        <v>2044.72</v>
      </c>
    </row>
    <row r="136" spans="1:9" x14ac:dyDescent="0.25">
      <c r="A136" s="105" t="s">
        <v>160</v>
      </c>
      <c r="B136" s="122">
        <v>225089.52</v>
      </c>
      <c r="C136" s="122">
        <v>0</v>
      </c>
      <c r="D136" s="122">
        <v>0</v>
      </c>
      <c r="E136" s="122">
        <v>0</v>
      </c>
      <c r="F136" s="122">
        <v>0</v>
      </c>
      <c r="G136" s="122">
        <v>225089.52</v>
      </c>
      <c r="H136" s="122">
        <v>0</v>
      </c>
      <c r="I136" s="122">
        <v>225089.52</v>
      </c>
    </row>
    <row r="137" spans="1:9" x14ac:dyDescent="0.25">
      <c r="A137" s="105" t="s">
        <v>161</v>
      </c>
      <c r="B137" s="122">
        <v>73703.490000000005</v>
      </c>
      <c r="C137" s="122">
        <v>0</v>
      </c>
      <c r="D137" s="122">
        <v>0</v>
      </c>
      <c r="E137" s="122">
        <v>0</v>
      </c>
      <c r="F137" s="122">
        <v>0</v>
      </c>
      <c r="G137" s="122">
        <v>73703.490000000005</v>
      </c>
      <c r="H137" s="122">
        <v>0</v>
      </c>
      <c r="I137" s="122">
        <v>73703.490000000005</v>
      </c>
    </row>
    <row r="138" spans="1:9" x14ac:dyDescent="0.25">
      <c r="A138" s="105" t="s">
        <v>162</v>
      </c>
      <c r="B138" s="122">
        <v>7712.98</v>
      </c>
      <c r="C138" s="122">
        <v>0</v>
      </c>
      <c r="D138" s="122">
        <v>0</v>
      </c>
      <c r="E138" s="122">
        <v>0</v>
      </c>
      <c r="F138" s="122">
        <v>0</v>
      </c>
      <c r="G138" s="122">
        <v>7712.98</v>
      </c>
      <c r="H138" s="122">
        <v>0</v>
      </c>
      <c r="I138" s="122">
        <v>7712.98</v>
      </c>
    </row>
    <row r="139" spans="1:9" x14ac:dyDescent="0.25">
      <c r="A139" s="105" t="s">
        <v>163</v>
      </c>
      <c r="B139" s="122">
        <v>0</v>
      </c>
      <c r="C139" s="122">
        <v>0</v>
      </c>
      <c r="D139" s="122">
        <v>0</v>
      </c>
      <c r="E139" s="122">
        <v>0</v>
      </c>
      <c r="F139" s="122">
        <v>0</v>
      </c>
      <c r="G139" s="122">
        <v>0</v>
      </c>
      <c r="H139" s="122">
        <v>0</v>
      </c>
      <c r="I139" s="122">
        <v>0</v>
      </c>
    </row>
    <row r="140" spans="1:9" x14ac:dyDescent="0.25">
      <c r="A140" s="105" t="s">
        <v>164</v>
      </c>
      <c r="B140" s="122">
        <v>7643.54</v>
      </c>
      <c r="C140" s="122">
        <v>0</v>
      </c>
      <c r="D140" s="122">
        <v>0</v>
      </c>
      <c r="E140" s="122">
        <v>0</v>
      </c>
      <c r="F140" s="122">
        <v>0</v>
      </c>
      <c r="G140" s="122">
        <v>7643.54</v>
      </c>
      <c r="H140" s="122">
        <v>0</v>
      </c>
      <c r="I140" s="122">
        <v>7643.54</v>
      </c>
    </row>
    <row r="141" spans="1:9" x14ac:dyDescent="0.25">
      <c r="A141" s="105" t="s">
        <v>165</v>
      </c>
      <c r="B141" s="122">
        <v>0</v>
      </c>
      <c r="C141" s="122">
        <v>0</v>
      </c>
      <c r="D141" s="122">
        <v>0</v>
      </c>
      <c r="E141" s="122">
        <v>0</v>
      </c>
      <c r="F141" s="122">
        <v>0</v>
      </c>
      <c r="G141" s="122">
        <v>0</v>
      </c>
      <c r="H141" s="122">
        <v>0</v>
      </c>
      <c r="I141" s="122">
        <v>0</v>
      </c>
    </row>
    <row r="142" spans="1:9" x14ac:dyDescent="0.25">
      <c r="A142" s="105" t="s">
        <v>166</v>
      </c>
      <c r="B142" s="122">
        <v>109061.96</v>
      </c>
      <c r="C142" s="122">
        <v>0</v>
      </c>
      <c r="D142" s="122">
        <v>0</v>
      </c>
      <c r="E142" s="122">
        <v>0</v>
      </c>
      <c r="F142" s="122">
        <v>0</v>
      </c>
      <c r="G142" s="122">
        <v>109061.96</v>
      </c>
      <c r="H142" s="122">
        <v>0</v>
      </c>
      <c r="I142" s="122">
        <v>109061.96</v>
      </c>
    </row>
    <row r="143" spans="1:9" x14ac:dyDescent="0.25">
      <c r="A143" s="105" t="s">
        <v>167</v>
      </c>
      <c r="B143" s="122">
        <v>35164.0099999999</v>
      </c>
      <c r="C143" s="122">
        <v>0</v>
      </c>
      <c r="D143" s="122">
        <v>0</v>
      </c>
      <c r="E143" s="122">
        <v>0</v>
      </c>
      <c r="F143" s="122">
        <v>0</v>
      </c>
      <c r="G143" s="122">
        <v>35164.0099999999</v>
      </c>
      <c r="H143" s="122">
        <v>0</v>
      </c>
      <c r="I143" s="122">
        <v>35164.0099999999</v>
      </c>
    </row>
    <row r="144" spans="1:9" x14ac:dyDescent="0.25">
      <c r="A144" s="105" t="s">
        <v>168</v>
      </c>
      <c r="B144" s="122">
        <v>88233.59</v>
      </c>
      <c r="C144" s="122">
        <v>0</v>
      </c>
      <c r="D144" s="122">
        <v>0</v>
      </c>
      <c r="E144" s="122">
        <v>0</v>
      </c>
      <c r="F144" s="122">
        <v>0</v>
      </c>
      <c r="G144" s="122">
        <v>88233.59</v>
      </c>
      <c r="H144" s="122">
        <v>0</v>
      </c>
      <c r="I144" s="122">
        <v>88233.59</v>
      </c>
    </row>
    <row r="145" spans="1:9" x14ac:dyDescent="0.25">
      <c r="A145" s="105" t="s">
        <v>169</v>
      </c>
      <c r="B145" s="122">
        <v>115092.01</v>
      </c>
      <c r="C145" s="122">
        <v>0</v>
      </c>
      <c r="D145" s="122">
        <v>0</v>
      </c>
      <c r="E145" s="122">
        <v>0</v>
      </c>
      <c r="F145" s="122">
        <v>0</v>
      </c>
      <c r="G145" s="122">
        <v>115092.01</v>
      </c>
      <c r="H145" s="122">
        <v>0</v>
      </c>
      <c r="I145" s="122">
        <v>115092.01</v>
      </c>
    </row>
    <row r="146" spans="1:9" x14ac:dyDescent="0.25">
      <c r="A146" s="105" t="s">
        <v>170</v>
      </c>
      <c r="B146" s="122">
        <v>12165.84</v>
      </c>
      <c r="C146" s="122">
        <v>0</v>
      </c>
      <c r="D146" s="122">
        <v>0</v>
      </c>
      <c r="E146" s="122">
        <v>0</v>
      </c>
      <c r="F146" s="122">
        <v>0</v>
      </c>
      <c r="G146" s="122">
        <v>12165.84</v>
      </c>
      <c r="H146" s="122">
        <v>0</v>
      </c>
      <c r="I146" s="122">
        <v>12165.84</v>
      </c>
    </row>
    <row r="147" spans="1:9" x14ac:dyDescent="0.25">
      <c r="A147" s="105" t="s">
        <v>171</v>
      </c>
      <c r="B147" s="122">
        <v>190.34</v>
      </c>
      <c r="C147" s="122">
        <v>0</v>
      </c>
      <c r="D147" s="122">
        <v>0</v>
      </c>
      <c r="E147" s="122">
        <v>0</v>
      </c>
      <c r="F147" s="122">
        <v>0</v>
      </c>
      <c r="G147" s="122">
        <v>190.34</v>
      </c>
      <c r="H147" s="122">
        <v>0</v>
      </c>
      <c r="I147" s="122">
        <v>190.34</v>
      </c>
    </row>
    <row r="148" spans="1:9" x14ac:dyDescent="0.25">
      <c r="A148" s="105" t="s">
        <v>172</v>
      </c>
      <c r="B148" s="122">
        <v>0</v>
      </c>
      <c r="C148" s="122">
        <v>0</v>
      </c>
      <c r="D148" s="122">
        <v>0</v>
      </c>
      <c r="E148" s="122">
        <v>0</v>
      </c>
      <c r="F148" s="122">
        <v>0</v>
      </c>
      <c r="G148" s="122">
        <v>0</v>
      </c>
      <c r="H148" s="122">
        <v>0</v>
      </c>
      <c r="I148" s="122">
        <v>0</v>
      </c>
    </row>
    <row r="149" spans="1:9" x14ac:dyDescent="0.25">
      <c r="A149" s="105" t="s">
        <v>173</v>
      </c>
      <c r="B149" s="122">
        <v>1950</v>
      </c>
      <c r="C149" s="122">
        <v>0</v>
      </c>
      <c r="D149" s="122">
        <v>0</v>
      </c>
      <c r="E149" s="122">
        <v>0</v>
      </c>
      <c r="F149" s="122">
        <v>0</v>
      </c>
      <c r="G149" s="122">
        <v>1950</v>
      </c>
      <c r="H149" s="122">
        <v>0</v>
      </c>
      <c r="I149" s="122">
        <v>1950</v>
      </c>
    </row>
    <row r="150" spans="1:9" x14ac:dyDescent="0.25">
      <c r="A150" s="105" t="s">
        <v>174</v>
      </c>
      <c r="B150" s="122">
        <v>275121.69999999902</v>
      </c>
      <c r="C150" s="122">
        <v>0</v>
      </c>
      <c r="D150" s="122">
        <v>0</v>
      </c>
      <c r="E150" s="122">
        <v>0</v>
      </c>
      <c r="F150" s="122">
        <v>0</v>
      </c>
      <c r="G150" s="122">
        <v>275121.69999999902</v>
      </c>
      <c r="H150" s="122">
        <v>0</v>
      </c>
      <c r="I150" s="122">
        <v>275121.69999999902</v>
      </c>
    </row>
    <row r="151" spans="1:9" x14ac:dyDescent="0.25">
      <c r="A151" s="105" t="s">
        <v>175</v>
      </c>
      <c r="B151" s="122">
        <v>380149.16</v>
      </c>
      <c r="C151" s="122">
        <v>0</v>
      </c>
      <c r="D151" s="122">
        <v>0</v>
      </c>
      <c r="E151" s="122">
        <v>0</v>
      </c>
      <c r="F151" s="122">
        <v>0</v>
      </c>
      <c r="G151" s="122">
        <v>380149.16</v>
      </c>
      <c r="H151" s="122">
        <v>0</v>
      </c>
      <c r="I151" s="122">
        <v>380149.16</v>
      </c>
    </row>
    <row r="152" spans="1:9" x14ac:dyDescent="0.25">
      <c r="A152" s="105" t="s">
        <v>176</v>
      </c>
      <c r="B152" s="122">
        <v>0</v>
      </c>
      <c r="C152" s="122">
        <v>0</v>
      </c>
      <c r="D152" s="122">
        <v>0</v>
      </c>
      <c r="E152" s="122">
        <v>0</v>
      </c>
      <c r="F152" s="122">
        <v>0</v>
      </c>
      <c r="G152" s="122">
        <v>0</v>
      </c>
      <c r="H152" s="122">
        <v>0</v>
      </c>
      <c r="I152" s="122">
        <v>0</v>
      </c>
    </row>
    <row r="153" spans="1:9" x14ac:dyDescent="0.25">
      <c r="A153" s="105" t="s">
        <v>177</v>
      </c>
      <c r="B153" s="122">
        <v>0</v>
      </c>
      <c r="C153" s="122">
        <v>0</v>
      </c>
      <c r="D153" s="122">
        <v>0</v>
      </c>
      <c r="E153" s="122">
        <v>0</v>
      </c>
      <c r="F153" s="122">
        <v>0</v>
      </c>
      <c r="G153" s="122">
        <v>0</v>
      </c>
      <c r="H153" s="122">
        <v>0</v>
      </c>
      <c r="I153" s="122">
        <v>0</v>
      </c>
    </row>
    <row r="154" spans="1:9" x14ac:dyDescent="0.25">
      <c r="A154" s="105" t="s">
        <v>178</v>
      </c>
      <c r="B154" s="122">
        <v>0</v>
      </c>
      <c r="C154" s="122">
        <v>0</v>
      </c>
      <c r="D154" s="122">
        <v>0</v>
      </c>
      <c r="E154" s="122">
        <v>0</v>
      </c>
      <c r="F154" s="122">
        <v>0</v>
      </c>
      <c r="G154" s="122">
        <v>0</v>
      </c>
      <c r="H154" s="122">
        <v>0</v>
      </c>
      <c r="I154" s="122">
        <v>0</v>
      </c>
    </row>
    <row r="155" spans="1:9" x14ac:dyDescent="0.25">
      <c r="A155" s="105" t="s">
        <v>179</v>
      </c>
      <c r="B155" s="122">
        <v>0</v>
      </c>
      <c r="C155" s="122">
        <v>0</v>
      </c>
      <c r="D155" s="122">
        <v>0</v>
      </c>
      <c r="E155" s="122">
        <v>0</v>
      </c>
      <c r="F155" s="122">
        <v>0</v>
      </c>
      <c r="G155" s="122">
        <v>0</v>
      </c>
      <c r="H155" s="122">
        <v>0</v>
      </c>
      <c r="I155" s="122">
        <v>0</v>
      </c>
    </row>
    <row r="156" spans="1:9" x14ac:dyDescent="0.25">
      <c r="A156" s="105" t="s">
        <v>180</v>
      </c>
      <c r="B156" s="122">
        <v>0</v>
      </c>
      <c r="C156" s="122">
        <v>0</v>
      </c>
      <c r="D156" s="122">
        <v>0</v>
      </c>
      <c r="E156" s="122">
        <v>0</v>
      </c>
      <c r="F156" s="122">
        <v>0</v>
      </c>
      <c r="G156" s="122">
        <v>0</v>
      </c>
      <c r="H156" s="122">
        <v>0</v>
      </c>
      <c r="I156" s="122">
        <v>0</v>
      </c>
    </row>
    <row r="157" spans="1:9" x14ac:dyDescent="0.25">
      <c r="A157" s="105" t="s">
        <v>181</v>
      </c>
      <c r="B157" s="122">
        <v>0</v>
      </c>
      <c r="C157" s="122">
        <v>0</v>
      </c>
      <c r="D157" s="122">
        <v>0</v>
      </c>
      <c r="E157" s="122">
        <v>0</v>
      </c>
      <c r="F157" s="122">
        <v>0</v>
      </c>
      <c r="G157" s="122">
        <v>0</v>
      </c>
      <c r="H157" s="122">
        <v>0</v>
      </c>
      <c r="I157" s="122">
        <v>0</v>
      </c>
    </row>
    <row r="158" spans="1:9" x14ac:dyDescent="0.25">
      <c r="A158" s="105" t="s">
        <v>182</v>
      </c>
      <c r="B158" s="122">
        <v>0</v>
      </c>
      <c r="C158" s="122">
        <v>0</v>
      </c>
      <c r="D158" s="122">
        <v>0</v>
      </c>
      <c r="E158" s="122">
        <v>0</v>
      </c>
      <c r="F158" s="122">
        <v>0</v>
      </c>
      <c r="G158" s="122">
        <v>0</v>
      </c>
      <c r="H158" s="122">
        <v>0</v>
      </c>
      <c r="I158" s="122">
        <v>0</v>
      </c>
    </row>
    <row r="159" spans="1:9" x14ac:dyDescent="0.25">
      <c r="A159" s="108" t="s">
        <v>183</v>
      </c>
      <c r="B159" s="122">
        <v>0</v>
      </c>
      <c r="C159" s="122">
        <v>0</v>
      </c>
      <c r="D159" s="122">
        <v>0</v>
      </c>
      <c r="E159" s="122">
        <v>0</v>
      </c>
      <c r="F159" s="122">
        <v>0</v>
      </c>
      <c r="G159" s="122">
        <v>0</v>
      </c>
      <c r="H159" s="122">
        <v>0</v>
      </c>
      <c r="I159" s="122">
        <v>0</v>
      </c>
    </row>
    <row r="160" spans="1:9" x14ac:dyDescent="0.25">
      <c r="A160" s="105" t="s">
        <v>184</v>
      </c>
      <c r="B160" s="126">
        <v>1556606.35</v>
      </c>
      <c r="C160" s="126">
        <v>0</v>
      </c>
      <c r="D160" s="126">
        <v>0</v>
      </c>
      <c r="E160" s="127">
        <v>0</v>
      </c>
      <c r="F160" s="127">
        <v>0</v>
      </c>
      <c r="G160" s="127">
        <v>1556606.35</v>
      </c>
      <c r="H160" s="127">
        <v>0</v>
      </c>
      <c r="I160" s="127">
        <v>1556606.35</v>
      </c>
    </row>
    <row r="161" spans="1:9" x14ac:dyDescent="0.25">
      <c r="A161" s="107" t="s">
        <v>185</v>
      </c>
      <c r="B161" s="121"/>
      <c r="C161" s="121"/>
      <c r="D161" s="121"/>
      <c r="E161" s="121"/>
      <c r="F161" s="121"/>
      <c r="G161" s="121"/>
      <c r="H161" s="121"/>
      <c r="I161" s="121"/>
    </row>
    <row r="162" spans="1:9" x14ac:dyDescent="0.25">
      <c r="A162" s="105" t="s">
        <v>186</v>
      </c>
      <c r="B162" s="122">
        <v>123460.83</v>
      </c>
      <c r="C162" s="122">
        <v>0</v>
      </c>
      <c r="D162" s="122">
        <v>0</v>
      </c>
      <c r="E162" s="122">
        <v>0</v>
      </c>
      <c r="F162" s="122">
        <v>0</v>
      </c>
      <c r="G162" s="122">
        <v>123460.83</v>
      </c>
      <c r="H162" s="122">
        <v>0</v>
      </c>
      <c r="I162" s="122">
        <v>123460.83</v>
      </c>
    </row>
    <row r="163" spans="1:9" x14ac:dyDescent="0.25">
      <c r="A163" s="105" t="s">
        <v>187</v>
      </c>
      <c r="B163" s="122">
        <v>253642.08</v>
      </c>
      <c r="C163" s="122">
        <v>0</v>
      </c>
      <c r="D163" s="122">
        <v>0</v>
      </c>
      <c r="E163" s="122">
        <v>0</v>
      </c>
      <c r="F163" s="122">
        <v>0</v>
      </c>
      <c r="G163" s="122">
        <v>253642.08</v>
      </c>
      <c r="H163" s="122">
        <v>0</v>
      </c>
      <c r="I163" s="122">
        <v>253642.08</v>
      </c>
    </row>
    <row r="164" spans="1:9" x14ac:dyDescent="0.25">
      <c r="A164" s="105" t="s">
        <v>188</v>
      </c>
      <c r="B164" s="122">
        <v>113431.17</v>
      </c>
      <c r="C164" s="122">
        <v>0</v>
      </c>
      <c r="D164" s="122">
        <v>0</v>
      </c>
      <c r="E164" s="122">
        <v>0</v>
      </c>
      <c r="F164" s="122">
        <v>0</v>
      </c>
      <c r="G164" s="122">
        <v>113431.17</v>
      </c>
      <c r="H164" s="122">
        <v>0</v>
      </c>
      <c r="I164" s="122">
        <v>113431.17</v>
      </c>
    </row>
    <row r="165" spans="1:9" x14ac:dyDescent="0.25">
      <c r="A165" s="105" t="s">
        <v>189</v>
      </c>
      <c r="B165" s="122">
        <v>340111.57</v>
      </c>
      <c r="C165" s="122">
        <v>0</v>
      </c>
      <c r="D165" s="122">
        <v>0</v>
      </c>
      <c r="E165" s="122">
        <v>0</v>
      </c>
      <c r="F165" s="122">
        <v>0</v>
      </c>
      <c r="G165" s="122">
        <v>340111.57</v>
      </c>
      <c r="H165" s="122">
        <v>0</v>
      </c>
      <c r="I165" s="122">
        <v>340111.57</v>
      </c>
    </row>
    <row r="166" spans="1:9" x14ac:dyDescent="0.25">
      <c r="A166" s="105" t="s">
        <v>190</v>
      </c>
      <c r="B166" s="122">
        <v>229100.44999999899</v>
      </c>
      <c r="C166" s="122">
        <v>0</v>
      </c>
      <c r="D166" s="122">
        <v>0</v>
      </c>
      <c r="E166" s="122">
        <v>0</v>
      </c>
      <c r="F166" s="122">
        <v>0</v>
      </c>
      <c r="G166" s="122">
        <v>229100.44999999899</v>
      </c>
      <c r="H166" s="122">
        <v>0</v>
      </c>
      <c r="I166" s="122">
        <v>229100.44999999899</v>
      </c>
    </row>
    <row r="167" spans="1:9" x14ac:dyDescent="0.25">
      <c r="A167" s="105" t="s">
        <v>191</v>
      </c>
      <c r="B167" s="122">
        <v>0</v>
      </c>
      <c r="C167" s="122">
        <v>0</v>
      </c>
      <c r="D167" s="122">
        <v>0</v>
      </c>
      <c r="E167" s="122">
        <v>0</v>
      </c>
      <c r="F167" s="122">
        <v>0</v>
      </c>
      <c r="G167" s="122">
        <v>0</v>
      </c>
      <c r="H167" s="122">
        <v>0</v>
      </c>
      <c r="I167" s="122">
        <v>0</v>
      </c>
    </row>
    <row r="168" spans="1:9" x14ac:dyDescent="0.25">
      <c r="A168" s="105" t="s">
        <v>192</v>
      </c>
      <c r="B168" s="122">
        <v>210751.04</v>
      </c>
      <c r="C168" s="122">
        <v>0</v>
      </c>
      <c r="D168" s="122">
        <v>0</v>
      </c>
      <c r="E168" s="122">
        <v>0</v>
      </c>
      <c r="F168" s="122">
        <v>0</v>
      </c>
      <c r="G168" s="122">
        <v>210751.04</v>
      </c>
      <c r="H168" s="122">
        <v>0</v>
      </c>
      <c r="I168" s="122">
        <v>210751.04</v>
      </c>
    </row>
    <row r="169" spans="1:9" x14ac:dyDescent="0.25">
      <c r="A169" s="105" t="s">
        <v>193</v>
      </c>
      <c r="B169" s="122">
        <v>392763.489999999</v>
      </c>
      <c r="C169" s="122">
        <v>0</v>
      </c>
      <c r="D169" s="122">
        <v>0</v>
      </c>
      <c r="E169" s="122">
        <v>0</v>
      </c>
      <c r="F169" s="122">
        <v>0</v>
      </c>
      <c r="G169" s="122">
        <v>392763.489999999</v>
      </c>
      <c r="H169" s="122">
        <v>0</v>
      </c>
      <c r="I169" s="122">
        <v>392763.489999999</v>
      </c>
    </row>
    <row r="170" spans="1:9" x14ac:dyDescent="0.25">
      <c r="A170" s="105" t="s">
        <v>194</v>
      </c>
      <c r="B170" s="122">
        <v>537297.52999999898</v>
      </c>
      <c r="C170" s="122">
        <v>0</v>
      </c>
      <c r="D170" s="122">
        <v>0</v>
      </c>
      <c r="E170" s="122">
        <v>0</v>
      </c>
      <c r="F170" s="122">
        <v>0</v>
      </c>
      <c r="G170" s="122">
        <v>537297.52999999898</v>
      </c>
      <c r="H170" s="122">
        <v>0</v>
      </c>
      <c r="I170" s="122">
        <v>537297.52999999898</v>
      </c>
    </row>
    <row r="171" spans="1:9" x14ac:dyDescent="0.25">
      <c r="A171" s="105" t="s">
        <v>195</v>
      </c>
      <c r="B171" s="122">
        <v>-210233.26</v>
      </c>
      <c r="C171" s="122">
        <v>0</v>
      </c>
      <c r="D171" s="122">
        <v>0</v>
      </c>
      <c r="E171" s="122">
        <v>0</v>
      </c>
      <c r="F171" s="122">
        <v>0</v>
      </c>
      <c r="G171" s="122">
        <v>-210233.26</v>
      </c>
      <c r="H171" s="122">
        <v>0</v>
      </c>
      <c r="I171" s="122">
        <v>-210233.26</v>
      </c>
    </row>
    <row r="172" spans="1:9" x14ac:dyDescent="0.25">
      <c r="A172" s="105" t="s">
        <v>196</v>
      </c>
      <c r="B172" s="122">
        <v>0</v>
      </c>
      <c r="C172" s="122">
        <v>0</v>
      </c>
      <c r="D172" s="122">
        <v>0</v>
      </c>
      <c r="E172" s="122">
        <v>0</v>
      </c>
      <c r="F172" s="122">
        <v>0</v>
      </c>
      <c r="G172" s="122">
        <v>0</v>
      </c>
      <c r="H172" s="122">
        <v>0</v>
      </c>
      <c r="I172" s="122">
        <v>0</v>
      </c>
    </row>
    <row r="173" spans="1:9" x14ac:dyDescent="0.25">
      <c r="A173" s="105" t="s">
        <v>197</v>
      </c>
      <c r="B173" s="122">
        <v>0</v>
      </c>
      <c r="C173" s="122">
        <v>0</v>
      </c>
      <c r="D173" s="122">
        <v>0</v>
      </c>
      <c r="E173" s="122">
        <v>0</v>
      </c>
      <c r="F173" s="122">
        <v>0</v>
      </c>
      <c r="G173" s="122">
        <v>0</v>
      </c>
      <c r="H173" s="122">
        <v>0</v>
      </c>
      <c r="I173" s="122">
        <v>0</v>
      </c>
    </row>
    <row r="174" spans="1:9" x14ac:dyDescent="0.25">
      <c r="A174" s="105" t="s">
        <v>198</v>
      </c>
      <c r="B174" s="122">
        <v>132116.889999999</v>
      </c>
      <c r="C174" s="122">
        <v>0</v>
      </c>
      <c r="D174" s="122">
        <v>0</v>
      </c>
      <c r="E174" s="122">
        <v>0</v>
      </c>
      <c r="F174" s="122">
        <v>0</v>
      </c>
      <c r="G174" s="122">
        <v>132116.889999999</v>
      </c>
      <c r="H174" s="122">
        <v>0</v>
      </c>
      <c r="I174" s="122">
        <v>132116.889999999</v>
      </c>
    </row>
    <row r="175" spans="1:9" x14ac:dyDescent="0.25">
      <c r="A175" s="105" t="s">
        <v>199</v>
      </c>
      <c r="B175" s="122">
        <v>2641000.4099999899</v>
      </c>
      <c r="C175" s="122">
        <v>0</v>
      </c>
      <c r="D175" s="122">
        <v>0</v>
      </c>
      <c r="E175" s="122">
        <v>0</v>
      </c>
      <c r="F175" s="122">
        <v>0</v>
      </c>
      <c r="G175" s="122">
        <v>2641000.4099999899</v>
      </c>
      <c r="H175" s="122">
        <v>0</v>
      </c>
      <c r="I175" s="122">
        <v>2641000.4099999899</v>
      </c>
    </row>
    <row r="176" spans="1:9" x14ac:dyDescent="0.25">
      <c r="A176" s="105" t="s">
        <v>200</v>
      </c>
      <c r="B176" s="122">
        <v>1031492.09</v>
      </c>
      <c r="C176" s="122">
        <v>0</v>
      </c>
      <c r="D176" s="122">
        <v>0</v>
      </c>
      <c r="E176" s="122">
        <v>0</v>
      </c>
      <c r="F176" s="122">
        <v>0</v>
      </c>
      <c r="G176" s="122">
        <v>1031492.09</v>
      </c>
      <c r="H176" s="122">
        <v>0</v>
      </c>
      <c r="I176" s="122">
        <v>1031492.09</v>
      </c>
    </row>
    <row r="177" spans="1:9" x14ac:dyDescent="0.25">
      <c r="A177" s="105" t="s">
        <v>201</v>
      </c>
      <c r="B177" s="122">
        <v>24033.8</v>
      </c>
      <c r="C177" s="122">
        <v>0</v>
      </c>
      <c r="D177" s="122">
        <v>0</v>
      </c>
      <c r="E177" s="122">
        <v>0</v>
      </c>
      <c r="F177" s="122">
        <v>0</v>
      </c>
      <c r="G177" s="122">
        <v>24033.8</v>
      </c>
      <c r="H177" s="122">
        <v>0</v>
      </c>
      <c r="I177" s="122">
        <v>24033.8</v>
      </c>
    </row>
    <row r="178" spans="1:9" x14ac:dyDescent="0.25">
      <c r="A178" s="105" t="s">
        <v>202</v>
      </c>
      <c r="B178" s="122">
        <v>271167.33</v>
      </c>
      <c r="C178" s="122">
        <v>0</v>
      </c>
      <c r="D178" s="122">
        <v>0</v>
      </c>
      <c r="E178" s="122">
        <v>0</v>
      </c>
      <c r="F178" s="122">
        <v>0</v>
      </c>
      <c r="G178" s="122">
        <v>271167.33</v>
      </c>
      <c r="H178" s="122">
        <v>0</v>
      </c>
      <c r="I178" s="122">
        <v>271167.33</v>
      </c>
    </row>
    <row r="179" spans="1:9" x14ac:dyDescent="0.25">
      <c r="A179" s="105" t="s">
        <v>203</v>
      </c>
      <c r="B179" s="122">
        <v>45307.24</v>
      </c>
      <c r="C179" s="122">
        <v>0</v>
      </c>
      <c r="D179" s="122">
        <v>0</v>
      </c>
      <c r="E179" s="122">
        <v>0</v>
      </c>
      <c r="F179" s="122">
        <v>0</v>
      </c>
      <c r="G179" s="122">
        <v>45307.24</v>
      </c>
      <c r="H179" s="122">
        <v>0</v>
      </c>
      <c r="I179" s="122">
        <v>45307.24</v>
      </c>
    </row>
    <row r="180" spans="1:9" x14ac:dyDescent="0.25">
      <c r="A180" s="105" t="s">
        <v>204</v>
      </c>
      <c r="B180" s="122">
        <v>0</v>
      </c>
      <c r="C180" s="122">
        <v>0</v>
      </c>
      <c r="D180" s="122">
        <v>0</v>
      </c>
      <c r="E180" s="122">
        <v>0</v>
      </c>
      <c r="F180" s="122">
        <v>0</v>
      </c>
      <c r="G180" s="122">
        <v>0</v>
      </c>
      <c r="H180" s="122">
        <v>0</v>
      </c>
      <c r="I180" s="122">
        <v>0</v>
      </c>
    </row>
    <row r="181" spans="1:9" x14ac:dyDescent="0.25">
      <c r="A181" s="105" t="s">
        <v>205</v>
      </c>
      <c r="B181" s="122">
        <v>0</v>
      </c>
      <c r="C181" s="122">
        <v>140581.68</v>
      </c>
      <c r="D181" s="122">
        <v>0</v>
      </c>
      <c r="E181" s="122">
        <v>0</v>
      </c>
      <c r="F181" s="122">
        <v>0</v>
      </c>
      <c r="G181" s="122">
        <v>0</v>
      </c>
      <c r="H181" s="122">
        <v>140581.68</v>
      </c>
      <c r="I181" s="122">
        <v>140581.68</v>
      </c>
    </row>
    <row r="182" spans="1:9" x14ac:dyDescent="0.25">
      <c r="A182" s="105" t="s">
        <v>206</v>
      </c>
      <c r="B182" s="122">
        <v>0</v>
      </c>
      <c r="C182" s="122">
        <v>93271.07</v>
      </c>
      <c r="D182" s="122">
        <v>0</v>
      </c>
      <c r="E182" s="122">
        <v>0</v>
      </c>
      <c r="F182" s="122">
        <v>0</v>
      </c>
      <c r="G182" s="122">
        <v>0</v>
      </c>
      <c r="H182" s="122">
        <v>93271.07</v>
      </c>
      <c r="I182" s="122">
        <v>93271.07</v>
      </c>
    </row>
    <row r="183" spans="1:9" x14ac:dyDescent="0.25">
      <c r="A183" s="105" t="s">
        <v>207</v>
      </c>
      <c r="B183" s="122">
        <v>0</v>
      </c>
      <c r="C183" s="122">
        <v>1749603.1399999899</v>
      </c>
      <c r="D183" s="122">
        <v>0</v>
      </c>
      <c r="E183" s="122">
        <v>0</v>
      </c>
      <c r="F183" s="122">
        <v>0</v>
      </c>
      <c r="G183" s="122">
        <v>0</v>
      </c>
      <c r="H183" s="122">
        <v>1749603.1399999899</v>
      </c>
      <c r="I183" s="122">
        <v>1749603.1399999899</v>
      </c>
    </row>
    <row r="184" spans="1:9" x14ac:dyDescent="0.25">
      <c r="A184" s="105" t="s">
        <v>208</v>
      </c>
      <c r="B184" s="122">
        <v>0</v>
      </c>
      <c r="C184" s="122">
        <v>110569.079999999</v>
      </c>
      <c r="D184" s="122">
        <v>0</v>
      </c>
      <c r="E184" s="122">
        <v>0</v>
      </c>
      <c r="F184" s="122">
        <v>0</v>
      </c>
      <c r="G184" s="122">
        <v>0</v>
      </c>
      <c r="H184" s="122">
        <v>110569.079999999</v>
      </c>
      <c r="I184" s="122">
        <v>110569.079999999</v>
      </c>
    </row>
    <row r="185" spans="1:9" x14ac:dyDescent="0.25">
      <c r="A185" s="105" t="s">
        <v>209</v>
      </c>
      <c r="B185" s="122">
        <v>0</v>
      </c>
      <c r="C185" s="122">
        <v>13860.6699999999</v>
      </c>
      <c r="D185" s="122">
        <v>0</v>
      </c>
      <c r="E185" s="122">
        <v>0</v>
      </c>
      <c r="F185" s="122">
        <v>0</v>
      </c>
      <c r="G185" s="122">
        <v>0</v>
      </c>
      <c r="H185" s="122">
        <v>13860.6699999999</v>
      </c>
      <c r="I185" s="122">
        <v>13860.6699999999</v>
      </c>
    </row>
    <row r="186" spans="1:9" x14ac:dyDescent="0.25">
      <c r="A186" s="105" t="s">
        <v>210</v>
      </c>
      <c r="B186" s="122">
        <v>0</v>
      </c>
      <c r="C186" s="122">
        <v>414660.69999999902</v>
      </c>
      <c r="D186" s="122">
        <v>0</v>
      </c>
      <c r="E186" s="122">
        <v>0</v>
      </c>
      <c r="F186" s="122">
        <v>0</v>
      </c>
      <c r="G186" s="122">
        <v>0</v>
      </c>
      <c r="H186" s="122">
        <v>414660.69999999902</v>
      </c>
      <c r="I186" s="122">
        <v>414660.69999999902</v>
      </c>
    </row>
    <row r="187" spans="1:9" x14ac:dyDescent="0.25">
      <c r="A187" s="105" t="s">
        <v>211</v>
      </c>
      <c r="B187" s="122">
        <v>0</v>
      </c>
      <c r="C187" s="122">
        <v>418690.07</v>
      </c>
      <c r="D187" s="122">
        <v>0</v>
      </c>
      <c r="E187" s="122">
        <v>0</v>
      </c>
      <c r="F187" s="122">
        <v>0</v>
      </c>
      <c r="G187" s="122">
        <v>0</v>
      </c>
      <c r="H187" s="122">
        <v>418690.07</v>
      </c>
      <c r="I187" s="122">
        <v>418690.07</v>
      </c>
    </row>
    <row r="188" spans="1:9" x14ac:dyDescent="0.25">
      <c r="A188" s="105" t="s">
        <v>212</v>
      </c>
      <c r="B188" s="122">
        <v>0</v>
      </c>
      <c r="C188" s="122">
        <v>442833.74</v>
      </c>
      <c r="D188" s="122">
        <v>0</v>
      </c>
      <c r="E188" s="122">
        <v>0</v>
      </c>
      <c r="F188" s="122">
        <v>0</v>
      </c>
      <c r="G188" s="122">
        <v>0</v>
      </c>
      <c r="H188" s="122">
        <v>442833.74</v>
      </c>
      <c r="I188" s="122">
        <v>442833.74</v>
      </c>
    </row>
    <row r="189" spans="1:9" x14ac:dyDescent="0.25">
      <c r="A189" s="105" t="s">
        <v>213</v>
      </c>
      <c r="B189" s="122">
        <v>0</v>
      </c>
      <c r="C189" s="122">
        <v>7210.19</v>
      </c>
      <c r="D189" s="122">
        <v>0</v>
      </c>
      <c r="E189" s="122">
        <v>0</v>
      </c>
      <c r="F189" s="122">
        <v>0</v>
      </c>
      <c r="G189" s="122">
        <v>0</v>
      </c>
      <c r="H189" s="122">
        <v>7210.19</v>
      </c>
      <c r="I189" s="122">
        <v>7210.19</v>
      </c>
    </row>
    <row r="190" spans="1:9" x14ac:dyDescent="0.25">
      <c r="A190" s="105" t="s">
        <v>415</v>
      </c>
      <c r="B190" s="122">
        <v>0</v>
      </c>
      <c r="C190" s="122">
        <v>17583.740000000002</v>
      </c>
      <c r="D190" s="122">
        <v>0</v>
      </c>
      <c r="E190" s="122">
        <v>0</v>
      </c>
      <c r="F190" s="122">
        <v>0</v>
      </c>
      <c r="G190" s="122">
        <v>0</v>
      </c>
      <c r="H190" s="122">
        <v>17583.740000000002</v>
      </c>
      <c r="I190" s="122">
        <v>17583.740000000002</v>
      </c>
    </row>
    <row r="191" spans="1:9" x14ac:dyDescent="0.25">
      <c r="A191" s="105" t="s">
        <v>214</v>
      </c>
      <c r="B191" s="122">
        <v>0</v>
      </c>
      <c r="C191" s="122">
        <v>432328.32999999903</v>
      </c>
      <c r="D191" s="122">
        <v>0</v>
      </c>
      <c r="E191" s="122">
        <v>0</v>
      </c>
      <c r="F191" s="122">
        <v>0</v>
      </c>
      <c r="G191" s="122">
        <v>0</v>
      </c>
      <c r="H191" s="122">
        <v>432328.32999999903</v>
      </c>
      <c r="I191" s="122">
        <v>432328.32999999903</v>
      </c>
    </row>
    <row r="192" spans="1:9" x14ac:dyDescent="0.25">
      <c r="A192" s="105" t="s">
        <v>215</v>
      </c>
      <c r="B192" s="122">
        <v>0</v>
      </c>
      <c r="C192" s="122">
        <v>121695.76</v>
      </c>
      <c r="D192" s="122">
        <v>0</v>
      </c>
      <c r="E192" s="122">
        <v>0</v>
      </c>
      <c r="F192" s="122">
        <v>0</v>
      </c>
      <c r="G192" s="122">
        <v>0</v>
      </c>
      <c r="H192" s="122">
        <v>121695.76</v>
      </c>
      <c r="I192" s="122">
        <v>121695.76</v>
      </c>
    </row>
    <row r="193" spans="1:9" x14ac:dyDescent="0.25">
      <c r="A193" s="105" t="s">
        <v>216</v>
      </c>
      <c r="B193" s="122">
        <v>0</v>
      </c>
      <c r="C193" s="122">
        <v>42475.619999999901</v>
      </c>
      <c r="D193" s="122">
        <v>0</v>
      </c>
      <c r="E193" s="122">
        <v>0</v>
      </c>
      <c r="F193" s="122">
        <v>0</v>
      </c>
      <c r="G193" s="122">
        <v>0</v>
      </c>
      <c r="H193" s="122">
        <v>42475.619999999901</v>
      </c>
      <c r="I193" s="122">
        <v>42475.619999999901</v>
      </c>
    </row>
    <row r="194" spans="1:9" x14ac:dyDescent="0.25">
      <c r="A194" s="105" t="s">
        <v>217</v>
      </c>
      <c r="B194" s="122">
        <v>0</v>
      </c>
      <c r="C194" s="122">
        <v>225733.41</v>
      </c>
      <c r="D194" s="122">
        <v>0</v>
      </c>
      <c r="E194" s="122">
        <v>0</v>
      </c>
      <c r="F194" s="122">
        <v>0</v>
      </c>
      <c r="G194" s="122">
        <v>0</v>
      </c>
      <c r="H194" s="122">
        <v>225733.41</v>
      </c>
      <c r="I194" s="122">
        <v>225733.41</v>
      </c>
    </row>
    <row r="195" spans="1:9" x14ac:dyDescent="0.25">
      <c r="A195" s="105" t="s">
        <v>218</v>
      </c>
      <c r="B195" s="122">
        <v>0</v>
      </c>
      <c r="C195" s="122">
        <v>108070.52999999899</v>
      </c>
      <c r="D195" s="122">
        <v>0</v>
      </c>
      <c r="E195" s="122">
        <v>0</v>
      </c>
      <c r="F195" s="122">
        <v>0</v>
      </c>
      <c r="G195" s="122">
        <v>0</v>
      </c>
      <c r="H195" s="122">
        <v>108070.52999999899</v>
      </c>
      <c r="I195" s="122">
        <v>108070.52999999899</v>
      </c>
    </row>
    <row r="196" spans="1:9" x14ac:dyDescent="0.25">
      <c r="A196" s="108" t="s">
        <v>219</v>
      </c>
      <c r="B196" s="122">
        <v>0</v>
      </c>
      <c r="C196" s="122">
        <v>82174.849999999904</v>
      </c>
      <c r="D196" s="122">
        <v>0</v>
      </c>
      <c r="E196" s="122">
        <v>0</v>
      </c>
      <c r="F196" s="122">
        <v>0</v>
      </c>
      <c r="G196" s="122">
        <v>0</v>
      </c>
      <c r="H196" s="122">
        <v>82174.849999999904</v>
      </c>
      <c r="I196" s="122">
        <v>82174.849999999904</v>
      </c>
    </row>
    <row r="197" spans="1:9" x14ac:dyDescent="0.25">
      <c r="A197" s="105" t="s">
        <v>220</v>
      </c>
      <c r="B197" s="126">
        <v>6135442.6599999899</v>
      </c>
      <c r="C197" s="126">
        <v>4421342.5799999898</v>
      </c>
      <c r="D197" s="126">
        <v>0</v>
      </c>
      <c r="E197" s="127">
        <v>0</v>
      </c>
      <c r="F197" s="127">
        <v>0</v>
      </c>
      <c r="G197" s="127">
        <v>6135442.6599999899</v>
      </c>
      <c r="H197" s="127">
        <v>4421342.5799999898</v>
      </c>
      <c r="I197" s="127">
        <v>10556785.2399999</v>
      </c>
    </row>
    <row r="198" spans="1:9" x14ac:dyDescent="0.25">
      <c r="A198" s="107" t="s">
        <v>221</v>
      </c>
      <c r="B198" s="121"/>
      <c r="C198" s="121"/>
      <c r="D198" s="121"/>
      <c r="E198" s="121"/>
      <c r="F198" s="121"/>
      <c r="G198" s="121"/>
      <c r="H198" s="121"/>
      <c r="I198" s="121"/>
    </row>
    <row r="199" spans="1:9" x14ac:dyDescent="0.25">
      <c r="A199" s="105" t="s">
        <v>222</v>
      </c>
      <c r="B199" s="122">
        <v>0</v>
      </c>
      <c r="C199" s="122">
        <v>0</v>
      </c>
      <c r="D199" s="122">
        <v>22347.3299999999</v>
      </c>
      <c r="E199" s="122">
        <v>12990.502929</v>
      </c>
      <c r="F199" s="122">
        <v>9356.8270709999906</v>
      </c>
      <c r="G199" s="122">
        <v>12990.502929</v>
      </c>
      <c r="H199" s="122">
        <v>9356.8270709999906</v>
      </c>
      <c r="I199" s="122">
        <v>22347.3299999999</v>
      </c>
    </row>
    <row r="200" spans="1:9" x14ac:dyDescent="0.25">
      <c r="A200" s="105" t="s">
        <v>223</v>
      </c>
      <c r="B200" s="122">
        <v>784849.43999999901</v>
      </c>
      <c r="C200" s="122">
        <v>583022.05000000005</v>
      </c>
      <c r="D200" s="122">
        <v>43789.239999999903</v>
      </c>
      <c r="E200" s="122">
        <v>27447.095631999899</v>
      </c>
      <c r="F200" s="122">
        <v>16342.144367999899</v>
      </c>
      <c r="G200" s="122">
        <v>812296.53563199902</v>
      </c>
      <c r="H200" s="122">
        <v>599364.19436800003</v>
      </c>
      <c r="I200" s="122">
        <v>1411660.73</v>
      </c>
    </row>
    <row r="201" spans="1:9" x14ac:dyDescent="0.25">
      <c r="A201" s="105" t="s">
        <v>224</v>
      </c>
      <c r="B201" s="122">
        <v>263125.49</v>
      </c>
      <c r="C201" s="122">
        <v>139892.56</v>
      </c>
      <c r="D201" s="122">
        <v>2509461.6699999901</v>
      </c>
      <c r="E201" s="122">
        <v>1458750.06877099</v>
      </c>
      <c r="F201" s="122">
        <v>1050711.6012289899</v>
      </c>
      <c r="G201" s="122">
        <v>1721875.55877099</v>
      </c>
      <c r="H201" s="122">
        <v>1190604.1612289899</v>
      </c>
      <c r="I201" s="122">
        <v>2912479.71999999</v>
      </c>
    </row>
    <row r="202" spans="1:9" x14ac:dyDescent="0.25">
      <c r="A202" s="105" t="s">
        <v>225</v>
      </c>
      <c r="B202" s="122">
        <v>1487054.17</v>
      </c>
      <c r="C202" s="122">
        <v>417270.08</v>
      </c>
      <c r="D202" s="122">
        <v>0</v>
      </c>
      <c r="E202" s="122">
        <v>0</v>
      </c>
      <c r="F202" s="122">
        <v>0</v>
      </c>
      <c r="G202" s="122">
        <v>1487054.17</v>
      </c>
      <c r="H202" s="122">
        <v>417270.08</v>
      </c>
      <c r="I202" s="122">
        <v>1904324.25</v>
      </c>
    </row>
    <row r="203" spans="1:9" x14ac:dyDescent="0.25">
      <c r="A203" s="108" t="s">
        <v>226</v>
      </c>
      <c r="B203" s="122">
        <v>0</v>
      </c>
      <c r="C203" s="122">
        <v>0</v>
      </c>
      <c r="D203" s="122">
        <v>0</v>
      </c>
      <c r="E203" s="122">
        <v>0</v>
      </c>
      <c r="F203" s="122">
        <v>0</v>
      </c>
      <c r="G203" s="122">
        <v>0</v>
      </c>
      <c r="H203" s="122">
        <v>0</v>
      </c>
      <c r="I203" s="122">
        <v>0</v>
      </c>
    </row>
    <row r="204" spans="1:9" x14ac:dyDescent="0.25">
      <c r="A204" s="105" t="s">
        <v>227</v>
      </c>
      <c r="B204" s="126">
        <v>2535029.0999999898</v>
      </c>
      <c r="C204" s="126">
        <v>1140184.69</v>
      </c>
      <c r="D204" s="126">
        <v>2575598.23999999</v>
      </c>
      <c r="E204" s="127">
        <v>1499187.6673319901</v>
      </c>
      <c r="F204" s="127">
        <v>1076410.5726679901</v>
      </c>
      <c r="G204" s="127">
        <v>4034216.7673319899</v>
      </c>
      <c r="H204" s="127">
        <v>2216595.2626679898</v>
      </c>
      <c r="I204" s="127">
        <v>6250812.02999999</v>
      </c>
    </row>
    <row r="205" spans="1:9" x14ac:dyDescent="0.25">
      <c r="A205" s="107" t="s">
        <v>228</v>
      </c>
      <c r="B205" s="121"/>
      <c r="C205" s="121"/>
      <c r="D205" s="121"/>
      <c r="E205" s="121"/>
      <c r="F205" s="121"/>
      <c r="G205" s="121"/>
      <c r="H205" s="121"/>
      <c r="I205" s="121"/>
    </row>
    <row r="206" spans="1:9" x14ac:dyDescent="0.25">
      <c r="A206" s="105" t="s">
        <v>229</v>
      </c>
      <c r="B206" s="122">
        <v>1480198.97</v>
      </c>
      <c r="C206" s="122">
        <v>725571.35</v>
      </c>
      <c r="D206" s="122">
        <v>112447.7</v>
      </c>
      <c r="E206" s="122">
        <v>65365.848010000002</v>
      </c>
      <c r="F206" s="122">
        <v>47081.851989999901</v>
      </c>
      <c r="G206" s="122">
        <v>1545564.81801</v>
      </c>
      <c r="H206" s="122">
        <v>772653.20198999997</v>
      </c>
      <c r="I206" s="122">
        <v>2318218.02</v>
      </c>
    </row>
    <row r="207" spans="1:9" x14ac:dyDescent="0.25">
      <c r="A207" s="105" t="s">
        <v>230</v>
      </c>
      <c r="B207" s="122">
        <v>43854.07</v>
      </c>
      <c r="C207" s="122">
        <v>6697.89</v>
      </c>
      <c r="D207" s="122">
        <v>100334.91</v>
      </c>
      <c r="E207" s="122">
        <v>58324.683183000001</v>
      </c>
      <c r="F207" s="122">
        <v>42010.226816999901</v>
      </c>
      <c r="G207" s="122">
        <v>102178.75318299999</v>
      </c>
      <c r="H207" s="122">
        <v>48708.1168169999</v>
      </c>
      <c r="I207" s="122">
        <v>150886.87</v>
      </c>
    </row>
    <row r="208" spans="1:9" x14ac:dyDescent="0.25">
      <c r="A208" s="105" t="s">
        <v>231</v>
      </c>
      <c r="B208" s="122">
        <v>0</v>
      </c>
      <c r="C208" s="122">
        <v>0</v>
      </c>
      <c r="D208" s="122">
        <v>13152.88</v>
      </c>
      <c r="E208" s="122">
        <v>7645.7691439999999</v>
      </c>
      <c r="F208" s="122">
        <v>5507.1108559999902</v>
      </c>
      <c r="G208" s="122">
        <v>7645.7691439999999</v>
      </c>
      <c r="H208" s="122">
        <v>5507.1108559999902</v>
      </c>
      <c r="I208" s="122">
        <v>13152.88</v>
      </c>
    </row>
    <row r="209" spans="1:9" x14ac:dyDescent="0.25">
      <c r="A209" s="105" t="s">
        <v>232</v>
      </c>
      <c r="B209" s="122">
        <v>0</v>
      </c>
      <c r="C209" s="122">
        <v>0</v>
      </c>
      <c r="D209" s="122">
        <v>0</v>
      </c>
      <c r="E209" s="122">
        <v>0</v>
      </c>
      <c r="F209" s="122">
        <v>0</v>
      </c>
      <c r="G209" s="122">
        <v>0</v>
      </c>
      <c r="H209" s="122">
        <v>0</v>
      </c>
      <c r="I209" s="122">
        <v>0</v>
      </c>
    </row>
    <row r="210" spans="1:9" x14ac:dyDescent="0.25">
      <c r="A210" s="105" t="s">
        <v>233</v>
      </c>
      <c r="B210" s="122">
        <v>19589.349999999999</v>
      </c>
      <c r="C210" s="122">
        <v>0</v>
      </c>
      <c r="D210" s="122">
        <v>0</v>
      </c>
      <c r="E210" s="122">
        <v>0</v>
      </c>
      <c r="F210" s="122">
        <v>0</v>
      </c>
      <c r="G210" s="122">
        <v>19589.349999999999</v>
      </c>
      <c r="H210" s="122">
        <v>0</v>
      </c>
      <c r="I210" s="122">
        <v>19589.349999999999</v>
      </c>
    </row>
    <row r="211" spans="1:9" x14ac:dyDescent="0.25">
      <c r="A211" s="105" t="s">
        <v>234</v>
      </c>
      <c r="B211" s="122">
        <v>0</v>
      </c>
      <c r="C211" s="122">
        <v>0</v>
      </c>
      <c r="D211" s="122">
        <v>0</v>
      </c>
      <c r="E211" s="122">
        <v>0</v>
      </c>
      <c r="F211" s="122">
        <v>0</v>
      </c>
      <c r="G211" s="122">
        <v>0</v>
      </c>
      <c r="H211" s="122">
        <v>0</v>
      </c>
      <c r="I211" s="122">
        <v>0</v>
      </c>
    </row>
    <row r="212" spans="1:9" x14ac:dyDescent="0.25">
      <c r="A212" s="108" t="s">
        <v>235</v>
      </c>
      <c r="B212" s="122">
        <v>0</v>
      </c>
      <c r="C212" s="122">
        <v>0</v>
      </c>
      <c r="D212" s="122">
        <v>0</v>
      </c>
      <c r="E212" s="122">
        <v>0</v>
      </c>
      <c r="F212" s="122">
        <v>0</v>
      </c>
      <c r="G212" s="122">
        <v>0</v>
      </c>
      <c r="H212" s="122">
        <v>0</v>
      </c>
      <c r="I212" s="122">
        <v>0</v>
      </c>
    </row>
    <row r="213" spans="1:9" x14ac:dyDescent="0.25">
      <c r="A213" s="105" t="s">
        <v>236</v>
      </c>
      <c r="B213" s="126">
        <v>1543642.39</v>
      </c>
      <c r="C213" s="126">
        <v>732269.24</v>
      </c>
      <c r="D213" s="126">
        <v>225935.49</v>
      </c>
      <c r="E213" s="127">
        <v>131336.30033699999</v>
      </c>
      <c r="F213" s="127">
        <v>94599.189662999896</v>
      </c>
      <c r="G213" s="127">
        <v>1674978.6903369999</v>
      </c>
      <c r="H213" s="127">
        <v>826868.42966300005</v>
      </c>
      <c r="I213" s="127">
        <v>2501847.12</v>
      </c>
    </row>
    <row r="214" spans="1:9" x14ac:dyDescent="0.25">
      <c r="A214" s="107" t="s">
        <v>237</v>
      </c>
      <c r="B214" s="121"/>
      <c r="C214" s="121"/>
      <c r="D214" s="121"/>
      <c r="E214" s="121"/>
      <c r="F214" s="121"/>
      <c r="G214" s="121"/>
      <c r="H214" s="121"/>
      <c r="I214" s="121"/>
    </row>
    <row r="215" spans="1:9" x14ac:dyDescent="0.25">
      <c r="A215" s="108" t="s">
        <v>238</v>
      </c>
      <c r="B215" s="122">
        <v>15686990.93</v>
      </c>
      <c r="C215" s="122">
        <v>1225878.44</v>
      </c>
      <c r="D215" s="122">
        <v>0</v>
      </c>
      <c r="E215" s="122">
        <v>0</v>
      </c>
      <c r="F215" s="122">
        <v>0</v>
      </c>
      <c r="G215" s="122">
        <v>15686990.93</v>
      </c>
      <c r="H215" s="122">
        <v>1225878.44</v>
      </c>
      <c r="I215" s="122">
        <v>16912869.370000001</v>
      </c>
    </row>
    <row r="216" spans="1:9" x14ac:dyDescent="0.25">
      <c r="A216" s="105" t="s">
        <v>239</v>
      </c>
      <c r="B216" s="126">
        <v>15686990.93</v>
      </c>
      <c r="C216" s="126">
        <v>1225878.44</v>
      </c>
      <c r="D216" s="126">
        <v>0</v>
      </c>
      <c r="E216" s="127">
        <v>0</v>
      </c>
      <c r="F216" s="127">
        <v>0</v>
      </c>
      <c r="G216" s="127">
        <v>15686990.93</v>
      </c>
      <c r="H216" s="127">
        <v>1225878.44</v>
      </c>
      <c r="I216" s="127">
        <v>16912869.370000001</v>
      </c>
    </row>
    <row r="217" spans="1:9" x14ac:dyDescent="0.25">
      <c r="A217" s="107" t="s">
        <v>240</v>
      </c>
      <c r="B217" s="121"/>
      <c r="C217" s="121"/>
      <c r="D217" s="121"/>
      <c r="E217" s="121"/>
      <c r="F217" s="121"/>
      <c r="G217" s="121"/>
      <c r="H217" s="121"/>
      <c r="I217" s="121"/>
    </row>
    <row r="218" spans="1:9" x14ac:dyDescent="0.25">
      <c r="A218" s="105" t="s">
        <v>241</v>
      </c>
      <c r="B218" s="122">
        <v>287463.34000000003</v>
      </c>
      <c r="C218" s="122">
        <v>153216.46999999901</v>
      </c>
      <c r="D218" s="122">
        <v>3307541.1799999899</v>
      </c>
      <c r="E218" s="122">
        <v>2262688.9212379898</v>
      </c>
      <c r="F218" s="122">
        <v>1044852.25876199</v>
      </c>
      <c r="G218" s="122">
        <v>2550152.2612379901</v>
      </c>
      <c r="H218" s="122">
        <v>1198068.7287619901</v>
      </c>
      <c r="I218" s="122">
        <v>3748220.98999999</v>
      </c>
    </row>
    <row r="219" spans="1:9" x14ac:dyDescent="0.25">
      <c r="A219" s="105" t="s">
        <v>242</v>
      </c>
      <c r="B219" s="122">
        <v>63640.89</v>
      </c>
      <c r="C219" s="122">
        <v>32817.03</v>
      </c>
      <c r="D219" s="122">
        <v>405331.16999999899</v>
      </c>
      <c r="E219" s="122">
        <v>277287.05339699902</v>
      </c>
      <c r="F219" s="122">
        <v>128044.116602999</v>
      </c>
      <c r="G219" s="122">
        <v>340927.94339699898</v>
      </c>
      <c r="H219" s="122">
        <v>160861.146603</v>
      </c>
      <c r="I219" s="122">
        <v>501789.08999999898</v>
      </c>
    </row>
    <row r="220" spans="1:9" x14ac:dyDescent="0.25">
      <c r="A220" s="105" t="s">
        <v>243</v>
      </c>
      <c r="B220" s="122">
        <v>0</v>
      </c>
      <c r="C220" s="122">
        <v>0</v>
      </c>
      <c r="D220" s="122">
        <v>-19477.22</v>
      </c>
      <c r="E220" s="122">
        <v>-13324.366201999999</v>
      </c>
      <c r="F220" s="122">
        <v>-6152.8537980000001</v>
      </c>
      <c r="G220" s="122">
        <v>-13324.366201999999</v>
      </c>
      <c r="H220" s="122">
        <v>-6152.8537980000001</v>
      </c>
      <c r="I220" s="122">
        <v>-19477.22</v>
      </c>
    </row>
    <row r="221" spans="1:9" x14ac:dyDescent="0.25">
      <c r="A221" s="105" t="s">
        <v>244</v>
      </c>
      <c r="B221" s="122">
        <v>246843.18999999901</v>
      </c>
      <c r="C221" s="122">
        <v>-143569.9</v>
      </c>
      <c r="D221" s="122">
        <v>1533337.73</v>
      </c>
      <c r="E221" s="122">
        <v>1048956.341093</v>
      </c>
      <c r="F221" s="122">
        <v>484381.38890700002</v>
      </c>
      <c r="G221" s="122">
        <v>1295799.531093</v>
      </c>
      <c r="H221" s="122">
        <v>340811.48890699999</v>
      </c>
      <c r="I221" s="122">
        <v>1636611.02</v>
      </c>
    </row>
    <row r="222" spans="1:9" x14ac:dyDescent="0.25">
      <c r="A222" s="105" t="s">
        <v>245</v>
      </c>
      <c r="B222" s="122">
        <v>432036.8</v>
      </c>
      <c r="C222" s="122">
        <v>36741.120000000003</v>
      </c>
      <c r="D222" s="122">
        <v>77043.240000000005</v>
      </c>
      <c r="E222" s="122">
        <v>46950.150455999901</v>
      </c>
      <c r="F222" s="122">
        <v>30093.089543999999</v>
      </c>
      <c r="G222" s="122">
        <v>478986.95045599999</v>
      </c>
      <c r="H222" s="122">
        <v>66834.209543999998</v>
      </c>
      <c r="I222" s="122">
        <v>545821.16</v>
      </c>
    </row>
    <row r="223" spans="1:9" x14ac:dyDescent="0.25">
      <c r="A223" s="105" t="s">
        <v>246</v>
      </c>
      <c r="B223" s="122">
        <v>27672.32</v>
      </c>
      <c r="C223" s="122">
        <v>40605.42</v>
      </c>
      <c r="D223" s="122">
        <v>365629.61</v>
      </c>
      <c r="E223" s="122">
        <v>212540.49229299999</v>
      </c>
      <c r="F223" s="122">
        <v>153089.11770699901</v>
      </c>
      <c r="G223" s="122">
        <v>240212.812293</v>
      </c>
      <c r="H223" s="122">
        <v>193694.53770699899</v>
      </c>
      <c r="I223" s="122">
        <v>433907.35</v>
      </c>
    </row>
    <row r="224" spans="1:9" x14ac:dyDescent="0.25">
      <c r="A224" s="105" t="s">
        <v>247</v>
      </c>
      <c r="B224" s="122">
        <v>1653417.3899999899</v>
      </c>
      <c r="C224" s="122">
        <v>783714.13</v>
      </c>
      <c r="D224" s="122">
        <v>1221504.1799999899</v>
      </c>
      <c r="E224" s="122">
        <v>854930.77558199898</v>
      </c>
      <c r="F224" s="122">
        <v>366573.40441799897</v>
      </c>
      <c r="G224" s="122">
        <v>2508348.16558199</v>
      </c>
      <c r="H224" s="122">
        <v>1150287.5344179999</v>
      </c>
      <c r="I224" s="122">
        <v>3658635.6999999899</v>
      </c>
    </row>
    <row r="225" spans="1:9" x14ac:dyDescent="0.25">
      <c r="A225" s="105" t="s">
        <v>248</v>
      </c>
      <c r="B225" s="122">
        <v>693992.53</v>
      </c>
      <c r="C225" s="122">
        <v>195126</v>
      </c>
      <c r="D225" s="122">
        <v>53716.53</v>
      </c>
      <c r="E225" s="122">
        <v>36747.478172999901</v>
      </c>
      <c r="F225" s="122">
        <v>16969.051826999999</v>
      </c>
      <c r="G225" s="122">
        <v>730740.00817299995</v>
      </c>
      <c r="H225" s="122">
        <v>212095.05182699999</v>
      </c>
      <c r="I225" s="122">
        <v>942835.06</v>
      </c>
    </row>
    <row r="226" spans="1:9" x14ac:dyDescent="0.25">
      <c r="A226" s="105" t="s">
        <v>249</v>
      </c>
      <c r="B226" s="122">
        <v>0</v>
      </c>
      <c r="C226" s="122">
        <v>0</v>
      </c>
      <c r="D226" s="122">
        <v>450</v>
      </c>
      <c r="E226" s="122">
        <v>307.844999999999</v>
      </c>
      <c r="F226" s="122">
        <v>142.155</v>
      </c>
      <c r="G226" s="122">
        <v>307.844999999999</v>
      </c>
      <c r="H226" s="122">
        <v>142.155</v>
      </c>
      <c r="I226" s="122">
        <v>450</v>
      </c>
    </row>
    <row r="227" spans="1:9" x14ac:dyDescent="0.25">
      <c r="A227" s="105" t="s">
        <v>250</v>
      </c>
      <c r="B227" s="122">
        <v>317109.24999999901</v>
      </c>
      <c r="C227" s="122">
        <v>43445.53</v>
      </c>
      <c r="D227" s="122">
        <v>165311.35999999999</v>
      </c>
      <c r="E227" s="122">
        <v>113089.501375999</v>
      </c>
      <c r="F227" s="122">
        <v>52221.858624</v>
      </c>
      <c r="G227" s="122">
        <v>430198.75137599901</v>
      </c>
      <c r="H227" s="122">
        <v>95667.388623999999</v>
      </c>
      <c r="I227" s="122">
        <v>525866.13999999897</v>
      </c>
    </row>
    <row r="228" spans="1:9" x14ac:dyDescent="0.25">
      <c r="A228" s="105" t="s">
        <v>251</v>
      </c>
      <c r="B228" s="122">
        <v>18039</v>
      </c>
      <c r="C228" s="122">
        <v>0</v>
      </c>
      <c r="D228" s="122">
        <v>1017287.1</v>
      </c>
      <c r="E228" s="122">
        <v>695926.10511</v>
      </c>
      <c r="F228" s="122">
        <v>321360.99488999997</v>
      </c>
      <c r="G228" s="122">
        <v>713965.10511</v>
      </c>
      <c r="H228" s="122">
        <v>321360.99488999997</v>
      </c>
      <c r="I228" s="122">
        <v>1035326.1</v>
      </c>
    </row>
    <row r="229" spans="1:9" x14ac:dyDescent="0.25">
      <c r="A229" s="105" t="s">
        <v>252</v>
      </c>
      <c r="B229" s="122">
        <v>0</v>
      </c>
      <c r="C229" s="122">
        <v>60270.34</v>
      </c>
      <c r="D229" s="122">
        <v>0</v>
      </c>
      <c r="E229" s="122">
        <v>0</v>
      </c>
      <c r="F229" s="122">
        <v>0</v>
      </c>
      <c r="G229" s="122">
        <v>0</v>
      </c>
      <c r="H229" s="122">
        <v>60270.34</v>
      </c>
      <c r="I229" s="122">
        <v>60270.34</v>
      </c>
    </row>
    <row r="230" spans="1:9" x14ac:dyDescent="0.25">
      <c r="A230" s="108" t="s">
        <v>253</v>
      </c>
      <c r="B230" s="122">
        <v>23870.33</v>
      </c>
      <c r="C230" s="122">
        <v>0</v>
      </c>
      <c r="D230" s="122">
        <v>1393274.67</v>
      </c>
      <c r="E230" s="122">
        <v>953139.20174699998</v>
      </c>
      <c r="F230" s="122">
        <v>440135.468253</v>
      </c>
      <c r="G230" s="122">
        <v>977009.53174699994</v>
      </c>
      <c r="H230" s="122">
        <v>440135.468253</v>
      </c>
      <c r="I230" s="122">
        <v>1417145</v>
      </c>
    </row>
    <row r="231" spans="1:9" x14ac:dyDescent="0.25">
      <c r="A231" s="109" t="s">
        <v>254</v>
      </c>
      <c r="B231" s="126">
        <v>3764085.0399999898</v>
      </c>
      <c r="C231" s="126">
        <v>1202366.1399999999</v>
      </c>
      <c r="D231" s="126">
        <v>9520949.5500000007</v>
      </c>
      <c r="E231" s="127">
        <v>6489239.4992629997</v>
      </c>
      <c r="F231" s="127">
        <v>3031710.0507370001</v>
      </c>
      <c r="G231" s="127">
        <v>10253324.5392629</v>
      </c>
      <c r="H231" s="127">
        <v>4234076.1907369997</v>
      </c>
      <c r="I231" s="127">
        <v>14487400.7299999</v>
      </c>
    </row>
    <row r="232" spans="1:9" ht="15.75" thickBot="1" x14ac:dyDescent="0.3">
      <c r="A232" s="112" t="s">
        <v>255</v>
      </c>
      <c r="B232" s="126">
        <v>43808023.049999997</v>
      </c>
      <c r="C232" s="126">
        <v>8904318.25</v>
      </c>
      <c r="D232" s="126">
        <v>12322483.279999999</v>
      </c>
      <c r="E232" s="127">
        <v>8119763.4669319997</v>
      </c>
      <c r="F232" s="127">
        <v>4202719.8130679997</v>
      </c>
      <c r="G232" s="127">
        <v>51927786.516931899</v>
      </c>
      <c r="H232" s="127">
        <v>13107038.0630679</v>
      </c>
      <c r="I232" s="127">
        <v>65034824.579999901</v>
      </c>
    </row>
    <row r="233" spans="1:9" ht="15.75" thickTop="1" x14ac:dyDescent="0.25">
      <c r="A233" s="106"/>
      <c r="B233" s="133"/>
      <c r="C233" s="133"/>
      <c r="D233" s="133"/>
      <c r="E233" s="133"/>
      <c r="F233" s="133"/>
      <c r="G233" s="133"/>
      <c r="H233" s="133"/>
      <c r="I233" s="133"/>
    </row>
    <row r="234" spans="1:9" x14ac:dyDescent="0.25">
      <c r="A234" s="105" t="s">
        <v>256</v>
      </c>
      <c r="B234" s="121"/>
      <c r="C234" s="121"/>
      <c r="D234" s="121"/>
      <c r="E234" s="121"/>
      <c r="F234" s="121"/>
      <c r="G234" s="121"/>
      <c r="H234" s="121"/>
      <c r="I234" s="121"/>
    </row>
    <row r="235" spans="1:9" x14ac:dyDescent="0.25">
      <c r="A235" s="107" t="s">
        <v>257</v>
      </c>
      <c r="B235" s="121"/>
      <c r="C235" s="121"/>
      <c r="D235" s="121"/>
      <c r="E235" s="121"/>
      <c r="F235" s="121"/>
      <c r="G235" s="121"/>
      <c r="H235" s="121"/>
      <c r="I235" s="121"/>
    </row>
    <row r="236" spans="1:9" x14ac:dyDescent="0.25">
      <c r="A236" s="105" t="s">
        <v>258</v>
      </c>
      <c r="B236" s="122">
        <v>20796654.43</v>
      </c>
      <c r="C236" s="122">
        <v>9431990.0800000001</v>
      </c>
      <c r="D236" s="122">
        <v>1880093.64</v>
      </c>
      <c r="E236" s="122">
        <v>1286172.0591239999</v>
      </c>
      <c r="F236" s="122">
        <v>593921.58087599999</v>
      </c>
      <c r="G236" s="122">
        <v>22082826.489124</v>
      </c>
      <c r="H236" s="122">
        <v>10025911.660876</v>
      </c>
      <c r="I236" s="122">
        <v>32108738.149999999</v>
      </c>
    </row>
    <row r="237" spans="1:9" x14ac:dyDescent="0.25">
      <c r="A237" s="108" t="s">
        <v>259</v>
      </c>
      <c r="B237" s="122">
        <v>173497.02</v>
      </c>
      <c r="C237" s="122">
        <v>14901.66</v>
      </c>
      <c r="D237" s="122">
        <v>15275.18</v>
      </c>
      <c r="E237" s="122">
        <v>10449.750638</v>
      </c>
      <c r="F237" s="122">
        <v>4825.4293619999999</v>
      </c>
      <c r="G237" s="122">
        <v>183946.77063799999</v>
      </c>
      <c r="H237" s="122">
        <v>19727.089361999999</v>
      </c>
      <c r="I237" s="122">
        <v>203673.86</v>
      </c>
    </row>
    <row r="238" spans="1:9" x14ac:dyDescent="0.25">
      <c r="A238" s="105" t="s">
        <v>260</v>
      </c>
      <c r="B238" s="126">
        <v>20970151.449999999</v>
      </c>
      <c r="C238" s="126">
        <v>9446891.7400000002</v>
      </c>
      <c r="D238" s="126">
        <v>1895368.8199999901</v>
      </c>
      <c r="E238" s="127">
        <v>1296621.8097619901</v>
      </c>
      <c r="F238" s="127">
        <v>598747.01023799996</v>
      </c>
      <c r="G238" s="127">
        <v>22266773.259762</v>
      </c>
      <c r="H238" s="127">
        <v>10045638.750237999</v>
      </c>
      <c r="I238" s="127">
        <v>32312412.010000002</v>
      </c>
    </row>
    <row r="239" spans="1:9" x14ac:dyDescent="0.25">
      <c r="A239" s="107" t="s">
        <v>261</v>
      </c>
      <c r="B239" s="121"/>
      <c r="C239" s="121"/>
      <c r="D239" s="121"/>
      <c r="E239" s="121"/>
      <c r="F239" s="121"/>
      <c r="G239" s="121"/>
      <c r="H239" s="121"/>
      <c r="I239" s="121"/>
    </row>
    <row r="240" spans="1:9" x14ac:dyDescent="0.25">
      <c r="A240" s="105" t="s">
        <v>262</v>
      </c>
      <c r="B240" s="122">
        <v>758650.75999999896</v>
      </c>
      <c r="C240" s="122">
        <v>127953.099999999</v>
      </c>
      <c r="D240" s="122">
        <v>2622568.4</v>
      </c>
      <c r="E240" s="122">
        <v>1794099.04243999</v>
      </c>
      <c r="F240" s="122">
        <v>828469.35756000003</v>
      </c>
      <c r="G240" s="122">
        <v>2552749.80243999</v>
      </c>
      <c r="H240" s="122">
        <v>956422.45756000001</v>
      </c>
      <c r="I240" s="122">
        <v>3509172.26</v>
      </c>
    </row>
    <row r="241" spans="1:9" x14ac:dyDescent="0.25">
      <c r="A241" s="105" t="s">
        <v>263</v>
      </c>
      <c r="B241" s="122">
        <v>1149436.52</v>
      </c>
      <c r="C241" s="122">
        <v>0</v>
      </c>
      <c r="D241" s="122">
        <v>0</v>
      </c>
      <c r="E241" s="122">
        <v>0</v>
      </c>
      <c r="F241" s="122">
        <v>0</v>
      </c>
      <c r="G241" s="122">
        <v>1149436.52</v>
      </c>
      <c r="H241" s="122">
        <v>0</v>
      </c>
      <c r="I241" s="122">
        <v>1149436.52</v>
      </c>
    </row>
    <row r="242" spans="1:9" x14ac:dyDescent="0.25">
      <c r="A242" s="108" t="s">
        <v>264</v>
      </c>
      <c r="B242" s="122">
        <v>168648.92</v>
      </c>
      <c r="C242" s="122">
        <v>2539.31</v>
      </c>
      <c r="D242" s="122">
        <v>1302.9100000000001</v>
      </c>
      <c r="E242" s="122">
        <v>891.320730999999</v>
      </c>
      <c r="F242" s="122">
        <v>411.589269</v>
      </c>
      <c r="G242" s="122">
        <v>169540.240731</v>
      </c>
      <c r="H242" s="122">
        <v>2950.899269</v>
      </c>
      <c r="I242" s="122">
        <v>172491.14</v>
      </c>
    </row>
    <row r="243" spans="1:9" x14ac:dyDescent="0.25">
      <c r="A243" s="105" t="s">
        <v>265</v>
      </c>
      <c r="B243" s="126">
        <v>2076736.1999999899</v>
      </c>
      <c r="C243" s="126">
        <v>130492.409999999</v>
      </c>
      <c r="D243" s="126">
        <v>2623871.31</v>
      </c>
      <c r="E243" s="127">
        <v>1794990.36317099</v>
      </c>
      <c r="F243" s="127">
        <v>828880.94682900002</v>
      </c>
      <c r="G243" s="127">
        <v>3871726.56317099</v>
      </c>
      <c r="H243" s="127">
        <v>959373.35682900005</v>
      </c>
      <c r="I243" s="127">
        <v>4831099.92</v>
      </c>
    </row>
    <row r="244" spans="1:9" x14ac:dyDescent="0.25">
      <c r="A244" s="107" t="s">
        <v>266</v>
      </c>
      <c r="B244" s="121"/>
      <c r="C244" s="121"/>
      <c r="D244" s="121"/>
      <c r="E244" s="121"/>
      <c r="F244" s="121"/>
      <c r="G244" s="121"/>
      <c r="H244" s="121"/>
      <c r="I244" s="121"/>
    </row>
    <row r="245" spans="1:9" x14ac:dyDescent="0.25">
      <c r="A245" s="108" t="s">
        <v>267</v>
      </c>
      <c r="B245" s="122">
        <v>1717072.18</v>
      </c>
      <c r="C245" s="122">
        <v>0</v>
      </c>
      <c r="D245" s="122">
        <v>0</v>
      </c>
      <c r="E245" s="122">
        <v>0</v>
      </c>
      <c r="F245" s="122">
        <v>0</v>
      </c>
      <c r="G245" s="122">
        <v>1717072.18</v>
      </c>
      <c r="H245" s="122">
        <v>0</v>
      </c>
      <c r="I245" s="122">
        <v>1717072.18</v>
      </c>
    </row>
    <row r="246" spans="1:9" x14ac:dyDescent="0.25">
      <c r="A246" s="105" t="s">
        <v>268</v>
      </c>
      <c r="B246" s="126">
        <v>1717072.18</v>
      </c>
      <c r="C246" s="126">
        <v>0</v>
      </c>
      <c r="D246" s="126">
        <v>0</v>
      </c>
      <c r="E246" s="127">
        <v>0</v>
      </c>
      <c r="F246" s="127">
        <v>0</v>
      </c>
      <c r="G246" s="127">
        <v>1717072.18</v>
      </c>
      <c r="H246" s="127">
        <v>0</v>
      </c>
      <c r="I246" s="127">
        <v>1717072.18</v>
      </c>
    </row>
    <row r="247" spans="1:9" x14ac:dyDescent="0.25">
      <c r="A247" s="107" t="s">
        <v>269</v>
      </c>
      <c r="B247" s="121"/>
      <c r="C247" s="121"/>
      <c r="D247" s="121"/>
      <c r="E247" s="121"/>
      <c r="F247" s="121"/>
      <c r="G247" s="121"/>
      <c r="H247" s="121"/>
      <c r="I247" s="121"/>
    </row>
    <row r="248" spans="1:9" x14ac:dyDescent="0.25">
      <c r="A248" s="105" t="s">
        <v>270</v>
      </c>
      <c r="B248" s="122">
        <v>2960946</v>
      </c>
      <c r="C248" s="122">
        <v>0</v>
      </c>
      <c r="D248" s="122">
        <v>0</v>
      </c>
      <c r="E248" s="122">
        <v>0</v>
      </c>
      <c r="F248" s="122">
        <v>0</v>
      </c>
      <c r="G248" s="122">
        <v>2960946</v>
      </c>
      <c r="H248" s="122">
        <v>0</v>
      </c>
      <c r="I248" s="122">
        <v>2960946</v>
      </c>
    </row>
    <row r="249" spans="1:9" x14ac:dyDescent="0.25">
      <c r="A249" s="105" t="s">
        <v>271</v>
      </c>
      <c r="B249" s="122">
        <v>-4139248.6299999901</v>
      </c>
      <c r="C249" s="122">
        <v>0</v>
      </c>
      <c r="D249" s="122">
        <v>0</v>
      </c>
      <c r="E249" s="122">
        <v>0</v>
      </c>
      <c r="F249" s="122">
        <v>0</v>
      </c>
      <c r="G249" s="122">
        <v>-4139248.6299999901</v>
      </c>
      <c r="H249" s="122">
        <v>0</v>
      </c>
      <c r="I249" s="122">
        <v>-4139248.6299999901</v>
      </c>
    </row>
    <row r="250" spans="1:9" x14ac:dyDescent="0.25">
      <c r="A250" s="105" t="s">
        <v>272</v>
      </c>
      <c r="B250" s="122">
        <v>-52750.64</v>
      </c>
      <c r="C250" s="122">
        <v>-5154.09</v>
      </c>
      <c r="D250" s="122">
        <v>0</v>
      </c>
      <c r="E250" s="122">
        <v>0</v>
      </c>
      <c r="F250" s="122">
        <v>0</v>
      </c>
      <c r="G250" s="122">
        <v>-52750.64</v>
      </c>
      <c r="H250" s="122">
        <v>-5154.09</v>
      </c>
      <c r="I250" s="122">
        <v>-57904.729999999901</v>
      </c>
    </row>
    <row r="251" spans="1:9" x14ac:dyDescent="0.25">
      <c r="A251" s="105" t="s">
        <v>273</v>
      </c>
      <c r="B251" s="122">
        <v>11054.05</v>
      </c>
      <c r="C251" s="122">
        <v>1373.24</v>
      </c>
      <c r="D251" s="122">
        <v>0</v>
      </c>
      <c r="E251" s="122">
        <v>0</v>
      </c>
      <c r="F251" s="122">
        <v>0</v>
      </c>
      <c r="G251" s="122">
        <v>11054.05</v>
      </c>
      <c r="H251" s="122">
        <v>1373.24</v>
      </c>
      <c r="I251" s="122">
        <v>12427.289999999901</v>
      </c>
    </row>
    <row r="252" spans="1:9" x14ac:dyDescent="0.25">
      <c r="A252" s="105" t="s">
        <v>274</v>
      </c>
      <c r="B252" s="122">
        <v>-2650.45</v>
      </c>
      <c r="C252" s="122">
        <v>0</v>
      </c>
      <c r="D252" s="122">
        <v>0</v>
      </c>
      <c r="E252" s="122">
        <v>0</v>
      </c>
      <c r="F252" s="122">
        <v>0</v>
      </c>
      <c r="G252" s="122">
        <v>-2650.45</v>
      </c>
      <c r="H252" s="122">
        <v>0</v>
      </c>
      <c r="I252" s="122">
        <v>-2650.45</v>
      </c>
    </row>
    <row r="253" spans="1:9" x14ac:dyDescent="0.25">
      <c r="A253" s="108" t="s">
        <v>275</v>
      </c>
      <c r="B253" s="122">
        <v>0</v>
      </c>
      <c r="C253" s="122">
        <v>0</v>
      </c>
      <c r="D253" s="122">
        <v>0</v>
      </c>
      <c r="E253" s="122">
        <v>0</v>
      </c>
      <c r="F253" s="122">
        <v>0</v>
      </c>
      <c r="G253" s="122">
        <v>0</v>
      </c>
      <c r="H253" s="122">
        <v>0</v>
      </c>
      <c r="I253" s="122">
        <v>0</v>
      </c>
    </row>
    <row r="254" spans="1:9" x14ac:dyDescent="0.25">
      <c r="A254" s="105" t="s">
        <v>276</v>
      </c>
      <c r="B254" s="126">
        <v>-1222649.6699999899</v>
      </c>
      <c r="C254" s="126">
        <v>-3780.85</v>
      </c>
      <c r="D254" s="126">
        <v>0</v>
      </c>
      <c r="E254" s="127">
        <v>0</v>
      </c>
      <c r="F254" s="127">
        <v>0</v>
      </c>
      <c r="G254" s="127">
        <v>-1222649.6699999899</v>
      </c>
      <c r="H254" s="127">
        <v>-3780.85</v>
      </c>
      <c r="I254" s="127">
        <v>-1226430.51999999</v>
      </c>
    </row>
    <row r="255" spans="1:9" x14ac:dyDescent="0.25">
      <c r="A255" s="107" t="s">
        <v>277</v>
      </c>
      <c r="B255" s="121"/>
      <c r="C255" s="121"/>
      <c r="D255" s="121"/>
      <c r="E255" s="121"/>
      <c r="F255" s="121"/>
      <c r="G255" s="121"/>
      <c r="H255" s="121"/>
      <c r="I255" s="121"/>
    </row>
    <row r="256" spans="1:9" x14ac:dyDescent="0.25">
      <c r="A256" s="105" t="s">
        <v>278</v>
      </c>
      <c r="B256" s="122">
        <v>-20601591.539999999</v>
      </c>
      <c r="C256" s="122">
        <v>0</v>
      </c>
      <c r="D256" s="122">
        <v>0</v>
      </c>
      <c r="E256" s="122">
        <v>0</v>
      </c>
      <c r="F256" s="122">
        <v>0</v>
      </c>
      <c r="G256" s="122">
        <v>-20601591.539999999</v>
      </c>
      <c r="H256" s="122">
        <v>0</v>
      </c>
      <c r="I256" s="122">
        <v>-20601591.539999999</v>
      </c>
    </row>
    <row r="257" spans="1:9" x14ac:dyDescent="0.25">
      <c r="A257" s="108" t="s">
        <v>279</v>
      </c>
      <c r="B257" s="122">
        <v>35501015.229999997</v>
      </c>
      <c r="C257" s="122">
        <v>0</v>
      </c>
      <c r="D257" s="122">
        <v>0</v>
      </c>
      <c r="E257" s="122">
        <v>0</v>
      </c>
      <c r="F257" s="122">
        <v>0</v>
      </c>
      <c r="G257" s="122">
        <v>35501015.229999997</v>
      </c>
      <c r="H257" s="122">
        <v>0</v>
      </c>
      <c r="I257" s="122">
        <v>35501015.229999997</v>
      </c>
    </row>
    <row r="258" spans="1:9" x14ac:dyDescent="0.25">
      <c r="A258" s="109" t="s">
        <v>280</v>
      </c>
      <c r="B258" s="126">
        <v>14899423.689999901</v>
      </c>
      <c r="C258" s="126">
        <v>0</v>
      </c>
      <c r="D258" s="126">
        <v>0</v>
      </c>
      <c r="E258" s="127">
        <v>0</v>
      </c>
      <c r="F258" s="127">
        <v>0</v>
      </c>
      <c r="G258" s="127">
        <v>14899423.689999901</v>
      </c>
      <c r="H258" s="127">
        <v>0</v>
      </c>
      <c r="I258" s="127">
        <v>14899423.689999901</v>
      </c>
    </row>
    <row r="259" spans="1:9" ht="15.75" thickBot="1" x14ac:dyDescent="0.3">
      <c r="A259" s="112" t="s">
        <v>281</v>
      </c>
      <c r="B259" s="126">
        <v>38440733.850000001</v>
      </c>
      <c r="C259" s="126">
        <v>9573603.3000000007</v>
      </c>
      <c r="D259" s="126">
        <v>4519240.13</v>
      </c>
      <c r="E259" s="127">
        <v>3091612.1729329899</v>
      </c>
      <c r="F259" s="127">
        <v>1427627.957067</v>
      </c>
      <c r="G259" s="127">
        <v>41532346.022932999</v>
      </c>
      <c r="H259" s="127">
        <v>11001231.257067</v>
      </c>
      <c r="I259" s="127">
        <v>52533577.280000001</v>
      </c>
    </row>
    <row r="260" spans="1:9" ht="15.75" thickTop="1" x14ac:dyDescent="0.25">
      <c r="A260" s="105" t="s">
        <v>282</v>
      </c>
      <c r="B260" s="133"/>
      <c r="C260" s="133"/>
      <c r="D260" s="133"/>
      <c r="E260" s="133"/>
      <c r="F260" s="133"/>
      <c r="G260" s="133"/>
      <c r="H260" s="133"/>
      <c r="I260" s="133"/>
    </row>
    <row r="261" spans="1:9" x14ac:dyDescent="0.25">
      <c r="A261" s="107" t="s">
        <v>283</v>
      </c>
      <c r="B261" s="121"/>
      <c r="C261" s="121"/>
      <c r="D261" s="121"/>
      <c r="E261" s="121"/>
      <c r="F261" s="121"/>
      <c r="G261" s="121"/>
      <c r="H261" s="121"/>
      <c r="I261" s="121"/>
    </row>
    <row r="262" spans="1:9" x14ac:dyDescent="0.25">
      <c r="A262" s="108" t="s">
        <v>284</v>
      </c>
      <c r="B262" s="122">
        <v>21423152.66</v>
      </c>
      <c r="C262" s="122">
        <v>11178088.9</v>
      </c>
      <c r="D262" s="122">
        <v>664727.28</v>
      </c>
      <c r="E262" s="122">
        <v>454739.932248</v>
      </c>
      <c r="F262" s="122">
        <v>209987.347752</v>
      </c>
      <c r="G262" s="122">
        <v>21877892.592248</v>
      </c>
      <c r="H262" s="122">
        <v>11388076.247752</v>
      </c>
      <c r="I262" s="122">
        <v>33265968.84</v>
      </c>
    </row>
    <row r="263" spans="1:9" x14ac:dyDescent="0.25">
      <c r="A263" s="105" t="s">
        <v>285</v>
      </c>
      <c r="B263" s="126">
        <v>21423152.66</v>
      </c>
      <c r="C263" s="126">
        <v>11178088.9</v>
      </c>
      <c r="D263" s="126">
        <v>664727.28</v>
      </c>
      <c r="E263" s="127">
        <v>454739.932248</v>
      </c>
      <c r="F263" s="127">
        <v>209987.347752</v>
      </c>
      <c r="G263" s="127">
        <v>21877892.592248</v>
      </c>
      <c r="H263" s="127">
        <v>11388076.247752</v>
      </c>
      <c r="I263" s="127">
        <v>33265968.84</v>
      </c>
    </row>
    <row r="264" spans="1:9" x14ac:dyDescent="0.25">
      <c r="A264" s="107" t="s">
        <v>286</v>
      </c>
      <c r="B264" s="121"/>
      <c r="C264" s="121"/>
      <c r="D264" s="121"/>
      <c r="E264" s="121"/>
      <c r="F264" s="121"/>
      <c r="G264" s="121"/>
      <c r="H264" s="121"/>
      <c r="I264" s="121"/>
    </row>
    <row r="265" spans="1:9" x14ac:dyDescent="0.25">
      <c r="A265" s="105" t="s">
        <v>287</v>
      </c>
      <c r="B265" s="122">
        <v>0</v>
      </c>
      <c r="C265" s="122">
        <v>0</v>
      </c>
      <c r="D265" s="122">
        <v>0</v>
      </c>
      <c r="E265" s="122">
        <v>0</v>
      </c>
      <c r="F265" s="122">
        <v>0</v>
      </c>
      <c r="G265" s="122">
        <v>0</v>
      </c>
      <c r="H265" s="122">
        <v>0</v>
      </c>
      <c r="I265" s="122">
        <v>0</v>
      </c>
    </row>
    <row r="266" spans="1:9" x14ac:dyDescent="0.25">
      <c r="A266" s="105" t="s">
        <v>288</v>
      </c>
      <c r="B266" s="122">
        <v>0</v>
      </c>
      <c r="C266" s="122">
        <v>0</v>
      </c>
      <c r="D266" s="122">
        <v>0</v>
      </c>
      <c r="E266" s="122">
        <v>0</v>
      </c>
      <c r="F266" s="122">
        <v>0</v>
      </c>
      <c r="G266" s="122">
        <v>0</v>
      </c>
      <c r="H266" s="122">
        <v>0</v>
      </c>
      <c r="I266" s="122">
        <v>0</v>
      </c>
    </row>
    <row r="267" spans="1:9" x14ac:dyDescent="0.25">
      <c r="A267" s="108" t="s">
        <v>289</v>
      </c>
      <c r="B267" s="122">
        <v>0</v>
      </c>
      <c r="C267" s="122">
        <v>0</v>
      </c>
      <c r="D267" s="122">
        <v>0</v>
      </c>
      <c r="E267" s="122">
        <v>0</v>
      </c>
      <c r="F267" s="122">
        <v>0</v>
      </c>
      <c r="G267" s="122">
        <v>0</v>
      </c>
      <c r="H267" s="122">
        <v>0</v>
      </c>
      <c r="I267" s="122">
        <v>0</v>
      </c>
    </row>
    <row r="268" spans="1:9" x14ac:dyDescent="0.25">
      <c r="A268" s="105" t="s">
        <v>290</v>
      </c>
      <c r="B268" s="126">
        <v>0</v>
      </c>
      <c r="C268" s="126">
        <v>0</v>
      </c>
      <c r="D268" s="126">
        <v>0</v>
      </c>
      <c r="E268" s="127">
        <v>0</v>
      </c>
      <c r="F268" s="127">
        <v>0</v>
      </c>
      <c r="G268" s="127">
        <v>0</v>
      </c>
      <c r="H268" s="127">
        <v>0</v>
      </c>
      <c r="I268" s="127">
        <v>0</v>
      </c>
    </row>
    <row r="269" spans="1:9" x14ac:dyDescent="0.25">
      <c r="A269" s="107" t="s">
        <v>291</v>
      </c>
      <c r="B269" s="121"/>
      <c r="C269" s="121"/>
      <c r="D269" s="121"/>
      <c r="E269" s="121"/>
      <c r="F269" s="121"/>
      <c r="G269" s="121"/>
      <c r="H269" s="121"/>
      <c r="I269" s="121"/>
    </row>
    <row r="270" spans="1:9" x14ac:dyDescent="0.25">
      <c r="A270" s="105" t="s">
        <v>292</v>
      </c>
      <c r="B270" s="122">
        <v>41329545.530000001</v>
      </c>
      <c r="C270" s="122">
        <v>28233935.27</v>
      </c>
      <c r="D270" s="122">
        <v>0</v>
      </c>
      <c r="E270" s="122">
        <v>0</v>
      </c>
      <c r="F270" s="122">
        <v>0</v>
      </c>
      <c r="G270" s="122">
        <v>41329545.530000001</v>
      </c>
      <c r="H270" s="122">
        <v>28233935.27</v>
      </c>
      <c r="I270" s="122">
        <v>69563480.799999997</v>
      </c>
    </row>
    <row r="271" spans="1:9" x14ac:dyDescent="0.25">
      <c r="A271" s="105" t="s">
        <v>293</v>
      </c>
      <c r="B271" s="122">
        <v>-29657525.57</v>
      </c>
      <c r="C271" s="122">
        <v>-16629595.41</v>
      </c>
      <c r="D271" s="122">
        <v>0</v>
      </c>
      <c r="E271" s="122">
        <v>0</v>
      </c>
      <c r="F271" s="122">
        <v>0</v>
      </c>
      <c r="G271" s="122">
        <v>-29657525.57</v>
      </c>
      <c r="H271" s="122">
        <v>-16629595.41</v>
      </c>
      <c r="I271" s="122">
        <v>-46287120.979999997</v>
      </c>
    </row>
    <row r="272" spans="1:9" x14ac:dyDescent="0.25">
      <c r="A272" s="108" t="s">
        <v>294</v>
      </c>
      <c r="B272" s="122">
        <v>0</v>
      </c>
      <c r="C272" s="122">
        <v>0</v>
      </c>
      <c r="D272" s="122">
        <v>0</v>
      </c>
      <c r="E272" s="122">
        <v>0</v>
      </c>
      <c r="F272" s="122">
        <v>0</v>
      </c>
      <c r="G272" s="122">
        <v>0</v>
      </c>
      <c r="H272" s="122">
        <v>0</v>
      </c>
      <c r="I272" s="122">
        <v>0</v>
      </c>
    </row>
    <row r="273" spans="1:9" x14ac:dyDescent="0.25">
      <c r="A273" s="105" t="s">
        <v>295</v>
      </c>
      <c r="B273" s="126">
        <v>11672019.960000001</v>
      </c>
      <c r="C273" s="126">
        <v>11604339.859999999</v>
      </c>
      <c r="D273" s="126">
        <v>0</v>
      </c>
      <c r="E273" s="127">
        <v>0</v>
      </c>
      <c r="F273" s="127">
        <v>0</v>
      </c>
      <c r="G273" s="127">
        <v>11672019.960000001</v>
      </c>
      <c r="H273" s="127">
        <v>11604339.859999999</v>
      </c>
      <c r="I273" s="127">
        <v>23276359.82</v>
      </c>
    </row>
    <row r="274" spans="1:9" x14ac:dyDescent="0.25">
      <c r="A274" s="106"/>
      <c r="B274" s="123"/>
      <c r="C274" s="123"/>
      <c r="D274" s="123"/>
      <c r="E274" s="123"/>
      <c r="F274" s="123"/>
      <c r="G274" s="123"/>
      <c r="H274" s="123"/>
      <c r="I274" s="123"/>
    </row>
    <row r="275" spans="1:9" ht="15.75" thickBot="1" x14ac:dyDescent="0.3">
      <c r="A275" s="110" t="s">
        <v>6</v>
      </c>
      <c r="B275" s="134">
        <v>35430019.57</v>
      </c>
      <c r="C275" s="134">
        <v>27236223.489999998</v>
      </c>
      <c r="D275" s="134">
        <v>-17506450.690000001</v>
      </c>
      <c r="E275" s="135">
        <v>-11666115.572113</v>
      </c>
      <c r="F275" s="135">
        <v>-5840335.1178869996</v>
      </c>
      <c r="G275" s="135">
        <v>23763903.997887</v>
      </c>
      <c r="H275" s="135">
        <v>21395888.372113001</v>
      </c>
      <c r="I275" s="135">
        <v>45159792.369999997</v>
      </c>
    </row>
    <row r="276" spans="1:9" ht="15.75" thickTop="1" x14ac:dyDescent="0.25">
      <c r="A276" s="106"/>
      <c r="B276" s="121"/>
      <c r="C276" s="121"/>
      <c r="D276" s="121"/>
      <c r="E276" s="121"/>
      <c r="F276" s="121"/>
      <c r="G276" s="121"/>
      <c r="H276" s="121"/>
      <c r="I276" s="121"/>
    </row>
    <row r="277" spans="1:9" x14ac:dyDescent="0.25">
      <c r="A277" s="111" t="s">
        <v>5</v>
      </c>
      <c r="B277" s="121"/>
      <c r="C277" s="121"/>
      <c r="D277" s="121"/>
      <c r="E277" s="121"/>
      <c r="F277" s="121"/>
      <c r="G277" s="121"/>
      <c r="H277" s="121"/>
      <c r="I277" s="121"/>
    </row>
    <row r="278" spans="1:9" x14ac:dyDescent="0.25">
      <c r="A278" s="107" t="s">
        <v>296</v>
      </c>
      <c r="B278" s="121"/>
      <c r="C278" s="121"/>
      <c r="D278" s="121"/>
      <c r="E278" s="121"/>
      <c r="F278" s="121"/>
      <c r="G278" s="121"/>
      <c r="H278" s="121"/>
      <c r="I278" s="121"/>
    </row>
    <row r="279" spans="1:9" x14ac:dyDescent="0.25">
      <c r="A279" s="105" t="s">
        <v>297</v>
      </c>
      <c r="B279" s="122">
        <v>-406.99</v>
      </c>
      <c r="C279" s="122">
        <v>0</v>
      </c>
      <c r="D279" s="122">
        <v>0</v>
      </c>
      <c r="E279" s="122">
        <v>0</v>
      </c>
      <c r="F279" s="122">
        <v>0</v>
      </c>
      <c r="G279" s="122">
        <v>-406.99</v>
      </c>
      <c r="H279" s="122">
        <v>0</v>
      </c>
      <c r="I279" s="122">
        <v>-406.99</v>
      </c>
    </row>
    <row r="280" spans="1:9" x14ac:dyDescent="0.25">
      <c r="A280" s="105" t="s">
        <v>298</v>
      </c>
      <c r="B280" s="122">
        <v>0</v>
      </c>
      <c r="C280" s="122">
        <v>0</v>
      </c>
      <c r="D280" s="122">
        <v>0</v>
      </c>
      <c r="E280" s="122">
        <v>0</v>
      </c>
      <c r="F280" s="122">
        <v>0</v>
      </c>
      <c r="G280" s="122">
        <v>0</v>
      </c>
      <c r="H280" s="122">
        <v>0</v>
      </c>
      <c r="I280" s="122">
        <v>0</v>
      </c>
    </row>
    <row r="281" spans="1:9" x14ac:dyDescent="0.25">
      <c r="A281" s="105" t="s">
        <v>299</v>
      </c>
      <c r="B281" s="122">
        <v>0</v>
      </c>
      <c r="C281" s="122">
        <v>0</v>
      </c>
      <c r="D281" s="122">
        <v>-6723964.29</v>
      </c>
      <c r="E281" s="122">
        <v>-4599863.9707889901</v>
      </c>
      <c r="F281" s="122">
        <v>-2124100.3192110001</v>
      </c>
      <c r="G281" s="122">
        <v>-4599863.9707889901</v>
      </c>
      <c r="H281" s="122">
        <v>-2124100.3192110001</v>
      </c>
      <c r="I281" s="122">
        <v>-6723964.2899999898</v>
      </c>
    </row>
    <row r="282" spans="1:9" x14ac:dyDescent="0.25">
      <c r="A282" s="105" t="s">
        <v>300</v>
      </c>
      <c r="B282" s="122">
        <v>0</v>
      </c>
      <c r="C282" s="122">
        <v>0</v>
      </c>
      <c r="D282" s="122">
        <v>0</v>
      </c>
      <c r="E282" s="122">
        <v>0</v>
      </c>
      <c r="F282" s="122">
        <v>0</v>
      </c>
      <c r="G282" s="122">
        <v>0</v>
      </c>
      <c r="H282" s="122">
        <v>0</v>
      </c>
      <c r="I282" s="122">
        <v>0</v>
      </c>
    </row>
    <row r="283" spans="1:9" x14ac:dyDescent="0.25">
      <c r="A283" s="105" t="s">
        <v>301</v>
      </c>
      <c r="B283" s="122">
        <v>0</v>
      </c>
      <c r="C283" s="122">
        <v>0</v>
      </c>
      <c r="D283" s="122">
        <v>-54006.57</v>
      </c>
      <c r="E283" s="122">
        <v>-36945.894536999898</v>
      </c>
      <c r="F283" s="122">
        <v>-17060.675463</v>
      </c>
      <c r="G283" s="122">
        <v>-36945.894536999898</v>
      </c>
      <c r="H283" s="122">
        <v>-17060.675463</v>
      </c>
      <c r="I283" s="122">
        <v>-54006.569999999898</v>
      </c>
    </row>
    <row r="284" spans="1:9" x14ac:dyDescent="0.25">
      <c r="A284" s="105" t="s">
        <v>302</v>
      </c>
      <c r="B284" s="122">
        <v>0</v>
      </c>
      <c r="C284" s="122">
        <v>0</v>
      </c>
      <c r="D284" s="122">
        <v>54224.22</v>
      </c>
      <c r="E284" s="122">
        <v>37094.788902</v>
      </c>
      <c r="F284" s="122">
        <v>17129.431098000001</v>
      </c>
      <c r="G284" s="122">
        <v>37094.788902</v>
      </c>
      <c r="H284" s="122">
        <v>17129.431098000001</v>
      </c>
      <c r="I284" s="122">
        <v>54224.22</v>
      </c>
    </row>
    <row r="285" spans="1:9" x14ac:dyDescent="0.25">
      <c r="A285" s="105" t="s">
        <v>303</v>
      </c>
      <c r="B285" s="122">
        <v>0</v>
      </c>
      <c r="C285" s="122">
        <v>0</v>
      </c>
      <c r="D285" s="122">
        <v>-3746695.38</v>
      </c>
      <c r="E285" s="122">
        <v>-2563114.3094579899</v>
      </c>
      <c r="F285" s="122">
        <v>-1183581.070542</v>
      </c>
      <c r="G285" s="122">
        <v>-2563114.3094579899</v>
      </c>
      <c r="H285" s="122">
        <v>-1183581.070542</v>
      </c>
      <c r="I285" s="122">
        <v>-3746695.38</v>
      </c>
    </row>
    <row r="286" spans="1:9" x14ac:dyDescent="0.25">
      <c r="A286" s="105" t="s">
        <v>304</v>
      </c>
      <c r="B286" s="122">
        <v>0</v>
      </c>
      <c r="C286" s="122">
        <v>0</v>
      </c>
      <c r="D286" s="122">
        <v>0</v>
      </c>
      <c r="E286" s="122">
        <v>0</v>
      </c>
      <c r="F286" s="122">
        <v>0</v>
      </c>
      <c r="G286" s="122">
        <v>0</v>
      </c>
      <c r="H286" s="122">
        <v>0</v>
      </c>
      <c r="I286" s="122">
        <v>0</v>
      </c>
    </row>
    <row r="287" spans="1:9" x14ac:dyDescent="0.25">
      <c r="A287" s="105" t="s">
        <v>305</v>
      </c>
      <c r="B287" s="122">
        <v>0</v>
      </c>
      <c r="C287" s="122">
        <v>0</v>
      </c>
      <c r="D287" s="122">
        <v>1919330.3699999901</v>
      </c>
      <c r="E287" s="122">
        <v>1313013.9061169899</v>
      </c>
      <c r="F287" s="122">
        <v>606316.46388299996</v>
      </c>
      <c r="G287" s="122">
        <v>1313013.9061169899</v>
      </c>
      <c r="H287" s="122">
        <v>606316.46388299996</v>
      </c>
      <c r="I287" s="122">
        <v>1919330.3699999901</v>
      </c>
    </row>
    <row r="288" spans="1:9" x14ac:dyDescent="0.25">
      <c r="A288" s="105" t="s">
        <v>306</v>
      </c>
      <c r="B288" s="122">
        <v>0</v>
      </c>
      <c r="C288" s="122">
        <v>0</v>
      </c>
      <c r="D288" s="122">
        <v>0</v>
      </c>
      <c r="E288" s="122">
        <v>0</v>
      </c>
      <c r="F288" s="122">
        <v>0</v>
      </c>
      <c r="G288" s="122">
        <v>0</v>
      </c>
      <c r="H288" s="122">
        <v>0</v>
      </c>
      <c r="I288" s="122">
        <v>0</v>
      </c>
    </row>
    <row r="289" spans="1:9" x14ac:dyDescent="0.25">
      <c r="A289" s="105" t="s">
        <v>307</v>
      </c>
      <c r="B289" s="122">
        <v>0</v>
      </c>
      <c r="C289" s="122">
        <v>0</v>
      </c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</row>
    <row r="290" spans="1:9" x14ac:dyDescent="0.25">
      <c r="A290" s="105" t="s">
        <v>308</v>
      </c>
      <c r="B290" s="122">
        <v>0</v>
      </c>
      <c r="C290" s="122">
        <v>0</v>
      </c>
      <c r="D290" s="122">
        <v>-1974718.6699999899</v>
      </c>
      <c r="E290" s="122">
        <v>-1350905.0421469901</v>
      </c>
      <c r="F290" s="122">
        <v>-623813.62785299902</v>
      </c>
      <c r="G290" s="122">
        <v>-1350905.0421469901</v>
      </c>
      <c r="H290" s="122">
        <v>-623813.62785299902</v>
      </c>
      <c r="I290" s="122">
        <v>-1974718.6699999899</v>
      </c>
    </row>
    <row r="291" spans="1:9" x14ac:dyDescent="0.25">
      <c r="A291" s="105" t="s">
        <v>309</v>
      </c>
      <c r="B291" s="122">
        <v>-678497.69</v>
      </c>
      <c r="C291" s="122">
        <v>-247640</v>
      </c>
      <c r="D291" s="122">
        <v>-187652.33</v>
      </c>
      <c r="E291" s="122">
        <v>-128372.958952999</v>
      </c>
      <c r="F291" s="122">
        <v>-59279.371047000001</v>
      </c>
      <c r="G291" s="122">
        <v>-806870.64895299997</v>
      </c>
      <c r="H291" s="122">
        <v>-306919.37104699999</v>
      </c>
      <c r="I291" s="122">
        <v>-1113790.02</v>
      </c>
    </row>
    <row r="292" spans="1:9" x14ac:dyDescent="0.25">
      <c r="A292" s="105" t="s">
        <v>310</v>
      </c>
      <c r="B292" s="122">
        <v>-300</v>
      </c>
      <c r="C292" s="122">
        <v>-950</v>
      </c>
      <c r="D292" s="122">
        <v>-210.07</v>
      </c>
      <c r="E292" s="122">
        <v>-143.70888699999901</v>
      </c>
      <c r="F292" s="122">
        <v>-66.361113000000003</v>
      </c>
      <c r="G292" s="122">
        <v>-443.708887</v>
      </c>
      <c r="H292" s="122">
        <v>-1016.361113</v>
      </c>
      <c r="I292" s="122">
        <v>-1460.07</v>
      </c>
    </row>
    <row r="293" spans="1:9" x14ac:dyDescent="0.25">
      <c r="A293" s="105" t="s">
        <v>311</v>
      </c>
      <c r="B293" s="122">
        <v>0</v>
      </c>
      <c r="C293" s="122">
        <v>0</v>
      </c>
      <c r="D293" s="122">
        <v>0</v>
      </c>
      <c r="E293" s="122">
        <v>0</v>
      </c>
      <c r="F293" s="122">
        <v>0</v>
      </c>
      <c r="G293" s="122">
        <v>0</v>
      </c>
      <c r="H293" s="122">
        <v>0</v>
      </c>
      <c r="I293" s="122">
        <v>0</v>
      </c>
    </row>
    <row r="294" spans="1:9" x14ac:dyDescent="0.25">
      <c r="A294" s="105" t="s">
        <v>312</v>
      </c>
      <c r="B294" s="122">
        <v>0</v>
      </c>
      <c r="C294" s="122">
        <v>0</v>
      </c>
      <c r="D294" s="122">
        <v>0</v>
      </c>
      <c r="E294" s="122">
        <v>0</v>
      </c>
      <c r="F294" s="122">
        <v>0</v>
      </c>
      <c r="G294" s="122">
        <v>0</v>
      </c>
      <c r="H294" s="122">
        <v>0</v>
      </c>
      <c r="I294" s="122">
        <v>0</v>
      </c>
    </row>
    <row r="295" spans="1:9" x14ac:dyDescent="0.25">
      <c r="A295" s="105" t="s">
        <v>313</v>
      </c>
      <c r="B295" s="122">
        <v>20580.97</v>
      </c>
      <c r="C295" s="122">
        <v>0</v>
      </c>
      <c r="D295" s="122">
        <v>0</v>
      </c>
      <c r="E295" s="122">
        <v>0</v>
      </c>
      <c r="F295" s="122">
        <v>0</v>
      </c>
      <c r="G295" s="122">
        <v>20580.97</v>
      </c>
      <c r="H295" s="122">
        <v>0</v>
      </c>
      <c r="I295" s="122">
        <v>20580.97</v>
      </c>
    </row>
    <row r="296" spans="1:9" x14ac:dyDescent="0.25">
      <c r="A296" s="105" t="s">
        <v>314</v>
      </c>
      <c r="B296" s="122">
        <v>0</v>
      </c>
      <c r="C296" s="122">
        <v>0</v>
      </c>
      <c r="D296" s="122">
        <v>0</v>
      </c>
      <c r="E296" s="122">
        <v>0</v>
      </c>
      <c r="F296" s="122">
        <v>0</v>
      </c>
      <c r="G296" s="122">
        <v>0</v>
      </c>
      <c r="H296" s="122">
        <v>0</v>
      </c>
      <c r="I296" s="122">
        <v>0</v>
      </c>
    </row>
    <row r="297" spans="1:9" x14ac:dyDescent="0.25">
      <c r="A297" s="105" t="s">
        <v>315</v>
      </c>
      <c r="B297" s="122">
        <v>63</v>
      </c>
      <c r="C297" s="122">
        <v>0</v>
      </c>
      <c r="D297" s="122">
        <v>0</v>
      </c>
      <c r="E297" s="122">
        <v>0</v>
      </c>
      <c r="F297" s="122">
        <v>0</v>
      </c>
      <c r="G297" s="122">
        <v>63</v>
      </c>
      <c r="H297" s="122">
        <v>0</v>
      </c>
      <c r="I297" s="122">
        <v>63</v>
      </c>
    </row>
    <row r="298" spans="1:9" x14ac:dyDescent="0.25">
      <c r="A298" s="105" t="s">
        <v>316</v>
      </c>
      <c r="B298" s="122">
        <v>0</v>
      </c>
      <c r="C298" s="122">
        <v>0</v>
      </c>
      <c r="D298" s="122">
        <v>1350</v>
      </c>
      <c r="E298" s="122">
        <v>923.53499999999894</v>
      </c>
      <c r="F298" s="122">
        <v>426.46499999999997</v>
      </c>
      <c r="G298" s="122">
        <v>923.53499999999894</v>
      </c>
      <c r="H298" s="122">
        <v>426.46499999999997</v>
      </c>
      <c r="I298" s="122">
        <v>1350</v>
      </c>
    </row>
    <row r="299" spans="1:9" x14ac:dyDescent="0.25">
      <c r="A299" s="105" t="s">
        <v>317</v>
      </c>
      <c r="B299" s="122">
        <v>0</v>
      </c>
      <c r="C299" s="122">
        <v>0</v>
      </c>
      <c r="D299" s="122">
        <v>0</v>
      </c>
      <c r="E299" s="122">
        <v>0</v>
      </c>
      <c r="F299" s="122">
        <v>0</v>
      </c>
      <c r="G299" s="122">
        <v>0</v>
      </c>
      <c r="H299" s="122">
        <v>0</v>
      </c>
      <c r="I299" s="122">
        <v>0</v>
      </c>
    </row>
    <row r="300" spans="1:9" x14ac:dyDescent="0.25">
      <c r="A300" s="105" t="s">
        <v>318</v>
      </c>
      <c r="B300" s="122">
        <v>0</v>
      </c>
      <c r="C300" s="122">
        <v>0</v>
      </c>
      <c r="D300" s="122">
        <v>0</v>
      </c>
      <c r="E300" s="122">
        <v>0</v>
      </c>
      <c r="F300" s="122">
        <v>0</v>
      </c>
      <c r="G300" s="122">
        <v>0</v>
      </c>
      <c r="H300" s="122">
        <v>0</v>
      </c>
      <c r="I300" s="122">
        <v>0</v>
      </c>
    </row>
    <row r="301" spans="1:9" x14ac:dyDescent="0.25">
      <c r="A301" s="105" t="s">
        <v>319</v>
      </c>
      <c r="B301" s="122">
        <v>0</v>
      </c>
      <c r="C301" s="122">
        <v>0</v>
      </c>
      <c r="D301" s="122">
        <v>448163.26999999897</v>
      </c>
      <c r="E301" s="122">
        <v>306588.49300699902</v>
      </c>
      <c r="F301" s="122">
        <v>141574.77699299899</v>
      </c>
      <c r="G301" s="122">
        <v>306588.49300699902</v>
      </c>
      <c r="H301" s="122">
        <v>141574.77699299899</v>
      </c>
      <c r="I301" s="122">
        <v>448163.26999999897</v>
      </c>
    </row>
    <row r="302" spans="1:9" x14ac:dyDescent="0.25">
      <c r="A302" s="108" t="s">
        <v>320</v>
      </c>
      <c r="B302" s="122">
        <v>0</v>
      </c>
      <c r="C302" s="122">
        <v>0</v>
      </c>
      <c r="D302" s="122">
        <v>461075.57999999903</v>
      </c>
      <c r="E302" s="122">
        <v>315421.80427799898</v>
      </c>
      <c r="F302" s="122">
        <v>145653.77572199999</v>
      </c>
      <c r="G302" s="122">
        <v>315421.80427799898</v>
      </c>
      <c r="H302" s="122">
        <v>145653.77572199999</v>
      </c>
      <c r="I302" s="122">
        <v>461075.57999999903</v>
      </c>
    </row>
    <row r="303" spans="1:9" x14ac:dyDescent="0.25">
      <c r="A303" s="105" t="s">
        <v>321</v>
      </c>
      <c r="B303" s="126">
        <v>-658560.71</v>
      </c>
      <c r="C303" s="126">
        <v>-248590</v>
      </c>
      <c r="D303" s="126">
        <v>-9803103.8699999992</v>
      </c>
      <c r="E303" s="127">
        <v>-6706303.3574669901</v>
      </c>
      <c r="F303" s="127">
        <v>-3096800.5125330002</v>
      </c>
      <c r="G303" s="127">
        <v>-7364864.0674669901</v>
      </c>
      <c r="H303" s="127">
        <v>-3345390.5125330002</v>
      </c>
      <c r="I303" s="127">
        <v>-10710254.58</v>
      </c>
    </row>
    <row r="304" spans="1:9" x14ac:dyDescent="0.25">
      <c r="A304" s="107" t="s">
        <v>322</v>
      </c>
      <c r="B304" s="121"/>
      <c r="C304" s="121"/>
      <c r="D304" s="121"/>
      <c r="E304" s="121"/>
      <c r="F304" s="121"/>
      <c r="G304" s="121"/>
      <c r="H304" s="121"/>
      <c r="I304" s="121"/>
    </row>
    <row r="305" spans="1:9" x14ac:dyDescent="0.25">
      <c r="A305" s="105" t="s">
        <v>323</v>
      </c>
      <c r="B305" s="122">
        <v>0</v>
      </c>
      <c r="C305" s="122">
        <v>0</v>
      </c>
      <c r="D305" s="122">
        <v>18178069.5</v>
      </c>
      <c r="E305" s="122">
        <v>12435617.344949899</v>
      </c>
      <c r="F305" s="122">
        <v>5742452.1550500002</v>
      </c>
      <c r="G305" s="122">
        <v>12435617.344949899</v>
      </c>
      <c r="H305" s="122">
        <v>5742452.1550500002</v>
      </c>
      <c r="I305" s="122">
        <v>18178069.5</v>
      </c>
    </row>
    <row r="306" spans="1:9" x14ac:dyDescent="0.25">
      <c r="A306" s="105" t="s">
        <v>324</v>
      </c>
      <c r="B306" s="122">
        <v>0</v>
      </c>
      <c r="C306" s="122">
        <v>0</v>
      </c>
      <c r="D306" s="122">
        <v>0</v>
      </c>
      <c r="E306" s="122">
        <v>0</v>
      </c>
      <c r="F306" s="122">
        <v>0</v>
      </c>
      <c r="G306" s="122">
        <v>0</v>
      </c>
      <c r="H306" s="122">
        <v>0</v>
      </c>
      <c r="I306" s="122">
        <v>0</v>
      </c>
    </row>
    <row r="307" spans="1:9" x14ac:dyDescent="0.25">
      <c r="A307" s="105" t="s">
        <v>325</v>
      </c>
      <c r="B307" s="122">
        <v>0</v>
      </c>
      <c r="C307" s="122">
        <v>0</v>
      </c>
      <c r="D307" s="122">
        <v>246267.51</v>
      </c>
      <c r="E307" s="122">
        <v>168471.60359099999</v>
      </c>
      <c r="F307" s="122">
        <v>77795.906409000003</v>
      </c>
      <c r="G307" s="122">
        <v>168471.60359099999</v>
      </c>
      <c r="H307" s="122">
        <v>77795.906409000003</v>
      </c>
      <c r="I307" s="122">
        <v>246267.51</v>
      </c>
    </row>
    <row r="308" spans="1:9" x14ac:dyDescent="0.25">
      <c r="A308" s="105" t="s">
        <v>326</v>
      </c>
      <c r="B308" s="122">
        <v>774.98</v>
      </c>
      <c r="C308" s="122">
        <v>474.99</v>
      </c>
      <c r="D308" s="122">
        <v>231262.39</v>
      </c>
      <c r="E308" s="122">
        <v>158206.60099899999</v>
      </c>
      <c r="F308" s="122">
        <v>73055.789000999997</v>
      </c>
      <c r="G308" s="122">
        <v>158981.580999</v>
      </c>
      <c r="H308" s="122">
        <v>73530.779001000003</v>
      </c>
      <c r="I308" s="122">
        <v>232512.36</v>
      </c>
    </row>
    <row r="309" spans="1:9" x14ac:dyDescent="0.25">
      <c r="A309" s="105" t="s">
        <v>327</v>
      </c>
      <c r="B309" s="122">
        <v>0</v>
      </c>
      <c r="C309" s="122">
        <v>0</v>
      </c>
      <c r="D309" s="122">
        <v>0</v>
      </c>
      <c r="E309" s="122">
        <v>0</v>
      </c>
      <c r="F309" s="122">
        <v>0</v>
      </c>
      <c r="G309" s="122">
        <v>0</v>
      </c>
      <c r="H309" s="122">
        <v>0</v>
      </c>
      <c r="I309" s="122">
        <v>0</v>
      </c>
    </row>
    <row r="310" spans="1:9" x14ac:dyDescent="0.25">
      <c r="A310" s="105" t="s">
        <v>328</v>
      </c>
      <c r="B310" s="122">
        <v>0</v>
      </c>
      <c r="C310" s="122">
        <v>0</v>
      </c>
      <c r="D310" s="122">
        <v>0</v>
      </c>
      <c r="E310" s="122">
        <v>0</v>
      </c>
      <c r="F310" s="122">
        <v>0</v>
      </c>
      <c r="G310" s="122">
        <v>0</v>
      </c>
      <c r="H310" s="122">
        <v>0</v>
      </c>
      <c r="I310" s="122">
        <v>0</v>
      </c>
    </row>
    <row r="311" spans="1:9" x14ac:dyDescent="0.25">
      <c r="A311" s="105" t="s">
        <v>329</v>
      </c>
      <c r="B311" s="122">
        <v>0</v>
      </c>
      <c r="C311" s="122">
        <v>0</v>
      </c>
      <c r="D311" s="122">
        <v>0</v>
      </c>
      <c r="E311" s="122">
        <v>0</v>
      </c>
      <c r="F311" s="122">
        <v>0</v>
      </c>
      <c r="G311" s="122">
        <v>0</v>
      </c>
      <c r="H311" s="122">
        <v>0</v>
      </c>
      <c r="I311" s="122">
        <v>0</v>
      </c>
    </row>
    <row r="312" spans="1:9" x14ac:dyDescent="0.25">
      <c r="A312" s="105" t="s">
        <v>330</v>
      </c>
      <c r="B312" s="122">
        <v>2657326.23999999</v>
      </c>
      <c r="C312" s="122">
        <v>45821.97</v>
      </c>
      <c r="D312" s="122">
        <v>117743.75</v>
      </c>
      <c r="E312" s="122">
        <v>80548.499374999898</v>
      </c>
      <c r="F312" s="122">
        <v>37195.250625000001</v>
      </c>
      <c r="G312" s="122">
        <v>2737874.7393749999</v>
      </c>
      <c r="H312" s="122">
        <v>83017.220625000002</v>
      </c>
      <c r="I312" s="122">
        <v>2820891.96</v>
      </c>
    </row>
    <row r="313" spans="1:9" x14ac:dyDescent="0.25">
      <c r="A313" s="108" t="s">
        <v>331</v>
      </c>
      <c r="B313" s="122">
        <v>-498003.19</v>
      </c>
      <c r="C313" s="122">
        <v>-161453.81</v>
      </c>
      <c r="D313" s="122">
        <v>-134120.48000000001</v>
      </c>
      <c r="E313" s="122">
        <v>-91751.820368000001</v>
      </c>
      <c r="F313" s="122">
        <v>-42368.659632000003</v>
      </c>
      <c r="G313" s="122">
        <v>-589755.01036800002</v>
      </c>
      <c r="H313" s="122">
        <v>-203822.46963199999</v>
      </c>
      <c r="I313" s="122">
        <v>-793577.48</v>
      </c>
    </row>
    <row r="314" spans="1:9" x14ac:dyDescent="0.25">
      <c r="A314" s="105" t="s">
        <v>332</v>
      </c>
      <c r="B314" s="126">
        <v>2160098.0299999998</v>
      </c>
      <c r="C314" s="126">
        <v>-115156.85</v>
      </c>
      <c r="D314" s="126">
        <v>18639222.670000002</v>
      </c>
      <c r="E314" s="127">
        <v>12751092.228546999</v>
      </c>
      <c r="F314" s="127">
        <v>5888130.4414529996</v>
      </c>
      <c r="G314" s="127">
        <v>14911190.2585469</v>
      </c>
      <c r="H314" s="127">
        <v>5772973.591453</v>
      </c>
      <c r="I314" s="127">
        <v>20684163.849999901</v>
      </c>
    </row>
    <row r="315" spans="1:9" x14ac:dyDescent="0.25">
      <c r="A315" s="107" t="s">
        <v>333</v>
      </c>
      <c r="B315" s="121"/>
      <c r="C315" s="121"/>
      <c r="D315" s="121"/>
      <c r="E315" s="121"/>
      <c r="F315" s="121"/>
      <c r="G315" s="121"/>
      <c r="H315" s="121"/>
      <c r="I315" s="121"/>
    </row>
    <row r="316" spans="1:9" x14ac:dyDescent="0.25">
      <c r="A316" s="105" t="s">
        <v>334</v>
      </c>
      <c r="B316" s="122">
        <v>0</v>
      </c>
      <c r="C316" s="122">
        <v>0</v>
      </c>
      <c r="D316" s="122">
        <v>0</v>
      </c>
      <c r="E316" s="122">
        <v>0</v>
      </c>
      <c r="F316" s="122">
        <v>0</v>
      </c>
      <c r="G316" s="122">
        <v>0</v>
      </c>
      <c r="H316" s="122">
        <v>0</v>
      </c>
      <c r="I316" s="122">
        <v>0</v>
      </c>
    </row>
    <row r="317" spans="1:9" x14ac:dyDescent="0.25">
      <c r="A317" s="108" t="s">
        <v>335</v>
      </c>
      <c r="B317" s="122">
        <v>0</v>
      </c>
      <c r="C317" s="122">
        <v>0</v>
      </c>
      <c r="D317" s="122">
        <v>0</v>
      </c>
      <c r="E317" s="122">
        <v>0</v>
      </c>
      <c r="F317" s="122">
        <v>0</v>
      </c>
      <c r="G317" s="122">
        <v>0</v>
      </c>
      <c r="H317" s="122">
        <v>0</v>
      </c>
      <c r="I317" s="122">
        <v>0</v>
      </c>
    </row>
    <row r="318" spans="1:9" x14ac:dyDescent="0.25">
      <c r="A318" s="105" t="s">
        <v>336</v>
      </c>
      <c r="B318" s="126">
        <v>0</v>
      </c>
      <c r="C318" s="126">
        <v>0</v>
      </c>
      <c r="D318" s="126">
        <v>0</v>
      </c>
      <c r="E318" s="127">
        <v>0</v>
      </c>
      <c r="F318" s="127">
        <v>0</v>
      </c>
      <c r="G318" s="127">
        <v>0</v>
      </c>
      <c r="H318" s="127">
        <v>0</v>
      </c>
      <c r="I318" s="127">
        <v>0</v>
      </c>
    </row>
    <row r="319" spans="1:9" x14ac:dyDescent="0.25">
      <c r="A319" s="106"/>
      <c r="B319" s="123"/>
      <c r="C319" s="123"/>
      <c r="D319" s="123"/>
      <c r="E319" s="123"/>
      <c r="F319" s="123"/>
      <c r="G319" s="123"/>
      <c r="H319" s="123"/>
      <c r="I319" s="123"/>
    </row>
    <row r="320" spans="1:9" ht="15.75" thickBot="1" x14ac:dyDescent="0.3">
      <c r="A320" s="110" t="s">
        <v>1</v>
      </c>
      <c r="B320" s="134">
        <v>1501537.3199999901</v>
      </c>
      <c r="C320" s="134">
        <v>-363746.85</v>
      </c>
      <c r="D320" s="134">
        <v>8836118.8000000007</v>
      </c>
      <c r="E320" s="135">
        <v>6044788.87108</v>
      </c>
      <c r="F320" s="135">
        <v>2791329.9289199999</v>
      </c>
      <c r="G320" s="135">
        <v>7546326.19107999</v>
      </c>
      <c r="H320" s="135">
        <v>2427583.0789200002</v>
      </c>
      <c r="I320" s="135">
        <v>9973909.2699999902</v>
      </c>
    </row>
    <row r="321" spans="1:9" ht="15.75" thickTop="1" x14ac:dyDescent="0.25">
      <c r="A321" s="106"/>
      <c r="B321" s="123"/>
      <c r="C321" s="123"/>
      <c r="D321" s="123"/>
      <c r="E321" s="123"/>
      <c r="F321" s="123"/>
      <c r="G321" s="123"/>
      <c r="H321" s="123"/>
      <c r="I321" s="123"/>
    </row>
    <row r="322" spans="1:9" ht="15.75" thickBot="1" x14ac:dyDescent="0.3">
      <c r="A322" s="110" t="s">
        <v>0</v>
      </c>
      <c r="B322" s="165">
        <v>33928482.25</v>
      </c>
      <c r="C322" s="165">
        <v>27599970.34</v>
      </c>
      <c r="D322" s="166">
        <v>-26342569.489999998</v>
      </c>
      <c r="E322" s="167">
        <v>-17710904.443193</v>
      </c>
      <c r="F322" s="167">
        <v>-8631665.0468069892</v>
      </c>
      <c r="G322" s="167">
        <v>16217577.806807</v>
      </c>
      <c r="H322" s="167">
        <v>18968305.293193001</v>
      </c>
      <c r="I322" s="167">
        <v>35185883.100000001</v>
      </c>
    </row>
    <row r="323" spans="1:9" ht="15.75" thickTop="1" x14ac:dyDescent="0.25">
      <c r="A323" s="1"/>
      <c r="B323" s="104"/>
      <c r="C323" s="104"/>
      <c r="D323" s="104"/>
      <c r="E323" s="104"/>
      <c r="F323" s="104"/>
      <c r="G323" s="104"/>
      <c r="H323" s="104"/>
      <c r="I323" s="104"/>
    </row>
    <row r="324" spans="1:9" x14ac:dyDescent="0.25">
      <c r="A324" s="2"/>
      <c r="B324" s="104"/>
      <c r="C324" s="104"/>
      <c r="D324" s="104"/>
      <c r="E324" s="104"/>
      <c r="F324" s="104"/>
      <c r="G324" s="104"/>
      <c r="H324" s="104"/>
      <c r="I324" s="104"/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&amp;N&amp;R&amp;"Arial,Regular"&amp;9Unallocated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workbookViewId="0">
      <pane xSplit="2" ySplit="5" topLeftCell="C18" activePane="bottomRight" state="frozen"/>
      <selection activeCell="H17" sqref="H17"/>
      <selection pane="topRight" activeCell="H17" sqref="H17"/>
      <selection pane="bottomLeft" activeCell="H17" sqref="H17"/>
      <selection pane="bottomRight" activeCell="H8" sqref="H8"/>
    </sheetView>
  </sheetViews>
  <sheetFormatPr defaultColWidth="8.85546875" defaultRowHeight="12.75" outlineLevelRow="1" outlineLevelCol="1" x14ac:dyDescent="0.2"/>
  <cols>
    <col min="1" max="1" width="3.28515625" style="48" customWidth="1"/>
    <col min="2" max="2" width="48.5703125" style="48" customWidth="1"/>
    <col min="3" max="3" width="15.140625" style="48" customWidth="1"/>
    <col min="4" max="4" width="13.85546875" style="48" customWidth="1"/>
    <col min="5" max="5" width="13.140625" style="48" customWidth="1"/>
    <col min="6" max="6" width="13.7109375" style="48" customWidth="1"/>
    <col min="7" max="7" width="12.28515625" style="48" customWidth="1"/>
    <col min="8" max="8" width="15.7109375" style="48" customWidth="1"/>
    <col min="9" max="9" width="5" style="48" hidden="1" customWidth="1" outlineLevel="1"/>
    <col min="10" max="10" width="22.7109375" style="48" hidden="1" customWidth="1" outlineLevel="1"/>
    <col min="11" max="11" width="8.85546875" style="48" collapsed="1"/>
    <col min="12" max="16384" width="8.85546875" style="48"/>
  </cols>
  <sheetData>
    <row r="1" spans="1:10" ht="15.95" customHeight="1" x14ac:dyDescent="0.2">
      <c r="A1" s="47"/>
      <c r="B1" s="175" t="s">
        <v>337</v>
      </c>
      <c r="C1" s="175"/>
      <c r="D1" s="175"/>
      <c r="E1" s="175"/>
      <c r="F1" s="175"/>
      <c r="G1" s="175"/>
      <c r="H1" s="175"/>
    </row>
    <row r="2" spans="1:10" ht="15.95" customHeight="1" x14ac:dyDescent="0.2">
      <c r="A2" s="49"/>
      <c r="B2" s="176" t="s">
        <v>349</v>
      </c>
      <c r="C2" s="176"/>
      <c r="D2" s="176"/>
      <c r="E2" s="176"/>
      <c r="F2" s="176"/>
      <c r="G2" s="176"/>
      <c r="H2" s="176"/>
    </row>
    <row r="3" spans="1:10" ht="15.95" customHeight="1" x14ac:dyDescent="0.2">
      <c r="A3" s="176" t="str">
        <f>Allocated!A3</f>
        <v>FOR THE MONTH ENDED FEBRUARY 29, 2016</v>
      </c>
      <c r="B3" s="176"/>
      <c r="C3" s="176"/>
      <c r="D3" s="176"/>
      <c r="E3" s="176"/>
      <c r="F3" s="176"/>
      <c r="G3" s="176"/>
      <c r="H3" s="176"/>
    </row>
    <row r="4" spans="1:10" ht="15.95" customHeight="1" x14ac:dyDescent="0.2">
      <c r="A4" s="50"/>
      <c r="B4" s="177" t="str">
        <f>Allocated!A5</f>
        <v>(Based on allocation factors developed using 12 ME 12/31/2015 information)</v>
      </c>
      <c r="C4" s="177"/>
      <c r="D4" s="177"/>
      <c r="E4" s="177"/>
      <c r="F4" s="177"/>
      <c r="G4" s="177"/>
      <c r="H4" s="177"/>
      <c r="J4" s="48" t="s">
        <v>350</v>
      </c>
    </row>
    <row r="5" spans="1:10" ht="51" x14ac:dyDescent="0.2">
      <c r="A5" s="51"/>
      <c r="B5" s="52" t="s">
        <v>351</v>
      </c>
      <c r="C5" s="53" t="s">
        <v>352</v>
      </c>
      <c r="D5" s="53" t="s">
        <v>353</v>
      </c>
      <c r="E5" s="54" t="s">
        <v>354</v>
      </c>
      <c r="F5" s="55" t="s">
        <v>355</v>
      </c>
      <c r="G5" s="55" t="s">
        <v>356</v>
      </c>
      <c r="H5" s="53" t="s">
        <v>33</v>
      </c>
    </row>
    <row r="6" spans="1:10" ht="15.95" customHeight="1" x14ac:dyDescent="0.2">
      <c r="A6" s="56" t="s">
        <v>18</v>
      </c>
      <c r="B6" s="57"/>
      <c r="C6" s="58"/>
      <c r="D6" s="58"/>
      <c r="E6" s="59"/>
      <c r="F6" s="60"/>
      <c r="G6" s="60"/>
      <c r="H6" s="20"/>
    </row>
    <row r="7" spans="1:10" ht="15.95" customHeight="1" x14ac:dyDescent="0.2">
      <c r="A7" s="56"/>
      <c r="B7" s="61" t="s">
        <v>357</v>
      </c>
      <c r="C7" s="62">
        <f t="shared" ref="C7:D10" si="0">$H7*F7</f>
        <v>12990.502928999942</v>
      </c>
      <c r="D7" s="62">
        <f t="shared" si="0"/>
        <v>9356.8270709999579</v>
      </c>
      <c r="E7" s="63">
        <v>1</v>
      </c>
      <c r="F7" s="64">
        <f>VLOOKUP($E7,$B$60:$G$66,5,FALSE)</f>
        <v>0.58130000000000004</v>
      </c>
      <c r="G7" s="64">
        <f>VLOOKUP($E7,$B$60:$G$66,6,FALSE)</f>
        <v>0.41870000000000002</v>
      </c>
      <c r="H7" s="15">
        <f>'Unallocated Detail'!D199</f>
        <v>22347.3299999999</v>
      </c>
    </row>
    <row r="8" spans="1:10" ht="15.95" customHeight="1" x14ac:dyDescent="0.2">
      <c r="A8" s="56" t="s">
        <v>358</v>
      </c>
      <c r="B8" s="61" t="s">
        <v>359</v>
      </c>
      <c r="C8" s="65">
        <f t="shared" si="0"/>
        <v>27447.095631999942</v>
      </c>
      <c r="D8" s="65">
        <f t="shared" si="0"/>
        <v>16342.144367999963</v>
      </c>
      <c r="E8" s="63">
        <v>2</v>
      </c>
      <c r="F8" s="64">
        <f>VLOOKUP($E8,$B$60:$G$66,5,FALSE)</f>
        <v>0.62680000000000002</v>
      </c>
      <c r="G8" s="64">
        <f>VLOOKUP($E8,$B$60:$G$66,6,FALSE)</f>
        <v>0.37319999999999998</v>
      </c>
      <c r="H8" s="168">
        <f>'Unallocated Detail'!D200</f>
        <v>43789.239999999903</v>
      </c>
    </row>
    <row r="9" spans="1:10" ht="15.95" customHeight="1" x14ac:dyDescent="0.2">
      <c r="A9" s="56" t="s">
        <v>358</v>
      </c>
      <c r="B9" s="61" t="s">
        <v>360</v>
      </c>
      <c r="C9" s="65">
        <f t="shared" si="0"/>
        <v>1458750.0687709944</v>
      </c>
      <c r="D9" s="65">
        <f t="shared" si="0"/>
        <v>1050711.6012289959</v>
      </c>
      <c r="E9" s="63">
        <v>1</v>
      </c>
      <c r="F9" s="64">
        <f>VLOOKUP($E9,$B$60:$G$66,5,FALSE)</f>
        <v>0.58130000000000004</v>
      </c>
      <c r="G9" s="64">
        <f>VLOOKUP($E9,$B$60:$G$66,6,FALSE)</f>
        <v>0.41870000000000002</v>
      </c>
      <c r="H9" s="168">
        <f>'Unallocated Detail'!D201</f>
        <v>2509461.6699999901</v>
      </c>
    </row>
    <row r="10" spans="1:10" ht="15.95" customHeight="1" x14ac:dyDescent="0.2">
      <c r="A10" s="56" t="s">
        <v>358</v>
      </c>
      <c r="B10" s="61" t="s">
        <v>361</v>
      </c>
      <c r="C10" s="66">
        <f t="shared" si="0"/>
        <v>0</v>
      </c>
      <c r="D10" s="66">
        <f t="shared" si="0"/>
        <v>0</v>
      </c>
      <c r="E10" s="67">
        <v>1</v>
      </c>
      <c r="F10" s="68">
        <f>VLOOKUP($E10,$B$60:$G$66,5,FALSE)</f>
        <v>0.58130000000000004</v>
      </c>
      <c r="G10" s="68">
        <f>VLOOKUP($E10,$B$60:$G$66,6,FALSE)</f>
        <v>0.41870000000000002</v>
      </c>
      <c r="H10" s="169">
        <f>'Unallocated Detail'!D202</f>
        <v>0</v>
      </c>
      <c r="J10" s="14">
        <f>+C11+D11-H11</f>
        <v>0</v>
      </c>
    </row>
    <row r="11" spans="1:10" ht="15.95" customHeight="1" x14ac:dyDescent="0.2">
      <c r="A11" s="56" t="s">
        <v>358</v>
      </c>
      <c r="B11" s="57" t="s">
        <v>362</v>
      </c>
      <c r="C11" s="170">
        <f>SUM(C7:C10)</f>
        <v>1499187.6673319943</v>
      </c>
      <c r="D11" s="170">
        <f>SUM(D7:D10)</f>
        <v>1076410.5726679959</v>
      </c>
      <c r="E11" s="63"/>
      <c r="F11" s="62"/>
      <c r="G11" s="69"/>
      <c r="H11" s="168">
        <f>SUM(H7:H10)</f>
        <v>2575598.23999999</v>
      </c>
      <c r="J11" s="14">
        <f>H11-'Unallocated Detail'!D204</f>
        <v>0</v>
      </c>
    </row>
    <row r="12" spans="1:10" ht="15.95" customHeight="1" x14ac:dyDescent="0.2">
      <c r="A12" s="56" t="s">
        <v>17</v>
      </c>
      <c r="B12" s="57"/>
      <c r="C12" s="170"/>
      <c r="D12" s="170"/>
      <c r="E12" s="63"/>
      <c r="F12" s="69"/>
      <c r="G12" s="69"/>
      <c r="H12" s="168"/>
    </row>
    <row r="13" spans="1:10" ht="15.95" customHeight="1" x14ac:dyDescent="0.2">
      <c r="A13" s="56"/>
      <c r="B13" s="61" t="s">
        <v>363</v>
      </c>
      <c r="C13" s="170">
        <f t="shared" ref="C13:D19" si="1">$H13*F13</f>
        <v>65365.848010000002</v>
      </c>
      <c r="D13" s="170">
        <f t="shared" si="1"/>
        <v>47081.851990000003</v>
      </c>
      <c r="E13" s="63">
        <v>1</v>
      </c>
      <c r="F13" s="64">
        <f t="shared" ref="F13:F19" si="2">VLOOKUP($E13,$B$60:$G$66,5,FALSE)</f>
        <v>0.58130000000000004</v>
      </c>
      <c r="G13" s="64">
        <f t="shared" ref="G13:G19" si="3">VLOOKUP($E13,$B$60:$G$66,6,FALSE)</f>
        <v>0.41870000000000002</v>
      </c>
      <c r="H13" s="170">
        <f>'Unallocated Detail'!D206</f>
        <v>112447.7</v>
      </c>
    </row>
    <row r="14" spans="1:10" ht="15.95" customHeight="1" x14ac:dyDescent="0.2">
      <c r="A14" s="56" t="s">
        <v>358</v>
      </c>
      <c r="B14" s="61" t="s">
        <v>364</v>
      </c>
      <c r="C14" s="170">
        <f t="shared" si="1"/>
        <v>58324.683183000008</v>
      </c>
      <c r="D14" s="170">
        <f t="shared" si="1"/>
        <v>42010.226817000002</v>
      </c>
      <c r="E14" s="63">
        <v>1</v>
      </c>
      <c r="F14" s="64">
        <f t="shared" si="2"/>
        <v>0.58130000000000004</v>
      </c>
      <c r="G14" s="64">
        <f t="shared" si="3"/>
        <v>0.41870000000000002</v>
      </c>
      <c r="H14" s="170">
        <f>'Unallocated Detail'!D207</f>
        <v>100334.91</v>
      </c>
    </row>
    <row r="15" spans="1:10" ht="15.95" customHeight="1" x14ac:dyDescent="0.2">
      <c r="A15" s="56" t="s">
        <v>358</v>
      </c>
      <c r="B15" s="61" t="s">
        <v>365</v>
      </c>
      <c r="C15" s="170">
        <f t="shared" si="1"/>
        <v>7645.7691439999999</v>
      </c>
      <c r="D15" s="170">
        <f t="shared" si="1"/>
        <v>5507.1108560000002</v>
      </c>
      <c r="E15" s="63">
        <v>1</v>
      </c>
      <c r="F15" s="64">
        <f t="shared" si="2"/>
        <v>0.58130000000000004</v>
      </c>
      <c r="G15" s="64">
        <f t="shared" si="3"/>
        <v>0.41870000000000002</v>
      </c>
      <c r="H15" s="170">
        <f>'Unallocated Detail'!D208</f>
        <v>13152.88</v>
      </c>
    </row>
    <row r="16" spans="1:10" ht="15.95" customHeight="1" x14ac:dyDescent="0.2">
      <c r="A16" s="56"/>
      <c r="B16" s="61" t="s">
        <v>366</v>
      </c>
      <c r="C16" s="170">
        <f t="shared" si="1"/>
        <v>0</v>
      </c>
      <c r="D16" s="170">
        <f t="shared" si="1"/>
        <v>0</v>
      </c>
      <c r="E16" s="63">
        <v>1</v>
      </c>
      <c r="F16" s="64">
        <f t="shared" si="2"/>
        <v>0.58130000000000004</v>
      </c>
      <c r="G16" s="64">
        <f t="shared" si="3"/>
        <v>0.41870000000000002</v>
      </c>
      <c r="H16" s="170">
        <f>'Unallocated Detail'!D209</f>
        <v>0</v>
      </c>
    </row>
    <row r="17" spans="1:10" ht="15.95" customHeight="1" x14ac:dyDescent="0.2">
      <c r="A17" s="56" t="s">
        <v>358</v>
      </c>
      <c r="B17" s="61" t="s">
        <v>367</v>
      </c>
      <c r="C17" s="170">
        <f t="shared" si="1"/>
        <v>0</v>
      </c>
      <c r="D17" s="170">
        <f t="shared" si="1"/>
        <v>0</v>
      </c>
      <c r="E17" s="63">
        <v>1</v>
      </c>
      <c r="F17" s="64">
        <f t="shared" si="2"/>
        <v>0.58130000000000004</v>
      </c>
      <c r="G17" s="64">
        <f t="shared" si="3"/>
        <v>0.41870000000000002</v>
      </c>
      <c r="H17" s="170">
        <f>'Unallocated Detail'!D210</f>
        <v>0</v>
      </c>
    </row>
    <row r="18" spans="1:10" ht="15.95" customHeight="1" x14ac:dyDescent="0.2">
      <c r="A18" s="56"/>
      <c r="B18" s="61" t="s">
        <v>368</v>
      </c>
      <c r="C18" s="170">
        <f t="shared" si="1"/>
        <v>0</v>
      </c>
      <c r="D18" s="170">
        <f t="shared" si="1"/>
        <v>0</v>
      </c>
      <c r="E18" s="63">
        <v>1</v>
      </c>
      <c r="F18" s="64">
        <f t="shared" si="2"/>
        <v>0.58130000000000004</v>
      </c>
      <c r="G18" s="64">
        <f t="shared" si="3"/>
        <v>0.41870000000000002</v>
      </c>
      <c r="H18" s="170">
        <f>'Unallocated Detail'!D211</f>
        <v>0</v>
      </c>
    </row>
    <row r="19" spans="1:10" ht="15.95" customHeight="1" x14ac:dyDescent="0.2">
      <c r="A19" s="56"/>
      <c r="B19" s="61" t="s">
        <v>369</v>
      </c>
      <c r="C19" s="169">
        <f t="shared" si="1"/>
        <v>0</v>
      </c>
      <c r="D19" s="169">
        <f t="shared" si="1"/>
        <v>0</v>
      </c>
      <c r="E19" s="67">
        <v>1</v>
      </c>
      <c r="F19" s="68">
        <f t="shared" si="2"/>
        <v>0.58130000000000004</v>
      </c>
      <c r="G19" s="68">
        <f t="shared" si="3"/>
        <v>0.41870000000000002</v>
      </c>
      <c r="H19" s="169">
        <f>'Unallocated Detail'!D212</f>
        <v>0</v>
      </c>
      <c r="J19" s="14">
        <f>+C20+D20-H20</f>
        <v>0</v>
      </c>
    </row>
    <row r="20" spans="1:10" ht="15.95" customHeight="1" x14ac:dyDescent="0.2">
      <c r="A20" s="56" t="s">
        <v>358</v>
      </c>
      <c r="B20" s="57" t="s">
        <v>362</v>
      </c>
      <c r="C20" s="170">
        <f>SUM(C13:C18)</f>
        <v>131336.30033699999</v>
      </c>
      <c r="D20" s="170">
        <f>SUM(D13:D18)</f>
        <v>94599.189663000012</v>
      </c>
      <c r="E20" s="63"/>
      <c r="F20" s="62"/>
      <c r="G20" s="69"/>
      <c r="H20" s="168">
        <f>SUM(H13:H18)</f>
        <v>225935.49</v>
      </c>
      <c r="J20" s="14">
        <f>H20-'Unallocated Detail'!D213</f>
        <v>0</v>
      </c>
    </row>
    <row r="21" spans="1:10" ht="15.95" customHeight="1" x14ac:dyDescent="0.2">
      <c r="A21" s="56" t="s">
        <v>15</v>
      </c>
      <c r="B21" s="57"/>
      <c r="C21" s="170"/>
      <c r="D21" s="170"/>
      <c r="E21" s="63"/>
      <c r="F21" s="69"/>
      <c r="G21" s="69"/>
      <c r="H21" s="168"/>
    </row>
    <row r="22" spans="1:10" ht="15.95" customHeight="1" x14ac:dyDescent="0.2">
      <c r="A22" s="56"/>
      <c r="B22" s="61" t="s">
        <v>370</v>
      </c>
      <c r="C22" s="170">
        <f t="shared" ref="C22:D33" si="4">$H22*F22</f>
        <v>2262688.9212379931</v>
      </c>
      <c r="D22" s="170">
        <f t="shared" si="4"/>
        <v>1044852.2587619969</v>
      </c>
      <c r="E22" s="63">
        <v>4</v>
      </c>
      <c r="F22" s="64">
        <f t="shared" ref="F22:F34" si="5">VLOOKUP($E22,$B$60:$G$66,5,FALSE)</f>
        <v>0.68410000000000004</v>
      </c>
      <c r="G22" s="64">
        <f t="shared" ref="G22:G34" si="6">VLOOKUP($E22,$B$60:$G$66,6,FALSE)</f>
        <v>0.31590000000000001</v>
      </c>
      <c r="H22" s="170">
        <f>'Unallocated Detail'!D218</f>
        <v>3307541.1799999899</v>
      </c>
    </row>
    <row r="23" spans="1:10" ht="15.95" customHeight="1" x14ac:dyDescent="0.2">
      <c r="A23" s="56"/>
      <c r="B23" s="61" t="s">
        <v>371</v>
      </c>
      <c r="C23" s="170">
        <f t="shared" si="4"/>
        <v>277287.05339699931</v>
      </c>
      <c r="D23" s="170">
        <f t="shared" si="4"/>
        <v>128044.11660299968</v>
      </c>
      <c r="E23" s="63">
        <v>4</v>
      </c>
      <c r="F23" s="64">
        <f t="shared" si="5"/>
        <v>0.68410000000000004</v>
      </c>
      <c r="G23" s="64">
        <f t="shared" si="6"/>
        <v>0.31590000000000001</v>
      </c>
      <c r="H23" s="170">
        <f>'Unallocated Detail'!D219</f>
        <v>405331.16999999899</v>
      </c>
    </row>
    <row r="24" spans="1:10" ht="15.95" customHeight="1" x14ac:dyDescent="0.2">
      <c r="A24" s="56" t="s">
        <v>358</v>
      </c>
      <c r="B24" s="61" t="s">
        <v>372</v>
      </c>
      <c r="C24" s="170">
        <f t="shared" si="4"/>
        <v>-13324.366202000001</v>
      </c>
      <c r="D24" s="170">
        <f t="shared" si="4"/>
        <v>-6152.853798000001</v>
      </c>
      <c r="E24" s="63">
        <v>4</v>
      </c>
      <c r="F24" s="64">
        <f t="shared" si="5"/>
        <v>0.68410000000000004</v>
      </c>
      <c r="G24" s="64">
        <f t="shared" si="6"/>
        <v>0.31590000000000001</v>
      </c>
      <c r="H24" s="170">
        <f>'Unallocated Detail'!D220</f>
        <v>-19477.22</v>
      </c>
    </row>
    <row r="25" spans="1:10" ht="15.95" customHeight="1" x14ac:dyDescent="0.2">
      <c r="A25" s="56" t="s">
        <v>358</v>
      </c>
      <c r="B25" s="61" t="s">
        <v>373</v>
      </c>
      <c r="C25" s="170">
        <f t="shared" si="4"/>
        <v>1048956.341093</v>
      </c>
      <c r="D25" s="170">
        <f t="shared" si="4"/>
        <v>484381.38890700002</v>
      </c>
      <c r="E25" s="63">
        <v>4</v>
      </c>
      <c r="F25" s="64">
        <f t="shared" si="5"/>
        <v>0.68410000000000004</v>
      </c>
      <c r="G25" s="64">
        <f t="shared" si="6"/>
        <v>0.31590000000000001</v>
      </c>
      <c r="H25" s="170">
        <f>'Unallocated Detail'!D221</f>
        <v>1533337.73</v>
      </c>
    </row>
    <row r="26" spans="1:10" ht="15.95" customHeight="1" x14ac:dyDescent="0.2">
      <c r="A26" s="56" t="s">
        <v>358</v>
      </c>
      <c r="B26" s="61" t="s">
        <v>374</v>
      </c>
      <c r="C26" s="170">
        <f t="shared" si="4"/>
        <v>46950.15045600001</v>
      </c>
      <c r="D26" s="170">
        <f t="shared" si="4"/>
        <v>30093.089544000002</v>
      </c>
      <c r="E26" s="63">
        <v>3</v>
      </c>
      <c r="F26" s="64">
        <f t="shared" si="5"/>
        <v>0.60940000000000005</v>
      </c>
      <c r="G26" s="64">
        <f t="shared" si="6"/>
        <v>0.3906</v>
      </c>
      <c r="H26" s="170">
        <f>'Unallocated Detail'!D222</f>
        <v>77043.240000000005</v>
      </c>
    </row>
    <row r="27" spans="1:10" ht="15.95" customHeight="1" x14ac:dyDescent="0.2">
      <c r="A27" s="56" t="s">
        <v>358</v>
      </c>
      <c r="B27" s="61" t="s">
        <v>375</v>
      </c>
      <c r="C27" s="170">
        <f t="shared" si="4"/>
        <v>212540.49229300002</v>
      </c>
      <c r="D27" s="170">
        <f t="shared" si="4"/>
        <v>153089.117707</v>
      </c>
      <c r="E27" s="63">
        <v>1</v>
      </c>
      <c r="F27" s="64">
        <f t="shared" si="5"/>
        <v>0.58130000000000004</v>
      </c>
      <c r="G27" s="64">
        <f t="shared" si="6"/>
        <v>0.41870000000000002</v>
      </c>
      <c r="H27" s="170">
        <f>'Unallocated Detail'!D223</f>
        <v>365629.61</v>
      </c>
    </row>
    <row r="28" spans="1:10" ht="15.95" customHeight="1" x14ac:dyDescent="0.2">
      <c r="A28" s="56" t="s">
        <v>358</v>
      </c>
      <c r="B28" s="61" t="s">
        <v>376</v>
      </c>
      <c r="C28" s="170">
        <f t="shared" si="4"/>
        <v>854930.77558199293</v>
      </c>
      <c r="D28" s="170">
        <f t="shared" si="4"/>
        <v>366573.40441799694</v>
      </c>
      <c r="E28" s="63">
        <v>5</v>
      </c>
      <c r="F28" s="64">
        <f t="shared" si="5"/>
        <v>0.69989999999999997</v>
      </c>
      <c r="G28" s="64">
        <f t="shared" si="6"/>
        <v>0.30009999999999998</v>
      </c>
      <c r="H28" s="170">
        <f>'Unallocated Detail'!D224</f>
        <v>1221504.1799999899</v>
      </c>
    </row>
    <row r="29" spans="1:10" ht="15.95" customHeight="1" x14ac:dyDescent="0.2">
      <c r="A29" s="56"/>
      <c r="B29" s="61" t="s">
        <v>377</v>
      </c>
      <c r="C29" s="170">
        <f t="shared" si="4"/>
        <v>36747.478173000003</v>
      </c>
      <c r="D29" s="170">
        <f t="shared" si="4"/>
        <v>16969.051826999999</v>
      </c>
      <c r="E29" s="63">
        <v>4</v>
      </c>
      <c r="F29" s="64">
        <f t="shared" si="5"/>
        <v>0.68410000000000004</v>
      </c>
      <c r="G29" s="64">
        <f t="shared" si="6"/>
        <v>0.31590000000000001</v>
      </c>
      <c r="H29" s="170">
        <f>'Unallocated Detail'!D225</f>
        <v>53716.53</v>
      </c>
    </row>
    <row r="30" spans="1:10" ht="15.95" customHeight="1" x14ac:dyDescent="0.2">
      <c r="A30" s="56" t="s">
        <v>358</v>
      </c>
      <c r="B30" s="61" t="s">
        <v>378</v>
      </c>
      <c r="C30" s="170">
        <f t="shared" si="4"/>
        <v>307.84500000000003</v>
      </c>
      <c r="D30" s="170">
        <f t="shared" si="4"/>
        <v>142.155</v>
      </c>
      <c r="E30" s="63">
        <v>4</v>
      </c>
      <c r="F30" s="64">
        <f t="shared" si="5"/>
        <v>0.68410000000000004</v>
      </c>
      <c r="G30" s="64">
        <f t="shared" si="6"/>
        <v>0.31590000000000001</v>
      </c>
      <c r="H30" s="170">
        <f>'Unallocated Detail'!D226</f>
        <v>450</v>
      </c>
    </row>
    <row r="31" spans="1:10" ht="15.95" customHeight="1" x14ac:dyDescent="0.2">
      <c r="A31" s="56" t="s">
        <v>358</v>
      </c>
      <c r="B31" s="61" t="s">
        <v>379</v>
      </c>
      <c r="C31" s="170">
        <f t="shared" si="4"/>
        <v>113089.501376</v>
      </c>
      <c r="D31" s="170">
        <f t="shared" si="4"/>
        <v>52221.858624</v>
      </c>
      <c r="E31" s="63">
        <v>4</v>
      </c>
      <c r="F31" s="64">
        <f t="shared" si="5"/>
        <v>0.68410000000000004</v>
      </c>
      <c r="G31" s="64">
        <f t="shared" si="6"/>
        <v>0.31590000000000001</v>
      </c>
      <c r="H31" s="170">
        <f>'Unallocated Detail'!D227</f>
        <v>165311.35999999999</v>
      </c>
    </row>
    <row r="32" spans="1:10" ht="15.95" customHeight="1" x14ac:dyDescent="0.2">
      <c r="A32" s="56" t="s">
        <v>358</v>
      </c>
      <c r="B32" s="61" t="s">
        <v>380</v>
      </c>
      <c r="C32" s="170">
        <f t="shared" si="4"/>
        <v>695926.10511</v>
      </c>
      <c r="D32" s="170">
        <f t="shared" si="4"/>
        <v>321360.99489000003</v>
      </c>
      <c r="E32" s="63">
        <v>4</v>
      </c>
      <c r="F32" s="64">
        <f t="shared" si="5"/>
        <v>0.68410000000000004</v>
      </c>
      <c r="G32" s="64">
        <f t="shared" si="6"/>
        <v>0.31590000000000001</v>
      </c>
      <c r="H32" s="170">
        <f>'Unallocated Detail'!D228</f>
        <v>1017287.1</v>
      </c>
    </row>
    <row r="33" spans="1:10" ht="15.95" customHeight="1" x14ac:dyDescent="0.2">
      <c r="A33" s="56"/>
      <c r="B33" s="61" t="s">
        <v>381</v>
      </c>
      <c r="C33" s="170">
        <f t="shared" si="4"/>
        <v>0</v>
      </c>
      <c r="D33" s="170">
        <f t="shared" si="4"/>
        <v>0</v>
      </c>
      <c r="E33" s="63">
        <v>4</v>
      </c>
      <c r="F33" s="64">
        <f t="shared" si="5"/>
        <v>0.68410000000000004</v>
      </c>
      <c r="G33" s="64">
        <f t="shared" si="6"/>
        <v>0.31590000000000001</v>
      </c>
      <c r="H33" s="170">
        <f>'Unallocated Detail'!D229</f>
        <v>0</v>
      </c>
    </row>
    <row r="34" spans="1:10" ht="15.95" customHeight="1" x14ac:dyDescent="0.2">
      <c r="A34" s="56"/>
      <c r="B34" s="61" t="s">
        <v>382</v>
      </c>
      <c r="C34" s="169">
        <f>$H34*F34</f>
        <v>953139.20174699998</v>
      </c>
      <c r="D34" s="169">
        <f>$H34*G34</f>
        <v>440135.468253</v>
      </c>
      <c r="E34" s="67">
        <v>4</v>
      </c>
      <c r="F34" s="68">
        <f t="shared" si="5"/>
        <v>0.68410000000000004</v>
      </c>
      <c r="G34" s="68">
        <f t="shared" si="6"/>
        <v>0.31590000000000001</v>
      </c>
      <c r="H34" s="169">
        <f>'Unallocated Detail'!D230</f>
        <v>1393274.67</v>
      </c>
      <c r="J34" s="14">
        <f>+C35+D35-H35</f>
        <v>0</v>
      </c>
    </row>
    <row r="35" spans="1:10" ht="15.95" customHeight="1" x14ac:dyDescent="0.2">
      <c r="A35" s="56" t="s">
        <v>358</v>
      </c>
      <c r="B35" s="57" t="s">
        <v>362</v>
      </c>
      <c r="C35" s="170">
        <f>SUM(C22:C34)</f>
        <v>6489239.4992629858</v>
      </c>
      <c r="D35" s="170">
        <f>SUM(D22:D34)</f>
        <v>3031710.0507369936</v>
      </c>
      <c r="E35" s="63"/>
      <c r="F35" s="62"/>
      <c r="G35" s="69"/>
      <c r="H35" s="168">
        <f>SUM(H22:H34)</f>
        <v>9520949.5499999784</v>
      </c>
      <c r="J35" s="14">
        <f>H35-'Unallocated Detail'!D231</f>
        <v>-2.2351741790771484E-8</v>
      </c>
    </row>
    <row r="36" spans="1:10" ht="15.95" customHeight="1" x14ac:dyDescent="0.2">
      <c r="A36" s="56" t="s">
        <v>383</v>
      </c>
      <c r="B36" s="57"/>
      <c r="C36" s="170"/>
      <c r="D36" s="170"/>
      <c r="E36" s="63"/>
      <c r="F36" s="69"/>
      <c r="G36" s="69"/>
      <c r="H36" s="168"/>
    </row>
    <row r="37" spans="1:10" ht="15.95" customHeight="1" x14ac:dyDescent="0.2">
      <c r="A37" s="56"/>
      <c r="B37" s="61" t="s">
        <v>384</v>
      </c>
      <c r="C37" s="170">
        <f>$H37*F37</f>
        <v>1286172.0591239999</v>
      </c>
      <c r="D37" s="170">
        <f>$H37*G37</f>
        <v>593921.58087599999</v>
      </c>
      <c r="E37" s="63">
        <v>4</v>
      </c>
      <c r="F37" s="64">
        <f>VLOOKUP($E37,$B$60:$G$66,5,FALSE)</f>
        <v>0.68410000000000004</v>
      </c>
      <c r="G37" s="64">
        <f>VLOOKUP($E37,$B$60:$G$66,6,FALSE)</f>
        <v>0.31590000000000001</v>
      </c>
      <c r="H37" s="170">
        <f>'Unallocated Detail'!D236</f>
        <v>1880093.64</v>
      </c>
    </row>
    <row r="38" spans="1:10" ht="15.95" customHeight="1" x14ac:dyDescent="0.2">
      <c r="A38" s="56"/>
      <c r="B38" s="71" t="s">
        <v>385</v>
      </c>
      <c r="C38" s="169">
        <f>$H38*F38</f>
        <v>10449.750638000001</v>
      </c>
      <c r="D38" s="169">
        <f>$H38*G38</f>
        <v>4825.4293619999999</v>
      </c>
      <c r="E38" s="67">
        <v>4</v>
      </c>
      <c r="F38" s="68">
        <f>VLOOKUP($E38,$B$60:$G$66,5,FALSE)</f>
        <v>0.68410000000000004</v>
      </c>
      <c r="G38" s="68">
        <f>VLOOKUP($E38,$B$60:$G$66,6,FALSE)</f>
        <v>0.31590000000000001</v>
      </c>
      <c r="H38" s="169">
        <f>'Unallocated Detail'!D237</f>
        <v>15275.18</v>
      </c>
      <c r="J38" s="14">
        <f>+C39+D39-H39</f>
        <v>0</v>
      </c>
    </row>
    <row r="39" spans="1:10" ht="15.95" customHeight="1" x14ac:dyDescent="0.2">
      <c r="A39" s="56"/>
      <c r="B39" s="57" t="s">
        <v>362</v>
      </c>
      <c r="C39" s="170">
        <f>SUM(C37:C38)</f>
        <v>1296621.8097619999</v>
      </c>
      <c r="D39" s="170">
        <f>SUM(D37:D38)</f>
        <v>598747.01023799996</v>
      </c>
      <c r="E39" s="63"/>
      <c r="F39" s="69"/>
      <c r="G39" s="69"/>
      <c r="H39" s="171">
        <f>SUM(H37:H38)</f>
        <v>1895368.8199999998</v>
      </c>
      <c r="J39" s="14">
        <f>H39-'Unallocated Detail'!D238</f>
        <v>9.7788870334625244E-9</v>
      </c>
    </row>
    <row r="40" spans="1:10" ht="15.95" customHeight="1" x14ac:dyDescent="0.2">
      <c r="A40" s="56" t="s">
        <v>13</v>
      </c>
      <c r="B40" s="61"/>
      <c r="C40" s="170"/>
      <c r="D40" s="170"/>
      <c r="E40" s="63"/>
      <c r="F40" s="69"/>
      <c r="G40" s="69"/>
      <c r="H40" s="168"/>
    </row>
    <row r="41" spans="1:10" ht="15.95" customHeight="1" x14ac:dyDescent="0.2">
      <c r="A41" s="56"/>
      <c r="B41" s="61" t="s">
        <v>386</v>
      </c>
      <c r="C41" s="170">
        <f t="shared" ref="C41:D43" si="7">$H41*F41</f>
        <v>1794099.04244</v>
      </c>
      <c r="D41" s="170">
        <f t="shared" si="7"/>
        <v>828469.35756000003</v>
      </c>
      <c r="E41" s="63">
        <v>4</v>
      </c>
      <c r="F41" s="64">
        <f>VLOOKUP($E41,$B$60:$G$66,5,FALSE)</f>
        <v>0.68410000000000004</v>
      </c>
      <c r="G41" s="64">
        <f>VLOOKUP($E41,$B$60:$G$66,6,FALSE)</f>
        <v>0.31590000000000001</v>
      </c>
      <c r="H41" s="170">
        <f>'Unallocated Detail'!D240</f>
        <v>2622568.4</v>
      </c>
    </row>
    <row r="42" spans="1:10" ht="15.95" customHeight="1" x14ac:dyDescent="0.2">
      <c r="A42" s="56"/>
      <c r="B42" s="61" t="s">
        <v>387</v>
      </c>
      <c r="C42" s="170">
        <f t="shared" si="7"/>
        <v>0</v>
      </c>
      <c r="D42" s="170">
        <f t="shared" si="7"/>
        <v>0</v>
      </c>
      <c r="E42" s="63">
        <v>4</v>
      </c>
      <c r="F42" s="64">
        <f>VLOOKUP($E42,$B$60:$G$66,5,FALSE)</f>
        <v>0.68410000000000004</v>
      </c>
      <c r="G42" s="64">
        <f>VLOOKUP($E42,$B$60:$G$66,6,FALSE)</f>
        <v>0.31590000000000001</v>
      </c>
      <c r="H42" s="170">
        <f>'Unallocated Detail'!D241</f>
        <v>0</v>
      </c>
    </row>
    <row r="43" spans="1:10" ht="15.95" customHeight="1" x14ac:dyDescent="0.2">
      <c r="A43" s="56"/>
      <c r="B43" s="71" t="s">
        <v>388</v>
      </c>
      <c r="C43" s="169">
        <f t="shared" si="7"/>
        <v>891.32073100000014</v>
      </c>
      <c r="D43" s="169">
        <f t="shared" si="7"/>
        <v>411.58926900000006</v>
      </c>
      <c r="E43" s="67">
        <v>4</v>
      </c>
      <c r="F43" s="68">
        <f>VLOOKUP($E43,$B$60:$G$66,5,FALSE)</f>
        <v>0.68410000000000004</v>
      </c>
      <c r="G43" s="68">
        <f>VLOOKUP($E43,$B$60:$G$66,6,FALSE)</f>
        <v>0.31590000000000001</v>
      </c>
      <c r="H43" s="170">
        <f>'Unallocated Detail'!D242</f>
        <v>1302.9100000000001</v>
      </c>
      <c r="J43" s="14">
        <f>+C44+D44-H44</f>
        <v>0</v>
      </c>
    </row>
    <row r="44" spans="1:10" ht="15.95" customHeight="1" x14ac:dyDescent="0.2">
      <c r="A44" s="56" t="s">
        <v>358</v>
      </c>
      <c r="B44" s="57" t="s">
        <v>362</v>
      </c>
      <c r="C44" s="170">
        <f>SUM(C41:C43)</f>
        <v>1794990.363171</v>
      </c>
      <c r="D44" s="170">
        <f>SUM(D41:D43)</f>
        <v>828880.94682900002</v>
      </c>
      <c r="E44" s="63"/>
      <c r="F44" s="69"/>
      <c r="G44" s="69"/>
      <c r="H44" s="171">
        <f>SUM(H41:H43)</f>
        <v>2623871.31</v>
      </c>
      <c r="J44" s="14">
        <f>H44-'Unallocated Detail'!D243</f>
        <v>0</v>
      </c>
    </row>
    <row r="45" spans="1:10" ht="15.95" customHeight="1" x14ac:dyDescent="0.2">
      <c r="A45" s="56" t="s">
        <v>389</v>
      </c>
      <c r="B45" s="57"/>
      <c r="C45" s="170"/>
      <c r="D45" s="170"/>
      <c r="E45" s="63"/>
      <c r="F45" s="69"/>
      <c r="G45" s="69"/>
      <c r="H45" s="168"/>
    </row>
    <row r="46" spans="1:10" ht="15.95" customHeight="1" x14ac:dyDescent="0.2">
      <c r="A46" s="56"/>
      <c r="B46" s="71" t="s">
        <v>390</v>
      </c>
      <c r="C46" s="169">
        <f>$H46*F46</f>
        <v>454739.93224800006</v>
      </c>
      <c r="D46" s="169">
        <f>$H46*G46</f>
        <v>209987.34775200003</v>
      </c>
      <c r="E46" s="67">
        <v>4</v>
      </c>
      <c r="F46" s="68">
        <f>VLOOKUP($E46,$B$60:$G$66,5,FALSE)</f>
        <v>0.68410000000000004</v>
      </c>
      <c r="G46" s="68">
        <f>VLOOKUP($E46,$B$60:$G$66,6,FALSE)</f>
        <v>0.31590000000000001</v>
      </c>
      <c r="H46" s="172">
        <f>'Unallocated Detail'!D262</f>
        <v>664727.28</v>
      </c>
      <c r="J46" s="14">
        <f>+C47+D47-H47</f>
        <v>0</v>
      </c>
    </row>
    <row r="47" spans="1:10" ht="15.95" customHeight="1" x14ac:dyDescent="0.2">
      <c r="A47" s="56" t="s">
        <v>358</v>
      </c>
      <c r="B47" s="57" t="s">
        <v>362</v>
      </c>
      <c r="C47" s="170">
        <f>C46</f>
        <v>454739.93224800006</v>
      </c>
      <c r="D47" s="170">
        <f>D46</f>
        <v>209987.34775200003</v>
      </c>
      <c r="E47" s="63"/>
      <c r="F47" s="69"/>
      <c r="G47" s="69"/>
      <c r="H47" s="168">
        <f>H46</f>
        <v>664727.28</v>
      </c>
      <c r="J47" s="14">
        <f>H47-'Unallocated Detail'!D263</f>
        <v>0</v>
      </c>
    </row>
    <row r="48" spans="1:10" ht="15.95" customHeight="1" x14ac:dyDescent="0.2">
      <c r="A48" s="56"/>
      <c r="B48" s="57"/>
      <c r="C48" s="170"/>
      <c r="D48" s="170"/>
      <c r="E48" s="63"/>
      <c r="F48" s="69"/>
      <c r="G48" s="69"/>
      <c r="H48" s="168"/>
    </row>
    <row r="49" spans="1:10" ht="15.95" customHeight="1" x14ac:dyDescent="0.2">
      <c r="A49" s="73" t="s">
        <v>391</v>
      </c>
      <c r="B49" s="50"/>
      <c r="C49" s="170"/>
      <c r="D49" s="170"/>
      <c r="E49" s="74"/>
      <c r="F49" s="74"/>
      <c r="G49" s="74"/>
      <c r="H49" s="168"/>
    </row>
    <row r="50" spans="1:10" ht="15.95" customHeight="1" x14ac:dyDescent="0.2">
      <c r="A50" s="73"/>
      <c r="B50" s="71" t="s">
        <v>392</v>
      </c>
      <c r="C50" s="169">
        <v>0</v>
      </c>
      <c r="D50" s="169">
        <v>0</v>
      </c>
      <c r="E50" s="67">
        <v>4</v>
      </c>
      <c r="F50" s="68">
        <f>VLOOKUP($E50,$B$60:$G$66,5,FALSE)</f>
        <v>0.68410000000000004</v>
      </c>
      <c r="G50" s="68">
        <f>VLOOKUP($E50,$B$60:$G$66,6,FALSE)</f>
        <v>0.31590000000000001</v>
      </c>
      <c r="H50" s="172">
        <v>0</v>
      </c>
      <c r="J50" s="14">
        <f>+C51+D51-H51</f>
        <v>0</v>
      </c>
    </row>
    <row r="51" spans="1:10" ht="15.95" customHeight="1" x14ac:dyDescent="0.2">
      <c r="A51" s="73"/>
      <c r="B51" s="57" t="s">
        <v>362</v>
      </c>
      <c r="C51" s="170">
        <f>SUM(C50)</f>
        <v>0</v>
      </c>
      <c r="D51" s="170">
        <f>SUM(D50)</f>
        <v>0</v>
      </c>
      <c r="E51" s="63"/>
      <c r="F51" s="75"/>
      <c r="G51" s="75"/>
      <c r="H51" s="168">
        <f>SUM(H50)</f>
        <v>0</v>
      </c>
    </row>
    <row r="52" spans="1:10" ht="15.95" customHeight="1" x14ac:dyDescent="0.2">
      <c r="A52" s="73"/>
      <c r="B52" s="50"/>
      <c r="C52" s="170"/>
      <c r="D52" s="170"/>
      <c r="E52" s="63"/>
      <c r="F52" s="69"/>
      <c r="G52" s="69"/>
      <c r="H52" s="168"/>
    </row>
    <row r="53" spans="1:10" ht="15.95" customHeight="1" x14ac:dyDescent="0.2">
      <c r="A53" s="56" t="s">
        <v>393</v>
      </c>
      <c r="B53" s="57"/>
      <c r="C53" s="170"/>
      <c r="D53" s="170"/>
      <c r="E53" s="63"/>
      <c r="F53" s="69"/>
      <c r="G53" s="69"/>
      <c r="H53" s="168"/>
    </row>
    <row r="54" spans="1:10" ht="15.95" customHeight="1" x14ac:dyDescent="0.2">
      <c r="A54" s="56"/>
      <c r="B54" s="71" t="s">
        <v>394</v>
      </c>
      <c r="C54" s="170">
        <f>$H54*F54</f>
        <v>0</v>
      </c>
      <c r="D54" s="170">
        <f>$H54*G54</f>
        <v>0</v>
      </c>
      <c r="E54" s="63">
        <v>4</v>
      </c>
      <c r="F54" s="64">
        <f>VLOOKUP($E54,$B$60:$G$66,5,FALSE)</f>
        <v>0.68410000000000004</v>
      </c>
      <c r="G54" s="76">
        <f>VLOOKUP($E54,$B$60:$G$66,6,FALSE)</f>
        <v>0.31590000000000001</v>
      </c>
      <c r="H54" s="170">
        <f>'Unallocated Detail'!D270</f>
        <v>0</v>
      </c>
    </row>
    <row r="55" spans="1:10" ht="15.95" customHeight="1" x14ac:dyDescent="0.2">
      <c r="A55" s="56"/>
      <c r="B55" s="71" t="s">
        <v>395</v>
      </c>
      <c r="C55" s="169">
        <f>$H55*F55</f>
        <v>0</v>
      </c>
      <c r="D55" s="169">
        <f>$H55*G55</f>
        <v>0</v>
      </c>
      <c r="E55" s="77">
        <v>4</v>
      </c>
      <c r="F55" s="68">
        <f>VLOOKUP($E55,$B$60:$G$66,5,FALSE)</f>
        <v>0.68410000000000004</v>
      </c>
      <c r="G55" s="68">
        <f>VLOOKUP($E55,$B$60:$G$66,6,FALSE)</f>
        <v>0.31590000000000001</v>
      </c>
      <c r="H55" s="169">
        <f>'Unallocated Detail'!D271</f>
        <v>0</v>
      </c>
      <c r="J55" s="14">
        <f>+C56+D56-H56</f>
        <v>0</v>
      </c>
    </row>
    <row r="56" spans="1:10" ht="15.95" customHeight="1" x14ac:dyDescent="0.2">
      <c r="A56" s="78" t="s">
        <v>358</v>
      </c>
      <c r="B56" s="79" t="s">
        <v>362</v>
      </c>
      <c r="C56" s="169">
        <f>SUM(C54:C55)</f>
        <v>0</v>
      </c>
      <c r="D56" s="169">
        <f>SUM(D54:D55)</f>
        <v>0</v>
      </c>
      <c r="E56" s="67"/>
      <c r="F56" s="80"/>
      <c r="G56" s="80"/>
      <c r="H56" s="172">
        <f>SUM(H54:H55)</f>
        <v>0</v>
      </c>
      <c r="J56" s="14">
        <v>0</v>
      </c>
    </row>
    <row r="57" spans="1:10" ht="15.95" customHeight="1" x14ac:dyDescent="0.2">
      <c r="A57" s="56"/>
      <c r="B57" s="57"/>
      <c r="C57" s="70"/>
      <c r="D57" s="70"/>
      <c r="E57" s="70"/>
      <c r="F57" s="69"/>
      <c r="G57" s="69"/>
      <c r="H57" s="20"/>
    </row>
    <row r="58" spans="1:10" ht="15.95" customHeight="1" x14ac:dyDescent="0.35">
      <c r="A58" s="78" t="s">
        <v>396</v>
      </c>
      <c r="B58" s="79"/>
      <c r="C58" s="81">
        <f>C56+C51+C47+C44+C39+C35+C20+C11</f>
        <v>11666115.572112979</v>
      </c>
      <c r="D58" s="81">
        <f>D11+D20+D35+D39+D44+D47+D51+D56</f>
        <v>5840335.1178869894</v>
      </c>
      <c r="E58" s="81"/>
      <c r="F58" s="81"/>
      <c r="G58" s="82"/>
      <c r="H58" s="83">
        <f>H11+H20+H35+H39+H44+H47+H51+H56</f>
        <v>17506450.689999968</v>
      </c>
    </row>
    <row r="59" spans="1:10" ht="15.95" customHeight="1" x14ac:dyDescent="0.2">
      <c r="C59" s="84"/>
      <c r="D59" s="84"/>
      <c r="E59" s="84"/>
      <c r="F59" s="84"/>
      <c r="G59" s="84"/>
      <c r="H59" s="84"/>
    </row>
    <row r="60" spans="1:10" ht="15.95" customHeight="1" x14ac:dyDescent="0.2">
      <c r="A60" s="85"/>
      <c r="B60" s="86" t="s">
        <v>397</v>
      </c>
      <c r="C60" s="87"/>
      <c r="D60" s="87"/>
      <c r="E60" s="87"/>
      <c r="F60" s="88" t="s">
        <v>35</v>
      </c>
      <c r="G60" s="88" t="s">
        <v>34</v>
      </c>
      <c r="H60" s="89"/>
    </row>
    <row r="61" spans="1:10" ht="15.95" customHeight="1" x14ac:dyDescent="0.2">
      <c r="A61" s="56"/>
      <c r="B61" s="90">
        <v>1</v>
      </c>
      <c r="C61" s="91" t="s">
        <v>398</v>
      </c>
      <c r="D61" s="35"/>
      <c r="E61" s="35"/>
      <c r="F61" s="92">
        <v>0.58130000000000004</v>
      </c>
      <c r="G61" s="93">
        <v>0.41870000000000002</v>
      </c>
      <c r="H61" s="94">
        <f>SUM(F61:G61)</f>
        <v>1</v>
      </c>
    </row>
    <row r="62" spans="1:10" ht="15.95" customHeight="1" x14ac:dyDescent="0.2">
      <c r="A62" s="56"/>
      <c r="B62" s="90">
        <v>2</v>
      </c>
      <c r="C62" s="91" t="s">
        <v>399</v>
      </c>
      <c r="D62" s="35"/>
      <c r="E62" s="35"/>
      <c r="F62" s="95">
        <v>0.62680000000000002</v>
      </c>
      <c r="G62" s="94">
        <v>0.37319999999999998</v>
      </c>
      <c r="H62" s="94">
        <f>SUM(F62:G62)</f>
        <v>1</v>
      </c>
    </row>
    <row r="63" spans="1:10" ht="15.95" customHeight="1" x14ac:dyDescent="0.2">
      <c r="A63" s="56"/>
      <c r="B63" s="90">
        <v>3</v>
      </c>
      <c r="C63" s="35" t="s">
        <v>400</v>
      </c>
      <c r="D63" s="35"/>
      <c r="E63" s="35"/>
      <c r="F63" s="95">
        <v>0.60940000000000005</v>
      </c>
      <c r="G63" s="94">
        <v>0.3906</v>
      </c>
      <c r="H63" s="94">
        <f>SUM(F63:G63)</f>
        <v>1</v>
      </c>
    </row>
    <row r="64" spans="1:10" ht="15.95" customHeight="1" x14ac:dyDescent="0.2">
      <c r="A64" s="56"/>
      <c r="B64" s="90">
        <v>4</v>
      </c>
      <c r="C64" s="91" t="s">
        <v>401</v>
      </c>
      <c r="D64" s="35"/>
      <c r="E64" s="35"/>
      <c r="F64" s="95">
        <v>0.68410000000000004</v>
      </c>
      <c r="G64" s="94">
        <v>0.31590000000000001</v>
      </c>
      <c r="H64" s="94">
        <f>SUM(F64:G64)</f>
        <v>1</v>
      </c>
    </row>
    <row r="65" spans="1:8" ht="15.95" customHeight="1" x14ac:dyDescent="0.2">
      <c r="A65" s="78"/>
      <c r="B65" s="96">
        <v>5</v>
      </c>
      <c r="C65" s="97" t="s">
        <v>402</v>
      </c>
      <c r="D65" s="17"/>
      <c r="E65" s="17"/>
      <c r="F65" s="98">
        <v>0.69989999999999997</v>
      </c>
      <c r="G65" s="99">
        <v>0.30009999999999998</v>
      </c>
      <c r="H65" s="99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8" t="s">
        <v>403</v>
      </c>
      <c r="C68" s="179"/>
      <c r="D68" s="179"/>
      <c r="E68" s="179"/>
      <c r="F68" s="179"/>
      <c r="G68" s="179"/>
      <c r="H68" s="180"/>
    </row>
    <row r="69" spans="1:8" ht="15.95" hidden="1" customHeight="1" outlineLevel="1" x14ac:dyDescent="0.2">
      <c r="B69" s="56" t="s">
        <v>404</v>
      </c>
      <c r="C69" s="19">
        <f>'Unallocated Detail'!E275+C58</f>
        <v>-2.0489096641540527E-8</v>
      </c>
      <c r="D69" s="19">
        <f>'Unallocated Detail'!F275+D58</f>
        <v>-1.0244548320770264E-8</v>
      </c>
      <c r="E69" s="50"/>
      <c r="F69" s="50"/>
      <c r="G69" s="50"/>
      <c r="H69" s="15">
        <f>-H58-'Unallocated Detail'!D275</f>
        <v>3.3527612686157227E-8</v>
      </c>
    </row>
    <row r="70" spans="1:8" ht="15.95" hidden="1" customHeight="1" outlineLevel="1" x14ac:dyDescent="0.2">
      <c r="B70" s="78" t="s">
        <v>405</v>
      </c>
      <c r="C70" s="36" t="e">
        <f>-#REF!-'Common by Account'!C58</f>
        <v>#REF!</v>
      </c>
      <c r="D70" s="36" t="e">
        <f>-D58-#REF!</f>
        <v>#REF!</v>
      </c>
      <c r="E70" s="100"/>
      <c r="F70" s="100"/>
      <c r="G70" s="100"/>
      <c r="H70" s="72" t="e">
        <f>-H58-#REF!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01"/>
      <c r="C74" s="102"/>
      <c r="D74" s="102"/>
      <c r="E74" s="102"/>
      <c r="F74" s="102"/>
      <c r="G74" s="102"/>
      <c r="H74" s="102"/>
    </row>
    <row r="75" spans="1:8" ht="15.95" customHeight="1" x14ac:dyDescent="0.2">
      <c r="C75" s="102"/>
      <c r="D75" s="102"/>
      <c r="E75" s="102"/>
      <c r="F75" s="102"/>
      <c r="G75" s="102"/>
      <c r="H75" s="102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&amp;R&amp;"Arial,Regular"&amp;9Common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DF82CCC-5355-41C7-A59D-2EACDCEA36CD}"/>
</file>

<file path=customXml/itemProps2.xml><?xml version="1.0" encoding="utf-8"?>
<ds:datastoreItem xmlns:ds="http://schemas.openxmlformats.org/officeDocument/2006/customXml" ds:itemID="{8EB9E88C-914D-4D42-BB59-1CC1744FC91F}"/>
</file>

<file path=customXml/itemProps3.xml><?xml version="1.0" encoding="utf-8"?>
<ds:datastoreItem xmlns:ds="http://schemas.openxmlformats.org/officeDocument/2006/customXml" ds:itemID="{EEFB79C6-616B-48DA-B234-523AB520ACA4}"/>
</file>

<file path=customXml/itemProps4.xml><?xml version="1.0" encoding="utf-8"?>
<ds:datastoreItem xmlns:ds="http://schemas.openxmlformats.org/officeDocument/2006/customXml" ds:itemID="{FCC2D9FC-3584-4611-85A5-D9DDC0ADA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2016-05-10T18:17:51Z</cp:lastPrinted>
  <dcterms:created xsi:type="dcterms:W3CDTF">2016-04-22T16:03:17Z</dcterms:created>
  <dcterms:modified xsi:type="dcterms:W3CDTF">2016-05-11T23:18:46Z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