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70" yWindow="-90" windowWidth="18600" windowHeight="11415" tabRatio="830"/>
  </bookViews>
  <sheets>
    <sheet name="Allocated" sheetId="6" r:id="rId1"/>
    <sheet name="Unallocated Detail" sheetId="5" r:id="rId2"/>
    <sheet name="UI Detail" sheetId="3" r:id="rId3"/>
    <sheet name="Common by Acct" sheetId="7" r:id="rId4"/>
  </sheets>
  <definedNames>
    <definedName name="_xlnm.Print_Titles" localSheetId="2">'UI Detail'!$1:$4</definedName>
  </definedNames>
  <calcPr calcId="145621" calcMode="autoNoTable"/>
</workbook>
</file>

<file path=xl/calcChain.xml><?xml version="1.0" encoding="utf-8"?>
<calcChain xmlns="http://schemas.openxmlformats.org/spreadsheetml/2006/main">
  <c r="H72" i="7" l="1"/>
  <c r="H71" i="7"/>
  <c r="D72" i="7"/>
  <c r="D71" i="7"/>
  <c r="C72" i="7"/>
  <c r="C71" i="7"/>
  <c r="J58" i="7" l="1"/>
  <c r="J49" i="7"/>
  <c r="J46" i="7"/>
  <c r="J41" i="7"/>
  <c r="J37" i="7"/>
  <c r="J22" i="7"/>
  <c r="J13" i="7"/>
  <c r="D57" i="7"/>
  <c r="C57" i="7"/>
  <c r="D56" i="7"/>
  <c r="C56" i="7"/>
  <c r="D48" i="7"/>
  <c r="C48" i="7"/>
  <c r="D45" i="7"/>
  <c r="C45" i="7"/>
  <c r="D44" i="7"/>
  <c r="C44" i="7"/>
  <c r="D43" i="7"/>
  <c r="C43" i="7"/>
  <c r="C46" i="7" s="1"/>
  <c r="D40" i="7"/>
  <c r="D39" i="7"/>
  <c r="C40" i="7"/>
  <c r="C39" i="7"/>
  <c r="D36" i="7"/>
  <c r="C36" i="7"/>
  <c r="D35" i="7"/>
  <c r="D34" i="7"/>
  <c r="D33" i="7"/>
  <c r="D32" i="7"/>
  <c r="D31" i="7"/>
  <c r="D30" i="7"/>
  <c r="D29" i="7"/>
  <c r="D28" i="7"/>
  <c r="D27" i="7"/>
  <c r="D26" i="7"/>
  <c r="D25" i="7"/>
  <c r="D24" i="7"/>
  <c r="C35" i="7"/>
  <c r="C34" i="7"/>
  <c r="C33" i="7"/>
  <c r="C32" i="7"/>
  <c r="C31" i="7"/>
  <c r="C30" i="7"/>
  <c r="C29" i="7"/>
  <c r="C28" i="7"/>
  <c r="C27" i="7"/>
  <c r="C26" i="7"/>
  <c r="C25" i="7"/>
  <c r="C24" i="7"/>
  <c r="D21" i="7"/>
  <c r="H21" i="7" s="1"/>
  <c r="C21" i="7"/>
  <c r="D20" i="7"/>
  <c r="D19" i="7"/>
  <c r="D18" i="7"/>
  <c r="D17" i="7"/>
  <c r="D16" i="7"/>
  <c r="D15" i="7"/>
  <c r="C20" i="7"/>
  <c r="C19" i="7"/>
  <c r="C18" i="7"/>
  <c r="C17" i="7"/>
  <c r="C16" i="7"/>
  <c r="C15" i="7"/>
  <c r="D12" i="7"/>
  <c r="C12" i="7"/>
  <c r="D11" i="7"/>
  <c r="C11" i="7"/>
  <c r="H11" i="7" s="1"/>
  <c r="D10" i="7"/>
  <c r="D9" i="7"/>
  <c r="D13" i="7" s="1"/>
  <c r="C9" i="7"/>
  <c r="C10" i="7"/>
  <c r="A3" i="3"/>
  <c r="A3" i="5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1" i="6"/>
  <c r="D20" i="6"/>
  <c r="D19" i="6"/>
  <c r="C22" i="6"/>
  <c r="C39" i="6" s="1"/>
  <c r="B22" i="6"/>
  <c r="B39" i="6" s="1"/>
  <c r="D12" i="6"/>
  <c r="D11" i="6"/>
  <c r="D10" i="6"/>
  <c r="C13" i="6"/>
  <c r="B13" i="6"/>
  <c r="B41" i="6" s="1"/>
  <c r="B5" i="7"/>
  <c r="B4" i="7"/>
  <c r="A3" i="7"/>
  <c r="H57" i="7"/>
  <c r="D58" i="7"/>
  <c r="C58" i="7"/>
  <c r="H53" i="7"/>
  <c r="D53" i="7"/>
  <c r="C53" i="7"/>
  <c r="D49" i="7"/>
  <c r="H48" i="7"/>
  <c r="H49" i="7" s="1"/>
  <c r="H45" i="7"/>
  <c r="H44" i="7"/>
  <c r="H40" i="7"/>
  <c r="D41" i="7"/>
  <c r="C41" i="7"/>
  <c r="H36" i="7"/>
  <c r="H35" i="7"/>
  <c r="H34" i="7"/>
  <c r="H33" i="7"/>
  <c r="H32" i="7"/>
  <c r="H31" i="7"/>
  <c r="H30" i="7"/>
  <c r="H29" i="7"/>
  <c r="H28" i="7"/>
  <c r="H27" i="7"/>
  <c r="H26" i="7"/>
  <c r="H25" i="7"/>
  <c r="D37" i="7"/>
  <c r="H24" i="7"/>
  <c r="H37" i="7" s="1"/>
  <c r="H20" i="7"/>
  <c r="H19" i="7"/>
  <c r="H18" i="7"/>
  <c r="H17" i="7"/>
  <c r="H16" i="7"/>
  <c r="C22" i="7"/>
  <c r="H12" i="7"/>
  <c r="H10" i="7"/>
  <c r="C13" i="7"/>
  <c r="C41" i="6" l="1"/>
  <c r="D18" i="6"/>
  <c r="D22" i="6" s="1"/>
  <c r="D39" i="6" s="1"/>
  <c r="D9" i="6"/>
  <c r="D13" i="6" s="1"/>
  <c r="G10" i="7"/>
  <c r="G11" i="7"/>
  <c r="G12" i="7"/>
  <c r="G16" i="7"/>
  <c r="G17" i="7"/>
  <c r="G25" i="7"/>
  <c r="G26" i="7"/>
  <c r="G27" i="7"/>
  <c r="G28" i="7"/>
  <c r="G29" i="7"/>
  <c r="G30" i="7"/>
  <c r="G32" i="7"/>
  <c r="G33" i="7"/>
  <c r="G34" i="7"/>
  <c r="G36" i="7"/>
  <c r="G40" i="7"/>
  <c r="G45" i="7"/>
  <c r="H9" i="7"/>
  <c r="H13" i="7" s="1"/>
  <c r="F11" i="7"/>
  <c r="H15" i="7"/>
  <c r="H22" i="7" s="1"/>
  <c r="F17" i="7"/>
  <c r="D22" i="7"/>
  <c r="G24" i="7"/>
  <c r="F25" i="7"/>
  <c r="F27" i="7"/>
  <c r="F29" i="7"/>
  <c r="F33" i="7"/>
  <c r="C37" i="7"/>
  <c r="H39" i="7"/>
  <c r="H41" i="7" s="1"/>
  <c r="H43" i="7"/>
  <c r="H46" i="7" s="1"/>
  <c r="F45" i="7"/>
  <c r="D46" i="7"/>
  <c r="G48" i="7"/>
  <c r="C49" i="7"/>
  <c r="C60" i="7" s="1"/>
  <c r="F10" i="7"/>
  <c r="F12" i="7"/>
  <c r="F16" i="7"/>
  <c r="F24" i="7"/>
  <c r="F26" i="7"/>
  <c r="F28" i="7"/>
  <c r="F30" i="7"/>
  <c r="F32" i="7"/>
  <c r="F34" i="7"/>
  <c r="F36" i="7"/>
  <c r="G39" i="7"/>
  <c r="F40" i="7"/>
  <c r="F48" i="7"/>
  <c r="H56" i="7"/>
  <c r="H58" i="7" s="1"/>
  <c r="D60" i="7" l="1"/>
  <c r="G9" i="7"/>
  <c r="F9" i="7"/>
  <c r="D41" i="6"/>
  <c r="F43" i="7"/>
  <c r="F39" i="7"/>
  <c r="F15" i="7"/>
  <c r="H60" i="7"/>
  <c r="G43" i="7"/>
  <c r="G15" i="7"/>
  <c r="D46" i="5" l="1"/>
  <c r="C46" i="5"/>
  <c r="B46" i="5"/>
  <c r="F44" i="5"/>
  <c r="F43" i="5"/>
  <c r="E46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E21" i="5"/>
  <c r="E38" i="5" s="1"/>
  <c r="F20" i="5"/>
  <c r="F19" i="5"/>
  <c r="F18" i="5"/>
  <c r="D21" i="5"/>
  <c r="D38" i="5" s="1"/>
  <c r="C21" i="5"/>
  <c r="C38" i="5" s="1"/>
  <c r="F17" i="5"/>
  <c r="F21" i="5" s="1"/>
  <c r="F38" i="5" s="1"/>
  <c r="E12" i="5"/>
  <c r="F11" i="5"/>
  <c r="F10" i="5"/>
  <c r="F9" i="5"/>
  <c r="D12" i="5"/>
  <c r="C12" i="5"/>
  <c r="C40" i="5" s="1"/>
  <c r="C48" i="5" s="1"/>
  <c r="B12" i="5"/>
  <c r="D40" i="5" l="1"/>
  <c r="D48" i="5" s="1"/>
  <c r="E40" i="5"/>
  <c r="E48" i="5"/>
  <c r="F46" i="5"/>
  <c r="F8" i="5"/>
  <c r="F12" i="5" s="1"/>
  <c r="F40" i="5" s="1"/>
  <c r="B21" i="5"/>
  <c r="B38" i="5" s="1"/>
  <c r="B40" i="5" s="1"/>
  <c r="B48" i="5" s="1"/>
  <c r="F48" i="5" l="1"/>
</calcChain>
</file>

<file path=xl/sharedStrings.xml><?xml version="1.0" encoding="utf-8"?>
<sst xmlns="http://schemas.openxmlformats.org/spreadsheetml/2006/main" count="504" uniqueCount="424">
  <si>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</si>
  <si>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</si>
  <si>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</si>
  <si>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</si>
  <si>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</si>
  <si>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</si>
  <si>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</si>
  <si>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</si>
  <si>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</si>
  <si>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</si>
  <si>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</si>
  <si>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</si>
  <si>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</si>
  <si>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</si>
  <si>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</si>
  <si>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</si>
  <si>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</si>
  <si>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</si>
  <si>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</si>
  <si>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</si>
  <si>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</si>
  <si>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</si>
  <si>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</si>
  <si>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</si>
  <si>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</si>
  <si>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</si>
  <si>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</si>
  <si>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</si>
  <si>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</si>
  <si>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</si>
  <si>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</si>
  <si>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</si>
  <si>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</si>
  <si>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</si>
  <si>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</si>
  <si>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</si>
  <si>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</si>
  <si>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</si>
  <si>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</si>
  <si>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</si>
  <si>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</si>
  <si>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</si>
  <si>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</si>
  <si>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</si>
  <si>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</si>
  <si>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</si>
  <si>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</si>
  <si>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</si>
  <si>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</si>
  <si>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</si>
  <si>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</si>
  <si>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</si>
  <si>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</si>
  <si>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</si>
  <si>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</si>
  <si>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</si>
  <si>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</si>
  <si>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</si>
  <si>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</si>
  <si>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</si>
  <si>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</si>
  <si>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</si>
  <si>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</si>
  <si>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</si>
  <si>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</si>
  <si>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</si>
  <si>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</si>
  <si>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</si>
  <si>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</si>
  <si>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</si>
  <si>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</si>
  <si>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</si>
  <si>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</si>
  <si>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</si>
  <si>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</si>
  <si>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</si>
  <si>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</si>
  <si>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</si>
  <si>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</si>
  <si>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</si>
  <si>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</si>
  <si>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</si>
  <si>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</si>
  <si>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</si>
  <si>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</si>
  <si>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</si>
  <si>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</si>
  <si>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</si>
  <si>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</si>
  <si>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</si>
  <si>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</si>
  <si>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</si>
  <si>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</si>
  <si>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</si>
  <si>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</si>
  <si>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</si>
  <si>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</si>
  <si>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</si>
  <si>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</si>
  <si>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</si>
  <si>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</si>
  <si>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</si>
  <si>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</si>
  <si>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</si>
  <si>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</si>
  <si>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</si>
  <si>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</si>
  <si>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</si>
  <si>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</si>
  <si>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</si>
  <si>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</si>
  <si>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</si>
  <si>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</si>
  <si>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</si>
  <si>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</si>
  <si>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</si>
  <si>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</si>
  <si>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</si>
  <si>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</si>
  <si>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</si>
  <si>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</si>
  <si>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</si>
  <si>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</si>
  <si>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</si>
  <si>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</si>
  <si>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</si>
  <si>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</si>
  <si>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</si>
  <si>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</si>
  <si>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</si>
  <si>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</si>
  <si>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</si>
  <si>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</si>
  <si>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</si>
  <si>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</si>
  <si>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</si>
  <si>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</si>
  <si>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</si>
  <si>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</si>
  <si>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</si>
  <si>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</si>
  <si>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</si>
  <si>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</si>
  <si>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</si>
  <si>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</si>
  <si>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</si>
  <si>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</si>
  <si>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</si>
  <si>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</si>
  <si>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</si>
  <si>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</si>
  <si>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</si>
  <si>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</si>
  <si>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</si>
  <si>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</si>
  <si>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</si>
  <si>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</si>
  <si>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</si>
  <si>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</si>
  <si>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</si>
  <si>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</si>
  <si>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</si>
  <si>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</si>
  <si>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</si>
  <si>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</si>
  <si>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</si>
  <si>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</si>
  <si>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</si>
  <si>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</si>
  <si>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</si>
  <si>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</si>
  <si>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</si>
  <si>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</si>
  <si>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</si>
  <si>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</si>
  <si>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</si>
  <si>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</si>
  <si>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</si>
  <si>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</si>
  <si>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</si>
  <si>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</si>
  <si>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</si>
  <si>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</si>
  <si>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</si>
  <si>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</si>
  <si>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</si>
  <si>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</si>
  <si>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</si>
  <si>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</si>
  <si>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</si>
  <si>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</si>
  <si>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</si>
  <si>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</si>
  <si>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</si>
  <si>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</si>
  <si>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</si>
  <si>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</si>
  <si>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</si>
  <si>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</si>
  <si>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</si>
  <si>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</si>
  <si>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</si>
  <si>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</si>
  <si>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</si>
  <si>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</si>
  <si>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</si>
  <si>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</si>
  <si>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</si>
  <si>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</si>
  <si>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</si>
  <si>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</si>
  <si>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</si>
  <si>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</si>
  <si>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</si>
  <si>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</si>
  <si>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</si>
  <si>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</si>
  <si>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</si>
  <si>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</si>
  <si>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</si>
  <si>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</si>
  <si>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</si>
  <si>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</si>
  <si>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</si>
  <si>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</si>
  <si>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</si>
  <si>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</si>
  <si>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</si>
  <si>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</si>
  <si>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</si>
  <si>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</si>
  <si>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</si>
  <si>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</si>
  <si>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</si>
  <si>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</si>
  <si>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</si>
  <si>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</si>
  <si>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</si>
  <si>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</si>
  <si>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</si>
  <si>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</si>
  <si>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</si>
  <si>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</si>
  <si>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</si>
  <si>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</si>
  <si>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</si>
  <si>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</si>
  <si>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</si>
  <si>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</si>
  <si>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</si>
  <si>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</si>
  <si>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</si>
  <si>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</si>
  <si>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</si>
  <si>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</si>
  <si>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</si>
  <si>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</si>
  <si>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</si>
  <si>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</si>
  <si>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</si>
  <si>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</si>
  <si>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</si>
  <si>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</si>
  <si>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</si>
  <si>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</si>
  <si>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</si>
  <si>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</si>
  <si>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</si>
  <si>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</si>
  <si>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</si>
  <si>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</si>
  <si>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</si>
  <si>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</si>
  <si>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</si>
  <si>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</si>
  <si>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</si>
  <si>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</si>
  <si>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</si>
  <si>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</si>
  <si>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</si>
  <si>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</si>
  <si>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</si>
  <si>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</si>
  <si>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</si>
  <si>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</si>
  <si>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</si>
  <si>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</si>
  <si>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</si>
  <si>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</si>
  <si>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</si>
  <si>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</si>
  <si>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</si>
  <si>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</si>
  <si>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</si>
  <si>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</si>
  <si>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</si>
  <si>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</si>
  <si>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</si>
  <si>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</si>
  <si>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</si>
  <si>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</si>
  <si>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</si>
  <si>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</si>
  <si>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</si>
  <si>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</si>
  <si>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</si>
  <si>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</si>
  <si>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</si>
  <si>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</si>
  <si>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</si>
  <si>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</si>
  <si>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</si>
  <si>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</si>
  <si>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</si>
  <si>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</si>
  <si>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</si>
  <si>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</si>
  <si>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</si>
  <si>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</si>
  <si>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</si>
  <si>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</si>
  <si>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</si>
  <si>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</si>
  <si>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</si>
  <si>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</si>
  <si>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</si>
  <si>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</si>
  <si>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</si>
  <si>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</si>
  <si>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</si>
  <si>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</si>
  <si>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</si>
  <si>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</si>
  <si>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</si>
  <si>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</si>
  <si>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</si>
  <si>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</si>
  <si>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</si>
  <si>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</si>
  <si>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</si>
  <si>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</si>
  <si>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</si>
  <si>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</si>
  <si>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</si>
  <si>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</si>
  <si>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</si>
  <si>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</si>
  <si>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</si>
  <si>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</si>
  <si>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</si>
  <si>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</si>
  <si>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</si>
  <si>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</si>
  <si>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</si>
  <si>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</si>
  <si>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</si>
  <si>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</si>
  <si>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</si>
  <si>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</si>
  <si>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</si>
  <si>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</si>
  <si>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</si>
  <si>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</si>
  <si>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</si>
  <si>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</si>
  <si>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</si>
  <si>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</si>
  <si>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</si>
  <si>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</si>
  <si>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</si>
  <si>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</si>
  <si>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</si>
  <si>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</si>
  <si>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</si>
  <si>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</si>
  <si>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</si>
  <si>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</si>
  <si>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</si>
  <si>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</si>
  <si>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</si>
  <si>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</si>
  <si>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</si>
  <si>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</si>
  <si>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</si>
  <si>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</si>
  <si>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</si>
  <si>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</si>
  <si>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</si>
  <si>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</si>
  <si>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</si>
  <si>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</si>
  <si>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</si>
  <si>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</si>
  <si>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</si>
  <si>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</si>
  <si>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</si>
  <si>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</si>
  <si>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</si>
  <si>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</si>
  <si>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</si>
  <si>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</si>
  <si>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</si>
  <si>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</si>
  <si>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</si>
  <si>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</si>
  <si>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</si>
  <si>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</si>
  <si>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</si>
  <si>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</si>
  <si>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</si>
  <si>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Allocation Method   </t>
  </si>
  <si>
    <t>Blended Electric Rate</t>
  </si>
  <si>
    <t>Blended Gas Rate</t>
  </si>
  <si>
    <t>(24) 4031 - Depreciation Expense - ASC 815</t>
  </si>
  <si>
    <t>April 15 - Dec 15</t>
  </si>
  <si>
    <t>Jan 16 - March 16</t>
  </si>
  <si>
    <t>FOR THE 12 MONTHS ENDED MARCH 31, 2016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</si>
  <si>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</si>
  <si>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</si>
  <si>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</si>
  <si>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</si>
  <si>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 xml:space="preserve">RATE BASE (AMA For 12 Months Ended March 31, 2016)  </t>
  </si>
  <si>
    <t>(January through March 2016 is based on allocation factors developed using 12 ME 12/31/2015 information)</t>
  </si>
  <si>
    <t>(April through December 2015 is based on allocation factors developed using 12 ME 12/31/2014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</si>
</sst>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________@"/>
    <numFmt numFmtId="170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70" fontId="23" fillId="0" borderId="0">
      <alignment horizontal="left" wrapText="1"/>
    </xf>
  </cellStyleXfs>
  <cellXfs count="192">
    <xf numFmtId="0" fontId="0" fillId="0" borderId="0" xfId="0"/>
    <xf numFmtId="0" fontId="0" fillId="0" borderId="0" xfId="0"/>
    <xf numFmtId="0" fontId="18" fillId="0" borderId="0" xfId="0" applyFont="1" applyFill="1" applyAlignment="1">
      <alignment horizontal="centerContinuous"/>
    </xf>
    <xf numFmtId="43" fontId="19" fillId="0" borderId="1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7" fontId="23" fillId="0" borderId="18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9" xfId="0" applyNumberFormat="1" applyFont="1" applyFill="1" applyBorder="1"/>
    <xf numFmtId="167" fontId="23" fillId="0" borderId="18" xfId="0" applyNumberFormat="1" applyFont="1" applyFill="1" applyBorder="1"/>
    <xf numFmtId="168" fontId="23" fillId="0" borderId="19" xfId="0" applyNumberFormat="1" applyFont="1" applyFill="1" applyBorder="1"/>
    <xf numFmtId="166" fontId="23" fillId="0" borderId="20" xfId="0" applyNumberFormat="1" applyFont="1" applyFill="1" applyBorder="1"/>
    <xf numFmtId="166" fontId="23" fillId="0" borderId="12" xfId="0" applyNumberFormat="1" applyFont="1" applyFill="1" applyBorder="1"/>
    <xf numFmtId="168" fontId="23" fillId="0" borderId="0" xfId="0" applyNumberFormat="1" applyFont="1" applyFill="1" applyBorder="1"/>
    <xf numFmtId="166" fontId="23" fillId="0" borderId="19" xfId="0" applyNumberFormat="1" applyFont="1" applyFill="1" applyBorder="1"/>
    <xf numFmtId="166" fontId="23" fillId="0" borderId="21" xfId="0" applyNumberFormat="1" applyFont="1" applyFill="1" applyBorder="1"/>
    <xf numFmtId="167" fontId="23" fillId="0" borderId="18" xfId="0" quotePrefix="1" applyNumberFormat="1" applyFont="1" applyBorder="1" applyAlignment="1">
      <alignment horizontal="left"/>
    </xf>
    <xf numFmtId="167" fontId="23" fillId="0" borderId="18" xfId="0" applyNumberFormat="1" applyFont="1" applyBorder="1"/>
    <xf numFmtId="167" fontId="24" fillId="0" borderId="18" xfId="0" applyNumberFormat="1" applyFont="1" applyBorder="1"/>
    <xf numFmtId="167" fontId="18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67" fontId="24" fillId="0" borderId="23" xfId="0" applyNumberFormat="1" applyFont="1" applyBorder="1"/>
    <xf numFmtId="37" fontId="23" fillId="0" borderId="10" xfId="0" applyNumberFormat="1" applyFont="1" applyFill="1" applyBorder="1"/>
    <xf numFmtId="37" fontId="23" fillId="0" borderId="24" xfId="0" applyNumberFormat="1" applyFont="1" applyFill="1" applyBorder="1"/>
    <xf numFmtId="166" fontId="0" fillId="0" borderId="0" xfId="0" applyNumberFormat="1" applyFill="1"/>
    <xf numFmtId="166" fontId="23" fillId="0" borderId="0" xfId="0" applyNumberFormat="1" applyFont="1" applyFill="1" applyBorder="1"/>
    <xf numFmtId="166" fontId="23" fillId="0" borderId="25" xfId="0" applyNumberFormat="1" applyFont="1" applyFill="1" applyBorder="1"/>
    <xf numFmtId="37" fontId="23" fillId="0" borderId="12" xfId="0" applyNumberFormat="1" applyFont="1" applyFill="1" applyBorder="1"/>
    <xf numFmtId="43" fontId="0" fillId="0" borderId="0" xfId="0" applyNumberFormat="1" applyFill="1"/>
    <xf numFmtId="167" fontId="23" fillId="0" borderId="25" xfId="0" applyNumberFormat="1" applyFont="1" applyBorder="1"/>
    <xf numFmtId="167" fontId="18" fillId="0" borderId="18" xfId="0" applyNumberFormat="1" applyFont="1" applyBorder="1" applyAlignment="1">
      <alignment vertical="top"/>
    </xf>
    <xf numFmtId="168" fontId="25" fillId="0" borderId="0" xfId="0" applyNumberFormat="1" applyFont="1" applyFill="1" applyBorder="1"/>
    <xf numFmtId="168" fontId="25" fillId="0" borderId="19" xfId="0" applyNumberFormat="1" applyFont="1" applyFill="1" applyBorder="1"/>
    <xf numFmtId="167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18" fillId="0" borderId="0" xfId="45" applyFont="1" applyFill="1" applyAlignment="1">
      <alignment horizontal="centerContinuous" vertical="center"/>
    </xf>
    <xf numFmtId="0" fontId="23" fillId="0" borderId="0" xfId="45" applyFill="1"/>
    <xf numFmtId="0" fontId="18" fillId="0" borderId="0" xfId="45" applyFont="1" applyFill="1" applyAlignment="1">
      <alignment horizontal="centerContinuous"/>
    </xf>
    <xf numFmtId="0" fontId="18" fillId="0" borderId="0" xfId="45" applyFont="1" applyFill="1" applyAlignment="1">
      <alignment horizontal="center"/>
    </xf>
    <xf numFmtId="0" fontId="23" fillId="0" borderId="15" xfId="45" applyFont="1" applyFill="1" applyBorder="1" applyAlignment="1">
      <alignment vertical="center" wrapText="1"/>
    </xf>
    <xf numFmtId="0" fontId="23" fillId="0" borderId="16" xfId="45" applyFont="1" applyFill="1" applyBorder="1" applyAlignment="1">
      <alignment vertical="center" wrapText="1"/>
    </xf>
    <xf numFmtId="166" fontId="23" fillId="0" borderId="14" xfId="42" applyNumberFormat="1" applyFont="1" applyFill="1" applyBorder="1" applyAlignment="1">
      <alignment horizontal="center" vertical="center" wrapText="1"/>
    </xf>
    <xf numFmtId="166" fontId="23" fillId="0" borderId="14" xfId="42" quotePrefix="1" applyNumberFormat="1" applyFont="1" applyFill="1" applyBorder="1" applyAlignment="1">
      <alignment horizontal="center" vertical="center" wrapText="1"/>
    </xf>
    <xf numFmtId="166" fontId="23" fillId="0" borderId="26" xfId="42" applyNumberFormat="1" applyFont="1" applyFill="1" applyBorder="1" applyAlignment="1">
      <alignment horizontal="center" vertical="center" wrapText="1"/>
    </xf>
    <xf numFmtId="166" fontId="23" fillId="0" borderId="23" xfId="42" applyNumberFormat="1" applyFont="1" applyFill="1" applyBorder="1" applyAlignment="1">
      <alignment horizontal="center" vertical="center" wrapText="1"/>
    </xf>
    <xf numFmtId="0" fontId="23" fillId="0" borderId="25" xfId="45" applyFont="1" applyFill="1" applyBorder="1"/>
    <xf numFmtId="0" fontId="23" fillId="0" borderId="19" xfId="45" applyFont="1" applyFill="1" applyBorder="1"/>
    <xf numFmtId="166" fontId="23" fillId="0" borderId="23" xfId="42" applyNumberFormat="1" applyFont="1" applyFill="1" applyBorder="1"/>
    <xf numFmtId="166" fontId="23" fillId="0" borderId="23" xfId="42" applyNumberFormat="1" applyFont="1" applyFill="1" applyBorder="1" applyAlignment="1">
      <alignment horizontal="center"/>
    </xf>
    <xf numFmtId="10" fontId="23" fillId="0" borderId="23" xfId="45" applyNumberFormat="1" applyFont="1" applyFill="1" applyBorder="1"/>
    <xf numFmtId="166" fontId="23" fillId="0" borderId="19" xfId="42" applyNumberFormat="1" applyFont="1" applyFill="1" applyBorder="1"/>
    <xf numFmtId="169" fontId="23" fillId="0" borderId="0" xfId="45" applyNumberFormat="1" applyFont="1" applyFill="1"/>
    <xf numFmtId="168" fontId="23" fillId="0" borderId="18" xfId="43" applyNumberFormat="1" applyFont="1" applyFill="1" applyBorder="1"/>
    <xf numFmtId="0" fontId="23" fillId="0" borderId="18" xfId="43" applyNumberFormat="1" applyFont="1" applyFill="1" applyBorder="1" applyAlignment="1">
      <alignment horizontal="center"/>
    </xf>
    <xf numFmtId="10" fontId="23" fillId="0" borderId="18" xfId="46" applyNumberFormat="1" applyFont="1" applyFill="1" applyBorder="1" applyAlignment="1">
      <alignment horizontal="right" wrapText="1"/>
    </xf>
    <xf numFmtId="168" fontId="23" fillId="0" borderId="19" xfId="43" applyNumberFormat="1" applyFont="1" applyFill="1" applyBorder="1"/>
    <xf numFmtId="0" fontId="23" fillId="0" borderId="18" xfId="42" applyNumberFormat="1" applyFont="1" applyFill="1" applyBorder="1" applyAlignment="1">
      <alignment horizontal="center"/>
    </xf>
    <xf numFmtId="0" fontId="23" fillId="0" borderId="22" xfId="42" applyNumberFormat="1" applyFont="1" applyFill="1" applyBorder="1" applyAlignment="1">
      <alignment horizontal="center"/>
    </xf>
    <xf numFmtId="10" fontId="23" fillId="0" borderId="22" xfId="46" applyNumberFormat="1" applyFont="1" applyFill="1" applyBorder="1" applyAlignment="1">
      <alignment horizontal="right" wrapText="1"/>
    </xf>
    <xf numFmtId="168" fontId="23" fillId="0" borderId="18" xfId="45" applyNumberFormat="1" applyFont="1" applyFill="1" applyBorder="1"/>
    <xf numFmtId="10" fontId="23" fillId="0" borderId="18" xfId="45" applyNumberFormat="1" applyFont="1" applyFill="1" applyBorder="1"/>
    <xf numFmtId="168" fontId="23" fillId="0" borderId="0" xfId="45" applyNumberFormat="1" applyFill="1"/>
    <xf numFmtId="166" fontId="23" fillId="0" borderId="18" xfId="42" applyNumberFormat="1" applyFont="1" applyFill="1" applyBorder="1"/>
    <xf numFmtId="169" fontId="23" fillId="0" borderId="0" xfId="45" applyNumberFormat="1" applyFont="1"/>
    <xf numFmtId="0" fontId="23" fillId="0" borderId="22" xfId="43" applyNumberFormat="1" applyFont="1" applyFill="1" applyBorder="1" applyAlignment="1">
      <alignment horizontal="center"/>
    </xf>
    <xf numFmtId="0" fontId="23" fillId="0" borderId="25" xfId="45" quotePrefix="1" applyFont="1" applyFill="1" applyBorder="1" applyAlignment="1">
      <alignment horizontal="left"/>
    </xf>
    <xf numFmtId="0" fontId="23" fillId="0" borderId="0" xfId="45" applyFont="1" applyFill="1" applyBorder="1"/>
    <xf numFmtId="0" fontId="23" fillId="0" borderId="18" xfId="45" applyFill="1" applyBorder="1"/>
    <xf numFmtId="0" fontId="23" fillId="0" borderId="18" xfId="45" applyFont="1" applyFill="1" applyBorder="1"/>
    <xf numFmtId="0" fontId="23" fillId="0" borderId="25" xfId="45" applyFill="1" applyBorder="1"/>
    <xf numFmtId="0" fontId="23" fillId="0" borderId="22" xfId="45" applyFont="1" applyFill="1" applyBorder="1" applyAlignment="1">
      <alignment horizontal="center"/>
    </xf>
    <xf numFmtId="0" fontId="23" fillId="0" borderId="20" xfId="45" applyFont="1" applyFill="1" applyBorder="1"/>
    <xf numFmtId="0" fontId="23" fillId="0" borderId="21" xfId="45" applyFont="1" applyFill="1" applyBorder="1"/>
    <xf numFmtId="10" fontId="23" fillId="0" borderId="22" xfId="44" applyNumberFormat="1" applyFont="1" applyFill="1" applyBorder="1"/>
    <xf numFmtId="168" fontId="25" fillId="0" borderId="22" xfId="43" applyNumberFormat="1" applyFont="1" applyFill="1" applyBorder="1"/>
    <xf numFmtId="168" fontId="25" fillId="0" borderId="22" xfId="45" applyNumberFormat="1" applyFont="1" applyFill="1" applyBorder="1"/>
    <xf numFmtId="10" fontId="25" fillId="0" borderId="22" xfId="45" applyNumberFormat="1" applyFont="1" applyFill="1" applyBorder="1"/>
    <xf numFmtId="168" fontId="25" fillId="0" borderId="21" xfId="43" applyNumberFormat="1" applyFont="1" applyFill="1" applyBorder="1"/>
    <xf numFmtId="43" fontId="20" fillId="0" borderId="0" xfId="42" applyFont="1"/>
    <xf numFmtId="10" fontId="23" fillId="0" borderId="26" xfId="45" applyNumberFormat="1" applyFont="1" applyFill="1" applyBorder="1" applyAlignment="1">
      <alignment horizontal="center"/>
    </xf>
    <xf numFmtId="10" fontId="23" fillId="0" borderId="24" xfId="45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23" fillId="0" borderId="23" xfId="45" applyFont="1" applyFill="1" applyBorder="1" applyAlignment="1">
      <alignment horizontal="center"/>
    </xf>
    <xf numFmtId="166" fontId="23" fillId="0" borderId="10" xfId="42" applyNumberFormat="1" applyFont="1" applyFill="1" applyBorder="1"/>
    <xf numFmtId="0" fontId="23" fillId="0" borderId="18" xfId="45" applyFont="1" applyFill="1" applyBorder="1" applyAlignment="1">
      <alignment horizontal="center"/>
    </xf>
    <xf numFmtId="166" fontId="23" fillId="0" borderId="0" xfId="42" quotePrefix="1" applyNumberFormat="1" applyFont="1" applyFill="1" applyBorder="1" applyAlignment="1">
      <alignment horizontal="left"/>
    </xf>
    <xf numFmtId="166" fontId="23" fillId="0" borderId="0" xfId="42" applyNumberFormat="1" applyFont="1" applyFill="1" applyBorder="1"/>
    <xf numFmtId="10" fontId="23" fillId="0" borderId="26" xfId="44" applyNumberFormat="1" applyFont="1" applyFill="1" applyBorder="1"/>
    <xf numFmtId="10" fontId="23" fillId="0" borderId="24" xfId="44" applyNumberFormat="1" applyFont="1" applyFill="1" applyBorder="1"/>
    <xf numFmtId="43" fontId="23" fillId="0" borderId="0" xfId="45" applyNumberFormat="1" applyFill="1"/>
    <xf numFmtId="10" fontId="23" fillId="0" borderId="25" xfId="44" applyNumberFormat="1" applyFont="1" applyFill="1" applyBorder="1"/>
    <xf numFmtId="10" fontId="23" fillId="0" borderId="19" xfId="44" applyNumberFormat="1" applyFont="1" applyFill="1" applyBorder="1"/>
    <xf numFmtId="10" fontId="23" fillId="0" borderId="0" xfId="45" applyNumberFormat="1" applyFill="1"/>
    <xf numFmtId="166" fontId="23" fillId="0" borderId="12" xfId="42" quotePrefix="1" applyNumberFormat="1" applyFont="1" applyFill="1" applyBorder="1" applyAlignment="1">
      <alignment horizontal="left"/>
    </xf>
    <xf numFmtId="166" fontId="23" fillId="0" borderId="12" xfId="42" applyNumberFormat="1" applyFont="1" applyFill="1" applyBorder="1"/>
    <xf numFmtId="10" fontId="23" fillId="0" borderId="20" xfId="44" applyNumberFormat="1" applyFont="1" applyFill="1" applyBorder="1"/>
    <xf numFmtId="10" fontId="23" fillId="0" borderId="21" xfId="44" applyNumberFormat="1" applyFont="1" applyFill="1" applyBorder="1"/>
    <xf numFmtId="0" fontId="23" fillId="0" borderId="0" xfId="45" applyFill="1" applyBorder="1"/>
    <xf numFmtId="43" fontId="1" fillId="0" borderId="0" xfId="42" applyFill="1"/>
    <xf numFmtId="0" fontId="27" fillId="0" borderId="0" xfId="45" applyFont="1" applyFill="1"/>
    <xf numFmtId="168" fontId="25" fillId="0" borderId="0" xfId="43" applyNumberFormat="1" applyFont="1" applyBorder="1"/>
    <xf numFmtId="168" fontId="25" fillId="0" borderId="19" xfId="43" applyNumberFormat="1" applyFont="1" applyBorder="1"/>
    <xf numFmtId="167" fontId="0" fillId="0" borderId="18" xfId="0" applyNumberFormat="1" applyBorder="1"/>
    <xf numFmtId="42" fontId="23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166" fontId="0" fillId="0" borderId="0" xfId="42" applyNumberFormat="1" applyFont="1"/>
    <xf numFmtId="37" fontId="28" fillId="0" borderId="0" xfId="42" applyNumberFormat="1" applyFont="1" applyFill="1" applyBorder="1"/>
    <xf numFmtId="37" fontId="28" fillId="0" borderId="19" xfId="42" applyNumberFormat="1" applyFont="1" applyFill="1" applyBorder="1"/>
    <xf numFmtId="164" fontId="29" fillId="0" borderId="0" xfId="0" applyNumberFormat="1" applyFont="1" applyAlignment="1">
      <alignment horizontal="left"/>
    </xf>
    <xf numFmtId="0" fontId="29" fillId="0" borderId="0" xfId="0" applyFont="1"/>
    <xf numFmtId="164" fontId="30" fillId="0" borderId="0" xfId="0" applyNumberFormat="1" applyFont="1" applyAlignment="1">
      <alignment horizontal="left"/>
    </xf>
    <xf numFmtId="164" fontId="29" fillId="0" borderId="12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left"/>
    </xf>
    <xf numFmtId="164" fontId="31" fillId="0" borderId="27" xfId="0" applyNumberFormat="1" applyFont="1" applyBorder="1" applyAlignment="1">
      <alignment horizontal="left"/>
    </xf>
    <xf numFmtId="164" fontId="31" fillId="0" borderId="0" xfId="0" applyNumberFormat="1" applyFont="1" applyAlignment="1">
      <alignment horizontal="left"/>
    </xf>
    <xf numFmtId="164" fontId="29" fillId="0" borderId="27" xfId="0" applyNumberFormat="1" applyFont="1" applyBorder="1" applyAlignment="1">
      <alignment horizontal="left"/>
    </xf>
    <xf numFmtId="166" fontId="18" fillId="0" borderId="0" xfId="42" applyNumberFormat="1" applyFont="1" applyFill="1" applyAlignment="1">
      <alignment horizontal="centerContinuous"/>
    </xf>
    <xf numFmtId="166" fontId="19" fillId="0" borderId="12" xfId="42" applyNumberFormat="1" applyFont="1" applyFill="1" applyBorder="1" applyAlignment="1">
      <alignment horizontal="center"/>
    </xf>
    <xf numFmtId="166" fontId="20" fillId="0" borderId="0" xfId="42" applyNumberFormat="1" applyFont="1" applyAlignment="1">
      <alignment horizontal="center" wrapText="1"/>
    </xf>
    <xf numFmtId="166" fontId="20" fillId="0" borderId="0" xfId="42" applyNumberFormat="1" applyFont="1" applyFill="1" applyAlignment="1">
      <alignment wrapText="1"/>
    </xf>
    <xf numFmtId="166" fontId="21" fillId="0" borderId="0" xfId="42" applyNumberFormat="1" applyFont="1"/>
    <xf numFmtId="166" fontId="29" fillId="0" borderId="0" xfId="42" applyNumberFormat="1" applyFont="1"/>
    <xf numFmtId="166" fontId="29" fillId="0" borderId="0" xfId="42" applyNumberFormat="1" applyFont="1" applyAlignment="1">
      <alignment horizontal="right"/>
    </xf>
    <xf numFmtId="166" fontId="29" fillId="0" borderId="12" xfId="42" applyNumberFormat="1" applyFont="1" applyBorder="1" applyAlignment="1">
      <alignment horizontal="right"/>
    </xf>
    <xf numFmtId="166" fontId="29" fillId="0" borderId="0" xfId="42" applyNumberFormat="1" applyFont="1" applyBorder="1" applyAlignment="1">
      <alignment horizontal="right"/>
    </xf>
    <xf numFmtId="166" fontId="20" fillId="0" borderId="0" xfId="42" applyNumberFormat="1" applyFont="1" applyFill="1" applyBorder="1" applyAlignment="1">
      <alignment horizontal="right"/>
    </xf>
    <xf numFmtId="166" fontId="29" fillId="0" borderId="10" xfId="42" applyNumberFormat="1" applyFont="1" applyBorder="1" applyAlignment="1">
      <alignment horizontal="right"/>
    </xf>
    <xf numFmtId="166" fontId="20" fillId="0" borderId="10" xfId="42" applyNumberFormat="1" applyFont="1" applyFill="1" applyBorder="1" applyAlignment="1">
      <alignment horizontal="right"/>
    </xf>
    <xf numFmtId="166" fontId="31" fillId="0" borderId="27" xfId="42" applyNumberFormat="1" applyFont="1" applyBorder="1" applyAlignment="1">
      <alignment horizontal="right"/>
    </xf>
    <xf numFmtId="166" fontId="19" fillId="0" borderId="27" xfId="42" applyNumberFormat="1" applyFont="1" applyFill="1" applyBorder="1" applyAlignment="1">
      <alignment horizontal="right"/>
    </xf>
    <xf numFmtId="166" fontId="29" fillId="0" borderId="16" xfId="42" applyNumberFormat="1" applyFont="1" applyBorder="1" applyAlignment="1">
      <alignment horizontal="right"/>
    </xf>
    <xf numFmtId="166" fontId="31" fillId="0" borderId="0" xfId="42" applyNumberFormat="1" applyFont="1" applyBorder="1" applyAlignment="1">
      <alignment horizontal="right"/>
    </xf>
    <xf numFmtId="166" fontId="19" fillId="0" borderId="0" xfId="42" applyNumberFormat="1" applyFont="1" applyFill="1" applyBorder="1" applyAlignment="1">
      <alignment horizontal="right"/>
    </xf>
    <xf numFmtId="166" fontId="29" fillId="0" borderId="11" xfId="42" applyNumberFormat="1" applyFont="1" applyBorder="1" applyAlignment="1">
      <alignment horizontal="right"/>
    </xf>
    <xf numFmtId="166" fontId="31" fillId="0" borderId="13" xfId="42" applyNumberFormat="1" applyFont="1" applyBorder="1" applyAlignment="1">
      <alignment horizontal="right"/>
    </xf>
    <xf numFmtId="166" fontId="19" fillId="0" borderId="13" xfId="42" applyNumberFormat="1" applyFont="1" applyFill="1" applyBorder="1" applyAlignment="1">
      <alignment horizontal="right"/>
    </xf>
    <xf numFmtId="168" fontId="32" fillId="0" borderId="25" xfId="43" applyNumberFormat="1" applyFont="1" applyFill="1" applyBorder="1"/>
    <xf numFmtId="168" fontId="32" fillId="0" borderId="0" xfId="43" applyNumberFormat="1" applyFont="1" applyFill="1" applyBorder="1"/>
    <xf numFmtId="168" fontId="32" fillId="0" borderId="19" xfId="43" applyNumberFormat="1" applyFont="1" applyFill="1" applyBorder="1"/>
    <xf numFmtId="37" fontId="32" fillId="0" borderId="19" xfId="42" applyNumberFormat="1" applyFont="1" applyFill="1" applyBorder="1"/>
    <xf numFmtId="37" fontId="32" fillId="0" borderId="21" xfId="42" applyNumberFormat="1" applyFont="1" applyFill="1" applyBorder="1"/>
    <xf numFmtId="37" fontId="32" fillId="0" borderId="0" xfId="42" applyNumberFormat="1" applyFont="1" applyFill="1" applyBorder="1"/>
    <xf numFmtId="168" fontId="32" fillId="0" borderId="0" xfId="43" applyNumberFormat="1" applyFont="1" applyFill="1"/>
    <xf numFmtId="166" fontId="32" fillId="0" borderId="0" xfId="42" applyNumberFormat="1" applyFont="1" applyFill="1"/>
    <xf numFmtId="166" fontId="32" fillId="0" borderId="19" xfId="42" applyNumberFormat="1" applyFont="1" applyFill="1" applyBorder="1"/>
    <xf numFmtId="166" fontId="32" fillId="0" borderId="20" xfId="42" applyNumberFormat="1" applyFont="1" applyFill="1" applyBorder="1"/>
    <xf numFmtId="166" fontId="32" fillId="0" borderId="12" xfId="42" applyNumberFormat="1" applyFont="1" applyFill="1" applyBorder="1"/>
    <xf numFmtId="166" fontId="32" fillId="0" borderId="21" xfId="42" applyNumberFormat="1" applyFont="1" applyFill="1" applyBorder="1"/>
    <xf numFmtId="37" fontId="32" fillId="0" borderId="0" xfId="42" applyNumberFormat="1" applyFont="1" applyBorder="1"/>
    <xf numFmtId="37" fontId="32" fillId="0" borderId="19" xfId="42" applyNumberFormat="1" applyFont="1" applyBorder="1"/>
    <xf numFmtId="166" fontId="32" fillId="0" borderId="0" xfId="42" applyNumberFormat="1" applyFont="1"/>
    <xf numFmtId="166" fontId="32" fillId="0" borderId="19" xfId="42" applyNumberFormat="1" applyFont="1" applyBorder="1"/>
    <xf numFmtId="166" fontId="32" fillId="0" borderId="20" xfId="42" applyNumberFormat="1" applyFont="1" applyBorder="1"/>
    <xf numFmtId="166" fontId="32" fillId="0" borderId="12" xfId="42" applyNumberFormat="1" applyFont="1" applyBorder="1"/>
    <xf numFmtId="166" fontId="32" fillId="0" borderId="21" xfId="42" applyNumberFormat="1" applyFont="1" applyBorder="1"/>
    <xf numFmtId="37" fontId="32" fillId="0" borderId="0" xfId="0" applyNumberFormat="1" applyFont="1" applyBorder="1"/>
    <xf numFmtId="37" fontId="32" fillId="0" borderId="19" xfId="0" applyNumberFormat="1" applyFont="1" applyBorder="1"/>
    <xf numFmtId="166" fontId="23" fillId="0" borderId="20" xfId="42" applyNumberFormat="1" applyFont="1" applyFill="1" applyBorder="1"/>
    <xf numFmtId="166" fontId="32" fillId="0" borderId="25" xfId="42" applyNumberFormat="1" applyFont="1" applyFill="1" applyBorder="1"/>
    <xf numFmtId="166" fontId="32" fillId="0" borderId="0" xfId="42" applyNumberFormat="1" applyFont="1" applyFill="1" applyBorder="1"/>
    <xf numFmtId="168" fontId="29" fillId="0" borderId="0" xfId="43" applyNumberFormat="1" applyFont="1" applyAlignment="1">
      <alignment horizontal="right"/>
    </xf>
    <xf numFmtId="168" fontId="31" fillId="0" borderId="13" xfId="43" applyNumberFormat="1" applyFont="1" applyBorder="1" applyAlignment="1">
      <alignment horizontal="right"/>
    </xf>
    <xf numFmtId="168" fontId="19" fillId="0" borderId="13" xfId="43" applyNumberFormat="1" applyFont="1" applyFill="1" applyBorder="1" applyAlignment="1">
      <alignment horizontal="right"/>
    </xf>
    <xf numFmtId="166" fontId="23" fillId="0" borderId="22" xfId="42" applyNumberFormat="1" applyFont="1" applyFill="1" applyBorder="1"/>
    <xf numFmtId="166" fontId="23" fillId="0" borderId="24" xfId="42" applyNumberFormat="1" applyFont="1" applyFill="1" applyBorder="1"/>
    <xf numFmtId="166" fontId="23" fillId="0" borderId="21" xfId="42" applyNumberFormat="1" applyFont="1" applyFill="1" applyBorder="1"/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66" fontId="23" fillId="0" borderId="15" xfId="42" applyNumberFormat="1" applyFont="1" applyFill="1" applyBorder="1" applyAlignment="1">
      <alignment horizontal="center"/>
    </xf>
    <xf numFmtId="166" fontId="23" fillId="0" borderId="17" xfId="42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18" fillId="0" borderId="0" xfId="45" applyFont="1" applyFill="1" applyAlignment="1">
      <alignment horizontal="center" vertical="center"/>
    </xf>
    <xf numFmtId="0" fontId="18" fillId="0" borderId="0" xfId="45" applyFont="1" applyFill="1" applyAlignment="1">
      <alignment horizontal="center"/>
    </xf>
    <xf numFmtId="0" fontId="22" fillId="0" borderId="0" xfId="0" applyFont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3.01 Income Statement Ele &amp; Gas" xfId="46"/>
    <cellStyle name="Normal_Income Statement 12ME Sept_07" xfId="45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tabSelected="1" workbookViewId="0">
      <selection activeCell="C43" sqref="C43"/>
    </sheetView>
  </sheetViews>
  <sheetFormatPr defaultRowHeight="15" x14ac:dyDescent="0.25"/>
  <cols>
    <col min="1" max="1" width="55.85546875" style="1" customWidth="1"/>
    <col min="2" max="4" width="16.7109375" style="1" customWidth="1"/>
    <col min="5" max="5" width="2.5703125" style="1" customWidth="1"/>
    <col min="6" max="11" width="9.140625" style="26"/>
    <col min="12" max="16384" width="9.140625" style="1"/>
  </cols>
  <sheetData>
    <row r="1" spans="1:6" s="1" customFormat="1" ht="18" customHeight="1" x14ac:dyDescent="0.25">
      <c r="A1" s="4" t="s">
        <v>337</v>
      </c>
      <c r="B1" s="5"/>
      <c r="C1" s="5"/>
      <c r="D1" s="5"/>
      <c r="F1" s="26"/>
    </row>
    <row r="2" spans="1:6" s="1" customFormat="1" ht="18" customHeight="1" x14ac:dyDescent="0.25">
      <c r="A2" s="4" t="s">
        <v>346</v>
      </c>
      <c r="B2" s="5"/>
      <c r="C2" s="5"/>
      <c r="D2" s="5"/>
      <c r="F2" s="26"/>
    </row>
    <row r="3" spans="1:6" s="1" customFormat="1" ht="18" customHeight="1" x14ac:dyDescent="0.25">
      <c r="A3" s="183" t="s">
        <v>416</v>
      </c>
      <c r="B3" s="183"/>
      <c r="C3" s="183"/>
      <c r="D3" s="183"/>
      <c r="F3" s="26"/>
    </row>
    <row r="4" spans="1:6" s="1" customFormat="1" ht="12" customHeight="1" x14ac:dyDescent="0.25">
      <c r="B4" s="5"/>
      <c r="C4" s="5"/>
      <c r="D4" s="5"/>
      <c r="F4" s="26"/>
    </row>
    <row r="5" spans="1:6" s="1" customFormat="1" ht="18" customHeight="1" x14ac:dyDescent="0.25">
      <c r="A5" s="184" t="s">
        <v>423</v>
      </c>
      <c r="B5" s="184"/>
      <c r="C5" s="184"/>
      <c r="D5" s="184"/>
      <c r="E5" s="6"/>
      <c r="F5" s="6"/>
    </row>
    <row r="6" spans="1:6" s="1" customFormat="1" ht="18" customHeight="1" x14ac:dyDescent="0.25">
      <c r="A6" s="184" t="s">
        <v>422</v>
      </c>
      <c r="B6" s="184"/>
      <c r="C6" s="184"/>
      <c r="D6" s="184"/>
      <c r="E6" s="6"/>
      <c r="F6" s="6"/>
    </row>
    <row r="7" spans="1:6" s="1" customFormat="1" ht="18" customHeight="1" x14ac:dyDescent="0.25">
      <c r="A7" s="7"/>
      <c r="B7" s="8" t="s">
        <v>35</v>
      </c>
      <c r="C7" s="9" t="s">
        <v>34</v>
      </c>
      <c r="D7" s="10" t="s">
        <v>347</v>
      </c>
      <c r="F7" s="26"/>
    </row>
    <row r="8" spans="1:6" s="1" customFormat="1" ht="18" customHeight="1" x14ac:dyDescent="0.25">
      <c r="A8" s="11" t="s">
        <v>348</v>
      </c>
      <c r="B8" s="123"/>
      <c r="C8" s="123"/>
      <c r="D8" s="124"/>
      <c r="E8" s="26"/>
      <c r="F8" s="26"/>
    </row>
    <row r="9" spans="1:6" s="1" customFormat="1" ht="18" customHeight="1" x14ac:dyDescent="0.25">
      <c r="A9" s="14" t="s">
        <v>31</v>
      </c>
      <c r="B9" s="153">
        <v>2135919855.75999</v>
      </c>
      <c r="C9" s="154">
        <v>898679539.98000002</v>
      </c>
      <c r="D9" s="155">
        <f>SUM(B9:C9)</f>
        <v>3034599395.7399902</v>
      </c>
      <c r="E9" s="26"/>
      <c r="F9" s="26"/>
    </row>
    <row r="10" spans="1:6" s="1" customFormat="1" ht="18" customHeight="1" x14ac:dyDescent="0.25">
      <c r="A10" s="14" t="s">
        <v>30</v>
      </c>
      <c r="B10" s="175">
        <v>330425.09999999998</v>
      </c>
      <c r="C10" s="176">
        <v>0</v>
      </c>
      <c r="D10" s="156">
        <f>SUM(B10:C10)</f>
        <v>330425.09999999998</v>
      </c>
      <c r="E10" s="26"/>
      <c r="F10" s="26"/>
    </row>
    <row r="11" spans="1:6" s="1" customFormat="1" ht="18" customHeight="1" x14ac:dyDescent="0.25">
      <c r="A11" s="14" t="s">
        <v>29</v>
      </c>
      <c r="B11" s="175">
        <v>215577086.049999</v>
      </c>
      <c r="C11" s="176">
        <v>0</v>
      </c>
      <c r="D11" s="156">
        <f>SUM(B11:C11)</f>
        <v>215577086.049999</v>
      </c>
      <c r="E11" s="26"/>
      <c r="F11" s="26"/>
    </row>
    <row r="12" spans="1:6" s="1" customFormat="1" ht="18" customHeight="1" x14ac:dyDescent="0.25">
      <c r="A12" s="14" t="s">
        <v>28</v>
      </c>
      <c r="B12" s="162">
        <v>30315403.140000001</v>
      </c>
      <c r="C12" s="163">
        <v>23415401.57</v>
      </c>
      <c r="D12" s="157">
        <f>SUM(B12:C12)</f>
        <v>53730804.710000001</v>
      </c>
      <c r="E12" s="26"/>
      <c r="F12" s="26"/>
    </row>
    <row r="13" spans="1:6" s="1" customFormat="1" ht="18" customHeight="1" x14ac:dyDescent="0.25">
      <c r="A13" s="14" t="s">
        <v>27</v>
      </c>
      <c r="B13" s="154">
        <f>SUM(B9:B12)</f>
        <v>2382142770.0499887</v>
      </c>
      <c r="C13" s="154">
        <f>SUM(C9:C12)</f>
        <v>922094941.55000007</v>
      </c>
      <c r="D13" s="155">
        <f>SUM(D9:D12)</f>
        <v>3304237711.5999889</v>
      </c>
      <c r="E13" s="26"/>
      <c r="F13" s="26"/>
    </row>
    <row r="14" spans="1:6" s="1" customFormat="1" ht="18" customHeight="1" x14ac:dyDescent="0.25">
      <c r="A14" s="11" t="s">
        <v>349</v>
      </c>
      <c r="B14" s="158"/>
      <c r="C14" s="158"/>
      <c r="D14" s="156"/>
      <c r="E14" s="26"/>
      <c r="F14" s="26"/>
    </row>
    <row r="15" spans="1:6" s="1" customFormat="1" ht="18" customHeight="1" x14ac:dyDescent="0.25">
      <c r="A15" s="11" t="s">
        <v>350</v>
      </c>
      <c r="B15" s="158"/>
      <c r="C15" s="158"/>
      <c r="D15" s="156"/>
      <c r="E15" s="26"/>
      <c r="F15" s="26"/>
    </row>
    <row r="16" spans="1:6" s="1" customFormat="1" ht="18" customHeight="1" x14ac:dyDescent="0.25">
      <c r="A16" s="11" t="s">
        <v>351</v>
      </c>
      <c r="B16" s="158"/>
      <c r="C16" s="158"/>
      <c r="D16" s="156"/>
      <c r="E16" s="26"/>
      <c r="F16" s="26"/>
    </row>
    <row r="17" spans="1:5" s="1" customFormat="1" ht="18" customHeight="1" x14ac:dyDescent="0.25">
      <c r="A17" s="11" t="s">
        <v>352</v>
      </c>
      <c r="B17" s="158"/>
      <c r="C17" s="158"/>
      <c r="D17" s="156"/>
      <c r="E17" s="26"/>
    </row>
    <row r="18" spans="1:5" s="1" customFormat="1" ht="18" customHeight="1" x14ac:dyDescent="0.25">
      <c r="A18" s="14" t="s">
        <v>26</v>
      </c>
      <c r="B18" s="159">
        <v>256083744.00999999</v>
      </c>
      <c r="C18" s="159">
        <v>0</v>
      </c>
      <c r="D18" s="155">
        <f>B18+C18</f>
        <v>256083744.00999999</v>
      </c>
      <c r="E18" s="26"/>
    </row>
    <row r="19" spans="1:5" s="1" customFormat="1" ht="18" customHeight="1" x14ac:dyDescent="0.25">
      <c r="A19" s="14" t="s">
        <v>25</v>
      </c>
      <c r="B19" s="160">
        <v>544064490</v>
      </c>
      <c r="C19" s="160">
        <v>369979187.68000001</v>
      </c>
      <c r="D19" s="161">
        <f>B19+C19</f>
        <v>914043677.68000007</v>
      </c>
      <c r="E19" s="26"/>
    </row>
    <row r="20" spans="1:5" s="1" customFormat="1" ht="18" customHeight="1" x14ac:dyDescent="0.25">
      <c r="A20" s="14" t="s">
        <v>24</v>
      </c>
      <c r="B20" s="160">
        <v>112182827.58999901</v>
      </c>
      <c r="C20" s="160">
        <v>0</v>
      </c>
      <c r="D20" s="161">
        <f>B20+C20</f>
        <v>112182827.58999901</v>
      </c>
      <c r="E20" s="26"/>
    </row>
    <row r="21" spans="1:5" s="1" customFormat="1" ht="18" customHeight="1" x14ac:dyDescent="0.25">
      <c r="A21" s="14" t="s">
        <v>23</v>
      </c>
      <c r="B21" s="162">
        <v>-88898885.829999998</v>
      </c>
      <c r="C21" s="163">
        <v>0</v>
      </c>
      <c r="D21" s="164">
        <f>B21+C21</f>
        <v>-88898885.829999998</v>
      </c>
      <c r="E21" s="26"/>
    </row>
    <row r="22" spans="1:5" s="1" customFormat="1" ht="18" customHeight="1" x14ac:dyDescent="0.25">
      <c r="A22" s="14" t="s">
        <v>22</v>
      </c>
      <c r="B22" s="154">
        <f>SUM(B18:B21)</f>
        <v>823432175.76999891</v>
      </c>
      <c r="C22" s="154">
        <f>SUM(C18:C21)</f>
        <v>369979187.68000001</v>
      </c>
      <c r="D22" s="155">
        <f>SUM(D18:D21)</f>
        <v>1193411363.4499991</v>
      </c>
      <c r="E22" s="26"/>
    </row>
    <row r="23" spans="1:5" s="1" customFormat="1" ht="18" customHeight="1" x14ac:dyDescent="0.25">
      <c r="A23" s="21" t="s">
        <v>353</v>
      </c>
      <c r="B23" s="165"/>
      <c r="C23" s="165"/>
      <c r="D23" s="166"/>
    </row>
    <row r="24" spans="1:5" s="1" customFormat="1" ht="18" customHeight="1" x14ac:dyDescent="0.25">
      <c r="A24" s="14" t="s">
        <v>21</v>
      </c>
      <c r="B24" s="159">
        <v>120209368.28999899</v>
      </c>
      <c r="C24" s="159">
        <v>2400604.14</v>
      </c>
      <c r="D24" s="155">
        <f t="shared" ref="D24:D38" si="0">B24+C24</f>
        <v>122609972.42999899</v>
      </c>
      <c r="E24" s="26"/>
    </row>
    <row r="25" spans="1:5" s="1" customFormat="1" ht="18" customHeight="1" x14ac:dyDescent="0.25">
      <c r="A25" s="14" t="s">
        <v>20</v>
      </c>
      <c r="B25" s="167">
        <v>19771867.329999998</v>
      </c>
      <c r="C25" s="167">
        <v>0</v>
      </c>
      <c r="D25" s="161">
        <f t="shared" si="0"/>
        <v>19771867.329999998</v>
      </c>
      <c r="E25" s="26"/>
    </row>
    <row r="26" spans="1:5" s="1" customFormat="1" ht="18" customHeight="1" x14ac:dyDescent="0.25">
      <c r="A26" s="14" t="s">
        <v>19</v>
      </c>
      <c r="B26" s="167">
        <v>88491144.769999802</v>
      </c>
      <c r="C26" s="167">
        <v>50593667.669999897</v>
      </c>
      <c r="D26" s="161">
        <f t="shared" si="0"/>
        <v>139084812.4399997</v>
      </c>
      <c r="E26" s="26"/>
    </row>
    <row r="27" spans="1:5" s="1" customFormat="1" ht="18" customHeight="1" x14ac:dyDescent="0.25">
      <c r="A27" s="14" t="s">
        <v>18</v>
      </c>
      <c r="B27" s="167">
        <v>47564564.999342903</v>
      </c>
      <c r="C27" s="167">
        <v>27446781.460657001</v>
      </c>
      <c r="D27" s="161">
        <f t="shared" si="0"/>
        <v>75011346.459999904</v>
      </c>
      <c r="E27" s="26"/>
    </row>
    <row r="28" spans="1:5" s="1" customFormat="1" ht="18" customHeight="1" x14ac:dyDescent="0.25">
      <c r="A28" s="14" t="s">
        <v>17</v>
      </c>
      <c r="B28" s="167">
        <v>18958009.631925002</v>
      </c>
      <c r="C28" s="167">
        <v>7130954.3780749999</v>
      </c>
      <c r="D28" s="161">
        <f t="shared" si="0"/>
        <v>26088964.010000002</v>
      </c>
      <c r="E28" s="26"/>
    </row>
    <row r="29" spans="1:5" s="1" customFormat="1" ht="18" customHeight="1" x14ac:dyDescent="0.25">
      <c r="A29" s="14" t="s">
        <v>16</v>
      </c>
      <c r="B29" s="167">
        <v>102669443.13</v>
      </c>
      <c r="C29" s="167">
        <v>11803626.119999999</v>
      </c>
      <c r="D29" s="161">
        <f t="shared" si="0"/>
        <v>114473069.25</v>
      </c>
      <c r="E29" s="26"/>
    </row>
    <row r="30" spans="1:5" s="1" customFormat="1" ht="18" customHeight="1" x14ac:dyDescent="0.25">
      <c r="A30" s="14" t="s">
        <v>15</v>
      </c>
      <c r="B30" s="167">
        <v>111286745.44500101</v>
      </c>
      <c r="C30" s="167">
        <v>47051926.764997996</v>
      </c>
      <c r="D30" s="161">
        <f t="shared" si="0"/>
        <v>158338672.209999</v>
      </c>
      <c r="E30" s="26"/>
    </row>
    <row r="31" spans="1:5" s="1" customFormat="1" ht="18" customHeight="1" x14ac:dyDescent="0.25">
      <c r="A31" s="14" t="s">
        <v>14</v>
      </c>
      <c r="B31" s="167">
        <v>263734205.29939699</v>
      </c>
      <c r="C31" s="167">
        <v>118426589.860603</v>
      </c>
      <c r="D31" s="161">
        <f t="shared" si="0"/>
        <v>382160795.15999997</v>
      </c>
      <c r="E31" s="26"/>
    </row>
    <row r="32" spans="1:5" s="1" customFormat="1" ht="18" customHeight="1" x14ac:dyDescent="0.25">
      <c r="A32" s="14" t="s">
        <v>13</v>
      </c>
      <c r="B32" s="167">
        <v>45082285.762875997</v>
      </c>
      <c r="C32" s="167">
        <v>11078160.887124</v>
      </c>
      <c r="D32" s="161">
        <f t="shared" si="0"/>
        <v>56160446.649999999</v>
      </c>
      <c r="E32" s="26"/>
    </row>
    <row r="33" spans="1:5" s="1" customFormat="1" ht="18" customHeight="1" x14ac:dyDescent="0.25">
      <c r="A33" s="14" t="s">
        <v>12</v>
      </c>
      <c r="B33" s="167">
        <v>20604866.16</v>
      </c>
      <c r="C33" s="167">
        <v>0</v>
      </c>
      <c r="D33" s="161">
        <f t="shared" si="0"/>
        <v>20604866.16</v>
      </c>
      <c r="E33" s="26"/>
    </row>
    <row r="34" spans="1:5" s="1" customFormat="1" ht="18" customHeight="1" x14ac:dyDescent="0.25">
      <c r="A34" s="22" t="s">
        <v>11</v>
      </c>
      <c r="B34" s="167">
        <v>-8307505.5199999902</v>
      </c>
      <c r="C34" s="167">
        <v>-45370.199999999903</v>
      </c>
      <c r="D34" s="168">
        <f t="shared" si="0"/>
        <v>-8352875.7199999904</v>
      </c>
    </row>
    <row r="35" spans="1:5" s="1" customFormat="1" ht="18" customHeight="1" x14ac:dyDescent="0.25">
      <c r="A35" s="22" t="s">
        <v>354</v>
      </c>
      <c r="B35" s="167">
        <v>-26358710.989999998</v>
      </c>
      <c r="C35" s="167">
        <v>0</v>
      </c>
      <c r="D35" s="168">
        <f t="shared" si="0"/>
        <v>-26358710.989999998</v>
      </c>
    </row>
    <row r="36" spans="1:5" s="1" customFormat="1" ht="18" customHeight="1" x14ac:dyDescent="0.25">
      <c r="A36" s="22" t="s">
        <v>10</v>
      </c>
      <c r="B36" s="167">
        <v>228216379.72572699</v>
      </c>
      <c r="C36" s="167">
        <v>99085560.424272001</v>
      </c>
      <c r="D36" s="168">
        <f t="shared" si="0"/>
        <v>327301940.14999902</v>
      </c>
    </row>
    <row r="37" spans="1:5" s="1" customFormat="1" ht="18" customHeight="1" x14ac:dyDescent="0.25">
      <c r="A37" s="22" t="s">
        <v>9</v>
      </c>
      <c r="B37" s="167">
        <v>800</v>
      </c>
      <c r="C37" s="167">
        <v>0</v>
      </c>
      <c r="D37" s="168">
        <f t="shared" si="0"/>
        <v>800</v>
      </c>
    </row>
    <row r="38" spans="1:5" s="1" customFormat="1" ht="18" customHeight="1" x14ac:dyDescent="0.25">
      <c r="A38" s="22" t="s">
        <v>8</v>
      </c>
      <c r="B38" s="169">
        <v>164524922.43000001</v>
      </c>
      <c r="C38" s="170">
        <v>61765687.219999999</v>
      </c>
      <c r="D38" s="171">
        <f t="shared" si="0"/>
        <v>226290609.65000001</v>
      </c>
    </row>
    <row r="39" spans="1:5" s="1" customFormat="1" ht="18" customHeight="1" x14ac:dyDescent="0.25">
      <c r="A39" s="21" t="s">
        <v>7</v>
      </c>
      <c r="B39" s="154">
        <f>SUM(B22:B38)</f>
        <v>2019880562.234267</v>
      </c>
      <c r="C39" s="154">
        <f>SUM(C22:C38)</f>
        <v>806717376.40572882</v>
      </c>
      <c r="D39" s="155">
        <f>SUM(D22:D38)</f>
        <v>2826597938.6399961</v>
      </c>
    </row>
    <row r="40" spans="1:5" s="1" customFormat="1" ht="18" customHeight="1" x14ac:dyDescent="0.25">
      <c r="A40" s="22"/>
      <c r="B40" s="165"/>
      <c r="C40" s="165"/>
      <c r="D40" s="166"/>
    </row>
    <row r="41" spans="1:5" s="1" customFormat="1" ht="18" customHeight="1" x14ac:dyDescent="0.35">
      <c r="A41" s="23" t="s">
        <v>6</v>
      </c>
      <c r="B41" s="116">
        <f>B13-B39</f>
        <v>362262207.81572175</v>
      </c>
      <c r="C41" s="116">
        <f>C13-C39</f>
        <v>115377565.14427125</v>
      </c>
      <c r="D41" s="117">
        <f>D13-D39</f>
        <v>477639772.95999289</v>
      </c>
    </row>
    <row r="42" spans="1:5" s="1" customFormat="1" ht="12" customHeight="1" x14ac:dyDescent="0.25">
      <c r="A42" s="118"/>
      <c r="B42" s="172"/>
      <c r="C42" s="172"/>
      <c r="D42" s="173"/>
      <c r="E42" s="26"/>
    </row>
    <row r="43" spans="1:5" s="26" customFormat="1" ht="18" customHeight="1" x14ac:dyDescent="0.25">
      <c r="A43" s="24" t="s">
        <v>421</v>
      </c>
      <c r="B43" s="119">
        <v>5199420574.6409216</v>
      </c>
      <c r="C43" s="119">
        <v>1710783443.8827224</v>
      </c>
      <c r="D43" s="157"/>
    </row>
    <row r="44" spans="1:5" s="1" customFormat="1" ht="18" customHeight="1" x14ac:dyDescent="0.25">
      <c r="A44" s="26"/>
      <c r="B44" s="120"/>
    </row>
    <row r="46" spans="1:5" s="1" customFormat="1" ht="18" customHeight="1" x14ac:dyDescent="0.25">
      <c r="B46" s="121"/>
      <c r="C46" s="121"/>
      <c r="D46" s="121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1" workbookViewId="0">
      <selection activeCell="H36" sqref="H36"/>
    </sheetView>
  </sheetViews>
  <sheetFormatPr defaultRowHeight="15" x14ac:dyDescent="0.25"/>
  <cols>
    <col min="1" max="1" width="40" style="1" bestFit="1" customWidth="1"/>
    <col min="2" max="2" width="17.5703125" style="26" customWidth="1"/>
    <col min="3" max="3" width="15.28515625" style="26" customWidth="1"/>
    <col min="4" max="4" width="15.42578125" style="26" customWidth="1"/>
    <col min="5" max="5" width="14.28515625" style="26" customWidth="1"/>
    <col min="6" max="6" width="15" style="26" bestFit="1" customWidth="1"/>
    <col min="7" max="7" width="9.140625" style="26"/>
    <col min="8" max="8" width="32.42578125" style="26" customWidth="1"/>
    <col min="9" max="10" width="9.140625" style="26"/>
    <col min="11" max="16384" width="9.140625" style="1"/>
  </cols>
  <sheetData>
    <row r="1" spans="1:7" s="1" customFormat="1" ht="18" customHeight="1" x14ac:dyDescent="0.25">
      <c r="A1" s="4" t="s">
        <v>337</v>
      </c>
      <c r="B1" s="25"/>
      <c r="C1" s="25"/>
      <c r="D1" s="25"/>
      <c r="E1" s="25"/>
      <c r="F1" s="25"/>
      <c r="G1" s="26"/>
    </row>
    <row r="2" spans="1:7" s="1" customFormat="1" ht="18" customHeight="1" x14ac:dyDescent="0.25">
      <c r="A2" s="4" t="s">
        <v>355</v>
      </c>
      <c r="B2" s="25"/>
      <c r="C2" s="25"/>
      <c r="D2" s="25"/>
      <c r="E2" s="25"/>
      <c r="F2" s="25"/>
      <c r="G2" s="26"/>
    </row>
    <row r="3" spans="1:7" s="1" customFormat="1" ht="18" customHeight="1" x14ac:dyDescent="0.25">
      <c r="A3" s="4" t="str">
        <f>Allocated!A3</f>
        <v>FOR THE 12 MONTHS ENDED MARCH 31, 2016</v>
      </c>
      <c r="B3" s="25"/>
      <c r="C3" s="25"/>
      <c r="D3" s="25"/>
      <c r="E3" s="25"/>
      <c r="F3" s="25"/>
      <c r="G3" s="26"/>
    </row>
    <row r="4" spans="1:7" s="1" customFormat="1" ht="12" customHeight="1" x14ac:dyDescent="0.25">
      <c r="B4" s="26"/>
      <c r="C4" s="26"/>
      <c r="D4" s="26"/>
      <c r="E4" s="26"/>
      <c r="F4" s="26"/>
      <c r="G4" s="26"/>
    </row>
    <row r="5" spans="1:7" s="1" customFormat="1" ht="18" customHeight="1" x14ac:dyDescent="0.25">
      <c r="A5" s="7"/>
      <c r="B5" s="27" t="s">
        <v>35</v>
      </c>
      <c r="C5" s="27" t="s">
        <v>34</v>
      </c>
      <c r="D5" s="27" t="s">
        <v>33</v>
      </c>
      <c r="E5" s="27" t="s">
        <v>356</v>
      </c>
      <c r="F5" s="28" t="s">
        <v>347</v>
      </c>
      <c r="G5" s="26"/>
    </row>
    <row r="6" spans="1:7" s="1" customFormat="1" ht="18" customHeight="1" x14ac:dyDescent="0.25">
      <c r="A6" s="29" t="s">
        <v>32</v>
      </c>
      <c r="B6" s="30"/>
      <c r="C6" s="30"/>
      <c r="D6" s="30"/>
      <c r="E6" s="30"/>
      <c r="F6" s="31"/>
      <c r="G6" s="26"/>
    </row>
    <row r="7" spans="1:7" s="1" customFormat="1" ht="18" customHeight="1" x14ac:dyDescent="0.25">
      <c r="A7" s="21" t="s">
        <v>348</v>
      </c>
      <c r="B7" s="12"/>
      <c r="C7" s="12"/>
      <c r="D7" s="12"/>
      <c r="E7" s="12"/>
      <c r="F7" s="13"/>
      <c r="G7" s="26"/>
    </row>
    <row r="8" spans="1:7" s="1" customFormat="1" ht="18" customHeight="1" x14ac:dyDescent="0.25">
      <c r="A8" s="22" t="s">
        <v>31</v>
      </c>
      <c r="B8" s="18">
        <v>2135919855.75999</v>
      </c>
      <c r="C8" s="18">
        <v>898679539.98000002</v>
      </c>
      <c r="D8" s="18">
        <v>0</v>
      </c>
      <c r="E8" s="18">
        <v>0</v>
      </c>
      <c r="F8" s="15">
        <f>SUM(B8:E8)</f>
        <v>3034599395.7399902</v>
      </c>
      <c r="G8" s="32"/>
    </row>
    <row r="9" spans="1:7" s="1" customFormat="1" ht="18" customHeight="1" x14ac:dyDescent="0.25">
      <c r="A9" s="22" t="s">
        <v>30</v>
      </c>
      <c r="B9" s="102">
        <v>330425.09999999998</v>
      </c>
      <c r="C9" s="102">
        <v>0</v>
      </c>
      <c r="D9" s="102">
        <v>0</v>
      </c>
      <c r="E9" s="33">
        <v>0</v>
      </c>
      <c r="F9" s="19">
        <f>SUM(B9:E9)</f>
        <v>330425.09999999998</v>
      </c>
      <c r="G9" s="32"/>
    </row>
    <row r="10" spans="1:7" s="1" customFormat="1" ht="18" customHeight="1" x14ac:dyDescent="0.25">
      <c r="A10" s="22" t="s">
        <v>29</v>
      </c>
      <c r="B10" s="102">
        <v>215577086.049999</v>
      </c>
      <c r="C10" s="102">
        <v>0</v>
      </c>
      <c r="D10" s="102">
        <v>0</v>
      </c>
      <c r="E10" s="33">
        <v>0</v>
      </c>
      <c r="F10" s="19">
        <f>SUM(B10:E10)</f>
        <v>215577086.049999</v>
      </c>
      <c r="G10" s="32"/>
    </row>
    <row r="11" spans="1:7" s="1" customFormat="1" ht="18" customHeight="1" x14ac:dyDescent="0.25">
      <c r="A11" s="22" t="s">
        <v>28</v>
      </c>
      <c r="B11" s="174">
        <v>30315403.140000001</v>
      </c>
      <c r="C11" s="110">
        <v>23415401.57</v>
      </c>
      <c r="D11" s="110">
        <v>0</v>
      </c>
      <c r="E11" s="17">
        <v>0</v>
      </c>
      <c r="F11" s="20">
        <f>SUM(B11:E11)</f>
        <v>53730804.710000001</v>
      </c>
      <c r="G11" s="32"/>
    </row>
    <row r="12" spans="1:7" s="1" customFormat="1" ht="18" customHeight="1" x14ac:dyDescent="0.25">
      <c r="A12" s="22" t="s">
        <v>27</v>
      </c>
      <c r="B12" s="18">
        <f>SUM(B8:B11)</f>
        <v>2382142770.0499887</v>
      </c>
      <c r="C12" s="18">
        <f>SUM(C8:C11)</f>
        <v>922094941.55000007</v>
      </c>
      <c r="D12" s="18">
        <f>SUM(D8:D11)</f>
        <v>0</v>
      </c>
      <c r="E12" s="18">
        <f>SUM(E8:E11)</f>
        <v>0</v>
      </c>
      <c r="F12" s="15">
        <f>SUM(F8:F11)</f>
        <v>3304237711.5999889</v>
      </c>
      <c r="G12" s="32"/>
    </row>
    <row r="13" spans="1:7" s="1" customFormat="1" ht="18" customHeight="1" x14ac:dyDescent="0.25">
      <c r="A13" s="21" t="s">
        <v>349</v>
      </c>
      <c r="B13" s="12"/>
      <c r="C13" s="12"/>
      <c r="D13" s="12"/>
      <c r="E13" s="12"/>
      <c r="F13" s="13"/>
      <c r="G13" s="32"/>
    </row>
    <row r="14" spans="1:7" s="1" customFormat="1" ht="18" customHeight="1" x14ac:dyDescent="0.25">
      <c r="A14" s="21" t="s">
        <v>350</v>
      </c>
      <c r="B14" s="12"/>
      <c r="C14" s="12"/>
      <c r="D14" s="12"/>
      <c r="E14" s="12"/>
      <c r="F14" s="13"/>
      <c r="G14" s="32"/>
    </row>
    <row r="15" spans="1:7" s="1" customFormat="1" ht="18" customHeight="1" x14ac:dyDescent="0.25">
      <c r="A15" s="21" t="s">
        <v>351</v>
      </c>
      <c r="B15" s="12"/>
      <c r="C15" s="12"/>
      <c r="D15" s="12"/>
      <c r="E15" s="12"/>
      <c r="F15" s="13"/>
      <c r="G15" s="32"/>
    </row>
    <row r="16" spans="1:7" s="1" customFormat="1" ht="18" customHeight="1" x14ac:dyDescent="0.25">
      <c r="A16" s="21" t="s">
        <v>352</v>
      </c>
      <c r="B16" s="12"/>
      <c r="C16" s="12"/>
      <c r="D16" s="12"/>
      <c r="E16" s="12"/>
      <c r="F16" s="13"/>
      <c r="G16" s="32"/>
    </row>
    <row r="17" spans="1:7" s="1" customFormat="1" ht="18" customHeight="1" x14ac:dyDescent="0.25">
      <c r="A17" s="22" t="s">
        <v>26</v>
      </c>
      <c r="B17" s="18">
        <v>256083744.00999999</v>
      </c>
      <c r="C17" s="18">
        <v>0</v>
      </c>
      <c r="D17" s="18">
        <v>0</v>
      </c>
      <c r="E17" s="18">
        <v>0</v>
      </c>
      <c r="F17" s="15">
        <f>SUM(B17:E17)</f>
        <v>256083744.00999999</v>
      </c>
      <c r="G17" s="32"/>
    </row>
    <row r="18" spans="1:7" s="1" customFormat="1" ht="18" customHeight="1" x14ac:dyDescent="0.25">
      <c r="A18" s="22" t="s">
        <v>25</v>
      </c>
      <c r="B18" s="33">
        <v>544064490</v>
      </c>
      <c r="C18" s="33">
        <v>369979187.68000001</v>
      </c>
      <c r="D18" s="33">
        <v>0</v>
      </c>
      <c r="E18" s="33">
        <v>0</v>
      </c>
      <c r="F18" s="19">
        <f>SUM(B18:E18)</f>
        <v>914043677.68000007</v>
      </c>
      <c r="G18" s="32"/>
    </row>
    <row r="19" spans="1:7" s="1" customFormat="1" ht="18" customHeight="1" x14ac:dyDescent="0.25">
      <c r="A19" s="22" t="s">
        <v>24</v>
      </c>
      <c r="B19" s="33">
        <v>112182827.58999901</v>
      </c>
      <c r="C19" s="33">
        <v>0</v>
      </c>
      <c r="D19" s="33">
        <v>0</v>
      </c>
      <c r="E19" s="33">
        <v>0</v>
      </c>
      <c r="F19" s="19">
        <f>SUM(B19:E19)</f>
        <v>112182827.58999901</v>
      </c>
      <c r="G19" s="32"/>
    </row>
    <row r="20" spans="1:7" s="1" customFormat="1" ht="18" customHeight="1" x14ac:dyDescent="0.25">
      <c r="A20" s="22" t="s">
        <v>23</v>
      </c>
      <c r="B20" s="16">
        <v>-88898885.829999998</v>
      </c>
      <c r="C20" s="17">
        <v>0</v>
      </c>
      <c r="D20" s="17">
        <v>0</v>
      </c>
      <c r="E20" s="17">
        <v>0</v>
      </c>
      <c r="F20" s="20">
        <f>SUM(B20:E20)</f>
        <v>-88898885.829999998</v>
      </c>
      <c r="G20" s="32"/>
    </row>
    <row r="21" spans="1:7" s="1" customFormat="1" ht="18" customHeight="1" x14ac:dyDescent="0.25">
      <c r="A21" s="22" t="s">
        <v>22</v>
      </c>
      <c r="B21" s="18">
        <f>SUM(B17:B20)</f>
        <v>823432175.76999891</v>
      </c>
      <c r="C21" s="18">
        <f>SUM(C17:C20)</f>
        <v>369979187.68000001</v>
      </c>
      <c r="D21" s="18">
        <f>SUM(D17:D20)</f>
        <v>0</v>
      </c>
      <c r="E21" s="18">
        <f>SUM(E17:E20)</f>
        <v>0</v>
      </c>
      <c r="F21" s="15">
        <f>SUM(F17:F20)</f>
        <v>1193411363.4499991</v>
      </c>
      <c r="G21" s="32"/>
    </row>
    <row r="22" spans="1:7" s="1" customFormat="1" ht="18" customHeight="1" x14ac:dyDescent="0.25">
      <c r="A22" s="21" t="s">
        <v>353</v>
      </c>
      <c r="B22" s="12"/>
      <c r="C22" s="12"/>
      <c r="D22" s="12"/>
      <c r="E22" s="12"/>
      <c r="F22" s="13"/>
      <c r="G22" s="32"/>
    </row>
    <row r="23" spans="1:7" s="1" customFormat="1" ht="18" customHeight="1" x14ac:dyDescent="0.25">
      <c r="A23" s="22" t="s">
        <v>21</v>
      </c>
      <c r="B23" s="18">
        <v>120209368.28999899</v>
      </c>
      <c r="C23" s="18">
        <v>2400604.14</v>
      </c>
      <c r="D23" s="18">
        <v>0</v>
      </c>
      <c r="E23" s="18">
        <v>0</v>
      </c>
      <c r="F23" s="15">
        <f t="shared" ref="F23:F37" si="0">SUM(B23:E23)</f>
        <v>122609972.42999899</v>
      </c>
      <c r="G23" s="32"/>
    </row>
    <row r="24" spans="1:7" s="1" customFormat="1" ht="18" customHeight="1" x14ac:dyDescent="0.25">
      <c r="A24" s="22" t="s">
        <v>20</v>
      </c>
      <c r="B24" s="34">
        <v>19771867.329999998</v>
      </c>
      <c r="C24" s="33">
        <v>0</v>
      </c>
      <c r="D24" s="33">
        <v>0</v>
      </c>
      <c r="E24" s="33">
        <v>0</v>
      </c>
      <c r="F24" s="19">
        <f t="shared" si="0"/>
        <v>19771867.329999998</v>
      </c>
      <c r="G24" s="32"/>
    </row>
    <row r="25" spans="1:7" s="1" customFormat="1" ht="18" customHeight="1" x14ac:dyDescent="0.25">
      <c r="A25" s="22" t="s">
        <v>19</v>
      </c>
      <c r="B25" s="34">
        <v>88491144.769999802</v>
      </c>
      <c r="C25" s="12">
        <v>50593667.669999897</v>
      </c>
      <c r="D25" s="33">
        <v>0</v>
      </c>
      <c r="E25" s="33">
        <v>0</v>
      </c>
      <c r="F25" s="19">
        <f t="shared" si="0"/>
        <v>139084812.4399997</v>
      </c>
      <c r="G25" s="32"/>
    </row>
    <row r="26" spans="1:7" s="1" customFormat="1" ht="18" customHeight="1" x14ac:dyDescent="0.25">
      <c r="A26" s="14" t="s">
        <v>18</v>
      </c>
      <c r="B26" s="34">
        <v>29134573.530000001</v>
      </c>
      <c r="C26" s="12">
        <v>14232995.7199999</v>
      </c>
      <c r="D26" s="12">
        <v>31643777.2099999</v>
      </c>
      <c r="E26" s="33">
        <v>0</v>
      </c>
      <c r="F26" s="19">
        <f t="shared" si="0"/>
        <v>75011346.4599998</v>
      </c>
      <c r="G26" s="32"/>
    </row>
    <row r="27" spans="1:7" s="1" customFormat="1" ht="18" customHeight="1" x14ac:dyDescent="0.25">
      <c r="A27" s="22" t="s">
        <v>17</v>
      </c>
      <c r="B27" s="34">
        <v>17298251.93</v>
      </c>
      <c r="C27" s="12">
        <v>5937336.27999999</v>
      </c>
      <c r="D27" s="12">
        <v>2853375.8</v>
      </c>
      <c r="E27" s="33">
        <v>0</v>
      </c>
      <c r="F27" s="19">
        <f t="shared" si="0"/>
        <v>26088964.00999999</v>
      </c>
      <c r="G27" s="32"/>
    </row>
    <row r="28" spans="1:7" s="1" customFormat="1" ht="18" customHeight="1" x14ac:dyDescent="0.25">
      <c r="A28" s="22" t="s">
        <v>16</v>
      </c>
      <c r="B28" s="34">
        <v>102669443.13</v>
      </c>
      <c r="C28" s="12">
        <v>11803626.119999999</v>
      </c>
      <c r="D28" s="33">
        <v>0</v>
      </c>
      <c r="E28" s="33">
        <v>0</v>
      </c>
      <c r="F28" s="19">
        <f t="shared" si="0"/>
        <v>114473069.25</v>
      </c>
      <c r="G28" s="32"/>
    </row>
    <row r="29" spans="1:7" s="1" customFormat="1" ht="18" customHeight="1" x14ac:dyDescent="0.25">
      <c r="A29" s="14" t="s">
        <v>15</v>
      </c>
      <c r="B29" s="34">
        <v>46364806.979999997</v>
      </c>
      <c r="C29" s="12">
        <v>16592013.119999999</v>
      </c>
      <c r="D29" s="12">
        <v>95381852.109999895</v>
      </c>
      <c r="E29" s="33">
        <v>0</v>
      </c>
      <c r="F29" s="19">
        <f t="shared" si="0"/>
        <v>158338672.20999989</v>
      </c>
      <c r="G29" s="32"/>
    </row>
    <row r="30" spans="1:7" s="1" customFormat="1" ht="18" customHeight="1" x14ac:dyDescent="0.25">
      <c r="A30" s="22" t="s">
        <v>14</v>
      </c>
      <c r="B30" s="34">
        <v>249107682.80000001</v>
      </c>
      <c r="C30" s="12">
        <v>111704467.75</v>
      </c>
      <c r="D30" s="12">
        <v>21348644.609999999</v>
      </c>
      <c r="E30" s="33">
        <v>0</v>
      </c>
      <c r="F30" s="19">
        <f t="shared" si="0"/>
        <v>382160795.16000003</v>
      </c>
      <c r="G30" s="32"/>
    </row>
    <row r="31" spans="1:7" s="1" customFormat="1" ht="18" customHeight="1" x14ac:dyDescent="0.25">
      <c r="A31" s="22" t="s">
        <v>13</v>
      </c>
      <c r="B31" s="34">
        <v>25023205.519999899</v>
      </c>
      <c r="C31" s="12">
        <v>1859563.48999999</v>
      </c>
      <c r="D31" s="12">
        <v>29277677.6399999</v>
      </c>
      <c r="E31" s="33">
        <v>0</v>
      </c>
      <c r="F31" s="19">
        <f t="shared" si="0"/>
        <v>56160446.64999979</v>
      </c>
      <c r="G31" s="32"/>
    </row>
    <row r="32" spans="1:7" s="1" customFormat="1" ht="18" customHeight="1" x14ac:dyDescent="0.25">
      <c r="A32" s="22" t="s">
        <v>12</v>
      </c>
      <c r="B32" s="34">
        <v>20604866.16</v>
      </c>
      <c r="C32" s="33">
        <v>0</v>
      </c>
      <c r="D32" s="33">
        <v>0</v>
      </c>
      <c r="E32" s="33">
        <v>0</v>
      </c>
      <c r="F32" s="19">
        <f t="shared" si="0"/>
        <v>20604866.16</v>
      </c>
      <c r="G32" s="32"/>
    </row>
    <row r="33" spans="1:8" s="1" customFormat="1" ht="18" customHeight="1" x14ac:dyDescent="0.25">
      <c r="A33" s="14" t="s">
        <v>11</v>
      </c>
      <c r="B33" s="34">
        <v>-8307505.5199999902</v>
      </c>
      <c r="C33" s="12">
        <v>-45370.199999999903</v>
      </c>
      <c r="D33" s="33">
        <v>0</v>
      </c>
      <c r="E33" s="33">
        <v>0</v>
      </c>
      <c r="F33" s="19">
        <f t="shared" si="0"/>
        <v>-8352875.7199999904</v>
      </c>
      <c r="G33" s="32"/>
      <c r="H33" s="26"/>
    </row>
    <row r="34" spans="1:8" s="1" customFormat="1" ht="18" customHeight="1" x14ac:dyDescent="0.25">
      <c r="A34" s="14" t="s">
        <v>354</v>
      </c>
      <c r="B34" s="34">
        <v>-26358710.989999998</v>
      </c>
      <c r="C34" s="33">
        <v>0</v>
      </c>
      <c r="D34" s="33">
        <v>0</v>
      </c>
      <c r="E34" s="33">
        <v>0</v>
      </c>
      <c r="F34" s="19">
        <f t="shared" si="0"/>
        <v>-26358710.989999998</v>
      </c>
      <c r="G34" s="32"/>
      <c r="H34" s="26"/>
    </row>
    <row r="35" spans="1:8" s="1" customFormat="1" ht="18" customHeight="1" x14ac:dyDescent="0.25">
      <c r="A35" s="22" t="s">
        <v>10</v>
      </c>
      <c r="B35" s="34">
        <v>224995270.38999999</v>
      </c>
      <c r="C35" s="12">
        <v>97603129.359999999</v>
      </c>
      <c r="D35" s="12">
        <v>4703540.4000000004</v>
      </c>
      <c r="E35" s="33">
        <v>0</v>
      </c>
      <c r="F35" s="19">
        <f t="shared" si="0"/>
        <v>327301940.14999998</v>
      </c>
      <c r="G35" s="32"/>
      <c r="H35" s="26"/>
    </row>
    <row r="36" spans="1:8" s="1" customFormat="1" ht="18" customHeight="1" x14ac:dyDescent="0.25">
      <c r="A36" s="22" t="s">
        <v>9</v>
      </c>
      <c r="B36" s="34">
        <v>800</v>
      </c>
      <c r="C36" s="33">
        <v>0</v>
      </c>
      <c r="D36" s="33">
        <v>0</v>
      </c>
      <c r="E36" s="33">
        <v>0</v>
      </c>
      <c r="F36" s="19">
        <f t="shared" si="0"/>
        <v>800</v>
      </c>
      <c r="G36" s="32"/>
      <c r="H36" s="26"/>
    </row>
    <row r="37" spans="1:8" s="1" customFormat="1" ht="18" customHeight="1" x14ac:dyDescent="0.25">
      <c r="A37" s="22" t="s">
        <v>8</v>
      </c>
      <c r="B37" s="16">
        <v>164524922.43000001</v>
      </c>
      <c r="C37" s="35">
        <v>61765687.219999999</v>
      </c>
      <c r="D37" s="35">
        <v>0</v>
      </c>
      <c r="E37" s="17">
        <v>0</v>
      </c>
      <c r="F37" s="20">
        <f t="shared" si="0"/>
        <v>226290609.65000001</v>
      </c>
      <c r="G37" s="32"/>
      <c r="H37" s="26"/>
    </row>
    <row r="38" spans="1:8" s="1" customFormat="1" ht="18" customHeight="1" x14ac:dyDescent="0.25">
      <c r="A38" s="21" t="s">
        <v>7</v>
      </c>
      <c r="B38" s="18">
        <f>SUM(B21:B37)</f>
        <v>1896962162.5199978</v>
      </c>
      <c r="C38" s="18">
        <f>SUM(C21:C37)</f>
        <v>744426908.34999979</v>
      </c>
      <c r="D38" s="18">
        <f>SUM(D21:D37)</f>
        <v>185208867.76999968</v>
      </c>
      <c r="E38" s="18">
        <f>SUM(E21:E37)</f>
        <v>0</v>
      </c>
      <c r="F38" s="15">
        <f>SUM(F21:F37)</f>
        <v>2826597938.6399975</v>
      </c>
      <c r="G38" s="32"/>
      <c r="H38" s="26"/>
    </row>
    <row r="39" spans="1:8" s="1" customFormat="1" ht="12" customHeight="1" x14ac:dyDescent="0.25">
      <c r="A39" s="22"/>
      <c r="B39" s="12"/>
      <c r="C39" s="12"/>
      <c r="D39" s="12"/>
      <c r="E39" s="12"/>
      <c r="F39" s="13"/>
      <c r="G39" s="32"/>
      <c r="H39" s="26"/>
    </row>
    <row r="40" spans="1:8" s="1" customFormat="1" ht="18" customHeight="1" x14ac:dyDescent="0.25">
      <c r="A40" s="23" t="s">
        <v>6</v>
      </c>
      <c r="B40" s="18">
        <f>B12-B38</f>
        <v>485180607.52999091</v>
      </c>
      <c r="C40" s="18">
        <f>C12-C38</f>
        <v>177668033.20000029</v>
      </c>
      <c r="D40" s="18">
        <f>D12-D38</f>
        <v>-185208867.76999968</v>
      </c>
      <c r="E40" s="18">
        <f>E12-E38</f>
        <v>0</v>
      </c>
      <c r="F40" s="15">
        <f>F12-F38</f>
        <v>477639772.95999146</v>
      </c>
      <c r="G40" s="32"/>
      <c r="H40" s="36"/>
    </row>
    <row r="41" spans="1:8" s="1" customFormat="1" ht="13.5" customHeight="1" x14ac:dyDescent="0.25">
      <c r="A41" s="22"/>
      <c r="B41" s="12"/>
      <c r="C41" s="12"/>
      <c r="D41" s="12"/>
      <c r="E41" s="12"/>
      <c r="F41" s="13"/>
      <c r="G41" s="32"/>
      <c r="H41" s="26"/>
    </row>
    <row r="42" spans="1:8" s="1" customFormat="1" ht="18" customHeight="1" x14ac:dyDescent="0.25">
      <c r="A42" s="23" t="s">
        <v>5</v>
      </c>
      <c r="B42" s="12"/>
      <c r="C42" s="12"/>
      <c r="D42" s="12"/>
      <c r="E42" s="12"/>
      <c r="F42" s="13"/>
      <c r="G42" s="32"/>
      <c r="H42" s="26"/>
    </row>
    <row r="43" spans="1:8" s="1" customFormat="1" ht="18" customHeight="1" x14ac:dyDescent="0.25">
      <c r="A43" s="22" t="s">
        <v>4</v>
      </c>
      <c r="B43" s="18">
        <v>0</v>
      </c>
      <c r="C43" s="18">
        <v>0</v>
      </c>
      <c r="D43" s="18">
        <v>0</v>
      </c>
      <c r="E43" s="18">
        <v>-90571375.789999902</v>
      </c>
      <c r="F43" s="15">
        <f>SUM(B43:E43)</f>
        <v>-90571375.789999902</v>
      </c>
      <c r="G43" s="32"/>
      <c r="H43" s="26"/>
    </row>
    <row r="44" spans="1:8" s="1" customFormat="1" ht="18" customHeight="1" x14ac:dyDescent="0.25">
      <c r="A44" s="37" t="s">
        <v>3</v>
      </c>
      <c r="B44" s="34">
        <v>0</v>
      </c>
      <c r="C44" s="33">
        <v>0</v>
      </c>
      <c r="D44" s="33">
        <v>0</v>
      </c>
      <c r="E44" s="33">
        <v>236617170.81999999</v>
      </c>
      <c r="F44" s="19">
        <f>SUM(B44:E44)</f>
        <v>236617170.81999999</v>
      </c>
      <c r="G44" s="32"/>
      <c r="H44" s="26"/>
    </row>
    <row r="45" spans="1:8" s="1" customFormat="1" ht="18" customHeight="1" x14ac:dyDescent="0.25">
      <c r="A45" s="37" t="s">
        <v>2</v>
      </c>
      <c r="B45" s="16">
        <v>0</v>
      </c>
      <c r="C45" s="17">
        <v>0</v>
      </c>
      <c r="D45" s="17">
        <v>0</v>
      </c>
      <c r="E45" s="17">
        <v>0</v>
      </c>
      <c r="F45" s="20">
        <v>0</v>
      </c>
      <c r="G45" s="32"/>
      <c r="H45" s="26"/>
    </row>
    <row r="46" spans="1:8" s="1" customFormat="1" ht="18" customHeight="1" x14ac:dyDescent="0.25">
      <c r="A46" s="23" t="s">
        <v>1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146045795.03000009</v>
      </c>
      <c r="F46" s="15">
        <f>SUM(F43:F45)</f>
        <v>146045795.03000009</v>
      </c>
      <c r="G46" s="32"/>
      <c r="H46" s="26"/>
    </row>
    <row r="47" spans="1:8" s="1" customFormat="1" ht="18" customHeight="1" x14ac:dyDescent="0.25">
      <c r="A47" s="22"/>
      <c r="B47" s="12"/>
      <c r="C47" s="12"/>
      <c r="D47" s="12"/>
      <c r="E47" s="12"/>
      <c r="F47" s="13"/>
      <c r="G47" s="32"/>
      <c r="H47" s="26"/>
    </row>
    <row r="48" spans="1:8" s="1" customFormat="1" ht="18" customHeight="1" x14ac:dyDescent="0.35">
      <c r="A48" s="38" t="s">
        <v>0</v>
      </c>
      <c r="B48" s="39">
        <f>B40-B46</f>
        <v>485180607.52999091</v>
      </c>
      <c r="C48" s="39">
        <f>C40-C46</f>
        <v>177668033.20000029</v>
      </c>
      <c r="D48" s="39">
        <f>D40-D46</f>
        <v>-185208867.76999968</v>
      </c>
      <c r="E48" s="39">
        <f>E40-E46</f>
        <v>-146045795.03000009</v>
      </c>
      <c r="F48" s="40">
        <f>F40-F46</f>
        <v>331593977.92999136</v>
      </c>
      <c r="G48" s="32"/>
      <c r="H48" s="26"/>
    </row>
    <row r="49" spans="1:7" s="1" customFormat="1" ht="9.9499999999999993" customHeight="1" x14ac:dyDescent="0.25">
      <c r="A49" s="41"/>
      <c r="B49" s="42"/>
      <c r="C49" s="42"/>
      <c r="D49" s="42"/>
      <c r="E49" s="42"/>
      <c r="F49" s="43"/>
      <c r="G49" s="32"/>
    </row>
    <row r="50" spans="1:7" s="1" customFormat="1" ht="18" customHeight="1" x14ac:dyDescent="0.25">
      <c r="B50" s="26"/>
      <c r="C50" s="26"/>
      <c r="D50" s="26"/>
      <c r="E50" s="26"/>
      <c r="F50" s="26"/>
      <c r="G50" s="32"/>
    </row>
    <row r="51" spans="1:7" s="1" customFormat="1" ht="18" customHeight="1" x14ac:dyDescent="0.25">
      <c r="B51" s="26"/>
      <c r="C51" s="26"/>
      <c r="D51" s="26"/>
      <c r="E51" s="26"/>
      <c r="F51" s="26"/>
      <c r="G51" s="32"/>
    </row>
    <row r="52" spans="1:7" s="1" customFormat="1" ht="18" customHeight="1" x14ac:dyDescent="0.25">
      <c r="B52" s="26"/>
      <c r="C52" s="26"/>
      <c r="D52" s="26"/>
      <c r="E52" s="26"/>
      <c r="F52" s="26"/>
      <c r="G52" s="32"/>
    </row>
    <row r="53" spans="1:7" s="1" customFormat="1" ht="18" customHeight="1" x14ac:dyDescent="0.25">
      <c r="B53" s="26"/>
      <c r="C53" s="26"/>
      <c r="D53" s="26"/>
      <c r="E53" s="26"/>
      <c r="F53" s="26"/>
      <c r="G53" s="32"/>
    </row>
    <row r="54" spans="1:7" s="1" customFormat="1" ht="18" customHeight="1" x14ac:dyDescent="0.25">
      <c r="B54" s="26"/>
      <c r="C54" s="26"/>
      <c r="D54" s="26"/>
      <c r="E54" s="26"/>
      <c r="F54" s="26"/>
      <c r="G54" s="32"/>
    </row>
    <row r="55" spans="1:7" s="1" customFormat="1" ht="18" customHeight="1" x14ac:dyDescent="0.25">
      <c r="B55" s="26"/>
      <c r="C55" s="26"/>
      <c r="D55" s="26"/>
      <c r="E55" s="26"/>
      <c r="F55" s="26"/>
      <c r="G55" s="32"/>
    </row>
    <row r="56" spans="1:7" s="1" customFormat="1" ht="18" customHeight="1" x14ac:dyDescent="0.25">
      <c r="B56" s="26"/>
      <c r="C56" s="26"/>
      <c r="D56" s="26"/>
      <c r="E56" s="26"/>
      <c r="F56" s="26"/>
      <c r="G56" s="32"/>
    </row>
    <row r="57" spans="1:7" s="1" customFormat="1" ht="18" customHeight="1" x14ac:dyDescent="0.25">
      <c r="B57" s="26"/>
      <c r="C57" s="26"/>
      <c r="D57" s="26"/>
      <c r="E57" s="26"/>
      <c r="F57" s="26"/>
      <c r="G57" s="32"/>
    </row>
    <row r="58" spans="1:7" s="1" customFormat="1" ht="18" customHeight="1" x14ac:dyDescent="0.25">
      <c r="B58" s="26"/>
      <c r="C58" s="26"/>
      <c r="D58" s="26"/>
      <c r="E58" s="26"/>
      <c r="F58" s="26"/>
      <c r="G58" s="32"/>
    </row>
    <row r="59" spans="1:7" s="1" customFormat="1" ht="18" customHeight="1" x14ac:dyDescent="0.25">
      <c r="B59" s="26"/>
      <c r="C59" s="26"/>
      <c r="D59" s="26"/>
      <c r="E59" s="26"/>
      <c r="F59" s="26"/>
      <c r="G59" s="32"/>
    </row>
    <row r="60" spans="1:7" s="1" customFormat="1" ht="18" customHeight="1" x14ac:dyDescent="0.25">
      <c r="B60" s="26"/>
      <c r="C60" s="26"/>
      <c r="D60" s="26"/>
      <c r="E60" s="26"/>
      <c r="F60" s="26"/>
      <c r="G60" s="32"/>
    </row>
    <row r="61" spans="1:7" s="1" customFormat="1" ht="18" customHeight="1" x14ac:dyDescent="0.25">
      <c r="B61" s="26"/>
      <c r="C61" s="26"/>
      <c r="D61" s="26"/>
      <c r="E61" s="26"/>
      <c r="F61" s="26"/>
      <c r="G61" s="32"/>
    </row>
    <row r="62" spans="1:7" s="1" customFormat="1" ht="18" customHeight="1" x14ac:dyDescent="0.25">
      <c r="B62" s="26"/>
      <c r="C62" s="26"/>
      <c r="D62" s="26"/>
      <c r="E62" s="26"/>
      <c r="F62" s="26"/>
      <c r="G62" s="32"/>
    </row>
    <row r="63" spans="1:7" s="1" customFormat="1" ht="18" customHeight="1" x14ac:dyDescent="0.25">
      <c r="B63" s="26"/>
      <c r="C63" s="26"/>
      <c r="D63" s="26"/>
      <c r="E63" s="26"/>
      <c r="F63" s="26"/>
      <c r="G63" s="32"/>
    </row>
    <row r="64" spans="1:7" s="1" customFormat="1" ht="18" customHeight="1" x14ac:dyDescent="0.25">
      <c r="B64" s="26"/>
      <c r="C64" s="26"/>
      <c r="D64" s="26"/>
      <c r="E64" s="26"/>
      <c r="F64" s="26"/>
      <c r="G64" s="32"/>
    </row>
    <row r="65" spans="7:7" s="1" customFormat="1" ht="18" customHeight="1" x14ac:dyDescent="0.25">
      <c r="G65" s="32"/>
    </row>
    <row r="66" spans="7:7" s="1" customFormat="1" ht="18" customHeight="1" x14ac:dyDescent="0.25">
      <c r="G66" s="32"/>
    </row>
    <row r="67" spans="7:7" s="1" customFormat="1" ht="18" customHeight="1" x14ac:dyDescent="0.25">
      <c r="G67" s="32"/>
    </row>
    <row r="68" spans="7:7" s="1" customFormat="1" ht="18" customHeight="1" x14ac:dyDescent="0.25">
      <c r="G68" s="32"/>
    </row>
    <row r="69" spans="7:7" s="1" customFormat="1" ht="18" customHeight="1" x14ac:dyDescent="0.25">
      <c r="G69" s="32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topLeftCell="A163" workbookViewId="0">
      <selection activeCell="B322" sqref="B322:I322"/>
    </sheetView>
  </sheetViews>
  <sheetFormatPr defaultRowHeight="15" outlineLevelCol="1" x14ac:dyDescent="0.25"/>
  <cols>
    <col min="1" max="1" width="60" customWidth="1"/>
    <col min="2" max="2" width="15.140625" style="122" customWidth="1"/>
    <col min="3" max="3" width="14.7109375" style="122" customWidth="1"/>
    <col min="4" max="4" width="14" style="122" customWidth="1"/>
    <col min="5" max="6" width="12" style="122" hidden="1" customWidth="1" outlineLevel="1"/>
    <col min="7" max="7" width="12.85546875" style="122" hidden="1" customWidth="1" outlineLevel="1"/>
    <col min="8" max="8" width="12" style="122" hidden="1" customWidth="1" outlineLevel="1"/>
    <col min="9" max="9" width="14.85546875" style="122" customWidth="1" collapsed="1"/>
  </cols>
  <sheetData>
    <row r="1" spans="1:9" s="1" customFormat="1" x14ac:dyDescent="0.25">
      <c r="A1" s="2" t="s">
        <v>337</v>
      </c>
      <c r="B1" s="133"/>
      <c r="C1" s="133"/>
      <c r="D1" s="133"/>
      <c r="E1" s="133"/>
      <c r="F1" s="133"/>
      <c r="G1" s="133"/>
      <c r="H1" s="133"/>
      <c r="I1" s="133"/>
    </row>
    <row r="2" spans="1:9" s="1" customFormat="1" x14ac:dyDescent="0.25">
      <c r="A2" s="2" t="s">
        <v>338</v>
      </c>
      <c r="B2" s="133"/>
      <c r="C2" s="133"/>
      <c r="D2" s="133"/>
      <c r="E2" s="133"/>
      <c r="F2" s="133"/>
      <c r="G2" s="133"/>
      <c r="H2" s="133"/>
      <c r="I2" s="133"/>
    </row>
    <row r="3" spans="1:9" s="1" customFormat="1" x14ac:dyDescent="0.25">
      <c r="A3" s="2" t="str">
        <f>Allocated!A3</f>
        <v>FOR THE 12 MONTHS ENDED MARCH 31, 2016</v>
      </c>
      <c r="B3" s="133"/>
      <c r="C3" s="133"/>
      <c r="D3" s="133"/>
      <c r="E3" s="133"/>
      <c r="F3" s="133"/>
      <c r="G3" s="133"/>
      <c r="H3" s="133"/>
      <c r="I3" s="133"/>
    </row>
    <row r="4" spans="1:9" s="1" customFormat="1" ht="16.5" customHeight="1" x14ac:dyDescent="0.25">
      <c r="A4" s="3" t="s">
        <v>339</v>
      </c>
      <c r="B4" s="134" t="s">
        <v>35</v>
      </c>
      <c r="C4" s="134" t="s">
        <v>340</v>
      </c>
      <c r="D4" s="134" t="s">
        <v>33</v>
      </c>
      <c r="E4" s="135" t="s">
        <v>341</v>
      </c>
      <c r="F4" s="136" t="s">
        <v>342</v>
      </c>
      <c r="G4" s="136" t="s">
        <v>343</v>
      </c>
      <c r="H4" s="136" t="s">
        <v>344</v>
      </c>
      <c r="I4" s="134" t="s">
        <v>345</v>
      </c>
    </row>
    <row r="5" spans="1:9" s="1" customFormat="1" x14ac:dyDescent="0.25">
      <c r="B5" s="137"/>
      <c r="C5" s="137"/>
      <c r="D5" s="137"/>
      <c r="E5" s="137"/>
      <c r="F5" s="137"/>
      <c r="G5" s="137"/>
      <c r="H5" s="137"/>
      <c r="I5" s="137"/>
    </row>
    <row r="6" spans="1:9" x14ac:dyDescent="0.25">
      <c r="A6" s="125" t="s">
        <v>36</v>
      </c>
      <c r="B6" s="138"/>
      <c r="C6" s="138"/>
      <c r="D6" s="138"/>
      <c r="E6" s="138"/>
      <c r="F6" s="138"/>
      <c r="G6" s="138"/>
      <c r="H6" s="138"/>
      <c r="I6" s="138"/>
    </row>
    <row r="7" spans="1:9" x14ac:dyDescent="0.25">
      <c r="A7" s="127" t="s">
        <v>37</v>
      </c>
      <c r="B7" s="138"/>
      <c r="C7" s="138"/>
      <c r="D7" s="138"/>
      <c r="E7" s="138"/>
      <c r="F7" s="138"/>
      <c r="G7" s="138"/>
      <c r="H7" s="138"/>
      <c r="I7" s="138"/>
    </row>
    <row r="8" spans="1:9" x14ac:dyDescent="0.25">
      <c r="A8" s="125" t="s">
        <v>38</v>
      </c>
      <c r="B8" s="177">
        <v>1119922447.8499999</v>
      </c>
      <c r="C8" s="177">
        <v>0</v>
      </c>
      <c r="D8" s="177">
        <v>0</v>
      </c>
      <c r="E8" s="177">
        <v>0</v>
      </c>
      <c r="F8" s="177">
        <v>0</v>
      </c>
      <c r="G8" s="177">
        <v>1119922447.8499999</v>
      </c>
      <c r="H8" s="177">
        <v>0</v>
      </c>
      <c r="I8" s="177">
        <v>1119922447.8499999</v>
      </c>
    </row>
    <row r="9" spans="1:9" x14ac:dyDescent="0.25">
      <c r="A9" s="125" t="s">
        <v>39</v>
      </c>
      <c r="B9" s="139">
        <v>995775005.75999999</v>
      </c>
      <c r="C9" s="139">
        <v>0</v>
      </c>
      <c r="D9" s="139">
        <v>0</v>
      </c>
      <c r="E9" s="139">
        <v>0</v>
      </c>
      <c r="F9" s="139">
        <v>0</v>
      </c>
      <c r="G9" s="139">
        <v>995775005.75999999</v>
      </c>
      <c r="H9" s="139">
        <v>0</v>
      </c>
      <c r="I9" s="139">
        <v>995775005.75999999</v>
      </c>
    </row>
    <row r="10" spans="1:9" x14ac:dyDescent="0.25">
      <c r="A10" s="125" t="s">
        <v>40</v>
      </c>
      <c r="B10" s="139">
        <v>20222402.149999999</v>
      </c>
      <c r="C10" s="139">
        <v>0</v>
      </c>
      <c r="D10" s="139">
        <v>0</v>
      </c>
      <c r="E10" s="139">
        <v>0</v>
      </c>
      <c r="F10" s="139">
        <v>0</v>
      </c>
      <c r="G10" s="139">
        <v>20222402.149999999</v>
      </c>
      <c r="H10" s="139">
        <v>0</v>
      </c>
      <c r="I10" s="139">
        <v>20222402.149999999</v>
      </c>
    </row>
    <row r="11" spans="1:9" x14ac:dyDescent="0.25">
      <c r="A11" s="125" t="s">
        <v>41</v>
      </c>
      <c r="B11" s="139">
        <v>0</v>
      </c>
      <c r="C11" s="139">
        <v>598349067.48000002</v>
      </c>
      <c r="D11" s="139">
        <v>0</v>
      </c>
      <c r="E11" s="139">
        <v>0</v>
      </c>
      <c r="F11" s="139">
        <v>0</v>
      </c>
      <c r="G11" s="139">
        <v>0</v>
      </c>
      <c r="H11" s="139">
        <v>598349067.48000002</v>
      </c>
      <c r="I11" s="139">
        <v>598349067.48000002</v>
      </c>
    </row>
    <row r="12" spans="1:9" x14ac:dyDescent="0.25">
      <c r="A12" s="125" t="s">
        <v>42</v>
      </c>
      <c r="B12" s="139">
        <v>0</v>
      </c>
      <c r="C12" s="139">
        <v>281183166.56999999</v>
      </c>
      <c r="D12" s="139">
        <v>0</v>
      </c>
      <c r="E12" s="139">
        <v>0</v>
      </c>
      <c r="F12" s="139">
        <v>0</v>
      </c>
      <c r="G12" s="139">
        <v>0</v>
      </c>
      <c r="H12" s="139">
        <v>281183166.56999999</v>
      </c>
      <c r="I12" s="139">
        <v>281183166.56999999</v>
      </c>
    </row>
    <row r="13" spans="1:9" x14ac:dyDescent="0.25">
      <c r="A13" s="128" t="s">
        <v>43</v>
      </c>
      <c r="B13" s="140">
        <v>0</v>
      </c>
      <c r="C13" s="140">
        <v>19147305.929999899</v>
      </c>
      <c r="D13" s="140">
        <v>0</v>
      </c>
      <c r="E13" s="140">
        <v>0</v>
      </c>
      <c r="F13" s="140">
        <v>0</v>
      </c>
      <c r="G13" s="140">
        <v>0</v>
      </c>
      <c r="H13" s="140">
        <v>19147305.929999899</v>
      </c>
      <c r="I13" s="140">
        <v>19147305.929999899</v>
      </c>
    </row>
    <row r="14" spans="1:9" x14ac:dyDescent="0.25">
      <c r="A14" s="125" t="s">
        <v>44</v>
      </c>
      <c r="B14" s="141">
        <v>2135919855.75999</v>
      </c>
      <c r="C14" s="141">
        <v>898679539.98000002</v>
      </c>
      <c r="D14" s="141">
        <v>0</v>
      </c>
      <c r="E14" s="142">
        <v>0</v>
      </c>
      <c r="F14" s="142">
        <v>0</v>
      </c>
      <c r="G14" s="142">
        <v>2135919855.75999</v>
      </c>
      <c r="H14" s="142">
        <v>898679539.98000002</v>
      </c>
      <c r="I14" s="142">
        <v>3034599395.7399998</v>
      </c>
    </row>
    <row r="15" spans="1:9" x14ac:dyDescent="0.25">
      <c r="A15" s="127" t="s">
        <v>45</v>
      </c>
      <c r="B15" s="138"/>
      <c r="C15" s="138"/>
      <c r="D15" s="138"/>
      <c r="E15" s="138"/>
      <c r="F15" s="138"/>
      <c r="G15" s="138"/>
      <c r="H15" s="138"/>
      <c r="I15" s="138"/>
    </row>
    <row r="16" spans="1:9" x14ac:dyDescent="0.25">
      <c r="A16" s="128" t="s">
        <v>46</v>
      </c>
      <c r="B16" s="140">
        <v>330425.09999999998</v>
      </c>
      <c r="C16" s="139">
        <v>0</v>
      </c>
      <c r="D16" s="139">
        <v>0</v>
      </c>
      <c r="E16" s="139">
        <v>0</v>
      </c>
      <c r="F16" s="139">
        <v>0</v>
      </c>
      <c r="G16" s="139">
        <v>330425.09999999998</v>
      </c>
      <c r="H16" s="139">
        <v>0</v>
      </c>
      <c r="I16" s="139">
        <v>330425.09999999998</v>
      </c>
    </row>
    <row r="17" spans="1:9" x14ac:dyDescent="0.25">
      <c r="A17" s="125" t="s">
        <v>47</v>
      </c>
      <c r="B17" s="141">
        <v>330425.09999999998</v>
      </c>
      <c r="C17" s="143">
        <v>0</v>
      </c>
      <c r="D17" s="143">
        <v>0</v>
      </c>
      <c r="E17" s="144">
        <v>0</v>
      </c>
      <c r="F17" s="144">
        <v>0</v>
      </c>
      <c r="G17" s="144">
        <v>330425.09999999998</v>
      </c>
      <c r="H17" s="144">
        <v>0</v>
      </c>
      <c r="I17" s="144">
        <v>330425.09999999998</v>
      </c>
    </row>
    <row r="18" spans="1:9" x14ac:dyDescent="0.25">
      <c r="A18" s="127" t="s">
        <v>48</v>
      </c>
      <c r="B18" s="138"/>
      <c r="C18" s="138"/>
      <c r="D18" s="138"/>
      <c r="E18" s="138"/>
      <c r="F18" s="138"/>
      <c r="G18" s="138"/>
      <c r="H18" s="138"/>
      <c r="I18" s="138"/>
    </row>
    <row r="19" spans="1:9" x14ac:dyDescent="0.25">
      <c r="A19" s="125" t="s">
        <v>49</v>
      </c>
      <c r="B19" s="139">
        <v>46897642.499999903</v>
      </c>
      <c r="C19" s="139">
        <v>0</v>
      </c>
      <c r="D19" s="139">
        <v>0</v>
      </c>
      <c r="E19" s="139">
        <v>0</v>
      </c>
      <c r="F19" s="139">
        <v>0</v>
      </c>
      <c r="G19" s="139">
        <v>46897642.499999903</v>
      </c>
      <c r="H19" s="139">
        <v>0</v>
      </c>
      <c r="I19" s="139">
        <v>46897642.499999903</v>
      </c>
    </row>
    <row r="20" spans="1:9" x14ac:dyDescent="0.25">
      <c r="A20" s="128" t="s">
        <v>50</v>
      </c>
      <c r="B20" s="139">
        <v>168679443.55000001</v>
      </c>
      <c r="C20" s="139">
        <v>0</v>
      </c>
      <c r="D20" s="139">
        <v>0</v>
      </c>
      <c r="E20" s="139">
        <v>0</v>
      </c>
      <c r="F20" s="139">
        <v>0</v>
      </c>
      <c r="G20" s="139">
        <v>168679443.55000001</v>
      </c>
      <c r="H20" s="139">
        <v>0</v>
      </c>
      <c r="I20" s="139">
        <v>168679443.55000001</v>
      </c>
    </row>
    <row r="21" spans="1:9" x14ac:dyDescent="0.25">
      <c r="A21" s="125" t="s">
        <v>51</v>
      </c>
      <c r="B21" s="143">
        <v>215577086.049999</v>
      </c>
      <c r="C21" s="143">
        <v>0</v>
      </c>
      <c r="D21" s="143">
        <v>0</v>
      </c>
      <c r="E21" s="144">
        <v>0</v>
      </c>
      <c r="F21" s="144">
        <v>0</v>
      </c>
      <c r="G21" s="144">
        <v>215577086.049999</v>
      </c>
      <c r="H21" s="144">
        <v>0</v>
      </c>
      <c r="I21" s="144">
        <v>215577086.049999</v>
      </c>
    </row>
    <row r="22" spans="1:9" x14ac:dyDescent="0.25">
      <c r="A22" s="127" t="s">
        <v>52</v>
      </c>
      <c r="B22" s="138"/>
      <c r="C22" s="138"/>
      <c r="D22" s="138"/>
      <c r="E22" s="138"/>
      <c r="F22" s="138"/>
      <c r="G22" s="138"/>
      <c r="H22" s="138"/>
      <c r="I22" s="138"/>
    </row>
    <row r="23" spans="1:9" x14ac:dyDescent="0.25">
      <c r="A23" s="125" t="s">
        <v>53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</row>
    <row r="24" spans="1:9" x14ac:dyDescent="0.25">
      <c r="A24" s="125" t="s">
        <v>54</v>
      </c>
      <c r="B24" s="139">
        <v>2985320.9499999899</v>
      </c>
      <c r="C24" s="139">
        <v>0</v>
      </c>
      <c r="D24" s="139">
        <v>0</v>
      </c>
      <c r="E24" s="139">
        <v>0</v>
      </c>
      <c r="F24" s="139">
        <v>0</v>
      </c>
      <c r="G24" s="139">
        <v>2985320.9499999899</v>
      </c>
      <c r="H24" s="139">
        <v>0</v>
      </c>
      <c r="I24" s="139">
        <v>2985320.9499999899</v>
      </c>
    </row>
    <row r="25" spans="1:9" x14ac:dyDescent="0.25">
      <c r="A25" s="125" t="s">
        <v>55</v>
      </c>
      <c r="B25" s="139">
        <v>14105956.16</v>
      </c>
      <c r="C25" s="139">
        <v>0</v>
      </c>
      <c r="D25" s="139">
        <v>0</v>
      </c>
      <c r="E25" s="139">
        <v>0</v>
      </c>
      <c r="F25" s="139">
        <v>0</v>
      </c>
      <c r="G25" s="139">
        <v>14105956.16</v>
      </c>
      <c r="H25" s="139">
        <v>0</v>
      </c>
      <c r="I25" s="139">
        <v>14105956.16</v>
      </c>
    </row>
    <row r="26" spans="1:9" x14ac:dyDescent="0.25">
      <c r="A26" s="125" t="s">
        <v>56</v>
      </c>
      <c r="B26" s="139">
        <v>16331246.16</v>
      </c>
      <c r="C26" s="139">
        <v>0</v>
      </c>
      <c r="D26" s="139">
        <v>0</v>
      </c>
      <c r="E26" s="139">
        <v>0</v>
      </c>
      <c r="F26" s="139">
        <v>0</v>
      </c>
      <c r="G26" s="139">
        <v>16331246.16</v>
      </c>
      <c r="H26" s="139">
        <v>0</v>
      </c>
      <c r="I26" s="139">
        <v>16331246.16</v>
      </c>
    </row>
    <row r="27" spans="1:9" x14ac:dyDescent="0.25">
      <c r="A27" s="125" t="s">
        <v>57</v>
      </c>
      <c r="B27" s="139">
        <v>7170328.1399999997</v>
      </c>
      <c r="C27" s="139">
        <v>0</v>
      </c>
      <c r="D27" s="139">
        <v>0</v>
      </c>
      <c r="E27" s="139">
        <v>0</v>
      </c>
      <c r="F27" s="139">
        <v>0</v>
      </c>
      <c r="G27" s="139">
        <v>7170328.1399999997</v>
      </c>
      <c r="H27" s="139">
        <v>0</v>
      </c>
      <c r="I27" s="139">
        <v>7170328.1399999997</v>
      </c>
    </row>
    <row r="28" spans="1:9" x14ac:dyDescent="0.25">
      <c r="A28" s="125" t="s">
        <v>417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</row>
    <row r="29" spans="1:9" x14ac:dyDescent="0.25">
      <c r="A29" s="125" t="s">
        <v>418</v>
      </c>
      <c r="B29" s="139">
        <v>-10277448.27</v>
      </c>
      <c r="C29" s="139">
        <v>0</v>
      </c>
      <c r="D29" s="139">
        <v>0</v>
      </c>
      <c r="E29" s="139">
        <v>0</v>
      </c>
      <c r="F29" s="139">
        <v>0</v>
      </c>
      <c r="G29" s="139">
        <v>-10277448.27</v>
      </c>
      <c r="H29" s="139">
        <v>0</v>
      </c>
      <c r="I29" s="139">
        <v>-10277448.27</v>
      </c>
    </row>
    <row r="30" spans="1:9" x14ac:dyDescent="0.25">
      <c r="A30" s="125" t="s">
        <v>58</v>
      </c>
      <c r="B30" s="139">
        <v>0</v>
      </c>
      <c r="C30" s="139">
        <v>1228298.6200000001</v>
      </c>
      <c r="D30" s="139">
        <v>0</v>
      </c>
      <c r="E30" s="139">
        <v>0</v>
      </c>
      <c r="F30" s="139">
        <v>0</v>
      </c>
      <c r="G30" s="139">
        <v>0</v>
      </c>
      <c r="H30" s="139">
        <v>1228298.6200000001</v>
      </c>
      <c r="I30" s="139">
        <v>1228298.6200000001</v>
      </c>
    </row>
    <row r="31" spans="1:9" x14ac:dyDescent="0.25">
      <c r="A31" s="125" t="s">
        <v>59</v>
      </c>
      <c r="B31" s="139">
        <v>0</v>
      </c>
      <c r="C31" s="139">
        <v>4720109.4800000004</v>
      </c>
      <c r="D31" s="139">
        <v>0</v>
      </c>
      <c r="E31" s="139">
        <v>0</v>
      </c>
      <c r="F31" s="139">
        <v>0</v>
      </c>
      <c r="G31" s="139">
        <v>0</v>
      </c>
      <c r="H31" s="139">
        <v>4720109.4800000004</v>
      </c>
      <c r="I31" s="139">
        <v>4720109.4800000004</v>
      </c>
    </row>
    <row r="32" spans="1:9" x14ac:dyDescent="0.25">
      <c r="A32" s="125" t="s">
        <v>60</v>
      </c>
      <c r="B32" s="139">
        <v>0</v>
      </c>
      <c r="C32" s="139">
        <v>980178</v>
      </c>
      <c r="D32" s="139">
        <v>0</v>
      </c>
      <c r="E32" s="139">
        <v>0</v>
      </c>
      <c r="F32" s="139">
        <v>0</v>
      </c>
      <c r="G32" s="139">
        <v>0</v>
      </c>
      <c r="H32" s="139">
        <v>980178</v>
      </c>
      <c r="I32" s="139">
        <v>980178</v>
      </c>
    </row>
    <row r="33" spans="1:9" x14ac:dyDescent="0.25">
      <c r="A33" s="125" t="s">
        <v>61</v>
      </c>
      <c r="B33" s="139">
        <v>0</v>
      </c>
      <c r="C33" s="139">
        <v>7066351.3200000003</v>
      </c>
      <c r="D33" s="139">
        <v>0</v>
      </c>
      <c r="E33" s="139">
        <v>0</v>
      </c>
      <c r="F33" s="139">
        <v>0</v>
      </c>
      <c r="G33" s="139">
        <v>0</v>
      </c>
      <c r="H33" s="139">
        <v>7066351.3200000003</v>
      </c>
      <c r="I33" s="139">
        <v>7066351.3200000003</v>
      </c>
    </row>
    <row r="34" spans="1:9" x14ac:dyDescent="0.25">
      <c r="A34" s="128" t="s">
        <v>62</v>
      </c>
      <c r="B34" s="139">
        <v>0</v>
      </c>
      <c r="C34" s="139">
        <v>9420464.1500000004</v>
      </c>
      <c r="D34" s="139">
        <v>0</v>
      </c>
      <c r="E34" s="139">
        <v>0</v>
      </c>
      <c r="F34" s="139">
        <v>0</v>
      </c>
      <c r="G34" s="139">
        <v>0</v>
      </c>
      <c r="H34" s="139">
        <v>9420464.1500000004</v>
      </c>
      <c r="I34" s="139">
        <v>9420464.1500000004</v>
      </c>
    </row>
    <row r="35" spans="1:9" x14ac:dyDescent="0.25">
      <c r="A35" s="129" t="s">
        <v>63</v>
      </c>
      <c r="B35" s="143">
        <v>30315403.140000001</v>
      </c>
      <c r="C35" s="143">
        <v>23415401.57</v>
      </c>
      <c r="D35" s="143">
        <v>0</v>
      </c>
      <c r="E35" s="144">
        <v>0</v>
      </c>
      <c r="F35" s="144">
        <v>0</v>
      </c>
      <c r="G35" s="144">
        <v>30315403.140000001</v>
      </c>
      <c r="H35" s="144">
        <v>23415401.57</v>
      </c>
      <c r="I35" s="144">
        <v>53730804.710000001</v>
      </c>
    </row>
    <row r="36" spans="1:9" ht="15.75" thickBot="1" x14ac:dyDescent="0.3">
      <c r="A36" s="130" t="s">
        <v>64</v>
      </c>
      <c r="B36" s="145">
        <v>2382142770.0499902</v>
      </c>
      <c r="C36" s="145">
        <v>922094941.54999995</v>
      </c>
      <c r="D36" s="145">
        <v>0</v>
      </c>
      <c r="E36" s="146">
        <v>0</v>
      </c>
      <c r="F36" s="146">
        <v>0</v>
      </c>
      <c r="G36" s="146">
        <v>2382142770.0499902</v>
      </c>
      <c r="H36" s="146">
        <v>922094941.54999995</v>
      </c>
      <c r="I36" s="146">
        <v>3304237711.5999899</v>
      </c>
    </row>
    <row r="37" spans="1:9" ht="8.25" customHeight="1" thickTop="1" x14ac:dyDescent="0.25">
      <c r="A37" s="126"/>
      <c r="B37" s="138"/>
      <c r="C37" s="138"/>
      <c r="D37" s="138"/>
      <c r="E37" s="138"/>
      <c r="F37" s="138"/>
      <c r="G37" s="138"/>
      <c r="H37" s="138"/>
      <c r="I37" s="138"/>
    </row>
    <row r="38" spans="1:9" x14ac:dyDescent="0.25">
      <c r="A38" s="131" t="s">
        <v>65</v>
      </c>
      <c r="B38" s="138"/>
      <c r="C38" s="138"/>
      <c r="D38" s="138"/>
      <c r="E38" s="138"/>
      <c r="F38" s="138"/>
      <c r="G38" s="138"/>
      <c r="H38" s="138"/>
      <c r="I38" s="138"/>
    </row>
    <row r="39" spans="1:9" x14ac:dyDescent="0.25">
      <c r="A39" s="127" t="s">
        <v>66</v>
      </c>
      <c r="B39" s="138"/>
      <c r="C39" s="138"/>
      <c r="D39" s="138"/>
      <c r="E39" s="138"/>
      <c r="F39" s="138"/>
      <c r="G39" s="138"/>
      <c r="H39" s="138"/>
      <c r="I39" s="138"/>
    </row>
    <row r="40" spans="1:9" x14ac:dyDescent="0.25">
      <c r="A40" s="125" t="s">
        <v>67</v>
      </c>
      <c r="B40" s="139">
        <v>80871370.819999993</v>
      </c>
      <c r="C40" s="139">
        <v>0</v>
      </c>
      <c r="D40" s="139">
        <v>0</v>
      </c>
      <c r="E40" s="139">
        <v>0</v>
      </c>
      <c r="F40" s="139">
        <v>0</v>
      </c>
      <c r="G40" s="139">
        <v>80871370.819999993</v>
      </c>
      <c r="H40" s="139">
        <v>0</v>
      </c>
      <c r="I40" s="139">
        <v>80871370.819999993</v>
      </c>
    </row>
    <row r="41" spans="1:9" x14ac:dyDescent="0.25">
      <c r="A41" s="128" t="s">
        <v>68</v>
      </c>
      <c r="B41" s="139">
        <v>175212373.19</v>
      </c>
      <c r="C41" s="139">
        <v>0</v>
      </c>
      <c r="D41" s="139">
        <v>0</v>
      </c>
      <c r="E41" s="139">
        <v>0</v>
      </c>
      <c r="F41" s="139">
        <v>0</v>
      </c>
      <c r="G41" s="139">
        <v>175212373.19</v>
      </c>
      <c r="H41" s="139">
        <v>0</v>
      </c>
      <c r="I41" s="139">
        <v>175212373.19</v>
      </c>
    </row>
    <row r="42" spans="1:9" x14ac:dyDescent="0.25">
      <c r="A42" s="125" t="s">
        <v>69</v>
      </c>
      <c r="B42" s="143">
        <v>256083744.00999999</v>
      </c>
      <c r="C42" s="143">
        <v>0</v>
      </c>
      <c r="D42" s="143">
        <v>0</v>
      </c>
      <c r="E42" s="144">
        <v>0</v>
      </c>
      <c r="F42" s="144">
        <v>0</v>
      </c>
      <c r="G42" s="144">
        <v>256083744.00999999</v>
      </c>
      <c r="H42" s="144">
        <v>0</v>
      </c>
      <c r="I42" s="144">
        <v>256083744.00999999</v>
      </c>
    </row>
    <row r="43" spans="1:9" x14ac:dyDescent="0.25">
      <c r="A43" s="127" t="s">
        <v>70</v>
      </c>
      <c r="B43" s="138"/>
      <c r="C43" s="138"/>
      <c r="D43" s="138"/>
      <c r="E43" s="138"/>
      <c r="F43" s="138"/>
      <c r="G43" s="138"/>
      <c r="H43" s="138"/>
      <c r="I43" s="138"/>
    </row>
    <row r="44" spans="1:9" x14ac:dyDescent="0.25">
      <c r="A44" s="125" t="s">
        <v>71</v>
      </c>
      <c r="B44" s="139">
        <v>534393877.20999998</v>
      </c>
      <c r="C44" s="139">
        <v>0</v>
      </c>
      <c r="D44" s="139">
        <v>0</v>
      </c>
      <c r="E44" s="139">
        <v>0</v>
      </c>
      <c r="F44" s="139">
        <v>0</v>
      </c>
      <c r="G44" s="139">
        <v>534393877.20999998</v>
      </c>
      <c r="H44" s="139">
        <v>0</v>
      </c>
      <c r="I44" s="139">
        <v>534393877.20999998</v>
      </c>
    </row>
    <row r="45" spans="1:9" x14ac:dyDescent="0.25">
      <c r="A45" s="125" t="s">
        <v>72</v>
      </c>
      <c r="B45" s="139">
        <v>9670612.7899999991</v>
      </c>
      <c r="C45" s="139">
        <v>0</v>
      </c>
      <c r="D45" s="139">
        <v>0</v>
      </c>
      <c r="E45" s="139">
        <v>0</v>
      </c>
      <c r="F45" s="139">
        <v>0</v>
      </c>
      <c r="G45" s="139">
        <v>9670612.7899999991</v>
      </c>
      <c r="H45" s="139">
        <v>0</v>
      </c>
      <c r="I45" s="139">
        <v>9670612.7899999991</v>
      </c>
    </row>
    <row r="46" spans="1:9" x14ac:dyDescent="0.25">
      <c r="A46" s="125" t="s">
        <v>73</v>
      </c>
      <c r="B46" s="139">
        <v>0</v>
      </c>
      <c r="C46" s="139">
        <v>365593180.32999998</v>
      </c>
      <c r="D46" s="139">
        <v>0</v>
      </c>
      <c r="E46" s="139">
        <v>0</v>
      </c>
      <c r="F46" s="139">
        <v>0</v>
      </c>
      <c r="G46" s="139">
        <v>0</v>
      </c>
      <c r="H46" s="139">
        <v>365593180.32999998</v>
      </c>
      <c r="I46" s="139">
        <v>365593180.32999998</v>
      </c>
    </row>
    <row r="47" spans="1:9" x14ac:dyDescent="0.25">
      <c r="A47" s="125" t="s">
        <v>74</v>
      </c>
      <c r="B47" s="139">
        <v>0</v>
      </c>
      <c r="C47" s="139">
        <v>46030.45</v>
      </c>
      <c r="D47" s="139">
        <v>0</v>
      </c>
      <c r="E47" s="139">
        <v>0</v>
      </c>
      <c r="F47" s="139">
        <v>0</v>
      </c>
      <c r="G47" s="139">
        <v>0</v>
      </c>
      <c r="H47" s="139">
        <v>46030.45</v>
      </c>
      <c r="I47" s="139">
        <v>46030.45</v>
      </c>
    </row>
    <row r="48" spans="1:9" x14ac:dyDescent="0.25">
      <c r="A48" s="125" t="s">
        <v>75</v>
      </c>
      <c r="B48" s="139">
        <v>0</v>
      </c>
      <c r="C48" s="139">
        <v>8669653.7400000002</v>
      </c>
      <c r="D48" s="139">
        <v>0</v>
      </c>
      <c r="E48" s="139">
        <v>0</v>
      </c>
      <c r="F48" s="139">
        <v>0</v>
      </c>
      <c r="G48" s="139">
        <v>0</v>
      </c>
      <c r="H48" s="139">
        <v>8669653.7400000002</v>
      </c>
      <c r="I48" s="139">
        <v>8669653.7400000002</v>
      </c>
    </row>
    <row r="49" spans="1:9" x14ac:dyDescent="0.25">
      <c r="A49" s="125" t="s">
        <v>76</v>
      </c>
      <c r="B49" s="139">
        <v>0</v>
      </c>
      <c r="C49" s="139">
        <v>33834058.309999898</v>
      </c>
      <c r="D49" s="139">
        <v>0</v>
      </c>
      <c r="E49" s="139">
        <v>0</v>
      </c>
      <c r="F49" s="139">
        <v>0</v>
      </c>
      <c r="G49" s="139">
        <v>0</v>
      </c>
      <c r="H49" s="139">
        <v>33834058.309999898</v>
      </c>
      <c r="I49" s="139">
        <v>33834058.309999898</v>
      </c>
    </row>
    <row r="50" spans="1:9" x14ac:dyDescent="0.25">
      <c r="A50" s="128" t="s">
        <v>77</v>
      </c>
      <c r="B50" s="139">
        <v>0</v>
      </c>
      <c r="C50" s="139">
        <v>-38163735.149999999</v>
      </c>
      <c r="D50" s="139">
        <v>0</v>
      </c>
      <c r="E50" s="139">
        <v>0</v>
      </c>
      <c r="F50" s="139">
        <v>0</v>
      </c>
      <c r="G50" s="139">
        <v>0</v>
      </c>
      <c r="H50" s="139">
        <v>-38163735.149999999</v>
      </c>
      <c r="I50" s="139">
        <v>-38163735.149999999</v>
      </c>
    </row>
    <row r="51" spans="1:9" x14ac:dyDescent="0.25">
      <c r="A51" s="125" t="s">
        <v>78</v>
      </c>
      <c r="B51" s="143">
        <v>544064490</v>
      </c>
      <c r="C51" s="143">
        <v>369979187.68000001</v>
      </c>
      <c r="D51" s="143">
        <v>0</v>
      </c>
      <c r="E51" s="144">
        <v>0</v>
      </c>
      <c r="F51" s="144">
        <v>0</v>
      </c>
      <c r="G51" s="144">
        <v>544064490</v>
      </c>
      <c r="H51" s="144">
        <v>369979187.68000001</v>
      </c>
      <c r="I51" s="144">
        <v>914043677.67999995</v>
      </c>
    </row>
    <row r="52" spans="1:9" x14ac:dyDescent="0.25">
      <c r="A52" s="127" t="s">
        <v>79</v>
      </c>
      <c r="B52" s="138"/>
      <c r="C52" s="138"/>
      <c r="D52" s="138"/>
      <c r="E52" s="138"/>
      <c r="F52" s="138"/>
      <c r="G52" s="138"/>
      <c r="H52" s="138"/>
      <c r="I52" s="138"/>
    </row>
    <row r="53" spans="1:9" x14ac:dyDescent="0.25">
      <c r="A53" s="128" t="s">
        <v>80</v>
      </c>
      <c r="B53" s="139">
        <v>112182827.58999901</v>
      </c>
      <c r="C53" s="139">
        <v>0</v>
      </c>
      <c r="D53" s="139">
        <v>0</v>
      </c>
      <c r="E53" s="139">
        <v>0</v>
      </c>
      <c r="F53" s="139">
        <v>0</v>
      </c>
      <c r="G53" s="139">
        <v>112182827.58999901</v>
      </c>
      <c r="H53" s="139">
        <v>0</v>
      </c>
      <c r="I53" s="139">
        <v>112182827.58999901</v>
      </c>
    </row>
    <row r="54" spans="1:9" x14ac:dyDescent="0.25">
      <c r="A54" s="125" t="s">
        <v>81</v>
      </c>
      <c r="B54" s="143">
        <v>112182827.58999901</v>
      </c>
      <c r="C54" s="143">
        <v>0</v>
      </c>
      <c r="D54" s="143">
        <v>0</v>
      </c>
      <c r="E54" s="144">
        <v>0</v>
      </c>
      <c r="F54" s="144">
        <v>0</v>
      </c>
      <c r="G54" s="144">
        <v>112182827.58999901</v>
      </c>
      <c r="H54" s="144">
        <v>0</v>
      </c>
      <c r="I54" s="144">
        <v>112182827.58999901</v>
      </c>
    </row>
    <row r="55" spans="1:9" x14ac:dyDescent="0.25">
      <c r="A55" s="127" t="s">
        <v>82</v>
      </c>
      <c r="B55" s="138"/>
      <c r="C55" s="138"/>
      <c r="D55" s="138"/>
      <c r="E55" s="138"/>
      <c r="F55" s="138"/>
      <c r="G55" s="138"/>
      <c r="H55" s="138"/>
      <c r="I55" s="138"/>
    </row>
    <row r="56" spans="1:9" x14ac:dyDescent="0.25">
      <c r="A56" s="125" t="s">
        <v>83</v>
      </c>
      <c r="B56" s="139">
        <v>-88898885.829999998</v>
      </c>
      <c r="C56" s="139">
        <v>0</v>
      </c>
      <c r="D56" s="139">
        <v>0</v>
      </c>
      <c r="E56" s="139">
        <v>0</v>
      </c>
      <c r="F56" s="139">
        <v>0</v>
      </c>
      <c r="G56" s="139">
        <v>-88898885.829999998</v>
      </c>
      <c r="H56" s="139">
        <v>0</v>
      </c>
      <c r="I56" s="139">
        <v>-88898885.829999998</v>
      </c>
    </row>
    <row r="57" spans="1:9" x14ac:dyDescent="0.25">
      <c r="A57" s="129" t="s">
        <v>84</v>
      </c>
      <c r="B57" s="147">
        <v>-88898885.829999998</v>
      </c>
      <c r="C57" s="147">
        <v>0</v>
      </c>
      <c r="D57" s="147">
        <v>0</v>
      </c>
      <c r="E57" s="147">
        <v>0</v>
      </c>
      <c r="F57" s="147">
        <v>0</v>
      </c>
      <c r="G57" s="147">
        <v>-88898885.829999998</v>
      </c>
      <c r="H57" s="147">
        <v>0</v>
      </c>
      <c r="I57" s="147">
        <v>-88898885.829999998</v>
      </c>
    </row>
    <row r="58" spans="1:9" x14ac:dyDescent="0.25">
      <c r="A58" s="131" t="s">
        <v>85</v>
      </c>
      <c r="B58" s="148">
        <v>823432175.76999998</v>
      </c>
      <c r="C58" s="148">
        <v>369979187.68000001</v>
      </c>
      <c r="D58" s="148">
        <v>0</v>
      </c>
      <c r="E58" s="149">
        <v>0</v>
      </c>
      <c r="F58" s="149">
        <v>0</v>
      </c>
      <c r="G58" s="149">
        <v>823432175.76999998</v>
      </c>
      <c r="H58" s="149">
        <v>369979187.68000001</v>
      </c>
      <c r="I58" s="149">
        <v>1193411363.45</v>
      </c>
    </row>
    <row r="59" spans="1:9" ht="5.25" customHeight="1" x14ac:dyDescent="0.25">
      <c r="A59" s="126"/>
      <c r="B59" s="141"/>
      <c r="C59" s="141"/>
      <c r="D59" s="141"/>
      <c r="E59" s="141"/>
      <c r="F59" s="141"/>
      <c r="G59" s="141"/>
      <c r="H59" s="141"/>
      <c r="I59" s="141"/>
    </row>
    <row r="60" spans="1:9" ht="13.5" customHeight="1" thickBot="1" x14ac:dyDescent="0.3">
      <c r="A60" s="130" t="s">
        <v>86</v>
      </c>
      <c r="B60" s="145">
        <v>1558710594.28</v>
      </c>
      <c r="C60" s="145">
        <v>552115753.87</v>
      </c>
      <c r="D60" s="145">
        <v>0</v>
      </c>
      <c r="E60" s="146">
        <v>0</v>
      </c>
      <c r="F60" s="146">
        <v>0</v>
      </c>
      <c r="G60" s="146">
        <v>1558710594.28</v>
      </c>
      <c r="H60" s="146">
        <v>552115753.87</v>
      </c>
      <c r="I60" s="146">
        <v>2110826348.1500001</v>
      </c>
    </row>
    <row r="61" spans="1:9" ht="15.75" thickTop="1" x14ac:dyDescent="0.25">
      <c r="A61" s="126"/>
      <c r="B61" s="138"/>
      <c r="C61" s="138"/>
      <c r="D61" s="138"/>
      <c r="E61" s="138"/>
      <c r="F61" s="138"/>
      <c r="G61" s="138"/>
      <c r="H61" s="138"/>
      <c r="I61" s="138"/>
    </row>
    <row r="62" spans="1:9" x14ac:dyDescent="0.25">
      <c r="A62" s="131" t="s">
        <v>87</v>
      </c>
      <c r="B62" s="138"/>
      <c r="C62" s="138"/>
      <c r="D62" s="138"/>
      <c r="E62" s="138"/>
      <c r="F62" s="138"/>
      <c r="G62" s="138"/>
      <c r="H62" s="138"/>
      <c r="I62" s="138"/>
    </row>
    <row r="63" spans="1:9" x14ac:dyDescent="0.25">
      <c r="A63" s="125" t="s">
        <v>88</v>
      </c>
      <c r="B63" s="138"/>
      <c r="C63" s="138"/>
      <c r="D63" s="138"/>
      <c r="E63" s="138"/>
      <c r="F63" s="138"/>
      <c r="G63" s="138"/>
      <c r="H63" s="138"/>
      <c r="I63" s="138"/>
    </row>
    <row r="64" spans="1:9" x14ac:dyDescent="0.25">
      <c r="A64" s="127" t="s">
        <v>89</v>
      </c>
      <c r="B64" s="138"/>
      <c r="C64" s="138"/>
      <c r="D64" s="138"/>
      <c r="E64" s="138"/>
      <c r="F64" s="138"/>
      <c r="G64" s="138"/>
      <c r="H64" s="138"/>
      <c r="I64" s="138"/>
    </row>
    <row r="65" spans="1:9" x14ac:dyDescent="0.25">
      <c r="A65" s="125" t="s">
        <v>90</v>
      </c>
      <c r="B65" s="139">
        <v>2080678.55999999</v>
      </c>
      <c r="C65" s="139">
        <v>0</v>
      </c>
      <c r="D65" s="139">
        <v>0</v>
      </c>
      <c r="E65" s="139">
        <v>0</v>
      </c>
      <c r="F65" s="139">
        <v>0</v>
      </c>
      <c r="G65" s="139">
        <v>2080678.55999999</v>
      </c>
      <c r="H65" s="139">
        <v>0</v>
      </c>
      <c r="I65" s="139">
        <v>2080678.55999999</v>
      </c>
    </row>
    <row r="66" spans="1:9" x14ac:dyDescent="0.25">
      <c r="A66" s="125" t="s">
        <v>91</v>
      </c>
      <c r="B66" s="139">
        <v>9356554.3900000006</v>
      </c>
      <c r="C66" s="139">
        <v>0</v>
      </c>
      <c r="D66" s="139">
        <v>0</v>
      </c>
      <c r="E66" s="139">
        <v>0</v>
      </c>
      <c r="F66" s="139">
        <v>0</v>
      </c>
      <c r="G66" s="139">
        <v>9356554.3900000006</v>
      </c>
      <c r="H66" s="139">
        <v>0</v>
      </c>
      <c r="I66" s="139">
        <v>9356554.3900000006</v>
      </c>
    </row>
    <row r="67" spans="1:9" x14ac:dyDescent="0.25">
      <c r="A67" s="125" t="s">
        <v>92</v>
      </c>
      <c r="B67" s="139">
        <v>3040331.4099999899</v>
      </c>
      <c r="C67" s="139">
        <v>0</v>
      </c>
      <c r="D67" s="139">
        <v>0</v>
      </c>
      <c r="E67" s="139">
        <v>0</v>
      </c>
      <c r="F67" s="139">
        <v>0</v>
      </c>
      <c r="G67" s="139">
        <v>3040331.4099999899</v>
      </c>
      <c r="H67" s="139">
        <v>0</v>
      </c>
      <c r="I67" s="139">
        <v>3040331.4099999899</v>
      </c>
    </row>
    <row r="68" spans="1:9" x14ac:dyDescent="0.25">
      <c r="A68" s="125" t="s">
        <v>93</v>
      </c>
      <c r="B68" s="139">
        <v>8262096.8799999999</v>
      </c>
      <c r="C68" s="139">
        <v>0</v>
      </c>
      <c r="D68" s="139">
        <v>0</v>
      </c>
      <c r="E68" s="139">
        <v>0</v>
      </c>
      <c r="F68" s="139">
        <v>0</v>
      </c>
      <c r="G68" s="139">
        <v>8262096.8799999999</v>
      </c>
      <c r="H68" s="139">
        <v>0</v>
      </c>
      <c r="I68" s="139">
        <v>8262096.8799999999</v>
      </c>
    </row>
    <row r="69" spans="1:9" x14ac:dyDescent="0.25">
      <c r="A69" s="125" t="s">
        <v>94</v>
      </c>
      <c r="B69" s="139">
        <v>86279.94</v>
      </c>
      <c r="C69" s="139">
        <v>0</v>
      </c>
      <c r="D69" s="139">
        <v>0</v>
      </c>
      <c r="E69" s="139">
        <v>0</v>
      </c>
      <c r="F69" s="139">
        <v>0</v>
      </c>
      <c r="G69" s="139">
        <v>86279.94</v>
      </c>
      <c r="H69" s="139">
        <v>0</v>
      </c>
      <c r="I69" s="139">
        <v>86279.94</v>
      </c>
    </row>
    <row r="70" spans="1:9" x14ac:dyDescent="0.25">
      <c r="A70" s="125" t="s">
        <v>95</v>
      </c>
      <c r="B70" s="139">
        <v>2050570.43</v>
      </c>
      <c r="C70" s="139">
        <v>0</v>
      </c>
      <c r="D70" s="139">
        <v>0</v>
      </c>
      <c r="E70" s="139">
        <v>0</v>
      </c>
      <c r="F70" s="139">
        <v>0</v>
      </c>
      <c r="G70" s="139">
        <v>2050570.43</v>
      </c>
      <c r="H70" s="139">
        <v>0</v>
      </c>
      <c r="I70" s="139">
        <v>2050570.43</v>
      </c>
    </row>
    <row r="71" spans="1:9" x14ac:dyDescent="0.25">
      <c r="A71" s="125" t="s">
        <v>96</v>
      </c>
      <c r="B71" s="139">
        <v>3010231.15</v>
      </c>
      <c r="C71" s="139">
        <v>0</v>
      </c>
      <c r="D71" s="139">
        <v>0</v>
      </c>
      <c r="E71" s="139">
        <v>0</v>
      </c>
      <c r="F71" s="139">
        <v>0</v>
      </c>
      <c r="G71" s="139">
        <v>3010231.15</v>
      </c>
      <c r="H71" s="139">
        <v>0</v>
      </c>
      <c r="I71" s="139">
        <v>3010231.15</v>
      </c>
    </row>
    <row r="72" spans="1:9" x14ac:dyDescent="0.25">
      <c r="A72" s="125" t="s">
        <v>97</v>
      </c>
      <c r="B72" s="139">
        <v>15093610.07</v>
      </c>
      <c r="C72" s="139">
        <v>0</v>
      </c>
      <c r="D72" s="139">
        <v>0</v>
      </c>
      <c r="E72" s="139">
        <v>0</v>
      </c>
      <c r="F72" s="139">
        <v>0</v>
      </c>
      <c r="G72" s="139">
        <v>15093610.07</v>
      </c>
      <c r="H72" s="139">
        <v>0</v>
      </c>
      <c r="I72" s="139">
        <v>15093610.07</v>
      </c>
    </row>
    <row r="73" spans="1:9" x14ac:dyDescent="0.25">
      <c r="A73" s="125" t="s">
        <v>98</v>
      </c>
      <c r="B73" s="139">
        <v>6528069.9499999899</v>
      </c>
      <c r="C73" s="139">
        <v>0</v>
      </c>
      <c r="D73" s="139">
        <v>0</v>
      </c>
      <c r="E73" s="139">
        <v>0</v>
      </c>
      <c r="F73" s="139">
        <v>0</v>
      </c>
      <c r="G73" s="139">
        <v>6528069.9499999899</v>
      </c>
      <c r="H73" s="139">
        <v>0</v>
      </c>
      <c r="I73" s="139">
        <v>6528069.9499999899</v>
      </c>
    </row>
    <row r="74" spans="1:9" x14ac:dyDescent="0.25">
      <c r="A74" s="125" t="s">
        <v>99</v>
      </c>
      <c r="B74" s="139">
        <v>2560399.0999999898</v>
      </c>
      <c r="C74" s="139">
        <v>0</v>
      </c>
      <c r="D74" s="139">
        <v>0</v>
      </c>
      <c r="E74" s="139">
        <v>0</v>
      </c>
      <c r="F74" s="139">
        <v>0</v>
      </c>
      <c r="G74" s="139">
        <v>2560399.0999999898</v>
      </c>
      <c r="H74" s="139">
        <v>0</v>
      </c>
      <c r="I74" s="139">
        <v>2560399.0999999898</v>
      </c>
    </row>
    <row r="75" spans="1:9" x14ac:dyDescent="0.25">
      <c r="A75" s="125" t="s">
        <v>100</v>
      </c>
      <c r="B75" s="139">
        <v>1695112.71</v>
      </c>
      <c r="C75" s="139">
        <v>0</v>
      </c>
      <c r="D75" s="139">
        <v>0</v>
      </c>
      <c r="E75" s="139">
        <v>0</v>
      </c>
      <c r="F75" s="139">
        <v>0</v>
      </c>
      <c r="G75" s="139">
        <v>1695112.71</v>
      </c>
      <c r="H75" s="139">
        <v>0</v>
      </c>
      <c r="I75" s="139">
        <v>1695112.71</v>
      </c>
    </row>
    <row r="76" spans="1:9" x14ac:dyDescent="0.25">
      <c r="A76" s="125" t="s">
        <v>101</v>
      </c>
      <c r="B76" s="139">
        <v>0</v>
      </c>
      <c r="C76" s="139">
        <v>0</v>
      </c>
      <c r="D76" s="139">
        <v>0</v>
      </c>
      <c r="E76" s="139">
        <v>0</v>
      </c>
      <c r="F76" s="139">
        <v>0</v>
      </c>
      <c r="G76" s="139">
        <v>0</v>
      </c>
      <c r="H76" s="139">
        <v>0</v>
      </c>
      <c r="I76" s="139">
        <v>0</v>
      </c>
    </row>
    <row r="77" spans="1:9" x14ac:dyDescent="0.25">
      <c r="A77" s="125" t="s">
        <v>102</v>
      </c>
      <c r="B77" s="139">
        <v>3281280.4499999899</v>
      </c>
      <c r="C77" s="139">
        <v>0</v>
      </c>
      <c r="D77" s="139">
        <v>0</v>
      </c>
      <c r="E77" s="139">
        <v>0</v>
      </c>
      <c r="F77" s="139">
        <v>0</v>
      </c>
      <c r="G77" s="139">
        <v>3281280.4499999899</v>
      </c>
      <c r="H77" s="139">
        <v>0</v>
      </c>
      <c r="I77" s="139">
        <v>3281280.4499999899</v>
      </c>
    </row>
    <row r="78" spans="1:9" x14ac:dyDescent="0.25">
      <c r="A78" s="125" t="s">
        <v>103</v>
      </c>
      <c r="B78" s="139">
        <v>311099.01</v>
      </c>
      <c r="C78" s="139">
        <v>0</v>
      </c>
      <c r="D78" s="139">
        <v>0</v>
      </c>
      <c r="E78" s="139">
        <v>0</v>
      </c>
      <c r="F78" s="139">
        <v>0</v>
      </c>
      <c r="G78" s="139">
        <v>311099.01</v>
      </c>
      <c r="H78" s="139">
        <v>0</v>
      </c>
      <c r="I78" s="139">
        <v>311099.01</v>
      </c>
    </row>
    <row r="79" spans="1:9" x14ac:dyDescent="0.25">
      <c r="A79" s="125" t="s">
        <v>104</v>
      </c>
      <c r="B79" s="139">
        <v>2610283.4</v>
      </c>
      <c r="C79" s="139">
        <v>0</v>
      </c>
      <c r="D79" s="139">
        <v>0</v>
      </c>
      <c r="E79" s="139">
        <v>0</v>
      </c>
      <c r="F79" s="139">
        <v>0</v>
      </c>
      <c r="G79" s="139">
        <v>2610283.4</v>
      </c>
      <c r="H79" s="139">
        <v>0</v>
      </c>
      <c r="I79" s="139">
        <v>2610283.4</v>
      </c>
    </row>
    <row r="80" spans="1:9" x14ac:dyDescent="0.25">
      <c r="A80" s="125" t="s">
        <v>105</v>
      </c>
      <c r="B80" s="139">
        <v>0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</row>
    <row r="81" spans="1:9" x14ac:dyDescent="0.25">
      <c r="A81" s="125" t="s">
        <v>106</v>
      </c>
      <c r="B81" s="139">
        <v>0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0</v>
      </c>
      <c r="I81" s="139">
        <v>0</v>
      </c>
    </row>
    <row r="82" spans="1:9" x14ac:dyDescent="0.25">
      <c r="A82" s="125" t="s">
        <v>107</v>
      </c>
      <c r="B82" s="139">
        <v>429379.44</v>
      </c>
      <c r="C82" s="139">
        <v>0</v>
      </c>
      <c r="D82" s="139">
        <v>0</v>
      </c>
      <c r="E82" s="139">
        <v>0</v>
      </c>
      <c r="F82" s="139">
        <v>0</v>
      </c>
      <c r="G82" s="139">
        <v>429379.44</v>
      </c>
      <c r="H82" s="139">
        <v>0</v>
      </c>
      <c r="I82" s="139">
        <v>429379.44</v>
      </c>
    </row>
    <row r="83" spans="1:9" x14ac:dyDescent="0.25">
      <c r="A83" s="125" t="s">
        <v>108</v>
      </c>
      <c r="B83" s="139">
        <v>566823.18000000005</v>
      </c>
      <c r="C83" s="139">
        <v>0</v>
      </c>
      <c r="D83" s="139">
        <v>0</v>
      </c>
      <c r="E83" s="139">
        <v>0</v>
      </c>
      <c r="F83" s="139">
        <v>0</v>
      </c>
      <c r="G83" s="139">
        <v>566823.18000000005</v>
      </c>
      <c r="H83" s="139">
        <v>0</v>
      </c>
      <c r="I83" s="139">
        <v>566823.18000000005</v>
      </c>
    </row>
    <row r="84" spans="1:9" x14ac:dyDescent="0.25">
      <c r="A84" s="125" t="s">
        <v>109</v>
      </c>
      <c r="B84" s="139">
        <v>2606474.92</v>
      </c>
      <c r="C84" s="139">
        <v>0</v>
      </c>
      <c r="D84" s="139">
        <v>0</v>
      </c>
      <c r="E84" s="139">
        <v>0</v>
      </c>
      <c r="F84" s="139">
        <v>0</v>
      </c>
      <c r="G84" s="139">
        <v>2606474.92</v>
      </c>
      <c r="H84" s="139">
        <v>0</v>
      </c>
      <c r="I84" s="139">
        <v>2606474.92</v>
      </c>
    </row>
    <row r="85" spans="1:9" x14ac:dyDescent="0.25">
      <c r="A85" s="125" t="s">
        <v>110</v>
      </c>
      <c r="B85" s="139">
        <v>3420284.69</v>
      </c>
      <c r="C85" s="139">
        <v>0</v>
      </c>
      <c r="D85" s="139">
        <v>0</v>
      </c>
      <c r="E85" s="139">
        <v>0</v>
      </c>
      <c r="F85" s="139">
        <v>0</v>
      </c>
      <c r="G85" s="139">
        <v>3420284.69</v>
      </c>
      <c r="H85" s="139">
        <v>0</v>
      </c>
      <c r="I85" s="139">
        <v>3420284.69</v>
      </c>
    </row>
    <row r="86" spans="1:9" x14ac:dyDescent="0.25">
      <c r="A86" s="125" t="s">
        <v>111</v>
      </c>
      <c r="B86" s="139">
        <v>3168441.7</v>
      </c>
      <c r="C86" s="139">
        <v>0</v>
      </c>
      <c r="D86" s="139">
        <v>0</v>
      </c>
      <c r="E86" s="139">
        <v>0</v>
      </c>
      <c r="F86" s="139">
        <v>0</v>
      </c>
      <c r="G86" s="139">
        <v>3168441.7</v>
      </c>
      <c r="H86" s="139">
        <v>0</v>
      </c>
      <c r="I86" s="139">
        <v>3168441.7</v>
      </c>
    </row>
    <row r="87" spans="1:9" x14ac:dyDescent="0.25">
      <c r="A87" s="125" t="s">
        <v>112</v>
      </c>
      <c r="B87" s="139">
        <v>11054903.859999999</v>
      </c>
      <c r="C87" s="139">
        <v>0</v>
      </c>
      <c r="D87" s="139">
        <v>0</v>
      </c>
      <c r="E87" s="139">
        <v>0</v>
      </c>
      <c r="F87" s="139">
        <v>0</v>
      </c>
      <c r="G87" s="139">
        <v>11054903.859999999</v>
      </c>
      <c r="H87" s="139">
        <v>0</v>
      </c>
      <c r="I87" s="139">
        <v>11054903.859999999</v>
      </c>
    </row>
    <row r="88" spans="1:9" x14ac:dyDescent="0.25">
      <c r="A88" s="125" t="s">
        <v>113</v>
      </c>
      <c r="B88" s="139">
        <v>4186400.34</v>
      </c>
      <c r="C88" s="139">
        <v>0</v>
      </c>
      <c r="D88" s="139">
        <v>0</v>
      </c>
      <c r="E88" s="139">
        <v>0</v>
      </c>
      <c r="F88" s="139">
        <v>0</v>
      </c>
      <c r="G88" s="139">
        <v>4186400.34</v>
      </c>
      <c r="H88" s="139">
        <v>0</v>
      </c>
      <c r="I88" s="139">
        <v>4186400.34</v>
      </c>
    </row>
    <row r="89" spans="1:9" x14ac:dyDescent="0.25">
      <c r="A89" s="125" t="s">
        <v>114</v>
      </c>
      <c r="B89" s="139">
        <v>7591116.9699999997</v>
      </c>
      <c r="C89" s="139">
        <v>0</v>
      </c>
      <c r="D89" s="139">
        <v>0</v>
      </c>
      <c r="E89" s="139">
        <v>0</v>
      </c>
      <c r="F89" s="139">
        <v>0</v>
      </c>
      <c r="G89" s="139">
        <v>7591116.9699999997</v>
      </c>
      <c r="H89" s="139">
        <v>0</v>
      </c>
      <c r="I89" s="139">
        <v>7591116.9699999997</v>
      </c>
    </row>
    <row r="90" spans="1:9" x14ac:dyDescent="0.25">
      <c r="A90" s="125" t="s">
        <v>115</v>
      </c>
      <c r="B90" s="139">
        <v>637791.28</v>
      </c>
      <c r="C90" s="139">
        <v>0</v>
      </c>
      <c r="D90" s="139">
        <v>0</v>
      </c>
      <c r="E90" s="139">
        <v>0</v>
      </c>
      <c r="F90" s="139">
        <v>0</v>
      </c>
      <c r="G90" s="139">
        <v>637791.28</v>
      </c>
      <c r="H90" s="139">
        <v>0</v>
      </c>
      <c r="I90" s="139">
        <v>637791.28</v>
      </c>
    </row>
    <row r="91" spans="1:9" x14ac:dyDescent="0.25">
      <c r="A91" s="125" t="s">
        <v>116</v>
      </c>
      <c r="B91" s="139">
        <v>644397.28</v>
      </c>
      <c r="C91" s="139">
        <v>0</v>
      </c>
      <c r="D91" s="139">
        <v>0</v>
      </c>
      <c r="E91" s="139">
        <v>0</v>
      </c>
      <c r="F91" s="139">
        <v>0</v>
      </c>
      <c r="G91" s="139">
        <v>644397.28</v>
      </c>
      <c r="H91" s="139">
        <v>0</v>
      </c>
      <c r="I91" s="139">
        <v>644397.28</v>
      </c>
    </row>
    <row r="92" spans="1:9" x14ac:dyDescent="0.25">
      <c r="A92" s="125" t="s">
        <v>117</v>
      </c>
      <c r="B92" s="139">
        <v>24919049.169999901</v>
      </c>
      <c r="C92" s="139">
        <v>0</v>
      </c>
      <c r="D92" s="139">
        <v>0</v>
      </c>
      <c r="E92" s="139">
        <v>0</v>
      </c>
      <c r="F92" s="139">
        <v>0</v>
      </c>
      <c r="G92" s="139">
        <v>24919049.169999901</v>
      </c>
      <c r="H92" s="139">
        <v>0</v>
      </c>
      <c r="I92" s="139">
        <v>24919049.169999901</v>
      </c>
    </row>
    <row r="93" spans="1:9" x14ac:dyDescent="0.25">
      <c r="A93" s="125" t="s">
        <v>118</v>
      </c>
      <c r="B93" s="139">
        <v>970221.86</v>
      </c>
      <c r="C93" s="139">
        <v>0</v>
      </c>
      <c r="D93" s="139">
        <v>0</v>
      </c>
      <c r="E93" s="139">
        <v>0</v>
      </c>
      <c r="F93" s="139">
        <v>0</v>
      </c>
      <c r="G93" s="139">
        <v>970221.86</v>
      </c>
      <c r="H93" s="139">
        <v>0</v>
      </c>
      <c r="I93" s="139">
        <v>970221.86</v>
      </c>
    </row>
    <row r="94" spans="1:9" x14ac:dyDescent="0.25">
      <c r="A94" s="125" t="s">
        <v>119</v>
      </c>
      <c r="B94" s="139">
        <v>47486.15</v>
      </c>
      <c r="C94" s="139">
        <v>0</v>
      </c>
      <c r="D94" s="139">
        <v>0</v>
      </c>
      <c r="E94" s="139">
        <v>0</v>
      </c>
      <c r="F94" s="139">
        <v>0</v>
      </c>
      <c r="G94" s="139">
        <v>47486.15</v>
      </c>
      <c r="H94" s="139">
        <v>0</v>
      </c>
      <c r="I94" s="139">
        <v>47486.15</v>
      </c>
    </row>
    <row r="95" spans="1:9" x14ac:dyDescent="0.25">
      <c r="A95" s="125" t="s">
        <v>120</v>
      </c>
      <c r="B95" s="139">
        <v>0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0</v>
      </c>
    </row>
    <row r="96" spans="1:9" x14ac:dyDescent="0.25">
      <c r="A96" s="125" t="s">
        <v>121</v>
      </c>
      <c r="B96" s="139">
        <v>0</v>
      </c>
      <c r="C96" s="139">
        <v>252845.71999999901</v>
      </c>
      <c r="D96" s="139">
        <v>0</v>
      </c>
      <c r="E96" s="139">
        <v>0</v>
      </c>
      <c r="F96" s="139">
        <v>0</v>
      </c>
      <c r="G96" s="139">
        <v>0</v>
      </c>
      <c r="H96" s="139">
        <v>252845.71999999901</v>
      </c>
      <c r="I96" s="139">
        <v>252845.71999999901</v>
      </c>
    </row>
    <row r="97" spans="1:9" x14ac:dyDescent="0.25">
      <c r="A97" s="125" t="s">
        <v>122</v>
      </c>
      <c r="B97" s="139">
        <v>0</v>
      </c>
      <c r="C97" s="139">
        <v>0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</v>
      </c>
    </row>
    <row r="98" spans="1:9" x14ac:dyDescent="0.25">
      <c r="A98" s="125" t="s">
        <v>123</v>
      </c>
      <c r="B98" s="139">
        <v>0</v>
      </c>
      <c r="C98" s="139">
        <v>441.82999999999902</v>
      </c>
      <c r="D98" s="139">
        <v>0</v>
      </c>
      <c r="E98" s="139">
        <v>0</v>
      </c>
      <c r="F98" s="139">
        <v>0</v>
      </c>
      <c r="G98" s="139">
        <v>0</v>
      </c>
      <c r="H98" s="139">
        <v>441.82999999999902</v>
      </c>
      <c r="I98" s="139">
        <v>441.82999999999902</v>
      </c>
    </row>
    <row r="99" spans="1:9" x14ac:dyDescent="0.25">
      <c r="A99" s="125" t="s">
        <v>124</v>
      </c>
      <c r="B99" s="139">
        <v>0</v>
      </c>
      <c r="C99" s="139">
        <v>0</v>
      </c>
      <c r="D99" s="139">
        <v>0</v>
      </c>
      <c r="E99" s="139">
        <v>0</v>
      </c>
      <c r="F99" s="139">
        <v>0</v>
      </c>
      <c r="G99" s="139">
        <v>0</v>
      </c>
      <c r="H99" s="139">
        <v>0</v>
      </c>
      <c r="I99" s="139">
        <v>0</v>
      </c>
    </row>
    <row r="100" spans="1:9" x14ac:dyDescent="0.25">
      <c r="A100" s="125" t="s">
        <v>125</v>
      </c>
      <c r="B100" s="139">
        <v>0</v>
      </c>
      <c r="C100" s="139">
        <v>393511.83999999898</v>
      </c>
      <c r="D100" s="139">
        <v>0</v>
      </c>
      <c r="E100" s="139">
        <v>0</v>
      </c>
      <c r="F100" s="139">
        <v>0</v>
      </c>
      <c r="G100" s="139">
        <v>0</v>
      </c>
      <c r="H100" s="139">
        <v>393511.83999999898</v>
      </c>
      <c r="I100" s="139">
        <v>393511.83999999898</v>
      </c>
    </row>
    <row r="101" spans="1:9" x14ac:dyDescent="0.25">
      <c r="A101" s="125" t="s">
        <v>126</v>
      </c>
      <c r="B101" s="139">
        <v>0</v>
      </c>
      <c r="C101" s="139">
        <v>183171.86999999901</v>
      </c>
      <c r="D101" s="139">
        <v>0</v>
      </c>
      <c r="E101" s="139">
        <v>0</v>
      </c>
      <c r="F101" s="139">
        <v>0</v>
      </c>
      <c r="G101" s="139">
        <v>0</v>
      </c>
      <c r="H101" s="139">
        <v>183171.86999999901</v>
      </c>
      <c r="I101" s="139">
        <v>183171.86999999901</v>
      </c>
    </row>
    <row r="102" spans="1:9" x14ac:dyDescent="0.25">
      <c r="A102" s="125" t="s">
        <v>127</v>
      </c>
      <c r="B102" s="139">
        <v>0</v>
      </c>
      <c r="C102" s="139">
        <v>-69600.59</v>
      </c>
      <c r="D102" s="139">
        <v>0</v>
      </c>
      <c r="E102" s="139">
        <v>0</v>
      </c>
      <c r="F102" s="139">
        <v>0</v>
      </c>
      <c r="G102" s="139">
        <v>0</v>
      </c>
      <c r="H102" s="139">
        <v>-69600.59</v>
      </c>
      <c r="I102" s="139">
        <v>-69600.59</v>
      </c>
    </row>
    <row r="103" spans="1:9" x14ac:dyDescent="0.25">
      <c r="A103" s="125" t="s">
        <v>128</v>
      </c>
      <c r="B103" s="139">
        <v>0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v>0</v>
      </c>
    </row>
    <row r="104" spans="1:9" x14ac:dyDescent="0.25">
      <c r="A104" s="125" t="s">
        <v>129</v>
      </c>
      <c r="B104" s="139">
        <v>0</v>
      </c>
      <c r="C104" s="139">
        <v>163355.37</v>
      </c>
      <c r="D104" s="139">
        <v>0</v>
      </c>
      <c r="E104" s="139">
        <v>0</v>
      </c>
      <c r="F104" s="139">
        <v>0</v>
      </c>
      <c r="G104" s="139">
        <v>0</v>
      </c>
      <c r="H104" s="139">
        <v>163355.37</v>
      </c>
      <c r="I104" s="139">
        <v>163355.37</v>
      </c>
    </row>
    <row r="105" spans="1:9" x14ac:dyDescent="0.25">
      <c r="A105" s="125" t="s">
        <v>130</v>
      </c>
      <c r="B105" s="139">
        <v>0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v>0</v>
      </c>
    </row>
    <row r="106" spans="1:9" x14ac:dyDescent="0.25">
      <c r="A106" s="125" t="s">
        <v>131</v>
      </c>
      <c r="B106" s="139">
        <v>0</v>
      </c>
      <c r="C106" s="139">
        <v>13415.34</v>
      </c>
      <c r="D106" s="139">
        <v>0</v>
      </c>
      <c r="E106" s="139">
        <v>0</v>
      </c>
      <c r="F106" s="139">
        <v>0</v>
      </c>
      <c r="G106" s="139">
        <v>0</v>
      </c>
      <c r="H106" s="139">
        <v>13415.34</v>
      </c>
      <c r="I106" s="139">
        <v>13415.34</v>
      </c>
    </row>
    <row r="107" spans="1:9" x14ac:dyDescent="0.25">
      <c r="A107" s="125" t="s">
        <v>132</v>
      </c>
      <c r="B107" s="139">
        <v>0</v>
      </c>
      <c r="C107" s="139">
        <v>23502.37</v>
      </c>
      <c r="D107" s="139">
        <v>0</v>
      </c>
      <c r="E107" s="139">
        <v>0</v>
      </c>
      <c r="F107" s="139">
        <v>0</v>
      </c>
      <c r="G107" s="139">
        <v>0</v>
      </c>
      <c r="H107" s="139">
        <v>23502.37</v>
      </c>
      <c r="I107" s="139">
        <v>23502.37</v>
      </c>
    </row>
    <row r="108" spans="1:9" x14ac:dyDescent="0.25">
      <c r="A108" s="125" t="s">
        <v>133</v>
      </c>
      <c r="B108" s="139">
        <v>0</v>
      </c>
      <c r="C108" s="139">
        <v>209194.28</v>
      </c>
      <c r="D108" s="139">
        <v>0</v>
      </c>
      <c r="E108" s="139">
        <v>0</v>
      </c>
      <c r="F108" s="139">
        <v>0</v>
      </c>
      <c r="G108" s="139">
        <v>0</v>
      </c>
      <c r="H108" s="139">
        <v>209194.28</v>
      </c>
      <c r="I108" s="139">
        <v>209194.28</v>
      </c>
    </row>
    <row r="109" spans="1:9" x14ac:dyDescent="0.25">
      <c r="A109" s="125" t="s">
        <v>134</v>
      </c>
      <c r="B109" s="139">
        <v>0</v>
      </c>
      <c r="C109" s="139">
        <v>30738.62</v>
      </c>
      <c r="D109" s="139">
        <v>0</v>
      </c>
      <c r="E109" s="139">
        <v>0</v>
      </c>
      <c r="F109" s="139">
        <v>0</v>
      </c>
      <c r="G109" s="139">
        <v>0</v>
      </c>
      <c r="H109" s="139">
        <v>30738.62</v>
      </c>
      <c r="I109" s="139">
        <v>30738.62</v>
      </c>
    </row>
    <row r="110" spans="1:9" x14ac:dyDescent="0.25">
      <c r="A110" s="125" t="s">
        <v>135</v>
      </c>
      <c r="B110" s="139">
        <v>0</v>
      </c>
      <c r="C110" s="139">
        <v>4968.5799999999899</v>
      </c>
      <c r="D110" s="139">
        <v>0</v>
      </c>
      <c r="E110" s="139">
        <v>0</v>
      </c>
      <c r="F110" s="139">
        <v>0</v>
      </c>
      <c r="G110" s="139">
        <v>0</v>
      </c>
      <c r="H110" s="139">
        <v>4968.5799999999899</v>
      </c>
      <c r="I110" s="139">
        <v>4968.5799999999899</v>
      </c>
    </row>
    <row r="111" spans="1:9" x14ac:dyDescent="0.25">
      <c r="A111" s="125" t="s">
        <v>136</v>
      </c>
      <c r="B111" s="139">
        <v>0</v>
      </c>
      <c r="C111" s="139">
        <v>29466.86</v>
      </c>
      <c r="D111" s="139">
        <v>0</v>
      </c>
      <c r="E111" s="139">
        <v>0</v>
      </c>
      <c r="F111" s="139">
        <v>0</v>
      </c>
      <c r="G111" s="139">
        <v>0</v>
      </c>
      <c r="H111" s="139">
        <v>29466.86</v>
      </c>
      <c r="I111" s="139">
        <v>29466.86</v>
      </c>
    </row>
    <row r="112" spans="1:9" x14ac:dyDescent="0.25">
      <c r="A112" s="125" t="s">
        <v>137</v>
      </c>
      <c r="B112" s="139">
        <v>0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0</v>
      </c>
    </row>
    <row r="113" spans="1:9" x14ac:dyDescent="0.25">
      <c r="A113" s="125" t="s">
        <v>138</v>
      </c>
      <c r="B113" s="139">
        <v>0</v>
      </c>
      <c r="C113" s="139">
        <v>84181.77</v>
      </c>
      <c r="D113" s="139">
        <v>0</v>
      </c>
      <c r="E113" s="139">
        <v>0</v>
      </c>
      <c r="F113" s="139">
        <v>0</v>
      </c>
      <c r="G113" s="139">
        <v>0</v>
      </c>
      <c r="H113" s="139">
        <v>84181.77</v>
      </c>
      <c r="I113" s="139">
        <v>84181.77</v>
      </c>
    </row>
    <row r="114" spans="1:9" x14ac:dyDescent="0.25">
      <c r="A114" s="125" t="s">
        <v>139</v>
      </c>
      <c r="B114" s="139">
        <v>0</v>
      </c>
      <c r="C114" s="139">
        <v>34319.959999999897</v>
      </c>
      <c r="D114" s="139">
        <v>0</v>
      </c>
      <c r="E114" s="139">
        <v>0</v>
      </c>
      <c r="F114" s="139">
        <v>0</v>
      </c>
      <c r="G114" s="139">
        <v>0</v>
      </c>
      <c r="H114" s="139">
        <v>34319.959999999897</v>
      </c>
      <c r="I114" s="139">
        <v>34319.959999999897</v>
      </c>
    </row>
    <row r="115" spans="1:9" x14ac:dyDescent="0.25">
      <c r="A115" s="125" t="s">
        <v>140</v>
      </c>
      <c r="B115" s="139">
        <v>0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0</v>
      </c>
      <c r="I115" s="139">
        <v>0</v>
      </c>
    </row>
    <row r="116" spans="1:9" x14ac:dyDescent="0.25">
      <c r="A116" s="125" t="s">
        <v>141</v>
      </c>
      <c r="B116" s="139">
        <v>0</v>
      </c>
      <c r="C116" s="139">
        <v>143214.64000000001</v>
      </c>
      <c r="D116" s="139">
        <v>0</v>
      </c>
      <c r="E116" s="139">
        <v>0</v>
      </c>
      <c r="F116" s="139">
        <v>0</v>
      </c>
      <c r="G116" s="139">
        <v>0</v>
      </c>
      <c r="H116" s="139">
        <v>143214.64000000001</v>
      </c>
      <c r="I116" s="139">
        <v>143214.64000000001</v>
      </c>
    </row>
    <row r="117" spans="1:9" x14ac:dyDescent="0.25">
      <c r="A117" s="125" t="s">
        <v>142</v>
      </c>
      <c r="B117" s="139">
        <v>0</v>
      </c>
      <c r="C117" s="139">
        <v>30276.22</v>
      </c>
      <c r="D117" s="139">
        <v>0</v>
      </c>
      <c r="E117" s="139">
        <v>0</v>
      </c>
      <c r="F117" s="139">
        <v>0</v>
      </c>
      <c r="G117" s="139">
        <v>0</v>
      </c>
      <c r="H117" s="139">
        <v>30276.22</v>
      </c>
      <c r="I117" s="139">
        <v>30276.22</v>
      </c>
    </row>
    <row r="118" spans="1:9" x14ac:dyDescent="0.25">
      <c r="A118" s="125" t="s">
        <v>143</v>
      </c>
      <c r="B118" s="139">
        <v>0</v>
      </c>
      <c r="C118" s="139">
        <v>96526.969999999899</v>
      </c>
      <c r="D118" s="139">
        <v>0</v>
      </c>
      <c r="E118" s="139">
        <v>0</v>
      </c>
      <c r="F118" s="139">
        <v>0</v>
      </c>
      <c r="G118" s="139">
        <v>0</v>
      </c>
      <c r="H118" s="139">
        <v>96526.969999999899</v>
      </c>
      <c r="I118" s="139">
        <v>96526.969999999899</v>
      </c>
    </row>
    <row r="119" spans="1:9" x14ac:dyDescent="0.25">
      <c r="A119" s="125" t="s">
        <v>144</v>
      </c>
      <c r="B119" s="139">
        <v>0</v>
      </c>
      <c r="C119" s="139">
        <v>8336.27</v>
      </c>
      <c r="D119" s="139">
        <v>0</v>
      </c>
      <c r="E119" s="139">
        <v>0</v>
      </c>
      <c r="F119" s="139">
        <v>0</v>
      </c>
      <c r="G119" s="139">
        <v>0</v>
      </c>
      <c r="H119" s="139">
        <v>8336.27</v>
      </c>
      <c r="I119" s="139">
        <v>8336.27</v>
      </c>
    </row>
    <row r="120" spans="1:9" x14ac:dyDescent="0.25">
      <c r="A120" s="125" t="s">
        <v>145</v>
      </c>
      <c r="B120" s="139">
        <v>0</v>
      </c>
      <c r="C120" s="139">
        <v>299571.31999999902</v>
      </c>
      <c r="D120" s="139">
        <v>0</v>
      </c>
      <c r="E120" s="139">
        <v>0</v>
      </c>
      <c r="F120" s="139">
        <v>0</v>
      </c>
      <c r="G120" s="139">
        <v>0</v>
      </c>
      <c r="H120" s="139">
        <v>299571.31999999902</v>
      </c>
      <c r="I120" s="139">
        <v>299571.31999999902</v>
      </c>
    </row>
    <row r="121" spans="1:9" x14ac:dyDescent="0.25">
      <c r="A121" s="125" t="s">
        <v>146</v>
      </c>
      <c r="B121" s="139">
        <v>0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</v>
      </c>
    </row>
    <row r="122" spans="1:9" x14ac:dyDescent="0.25">
      <c r="A122" s="125" t="s">
        <v>147</v>
      </c>
      <c r="B122" s="139">
        <v>0</v>
      </c>
      <c r="C122" s="139">
        <v>12258.75</v>
      </c>
      <c r="D122" s="139">
        <v>0</v>
      </c>
      <c r="E122" s="139">
        <v>0</v>
      </c>
      <c r="F122" s="139">
        <v>0</v>
      </c>
      <c r="G122" s="139">
        <v>0</v>
      </c>
      <c r="H122" s="139">
        <v>12258.75</v>
      </c>
      <c r="I122" s="139">
        <v>12258.75</v>
      </c>
    </row>
    <row r="123" spans="1:9" x14ac:dyDescent="0.25">
      <c r="A123" s="125" t="s">
        <v>148</v>
      </c>
      <c r="B123" s="139">
        <v>0</v>
      </c>
      <c r="C123" s="139">
        <v>25898.79</v>
      </c>
      <c r="D123" s="139">
        <v>0</v>
      </c>
      <c r="E123" s="139">
        <v>0</v>
      </c>
      <c r="F123" s="139">
        <v>0</v>
      </c>
      <c r="G123" s="139">
        <v>0</v>
      </c>
      <c r="H123" s="139">
        <v>25898.79</v>
      </c>
      <c r="I123" s="139">
        <v>25898.79</v>
      </c>
    </row>
    <row r="124" spans="1:9" x14ac:dyDescent="0.25">
      <c r="A124" s="125" t="s">
        <v>149</v>
      </c>
      <c r="B124" s="139">
        <v>0</v>
      </c>
      <c r="C124" s="139">
        <v>429894.77</v>
      </c>
      <c r="D124" s="139">
        <v>0</v>
      </c>
      <c r="E124" s="139">
        <v>0</v>
      </c>
      <c r="F124" s="139">
        <v>0</v>
      </c>
      <c r="G124" s="139">
        <v>0</v>
      </c>
      <c r="H124" s="139">
        <v>429894.77</v>
      </c>
      <c r="I124" s="139">
        <v>429894.77</v>
      </c>
    </row>
    <row r="125" spans="1:9" x14ac:dyDescent="0.25">
      <c r="A125" s="125" t="s">
        <v>150</v>
      </c>
      <c r="B125" s="139">
        <v>0</v>
      </c>
      <c r="C125" s="139">
        <v>1112.5899999999999</v>
      </c>
      <c r="D125" s="139">
        <v>0</v>
      </c>
      <c r="E125" s="139">
        <v>0</v>
      </c>
      <c r="F125" s="139">
        <v>0</v>
      </c>
      <c r="G125" s="139">
        <v>0</v>
      </c>
      <c r="H125" s="139">
        <v>1112.5899999999999</v>
      </c>
      <c r="I125" s="139">
        <v>1112.5899999999999</v>
      </c>
    </row>
    <row r="126" spans="1:9" x14ac:dyDescent="0.25">
      <c r="A126" s="125" t="s">
        <v>151</v>
      </c>
      <c r="B126" s="139">
        <v>0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</row>
    <row r="127" spans="1:9" x14ac:dyDescent="0.25">
      <c r="A127" s="125" t="s">
        <v>152</v>
      </c>
      <c r="B127" s="139">
        <v>0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</row>
    <row r="128" spans="1:9" x14ac:dyDescent="0.25">
      <c r="A128" s="125" t="s">
        <v>153</v>
      </c>
      <c r="B128" s="139">
        <v>0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</row>
    <row r="129" spans="1:9" x14ac:dyDescent="0.25">
      <c r="A129" s="125" t="s">
        <v>154</v>
      </c>
      <c r="B129" s="139">
        <v>0</v>
      </c>
      <c r="C129" s="139">
        <v>0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0</v>
      </c>
    </row>
    <row r="130" spans="1:9" x14ac:dyDescent="0.25">
      <c r="A130" s="128" t="s">
        <v>419</v>
      </c>
      <c r="B130" s="139">
        <v>0</v>
      </c>
      <c r="C130" s="139">
        <v>0</v>
      </c>
      <c r="D130" s="139">
        <v>0</v>
      </c>
      <c r="E130" s="139">
        <v>0</v>
      </c>
      <c r="F130" s="139">
        <v>0</v>
      </c>
      <c r="G130" s="139">
        <v>0</v>
      </c>
      <c r="H130" s="139">
        <v>0</v>
      </c>
      <c r="I130" s="139">
        <v>0</v>
      </c>
    </row>
    <row r="131" spans="1:9" x14ac:dyDescent="0.25">
      <c r="A131" s="125" t="s">
        <v>155</v>
      </c>
      <c r="B131" s="143">
        <v>120209368.28999899</v>
      </c>
      <c r="C131" s="143">
        <v>2400604.14</v>
      </c>
      <c r="D131" s="143">
        <v>0</v>
      </c>
      <c r="E131" s="144">
        <v>0</v>
      </c>
      <c r="F131" s="144">
        <v>0</v>
      </c>
      <c r="G131" s="144">
        <v>120209368.28999899</v>
      </c>
      <c r="H131" s="144">
        <v>2400604.14</v>
      </c>
      <c r="I131" s="144">
        <v>122609972.42999899</v>
      </c>
    </row>
    <row r="132" spans="1:9" x14ac:dyDescent="0.25">
      <c r="A132" s="127" t="s">
        <v>156</v>
      </c>
      <c r="B132" s="138"/>
      <c r="C132" s="138"/>
      <c r="D132" s="138"/>
      <c r="E132" s="138"/>
      <c r="F132" s="138"/>
      <c r="G132" s="138"/>
      <c r="H132" s="138"/>
      <c r="I132" s="138"/>
    </row>
    <row r="133" spans="1:9" x14ac:dyDescent="0.25">
      <c r="A133" s="125" t="s">
        <v>157</v>
      </c>
      <c r="B133" s="139">
        <v>1949927.87</v>
      </c>
      <c r="C133" s="139">
        <v>0</v>
      </c>
      <c r="D133" s="139">
        <v>0</v>
      </c>
      <c r="E133" s="139">
        <v>0</v>
      </c>
      <c r="F133" s="139">
        <v>0</v>
      </c>
      <c r="G133" s="139">
        <v>1949927.87</v>
      </c>
      <c r="H133" s="139">
        <v>0</v>
      </c>
      <c r="I133" s="139">
        <v>1949927.87</v>
      </c>
    </row>
    <row r="134" spans="1:9" x14ac:dyDescent="0.25">
      <c r="A134" s="125" t="s">
        <v>158</v>
      </c>
      <c r="B134" s="139">
        <v>0</v>
      </c>
      <c r="C134" s="139">
        <v>0</v>
      </c>
      <c r="D134" s="139">
        <v>0</v>
      </c>
      <c r="E134" s="139">
        <v>0</v>
      </c>
      <c r="F134" s="139">
        <v>0</v>
      </c>
      <c r="G134" s="139">
        <v>0</v>
      </c>
      <c r="H134" s="139">
        <v>0</v>
      </c>
      <c r="I134" s="139">
        <v>0</v>
      </c>
    </row>
    <row r="135" spans="1:9" x14ac:dyDescent="0.25">
      <c r="A135" s="125" t="s">
        <v>159</v>
      </c>
      <c r="B135" s="139">
        <v>38974.519999999997</v>
      </c>
      <c r="C135" s="139">
        <v>0</v>
      </c>
      <c r="D135" s="139">
        <v>0</v>
      </c>
      <c r="E135" s="139">
        <v>0</v>
      </c>
      <c r="F135" s="139">
        <v>0</v>
      </c>
      <c r="G135" s="139">
        <v>38974.519999999997</v>
      </c>
      <c r="H135" s="139">
        <v>0</v>
      </c>
      <c r="I135" s="139">
        <v>38974.519999999997</v>
      </c>
    </row>
    <row r="136" spans="1:9" x14ac:dyDescent="0.25">
      <c r="A136" s="125" t="s">
        <v>160</v>
      </c>
      <c r="B136" s="139">
        <v>2861143.77</v>
      </c>
      <c r="C136" s="139">
        <v>0</v>
      </c>
      <c r="D136" s="139">
        <v>0</v>
      </c>
      <c r="E136" s="139">
        <v>0</v>
      </c>
      <c r="F136" s="139">
        <v>0</v>
      </c>
      <c r="G136" s="139">
        <v>2861143.77</v>
      </c>
      <c r="H136" s="139">
        <v>0</v>
      </c>
      <c r="I136" s="139">
        <v>2861143.77</v>
      </c>
    </row>
    <row r="137" spans="1:9" x14ac:dyDescent="0.25">
      <c r="A137" s="125" t="s">
        <v>161</v>
      </c>
      <c r="B137" s="139">
        <v>1131805.3799999999</v>
      </c>
      <c r="C137" s="139">
        <v>0</v>
      </c>
      <c r="D137" s="139">
        <v>0</v>
      </c>
      <c r="E137" s="139">
        <v>0</v>
      </c>
      <c r="F137" s="139">
        <v>0</v>
      </c>
      <c r="G137" s="139">
        <v>1131805.3799999999</v>
      </c>
      <c r="H137" s="139">
        <v>0</v>
      </c>
      <c r="I137" s="139">
        <v>1131805.3799999999</v>
      </c>
    </row>
    <row r="138" spans="1:9" x14ac:dyDescent="0.25">
      <c r="A138" s="125" t="s">
        <v>162</v>
      </c>
      <c r="B138" s="139">
        <v>172727.27</v>
      </c>
      <c r="C138" s="139">
        <v>0</v>
      </c>
      <c r="D138" s="139">
        <v>0</v>
      </c>
      <c r="E138" s="139">
        <v>0</v>
      </c>
      <c r="F138" s="139">
        <v>0</v>
      </c>
      <c r="G138" s="139">
        <v>172727.27</v>
      </c>
      <c r="H138" s="139">
        <v>0</v>
      </c>
      <c r="I138" s="139">
        <v>172727.27</v>
      </c>
    </row>
    <row r="139" spans="1:9" x14ac:dyDescent="0.25">
      <c r="A139" s="125" t="s">
        <v>163</v>
      </c>
      <c r="B139" s="139">
        <v>20044.46</v>
      </c>
      <c r="C139" s="139">
        <v>0</v>
      </c>
      <c r="D139" s="139">
        <v>0</v>
      </c>
      <c r="E139" s="139">
        <v>0</v>
      </c>
      <c r="F139" s="139">
        <v>0</v>
      </c>
      <c r="G139" s="139">
        <v>20044.46</v>
      </c>
      <c r="H139" s="139">
        <v>0</v>
      </c>
      <c r="I139" s="139">
        <v>20044.46</v>
      </c>
    </row>
    <row r="140" spans="1:9" x14ac:dyDescent="0.25">
      <c r="A140" s="125" t="s">
        <v>164</v>
      </c>
      <c r="B140" s="139">
        <v>53107.94</v>
      </c>
      <c r="C140" s="139">
        <v>0</v>
      </c>
      <c r="D140" s="139">
        <v>0</v>
      </c>
      <c r="E140" s="139">
        <v>0</v>
      </c>
      <c r="F140" s="139">
        <v>0</v>
      </c>
      <c r="G140" s="139">
        <v>53107.94</v>
      </c>
      <c r="H140" s="139">
        <v>0</v>
      </c>
      <c r="I140" s="139">
        <v>53107.94</v>
      </c>
    </row>
    <row r="141" spans="1:9" x14ac:dyDescent="0.25">
      <c r="A141" s="125" t="s">
        <v>165</v>
      </c>
      <c r="B141" s="139">
        <v>0</v>
      </c>
      <c r="C141" s="139">
        <v>0</v>
      </c>
      <c r="D141" s="139">
        <v>0</v>
      </c>
      <c r="E141" s="139">
        <v>0</v>
      </c>
      <c r="F141" s="139">
        <v>0</v>
      </c>
      <c r="G141" s="139">
        <v>0</v>
      </c>
      <c r="H141" s="139">
        <v>0</v>
      </c>
      <c r="I141" s="139">
        <v>0</v>
      </c>
    </row>
    <row r="142" spans="1:9" x14ac:dyDescent="0.25">
      <c r="A142" s="125" t="s">
        <v>166</v>
      </c>
      <c r="B142" s="139">
        <v>1256553.24</v>
      </c>
      <c r="C142" s="139">
        <v>0</v>
      </c>
      <c r="D142" s="139">
        <v>0</v>
      </c>
      <c r="E142" s="139">
        <v>0</v>
      </c>
      <c r="F142" s="139">
        <v>0</v>
      </c>
      <c r="G142" s="139">
        <v>1256553.24</v>
      </c>
      <c r="H142" s="139">
        <v>0</v>
      </c>
      <c r="I142" s="139">
        <v>1256553.24</v>
      </c>
    </row>
    <row r="143" spans="1:9" x14ac:dyDescent="0.25">
      <c r="A143" s="125" t="s">
        <v>167</v>
      </c>
      <c r="B143" s="139">
        <v>325788.68</v>
      </c>
      <c r="C143" s="139">
        <v>0</v>
      </c>
      <c r="D143" s="139">
        <v>0</v>
      </c>
      <c r="E143" s="139">
        <v>0</v>
      </c>
      <c r="F143" s="139">
        <v>0</v>
      </c>
      <c r="G143" s="139">
        <v>325788.68</v>
      </c>
      <c r="H143" s="139">
        <v>0</v>
      </c>
      <c r="I143" s="139">
        <v>325788.68</v>
      </c>
    </row>
    <row r="144" spans="1:9" x14ac:dyDescent="0.25">
      <c r="A144" s="125" t="s">
        <v>168</v>
      </c>
      <c r="B144" s="139">
        <v>957992.65</v>
      </c>
      <c r="C144" s="139">
        <v>0</v>
      </c>
      <c r="D144" s="139">
        <v>0</v>
      </c>
      <c r="E144" s="139">
        <v>0</v>
      </c>
      <c r="F144" s="139">
        <v>0</v>
      </c>
      <c r="G144" s="139">
        <v>957992.65</v>
      </c>
      <c r="H144" s="139">
        <v>0</v>
      </c>
      <c r="I144" s="139">
        <v>957992.65</v>
      </c>
    </row>
    <row r="145" spans="1:9" x14ac:dyDescent="0.25">
      <c r="A145" s="125" t="s">
        <v>169</v>
      </c>
      <c r="B145" s="139">
        <v>300814.57999999903</v>
      </c>
      <c r="C145" s="139">
        <v>0</v>
      </c>
      <c r="D145" s="139">
        <v>0</v>
      </c>
      <c r="E145" s="139">
        <v>0</v>
      </c>
      <c r="F145" s="139">
        <v>0</v>
      </c>
      <c r="G145" s="139">
        <v>300814.57999999903</v>
      </c>
      <c r="H145" s="139">
        <v>0</v>
      </c>
      <c r="I145" s="139">
        <v>300814.57999999903</v>
      </c>
    </row>
    <row r="146" spans="1:9" x14ac:dyDescent="0.25">
      <c r="A146" s="125" t="s">
        <v>170</v>
      </c>
      <c r="B146" s="139">
        <v>111257.88</v>
      </c>
      <c r="C146" s="139">
        <v>0</v>
      </c>
      <c r="D146" s="139">
        <v>0</v>
      </c>
      <c r="E146" s="139">
        <v>0</v>
      </c>
      <c r="F146" s="139">
        <v>0</v>
      </c>
      <c r="G146" s="139">
        <v>111257.88</v>
      </c>
      <c r="H146" s="139">
        <v>0</v>
      </c>
      <c r="I146" s="139">
        <v>111257.88</v>
      </c>
    </row>
    <row r="147" spans="1:9" x14ac:dyDescent="0.25">
      <c r="A147" s="125" t="s">
        <v>171</v>
      </c>
      <c r="B147" s="139">
        <v>381.08</v>
      </c>
      <c r="C147" s="139">
        <v>0</v>
      </c>
      <c r="D147" s="139">
        <v>0</v>
      </c>
      <c r="E147" s="139">
        <v>0</v>
      </c>
      <c r="F147" s="139">
        <v>0</v>
      </c>
      <c r="G147" s="139">
        <v>381.08</v>
      </c>
      <c r="H147" s="139">
        <v>0</v>
      </c>
      <c r="I147" s="139">
        <v>381.08</v>
      </c>
    </row>
    <row r="148" spans="1:9" x14ac:dyDescent="0.25">
      <c r="A148" s="125" t="s">
        <v>172</v>
      </c>
      <c r="B148" s="139">
        <v>398.33</v>
      </c>
      <c r="C148" s="139">
        <v>0</v>
      </c>
      <c r="D148" s="139">
        <v>0</v>
      </c>
      <c r="E148" s="139">
        <v>0</v>
      </c>
      <c r="F148" s="139">
        <v>0</v>
      </c>
      <c r="G148" s="139">
        <v>398.33</v>
      </c>
      <c r="H148" s="139">
        <v>0</v>
      </c>
      <c r="I148" s="139">
        <v>398.33</v>
      </c>
    </row>
    <row r="149" spans="1:9" x14ac:dyDescent="0.25">
      <c r="A149" s="125" t="s">
        <v>173</v>
      </c>
      <c r="B149" s="139">
        <v>460990.79</v>
      </c>
      <c r="C149" s="139">
        <v>0</v>
      </c>
      <c r="D149" s="139">
        <v>0</v>
      </c>
      <c r="E149" s="139">
        <v>0</v>
      </c>
      <c r="F149" s="139">
        <v>0</v>
      </c>
      <c r="G149" s="139">
        <v>460990.79</v>
      </c>
      <c r="H149" s="139">
        <v>0</v>
      </c>
      <c r="I149" s="139">
        <v>460990.79</v>
      </c>
    </row>
    <row r="150" spans="1:9" x14ac:dyDescent="0.25">
      <c r="A150" s="125" t="s">
        <v>174</v>
      </c>
      <c r="B150" s="139">
        <v>3148576.32</v>
      </c>
      <c r="C150" s="139">
        <v>0</v>
      </c>
      <c r="D150" s="139">
        <v>0</v>
      </c>
      <c r="E150" s="139">
        <v>0</v>
      </c>
      <c r="F150" s="139">
        <v>0</v>
      </c>
      <c r="G150" s="139">
        <v>3148576.32</v>
      </c>
      <c r="H150" s="139">
        <v>0</v>
      </c>
      <c r="I150" s="139">
        <v>3148576.32</v>
      </c>
    </row>
    <row r="151" spans="1:9" x14ac:dyDescent="0.25">
      <c r="A151" s="125" t="s">
        <v>175</v>
      </c>
      <c r="B151" s="139">
        <v>6916588.0899999999</v>
      </c>
      <c r="C151" s="139">
        <v>0</v>
      </c>
      <c r="D151" s="139">
        <v>0</v>
      </c>
      <c r="E151" s="139">
        <v>0</v>
      </c>
      <c r="F151" s="139">
        <v>0</v>
      </c>
      <c r="G151" s="139">
        <v>6916588.0899999999</v>
      </c>
      <c r="H151" s="139">
        <v>0</v>
      </c>
      <c r="I151" s="139">
        <v>6916588.0899999999</v>
      </c>
    </row>
    <row r="152" spans="1:9" x14ac:dyDescent="0.25">
      <c r="A152" s="125" t="s">
        <v>176</v>
      </c>
      <c r="B152" s="139">
        <v>64794.479999999901</v>
      </c>
      <c r="C152" s="139">
        <v>0</v>
      </c>
      <c r="D152" s="139">
        <v>0</v>
      </c>
      <c r="E152" s="139">
        <v>0</v>
      </c>
      <c r="F152" s="139">
        <v>0</v>
      </c>
      <c r="G152" s="139">
        <v>64794.479999999901</v>
      </c>
      <c r="H152" s="139">
        <v>0</v>
      </c>
      <c r="I152" s="139">
        <v>64794.479999999901</v>
      </c>
    </row>
    <row r="153" spans="1:9" x14ac:dyDescent="0.25">
      <c r="A153" s="125" t="s">
        <v>177</v>
      </c>
      <c r="B153" s="139">
        <v>0</v>
      </c>
      <c r="C153" s="139">
        <v>0</v>
      </c>
      <c r="D153" s="139">
        <v>0</v>
      </c>
      <c r="E153" s="139">
        <v>0</v>
      </c>
      <c r="F153" s="139">
        <v>0</v>
      </c>
      <c r="G153" s="139">
        <v>0</v>
      </c>
      <c r="H153" s="139">
        <v>0</v>
      </c>
      <c r="I153" s="139">
        <v>0</v>
      </c>
    </row>
    <row r="154" spans="1:9" x14ac:dyDescent="0.25">
      <c r="A154" s="125" t="s">
        <v>178</v>
      </c>
      <c r="B154" s="139">
        <v>0</v>
      </c>
      <c r="C154" s="139">
        <v>0</v>
      </c>
      <c r="D154" s="139">
        <v>0</v>
      </c>
      <c r="E154" s="139">
        <v>0</v>
      </c>
      <c r="F154" s="139">
        <v>0</v>
      </c>
      <c r="G154" s="139">
        <v>0</v>
      </c>
      <c r="H154" s="139">
        <v>0</v>
      </c>
      <c r="I154" s="139">
        <v>0</v>
      </c>
    </row>
    <row r="155" spans="1:9" x14ac:dyDescent="0.25">
      <c r="A155" s="125" t="s">
        <v>179</v>
      </c>
      <c r="B155" s="139">
        <v>0</v>
      </c>
      <c r="C155" s="139">
        <v>0</v>
      </c>
      <c r="D155" s="139">
        <v>0</v>
      </c>
      <c r="E155" s="139">
        <v>0</v>
      </c>
      <c r="F155" s="139">
        <v>0</v>
      </c>
      <c r="G155" s="139">
        <v>0</v>
      </c>
      <c r="H155" s="139">
        <v>0</v>
      </c>
      <c r="I155" s="139">
        <v>0</v>
      </c>
    </row>
    <row r="156" spans="1:9" x14ac:dyDescent="0.25">
      <c r="A156" s="125" t="s">
        <v>180</v>
      </c>
      <c r="B156" s="139">
        <v>0</v>
      </c>
      <c r="C156" s="139">
        <v>0</v>
      </c>
      <c r="D156" s="139">
        <v>0</v>
      </c>
      <c r="E156" s="139">
        <v>0</v>
      </c>
      <c r="F156" s="139">
        <v>0</v>
      </c>
      <c r="G156" s="139">
        <v>0</v>
      </c>
      <c r="H156" s="139">
        <v>0</v>
      </c>
      <c r="I156" s="139">
        <v>0</v>
      </c>
    </row>
    <row r="157" spans="1:9" x14ac:dyDescent="0.25">
      <c r="A157" s="125" t="s">
        <v>181</v>
      </c>
      <c r="B157" s="139">
        <v>0</v>
      </c>
      <c r="C157" s="139">
        <v>0</v>
      </c>
      <c r="D157" s="139">
        <v>0</v>
      </c>
      <c r="E157" s="139">
        <v>0</v>
      </c>
      <c r="F157" s="139">
        <v>0</v>
      </c>
      <c r="G157" s="139">
        <v>0</v>
      </c>
      <c r="H157" s="139">
        <v>0</v>
      </c>
      <c r="I157" s="139">
        <v>0</v>
      </c>
    </row>
    <row r="158" spans="1:9" x14ac:dyDescent="0.25">
      <c r="A158" s="125" t="s">
        <v>182</v>
      </c>
      <c r="B158" s="139">
        <v>0</v>
      </c>
      <c r="C158" s="139">
        <v>0</v>
      </c>
      <c r="D158" s="139">
        <v>0</v>
      </c>
      <c r="E158" s="139">
        <v>0</v>
      </c>
      <c r="F158" s="139">
        <v>0</v>
      </c>
      <c r="G158" s="139">
        <v>0</v>
      </c>
      <c r="H158" s="139">
        <v>0</v>
      </c>
      <c r="I158" s="139">
        <v>0</v>
      </c>
    </row>
    <row r="159" spans="1:9" x14ac:dyDescent="0.25">
      <c r="A159" s="128" t="s">
        <v>183</v>
      </c>
      <c r="B159" s="139">
        <v>0</v>
      </c>
      <c r="C159" s="139">
        <v>0</v>
      </c>
      <c r="D159" s="139">
        <v>0</v>
      </c>
      <c r="E159" s="139">
        <v>0</v>
      </c>
      <c r="F159" s="139">
        <v>0</v>
      </c>
      <c r="G159" s="139">
        <v>0</v>
      </c>
      <c r="H159" s="139">
        <v>0</v>
      </c>
      <c r="I159" s="139">
        <v>0</v>
      </c>
    </row>
    <row r="160" spans="1:9" x14ac:dyDescent="0.25">
      <c r="A160" s="125" t="s">
        <v>184</v>
      </c>
      <c r="B160" s="143">
        <v>19771867.329999998</v>
      </c>
      <c r="C160" s="143">
        <v>0</v>
      </c>
      <c r="D160" s="143">
        <v>0</v>
      </c>
      <c r="E160" s="144">
        <v>0</v>
      </c>
      <c r="F160" s="144">
        <v>0</v>
      </c>
      <c r="G160" s="144">
        <v>19771867.329999998</v>
      </c>
      <c r="H160" s="144">
        <v>0</v>
      </c>
      <c r="I160" s="144">
        <v>19771867.329999998</v>
      </c>
    </row>
    <row r="161" spans="1:9" x14ac:dyDescent="0.25">
      <c r="A161" s="127" t="s">
        <v>185</v>
      </c>
      <c r="B161" s="138"/>
      <c r="C161" s="138"/>
      <c r="D161" s="138"/>
      <c r="E161" s="138"/>
      <c r="F161" s="138"/>
      <c r="G161" s="138"/>
      <c r="H161" s="138"/>
      <c r="I161" s="138"/>
    </row>
    <row r="162" spans="1:9" x14ac:dyDescent="0.25">
      <c r="A162" s="125" t="s">
        <v>186</v>
      </c>
      <c r="B162" s="139">
        <v>740062.6</v>
      </c>
      <c r="C162" s="139">
        <v>0</v>
      </c>
      <c r="D162" s="139">
        <v>0</v>
      </c>
      <c r="E162" s="139">
        <v>0</v>
      </c>
      <c r="F162" s="139">
        <v>0</v>
      </c>
      <c r="G162" s="139">
        <v>740062.6</v>
      </c>
      <c r="H162" s="139">
        <v>0</v>
      </c>
      <c r="I162" s="139">
        <v>740062.6</v>
      </c>
    </row>
    <row r="163" spans="1:9" x14ac:dyDescent="0.25">
      <c r="A163" s="125" t="s">
        <v>187</v>
      </c>
      <c r="B163" s="139">
        <v>2795190.8499999898</v>
      </c>
      <c r="C163" s="139">
        <v>0</v>
      </c>
      <c r="D163" s="139">
        <v>0</v>
      </c>
      <c r="E163" s="139">
        <v>0</v>
      </c>
      <c r="F163" s="139">
        <v>0</v>
      </c>
      <c r="G163" s="139">
        <v>2795190.8499999898</v>
      </c>
      <c r="H163" s="139">
        <v>0</v>
      </c>
      <c r="I163" s="139">
        <v>2795190.8499999898</v>
      </c>
    </row>
    <row r="164" spans="1:9" x14ac:dyDescent="0.25">
      <c r="A164" s="125" t="s">
        <v>188</v>
      </c>
      <c r="B164" s="139">
        <v>1424103.91</v>
      </c>
      <c r="C164" s="139">
        <v>0</v>
      </c>
      <c r="D164" s="139">
        <v>0</v>
      </c>
      <c r="E164" s="139">
        <v>0</v>
      </c>
      <c r="F164" s="139">
        <v>0</v>
      </c>
      <c r="G164" s="139">
        <v>1424103.91</v>
      </c>
      <c r="H164" s="139">
        <v>0</v>
      </c>
      <c r="I164" s="139">
        <v>1424103.91</v>
      </c>
    </row>
    <row r="165" spans="1:9" x14ac:dyDescent="0.25">
      <c r="A165" s="125" t="s">
        <v>189</v>
      </c>
      <c r="B165" s="139">
        <v>3878250.4199999901</v>
      </c>
      <c r="C165" s="139">
        <v>0</v>
      </c>
      <c r="D165" s="139">
        <v>0</v>
      </c>
      <c r="E165" s="139">
        <v>0</v>
      </c>
      <c r="F165" s="139">
        <v>0</v>
      </c>
      <c r="G165" s="139">
        <v>3878250.4199999901</v>
      </c>
      <c r="H165" s="139">
        <v>0</v>
      </c>
      <c r="I165" s="139">
        <v>3878250.4199999901</v>
      </c>
    </row>
    <row r="166" spans="1:9" x14ac:dyDescent="0.25">
      <c r="A166" s="125" t="s">
        <v>190</v>
      </c>
      <c r="B166" s="139">
        <v>2670936.71</v>
      </c>
      <c r="C166" s="139">
        <v>0</v>
      </c>
      <c r="D166" s="139">
        <v>0</v>
      </c>
      <c r="E166" s="139">
        <v>0</v>
      </c>
      <c r="F166" s="139">
        <v>0</v>
      </c>
      <c r="G166" s="139">
        <v>2670936.71</v>
      </c>
      <c r="H166" s="139">
        <v>0</v>
      </c>
      <c r="I166" s="139">
        <v>2670936.71</v>
      </c>
    </row>
    <row r="167" spans="1:9" x14ac:dyDescent="0.25">
      <c r="A167" s="125" t="s">
        <v>191</v>
      </c>
      <c r="B167" s="139">
        <v>382136.24999999901</v>
      </c>
      <c r="C167" s="139">
        <v>0</v>
      </c>
      <c r="D167" s="139">
        <v>0</v>
      </c>
      <c r="E167" s="139">
        <v>0</v>
      </c>
      <c r="F167" s="139">
        <v>0</v>
      </c>
      <c r="G167" s="139">
        <v>382136.24999999901</v>
      </c>
      <c r="H167" s="139">
        <v>0</v>
      </c>
      <c r="I167" s="139">
        <v>382136.24999999901</v>
      </c>
    </row>
    <row r="168" spans="1:9" x14ac:dyDescent="0.25">
      <c r="A168" s="125" t="s">
        <v>192</v>
      </c>
      <c r="B168" s="139">
        <v>1508331.57</v>
      </c>
      <c r="C168" s="139">
        <v>0</v>
      </c>
      <c r="D168" s="139">
        <v>0</v>
      </c>
      <c r="E168" s="139">
        <v>0</v>
      </c>
      <c r="F168" s="139">
        <v>0</v>
      </c>
      <c r="G168" s="139">
        <v>1508331.57</v>
      </c>
      <c r="H168" s="139">
        <v>0</v>
      </c>
      <c r="I168" s="139">
        <v>1508331.57</v>
      </c>
    </row>
    <row r="169" spans="1:9" x14ac:dyDescent="0.25">
      <c r="A169" s="125" t="s">
        <v>193</v>
      </c>
      <c r="B169" s="139">
        <v>4489913.9399999902</v>
      </c>
      <c r="C169" s="139">
        <v>0</v>
      </c>
      <c r="D169" s="139">
        <v>0</v>
      </c>
      <c r="E169" s="139">
        <v>0</v>
      </c>
      <c r="F169" s="139">
        <v>0</v>
      </c>
      <c r="G169" s="139">
        <v>4489913.9399999902</v>
      </c>
      <c r="H169" s="139">
        <v>0</v>
      </c>
      <c r="I169" s="139">
        <v>4489913.9399999902</v>
      </c>
    </row>
    <row r="170" spans="1:9" x14ac:dyDescent="0.25">
      <c r="A170" s="125" t="s">
        <v>194</v>
      </c>
      <c r="B170" s="139">
        <v>4115988.44</v>
      </c>
      <c r="C170" s="139">
        <v>0</v>
      </c>
      <c r="D170" s="139">
        <v>0</v>
      </c>
      <c r="E170" s="139">
        <v>0</v>
      </c>
      <c r="F170" s="139">
        <v>0</v>
      </c>
      <c r="G170" s="139">
        <v>4115988.44</v>
      </c>
      <c r="H170" s="139">
        <v>0</v>
      </c>
      <c r="I170" s="139">
        <v>4115988.44</v>
      </c>
    </row>
    <row r="171" spans="1:9" x14ac:dyDescent="0.25">
      <c r="A171" s="125" t="s">
        <v>195</v>
      </c>
      <c r="B171" s="139">
        <v>1061600.29</v>
      </c>
      <c r="C171" s="139">
        <v>0</v>
      </c>
      <c r="D171" s="139">
        <v>0</v>
      </c>
      <c r="E171" s="139">
        <v>0</v>
      </c>
      <c r="F171" s="139">
        <v>0</v>
      </c>
      <c r="G171" s="139">
        <v>1061600.29</v>
      </c>
      <c r="H171" s="139">
        <v>0</v>
      </c>
      <c r="I171" s="139">
        <v>1061600.29</v>
      </c>
    </row>
    <row r="172" spans="1:9" x14ac:dyDescent="0.25">
      <c r="A172" s="125" t="s">
        <v>196</v>
      </c>
      <c r="B172" s="139">
        <v>0</v>
      </c>
      <c r="C172" s="139">
        <v>0</v>
      </c>
      <c r="D172" s="139">
        <v>0</v>
      </c>
      <c r="E172" s="139">
        <v>0</v>
      </c>
      <c r="F172" s="139">
        <v>0</v>
      </c>
      <c r="G172" s="139">
        <v>0</v>
      </c>
      <c r="H172" s="139">
        <v>0</v>
      </c>
      <c r="I172" s="139">
        <v>0</v>
      </c>
    </row>
    <row r="173" spans="1:9" x14ac:dyDescent="0.25">
      <c r="A173" s="125" t="s">
        <v>197</v>
      </c>
      <c r="B173" s="139">
        <v>0</v>
      </c>
      <c r="C173" s="139">
        <v>0</v>
      </c>
      <c r="D173" s="139">
        <v>0</v>
      </c>
      <c r="E173" s="139">
        <v>0</v>
      </c>
      <c r="F173" s="139">
        <v>0</v>
      </c>
      <c r="G173" s="139">
        <v>0</v>
      </c>
      <c r="H173" s="139">
        <v>0</v>
      </c>
      <c r="I173" s="139">
        <v>0</v>
      </c>
    </row>
    <row r="174" spans="1:9" x14ac:dyDescent="0.25">
      <c r="A174" s="125" t="s">
        <v>198</v>
      </c>
      <c r="B174" s="139">
        <v>2337107.48</v>
      </c>
      <c r="C174" s="139">
        <v>0</v>
      </c>
      <c r="D174" s="139">
        <v>0</v>
      </c>
      <c r="E174" s="139">
        <v>0</v>
      </c>
      <c r="F174" s="139">
        <v>0</v>
      </c>
      <c r="G174" s="139">
        <v>2337107.48</v>
      </c>
      <c r="H174" s="139">
        <v>0</v>
      </c>
      <c r="I174" s="139">
        <v>2337107.48</v>
      </c>
    </row>
    <row r="175" spans="1:9" x14ac:dyDescent="0.25">
      <c r="A175" s="125" t="s">
        <v>199</v>
      </c>
      <c r="B175" s="139">
        <v>44024109.509999797</v>
      </c>
      <c r="C175" s="139">
        <v>0</v>
      </c>
      <c r="D175" s="139">
        <v>0</v>
      </c>
      <c r="E175" s="139">
        <v>0</v>
      </c>
      <c r="F175" s="139">
        <v>0</v>
      </c>
      <c r="G175" s="139">
        <v>44024109.509999797</v>
      </c>
      <c r="H175" s="139">
        <v>0</v>
      </c>
      <c r="I175" s="139">
        <v>44024109.509999797</v>
      </c>
    </row>
    <row r="176" spans="1:9" x14ac:dyDescent="0.25">
      <c r="A176" s="125" t="s">
        <v>200</v>
      </c>
      <c r="B176" s="139">
        <v>16079222.109999901</v>
      </c>
      <c r="C176" s="139">
        <v>0</v>
      </c>
      <c r="D176" s="139">
        <v>0</v>
      </c>
      <c r="E176" s="139">
        <v>0</v>
      </c>
      <c r="F176" s="139">
        <v>0</v>
      </c>
      <c r="G176" s="139">
        <v>16079222.109999901</v>
      </c>
      <c r="H176" s="139">
        <v>0</v>
      </c>
      <c r="I176" s="139">
        <v>16079222.109999901</v>
      </c>
    </row>
    <row r="177" spans="1:9" x14ac:dyDescent="0.25">
      <c r="A177" s="125" t="s">
        <v>201</v>
      </c>
      <c r="B177" s="139">
        <v>242627.69</v>
      </c>
      <c r="C177" s="139">
        <v>0</v>
      </c>
      <c r="D177" s="139">
        <v>0</v>
      </c>
      <c r="E177" s="139">
        <v>0</v>
      </c>
      <c r="F177" s="139">
        <v>0</v>
      </c>
      <c r="G177" s="139">
        <v>242627.69</v>
      </c>
      <c r="H177" s="139">
        <v>0</v>
      </c>
      <c r="I177" s="139">
        <v>242627.69</v>
      </c>
    </row>
    <row r="178" spans="1:9" x14ac:dyDescent="0.25">
      <c r="A178" s="125" t="s">
        <v>202</v>
      </c>
      <c r="B178" s="139">
        <v>2300431.61</v>
      </c>
      <c r="C178" s="139">
        <v>0</v>
      </c>
      <c r="D178" s="139">
        <v>0</v>
      </c>
      <c r="E178" s="139">
        <v>0</v>
      </c>
      <c r="F178" s="139">
        <v>0</v>
      </c>
      <c r="G178" s="139">
        <v>2300431.61</v>
      </c>
      <c r="H178" s="139">
        <v>0</v>
      </c>
      <c r="I178" s="139">
        <v>2300431.61</v>
      </c>
    </row>
    <row r="179" spans="1:9" x14ac:dyDescent="0.25">
      <c r="A179" s="125" t="s">
        <v>203</v>
      </c>
      <c r="B179" s="139">
        <v>441131.39</v>
      </c>
      <c r="C179" s="139">
        <v>0</v>
      </c>
      <c r="D179" s="139">
        <v>0</v>
      </c>
      <c r="E179" s="139">
        <v>0</v>
      </c>
      <c r="F179" s="139">
        <v>0</v>
      </c>
      <c r="G179" s="139">
        <v>441131.39</v>
      </c>
      <c r="H179" s="139">
        <v>0</v>
      </c>
      <c r="I179" s="139">
        <v>441131.39</v>
      </c>
    </row>
    <row r="180" spans="1:9" x14ac:dyDescent="0.25">
      <c r="A180" s="125" t="s">
        <v>204</v>
      </c>
      <c r="B180" s="139">
        <v>0</v>
      </c>
      <c r="C180" s="139">
        <v>0</v>
      </c>
      <c r="D180" s="139">
        <v>0</v>
      </c>
      <c r="E180" s="139">
        <v>0</v>
      </c>
      <c r="F180" s="139">
        <v>0</v>
      </c>
      <c r="G180" s="139">
        <v>0</v>
      </c>
      <c r="H180" s="139">
        <v>0</v>
      </c>
      <c r="I180" s="139">
        <v>0</v>
      </c>
    </row>
    <row r="181" spans="1:9" x14ac:dyDescent="0.25">
      <c r="A181" s="125" t="s">
        <v>205</v>
      </c>
      <c r="B181" s="139">
        <v>0</v>
      </c>
      <c r="C181" s="139">
        <v>1732366.33</v>
      </c>
      <c r="D181" s="139">
        <v>0</v>
      </c>
      <c r="E181" s="139">
        <v>0</v>
      </c>
      <c r="F181" s="139">
        <v>0</v>
      </c>
      <c r="G181" s="139">
        <v>0</v>
      </c>
      <c r="H181" s="139">
        <v>1732366.33</v>
      </c>
      <c r="I181" s="139">
        <v>1732366.33</v>
      </c>
    </row>
    <row r="182" spans="1:9" x14ac:dyDescent="0.25">
      <c r="A182" s="125" t="s">
        <v>206</v>
      </c>
      <c r="B182" s="139">
        <v>0</v>
      </c>
      <c r="C182" s="139">
        <v>1183320.98</v>
      </c>
      <c r="D182" s="139">
        <v>0</v>
      </c>
      <c r="E182" s="139">
        <v>0</v>
      </c>
      <c r="F182" s="139">
        <v>0</v>
      </c>
      <c r="G182" s="139">
        <v>0</v>
      </c>
      <c r="H182" s="139">
        <v>1183320.98</v>
      </c>
      <c r="I182" s="139">
        <v>1183320.98</v>
      </c>
    </row>
    <row r="183" spans="1:9" x14ac:dyDescent="0.25">
      <c r="A183" s="125" t="s">
        <v>207</v>
      </c>
      <c r="B183" s="139">
        <v>0</v>
      </c>
      <c r="C183" s="139">
        <v>17693832.4799999</v>
      </c>
      <c r="D183" s="139">
        <v>0</v>
      </c>
      <c r="E183" s="139">
        <v>0</v>
      </c>
      <c r="F183" s="139">
        <v>0</v>
      </c>
      <c r="G183" s="139">
        <v>0</v>
      </c>
      <c r="H183" s="139">
        <v>17693832.4799999</v>
      </c>
      <c r="I183" s="139">
        <v>17693832.4799999</v>
      </c>
    </row>
    <row r="184" spans="1:9" x14ac:dyDescent="0.25">
      <c r="A184" s="125" t="s">
        <v>208</v>
      </c>
      <c r="B184" s="139">
        <v>0</v>
      </c>
      <c r="C184" s="139">
        <v>2268539.17</v>
      </c>
      <c r="D184" s="139">
        <v>0</v>
      </c>
      <c r="E184" s="139">
        <v>0</v>
      </c>
      <c r="F184" s="139">
        <v>0</v>
      </c>
      <c r="G184" s="139">
        <v>0</v>
      </c>
      <c r="H184" s="139">
        <v>2268539.17</v>
      </c>
      <c r="I184" s="139">
        <v>2268539.17</v>
      </c>
    </row>
    <row r="185" spans="1:9" x14ac:dyDescent="0.25">
      <c r="A185" s="125" t="s">
        <v>209</v>
      </c>
      <c r="B185" s="139">
        <v>0</v>
      </c>
      <c r="C185" s="139">
        <v>114492.22</v>
      </c>
      <c r="D185" s="139">
        <v>0</v>
      </c>
      <c r="E185" s="139">
        <v>0</v>
      </c>
      <c r="F185" s="139">
        <v>0</v>
      </c>
      <c r="G185" s="139">
        <v>0</v>
      </c>
      <c r="H185" s="139">
        <v>114492.22</v>
      </c>
      <c r="I185" s="139">
        <v>114492.22</v>
      </c>
    </row>
    <row r="186" spans="1:9" x14ac:dyDescent="0.25">
      <c r="A186" s="125" t="s">
        <v>210</v>
      </c>
      <c r="B186" s="139">
        <v>0</v>
      </c>
      <c r="C186" s="139">
        <v>4698998.6299999896</v>
      </c>
      <c r="D186" s="139">
        <v>0</v>
      </c>
      <c r="E186" s="139">
        <v>0</v>
      </c>
      <c r="F186" s="139">
        <v>0</v>
      </c>
      <c r="G186" s="139">
        <v>0</v>
      </c>
      <c r="H186" s="139">
        <v>4698998.6299999896</v>
      </c>
      <c r="I186" s="139">
        <v>4698998.6299999896</v>
      </c>
    </row>
    <row r="187" spans="1:9" x14ac:dyDescent="0.25">
      <c r="A187" s="125" t="s">
        <v>211</v>
      </c>
      <c r="B187" s="139">
        <v>0</v>
      </c>
      <c r="C187" s="139">
        <v>5115998.66</v>
      </c>
      <c r="D187" s="139">
        <v>0</v>
      </c>
      <c r="E187" s="139">
        <v>0</v>
      </c>
      <c r="F187" s="139">
        <v>0</v>
      </c>
      <c r="G187" s="139">
        <v>0</v>
      </c>
      <c r="H187" s="139">
        <v>5115998.66</v>
      </c>
      <c r="I187" s="139">
        <v>5115998.66</v>
      </c>
    </row>
    <row r="188" spans="1:9" x14ac:dyDescent="0.25">
      <c r="A188" s="125" t="s">
        <v>212</v>
      </c>
      <c r="B188" s="139">
        <v>0</v>
      </c>
      <c r="C188" s="139">
        <v>4347793.1399999997</v>
      </c>
      <c r="D188" s="139">
        <v>0</v>
      </c>
      <c r="E188" s="139">
        <v>0</v>
      </c>
      <c r="F188" s="139">
        <v>0</v>
      </c>
      <c r="G188" s="139">
        <v>0</v>
      </c>
      <c r="H188" s="139">
        <v>4347793.1399999997</v>
      </c>
      <c r="I188" s="139">
        <v>4347793.1399999997</v>
      </c>
    </row>
    <row r="189" spans="1:9" x14ac:dyDescent="0.25">
      <c r="A189" s="125" t="s">
        <v>213</v>
      </c>
      <c r="B189" s="139">
        <v>0</v>
      </c>
      <c r="C189" s="139">
        <v>249159.25</v>
      </c>
      <c r="D189" s="139">
        <v>0</v>
      </c>
      <c r="E189" s="139">
        <v>0</v>
      </c>
      <c r="F189" s="139">
        <v>0</v>
      </c>
      <c r="G189" s="139">
        <v>0</v>
      </c>
      <c r="H189" s="139">
        <v>249159.25</v>
      </c>
      <c r="I189" s="139">
        <v>249159.25</v>
      </c>
    </row>
    <row r="190" spans="1:9" x14ac:dyDescent="0.25">
      <c r="A190" s="125" t="s">
        <v>420</v>
      </c>
      <c r="B190" s="139">
        <v>0</v>
      </c>
      <c r="C190" s="139">
        <v>180084.94999999899</v>
      </c>
      <c r="D190" s="139">
        <v>0</v>
      </c>
      <c r="E190" s="139">
        <v>0</v>
      </c>
      <c r="F190" s="139">
        <v>0</v>
      </c>
      <c r="G190" s="139">
        <v>0</v>
      </c>
      <c r="H190" s="139">
        <v>180084.94999999899</v>
      </c>
      <c r="I190" s="139">
        <v>180084.94999999899</v>
      </c>
    </row>
    <row r="191" spans="1:9" x14ac:dyDescent="0.25">
      <c r="A191" s="125" t="s">
        <v>214</v>
      </c>
      <c r="B191" s="139">
        <v>0</v>
      </c>
      <c r="C191" s="139">
        <v>6184508.0799999898</v>
      </c>
      <c r="D191" s="139">
        <v>0</v>
      </c>
      <c r="E191" s="139">
        <v>0</v>
      </c>
      <c r="F191" s="139">
        <v>0</v>
      </c>
      <c r="G191" s="139">
        <v>0</v>
      </c>
      <c r="H191" s="139">
        <v>6184508.0799999898</v>
      </c>
      <c r="I191" s="139">
        <v>6184508.0799999898</v>
      </c>
    </row>
    <row r="192" spans="1:9" x14ac:dyDescent="0.25">
      <c r="A192" s="125" t="s">
        <v>215</v>
      </c>
      <c r="B192" s="139">
        <v>0</v>
      </c>
      <c r="C192" s="139">
        <v>894690.85</v>
      </c>
      <c r="D192" s="139">
        <v>0</v>
      </c>
      <c r="E192" s="139">
        <v>0</v>
      </c>
      <c r="F192" s="139">
        <v>0</v>
      </c>
      <c r="G192" s="139">
        <v>0</v>
      </c>
      <c r="H192" s="139">
        <v>894690.85</v>
      </c>
      <c r="I192" s="139">
        <v>894690.85</v>
      </c>
    </row>
    <row r="193" spans="1:9" x14ac:dyDescent="0.25">
      <c r="A193" s="125" t="s">
        <v>216</v>
      </c>
      <c r="B193" s="139">
        <v>0</v>
      </c>
      <c r="C193" s="139">
        <v>475115.45</v>
      </c>
      <c r="D193" s="139">
        <v>0</v>
      </c>
      <c r="E193" s="139">
        <v>0</v>
      </c>
      <c r="F193" s="139">
        <v>0</v>
      </c>
      <c r="G193" s="139">
        <v>0</v>
      </c>
      <c r="H193" s="139">
        <v>475115.45</v>
      </c>
      <c r="I193" s="139">
        <v>475115.45</v>
      </c>
    </row>
    <row r="194" spans="1:9" x14ac:dyDescent="0.25">
      <c r="A194" s="125" t="s">
        <v>217</v>
      </c>
      <c r="B194" s="139">
        <v>0</v>
      </c>
      <c r="C194" s="139">
        <v>3255007.91</v>
      </c>
      <c r="D194" s="139">
        <v>0</v>
      </c>
      <c r="E194" s="139">
        <v>0</v>
      </c>
      <c r="F194" s="139">
        <v>0</v>
      </c>
      <c r="G194" s="139">
        <v>0</v>
      </c>
      <c r="H194" s="139">
        <v>3255007.91</v>
      </c>
      <c r="I194" s="139">
        <v>3255007.91</v>
      </c>
    </row>
    <row r="195" spans="1:9" x14ac:dyDescent="0.25">
      <c r="A195" s="125" t="s">
        <v>218</v>
      </c>
      <c r="B195" s="139">
        <v>0</v>
      </c>
      <c r="C195" s="139">
        <v>1103292.3700000001</v>
      </c>
      <c r="D195" s="139">
        <v>0</v>
      </c>
      <c r="E195" s="139">
        <v>0</v>
      </c>
      <c r="F195" s="139">
        <v>0</v>
      </c>
      <c r="G195" s="139">
        <v>0</v>
      </c>
      <c r="H195" s="139">
        <v>1103292.3700000001</v>
      </c>
      <c r="I195" s="139">
        <v>1103292.3700000001</v>
      </c>
    </row>
    <row r="196" spans="1:9" x14ac:dyDescent="0.25">
      <c r="A196" s="128" t="s">
        <v>219</v>
      </c>
      <c r="B196" s="139">
        <v>0</v>
      </c>
      <c r="C196" s="139">
        <v>1096467.2</v>
      </c>
      <c r="D196" s="139">
        <v>0</v>
      </c>
      <c r="E196" s="139">
        <v>0</v>
      </c>
      <c r="F196" s="139">
        <v>0</v>
      </c>
      <c r="G196" s="139">
        <v>0</v>
      </c>
      <c r="H196" s="139">
        <v>1096467.2</v>
      </c>
      <c r="I196" s="139">
        <v>1096467.2</v>
      </c>
    </row>
    <row r="197" spans="1:9" x14ac:dyDescent="0.25">
      <c r="A197" s="125" t="s">
        <v>220</v>
      </c>
      <c r="B197" s="143">
        <v>88491144.769999802</v>
      </c>
      <c r="C197" s="143">
        <v>50593667.669999897</v>
      </c>
      <c r="D197" s="143">
        <v>0</v>
      </c>
      <c r="E197" s="144">
        <v>0</v>
      </c>
      <c r="F197" s="144">
        <v>0</v>
      </c>
      <c r="G197" s="144">
        <v>88491144.769999802</v>
      </c>
      <c r="H197" s="144">
        <v>50593667.669999897</v>
      </c>
      <c r="I197" s="144">
        <v>139084812.43999901</v>
      </c>
    </row>
    <row r="198" spans="1:9" x14ac:dyDescent="0.25">
      <c r="A198" s="127" t="s">
        <v>221</v>
      </c>
      <c r="B198" s="138"/>
      <c r="C198" s="138"/>
      <c r="D198" s="138"/>
      <c r="E198" s="138"/>
      <c r="F198" s="138"/>
      <c r="G198" s="138"/>
      <c r="H198" s="138"/>
      <c r="I198" s="138"/>
    </row>
    <row r="199" spans="1:9" x14ac:dyDescent="0.25">
      <c r="A199" s="125" t="s">
        <v>222</v>
      </c>
      <c r="B199" s="139">
        <v>0</v>
      </c>
      <c r="C199" s="139">
        <v>0</v>
      </c>
      <c r="D199" s="139">
        <v>276236.45</v>
      </c>
      <c r="E199" s="139">
        <v>160682.17017</v>
      </c>
      <c r="F199" s="139">
        <v>115554.279829999</v>
      </c>
      <c r="G199" s="139">
        <v>160682.17017</v>
      </c>
      <c r="H199" s="139">
        <v>115554.279829999</v>
      </c>
      <c r="I199" s="139">
        <v>276236.44999999902</v>
      </c>
    </row>
    <row r="200" spans="1:9" x14ac:dyDescent="0.25">
      <c r="A200" s="125" t="s">
        <v>223</v>
      </c>
      <c r="B200" s="139">
        <v>11618239.1299999</v>
      </c>
      <c r="C200" s="139">
        <v>8656812.4499999993</v>
      </c>
      <c r="D200" s="139">
        <v>565591.26</v>
      </c>
      <c r="E200" s="139">
        <v>352683.550973</v>
      </c>
      <c r="F200" s="139">
        <v>212907.709027</v>
      </c>
      <c r="G200" s="139">
        <v>11970922.6809729</v>
      </c>
      <c r="H200" s="139">
        <v>8869720.1590269897</v>
      </c>
      <c r="I200" s="139">
        <v>20840642.839999899</v>
      </c>
    </row>
    <row r="201" spans="1:9" x14ac:dyDescent="0.25">
      <c r="A201" s="125" t="s">
        <v>224</v>
      </c>
      <c r="B201" s="139">
        <v>3041428.15</v>
      </c>
      <c r="C201" s="139">
        <v>1368183.33</v>
      </c>
      <c r="D201" s="139">
        <v>30798004.030000001</v>
      </c>
      <c r="E201" s="139">
        <v>17914330.2737539</v>
      </c>
      <c r="F201" s="139">
        <v>12883673.7562459</v>
      </c>
      <c r="G201" s="139">
        <v>20955758.423753899</v>
      </c>
      <c r="H201" s="139">
        <v>14251857.086246001</v>
      </c>
      <c r="I201" s="139">
        <v>35207615.509999998</v>
      </c>
    </row>
    <row r="202" spans="1:9" x14ac:dyDescent="0.25">
      <c r="A202" s="125" t="s">
        <v>225</v>
      </c>
      <c r="B202" s="139">
        <v>14474906.249999899</v>
      </c>
      <c r="C202" s="139">
        <v>4207999.9400000004</v>
      </c>
      <c r="D202" s="139">
        <v>0</v>
      </c>
      <c r="E202" s="139">
        <v>0</v>
      </c>
      <c r="F202" s="139">
        <v>0</v>
      </c>
      <c r="G202" s="139">
        <v>14474906.249999899</v>
      </c>
      <c r="H202" s="139">
        <v>4207999.9400000004</v>
      </c>
      <c r="I202" s="139">
        <v>18682906.189999901</v>
      </c>
    </row>
    <row r="203" spans="1:9" x14ac:dyDescent="0.25">
      <c r="A203" s="128" t="s">
        <v>226</v>
      </c>
      <c r="B203" s="139">
        <v>0</v>
      </c>
      <c r="C203" s="139">
        <v>0</v>
      </c>
      <c r="D203" s="139">
        <v>3945.47</v>
      </c>
      <c r="E203" s="139">
        <v>2295.4744459999902</v>
      </c>
      <c r="F203" s="139">
        <v>1649.9955540000001</v>
      </c>
      <c r="G203" s="139">
        <v>2295.4744459999902</v>
      </c>
      <c r="H203" s="139">
        <v>1649.9955540000001</v>
      </c>
      <c r="I203" s="139">
        <v>3945.47</v>
      </c>
    </row>
    <row r="204" spans="1:9" x14ac:dyDescent="0.25">
      <c r="A204" s="125" t="s">
        <v>227</v>
      </c>
      <c r="B204" s="143">
        <v>29134573.530000001</v>
      </c>
      <c r="C204" s="143">
        <v>14232995.7199999</v>
      </c>
      <c r="D204" s="143">
        <v>31643777.2099999</v>
      </c>
      <c r="E204" s="144">
        <v>18429991.469342999</v>
      </c>
      <c r="F204" s="144">
        <v>13213785.740657</v>
      </c>
      <c r="G204" s="144">
        <v>47564564.999342903</v>
      </c>
      <c r="H204" s="144">
        <v>27446781.460657001</v>
      </c>
      <c r="I204" s="144">
        <v>75011346.459999993</v>
      </c>
    </row>
    <row r="205" spans="1:9" x14ac:dyDescent="0.25">
      <c r="A205" s="127" t="s">
        <v>228</v>
      </c>
      <c r="B205" s="138"/>
      <c r="C205" s="138"/>
      <c r="D205" s="138"/>
      <c r="E205" s="138"/>
      <c r="F205" s="138"/>
      <c r="G205" s="138"/>
      <c r="H205" s="138"/>
      <c r="I205" s="138"/>
    </row>
    <row r="206" spans="1:9" x14ac:dyDescent="0.25">
      <c r="A206" s="125" t="s">
        <v>229</v>
      </c>
      <c r="B206" s="139">
        <v>16456881.949999999</v>
      </c>
      <c r="C206" s="139">
        <v>5722868.9400000004</v>
      </c>
      <c r="D206" s="139">
        <v>1430755.34</v>
      </c>
      <c r="E206" s="139">
        <v>832236.39502699999</v>
      </c>
      <c r="F206" s="139">
        <v>598518.94497299998</v>
      </c>
      <c r="G206" s="139">
        <v>17289118.345027</v>
      </c>
      <c r="H206" s="139">
        <v>6321387.8849729998</v>
      </c>
      <c r="I206" s="139">
        <v>23610506.23</v>
      </c>
    </row>
    <row r="207" spans="1:9" x14ac:dyDescent="0.25">
      <c r="A207" s="125" t="s">
        <v>230</v>
      </c>
      <c r="B207" s="139">
        <v>490726.53</v>
      </c>
      <c r="C207" s="139">
        <v>207048.61</v>
      </c>
      <c r="D207" s="139">
        <v>1270421.8599999901</v>
      </c>
      <c r="E207" s="139">
        <v>738992.58975299902</v>
      </c>
      <c r="F207" s="139">
        <v>531429.27024700004</v>
      </c>
      <c r="G207" s="139">
        <v>1229719.1197530001</v>
      </c>
      <c r="H207" s="139">
        <v>738477.88024699898</v>
      </c>
      <c r="I207" s="139">
        <v>1968197</v>
      </c>
    </row>
    <row r="208" spans="1:9" x14ac:dyDescent="0.25">
      <c r="A208" s="125" t="s">
        <v>231</v>
      </c>
      <c r="B208" s="139">
        <v>0</v>
      </c>
      <c r="C208" s="139">
        <v>0</v>
      </c>
      <c r="D208" s="139">
        <v>152198.6</v>
      </c>
      <c r="E208" s="139">
        <v>88528.717145000002</v>
      </c>
      <c r="F208" s="139">
        <v>63669.882855000003</v>
      </c>
      <c r="G208" s="139">
        <v>88528.717145000002</v>
      </c>
      <c r="H208" s="139">
        <v>63669.882855000003</v>
      </c>
      <c r="I208" s="139">
        <v>152198.6</v>
      </c>
    </row>
    <row r="209" spans="1:9" x14ac:dyDescent="0.25">
      <c r="A209" s="125" t="s">
        <v>232</v>
      </c>
      <c r="B209" s="139">
        <v>0</v>
      </c>
      <c r="C209" s="139">
        <v>0</v>
      </c>
      <c r="D209" s="139">
        <v>0</v>
      </c>
      <c r="E209" s="139">
        <v>0</v>
      </c>
      <c r="F209" s="139">
        <v>0</v>
      </c>
      <c r="G209" s="139">
        <v>0</v>
      </c>
      <c r="H209" s="139">
        <v>0</v>
      </c>
      <c r="I209" s="139">
        <v>0</v>
      </c>
    </row>
    <row r="210" spans="1:9" x14ac:dyDescent="0.25">
      <c r="A210" s="125" t="s">
        <v>233</v>
      </c>
      <c r="B210" s="139">
        <v>350643.45</v>
      </c>
      <c r="C210" s="139">
        <v>7418.73</v>
      </c>
      <c r="D210" s="139">
        <v>0</v>
      </c>
      <c r="E210" s="139">
        <v>0</v>
      </c>
      <c r="F210" s="139">
        <v>0</v>
      </c>
      <c r="G210" s="139">
        <v>350643.45</v>
      </c>
      <c r="H210" s="139">
        <v>7418.73</v>
      </c>
      <c r="I210" s="139">
        <v>358062.18</v>
      </c>
    </row>
    <row r="211" spans="1:9" x14ac:dyDescent="0.25">
      <c r="A211" s="125" t="s">
        <v>234</v>
      </c>
      <c r="B211" s="139">
        <v>0</v>
      </c>
      <c r="C211" s="139">
        <v>0</v>
      </c>
      <c r="D211" s="139">
        <v>0</v>
      </c>
      <c r="E211" s="139">
        <v>0</v>
      </c>
      <c r="F211" s="139">
        <v>0</v>
      </c>
      <c r="G211" s="139">
        <v>0</v>
      </c>
      <c r="H211" s="139">
        <v>0</v>
      </c>
      <c r="I211" s="139">
        <v>0</v>
      </c>
    </row>
    <row r="212" spans="1:9" x14ac:dyDescent="0.25">
      <c r="A212" s="128" t="s">
        <v>235</v>
      </c>
      <c r="B212" s="139">
        <v>0</v>
      </c>
      <c r="C212" s="139">
        <v>0</v>
      </c>
      <c r="D212" s="139">
        <v>0</v>
      </c>
      <c r="E212" s="139">
        <v>0</v>
      </c>
      <c r="F212" s="139">
        <v>0</v>
      </c>
      <c r="G212" s="139">
        <v>0</v>
      </c>
      <c r="H212" s="139">
        <v>0</v>
      </c>
      <c r="I212" s="139">
        <v>0</v>
      </c>
    </row>
    <row r="213" spans="1:9" x14ac:dyDescent="0.25">
      <c r="A213" s="125" t="s">
        <v>236</v>
      </c>
      <c r="B213" s="143">
        <v>17298251.93</v>
      </c>
      <c r="C213" s="143">
        <v>5937336.27999999</v>
      </c>
      <c r="D213" s="143">
        <v>2853375.8</v>
      </c>
      <c r="E213" s="144">
        <v>1659757.7019249899</v>
      </c>
      <c r="F213" s="144">
        <v>1193618.0980750001</v>
      </c>
      <c r="G213" s="144">
        <v>18958009.631925002</v>
      </c>
      <c r="H213" s="144">
        <v>7130954.3780749999</v>
      </c>
      <c r="I213" s="144">
        <v>26088964.010000002</v>
      </c>
    </row>
    <row r="214" spans="1:9" x14ac:dyDescent="0.25">
      <c r="A214" s="127" t="s">
        <v>237</v>
      </c>
      <c r="B214" s="138"/>
      <c r="C214" s="138"/>
      <c r="D214" s="138"/>
      <c r="E214" s="138"/>
      <c r="F214" s="138"/>
      <c r="G214" s="138"/>
      <c r="H214" s="138"/>
      <c r="I214" s="138"/>
    </row>
    <row r="215" spans="1:9" x14ac:dyDescent="0.25">
      <c r="A215" s="128" t="s">
        <v>238</v>
      </c>
      <c r="B215" s="139">
        <v>102669443.13</v>
      </c>
      <c r="C215" s="139">
        <v>11803626.119999999</v>
      </c>
      <c r="D215" s="139">
        <v>0</v>
      </c>
      <c r="E215" s="139">
        <v>0</v>
      </c>
      <c r="F215" s="139">
        <v>0</v>
      </c>
      <c r="G215" s="139">
        <v>102669443.13</v>
      </c>
      <c r="H215" s="139">
        <v>11803626.119999999</v>
      </c>
      <c r="I215" s="139">
        <v>114473069.25</v>
      </c>
    </row>
    <row r="216" spans="1:9" x14ac:dyDescent="0.25">
      <c r="A216" s="125" t="s">
        <v>239</v>
      </c>
      <c r="B216" s="143">
        <v>102669443.13</v>
      </c>
      <c r="C216" s="143">
        <v>11803626.119999999</v>
      </c>
      <c r="D216" s="143">
        <v>0</v>
      </c>
      <c r="E216" s="144">
        <v>0</v>
      </c>
      <c r="F216" s="144">
        <v>0</v>
      </c>
      <c r="G216" s="144">
        <v>102669443.13</v>
      </c>
      <c r="H216" s="144">
        <v>11803626.119999999</v>
      </c>
      <c r="I216" s="144">
        <v>114473069.25</v>
      </c>
    </row>
    <row r="217" spans="1:9" x14ac:dyDescent="0.25">
      <c r="A217" s="127" t="s">
        <v>240</v>
      </c>
      <c r="B217" s="138"/>
      <c r="C217" s="138"/>
      <c r="D217" s="138"/>
      <c r="E217" s="138"/>
      <c r="F217" s="138"/>
      <c r="G217" s="138"/>
      <c r="H217" s="138"/>
      <c r="I217" s="138"/>
    </row>
    <row r="218" spans="1:9" x14ac:dyDescent="0.25">
      <c r="A218" s="125" t="s">
        <v>241</v>
      </c>
      <c r="B218" s="139">
        <v>3494975.46</v>
      </c>
      <c r="C218" s="139">
        <v>1574082.29</v>
      </c>
      <c r="D218" s="139">
        <v>38303452.829999901</v>
      </c>
      <c r="E218" s="139">
        <v>26243094.723184898</v>
      </c>
      <c r="F218" s="139">
        <v>12060358.106814999</v>
      </c>
      <c r="G218" s="139">
        <v>29738070.183184899</v>
      </c>
      <c r="H218" s="139">
        <v>13634440.396815</v>
      </c>
      <c r="I218" s="139">
        <v>43372510.579999998</v>
      </c>
    </row>
    <row r="219" spans="1:9" x14ac:dyDescent="0.25">
      <c r="A219" s="125" t="s">
        <v>242</v>
      </c>
      <c r="B219" s="139">
        <v>514776.96</v>
      </c>
      <c r="C219" s="139">
        <v>331902.76</v>
      </c>
      <c r="D219" s="139">
        <v>3769039.1599999899</v>
      </c>
      <c r="E219" s="139">
        <v>2581908.9017059999</v>
      </c>
      <c r="F219" s="139">
        <v>1187130.2582940001</v>
      </c>
      <c r="G219" s="139">
        <v>3096685.8617059998</v>
      </c>
      <c r="H219" s="139">
        <v>1519033.0182940001</v>
      </c>
      <c r="I219" s="139">
        <v>4615718.88</v>
      </c>
    </row>
    <row r="220" spans="1:9" x14ac:dyDescent="0.25">
      <c r="A220" s="125" t="s">
        <v>243</v>
      </c>
      <c r="B220" s="139">
        <v>0</v>
      </c>
      <c r="C220" s="139">
        <v>0</v>
      </c>
      <c r="D220" s="139">
        <v>-243802.84</v>
      </c>
      <c r="E220" s="139">
        <v>-167041.03033400001</v>
      </c>
      <c r="F220" s="139">
        <v>-76761.809666000001</v>
      </c>
      <c r="G220" s="139">
        <v>-167041.03033400001</v>
      </c>
      <c r="H220" s="139">
        <v>-76761.809666000001</v>
      </c>
      <c r="I220" s="139">
        <v>-243802.84</v>
      </c>
    </row>
    <row r="221" spans="1:9" x14ac:dyDescent="0.25">
      <c r="A221" s="125" t="s">
        <v>244</v>
      </c>
      <c r="B221" s="139">
        <v>3516474.15</v>
      </c>
      <c r="C221" s="139">
        <v>135031.139999999</v>
      </c>
      <c r="D221" s="139">
        <v>8986895.2599999998</v>
      </c>
      <c r="E221" s="139">
        <v>6155547.1345060002</v>
      </c>
      <c r="F221" s="139">
        <v>2831348.125494</v>
      </c>
      <c r="G221" s="139">
        <v>9672021.2845060006</v>
      </c>
      <c r="H221" s="139">
        <v>2966379.2654940002</v>
      </c>
      <c r="I221" s="139">
        <v>12638400.550000001</v>
      </c>
    </row>
    <row r="222" spans="1:9" x14ac:dyDescent="0.25">
      <c r="A222" s="125" t="s">
        <v>245</v>
      </c>
      <c r="B222" s="139">
        <v>4813650.0599999996</v>
      </c>
      <c r="C222" s="139">
        <v>426638.64</v>
      </c>
      <c r="D222" s="139">
        <v>534244.47</v>
      </c>
      <c r="E222" s="139">
        <v>325741.57193799998</v>
      </c>
      <c r="F222" s="139">
        <v>208502.89806199999</v>
      </c>
      <c r="G222" s="139">
        <v>5139391.6319380002</v>
      </c>
      <c r="H222" s="139">
        <v>635141.53806199995</v>
      </c>
      <c r="I222" s="139">
        <v>5774533.1699999999</v>
      </c>
    </row>
    <row r="223" spans="1:9" x14ac:dyDescent="0.25">
      <c r="A223" s="125" t="s">
        <v>246</v>
      </c>
      <c r="B223" s="139">
        <v>768317.04</v>
      </c>
      <c r="C223" s="139">
        <v>599960.99</v>
      </c>
      <c r="D223" s="139">
        <v>4838875.3</v>
      </c>
      <c r="E223" s="139">
        <v>2814653.4583899998</v>
      </c>
      <c r="F223" s="139">
        <v>2024221.84161</v>
      </c>
      <c r="G223" s="139">
        <v>3582970.4983899998</v>
      </c>
      <c r="H223" s="139">
        <v>2624182.8316100002</v>
      </c>
      <c r="I223" s="139">
        <v>6207153.3300000001</v>
      </c>
    </row>
    <row r="224" spans="1:9" x14ac:dyDescent="0.25">
      <c r="A224" s="125" t="s">
        <v>247</v>
      </c>
      <c r="B224" s="139">
        <v>22060257.32</v>
      </c>
      <c r="C224" s="139">
        <v>10225914.3999999</v>
      </c>
      <c r="D224" s="139">
        <v>10280484.6</v>
      </c>
      <c r="E224" s="139">
        <v>7160251.8383799996</v>
      </c>
      <c r="F224" s="139">
        <v>3120232.76162</v>
      </c>
      <c r="G224" s="139">
        <v>29220509.158379901</v>
      </c>
      <c r="H224" s="139">
        <v>13346147.1616199</v>
      </c>
      <c r="I224" s="139">
        <v>42566656.319999903</v>
      </c>
    </row>
    <row r="225" spans="1:9" x14ac:dyDescent="0.25">
      <c r="A225" s="125" t="s">
        <v>248</v>
      </c>
      <c r="B225" s="139">
        <v>7284671.4100000001</v>
      </c>
      <c r="C225" s="139">
        <v>1912051.96</v>
      </c>
      <c r="D225" s="139">
        <v>674881.78</v>
      </c>
      <c r="E225" s="139">
        <v>462272.48336199898</v>
      </c>
      <c r="F225" s="139">
        <v>212609.29663799901</v>
      </c>
      <c r="G225" s="139">
        <v>7746943.8933619997</v>
      </c>
      <c r="H225" s="139">
        <v>2124661.2566379998</v>
      </c>
      <c r="I225" s="139">
        <v>9871605.1500000004</v>
      </c>
    </row>
    <row r="226" spans="1:9" x14ac:dyDescent="0.25">
      <c r="A226" s="125" t="s">
        <v>249</v>
      </c>
      <c r="B226" s="139">
        <v>0</v>
      </c>
      <c r="C226" s="139">
        <v>0</v>
      </c>
      <c r="D226" s="139">
        <v>23056.59</v>
      </c>
      <c r="E226" s="139">
        <v>15803.256845</v>
      </c>
      <c r="F226" s="139">
        <v>7253.3331550000003</v>
      </c>
      <c r="G226" s="139">
        <v>15803.256845</v>
      </c>
      <c r="H226" s="139">
        <v>7253.3331550000003</v>
      </c>
      <c r="I226" s="139">
        <v>23056.59</v>
      </c>
    </row>
    <row r="227" spans="1:9" x14ac:dyDescent="0.25">
      <c r="A227" s="125" t="s">
        <v>250</v>
      </c>
      <c r="B227" s="139">
        <v>3209247.75</v>
      </c>
      <c r="C227" s="139">
        <v>525915.06000000006</v>
      </c>
      <c r="D227" s="139">
        <v>2199513.9299999899</v>
      </c>
      <c r="E227" s="139">
        <v>1506765.3760889999</v>
      </c>
      <c r="F227" s="139">
        <v>692748.55391099898</v>
      </c>
      <c r="G227" s="139">
        <v>4716013.1260890001</v>
      </c>
      <c r="H227" s="139">
        <v>1218663.6139109901</v>
      </c>
      <c r="I227" s="139">
        <v>5934676.7400000002</v>
      </c>
    </row>
    <row r="228" spans="1:9" x14ac:dyDescent="0.25">
      <c r="A228" s="125" t="s">
        <v>251</v>
      </c>
      <c r="B228" s="139">
        <v>212860</v>
      </c>
      <c r="C228" s="139">
        <v>0</v>
      </c>
      <c r="D228" s="139">
        <v>10766466.189999999</v>
      </c>
      <c r="E228" s="139">
        <v>7376569.8044969998</v>
      </c>
      <c r="F228" s="139">
        <v>3389896.3855029899</v>
      </c>
      <c r="G228" s="139">
        <v>7589429.8044969998</v>
      </c>
      <c r="H228" s="139">
        <v>3389896.3855029899</v>
      </c>
      <c r="I228" s="139">
        <v>10979326.189999999</v>
      </c>
    </row>
    <row r="229" spans="1:9" x14ac:dyDescent="0.25">
      <c r="A229" s="125" t="s">
        <v>252</v>
      </c>
      <c r="B229" s="139">
        <v>0</v>
      </c>
      <c r="C229" s="139">
        <v>860515.88</v>
      </c>
      <c r="D229" s="139">
        <v>0</v>
      </c>
      <c r="E229" s="139">
        <v>0</v>
      </c>
      <c r="F229" s="139">
        <v>0</v>
      </c>
      <c r="G229" s="139">
        <v>0</v>
      </c>
      <c r="H229" s="139">
        <v>860515.88</v>
      </c>
      <c r="I229" s="139">
        <v>860515.88</v>
      </c>
    </row>
    <row r="230" spans="1:9" x14ac:dyDescent="0.25">
      <c r="A230" s="128" t="s">
        <v>253</v>
      </c>
      <c r="B230" s="139">
        <v>489576.83</v>
      </c>
      <c r="C230" s="139">
        <v>0</v>
      </c>
      <c r="D230" s="139">
        <v>15248744.84</v>
      </c>
      <c r="E230" s="139">
        <v>10446370.946438</v>
      </c>
      <c r="F230" s="139">
        <v>4802373.89356199</v>
      </c>
      <c r="G230" s="139">
        <v>10935947.776438</v>
      </c>
      <c r="H230" s="139">
        <v>4802373.89356199</v>
      </c>
      <c r="I230" s="139">
        <v>15738321.669999899</v>
      </c>
    </row>
    <row r="231" spans="1:9" x14ac:dyDescent="0.25">
      <c r="A231" s="129" t="s">
        <v>254</v>
      </c>
      <c r="B231" s="143">
        <v>46364806.979999997</v>
      </c>
      <c r="C231" s="143">
        <v>16592013.119999999</v>
      </c>
      <c r="D231" s="143">
        <v>95381852.109999895</v>
      </c>
      <c r="E231" s="144">
        <v>64921938.465002</v>
      </c>
      <c r="F231" s="144">
        <v>30459913.644997999</v>
      </c>
      <c r="G231" s="144">
        <v>111286745.44500101</v>
      </c>
      <c r="H231" s="144">
        <v>47051926.764997996</v>
      </c>
      <c r="I231" s="144">
        <v>158338672.209999</v>
      </c>
    </row>
    <row r="232" spans="1:9" ht="15.75" thickBot="1" x14ac:dyDescent="0.3">
      <c r="A232" s="132" t="s">
        <v>255</v>
      </c>
      <c r="B232" s="143">
        <v>423939455.95999902</v>
      </c>
      <c r="C232" s="143">
        <v>101560243.05</v>
      </c>
      <c r="D232" s="143">
        <v>129879005.12</v>
      </c>
      <c r="E232" s="144">
        <v>85011687.636270002</v>
      </c>
      <c r="F232" s="144">
        <v>44867317.483730003</v>
      </c>
      <c r="G232" s="144">
        <v>508951143.59626901</v>
      </c>
      <c r="H232" s="144">
        <v>146427560.53372899</v>
      </c>
      <c r="I232" s="144">
        <v>655378704.12999904</v>
      </c>
    </row>
    <row r="233" spans="1:9" ht="15.75" thickTop="1" x14ac:dyDescent="0.25">
      <c r="A233" s="126"/>
      <c r="B233" s="150"/>
      <c r="C233" s="150"/>
      <c r="D233" s="150"/>
      <c r="E233" s="150"/>
      <c r="F233" s="150"/>
      <c r="G233" s="150"/>
      <c r="H233" s="150"/>
      <c r="I233" s="150"/>
    </row>
    <row r="234" spans="1:9" x14ac:dyDescent="0.25">
      <c r="A234" s="125" t="s">
        <v>256</v>
      </c>
      <c r="B234" s="138"/>
      <c r="C234" s="138"/>
      <c r="D234" s="138"/>
      <c r="E234" s="138"/>
      <c r="F234" s="138"/>
      <c r="G234" s="138"/>
      <c r="H234" s="138"/>
      <c r="I234" s="138"/>
    </row>
    <row r="235" spans="1:9" x14ac:dyDescent="0.25">
      <c r="A235" s="127" t="s">
        <v>257</v>
      </c>
      <c r="B235" s="138"/>
      <c r="C235" s="138"/>
      <c r="D235" s="138"/>
      <c r="E235" s="138"/>
      <c r="F235" s="138"/>
      <c r="G235" s="138"/>
      <c r="H235" s="138"/>
      <c r="I235" s="138"/>
    </row>
    <row r="236" spans="1:9" x14ac:dyDescent="0.25">
      <c r="A236" s="125" t="s">
        <v>258</v>
      </c>
      <c r="B236" s="139">
        <v>247707152.78</v>
      </c>
      <c r="C236" s="139">
        <v>111543241.29000001</v>
      </c>
      <c r="D236" s="139">
        <v>21152316.109999999</v>
      </c>
      <c r="E236" s="139">
        <v>14492003.468389001</v>
      </c>
      <c r="F236" s="139">
        <v>6660312.6416109996</v>
      </c>
      <c r="G236" s="139">
        <v>262199156.24838901</v>
      </c>
      <c r="H236" s="139">
        <v>118203553.931611</v>
      </c>
      <c r="I236" s="139">
        <v>380402710.18000001</v>
      </c>
    </row>
    <row r="237" spans="1:9" x14ac:dyDescent="0.25">
      <c r="A237" s="128" t="s">
        <v>259</v>
      </c>
      <c r="B237" s="139">
        <v>1400530.02</v>
      </c>
      <c r="C237" s="139">
        <v>161226.46</v>
      </c>
      <c r="D237" s="139">
        <v>196328.5</v>
      </c>
      <c r="E237" s="139">
        <v>134519.03100799999</v>
      </c>
      <c r="F237" s="139">
        <v>61809.468992000002</v>
      </c>
      <c r="G237" s="139">
        <v>1535049.051008</v>
      </c>
      <c r="H237" s="139">
        <v>223035.92899199901</v>
      </c>
      <c r="I237" s="139">
        <v>1758084.98</v>
      </c>
    </row>
    <row r="238" spans="1:9" x14ac:dyDescent="0.25">
      <c r="A238" s="125" t="s">
        <v>260</v>
      </c>
      <c r="B238" s="143">
        <v>249107682.80000001</v>
      </c>
      <c r="C238" s="143">
        <v>111704467.75</v>
      </c>
      <c r="D238" s="143">
        <v>21348644.609999999</v>
      </c>
      <c r="E238" s="144">
        <v>14626522.4993969</v>
      </c>
      <c r="F238" s="144">
        <v>6722122.110603</v>
      </c>
      <c r="G238" s="144">
        <v>263734205.29939699</v>
      </c>
      <c r="H238" s="144">
        <v>118426589.860603</v>
      </c>
      <c r="I238" s="144">
        <v>382160795.16000003</v>
      </c>
    </row>
    <row r="239" spans="1:9" x14ac:dyDescent="0.25">
      <c r="A239" s="127" t="s">
        <v>261</v>
      </c>
      <c r="B239" s="138"/>
      <c r="C239" s="138"/>
      <c r="D239" s="138"/>
      <c r="E239" s="138"/>
      <c r="F239" s="138"/>
      <c r="G239" s="138"/>
      <c r="H239" s="138"/>
      <c r="I239" s="138"/>
    </row>
    <row r="240" spans="1:9" x14ac:dyDescent="0.25">
      <c r="A240" s="125" t="s">
        <v>262</v>
      </c>
      <c r="B240" s="139">
        <v>9181653.5700000003</v>
      </c>
      <c r="C240" s="139">
        <v>1834147.57</v>
      </c>
      <c r="D240" s="139">
        <v>29266305.27</v>
      </c>
      <c r="E240" s="139">
        <v>20051289.657612901</v>
      </c>
      <c r="F240" s="139">
        <v>9215015.6123869997</v>
      </c>
      <c r="G240" s="139">
        <v>29232943.227612901</v>
      </c>
      <c r="H240" s="139">
        <v>11049163.182387</v>
      </c>
      <c r="I240" s="139">
        <v>40282106.409999996</v>
      </c>
    </row>
    <row r="241" spans="1:9" x14ac:dyDescent="0.25">
      <c r="A241" s="125" t="s">
        <v>263</v>
      </c>
      <c r="B241" s="139">
        <v>13881129.3099999</v>
      </c>
      <c r="C241" s="139">
        <v>0</v>
      </c>
      <c r="D241" s="139">
        <v>0</v>
      </c>
      <c r="E241" s="139">
        <v>0</v>
      </c>
      <c r="F241" s="139">
        <v>0</v>
      </c>
      <c r="G241" s="139">
        <v>13881129.3099999</v>
      </c>
      <c r="H241" s="139">
        <v>0</v>
      </c>
      <c r="I241" s="139">
        <v>13881129.3099999</v>
      </c>
    </row>
    <row r="242" spans="1:9" x14ac:dyDescent="0.25">
      <c r="A242" s="128" t="s">
        <v>264</v>
      </c>
      <c r="B242" s="139">
        <v>1960422.64</v>
      </c>
      <c r="C242" s="139">
        <v>25415.919999999998</v>
      </c>
      <c r="D242" s="139">
        <v>11372.369999999901</v>
      </c>
      <c r="E242" s="139">
        <v>7790.5852629999899</v>
      </c>
      <c r="F242" s="139">
        <v>3581.784737</v>
      </c>
      <c r="G242" s="139">
        <v>1968213.225263</v>
      </c>
      <c r="H242" s="139">
        <v>28997.704737</v>
      </c>
      <c r="I242" s="139">
        <v>1997210.93</v>
      </c>
    </row>
    <row r="243" spans="1:9" x14ac:dyDescent="0.25">
      <c r="A243" s="125" t="s">
        <v>265</v>
      </c>
      <c r="B243" s="143">
        <v>25023205.519999899</v>
      </c>
      <c r="C243" s="143">
        <v>1859563.48999999</v>
      </c>
      <c r="D243" s="143">
        <v>29277677.6399999</v>
      </c>
      <c r="E243" s="144">
        <v>20059080.242876001</v>
      </c>
      <c r="F243" s="144">
        <v>9218597.3971239999</v>
      </c>
      <c r="G243" s="144">
        <v>45082285.762875997</v>
      </c>
      <c r="H243" s="144">
        <v>11078160.887124</v>
      </c>
      <c r="I243" s="144">
        <v>56160446.649999999</v>
      </c>
    </row>
    <row r="244" spans="1:9" x14ac:dyDescent="0.25">
      <c r="A244" s="127" t="s">
        <v>266</v>
      </c>
      <c r="B244" s="138"/>
      <c r="C244" s="138"/>
      <c r="D244" s="138"/>
      <c r="E244" s="138"/>
      <c r="F244" s="138"/>
      <c r="G244" s="138"/>
      <c r="H244" s="138"/>
      <c r="I244" s="138"/>
    </row>
    <row r="245" spans="1:9" x14ac:dyDescent="0.25">
      <c r="A245" s="128" t="s">
        <v>267</v>
      </c>
      <c r="B245" s="139">
        <v>20604866.16</v>
      </c>
      <c r="C245" s="139">
        <v>0</v>
      </c>
      <c r="D245" s="139">
        <v>0</v>
      </c>
      <c r="E245" s="139">
        <v>0</v>
      </c>
      <c r="F245" s="139">
        <v>0</v>
      </c>
      <c r="G245" s="139">
        <v>20604866.16</v>
      </c>
      <c r="H245" s="139">
        <v>0</v>
      </c>
      <c r="I245" s="139">
        <v>20604866.16</v>
      </c>
    </row>
    <row r="246" spans="1:9" x14ac:dyDescent="0.25">
      <c r="A246" s="125" t="s">
        <v>268</v>
      </c>
      <c r="B246" s="143">
        <v>20604866.16</v>
      </c>
      <c r="C246" s="143">
        <v>0</v>
      </c>
      <c r="D246" s="143">
        <v>0</v>
      </c>
      <c r="E246" s="144">
        <v>0</v>
      </c>
      <c r="F246" s="144">
        <v>0</v>
      </c>
      <c r="G246" s="144">
        <v>20604866.16</v>
      </c>
      <c r="H246" s="144">
        <v>0</v>
      </c>
      <c r="I246" s="144">
        <v>20604866.16</v>
      </c>
    </row>
    <row r="247" spans="1:9" x14ac:dyDescent="0.25">
      <c r="A247" s="127" t="s">
        <v>269</v>
      </c>
      <c r="B247" s="138"/>
      <c r="C247" s="138"/>
      <c r="D247" s="138"/>
      <c r="E247" s="138"/>
      <c r="F247" s="138"/>
      <c r="G247" s="138"/>
      <c r="H247" s="138"/>
      <c r="I247" s="138"/>
    </row>
    <row r="248" spans="1:9" x14ac:dyDescent="0.25">
      <c r="A248" s="125" t="s">
        <v>270</v>
      </c>
      <c r="B248" s="139">
        <v>44341765</v>
      </c>
      <c r="C248" s="139">
        <v>0</v>
      </c>
      <c r="D248" s="139">
        <v>0</v>
      </c>
      <c r="E248" s="139">
        <v>0</v>
      </c>
      <c r="F248" s="139">
        <v>0</v>
      </c>
      <c r="G248" s="139">
        <v>44341765</v>
      </c>
      <c r="H248" s="139">
        <v>0</v>
      </c>
      <c r="I248" s="139">
        <v>44341765</v>
      </c>
    </row>
    <row r="249" spans="1:9" x14ac:dyDescent="0.25">
      <c r="A249" s="125" t="s">
        <v>271</v>
      </c>
      <c r="B249" s="139">
        <v>-52114813.07</v>
      </c>
      <c r="C249" s="139">
        <v>0</v>
      </c>
      <c r="D249" s="139">
        <v>0</v>
      </c>
      <c r="E249" s="139">
        <v>0</v>
      </c>
      <c r="F249" s="139">
        <v>0</v>
      </c>
      <c r="G249" s="139">
        <v>-52114813.07</v>
      </c>
      <c r="H249" s="139">
        <v>0</v>
      </c>
      <c r="I249" s="139">
        <v>-52114813.07</v>
      </c>
    </row>
    <row r="250" spans="1:9" x14ac:dyDescent="0.25">
      <c r="A250" s="125" t="s">
        <v>272</v>
      </c>
      <c r="B250" s="139">
        <v>-633007.68000000005</v>
      </c>
      <c r="C250" s="139">
        <v>-61849.0799999999</v>
      </c>
      <c r="D250" s="139">
        <v>0</v>
      </c>
      <c r="E250" s="139">
        <v>0</v>
      </c>
      <c r="F250" s="139">
        <v>0</v>
      </c>
      <c r="G250" s="139">
        <v>-633007.68000000005</v>
      </c>
      <c r="H250" s="139">
        <v>-61849.0799999999</v>
      </c>
      <c r="I250" s="139">
        <v>-694856.76</v>
      </c>
    </row>
    <row r="251" spans="1:9" x14ac:dyDescent="0.25">
      <c r="A251" s="125" t="s">
        <v>273</v>
      </c>
      <c r="B251" s="139">
        <v>132648.6</v>
      </c>
      <c r="C251" s="139">
        <v>16478.88</v>
      </c>
      <c r="D251" s="139">
        <v>0</v>
      </c>
      <c r="E251" s="139">
        <v>0</v>
      </c>
      <c r="F251" s="139">
        <v>0</v>
      </c>
      <c r="G251" s="139">
        <v>132648.6</v>
      </c>
      <c r="H251" s="139">
        <v>16478.88</v>
      </c>
      <c r="I251" s="139">
        <v>149127.48000000001</v>
      </c>
    </row>
    <row r="252" spans="1:9" x14ac:dyDescent="0.25">
      <c r="A252" s="125" t="s">
        <v>274</v>
      </c>
      <c r="B252" s="139">
        <v>-34098.370000000003</v>
      </c>
      <c r="C252" s="139">
        <v>0</v>
      </c>
      <c r="D252" s="139">
        <v>0</v>
      </c>
      <c r="E252" s="139">
        <v>0</v>
      </c>
      <c r="F252" s="139">
        <v>0</v>
      </c>
      <c r="G252" s="139">
        <v>-34098.370000000003</v>
      </c>
      <c r="H252" s="139">
        <v>0</v>
      </c>
      <c r="I252" s="139">
        <v>-34098.370000000003</v>
      </c>
    </row>
    <row r="253" spans="1:9" x14ac:dyDescent="0.25">
      <c r="A253" s="128" t="s">
        <v>275</v>
      </c>
      <c r="B253" s="139">
        <v>0</v>
      </c>
      <c r="C253" s="139">
        <v>0</v>
      </c>
      <c r="D253" s="139">
        <v>0</v>
      </c>
      <c r="E253" s="139">
        <v>0</v>
      </c>
      <c r="F253" s="139">
        <v>0</v>
      </c>
      <c r="G253" s="139">
        <v>0</v>
      </c>
      <c r="H253" s="139">
        <v>0</v>
      </c>
      <c r="I253" s="139">
        <v>0</v>
      </c>
    </row>
    <row r="254" spans="1:9" x14ac:dyDescent="0.25">
      <c r="A254" s="125" t="s">
        <v>276</v>
      </c>
      <c r="B254" s="143">
        <v>-8307505.5199999902</v>
      </c>
      <c r="C254" s="143">
        <v>-45370.199999999903</v>
      </c>
      <c r="D254" s="143">
        <v>0</v>
      </c>
      <c r="E254" s="144">
        <v>0</v>
      </c>
      <c r="F254" s="144">
        <v>0</v>
      </c>
      <c r="G254" s="144">
        <v>-8307505.5199999902</v>
      </c>
      <c r="H254" s="144">
        <v>-45370.199999999903</v>
      </c>
      <c r="I254" s="144">
        <v>-8352875.7199999904</v>
      </c>
    </row>
    <row r="255" spans="1:9" x14ac:dyDescent="0.25">
      <c r="A255" s="127" t="s">
        <v>277</v>
      </c>
      <c r="B255" s="138"/>
      <c r="C255" s="138"/>
      <c r="D255" s="138"/>
      <c r="E255" s="138"/>
      <c r="F255" s="138"/>
      <c r="G255" s="138"/>
      <c r="H255" s="138"/>
      <c r="I255" s="138"/>
    </row>
    <row r="256" spans="1:9" x14ac:dyDescent="0.25">
      <c r="A256" s="125" t="s">
        <v>278</v>
      </c>
      <c r="B256" s="139">
        <v>-34455830.009999901</v>
      </c>
      <c r="C256" s="139">
        <v>0</v>
      </c>
      <c r="D256" s="139">
        <v>0</v>
      </c>
      <c r="E256" s="139">
        <v>0</v>
      </c>
      <c r="F256" s="139">
        <v>0</v>
      </c>
      <c r="G256" s="139">
        <v>-34455830.009999901</v>
      </c>
      <c r="H256" s="139">
        <v>0</v>
      </c>
      <c r="I256" s="139">
        <v>-34455830.009999901</v>
      </c>
    </row>
    <row r="257" spans="1:9" x14ac:dyDescent="0.25">
      <c r="A257" s="128" t="s">
        <v>279</v>
      </c>
      <c r="B257" s="139">
        <v>8097119.01999998</v>
      </c>
      <c r="C257" s="139">
        <v>0</v>
      </c>
      <c r="D257" s="139">
        <v>0</v>
      </c>
      <c r="E257" s="139">
        <v>0</v>
      </c>
      <c r="F257" s="139">
        <v>0</v>
      </c>
      <c r="G257" s="139">
        <v>8097119.01999998</v>
      </c>
      <c r="H257" s="139">
        <v>0</v>
      </c>
      <c r="I257" s="139">
        <v>8097119.01999998</v>
      </c>
    </row>
    <row r="258" spans="1:9" x14ac:dyDescent="0.25">
      <c r="A258" s="129" t="s">
        <v>280</v>
      </c>
      <c r="B258" s="143">
        <v>-26358710.989999998</v>
      </c>
      <c r="C258" s="143">
        <v>0</v>
      </c>
      <c r="D258" s="143">
        <v>0</v>
      </c>
      <c r="E258" s="144">
        <v>0</v>
      </c>
      <c r="F258" s="144">
        <v>0</v>
      </c>
      <c r="G258" s="144">
        <v>-26358710.989999998</v>
      </c>
      <c r="H258" s="144">
        <v>0</v>
      </c>
      <c r="I258" s="144">
        <v>-26358710.989999998</v>
      </c>
    </row>
    <row r="259" spans="1:9" ht="15.75" thickBot="1" x14ac:dyDescent="0.3">
      <c r="A259" s="132" t="s">
        <v>281</v>
      </c>
      <c r="B259" s="143">
        <v>260069537.97</v>
      </c>
      <c r="C259" s="143">
        <v>113518661.04000001</v>
      </c>
      <c r="D259" s="143">
        <v>50626322.25</v>
      </c>
      <c r="E259" s="144">
        <v>34685602.742273003</v>
      </c>
      <c r="F259" s="144">
        <v>15940719.5077269</v>
      </c>
      <c r="G259" s="144">
        <v>294755140.712273</v>
      </c>
      <c r="H259" s="144">
        <v>129459380.547727</v>
      </c>
      <c r="I259" s="144">
        <v>424214521.25999999</v>
      </c>
    </row>
    <row r="260" spans="1:9" ht="15.75" thickTop="1" x14ac:dyDescent="0.25">
      <c r="A260" s="125" t="s">
        <v>282</v>
      </c>
      <c r="B260" s="150"/>
      <c r="C260" s="150"/>
      <c r="D260" s="150"/>
      <c r="E260" s="150"/>
      <c r="F260" s="150"/>
      <c r="G260" s="150"/>
      <c r="H260" s="150"/>
      <c r="I260" s="150"/>
    </row>
    <row r="261" spans="1:9" x14ac:dyDescent="0.25">
      <c r="A261" s="127" t="s">
        <v>283</v>
      </c>
      <c r="B261" s="138"/>
      <c r="C261" s="138"/>
      <c r="D261" s="138"/>
      <c r="E261" s="138"/>
      <c r="F261" s="138"/>
      <c r="G261" s="138"/>
      <c r="H261" s="138"/>
      <c r="I261" s="138"/>
    </row>
    <row r="262" spans="1:9" x14ac:dyDescent="0.25">
      <c r="A262" s="128" t="s">
        <v>284</v>
      </c>
      <c r="B262" s="139">
        <v>224995270.38999999</v>
      </c>
      <c r="C262" s="139">
        <v>97603129.359999999</v>
      </c>
      <c r="D262" s="139">
        <v>4703540.4000000004</v>
      </c>
      <c r="E262" s="139">
        <v>3221109.3357279999</v>
      </c>
      <c r="F262" s="139">
        <v>1482431.064272</v>
      </c>
      <c r="G262" s="139">
        <v>228216379.72572699</v>
      </c>
      <c r="H262" s="139">
        <v>99085560.424272001</v>
      </c>
      <c r="I262" s="139">
        <v>327301940.14999998</v>
      </c>
    </row>
    <row r="263" spans="1:9" x14ac:dyDescent="0.25">
      <c r="A263" s="125" t="s">
        <v>285</v>
      </c>
      <c r="B263" s="143">
        <v>224995270.38999999</v>
      </c>
      <c r="C263" s="143">
        <v>97603129.359999999</v>
      </c>
      <c r="D263" s="143">
        <v>4703540.4000000004</v>
      </c>
      <c r="E263" s="144">
        <v>3221109.3357279999</v>
      </c>
      <c r="F263" s="144">
        <v>1482431.064272</v>
      </c>
      <c r="G263" s="144">
        <v>228216379.72572699</v>
      </c>
      <c r="H263" s="144">
        <v>99085560.424272001</v>
      </c>
      <c r="I263" s="144">
        <v>327301940.14999998</v>
      </c>
    </row>
    <row r="264" spans="1:9" x14ac:dyDescent="0.25">
      <c r="A264" s="127" t="s">
        <v>286</v>
      </c>
      <c r="B264" s="138"/>
      <c r="C264" s="138"/>
      <c r="D264" s="138"/>
      <c r="E264" s="138"/>
      <c r="F264" s="138"/>
      <c r="G264" s="138"/>
      <c r="H264" s="138"/>
      <c r="I264" s="138"/>
    </row>
    <row r="265" spans="1:9" x14ac:dyDescent="0.25">
      <c r="A265" s="125" t="s">
        <v>287</v>
      </c>
      <c r="B265" s="139">
        <v>0</v>
      </c>
      <c r="C265" s="139">
        <v>0</v>
      </c>
      <c r="D265" s="139">
        <v>0</v>
      </c>
      <c r="E265" s="139">
        <v>0</v>
      </c>
      <c r="F265" s="139">
        <v>0</v>
      </c>
      <c r="G265" s="139">
        <v>0</v>
      </c>
      <c r="H265" s="139">
        <v>0</v>
      </c>
      <c r="I265" s="139">
        <v>0</v>
      </c>
    </row>
    <row r="266" spans="1:9" x14ac:dyDescent="0.25">
      <c r="A266" s="125" t="s">
        <v>288</v>
      </c>
      <c r="B266" s="139">
        <v>800</v>
      </c>
      <c r="C266" s="139">
        <v>0</v>
      </c>
      <c r="D266" s="139">
        <v>0</v>
      </c>
      <c r="E266" s="139">
        <v>0</v>
      </c>
      <c r="F266" s="139">
        <v>0</v>
      </c>
      <c r="G266" s="139">
        <v>800</v>
      </c>
      <c r="H266" s="139">
        <v>0</v>
      </c>
      <c r="I266" s="139">
        <v>800</v>
      </c>
    </row>
    <row r="267" spans="1:9" x14ac:dyDescent="0.25">
      <c r="A267" s="128" t="s">
        <v>289</v>
      </c>
      <c r="B267" s="139">
        <v>0</v>
      </c>
      <c r="C267" s="139">
        <v>0</v>
      </c>
      <c r="D267" s="139">
        <v>0</v>
      </c>
      <c r="E267" s="139">
        <v>0</v>
      </c>
      <c r="F267" s="139">
        <v>0</v>
      </c>
      <c r="G267" s="139">
        <v>0</v>
      </c>
      <c r="H267" s="139">
        <v>0</v>
      </c>
      <c r="I267" s="139">
        <v>0</v>
      </c>
    </row>
    <row r="268" spans="1:9" x14ac:dyDescent="0.25">
      <c r="A268" s="125" t="s">
        <v>290</v>
      </c>
      <c r="B268" s="143">
        <v>800</v>
      </c>
      <c r="C268" s="143">
        <v>0</v>
      </c>
      <c r="D268" s="143">
        <v>0</v>
      </c>
      <c r="E268" s="144">
        <v>0</v>
      </c>
      <c r="F268" s="144">
        <v>0</v>
      </c>
      <c r="G268" s="144">
        <v>800</v>
      </c>
      <c r="H268" s="144">
        <v>0</v>
      </c>
      <c r="I268" s="144">
        <v>800</v>
      </c>
    </row>
    <row r="269" spans="1:9" x14ac:dyDescent="0.25">
      <c r="A269" s="127" t="s">
        <v>291</v>
      </c>
      <c r="B269" s="138"/>
      <c r="C269" s="138"/>
      <c r="D269" s="138"/>
      <c r="E269" s="138"/>
      <c r="F269" s="138"/>
      <c r="G269" s="138"/>
      <c r="H269" s="138"/>
      <c r="I269" s="138"/>
    </row>
    <row r="270" spans="1:9" x14ac:dyDescent="0.25">
      <c r="A270" s="125" t="s">
        <v>292</v>
      </c>
      <c r="B270" s="139">
        <v>591145236.87999904</v>
      </c>
      <c r="C270" s="139">
        <v>296447253.70999998</v>
      </c>
      <c r="D270" s="139">
        <v>0</v>
      </c>
      <c r="E270" s="139">
        <v>0</v>
      </c>
      <c r="F270" s="139">
        <v>0</v>
      </c>
      <c r="G270" s="139">
        <v>591145236.87999904</v>
      </c>
      <c r="H270" s="139">
        <v>296447253.70999998</v>
      </c>
      <c r="I270" s="139">
        <v>887592490.58999896</v>
      </c>
    </row>
    <row r="271" spans="1:9" x14ac:dyDescent="0.25">
      <c r="A271" s="125" t="s">
        <v>293</v>
      </c>
      <c r="B271" s="139">
        <v>-426620314.44999999</v>
      </c>
      <c r="C271" s="139">
        <v>-234681566.49000001</v>
      </c>
      <c r="D271" s="139">
        <v>0</v>
      </c>
      <c r="E271" s="139">
        <v>0</v>
      </c>
      <c r="F271" s="139">
        <v>0</v>
      </c>
      <c r="G271" s="139">
        <v>-426620314.44999999</v>
      </c>
      <c r="H271" s="139">
        <v>-234681566.49000001</v>
      </c>
      <c r="I271" s="139">
        <v>-661301880.94000006</v>
      </c>
    </row>
    <row r="272" spans="1:9" x14ac:dyDescent="0.25">
      <c r="A272" s="128" t="s">
        <v>294</v>
      </c>
      <c r="B272" s="139">
        <v>0</v>
      </c>
      <c r="C272" s="139">
        <v>0</v>
      </c>
      <c r="D272" s="139">
        <v>0</v>
      </c>
      <c r="E272" s="139">
        <v>0</v>
      </c>
      <c r="F272" s="139">
        <v>0</v>
      </c>
      <c r="G272" s="139">
        <v>0</v>
      </c>
      <c r="H272" s="139">
        <v>0</v>
      </c>
      <c r="I272" s="139">
        <v>0</v>
      </c>
    </row>
    <row r="273" spans="1:9" x14ac:dyDescent="0.25">
      <c r="A273" s="125" t="s">
        <v>295</v>
      </c>
      <c r="B273" s="143">
        <v>164524922.43000001</v>
      </c>
      <c r="C273" s="143">
        <v>61765687.219999999</v>
      </c>
      <c r="D273" s="143">
        <v>0</v>
      </c>
      <c r="E273" s="144">
        <v>0</v>
      </c>
      <c r="F273" s="144">
        <v>0</v>
      </c>
      <c r="G273" s="144">
        <v>164524922.43000001</v>
      </c>
      <c r="H273" s="144">
        <v>61765687.219999999</v>
      </c>
      <c r="I273" s="144">
        <v>226290609.65000001</v>
      </c>
    </row>
    <row r="274" spans="1:9" x14ac:dyDescent="0.25">
      <c r="A274" s="126"/>
      <c r="B274" s="140"/>
      <c r="C274" s="140"/>
      <c r="D274" s="140"/>
      <c r="E274" s="140"/>
      <c r="F274" s="140"/>
      <c r="G274" s="140"/>
      <c r="H274" s="140"/>
      <c r="I274" s="140"/>
    </row>
    <row r="275" spans="1:9" ht="15.75" thickBot="1" x14ac:dyDescent="0.3">
      <c r="A275" s="130" t="s">
        <v>6</v>
      </c>
      <c r="B275" s="151">
        <v>485180607.52999997</v>
      </c>
      <c r="C275" s="151">
        <v>177668033.19999999</v>
      </c>
      <c r="D275" s="151">
        <v>-185208867.769999</v>
      </c>
      <c r="E275" s="152">
        <v>-122918399.71427099</v>
      </c>
      <c r="F275" s="152">
        <v>-62290468.055729002</v>
      </c>
      <c r="G275" s="152">
        <v>362262207.81572902</v>
      </c>
      <c r="H275" s="152">
        <v>115377565.144271</v>
      </c>
      <c r="I275" s="152">
        <v>477639772.95999998</v>
      </c>
    </row>
    <row r="276" spans="1:9" ht="15.75" thickTop="1" x14ac:dyDescent="0.25">
      <c r="A276" s="126"/>
      <c r="B276" s="138"/>
      <c r="C276" s="138"/>
      <c r="D276" s="138"/>
      <c r="E276" s="138"/>
      <c r="F276" s="138"/>
      <c r="G276" s="138"/>
      <c r="H276" s="138"/>
      <c r="I276" s="138"/>
    </row>
    <row r="277" spans="1:9" x14ac:dyDescent="0.25">
      <c r="A277" s="131" t="s">
        <v>5</v>
      </c>
      <c r="B277" s="138"/>
      <c r="C277" s="138"/>
      <c r="D277" s="138"/>
      <c r="E277" s="138"/>
      <c r="F277" s="138"/>
      <c r="G277" s="138"/>
      <c r="H277" s="138"/>
      <c r="I277" s="138"/>
    </row>
    <row r="278" spans="1:9" x14ac:dyDescent="0.25">
      <c r="A278" s="127" t="s">
        <v>296</v>
      </c>
      <c r="B278" s="138"/>
      <c r="C278" s="138"/>
      <c r="D278" s="138"/>
      <c r="E278" s="138"/>
      <c r="F278" s="138"/>
      <c r="G278" s="138"/>
      <c r="H278" s="138"/>
      <c r="I278" s="138"/>
    </row>
    <row r="279" spans="1:9" x14ac:dyDescent="0.25">
      <c r="A279" s="125" t="s">
        <v>297</v>
      </c>
      <c r="B279" s="139">
        <v>349560.24</v>
      </c>
      <c r="C279" s="139">
        <v>0</v>
      </c>
      <c r="D279" s="139">
        <v>0</v>
      </c>
      <c r="E279" s="139">
        <v>0</v>
      </c>
      <c r="F279" s="139">
        <v>0</v>
      </c>
      <c r="G279" s="139">
        <v>349560.24</v>
      </c>
      <c r="H279" s="139">
        <v>0</v>
      </c>
      <c r="I279" s="139">
        <v>349560.24</v>
      </c>
    </row>
    <row r="280" spans="1:9" x14ac:dyDescent="0.25">
      <c r="A280" s="125" t="s">
        <v>298</v>
      </c>
      <c r="B280" s="139">
        <v>0</v>
      </c>
      <c r="C280" s="139">
        <v>0</v>
      </c>
      <c r="D280" s="139">
        <v>0</v>
      </c>
      <c r="E280" s="139">
        <v>0</v>
      </c>
      <c r="F280" s="139">
        <v>0</v>
      </c>
      <c r="G280" s="139">
        <v>0</v>
      </c>
      <c r="H280" s="139">
        <v>0</v>
      </c>
      <c r="I280" s="139">
        <v>0</v>
      </c>
    </row>
    <row r="281" spans="1:9" x14ac:dyDescent="0.25">
      <c r="A281" s="125" t="s">
        <v>299</v>
      </c>
      <c r="B281" s="139">
        <v>0</v>
      </c>
      <c r="C281" s="139">
        <v>0</v>
      </c>
      <c r="D281" s="139">
        <v>-82574908.450000003</v>
      </c>
      <c r="E281" s="139">
        <v>-56573593.305527002</v>
      </c>
      <c r="F281" s="139">
        <v>-26001315.144473001</v>
      </c>
      <c r="G281" s="139">
        <v>-56573593.305527002</v>
      </c>
      <c r="H281" s="139">
        <v>-26001315.144473001</v>
      </c>
      <c r="I281" s="139">
        <v>-82574908.450000003</v>
      </c>
    </row>
    <row r="282" spans="1:9" x14ac:dyDescent="0.25">
      <c r="A282" s="125" t="s">
        <v>300</v>
      </c>
      <c r="B282" s="139">
        <v>0</v>
      </c>
      <c r="C282" s="139">
        <v>0</v>
      </c>
      <c r="D282" s="139">
        <v>0</v>
      </c>
      <c r="E282" s="139">
        <v>0</v>
      </c>
      <c r="F282" s="139">
        <v>0</v>
      </c>
      <c r="G282" s="139">
        <v>0</v>
      </c>
      <c r="H282" s="139">
        <v>0</v>
      </c>
      <c r="I282" s="139">
        <v>0</v>
      </c>
    </row>
    <row r="283" spans="1:9" x14ac:dyDescent="0.25">
      <c r="A283" s="125" t="s">
        <v>301</v>
      </c>
      <c r="B283" s="139">
        <v>0</v>
      </c>
      <c r="C283" s="139">
        <v>0</v>
      </c>
      <c r="D283" s="139">
        <v>-908218.10999999905</v>
      </c>
      <c r="E283" s="139">
        <v>-622131.96485899901</v>
      </c>
      <c r="F283" s="139">
        <v>-286086.14514099999</v>
      </c>
      <c r="G283" s="139">
        <v>-622131.96485899901</v>
      </c>
      <c r="H283" s="139">
        <v>-286086.14514099999</v>
      </c>
      <c r="I283" s="139">
        <v>-908218.10999999905</v>
      </c>
    </row>
    <row r="284" spans="1:9" x14ac:dyDescent="0.25">
      <c r="A284" s="125" t="s">
        <v>302</v>
      </c>
      <c r="B284" s="139">
        <v>0</v>
      </c>
      <c r="C284" s="139">
        <v>0</v>
      </c>
      <c r="D284" s="139">
        <v>716858.179999999</v>
      </c>
      <c r="E284" s="139">
        <v>491146.19148199999</v>
      </c>
      <c r="F284" s="139">
        <v>225711.988518</v>
      </c>
      <c r="G284" s="139">
        <v>491146.19148199999</v>
      </c>
      <c r="H284" s="139">
        <v>225711.988518</v>
      </c>
      <c r="I284" s="139">
        <v>716858.18</v>
      </c>
    </row>
    <row r="285" spans="1:9" x14ac:dyDescent="0.25">
      <c r="A285" s="125" t="s">
        <v>303</v>
      </c>
      <c r="B285" s="139">
        <v>0</v>
      </c>
      <c r="C285" s="139">
        <v>0</v>
      </c>
      <c r="D285" s="139">
        <v>-20148375.27</v>
      </c>
      <c r="E285" s="139">
        <v>-13799441.444039</v>
      </c>
      <c r="F285" s="139">
        <v>-6348933.8259610003</v>
      </c>
      <c r="G285" s="139">
        <v>-13799441.444039</v>
      </c>
      <c r="H285" s="139">
        <v>-6348933.8259610003</v>
      </c>
      <c r="I285" s="139">
        <v>-20148375.27</v>
      </c>
    </row>
    <row r="286" spans="1:9" x14ac:dyDescent="0.25">
      <c r="A286" s="125" t="s">
        <v>304</v>
      </c>
      <c r="B286" s="139">
        <v>0</v>
      </c>
      <c r="C286" s="139">
        <v>0</v>
      </c>
      <c r="D286" s="139">
        <v>0</v>
      </c>
      <c r="E286" s="139">
        <v>0</v>
      </c>
      <c r="F286" s="139">
        <v>0</v>
      </c>
      <c r="G286" s="139">
        <v>0</v>
      </c>
      <c r="H286" s="139">
        <v>0</v>
      </c>
      <c r="I286" s="139">
        <v>0</v>
      </c>
    </row>
    <row r="287" spans="1:9" x14ac:dyDescent="0.25">
      <c r="A287" s="125" t="s">
        <v>305</v>
      </c>
      <c r="B287" s="139">
        <v>0</v>
      </c>
      <c r="C287" s="139">
        <v>0</v>
      </c>
      <c r="D287" s="139">
        <v>20797382.280000001</v>
      </c>
      <c r="E287" s="139">
        <v>14246170.851151999</v>
      </c>
      <c r="F287" s="139">
        <v>6551211.42884799</v>
      </c>
      <c r="G287" s="139">
        <v>14246170.851151999</v>
      </c>
      <c r="H287" s="139">
        <v>6551211.42884799</v>
      </c>
      <c r="I287" s="139">
        <v>20797382.279999901</v>
      </c>
    </row>
    <row r="288" spans="1:9" x14ac:dyDescent="0.25">
      <c r="A288" s="125" t="s">
        <v>306</v>
      </c>
      <c r="B288" s="139">
        <v>0</v>
      </c>
      <c r="C288" s="139">
        <v>0</v>
      </c>
      <c r="D288" s="139">
        <v>0</v>
      </c>
      <c r="E288" s="139">
        <v>0</v>
      </c>
      <c r="F288" s="139">
        <v>0</v>
      </c>
      <c r="G288" s="139">
        <v>0</v>
      </c>
      <c r="H288" s="139">
        <v>0</v>
      </c>
      <c r="I288" s="139">
        <v>0</v>
      </c>
    </row>
    <row r="289" spans="1:9" x14ac:dyDescent="0.25">
      <c r="A289" s="125" t="s">
        <v>307</v>
      </c>
      <c r="B289" s="139">
        <v>0</v>
      </c>
      <c r="C289" s="139">
        <v>0</v>
      </c>
      <c r="D289" s="139">
        <v>114497</v>
      </c>
      <c r="E289" s="139">
        <v>78268.131499999901</v>
      </c>
      <c r="F289" s="139">
        <v>36228.868499999997</v>
      </c>
      <c r="G289" s="139">
        <v>78268.131499999901</v>
      </c>
      <c r="H289" s="139">
        <v>36228.868499999997</v>
      </c>
      <c r="I289" s="139">
        <v>114497</v>
      </c>
    </row>
    <row r="290" spans="1:9" x14ac:dyDescent="0.25">
      <c r="A290" s="125" t="s">
        <v>308</v>
      </c>
      <c r="B290" s="139">
        <v>0</v>
      </c>
      <c r="C290" s="139">
        <v>0</v>
      </c>
      <c r="D290" s="139">
        <v>-7339559.5700000003</v>
      </c>
      <c r="E290" s="139">
        <v>-5028386.3020089902</v>
      </c>
      <c r="F290" s="139">
        <v>-2311173.2679909999</v>
      </c>
      <c r="G290" s="139">
        <v>-5028386.3020089902</v>
      </c>
      <c r="H290" s="139">
        <v>-2311173.2679909999</v>
      </c>
      <c r="I290" s="139">
        <v>-7339559.5699999901</v>
      </c>
    </row>
    <row r="291" spans="1:9" x14ac:dyDescent="0.25">
      <c r="A291" s="125" t="s">
        <v>309</v>
      </c>
      <c r="B291" s="139">
        <v>-6809324.4900000002</v>
      </c>
      <c r="C291" s="139">
        <v>-2522579.92</v>
      </c>
      <c r="D291" s="139">
        <v>-1600691.3</v>
      </c>
      <c r="E291" s="139">
        <v>-1096464.429544</v>
      </c>
      <c r="F291" s="139">
        <v>-504226.87045599998</v>
      </c>
      <c r="G291" s="139">
        <v>-7905788.9195440002</v>
      </c>
      <c r="H291" s="139">
        <v>-3026806.7904559998</v>
      </c>
      <c r="I291" s="139">
        <v>-10932595.710000001</v>
      </c>
    </row>
    <row r="292" spans="1:9" x14ac:dyDescent="0.25">
      <c r="A292" s="125" t="s">
        <v>310</v>
      </c>
      <c r="B292" s="139">
        <v>4659.6000000000004</v>
      </c>
      <c r="C292" s="139">
        <v>-7800</v>
      </c>
      <c r="D292" s="139">
        <v>-2648.71</v>
      </c>
      <c r="E292" s="139">
        <v>-1814.8825830000001</v>
      </c>
      <c r="F292" s="139">
        <v>-833.82741699999997</v>
      </c>
      <c r="G292" s="139">
        <v>2844.7174169999998</v>
      </c>
      <c r="H292" s="139">
        <v>-8633.8274170000004</v>
      </c>
      <c r="I292" s="139">
        <v>-5789.11</v>
      </c>
    </row>
    <row r="293" spans="1:9" x14ac:dyDescent="0.25">
      <c r="A293" s="125" t="s">
        <v>311</v>
      </c>
      <c r="B293" s="139">
        <v>-24586.78</v>
      </c>
      <c r="C293" s="139">
        <v>-125698.3</v>
      </c>
      <c r="D293" s="139">
        <v>0</v>
      </c>
      <c r="E293" s="139">
        <v>0</v>
      </c>
      <c r="F293" s="139">
        <v>0</v>
      </c>
      <c r="G293" s="139">
        <v>-24586.78</v>
      </c>
      <c r="H293" s="139">
        <v>-125698.3</v>
      </c>
      <c r="I293" s="139">
        <v>-150285.07999999999</v>
      </c>
    </row>
    <row r="294" spans="1:9" x14ac:dyDescent="0.25">
      <c r="A294" s="125" t="s">
        <v>312</v>
      </c>
      <c r="B294" s="139">
        <v>0</v>
      </c>
      <c r="C294" s="139">
        <v>13315.72</v>
      </c>
      <c r="D294" s="139">
        <v>0</v>
      </c>
      <c r="E294" s="139">
        <v>0</v>
      </c>
      <c r="F294" s="139">
        <v>0</v>
      </c>
      <c r="G294" s="139">
        <v>0</v>
      </c>
      <c r="H294" s="139">
        <v>13315.72</v>
      </c>
      <c r="I294" s="139">
        <v>13315.72</v>
      </c>
    </row>
    <row r="295" spans="1:9" x14ac:dyDescent="0.25">
      <c r="A295" s="125" t="s">
        <v>313</v>
      </c>
      <c r="B295" s="139">
        <v>-897231.24</v>
      </c>
      <c r="C295" s="139">
        <v>0</v>
      </c>
      <c r="D295" s="139">
        <v>0</v>
      </c>
      <c r="E295" s="139">
        <v>0</v>
      </c>
      <c r="F295" s="139">
        <v>0</v>
      </c>
      <c r="G295" s="139">
        <v>-897231.24</v>
      </c>
      <c r="H295" s="139">
        <v>0</v>
      </c>
      <c r="I295" s="139">
        <v>-897231.24</v>
      </c>
    </row>
    <row r="296" spans="1:9" x14ac:dyDescent="0.25">
      <c r="A296" s="125" t="s">
        <v>314</v>
      </c>
      <c r="B296" s="139">
        <v>0</v>
      </c>
      <c r="C296" s="139">
        <v>0</v>
      </c>
      <c r="D296" s="139">
        <v>0</v>
      </c>
      <c r="E296" s="139">
        <v>0</v>
      </c>
      <c r="F296" s="139">
        <v>0</v>
      </c>
      <c r="G296" s="139">
        <v>0</v>
      </c>
      <c r="H296" s="139">
        <v>0</v>
      </c>
      <c r="I296" s="139">
        <v>0</v>
      </c>
    </row>
    <row r="297" spans="1:9" x14ac:dyDescent="0.25">
      <c r="A297" s="125" t="s">
        <v>315</v>
      </c>
      <c r="B297" s="139">
        <v>794.04</v>
      </c>
      <c r="C297" s="139">
        <v>0</v>
      </c>
      <c r="D297" s="139">
        <v>0</v>
      </c>
      <c r="E297" s="139">
        <v>0</v>
      </c>
      <c r="F297" s="139">
        <v>0</v>
      </c>
      <c r="G297" s="139">
        <v>794.04</v>
      </c>
      <c r="H297" s="139">
        <v>0</v>
      </c>
      <c r="I297" s="139">
        <v>794.04</v>
      </c>
    </row>
    <row r="298" spans="1:9" x14ac:dyDescent="0.25">
      <c r="A298" s="125" t="s">
        <v>316</v>
      </c>
      <c r="B298" s="139">
        <v>0</v>
      </c>
      <c r="C298" s="139">
        <v>0</v>
      </c>
      <c r="D298" s="139">
        <v>31407.3999999999</v>
      </c>
      <c r="E298" s="139">
        <v>21523.453561999999</v>
      </c>
      <c r="F298" s="139">
        <v>9883.9464380000009</v>
      </c>
      <c r="G298" s="139">
        <v>21523.453561999999</v>
      </c>
      <c r="H298" s="139">
        <v>9883.9464380000009</v>
      </c>
      <c r="I298" s="139">
        <v>31407.4</v>
      </c>
    </row>
    <row r="299" spans="1:9" x14ac:dyDescent="0.25">
      <c r="A299" s="125" t="s">
        <v>317</v>
      </c>
      <c r="B299" s="139">
        <v>0</v>
      </c>
      <c r="C299" s="139">
        <v>0</v>
      </c>
      <c r="D299" s="139">
        <v>-2303731.64</v>
      </c>
      <c r="E299" s="139">
        <v>-1578793.4863819899</v>
      </c>
      <c r="F299" s="139">
        <v>-724938.15361799998</v>
      </c>
      <c r="G299" s="139">
        <v>-1578793.4863819899</v>
      </c>
      <c r="H299" s="139">
        <v>-724938.15361799998</v>
      </c>
      <c r="I299" s="139">
        <v>-2303731.6399999899</v>
      </c>
    </row>
    <row r="300" spans="1:9" x14ac:dyDescent="0.25">
      <c r="A300" s="125" t="s">
        <v>318</v>
      </c>
      <c r="B300" s="139">
        <v>0</v>
      </c>
      <c r="C300" s="139">
        <v>0</v>
      </c>
      <c r="D300" s="139">
        <v>517487.84</v>
      </c>
      <c r="E300" s="139">
        <v>354836.54431999999</v>
      </c>
      <c r="F300" s="139">
        <v>162651.29568000001</v>
      </c>
      <c r="G300" s="139">
        <v>354836.54431999999</v>
      </c>
      <c r="H300" s="139">
        <v>162651.29568000001</v>
      </c>
      <c r="I300" s="139">
        <v>517487.84</v>
      </c>
    </row>
    <row r="301" spans="1:9" x14ac:dyDescent="0.25">
      <c r="A301" s="125" t="s">
        <v>319</v>
      </c>
      <c r="B301" s="139">
        <v>0</v>
      </c>
      <c r="C301" s="139">
        <v>0</v>
      </c>
      <c r="D301" s="139">
        <v>5343350.8599999901</v>
      </c>
      <c r="E301" s="139">
        <v>3661189.3120280001</v>
      </c>
      <c r="F301" s="139">
        <v>1682161.547972</v>
      </c>
      <c r="G301" s="139">
        <v>3661189.3120280001</v>
      </c>
      <c r="H301" s="139">
        <v>1682161.547972</v>
      </c>
      <c r="I301" s="139">
        <v>5343350.8600000003</v>
      </c>
    </row>
    <row r="302" spans="1:9" x14ac:dyDescent="0.25">
      <c r="A302" s="128" t="s">
        <v>320</v>
      </c>
      <c r="B302" s="139">
        <v>0</v>
      </c>
      <c r="C302" s="139">
        <v>0</v>
      </c>
      <c r="D302" s="139">
        <v>6804664.8300000001</v>
      </c>
      <c r="E302" s="139">
        <v>4662738.7780269999</v>
      </c>
      <c r="F302" s="139">
        <v>2141926.0519730002</v>
      </c>
      <c r="G302" s="139">
        <v>4662738.7780269999</v>
      </c>
      <c r="H302" s="139">
        <v>2141926.0519730002</v>
      </c>
      <c r="I302" s="139">
        <v>6804664.8300000001</v>
      </c>
    </row>
    <row r="303" spans="1:9" x14ac:dyDescent="0.25">
      <c r="A303" s="125" t="s">
        <v>321</v>
      </c>
      <c r="B303" s="143">
        <v>-7376128.6299999999</v>
      </c>
      <c r="C303" s="143">
        <v>-2642762.5</v>
      </c>
      <c r="D303" s="143">
        <v>-80552484.659999996</v>
      </c>
      <c r="E303" s="144">
        <v>-55184752.552871898</v>
      </c>
      <c r="F303" s="144">
        <v>-25367732.107128002</v>
      </c>
      <c r="G303" s="144">
        <v>-62560881.1828719</v>
      </c>
      <c r="H303" s="144">
        <v>-28010494.607128002</v>
      </c>
      <c r="I303" s="144">
        <v>-90571375.789999902</v>
      </c>
    </row>
    <row r="304" spans="1:9" x14ac:dyDescent="0.25">
      <c r="A304" s="127" t="s">
        <v>322</v>
      </c>
      <c r="B304" s="138"/>
      <c r="C304" s="138"/>
      <c r="D304" s="138"/>
      <c r="E304" s="138"/>
      <c r="F304" s="138"/>
      <c r="G304" s="138"/>
      <c r="H304" s="138"/>
      <c r="I304" s="138"/>
    </row>
    <row r="305" spans="1:9" x14ac:dyDescent="0.25">
      <c r="A305" s="125" t="s">
        <v>323</v>
      </c>
      <c r="B305" s="139">
        <v>0</v>
      </c>
      <c r="C305" s="139">
        <v>0</v>
      </c>
      <c r="D305" s="139">
        <v>220079986.59999999</v>
      </c>
      <c r="E305" s="139">
        <v>150788482.9224</v>
      </c>
      <c r="F305" s="139">
        <v>69291503.677599996</v>
      </c>
      <c r="G305" s="139">
        <v>150788482.9224</v>
      </c>
      <c r="H305" s="139">
        <v>69291503.677599996</v>
      </c>
      <c r="I305" s="139">
        <v>220079986.59999999</v>
      </c>
    </row>
    <row r="306" spans="1:9" x14ac:dyDescent="0.25">
      <c r="A306" s="125" t="s">
        <v>324</v>
      </c>
      <c r="B306" s="139">
        <v>0</v>
      </c>
      <c r="C306" s="139">
        <v>0</v>
      </c>
      <c r="D306" s="139">
        <v>0</v>
      </c>
      <c r="E306" s="139">
        <v>0</v>
      </c>
      <c r="F306" s="139">
        <v>0</v>
      </c>
      <c r="G306" s="139">
        <v>0</v>
      </c>
      <c r="H306" s="139">
        <v>0</v>
      </c>
      <c r="I306" s="139">
        <v>0</v>
      </c>
    </row>
    <row r="307" spans="1:9" x14ac:dyDescent="0.25">
      <c r="A307" s="125" t="s">
        <v>325</v>
      </c>
      <c r="B307" s="139">
        <v>0</v>
      </c>
      <c r="C307" s="139">
        <v>0</v>
      </c>
      <c r="D307" s="139">
        <v>2987818.9499999899</v>
      </c>
      <c r="E307" s="139">
        <v>2047115.566683</v>
      </c>
      <c r="F307" s="139">
        <v>940703.383317</v>
      </c>
      <c r="G307" s="139">
        <v>2047115.566683</v>
      </c>
      <c r="H307" s="139">
        <v>940703.383317</v>
      </c>
      <c r="I307" s="139">
        <v>2987818.95</v>
      </c>
    </row>
    <row r="308" spans="1:9" x14ac:dyDescent="0.25">
      <c r="A308" s="125" t="s">
        <v>326</v>
      </c>
      <c r="B308" s="139">
        <v>9299.7599999999893</v>
      </c>
      <c r="C308" s="139">
        <v>5699.8799999999901</v>
      </c>
      <c r="D308" s="139">
        <v>2704223.83</v>
      </c>
      <c r="E308" s="139">
        <v>1852774.1334269999</v>
      </c>
      <c r="F308" s="139">
        <v>851449.69657300005</v>
      </c>
      <c r="G308" s="139">
        <v>1862073.8934269999</v>
      </c>
      <c r="H308" s="139">
        <v>857149.57657300006</v>
      </c>
      <c r="I308" s="139">
        <v>2719223.47</v>
      </c>
    </row>
    <row r="309" spans="1:9" x14ac:dyDescent="0.25">
      <c r="A309" s="125" t="s">
        <v>327</v>
      </c>
      <c r="B309" s="139">
        <v>0</v>
      </c>
      <c r="C309" s="139">
        <v>0</v>
      </c>
      <c r="D309" s="139">
        <v>0</v>
      </c>
      <c r="E309" s="139">
        <v>0</v>
      </c>
      <c r="F309" s="139">
        <v>0</v>
      </c>
      <c r="G309" s="139">
        <v>0</v>
      </c>
      <c r="H309" s="139">
        <v>0</v>
      </c>
      <c r="I309" s="139">
        <v>0</v>
      </c>
    </row>
    <row r="310" spans="1:9" x14ac:dyDescent="0.25">
      <c r="A310" s="125" t="s">
        <v>328</v>
      </c>
      <c r="B310" s="139">
        <v>0</v>
      </c>
      <c r="C310" s="139">
        <v>0</v>
      </c>
      <c r="D310" s="139">
        <v>0</v>
      </c>
      <c r="E310" s="139">
        <v>0</v>
      </c>
      <c r="F310" s="139">
        <v>0</v>
      </c>
      <c r="G310" s="139">
        <v>0</v>
      </c>
      <c r="H310" s="139">
        <v>0</v>
      </c>
      <c r="I310" s="139">
        <v>0</v>
      </c>
    </row>
    <row r="311" spans="1:9" x14ac:dyDescent="0.25">
      <c r="A311" s="125" t="s">
        <v>329</v>
      </c>
      <c r="B311" s="139">
        <v>0</v>
      </c>
      <c r="C311" s="139">
        <v>0</v>
      </c>
      <c r="D311" s="139">
        <v>32381.1</v>
      </c>
      <c r="E311" s="139">
        <v>22197.244049999899</v>
      </c>
      <c r="F311" s="139">
        <v>10183.855949999999</v>
      </c>
      <c r="G311" s="139">
        <v>22197.244049999899</v>
      </c>
      <c r="H311" s="139">
        <v>10183.855949999999</v>
      </c>
      <c r="I311" s="139">
        <v>32381.1</v>
      </c>
    </row>
    <row r="312" spans="1:9" x14ac:dyDescent="0.25">
      <c r="A312" s="125" t="s">
        <v>330</v>
      </c>
      <c r="B312" s="139">
        <v>16885191.390000001</v>
      </c>
      <c r="C312" s="139">
        <v>557505.22</v>
      </c>
      <c r="D312" s="139">
        <v>1856628.82</v>
      </c>
      <c r="E312" s="139">
        <v>1272026.3081380001</v>
      </c>
      <c r="F312" s="139">
        <v>584602.51186199998</v>
      </c>
      <c r="G312" s="139">
        <v>18157217.698137999</v>
      </c>
      <c r="H312" s="139">
        <v>1142107.731862</v>
      </c>
      <c r="I312" s="139">
        <v>19299325.43</v>
      </c>
    </row>
    <row r="313" spans="1:9" x14ac:dyDescent="0.25">
      <c r="A313" s="128" t="s">
        <v>331</v>
      </c>
      <c r="B313" s="139">
        <v>-5632026.9500000002</v>
      </c>
      <c r="C313" s="139">
        <v>-1647349.79</v>
      </c>
      <c r="D313" s="139">
        <v>-1222187.99</v>
      </c>
      <c r="E313" s="139">
        <v>-837236.765441</v>
      </c>
      <c r="F313" s="139">
        <v>-384951.22455899999</v>
      </c>
      <c r="G313" s="139">
        <v>-6469263.7154409997</v>
      </c>
      <c r="H313" s="139">
        <v>-2032301.01455899</v>
      </c>
      <c r="I313" s="139">
        <v>-8501564.7300000004</v>
      </c>
    </row>
    <row r="314" spans="1:9" x14ac:dyDescent="0.25">
      <c r="A314" s="125" t="s">
        <v>332</v>
      </c>
      <c r="B314" s="143">
        <v>11262464.199999999</v>
      </c>
      <c r="C314" s="143">
        <v>-1084144.69</v>
      </c>
      <c r="D314" s="143">
        <v>226438851.31</v>
      </c>
      <c r="E314" s="144">
        <v>155145359.40925601</v>
      </c>
      <c r="F314" s="144">
        <v>71293491.900742993</v>
      </c>
      <c r="G314" s="144">
        <v>166407823.60925701</v>
      </c>
      <c r="H314" s="144">
        <v>70209347.210742995</v>
      </c>
      <c r="I314" s="144">
        <v>236617170.81999999</v>
      </c>
    </row>
    <row r="315" spans="1:9" x14ac:dyDescent="0.25">
      <c r="A315" s="127" t="s">
        <v>333</v>
      </c>
      <c r="B315" s="138"/>
      <c r="C315" s="138"/>
      <c r="D315" s="138"/>
      <c r="E315" s="138"/>
      <c r="F315" s="138"/>
      <c r="G315" s="138"/>
      <c r="H315" s="138"/>
      <c r="I315" s="138"/>
    </row>
    <row r="316" spans="1:9" x14ac:dyDescent="0.25">
      <c r="A316" s="125" t="s">
        <v>334</v>
      </c>
      <c r="B316" s="139">
        <v>0</v>
      </c>
      <c r="C316" s="139">
        <v>0</v>
      </c>
      <c r="D316" s="139">
        <v>0</v>
      </c>
      <c r="E316" s="139">
        <v>0</v>
      </c>
      <c r="F316" s="139">
        <v>0</v>
      </c>
      <c r="G316" s="139">
        <v>0</v>
      </c>
      <c r="H316" s="139">
        <v>0</v>
      </c>
      <c r="I316" s="139">
        <v>0</v>
      </c>
    </row>
    <row r="317" spans="1:9" x14ac:dyDescent="0.25">
      <c r="A317" s="128" t="s">
        <v>335</v>
      </c>
      <c r="B317" s="139">
        <v>0</v>
      </c>
      <c r="C317" s="139">
        <v>0</v>
      </c>
      <c r="D317" s="139">
        <v>0</v>
      </c>
      <c r="E317" s="139">
        <v>0</v>
      </c>
      <c r="F317" s="139">
        <v>0</v>
      </c>
      <c r="G317" s="139">
        <v>0</v>
      </c>
      <c r="H317" s="139">
        <v>0</v>
      </c>
      <c r="I317" s="139">
        <v>0</v>
      </c>
    </row>
    <row r="318" spans="1:9" x14ac:dyDescent="0.25">
      <c r="A318" s="125" t="s">
        <v>336</v>
      </c>
      <c r="B318" s="143">
        <v>0</v>
      </c>
      <c r="C318" s="143">
        <v>0</v>
      </c>
      <c r="D318" s="143">
        <v>0</v>
      </c>
      <c r="E318" s="144">
        <v>0</v>
      </c>
      <c r="F318" s="144">
        <v>0</v>
      </c>
      <c r="G318" s="144">
        <v>0</v>
      </c>
      <c r="H318" s="144">
        <v>0</v>
      </c>
      <c r="I318" s="144">
        <v>0</v>
      </c>
    </row>
    <row r="319" spans="1:9" x14ac:dyDescent="0.25">
      <c r="A319" s="126"/>
      <c r="B319" s="140"/>
      <c r="C319" s="140"/>
      <c r="D319" s="140"/>
      <c r="E319" s="140"/>
      <c r="F319" s="140"/>
      <c r="G319" s="140"/>
      <c r="H319" s="140"/>
      <c r="I319" s="140"/>
    </row>
    <row r="320" spans="1:9" ht="15.75" thickBot="1" x14ac:dyDescent="0.3">
      <c r="A320" s="130" t="s">
        <v>1</v>
      </c>
      <c r="B320" s="151">
        <v>3886335.57</v>
      </c>
      <c r="C320" s="151">
        <v>-3726907.19</v>
      </c>
      <c r="D320" s="151">
        <v>145886366.65000001</v>
      </c>
      <c r="E320" s="152">
        <v>99960606.856384993</v>
      </c>
      <c r="F320" s="152">
        <v>45925759.793614998</v>
      </c>
      <c r="G320" s="152">
        <v>103846942.426385</v>
      </c>
      <c r="H320" s="152">
        <v>42198852.603615001</v>
      </c>
      <c r="I320" s="152">
        <v>146045795.03</v>
      </c>
    </row>
    <row r="321" spans="1:9" ht="15.75" thickTop="1" x14ac:dyDescent="0.25">
      <c r="A321" s="126"/>
      <c r="B321" s="140"/>
      <c r="C321" s="140"/>
      <c r="D321" s="140"/>
      <c r="E321" s="140"/>
      <c r="F321" s="140"/>
      <c r="G321" s="140"/>
      <c r="H321" s="140"/>
      <c r="I321" s="140"/>
    </row>
    <row r="322" spans="1:9" ht="15.75" thickBot="1" x14ac:dyDescent="0.3">
      <c r="A322" s="130" t="s">
        <v>0</v>
      </c>
      <c r="B322" s="178">
        <v>481294271.95999998</v>
      </c>
      <c r="C322" s="178">
        <v>181394940.38999999</v>
      </c>
      <c r="D322" s="178">
        <v>-331095234.42000002</v>
      </c>
      <c r="E322" s="179">
        <v>-222879006.57065499</v>
      </c>
      <c r="F322" s="179">
        <v>-108216227.849344</v>
      </c>
      <c r="G322" s="179">
        <v>258415265.38934401</v>
      </c>
      <c r="H322" s="179">
        <v>73178712.540656</v>
      </c>
      <c r="I322" s="179">
        <v>331593977.93000001</v>
      </c>
    </row>
    <row r="323" spans="1:9" ht="15.75" thickTop="1" x14ac:dyDescent="0.25">
      <c r="A323" s="126"/>
      <c r="B323" s="138"/>
      <c r="C323" s="138"/>
      <c r="D323" s="138"/>
      <c r="E323" s="138"/>
      <c r="F323" s="138"/>
      <c r="G323" s="138"/>
      <c r="H323" s="138"/>
      <c r="I323" s="138"/>
    </row>
    <row r="324" spans="1:9" x14ac:dyDescent="0.25">
      <c r="A324" s="125"/>
      <c r="B324" s="139"/>
      <c r="C324" s="139"/>
      <c r="D324" s="139"/>
      <c r="E324" s="139"/>
      <c r="F324" s="139"/>
      <c r="G324" s="139"/>
      <c r="H324" s="139"/>
      <c r="I324" s="139"/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6"/>
  <sheetViews>
    <sheetView workbookViewId="0">
      <selection activeCell="I20" sqref="I20"/>
    </sheetView>
  </sheetViews>
  <sheetFormatPr defaultColWidth="8.85546875" defaultRowHeight="12.75" outlineLevelRow="1" outlineLevelCol="1" x14ac:dyDescent="0.2"/>
  <cols>
    <col min="1" max="1" width="5.42578125" style="51" customWidth="1"/>
    <col min="2" max="2" width="44.5703125" style="51" customWidth="1"/>
    <col min="3" max="3" width="17.42578125" style="51" customWidth="1"/>
    <col min="4" max="4" width="17.140625" style="51" customWidth="1"/>
    <col min="5" max="5" width="13.140625" style="51" customWidth="1"/>
    <col min="6" max="6" width="14.140625" style="51" customWidth="1"/>
    <col min="7" max="7" width="11.85546875" style="51" customWidth="1"/>
    <col min="8" max="8" width="16.28515625" style="51" customWidth="1"/>
    <col min="9" max="9" width="8.85546875" style="51" customWidth="1"/>
    <col min="10" max="10" width="16.7109375" style="51" hidden="1" customWidth="1" outlineLevel="1"/>
    <col min="11" max="11" width="8.85546875" style="51" customWidth="1" collapsed="1"/>
    <col min="12" max="16384" width="8.85546875" style="51"/>
  </cols>
  <sheetData>
    <row r="1" spans="1:10" ht="15.95" customHeight="1" x14ac:dyDescent="0.2">
      <c r="A1" s="50"/>
      <c r="B1" s="189" t="s">
        <v>337</v>
      </c>
      <c r="C1" s="189"/>
      <c r="D1" s="189"/>
      <c r="E1" s="189"/>
      <c r="F1" s="189"/>
      <c r="G1" s="189"/>
      <c r="H1" s="189"/>
    </row>
    <row r="2" spans="1:10" ht="15.95" customHeight="1" x14ac:dyDescent="0.2">
      <c r="A2" s="52"/>
      <c r="B2" s="190" t="s">
        <v>357</v>
      </c>
      <c r="C2" s="190"/>
      <c r="D2" s="190"/>
      <c r="E2" s="190"/>
      <c r="F2" s="190"/>
      <c r="G2" s="190"/>
      <c r="H2" s="190"/>
    </row>
    <row r="3" spans="1:10" ht="15.95" customHeight="1" x14ac:dyDescent="0.2">
      <c r="A3" s="190" t="str">
        <f>Allocated!A3</f>
        <v>FOR THE 12 MONTHS ENDED MARCH 31, 2016</v>
      </c>
      <c r="B3" s="190"/>
      <c r="C3" s="190"/>
      <c r="D3" s="190"/>
      <c r="E3" s="190"/>
      <c r="F3" s="190"/>
      <c r="G3" s="190"/>
      <c r="H3" s="190"/>
    </row>
    <row r="4" spans="1:10" ht="15" customHeight="1" x14ac:dyDescent="0.2">
      <c r="A4" s="53"/>
      <c r="B4" s="191" t="str">
        <f>Allocated!A5</f>
        <v>(April through December 2015 is based on allocation factors developed using 12 ME 12/31/2014 information)</v>
      </c>
      <c r="C4" s="191"/>
      <c r="D4" s="191"/>
      <c r="E4" s="191"/>
      <c r="F4" s="191"/>
      <c r="G4" s="191"/>
      <c r="H4" s="191"/>
    </row>
    <row r="5" spans="1:10" ht="15.95" customHeight="1" x14ac:dyDescent="0.2">
      <c r="A5" s="53"/>
      <c r="B5" s="191" t="str">
        <f>Allocated!A6</f>
        <v>(January through March 2016 is based on allocation factors developed using 12 ME 12/31/2015 information)</v>
      </c>
      <c r="C5" s="191"/>
      <c r="D5" s="191"/>
      <c r="E5" s="191"/>
      <c r="F5" s="191"/>
      <c r="G5" s="191"/>
      <c r="H5" s="191"/>
    </row>
    <row r="6" spans="1:10" ht="10.5" customHeight="1" x14ac:dyDescent="0.2">
      <c r="J6" s="51" t="s">
        <v>358</v>
      </c>
    </row>
    <row r="7" spans="1:10" ht="25.5" x14ac:dyDescent="0.2">
      <c r="A7" s="54"/>
      <c r="B7" s="55" t="s">
        <v>359</v>
      </c>
      <c r="C7" s="56" t="s">
        <v>360</v>
      </c>
      <c r="D7" s="56" t="s">
        <v>361</v>
      </c>
      <c r="E7" s="57" t="s">
        <v>410</v>
      </c>
      <c r="F7" s="58" t="s">
        <v>411</v>
      </c>
      <c r="G7" s="59" t="s">
        <v>412</v>
      </c>
      <c r="H7" s="56" t="s">
        <v>33</v>
      </c>
    </row>
    <row r="8" spans="1:10" ht="15.95" customHeight="1" x14ac:dyDescent="0.2">
      <c r="A8" s="60" t="s">
        <v>18</v>
      </c>
      <c r="B8" s="61"/>
      <c r="C8" s="62"/>
      <c r="D8" s="62"/>
      <c r="E8" s="63"/>
      <c r="F8" s="64"/>
      <c r="G8" s="64"/>
      <c r="H8" s="65"/>
    </row>
    <row r="9" spans="1:10" ht="15.95" customHeight="1" x14ac:dyDescent="0.2">
      <c r="A9" s="60"/>
      <c r="B9" s="66" t="s">
        <v>362</v>
      </c>
      <c r="C9" s="67">
        <f>'UI Detail'!E199</f>
        <v>160682.17017</v>
      </c>
      <c r="D9" s="67">
        <f>'UI Detail'!F199</f>
        <v>115554.279829999</v>
      </c>
      <c r="E9" s="68">
        <v>1</v>
      </c>
      <c r="F9" s="69">
        <f>+C9/H9</f>
        <v>0.58168344608396383</v>
      </c>
      <c r="G9" s="69">
        <f>+D9/H9</f>
        <v>0.41831655391603606</v>
      </c>
      <c r="H9" s="70">
        <f>C9+D9</f>
        <v>276236.44999999902</v>
      </c>
    </row>
    <row r="10" spans="1:10" ht="15.95" customHeight="1" x14ac:dyDescent="0.2">
      <c r="A10" s="60" t="s">
        <v>363</v>
      </c>
      <c r="B10" s="66" t="s">
        <v>364</v>
      </c>
      <c r="C10" s="77">
        <f>'UI Detail'!E200</f>
        <v>352683.550973</v>
      </c>
      <c r="D10" s="77">
        <f>'UI Detail'!F200</f>
        <v>212907.709027</v>
      </c>
      <c r="E10" s="71">
        <v>2</v>
      </c>
      <c r="F10" s="69">
        <f>+C10/H10</f>
        <v>0.62356612613320794</v>
      </c>
      <c r="G10" s="69">
        <f>+D10/H10</f>
        <v>0.37643387386679206</v>
      </c>
      <c r="H10" s="65">
        <f>C10+D10</f>
        <v>565591.26</v>
      </c>
    </row>
    <row r="11" spans="1:10" ht="15.95" customHeight="1" x14ac:dyDescent="0.2">
      <c r="A11" s="60" t="s">
        <v>363</v>
      </c>
      <c r="B11" s="66" t="s">
        <v>365</v>
      </c>
      <c r="C11" s="77">
        <f>'UI Detail'!E201</f>
        <v>17914330.2737539</v>
      </c>
      <c r="D11" s="77">
        <f>'UI Detail'!F201</f>
        <v>12883673.7562459</v>
      </c>
      <c r="E11" s="71">
        <v>1</v>
      </c>
      <c r="F11" s="69">
        <f>+C11/H11</f>
        <v>0.58167179458460561</v>
      </c>
      <c r="G11" s="69">
        <f>+D11/H11</f>
        <v>0.41832820541539439</v>
      </c>
      <c r="H11" s="65">
        <f>C11+D11</f>
        <v>30798004.0299998</v>
      </c>
    </row>
    <row r="12" spans="1:10" ht="15.95" customHeight="1" x14ac:dyDescent="0.2">
      <c r="A12" s="60" t="s">
        <v>363</v>
      </c>
      <c r="B12" s="66" t="s">
        <v>366</v>
      </c>
      <c r="C12" s="180">
        <f>'UI Detail'!E203</f>
        <v>2295.4744459999902</v>
      </c>
      <c r="D12" s="180">
        <f>'UI Detail'!F203</f>
        <v>1649.9955540000001</v>
      </c>
      <c r="E12" s="72">
        <v>1</v>
      </c>
      <c r="F12" s="73">
        <f>+C12/H12</f>
        <v>0.58179999999999898</v>
      </c>
      <c r="G12" s="73">
        <f>+D12/H12</f>
        <v>0.41820000000000107</v>
      </c>
      <c r="H12" s="180">
        <f>C12+D12</f>
        <v>3945.4699999999903</v>
      </c>
    </row>
    <row r="13" spans="1:10" ht="15.95" customHeight="1" x14ac:dyDescent="0.2">
      <c r="A13" s="60" t="s">
        <v>363</v>
      </c>
      <c r="B13" s="61" t="s">
        <v>367</v>
      </c>
      <c r="C13" s="77">
        <f>SUM(C9:C12)</f>
        <v>18429991.469342899</v>
      </c>
      <c r="D13" s="77">
        <f>SUM(D9:D12)</f>
        <v>13213785.740656899</v>
      </c>
      <c r="E13" s="68"/>
      <c r="F13" s="74"/>
      <c r="G13" s="75"/>
      <c r="H13" s="65">
        <f>SUM(H9:H12)</f>
        <v>31643777.2099998</v>
      </c>
      <c r="J13" s="76">
        <f>H13-'UI Detail'!D204</f>
        <v>-1.0058283805847168E-7</v>
      </c>
    </row>
    <row r="14" spans="1:10" ht="15.95" customHeight="1" x14ac:dyDescent="0.2">
      <c r="A14" s="60" t="s">
        <v>17</v>
      </c>
      <c r="B14" s="61"/>
      <c r="C14" s="77"/>
      <c r="D14" s="77"/>
      <c r="E14" s="71"/>
      <c r="F14" s="75"/>
      <c r="G14" s="75"/>
      <c r="H14" s="65"/>
    </row>
    <row r="15" spans="1:10" ht="15.95" customHeight="1" x14ac:dyDescent="0.2">
      <c r="A15" s="60"/>
      <c r="B15" s="66" t="s">
        <v>368</v>
      </c>
      <c r="C15" s="77">
        <f>'UI Detail'!E206</f>
        <v>832236.39502699999</v>
      </c>
      <c r="D15" s="77">
        <f>'UI Detail'!F206</f>
        <v>598518.94497299998</v>
      </c>
      <c r="E15" s="68">
        <v>1</v>
      </c>
      <c r="F15" s="69">
        <f>+C15/H15</f>
        <v>0.58167624593803724</v>
      </c>
      <c r="G15" s="69">
        <f>+D15/H15</f>
        <v>0.41832375406196287</v>
      </c>
      <c r="H15" s="65">
        <f>C15+D15</f>
        <v>1430755.3399999999</v>
      </c>
    </row>
    <row r="16" spans="1:10" ht="15.95" customHeight="1" x14ac:dyDescent="0.2">
      <c r="A16" s="60" t="s">
        <v>363</v>
      </c>
      <c r="B16" s="66" t="s">
        <v>369</v>
      </c>
      <c r="C16" s="77">
        <f>'UI Detail'!E207</f>
        <v>738992.58975299902</v>
      </c>
      <c r="D16" s="77">
        <f>'UI Detail'!F207</f>
        <v>531429.27024700004</v>
      </c>
      <c r="E16" s="71">
        <v>1</v>
      </c>
      <c r="F16" s="69">
        <f>+C16/H16</f>
        <v>0.58169070685937319</v>
      </c>
      <c r="G16" s="69">
        <f>+D16/H16</f>
        <v>0.41830929314062693</v>
      </c>
      <c r="H16" s="65">
        <f t="shared" ref="H16:H21" si="0">C16+D16</f>
        <v>1270421.8599999989</v>
      </c>
    </row>
    <row r="17" spans="1:10" ht="15.95" customHeight="1" x14ac:dyDescent="0.2">
      <c r="A17" s="60" t="s">
        <v>363</v>
      </c>
      <c r="B17" s="66" t="s">
        <v>370</v>
      </c>
      <c r="C17" s="77">
        <f>'UI Detail'!E208</f>
        <v>88528.717145000002</v>
      </c>
      <c r="D17" s="77">
        <f>'UI Detail'!F208</f>
        <v>63669.882855000003</v>
      </c>
      <c r="E17" s="71">
        <v>1</v>
      </c>
      <c r="F17" s="69">
        <f>+C17/H17</f>
        <v>0.58166577843028777</v>
      </c>
      <c r="G17" s="69">
        <f>+D17/H17</f>
        <v>0.41833422156971223</v>
      </c>
      <c r="H17" s="65">
        <f t="shared" si="0"/>
        <v>152198.6</v>
      </c>
    </row>
    <row r="18" spans="1:10" ht="15.95" customHeight="1" x14ac:dyDescent="0.2">
      <c r="A18" s="60"/>
      <c r="B18" s="66" t="s">
        <v>371</v>
      </c>
      <c r="C18" s="77">
        <f>'UI Detail'!E209</f>
        <v>0</v>
      </c>
      <c r="D18" s="77">
        <f>'UI Detail'!F209</f>
        <v>0</v>
      </c>
      <c r="E18" s="71">
        <v>1</v>
      </c>
      <c r="F18" s="69"/>
      <c r="G18" s="69"/>
      <c r="H18" s="65">
        <f t="shared" si="0"/>
        <v>0</v>
      </c>
    </row>
    <row r="19" spans="1:10" ht="15.95" customHeight="1" x14ac:dyDescent="0.2">
      <c r="A19" s="60" t="s">
        <v>363</v>
      </c>
      <c r="B19" s="66" t="s">
        <v>372</v>
      </c>
      <c r="C19" s="77">
        <f>'UI Detail'!E210</f>
        <v>0</v>
      </c>
      <c r="D19" s="77">
        <f>'UI Detail'!F210</f>
        <v>0</v>
      </c>
      <c r="E19" s="71">
        <v>1</v>
      </c>
      <c r="F19" s="69"/>
      <c r="G19" s="69"/>
      <c r="H19" s="65">
        <f t="shared" si="0"/>
        <v>0</v>
      </c>
    </row>
    <row r="20" spans="1:10" ht="15.95" customHeight="1" x14ac:dyDescent="0.2">
      <c r="A20" s="60"/>
      <c r="B20" s="66" t="s">
        <v>373</v>
      </c>
      <c r="C20" s="77">
        <f>'UI Detail'!E211</f>
        <v>0</v>
      </c>
      <c r="D20" s="77">
        <f>'UI Detail'!F211</f>
        <v>0</v>
      </c>
      <c r="E20" s="71">
        <v>1</v>
      </c>
      <c r="F20" s="69"/>
      <c r="G20" s="69"/>
      <c r="H20" s="65">
        <f t="shared" si="0"/>
        <v>0</v>
      </c>
    </row>
    <row r="21" spans="1:10" ht="15.95" customHeight="1" x14ac:dyDescent="0.2">
      <c r="A21" s="60"/>
      <c r="B21" s="66" t="s">
        <v>374</v>
      </c>
      <c r="C21" s="180">
        <f>'UI Detail'!E212</f>
        <v>0</v>
      </c>
      <c r="D21" s="180">
        <f>'UI Detail'!F212</f>
        <v>0</v>
      </c>
      <c r="E21" s="72">
        <v>1</v>
      </c>
      <c r="F21" s="73"/>
      <c r="G21" s="73"/>
      <c r="H21" s="180">
        <f t="shared" si="0"/>
        <v>0</v>
      </c>
    </row>
    <row r="22" spans="1:10" ht="15.95" customHeight="1" x14ac:dyDescent="0.2">
      <c r="A22" s="60" t="s">
        <v>363</v>
      </c>
      <c r="B22" s="61" t="s">
        <v>367</v>
      </c>
      <c r="C22" s="77">
        <f>SUM(C15:C20)</f>
        <v>1659757.7019249992</v>
      </c>
      <c r="D22" s="77">
        <f>SUM(D15:D20)</f>
        <v>1193618.0980750001</v>
      </c>
      <c r="E22" s="68"/>
      <c r="F22" s="74"/>
      <c r="G22" s="75"/>
      <c r="H22" s="65">
        <f>SUM(H15:H20)</f>
        <v>2853375.7999999989</v>
      </c>
      <c r="J22" s="76">
        <f>+H22-'UI Detail'!D213</f>
        <v>0</v>
      </c>
    </row>
    <row r="23" spans="1:10" ht="15.95" customHeight="1" x14ac:dyDescent="0.2">
      <c r="A23" s="60" t="s">
        <v>15</v>
      </c>
      <c r="B23" s="61"/>
      <c r="C23" s="77"/>
      <c r="D23" s="77"/>
      <c r="E23" s="71"/>
      <c r="F23" s="75"/>
      <c r="G23" s="75"/>
      <c r="H23" s="65"/>
    </row>
    <row r="24" spans="1:10" ht="15.95" customHeight="1" x14ac:dyDescent="0.2">
      <c r="A24" s="60"/>
      <c r="B24" s="66" t="s">
        <v>375</v>
      </c>
      <c r="C24" s="77">
        <f>'UI Detail'!E218</f>
        <v>26243094.723184898</v>
      </c>
      <c r="D24" s="77">
        <f>'UI Detail'!F218</f>
        <v>12060358.106814999</v>
      </c>
      <c r="E24" s="68">
        <v>4</v>
      </c>
      <c r="F24" s="69">
        <f t="shared" ref="F24:F36" si="1">+C24/H24</f>
        <v>0.68513652906588296</v>
      </c>
      <c r="G24" s="69">
        <f t="shared" ref="G24:G36" si="2">+D24/H24</f>
        <v>0.31486347093411715</v>
      </c>
      <c r="H24" s="65">
        <f t="shared" ref="H24:H36" si="3">C24+D24</f>
        <v>38303452.829999894</v>
      </c>
    </row>
    <row r="25" spans="1:10" ht="15.95" customHeight="1" x14ac:dyDescent="0.2">
      <c r="A25" s="60"/>
      <c r="B25" s="66" t="s">
        <v>376</v>
      </c>
      <c r="C25" s="77">
        <f>'UI Detail'!E219</f>
        <v>2581908.9017059999</v>
      </c>
      <c r="D25" s="77">
        <f>'UI Detail'!F219</f>
        <v>1187130.2582940001</v>
      </c>
      <c r="E25" s="68">
        <v>4</v>
      </c>
      <c r="F25" s="69">
        <f t="shared" si="1"/>
        <v>0.68503106285210358</v>
      </c>
      <c r="G25" s="69">
        <f t="shared" si="2"/>
        <v>0.31496893714789631</v>
      </c>
      <c r="H25" s="65">
        <f t="shared" si="3"/>
        <v>3769039.16</v>
      </c>
    </row>
    <row r="26" spans="1:10" ht="15.95" customHeight="1" x14ac:dyDescent="0.2">
      <c r="A26" s="60" t="s">
        <v>363</v>
      </c>
      <c r="B26" s="66" t="s">
        <v>377</v>
      </c>
      <c r="C26" s="77">
        <f>'UI Detail'!E220</f>
        <v>-167041.03033400001</v>
      </c>
      <c r="D26" s="77">
        <f>'UI Detail'!F220</f>
        <v>-76761.809666000001</v>
      </c>
      <c r="E26" s="71">
        <v>4</v>
      </c>
      <c r="F26" s="69">
        <f t="shared" si="1"/>
        <v>0.68514800866962822</v>
      </c>
      <c r="G26" s="69">
        <f t="shared" si="2"/>
        <v>0.31485199133037167</v>
      </c>
      <c r="H26" s="65">
        <f t="shared" si="3"/>
        <v>-243802.84000000003</v>
      </c>
    </row>
    <row r="27" spans="1:10" ht="15.95" customHeight="1" x14ac:dyDescent="0.2">
      <c r="A27" s="60" t="s">
        <v>363</v>
      </c>
      <c r="B27" s="66" t="s">
        <v>378</v>
      </c>
      <c r="C27" s="77">
        <f>'UI Detail'!E221</f>
        <v>6155547.1345060002</v>
      </c>
      <c r="D27" s="77">
        <f>'UI Detail'!F221</f>
        <v>2831348.125494</v>
      </c>
      <c r="E27" s="71">
        <v>4</v>
      </c>
      <c r="F27" s="69">
        <f t="shared" si="1"/>
        <v>0.68494702079191705</v>
      </c>
      <c r="G27" s="69">
        <f t="shared" si="2"/>
        <v>0.31505297920808306</v>
      </c>
      <c r="H27" s="65">
        <f t="shared" si="3"/>
        <v>8986895.2599999998</v>
      </c>
    </row>
    <row r="28" spans="1:10" ht="15.95" customHeight="1" x14ac:dyDescent="0.2">
      <c r="A28" s="60" t="s">
        <v>363</v>
      </c>
      <c r="B28" s="66" t="s">
        <v>379</v>
      </c>
      <c r="C28" s="77">
        <f>'UI Detail'!E222</f>
        <v>325741.57193799998</v>
      </c>
      <c r="D28" s="77">
        <f>'UI Detail'!F222</f>
        <v>208502.89806199999</v>
      </c>
      <c r="E28" s="71">
        <v>3</v>
      </c>
      <c r="F28" s="69">
        <f t="shared" si="1"/>
        <v>0.60972380666476533</v>
      </c>
      <c r="G28" s="69">
        <f t="shared" si="2"/>
        <v>0.39027619333523472</v>
      </c>
      <c r="H28" s="65">
        <f t="shared" si="3"/>
        <v>534244.47</v>
      </c>
    </row>
    <row r="29" spans="1:10" ht="15.95" customHeight="1" x14ac:dyDescent="0.2">
      <c r="A29" s="60" t="s">
        <v>363</v>
      </c>
      <c r="B29" s="66" t="s">
        <v>380</v>
      </c>
      <c r="C29" s="77">
        <f>'UI Detail'!E223</f>
        <v>2814653.4583899998</v>
      </c>
      <c r="D29" s="77">
        <f>'UI Detail'!F223</f>
        <v>2024221.84161</v>
      </c>
      <c r="E29" s="71">
        <v>1</v>
      </c>
      <c r="F29" s="69">
        <f t="shared" si="1"/>
        <v>0.5816751381028562</v>
      </c>
      <c r="G29" s="69">
        <f t="shared" si="2"/>
        <v>0.41832486189714374</v>
      </c>
      <c r="H29" s="65">
        <f t="shared" si="3"/>
        <v>4838875.3</v>
      </c>
    </row>
    <row r="30" spans="1:10" ht="15.95" customHeight="1" x14ac:dyDescent="0.2">
      <c r="A30" s="60" t="s">
        <v>363</v>
      </c>
      <c r="B30" s="66" t="s">
        <v>381</v>
      </c>
      <c r="C30" s="77">
        <f>'UI Detail'!E224</f>
        <v>7160251.8383799996</v>
      </c>
      <c r="D30" s="77">
        <f>'UI Detail'!F224</f>
        <v>3120232.76162</v>
      </c>
      <c r="E30" s="71">
        <v>5</v>
      </c>
      <c r="F30" s="69">
        <f t="shared" si="1"/>
        <v>0.6964897197920028</v>
      </c>
      <c r="G30" s="69">
        <f t="shared" si="2"/>
        <v>0.3035102802079972</v>
      </c>
      <c r="H30" s="65">
        <f t="shared" si="3"/>
        <v>10280484.6</v>
      </c>
    </row>
    <row r="31" spans="1:10" ht="15.95" customHeight="1" x14ac:dyDescent="0.2">
      <c r="A31" s="60"/>
      <c r="B31" s="66" t="s">
        <v>382</v>
      </c>
      <c r="C31" s="77">
        <f>'UI Detail'!E225</f>
        <v>462272.48336199898</v>
      </c>
      <c r="D31" s="77">
        <f>'UI Detail'!F225</f>
        <v>212609.29663799901</v>
      </c>
      <c r="E31" s="71">
        <v>4</v>
      </c>
      <c r="F31" s="69"/>
      <c r="G31" s="69"/>
      <c r="H31" s="65">
        <f t="shared" si="3"/>
        <v>674881.77999999793</v>
      </c>
    </row>
    <row r="32" spans="1:10" ht="15.95" customHeight="1" x14ac:dyDescent="0.2">
      <c r="A32" s="60" t="s">
        <v>363</v>
      </c>
      <c r="B32" s="66" t="s">
        <v>383</v>
      </c>
      <c r="C32" s="77">
        <f>'UI Detail'!E226</f>
        <v>15803.256845</v>
      </c>
      <c r="D32" s="77">
        <f>'UI Detail'!F226</f>
        <v>7253.3331550000003</v>
      </c>
      <c r="E32" s="71">
        <v>4</v>
      </c>
      <c r="F32" s="69">
        <f t="shared" si="1"/>
        <v>0.68541171287688252</v>
      </c>
      <c r="G32" s="69">
        <f t="shared" si="2"/>
        <v>0.31458828712311754</v>
      </c>
      <c r="H32" s="65">
        <f t="shared" si="3"/>
        <v>23056.59</v>
      </c>
    </row>
    <row r="33" spans="1:10" ht="15.95" customHeight="1" x14ac:dyDescent="0.2">
      <c r="A33" s="60" t="s">
        <v>363</v>
      </c>
      <c r="B33" s="66" t="s">
        <v>384</v>
      </c>
      <c r="C33" s="77">
        <f>'UI Detail'!E227</f>
        <v>1506765.3760889999</v>
      </c>
      <c r="D33" s="77">
        <f>'UI Detail'!F227</f>
        <v>692748.55391099898</v>
      </c>
      <c r="E33" s="71">
        <v>4</v>
      </c>
      <c r="F33" s="69">
        <f t="shared" si="1"/>
        <v>0.68504470716809729</v>
      </c>
      <c r="G33" s="69">
        <f t="shared" si="2"/>
        <v>0.31495529283190282</v>
      </c>
      <c r="H33" s="65">
        <f t="shared" si="3"/>
        <v>2199513.9299999988</v>
      </c>
    </row>
    <row r="34" spans="1:10" ht="15.95" customHeight="1" x14ac:dyDescent="0.2">
      <c r="A34" s="60" t="s">
        <v>363</v>
      </c>
      <c r="B34" s="66" t="s">
        <v>385</v>
      </c>
      <c r="C34" s="77">
        <f>'UI Detail'!E228</f>
        <v>7376569.8044969998</v>
      </c>
      <c r="D34" s="77">
        <f>'UI Detail'!F228</f>
        <v>3389896.3855029899</v>
      </c>
      <c r="E34" s="71">
        <v>4</v>
      </c>
      <c r="F34" s="69">
        <f t="shared" si="1"/>
        <v>0.68514307984809697</v>
      </c>
      <c r="G34" s="69">
        <f t="shared" si="2"/>
        <v>0.31485692015190297</v>
      </c>
      <c r="H34" s="65">
        <f t="shared" si="3"/>
        <v>10766466.18999999</v>
      </c>
    </row>
    <row r="35" spans="1:10" ht="15.95" customHeight="1" x14ac:dyDescent="0.2">
      <c r="A35" s="60"/>
      <c r="B35" s="66" t="s">
        <v>386</v>
      </c>
      <c r="C35" s="77">
        <f>'UI Detail'!E229</f>
        <v>0</v>
      </c>
      <c r="D35" s="77">
        <f>'UI Detail'!F229</f>
        <v>0</v>
      </c>
      <c r="E35" s="71">
        <v>4</v>
      </c>
      <c r="F35" s="69"/>
      <c r="G35" s="69"/>
      <c r="H35" s="65">
        <f t="shared" si="3"/>
        <v>0</v>
      </c>
    </row>
    <row r="36" spans="1:10" ht="15.95" customHeight="1" x14ac:dyDescent="0.2">
      <c r="A36" s="60"/>
      <c r="B36" s="66" t="s">
        <v>387</v>
      </c>
      <c r="C36" s="180">
        <f>'UI Detail'!E230</f>
        <v>10446370.946438</v>
      </c>
      <c r="D36" s="180">
        <f>'UI Detail'!F230</f>
        <v>4802373.89356199</v>
      </c>
      <c r="E36" s="72">
        <v>4</v>
      </c>
      <c r="F36" s="73">
        <f t="shared" si="1"/>
        <v>0.68506431552552671</v>
      </c>
      <c r="G36" s="73">
        <f t="shared" si="2"/>
        <v>0.31493568447447334</v>
      </c>
      <c r="H36" s="180">
        <f t="shared" si="3"/>
        <v>15248744.839999989</v>
      </c>
    </row>
    <row r="37" spans="1:10" ht="15.95" customHeight="1" x14ac:dyDescent="0.2">
      <c r="A37" s="60" t="s">
        <v>363</v>
      </c>
      <c r="B37" s="61" t="s">
        <v>367</v>
      </c>
      <c r="C37" s="77">
        <f>SUM(C24:C36)</f>
        <v>64921938.465001896</v>
      </c>
      <c r="D37" s="77">
        <f>SUM(D24:D36)</f>
        <v>30459913.644997977</v>
      </c>
      <c r="E37" s="68"/>
      <c r="F37" s="74"/>
      <c r="G37" s="75"/>
      <c r="H37" s="65">
        <f>SUM(H24:H36)</f>
        <v>95381852.10999985</v>
      </c>
      <c r="J37" s="76">
        <f>+H37-'UI Detail'!D231</f>
        <v>0</v>
      </c>
    </row>
    <row r="38" spans="1:10" ht="15.95" customHeight="1" x14ac:dyDescent="0.2">
      <c r="A38" s="60" t="s">
        <v>388</v>
      </c>
      <c r="B38" s="61"/>
      <c r="C38" s="77"/>
      <c r="D38" s="77"/>
      <c r="E38" s="71"/>
      <c r="F38" s="75"/>
      <c r="G38" s="75"/>
      <c r="H38" s="65"/>
    </row>
    <row r="39" spans="1:10" ht="15.95" customHeight="1" x14ac:dyDescent="0.2">
      <c r="A39" s="60"/>
      <c r="B39" s="66" t="s">
        <v>389</v>
      </c>
      <c r="C39" s="77">
        <f>'UI Detail'!E236</f>
        <v>14492003.468389001</v>
      </c>
      <c r="D39" s="77">
        <f>'UI Detail'!F236</f>
        <v>6660312.6416109996</v>
      </c>
      <c r="E39" s="71">
        <v>4</v>
      </c>
      <c r="F39" s="69">
        <f>+C39/H39</f>
        <v>0.68512608231765881</v>
      </c>
      <c r="G39" s="69">
        <f>+D39/H39</f>
        <v>0.31487391768234119</v>
      </c>
      <c r="H39" s="65">
        <f t="shared" ref="H39:H45" si="4">C39+D39</f>
        <v>21152316.109999999</v>
      </c>
    </row>
    <row r="40" spans="1:10" ht="15.95" customHeight="1" x14ac:dyDescent="0.2">
      <c r="A40" s="60"/>
      <c r="B40" s="78" t="s">
        <v>413</v>
      </c>
      <c r="C40" s="180">
        <f>'UI Detail'!E237</f>
        <v>134519.03100799999</v>
      </c>
      <c r="D40" s="180">
        <f>'UI Detail'!F237</f>
        <v>61809.468992000002</v>
      </c>
      <c r="E40" s="72">
        <v>4</v>
      </c>
      <c r="F40" s="73">
        <f>+C40/H40</f>
        <v>0.6851732224715209</v>
      </c>
      <c r="G40" s="73">
        <f>+D40/H40</f>
        <v>0.31482677752847904</v>
      </c>
      <c r="H40" s="180">
        <f t="shared" si="4"/>
        <v>196328.5</v>
      </c>
    </row>
    <row r="41" spans="1:10" ht="15.95" customHeight="1" x14ac:dyDescent="0.2">
      <c r="A41" s="60"/>
      <c r="B41" s="61" t="s">
        <v>367</v>
      </c>
      <c r="C41" s="77">
        <f>SUM(C39:C40)</f>
        <v>14626522.499397</v>
      </c>
      <c r="D41" s="77">
        <f>SUM(D39:D40)</f>
        <v>6722122.110603</v>
      </c>
      <c r="E41" s="68"/>
      <c r="F41" s="75"/>
      <c r="G41" s="75"/>
      <c r="H41" s="65">
        <f>SUM(H39:H40)</f>
        <v>21348644.609999999</v>
      </c>
      <c r="J41" s="76">
        <f>+H41-'UI Detail'!D238</f>
        <v>0</v>
      </c>
    </row>
    <row r="42" spans="1:10" ht="15.95" customHeight="1" x14ac:dyDescent="0.2">
      <c r="A42" s="60" t="s">
        <v>13</v>
      </c>
      <c r="B42" s="66"/>
      <c r="C42" s="77"/>
      <c r="D42" s="77"/>
      <c r="E42" s="68"/>
      <c r="F42" s="75"/>
      <c r="G42" s="75"/>
      <c r="H42" s="65"/>
    </row>
    <row r="43" spans="1:10" ht="15.95" customHeight="1" x14ac:dyDescent="0.2">
      <c r="A43" s="60"/>
      <c r="B43" s="66" t="s">
        <v>390</v>
      </c>
      <c r="C43" s="77">
        <f>'UI Detail'!E240</f>
        <v>20051289.657612901</v>
      </c>
      <c r="D43" s="77">
        <f>'UI Detail'!F240</f>
        <v>9215015.6123869997</v>
      </c>
      <c r="E43" s="71">
        <v>4</v>
      </c>
      <c r="F43" s="69">
        <f>+C43/H43</f>
        <v>0.68513225269220912</v>
      </c>
      <c r="G43" s="69">
        <f>+D43/H43</f>
        <v>0.31486774730779099</v>
      </c>
      <c r="H43" s="65">
        <f t="shared" si="4"/>
        <v>29266305.269999899</v>
      </c>
    </row>
    <row r="44" spans="1:10" ht="15.95" customHeight="1" x14ac:dyDescent="0.2">
      <c r="A44" s="60"/>
      <c r="B44" s="66" t="s">
        <v>391</v>
      </c>
      <c r="C44" s="77">
        <f>'UI Detail'!E241</f>
        <v>0</v>
      </c>
      <c r="D44" s="77">
        <f>'UI Detail'!F241</f>
        <v>0</v>
      </c>
      <c r="E44" s="71">
        <v>4</v>
      </c>
      <c r="F44" s="69"/>
      <c r="G44" s="69"/>
      <c r="H44" s="65">
        <f t="shared" si="4"/>
        <v>0</v>
      </c>
    </row>
    <row r="45" spans="1:10" ht="15.95" customHeight="1" x14ac:dyDescent="0.2">
      <c r="A45" s="60"/>
      <c r="B45" s="78" t="s">
        <v>392</v>
      </c>
      <c r="C45" s="180">
        <f>'UI Detail'!E242</f>
        <v>7790.5852629999899</v>
      </c>
      <c r="D45" s="180">
        <f>'UI Detail'!F242</f>
        <v>3581.784737</v>
      </c>
      <c r="E45" s="72">
        <v>4</v>
      </c>
      <c r="F45" s="73">
        <f>+C45/H45</f>
        <v>0.68504500495499154</v>
      </c>
      <c r="G45" s="73">
        <f>+D45/H45</f>
        <v>0.31495499504500846</v>
      </c>
      <c r="H45" s="65">
        <f t="shared" si="4"/>
        <v>11372.36999999999</v>
      </c>
    </row>
    <row r="46" spans="1:10" ht="15.95" customHeight="1" x14ac:dyDescent="0.2">
      <c r="A46" s="60" t="s">
        <v>363</v>
      </c>
      <c r="B46" s="61" t="s">
        <v>367</v>
      </c>
      <c r="C46" s="77">
        <f>SUM(C43:C45)</f>
        <v>20059080.2428759</v>
      </c>
      <c r="D46" s="77">
        <f>SUM(D43:D45)</f>
        <v>9218597.3971239999</v>
      </c>
      <c r="E46" s="68"/>
      <c r="F46" s="75"/>
      <c r="G46" s="75"/>
      <c r="H46" s="181">
        <f>SUM(H43:H45)</f>
        <v>29277677.6399999</v>
      </c>
      <c r="J46" s="76">
        <f>+H46-'UI Detail'!D243</f>
        <v>0</v>
      </c>
    </row>
    <row r="47" spans="1:10" ht="15.95" customHeight="1" x14ac:dyDescent="0.2">
      <c r="A47" s="60" t="s">
        <v>393</v>
      </c>
      <c r="B47" s="61"/>
      <c r="C47" s="77"/>
      <c r="D47" s="77"/>
      <c r="E47" s="71"/>
      <c r="F47" s="75"/>
      <c r="G47" s="75"/>
      <c r="H47" s="65"/>
    </row>
    <row r="48" spans="1:10" ht="15.95" customHeight="1" x14ac:dyDescent="0.2">
      <c r="A48" s="60"/>
      <c r="B48" s="78" t="s">
        <v>394</v>
      </c>
      <c r="C48" s="180">
        <f>'UI Detail'!E262</f>
        <v>3221109.3357279999</v>
      </c>
      <c r="D48" s="180">
        <f>'UI Detail'!F262</f>
        <v>1482431.064272</v>
      </c>
      <c r="E48" s="79">
        <v>4</v>
      </c>
      <c r="F48" s="73">
        <f>+C48/H48</f>
        <v>0.68482654804623333</v>
      </c>
      <c r="G48" s="73">
        <f>+D48/H48</f>
        <v>0.31517345195376656</v>
      </c>
      <c r="H48" s="65">
        <f>C48+D48</f>
        <v>4703540.4000000004</v>
      </c>
      <c r="J48" s="76"/>
    </row>
    <row r="49" spans="1:10" ht="15.95" customHeight="1" x14ac:dyDescent="0.2">
      <c r="A49" s="60" t="s">
        <v>363</v>
      </c>
      <c r="B49" s="61" t="s">
        <v>367</v>
      </c>
      <c r="C49" s="77">
        <f>C48</f>
        <v>3221109.3357279999</v>
      </c>
      <c r="D49" s="77">
        <f>D48</f>
        <v>1482431.064272</v>
      </c>
      <c r="E49" s="68"/>
      <c r="F49" s="75"/>
      <c r="G49" s="75"/>
      <c r="H49" s="181">
        <f>SUM(H48)</f>
        <v>4703540.4000000004</v>
      </c>
      <c r="J49" s="76">
        <f>+H49-'UI Detail'!D263</f>
        <v>0</v>
      </c>
    </row>
    <row r="50" spans="1:10" ht="15.95" customHeight="1" x14ac:dyDescent="0.2">
      <c r="A50" s="60"/>
      <c r="B50" s="61"/>
      <c r="C50" s="77"/>
      <c r="D50" s="77"/>
      <c r="E50" s="68"/>
      <c r="F50" s="75"/>
      <c r="G50" s="75"/>
      <c r="H50" s="65"/>
    </row>
    <row r="51" spans="1:10" ht="15.95" customHeight="1" x14ac:dyDescent="0.2">
      <c r="A51" s="80" t="s">
        <v>395</v>
      </c>
      <c r="B51" s="81"/>
      <c r="C51" s="77"/>
      <c r="D51" s="77"/>
      <c r="E51" s="83"/>
      <c r="F51" s="82"/>
      <c r="G51" s="82"/>
      <c r="H51" s="65"/>
    </row>
    <row r="52" spans="1:10" ht="15.95" customHeight="1" x14ac:dyDescent="0.2">
      <c r="A52" s="80"/>
      <c r="B52" s="78" t="s">
        <v>396</v>
      </c>
      <c r="C52" s="180">
        <v>0</v>
      </c>
      <c r="D52" s="180">
        <v>0</v>
      </c>
      <c r="E52" s="79">
        <v>4</v>
      </c>
      <c r="F52" s="73"/>
      <c r="G52" s="73"/>
      <c r="H52" s="182">
        <v>0</v>
      </c>
    </row>
    <row r="53" spans="1:10" ht="15.95" customHeight="1" x14ac:dyDescent="0.2">
      <c r="A53" s="80"/>
      <c r="B53" s="61" t="s">
        <v>367</v>
      </c>
      <c r="C53" s="77">
        <f>SUM(C52)</f>
        <v>0</v>
      </c>
      <c r="D53" s="77">
        <f>SUM(D52)</f>
        <v>0</v>
      </c>
      <c r="E53" s="68"/>
      <c r="F53" s="75"/>
      <c r="G53" s="75"/>
      <c r="H53" s="65">
        <f>SUM(H52)</f>
        <v>0</v>
      </c>
    </row>
    <row r="54" spans="1:10" ht="15.95" customHeight="1" x14ac:dyDescent="0.2">
      <c r="A54" s="80"/>
      <c r="B54" s="81"/>
      <c r="C54" s="77"/>
      <c r="D54" s="77"/>
      <c r="E54" s="68"/>
      <c r="F54" s="75"/>
      <c r="G54" s="75"/>
      <c r="H54" s="65"/>
    </row>
    <row r="55" spans="1:10" ht="15.95" customHeight="1" x14ac:dyDescent="0.2">
      <c r="A55" s="84" t="s">
        <v>397</v>
      </c>
      <c r="B55" s="61"/>
      <c r="C55" s="77"/>
      <c r="D55" s="77"/>
      <c r="E55" s="71"/>
      <c r="F55" s="75"/>
      <c r="G55" s="75"/>
      <c r="H55" s="65"/>
    </row>
    <row r="56" spans="1:10" ht="15.95" customHeight="1" x14ac:dyDescent="0.2">
      <c r="A56" s="84"/>
      <c r="B56" s="78" t="s">
        <v>398</v>
      </c>
      <c r="C56" s="77">
        <f>'UI Detail'!E270</f>
        <v>0</v>
      </c>
      <c r="D56" s="77">
        <f>'UI Detail'!F270</f>
        <v>0</v>
      </c>
      <c r="E56" s="71">
        <v>4</v>
      </c>
      <c r="F56" s="69">
        <v>0</v>
      </c>
      <c r="G56" s="69">
        <v>0</v>
      </c>
      <c r="H56" s="65">
        <f>C56+D56</f>
        <v>0</v>
      </c>
    </row>
    <row r="57" spans="1:10" ht="15.95" customHeight="1" x14ac:dyDescent="0.2">
      <c r="A57" s="60"/>
      <c r="B57" s="78" t="s">
        <v>399</v>
      </c>
      <c r="C57" s="180">
        <f>'UI Detail'!E271</f>
        <v>0</v>
      </c>
      <c r="D57" s="180">
        <f>'UI Detail'!F271</f>
        <v>0</v>
      </c>
      <c r="E57" s="85">
        <v>4</v>
      </c>
      <c r="F57" s="73">
        <v>0</v>
      </c>
      <c r="G57" s="73">
        <v>0</v>
      </c>
      <c r="H57" s="180">
        <f>C57+D57</f>
        <v>0</v>
      </c>
    </row>
    <row r="58" spans="1:10" ht="15.95" customHeight="1" x14ac:dyDescent="0.2">
      <c r="A58" s="86" t="s">
        <v>363</v>
      </c>
      <c r="B58" s="87" t="s">
        <v>367</v>
      </c>
      <c r="C58" s="180">
        <f>SUM(C56:C57)</f>
        <v>0</v>
      </c>
      <c r="D58" s="180">
        <f>SUM(D56:D57)</f>
        <v>0</v>
      </c>
      <c r="E58" s="79"/>
      <c r="F58" s="88"/>
      <c r="G58" s="88"/>
      <c r="H58" s="180">
        <f>SUM(H56:H57)</f>
        <v>0</v>
      </c>
      <c r="J58" s="76">
        <f>+H58-'UI Detail'!D273</f>
        <v>0</v>
      </c>
    </row>
    <row r="59" spans="1:10" ht="12" customHeight="1" x14ac:dyDescent="0.2">
      <c r="A59" s="60"/>
      <c r="B59" s="61"/>
      <c r="C59" s="77"/>
      <c r="D59" s="77"/>
      <c r="E59" s="77"/>
      <c r="F59" s="75"/>
      <c r="G59" s="75"/>
      <c r="H59" s="65"/>
    </row>
    <row r="60" spans="1:10" ht="15.95" customHeight="1" x14ac:dyDescent="0.35">
      <c r="A60" s="86" t="s">
        <v>400</v>
      </c>
      <c r="B60" s="87"/>
      <c r="C60" s="89">
        <f>C58+C53+C49+C46+C41+C37+C22+C13</f>
        <v>122918399.7142707</v>
      </c>
      <c r="D60" s="89">
        <f>D13+D22+D37+D41+D46+D49+D53+D58</f>
        <v>62290468.055728875</v>
      </c>
      <c r="E60" s="89"/>
      <c r="F60" s="90"/>
      <c r="G60" s="91"/>
      <c r="H60" s="92">
        <f>H13+H22+H37+H41+H46+H49+H53+H58</f>
        <v>185208867.76999956</v>
      </c>
    </row>
    <row r="61" spans="1:10" ht="11.25" customHeight="1" x14ac:dyDescent="0.2">
      <c r="C61" s="93"/>
      <c r="D61" s="93"/>
      <c r="E61" s="93"/>
      <c r="F61" s="93"/>
    </row>
    <row r="62" spans="1:10" ht="15.95" customHeight="1" x14ac:dyDescent="0.2">
      <c r="E62" s="94" t="s">
        <v>35</v>
      </c>
      <c r="F62" s="95" t="s">
        <v>34</v>
      </c>
      <c r="G62" s="96" t="s">
        <v>35</v>
      </c>
      <c r="H62" s="97" t="s">
        <v>34</v>
      </c>
    </row>
    <row r="63" spans="1:10" ht="15.95" customHeight="1" x14ac:dyDescent="0.2">
      <c r="B63" s="98" t="s">
        <v>401</v>
      </c>
      <c r="C63" s="99"/>
      <c r="D63" s="99"/>
      <c r="E63" s="185" t="s">
        <v>414</v>
      </c>
      <c r="F63" s="186"/>
      <c r="G63" s="187" t="s">
        <v>415</v>
      </c>
      <c r="H63" s="188"/>
    </row>
    <row r="64" spans="1:10" ht="15.95" customHeight="1" x14ac:dyDescent="0.2">
      <c r="B64" s="100">
        <v>1</v>
      </c>
      <c r="C64" s="101" t="s">
        <v>402</v>
      </c>
      <c r="D64" s="102"/>
      <c r="E64" s="103">
        <v>0.58179999999999998</v>
      </c>
      <c r="F64" s="104">
        <v>0.41820000000000002</v>
      </c>
      <c r="G64" s="44">
        <v>0.58130000000000004</v>
      </c>
      <c r="H64" s="45">
        <v>0.41870000000000002</v>
      </c>
      <c r="J64" s="105"/>
    </row>
    <row r="65" spans="1:11" ht="15.95" customHeight="1" x14ac:dyDescent="0.2">
      <c r="B65" s="100">
        <v>2</v>
      </c>
      <c r="C65" s="101" t="s">
        <v>403</v>
      </c>
      <c r="D65" s="102"/>
      <c r="E65" s="106">
        <v>0.62270000000000003</v>
      </c>
      <c r="F65" s="107">
        <v>0.37730000000000002</v>
      </c>
      <c r="G65" s="47">
        <v>0.62680000000000002</v>
      </c>
      <c r="H65" s="46">
        <v>0.37319999999999998</v>
      </c>
    </row>
    <row r="66" spans="1:11" ht="15.95" customHeight="1" x14ac:dyDescent="0.2">
      <c r="B66" s="100">
        <v>3</v>
      </c>
      <c r="C66" s="102" t="s">
        <v>404</v>
      </c>
      <c r="D66" s="102"/>
      <c r="E66" s="106">
        <v>0.6099</v>
      </c>
      <c r="F66" s="107">
        <v>0.3901</v>
      </c>
      <c r="G66" s="47">
        <v>0.60940000000000005</v>
      </c>
      <c r="H66" s="46">
        <v>0.3906</v>
      </c>
    </row>
    <row r="67" spans="1:11" ht="15.95" customHeight="1" x14ac:dyDescent="0.2">
      <c r="B67" s="100">
        <v>4</v>
      </c>
      <c r="C67" s="101" t="s">
        <v>405</v>
      </c>
      <c r="D67" s="102"/>
      <c r="E67" s="106">
        <v>0.6855</v>
      </c>
      <c r="F67" s="107">
        <v>0.3145</v>
      </c>
      <c r="G67" s="47">
        <v>0.68410000000000004</v>
      </c>
      <c r="H67" s="46">
        <v>0.31590000000000001</v>
      </c>
      <c r="K67" s="108"/>
    </row>
    <row r="68" spans="1:11" ht="15.95" customHeight="1" x14ac:dyDescent="0.2">
      <c r="B68" s="85">
        <v>5</v>
      </c>
      <c r="C68" s="109" t="s">
        <v>406</v>
      </c>
      <c r="D68" s="110"/>
      <c r="E68" s="111">
        <v>0.69589999999999996</v>
      </c>
      <c r="F68" s="112">
        <v>0.30409999999999998</v>
      </c>
      <c r="G68" s="48">
        <v>0.69989999999999997</v>
      </c>
      <c r="H68" s="49">
        <v>0.30009999999999998</v>
      </c>
    </row>
    <row r="69" spans="1:11" ht="15.95" customHeight="1" x14ac:dyDescent="0.2">
      <c r="B69" s="113"/>
      <c r="C69" s="113"/>
      <c r="D69" s="113"/>
      <c r="E69" s="113"/>
      <c r="F69" s="113"/>
      <c r="G69" s="113"/>
    </row>
    <row r="70" spans="1:11" ht="15.95" hidden="1" customHeight="1" outlineLevel="1" x14ac:dyDescent="0.2">
      <c r="B70" s="113" t="s">
        <v>407</v>
      </c>
      <c r="C70" s="113"/>
      <c r="D70" s="113"/>
      <c r="E70" s="113"/>
      <c r="F70" s="113"/>
      <c r="G70" s="113"/>
    </row>
    <row r="71" spans="1:11" ht="15.95" hidden="1" customHeight="1" outlineLevel="1" x14ac:dyDescent="0.25">
      <c r="B71" s="51" t="s">
        <v>408</v>
      </c>
      <c r="C71" s="114">
        <f>-C60-'UI Detail'!E275</f>
        <v>2.9802322387695313E-7</v>
      </c>
      <c r="D71" s="114">
        <f>-D60-'UI Detail'!F275</f>
        <v>1.2665987014770508E-7</v>
      </c>
      <c r="H71" s="76">
        <f>-H60-'UI Detail'!D275</f>
        <v>-5.6624412536621094E-7</v>
      </c>
    </row>
    <row r="72" spans="1:11" ht="15.95" hidden="1" customHeight="1" outlineLevel="1" x14ac:dyDescent="0.25">
      <c r="B72" s="51" t="s">
        <v>409</v>
      </c>
      <c r="C72" s="114" t="e">
        <f>C60-#REF!</f>
        <v>#REF!</v>
      </c>
      <c r="D72" s="114" t="e">
        <f>D60-#REF!</f>
        <v>#REF!</v>
      </c>
      <c r="H72" s="76" t="e">
        <f>-H60-#REF!</f>
        <v>#REF!</v>
      </c>
    </row>
    <row r="73" spans="1:11" ht="15.95" hidden="1" customHeight="1" outlineLevel="1" x14ac:dyDescent="0.2"/>
    <row r="74" spans="1:11" ht="15.95" customHeight="1" collapsed="1" x14ac:dyDescent="0.2"/>
    <row r="75" spans="1:11" ht="15.95" customHeight="1" x14ac:dyDescent="0.2">
      <c r="A75" s="115"/>
      <c r="C75" s="105"/>
      <c r="D75" s="105"/>
      <c r="E75" s="105"/>
      <c r="F75" s="105"/>
      <c r="G75" s="105"/>
      <c r="H75" s="105"/>
    </row>
    <row r="76" spans="1:11" ht="15.95" customHeight="1" x14ac:dyDescent="0.2">
      <c r="C76" s="105"/>
      <c r="D76" s="105"/>
      <c r="E76" s="105"/>
      <c r="F76" s="105"/>
      <c r="G76" s="105"/>
      <c r="H76" s="105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conditionalFormatting sqref="J22 J13 J37 J41 J46 J58 J48:J49">
    <cfRule type="cellIs" dxfId="0" priority="1" stopIfTrue="1" operator="notEqual">
      <formula>0</formula>
    </cfRule>
  </conditionalFormatting>
  <pageMargins left="0.7" right="0.7" top="0.75" bottom="0.75" header="0.3" footer="0.3"/>
  <pageSetup scale="64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8ED45FA-B9CA-4415-BD90-780837C13A40}"/>
</file>

<file path=customXml/itemProps2.xml><?xml version="1.0" encoding="utf-8"?>
<ds:datastoreItem xmlns:ds="http://schemas.openxmlformats.org/officeDocument/2006/customXml" ds:itemID="{92938C8E-263C-429C-AD72-0A09E2E01F73}"/>
</file>

<file path=customXml/itemProps3.xml><?xml version="1.0" encoding="utf-8"?>
<ds:datastoreItem xmlns:ds="http://schemas.openxmlformats.org/officeDocument/2006/customXml" ds:itemID="{36C93921-197F-4FB7-B446-A5152BE1D125}"/>
</file>

<file path=customXml/itemProps4.xml><?xml version="1.0" encoding="utf-8"?>
<ds:datastoreItem xmlns:ds="http://schemas.openxmlformats.org/officeDocument/2006/customXml" ds:itemID="{195CC10F-6179-4FC0-9BD9-6605B9FA0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Detail</vt:lpstr>
      <vt:lpstr>UI Detail</vt:lpstr>
      <vt:lpstr>Common by Acct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2016-05-10T18:20:22Z</cp:lastPrinted>
  <dcterms:created xsi:type="dcterms:W3CDTF">2016-04-22T17:37:10Z</dcterms:created>
  <dcterms:modified xsi:type="dcterms:W3CDTF">2016-05-11T23:27:00Z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