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/>
  <bookViews>
    <workbookView xWindow="390" yWindow="135" windowWidth="19965" windowHeight="11145" tabRatio="782"/>
  </bookViews>
  <sheets>
    <sheet name="1.01 ROR ROE" sheetId="20" r:id="rId1"/>
    <sheet name="1.02 COC" sheetId="21" r:id="rId2"/>
    <sheet name="Restating Print Macros" sheetId="2" state="veryHidden" r:id="rId3"/>
    <sheet name="Module13" sheetId="3" state="veryHidden" r:id="rId4"/>
    <sheet name="Module14" sheetId="4" state="veryHidden" r:id="rId5"/>
    <sheet name="Module15" sheetId="5" state="veryHidden" r:id="rId6"/>
    <sheet name="Module1" sheetId="6" state="veryHidden" r:id="rId7"/>
    <sheet name="Gas Earn " sheetId="44" r:id="rId8"/>
    <sheet name="2.01 GRB" sheetId="32" r:id="rId9"/>
    <sheet name="model" sheetId="1" r:id="rId10"/>
    <sheet name="Sheet1" sheetId="43" r:id="rId11"/>
  </sheets>
  <externalReferences>
    <externalReference r:id="rId12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123Graph_D" localSheetId="7" hidden="1">#REF!</definedName>
    <definedName name="__123Graph_D" hidden="1">#REF!</definedName>
    <definedName name="__123Graph_ECURRENT" localSheetId="7" hidden="1">[1]ConsolidatingPL!#REF!</definedName>
    <definedName name="__123Graph_ECURRENT" hidden="1">[1]ConsolidatingPL!#REF!</definedName>
    <definedName name="_1.01">'1.01 ROR ROE'!$A$1:$E$24</definedName>
    <definedName name="_1.02">'1.02 COC'!$A$1:$G$29</definedName>
    <definedName name="_2.01">'2.01 GRB'!$A$1:$D$33</definedName>
    <definedName name="_3.01">model!$A$2:$F$50</definedName>
    <definedName name="_3.02">model!$G$2:$K$50</definedName>
    <definedName name="_3.03">model!$L$2:$P$32</definedName>
    <definedName name="_3.04">model!$Q$2:$T$26</definedName>
    <definedName name="_3.05">model!$U$2:$X$42</definedName>
    <definedName name="_3.06">model!$Y$2:$AC$24</definedName>
    <definedName name="_3.07">model!$AD$2:$AJ$28</definedName>
    <definedName name="_3.08">model!$AK$2:$AN$27</definedName>
    <definedName name="_3.09">model!$AO$1:$AR$26</definedName>
    <definedName name="_3.10">model!$AS$1:$AW$21</definedName>
    <definedName name="_3.11">model!$AX$1:$BB$24</definedName>
    <definedName name="_3.12">model!$BC$1:$BG$20</definedName>
    <definedName name="_3.13">model!$BH$1:$BL$21</definedName>
    <definedName name="_3.A">model!$BS$1:$CB$57</definedName>
    <definedName name="_3.B">model!$CC$1:$CL$57</definedName>
    <definedName name="_4.01">model!$BM$1:$BQ$30</definedName>
    <definedName name="_FEDERAL_INCOME_TAX">model!$DY$21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7" hidden="1">#REF!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7" hidden="1">{#N/A,#N/A,FALSE,"Coversheet";#N/A,#N/A,FALSE,"QA"}</definedName>
    <definedName name="b" hidden="1">{#N/A,#N/A,FALSE,"Coversheet";#N/A,#N/A,FALSE,"QA"}</definedName>
    <definedName name="BEm" hidden="1">#REF!</definedName>
    <definedName name="Bum" hidden="1">#REF!</definedName>
    <definedName name="CBWorkbookPriority" hidden="1">-2060790043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OCKET">model!$G$7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EDERAL_INCOME_TAX">model!$BP$23</definedName>
    <definedName name="FIT">model!$BP$19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STMNT">model!$CM$4:$IV$47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new" hidden="1">{#N/A,#N/A,FALSE,"Summ";#N/A,#N/A,FALSE,"General"}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9">model!$L$4:$P$34</definedName>
    <definedName name="PSPL">model!$G$4</definedName>
    <definedName name="RESULTS_OF_OPERATIONS">model!$CM$2:$CQ$57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STATE_UTILITY_TAX">model!$BP$20</definedName>
    <definedName name="SUMMARY">model!$CM$1:$CQ$57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model!$G$6</definedName>
    <definedName name="Transfer" localSheetId="7" hidden="1">#REF!</definedName>
    <definedName name="Transfer" hidden="1">#REF!</definedName>
    <definedName name="Transfers" localSheetId="7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model!$CP$14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114781A2_0298_429A_B53B_CCDE7FC07C8A_.wvu.PrintArea" localSheetId="9" hidden="1">model!#REF!</definedName>
    <definedName name="Z_1B900283_A429_4403_A9D8_C71CBE042C5B_.wvu.PrintArea" localSheetId="9" hidden="1">model!#REF!</definedName>
    <definedName name="Z_1C1C43A1_DC1D_4B83_8878_3010F6B52F39_.wvu.PrintArea" localSheetId="9" hidden="1">model!#REF!</definedName>
    <definedName name="Z_1E45DDAB_A557_4269_B1F7_CCA75743796E_.wvu.PrintArea" localSheetId="9" hidden="1">model!$Q$1:$T$24</definedName>
    <definedName name="Z_2C3700F5_7337_49E6_9C17_9B49CE910373_.wvu.PrintArea" localSheetId="9" hidden="1">model!#REF!</definedName>
    <definedName name="Z_31DFCE0A_9DA6_4A87_B609_465F85B537E0_.wvu.PrintArea" localSheetId="9" hidden="1">model!$G$1:$K$59</definedName>
    <definedName name="Z_363BCC7B_365C_4862_8308_FD01127C4AC4_.wvu.PrintArea" localSheetId="9" hidden="1">model!$AK$1:$AN$27</definedName>
    <definedName name="Z_368BDFFC_8B6F_4E1E_88F3_F226428845CF_.wvu.PrintArea" localSheetId="9" hidden="1">model!#REF!</definedName>
    <definedName name="Z_3CBED636_2D45_404E_AAC8_3EE8AD1E87DC_.wvu.PrintArea" localSheetId="9" hidden="1">model!$BM$1:$BQ$30</definedName>
    <definedName name="Z_416960AD_1B0E_43B1_BBE2_4C2BAE619099_.wvu.PrintArea" localSheetId="9" hidden="1">model!#REF!</definedName>
    <definedName name="Z_4D415296_881A_4775_98CD_22EFE3033486_.wvu.PrintArea" localSheetId="9" hidden="1">model!#REF!</definedName>
    <definedName name="Z_5528C217_5C85_409E_BEF2_118EFA30D59F_.wvu.PrintArea" localSheetId="9" hidden="1">model!$BM$34:$BQ$54</definedName>
    <definedName name="Z_57344CAB_EDB4_4D23_8F83_6632FA133D6F_.wvu.PrintArea" localSheetId="9" hidden="1">model!#REF!</definedName>
    <definedName name="Z_6734E4FA_60B7_471C_AEFF_A65F9BB053D8_.wvu.Cols" localSheetId="9" hidden="1">model!#REF!,model!#REF!</definedName>
    <definedName name="Z_6734E4FA_60B7_471C_AEFF_A65F9BB053D8_.wvu.PrintArea" localSheetId="9" hidden="1">model!$BS$1:$CQ$58</definedName>
    <definedName name="Z_70410578_0BAB_407F_B45A_A1FD00E78914_.wvu.PrintArea" localSheetId="9" hidden="1">model!$U$1:$X$51</definedName>
    <definedName name="Z_833E8250_6973_4555_A9B1_5ACEC89F3481_.wvu.PrintArea" localSheetId="9" hidden="1">model!$AD$1:$AJ$25</definedName>
    <definedName name="Z_9180F71E_9CF3_48FD_9127_9BC9888EC40C_.wvu.Cols" localSheetId="9" hidden="1">model!#REF!,model!#REF!</definedName>
    <definedName name="Z_9180F71E_9CF3_48FD_9127_9BC9888EC40C_.wvu.PrintArea" localSheetId="9" hidden="1">model!$BM$55:$BQ$82</definedName>
    <definedName name="Z_9BA720D1_BA25_4C52_A40B_874BAF7D1762_.wvu.PrintArea" localSheetId="9" hidden="1">model!#REF!</definedName>
    <definedName name="Z_BEBB2007_766E_4870_AB0B_58E56CB3F651_.wvu.PrintArea" localSheetId="9" hidden="1">model!#REF!</definedName>
    <definedName name="Z_DF51FD8A_8BA9_46B7_B455_DFD0D532E42D_.wvu.PrintArea" localSheetId="9" hidden="1">model!$L$1:$P$41</definedName>
    <definedName name="Z_E75FE358_FE2D_4487_BA5A_B5AB72EE82DF_.wvu.PrintArea" localSheetId="9" hidden="1">model!#REF!</definedName>
    <definedName name="Z_F0C9B202_A28C_4D84_9483_9F8FC93D796D_.wvu.PrintArea" localSheetId="9" hidden="1">model!$BM$56:$BQ$79</definedName>
  </definedNames>
  <calcPr calcId="145621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D9" i="44" l="1"/>
  <c r="D13" i="44" s="1"/>
  <c r="G14" i="1" l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K25" i="1" l="1"/>
  <c r="BW16" i="1" s="1"/>
  <c r="BW14" i="1" l="1"/>
  <c r="P30" i="1" l="1"/>
  <c r="BX41" i="1" s="1"/>
  <c r="P27" i="1"/>
  <c r="P15" i="1"/>
  <c r="P17" i="1" s="1"/>
  <c r="P29" i="1" l="1"/>
  <c r="BX40" i="1" s="1"/>
  <c r="BV65" i="1" l="1"/>
  <c r="BV68" i="1" s="1"/>
  <c r="BW65" i="1"/>
  <c r="BX65" i="1"/>
  <c r="BX68" i="1" s="1"/>
  <c r="BY65" i="1"/>
  <c r="BZ65" i="1"/>
  <c r="BZ68" i="1" s="1"/>
  <c r="CA65" i="1"/>
  <c r="CB65" i="1"/>
  <c r="CB68" i="1" s="1"/>
  <c r="CE65" i="1"/>
  <c r="CF65" i="1"/>
  <c r="CF68" i="1" s="1"/>
  <c r="CG65" i="1"/>
  <c r="CH65" i="1"/>
  <c r="CH68" i="1" s="1"/>
  <c r="CI65" i="1"/>
  <c r="CJ65" i="1"/>
  <c r="CJ68" i="1" s="1"/>
  <c r="BW68" i="1"/>
  <c r="BY68" i="1"/>
  <c r="CA68" i="1"/>
  <c r="CE68" i="1"/>
  <c r="CG68" i="1"/>
  <c r="CI68" i="1"/>
  <c r="BU15" i="1" l="1"/>
  <c r="D19" i="20" l="1"/>
  <c r="D21" i="20"/>
  <c r="AB16" i="1"/>
  <c r="AR15" i="1"/>
  <c r="C27" i="1"/>
  <c r="D27" i="1"/>
  <c r="E16" i="1"/>
  <c r="E17" i="1"/>
  <c r="E18" i="1"/>
  <c r="E19" i="1"/>
  <c r="E20" i="1"/>
  <c r="W27" i="1"/>
  <c r="AI12" i="1"/>
  <c r="AJ12" i="1" s="1"/>
  <c r="CO39" i="1"/>
  <c r="CO36" i="1"/>
  <c r="CO35" i="1"/>
  <c r="CO34" i="1"/>
  <c r="CO32" i="1"/>
  <c r="CO31" i="1"/>
  <c r="CO30" i="1"/>
  <c r="CO29" i="1"/>
  <c r="BE14" i="1"/>
  <c r="E23" i="1"/>
  <c r="E22" i="1"/>
  <c r="E24" i="1"/>
  <c r="E26" i="1"/>
  <c r="E25" i="1"/>
  <c r="E21" i="1"/>
  <c r="BZ32" i="1"/>
  <c r="BZ15" i="1"/>
  <c r="BZ16" i="1"/>
  <c r="BB12" i="1"/>
  <c r="BB14" i="1" s="1"/>
  <c r="AU15" i="1"/>
  <c r="F39" i="1"/>
  <c r="BV24" i="1" s="1"/>
  <c r="BH13" i="1"/>
  <c r="BH14" i="1"/>
  <c r="BH15" i="1" s="1"/>
  <c r="BH16" i="1" s="1"/>
  <c r="BH17" i="1" s="1"/>
  <c r="BH18" i="1" s="1"/>
  <c r="BH19" i="1" s="1"/>
  <c r="BH20" i="1" s="1"/>
  <c r="BH21" i="1" s="1"/>
  <c r="F2" i="1"/>
  <c r="K2" i="1"/>
  <c r="BC13" i="1"/>
  <c r="BC14" i="1" s="1"/>
  <c r="BC15" i="1" s="1"/>
  <c r="BC16" i="1" s="1"/>
  <c r="BC17" i="1" s="1"/>
  <c r="BC18" i="1" s="1"/>
  <c r="BC19" i="1" s="1"/>
  <c r="BC7" i="1"/>
  <c r="BC4" i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7" i="1"/>
  <c r="Y4" i="1"/>
  <c r="BS6" i="1"/>
  <c r="CC6" i="1"/>
  <c r="BH7" i="1"/>
  <c r="BH4" i="1"/>
  <c r="CJ55" i="1"/>
  <c r="CJ57" i="1" s="1"/>
  <c r="CJ26" i="1"/>
  <c r="D49" i="1"/>
  <c r="I38" i="1"/>
  <c r="AI27" i="1"/>
  <c r="AM24" i="1"/>
  <c r="AV18" i="1"/>
  <c r="BA18" i="1"/>
  <c r="CJ17" i="1"/>
  <c r="G6" i="1"/>
  <c r="AX6" i="1" s="1"/>
  <c r="CM6" i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G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L13" i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BX17" i="1"/>
  <c r="BY17" i="1"/>
  <c r="CB17" i="1"/>
  <c r="CC14" i="1"/>
  <c r="CC15" i="1" s="1"/>
  <c r="CC16" i="1" s="1"/>
  <c r="CC17" i="1" s="1"/>
  <c r="CC18" i="1" s="1"/>
  <c r="CC19" i="1" s="1"/>
  <c r="CC20" i="1" s="1"/>
  <c r="CC21" i="1" s="1"/>
  <c r="CC22" i="1" s="1"/>
  <c r="CC23" i="1" s="1"/>
  <c r="CC24" i="1" s="1"/>
  <c r="CC25" i="1" s="1"/>
  <c r="CC26" i="1" s="1"/>
  <c r="CC27" i="1" s="1"/>
  <c r="CC28" i="1" s="1"/>
  <c r="CC29" i="1" s="1"/>
  <c r="CE17" i="1"/>
  <c r="CF17" i="1"/>
  <c r="CG17" i="1"/>
  <c r="CH17" i="1"/>
  <c r="BZ51" i="1"/>
  <c r="BZ55" i="1" s="1"/>
  <c r="BZ57" i="1" s="1"/>
  <c r="BX26" i="1"/>
  <c r="BY26" i="1"/>
  <c r="CB26" i="1"/>
  <c r="CE26" i="1"/>
  <c r="CF26" i="1"/>
  <c r="CG26" i="1"/>
  <c r="CH26" i="1"/>
  <c r="U13" i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AX13" i="1"/>
  <c r="AX14" i="1" s="1"/>
  <c r="AX15" i="1" s="1"/>
  <c r="AX16" i="1" s="1"/>
  <c r="AX17" i="1" s="1"/>
  <c r="AX18" i="1" s="1"/>
  <c r="AX19" i="1" s="1"/>
  <c r="AX20" i="1" s="1"/>
  <c r="Q13" i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BM13" i="1"/>
  <c r="BM14" i="1" s="1"/>
  <c r="BM15" i="1" s="1"/>
  <c r="BM16" i="1" s="1"/>
  <c r="CH55" i="1"/>
  <c r="CH57" i="1" s="1"/>
  <c r="AS13" i="1"/>
  <c r="AS14" i="1" s="1"/>
  <c r="AS15" i="1" s="1"/>
  <c r="AS16" i="1" s="1"/>
  <c r="AS17" i="1" s="1"/>
  <c r="AS18" i="1" s="1"/>
  <c r="AS19" i="1" s="1"/>
  <c r="AS20" i="1" s="1"/>
  <c r="AS7" i="1"/>
  <c r="AS4" i="1"/>
  <c r="CG55" i="1"/>
  <c r="CG57" i="1" s="1"/>
  <c r="AO13" i="1"/>
  <c r="AO14" i="1" s="1"/>
  <c r="AO15" i="1" s="1"/>
  <c r="AO7" i="1"/>
  <c r="AO4" i="1"/>
  <c r="AZ14" i="1"/>
  <c r="AX7" i="1"/>
  <c r="AX4" i="1"/>
  <c r="CE55" i="1"/>
  <c r="CE57" i="1" s="1"/>
  <c r="CM14" i="1"/>
  <c r="CM15" i="1" s="1"/>
  <c r="CM16" i="1" s="1"/>
  <c r="CM17" i="1" s="1"/>
  <c r="CM18" i="1" s="1"/>
  <c r="CM19" i="1" s="1"/>
  <c r="CM20" i="1" s="1"/>
  <c r="CM21" i="1" s="1"/>
  <c r="CM22" i="1" s="1"/>
  <c r="CM23" i="1" s="1"/>
  <c r="CM24" i="1" s="1"/>
  <c r="CM25" i="1" s="1"/>
  <c r="CM26" i="1" s="1"/>
  <c r="CM27" i="1" s="1"/>
  <c r="CM28" i="1" s="1"/>
  <c r="CM29" i="1" s="1"/>
  <c r="CM30" i="1" s="1"/>
  <c r="CM31" i="1" s="1"/>
  <c r="CM32" i="1" s="1"/>
  <c r="CM33" i="1" s="1"/>
  <c r="CM34" i="1" s="1"/>
  <c r="CM35" i="1" s="1"/>
  <c r="CM36" i="1" s="1"/>
  <c r="CM37" i="1" s="1"/>
  <c r="CM38" i="1" s="1"/>
  <c r="CM39" i="1" s="1"/>
  <c r="CM40" i="1" s="1"/>
  <c r="CM41" i="1" s="1"/>
  <c r="CM42" i="1" s="1"/>
  <c r="CM43" i="1" s="1"/>
  <c r="CM44" i="1" s="1"/>
  <c r="CM45" i="1" s="1"/>
  <c r="CM46" i="1" s="1"/>
  <c r="CM47" i="1" s="1"/>
  <c r="CM48" i="1" s="1"/>
  <c r="CM49" i="1" s="1"/>
  <c r="CM50" i="1" s="1"/>
  <c r="CM51" i="1" s="1"/>
  <c r="CM52" i="1" s="1"/>
  <c r="CM53" i="1" s="1"/>
  <c r="CM54" i="1" s="1"/>
  <c r="CM55" i="1" s="1"/>
  <c r="CM56" i="1" s="1"/>
  <c r="CM57" i="1" s="1"/>
  <c r="BS14" i="1"/>
  <c r="BS15" i="1" s="1"/>
  <c r="BS16" i="1" s="1"/>
  <c r="BS17" i="1" s="1"/>
  <c r="BS18" i="1" s="1"/>
  <c r="BS19" i="1" s="1"/>
  <c r="BS20" i="1" s="1"/>
  <c r="BS21" i="1" s="1"/>
  <c r="BS22" i="1" s="1"/>
  <c r="BS23" i="1" s="1"/>
  <c r="BS24" i="1" s="1"/>
  <c r="BS25" i="1" s="1"/>
  <c r="BS26" i="1" s="1"/>
  <c r="BS27" i="1" s="1"/>
  <c r="BS28" i="1" s="1"/>
  <c r="BS29" i="1" s="1"/>
  <c r="BS30" i="1" s="1"/>
  <c r="BS31" i="1" s="1"/>
  <c r="BS32" i="1" s="1"/>
  <c r="BS33" i="1" s="1"/>
  <c r="BS34" i="1" s="1"/>
  <c r="BS35" i="1" s="1"/>
  <c r="BS36" i="1" s="1"/>
  <c r="BS37" i="1" s="1"/>
  <c r="BS38" i="1" s="1"/>
  <c r="BS39" i="1" s="1"/>
  <c r="BS40" i="1" s="1"/>
  <c r="BS41" i="1" s="1"/>
  <c r="BS42" i="1" s="1"/>
  <c r="BS43" i="1" s="1"/>
  <c r="BS44" i="1" s="1"/>
  <c r="BS45" i="1" s="1"/>
  <c r="BS46" i="1" s="1"/>
  <c r="BS47" i="1" s="1"/>
  <c r="BS48" i="1" s="1"/>
  <c r="BS49" i="1" s="1"/>
  <c r="BS50" i="1" s="1"/>
  <c r="BS51" i="1" s="1"/>
  <c r="BS52" i="1" s="1"/>
  <c r="BS53" i="1" s="1"/>
  <c r="BS54" i="1" s="1"/>
  <c r="BS55" i="1" s="1"/>
  <c r="BS56" i="1" s="1"/>
  <c r="BS57" i="1" s="1"/>
  <c r="CF55" i="1"/>
  <c r="CF57" i="1" s="1"/>
  <c r="AK60" i="1"/>
  <c r="AK7" i="1"/>
  <c r="AK4" i="1"/>
  <c r="CB55" i="1"/>
  <c r="CB57" i="1" s="1"/>
  <c r="BY55" i="1"/>
  <c r="BY57" i="1" s="1"/>
  <c r="BX55" i="1"/>
  <c r="BX57" i="1" s="1"/>
  <c r="BW55" i="1"/>
  <c r="BW57" i="1" s="1"/>
  <c r="Q7" i="1"/>
  <c r="Q4" i="1"/>
  <c r="U7" i="1"/>
  <c r="U4" i="1"/>
  <c r="AD7" i="1"/>
  <c r="CN15" i="1"/>
  <c r="CM3" i="1"/>
  <c r="L7" i="1"/>
  <c r="L4" i="1"/>
  <c r="BM4" i="1"/>
  <c r="AD4" i="1"/>
  <c r="BM7" i="1"/>
  <c r="CN44" i="1"/>
  <c r="BS5" i="1"/>
  <c r="BW26" i="1"/>
  <c r="BH6" i="1"/>
  <c r="BF14" i="1"/>
  <c r="Y6" i="1"/>
  <c r="CO38" i="1"/>
  <c r="CO40" i="1"/>
  <c r="CO37" i="1"/>
  <c r="CF31" i="1"/>
  <c r="CF42" i="1" s="1"/>
  <c r="CF44" i="1" s="1"/>
  <c r="CF64" i="1" s="1"/>
  <c r="CF67" i="1" s="1"/>
  <c r="BA14" i="1"/>
  <c r="AJ13" i="1"/>
  <c r="BL13" i="1"/>
  <c r="BG12" i="1"/>
  <c r="AJ14" i="1"/>
  <c r="F35" i="1"/>
  <c r="Q6" i="1"/>
  <c r="BC6" i="1"/>
  <c r="AO6" i="1"/>
  <c r="L6" i="1"/>
  <c r="U6" i="1"/>
  <c r="CC5" i="1"/>
  <c r="P2" i="1"/>
  <c r="T2" i="1"/>
  <c r="X2" i="1"/>
  <c r="AC2" i="1"/>
  <c r="AJ2" i="1"/>
  <c r="AN2" i="1"/>
  <c r="AR2" i="1"/>
  <c r="AW2" i="1"/>
  <c r="BB2" i="1"/>
  <c r="BG2" i="1"/>
  <c r="BL2" i="1"/>
  <c r="BL15" i="1"/>
  <c r="CJ39" i="1" s="1"/>
  <c r="BZ33" i="1"/>
  <c r="K16" i="1"/>
  <c r="K27" i="1" s="1"/>
  <c r="BJ16" i="1"/>
  <c r="BK16" i="1"/>
  <c r="BZ28" i="1"/>
  <c r="AW12" i="1"/>
  <c r="AW15" i="1" s="1"/>
  <c r="AD6" i="1"/>
  <c r="CM5" i="1"/>
  <c r="AK6" i="1"/>
  <c r="AS6" i="1"/>
  <c r="BM6" i="1"/>
  <c r="CO16" i="1"/>
  <c r="AV15" i="1"/>
  <c r="BZ24" i="1"/>
  <c r="BZ26" i="1" s="1"/>
  <c r="BG13" i="1"/>
  <c r="E15" i="1"/>
  <c r="E27" i="1" s="1"/>
  <c r="BU26" i="1"/>
  <c r="CO24" i="1"/>
  <c r="CO26" i="1" s="1"/>
  <c r="BU42" i="1"/>
  <c r="CO28" i="1"/>
  <c r="CO41" i="1"/>
  <c r="CO33" i="1"/>
  <c r="X38" i="1"/>
  <c r="BV14" i="1"/>
  <c r="CO15" i="1"/>
  <c r="BU17" i="1"/>
  <c r="CO14" i="1"/>
  <c r="BW17" i="1"/>
  <c r="BL16" i="1" l="1"/>
  <c r="BL18" i="1" s="1"/>
  <c r="BL20" i="1" s="1"/>
  <c r="CJ40" i="1" s="1"/>
  <c r="CJ34" i="1"/>
  <c r="BV26" i="1"/>
  <c r="CK26" i="1" s="1"/>
  <c r="CL26" i="1" s="1"/>
  <c r="CK24" i="1"/>
  <c r="CP24" i="1" s="1"/>
  <c r="CP26" i="1" s="1"/>
  <c r="CK16" i="1"/>
  <c r="CP16" i="1" s="1"/>
  <c r="CQ16" i="1" s="1"/>
  <c r="CK29" i="1"/>
  <c r="CC30" i="1"/>
  <c r="BM17" i="1"/>
  <c r="BM18" i="1" s="1"/>
  <c r="BN19" i="1"/>
  <c r="CK28" i="1"/>
  <c r="CP28" i="1" s="1"/>
  <c r="CQ28" i="1" s="1"/>
  <c r="CK15" i="1"/>
  <c r="CL15" i="1" s="1"/>
  <c r="CL24" i="1"/>
  <c r="CO17" i="1"/>
  <c r="CO42" i="1"/>
  <c r="BU44" i="1"/>
  <c r="BU64" i="1" s="1"/>
  <c r="BU67" i="1" s="1"/>
  <c r="BV17" i="1"/>
  <c r="C23" i="21"/>
  <c r="D21" i="21" s="1"/>
  <c r="I30" i="1"/>
  <c r="J30" i="1" s="1"/>
  <c r="BW34" i="1" s="1"/>
  <c r="D41" i="1"/>
  <c r="E41" i="1" s="1"/>
  <c r="BV34" i="1" s="1"/>
  <c r="AW17" i="1"/>
  <c r="CG34" i="1"/>
  <c r="BG14" i="1"/>
  <c r="BG16" i="1" s="1"/>
  <c r="CI34" i="1" s="1"/>
  <c r="CH34" i="1"/>
  <c r="BB16" i="1"/>
  <c r="AJ16" i="1"/>
  <c r="AI20" i="1" s="1"/>
  <c r="CL16" i="1" l="1"/>
  <c r="BL21" i="1"/>
  <c r="CJ42" i="1"/>
  <c r="CJ44" i="1" s="1"/>
  <c r="CJ64" i="1" s="1"/>
  <c r="CJ67" i="1" s="1"/>
  <c r="D17" i="21"/>
  <c r="F17" i="21" s="1"/>
  <c r="CO44" i="1"/>
  <c r="CL28" i="1"/>
  <c r="CQ24" i="1"/>
  <c r="CP15" i="1"/>
  <c r="CK30" i="1"/>
  <c r="CC31" i="1"/>
  <c r="CC32" i="1" s="1"/>
  <c r="BM19" i="1"/>
  <c r="BM20" i="1" s="1"/>
  <c r="BN20" i="1"/>
  <c r="CP29" i="1"/>
  <c r="CQ29" i="1" s="1"/>
  <c r="CL29" i="1"/>
  <c r="D19" i="21"/>
  <c r="F19" i="21" s="1"/>
  <c r="C20" i="20"/>
  <c r="E20" i="20" s="1"/>
  <c r="F21" i="21"/>
  <c r="AW18" i="1"/>
  <c r="CG40" i="1" s="1"/>
  <c r="CG42" i="1" s="1"/>
  <c r="CG44" i="1" s="1"/>
  <c r="BG17" i="1"/>
  <c r="BB18" i="1"/>
  <c r="CH40" i="1" s="1"/>
  <c r="CH42" i="1" s="1"/>
  <c r="CH44" i="1" s="1"/>
  <c r="CH64" i="1" s="1"/>
  <c r="CH67" i="1" s="1"/>
  <c r="BQ12" i="1"/>
  <c r="F27" i="21" l="1"/>
  <c r="CO64" i="1"/>
  <c r="CO67" i="1" s="1"/>
  <c r="CQ26" i="1"/>
  <c r="CQ15" i="1"/>
  <c r="CK32" i="1"/>
  <c r="CC33" i="1"/>
  <c r="CP30" i="1"/>
  <c r="CQ30" i="1" s="1"/>
  <c r="CL30" i="1"/>
  <c r="S16" i="1"/>
  <c r="F23" i="21"/>
  <c r="CG64" i="1"/>
  <c r="CG67" i="1" s="1"/>
  <c r="BQ14" i="1"/>
  <c r="W26" i="1"/>
  <c r="AW20" i="1"/>
  <c r="D40" i="1"/>
  <c r="E40" i="1" s="1"/>
  <c r="BV31" i="1" s="1"/>
  <c r="CI40" i="1"/>
  <c r="CI42" i="1" s="1"/>
  <c r="CI44" i="1" s="1"/>
  <c r="CI64" i="1" s="1"/>
  <c r="CI67" i="1" s="1"/>
  <c r="BG19" i="1"/>
  <c r="BB20" i="1"/>
  <c r="I29" i="1"/>
  <c r="J29" i="1" s="1"/>
  <c r="BW31" i="1" s="1"/>
  <c r="W28" i="1" l="1"/>
  <c r="F42" i="1"/>
  <c r="CC34" i="1"/>
  <c r="CC35" i="1" s="1"/>
  <c r="CK33" i="1"/>
  <c r="CP32" i="1"/>
  <c r="CQ32" i="1" s="1"/>
  <c r="CL32" i="1"/>
  <c r="I33" i="1"/>
  <c r="J33" i="1" s="1"/>
  <c r="BQ16" i="1"/>
  <c r="BQ18" i="1" s="1"/>
  <c r="BQ19" i="1" s="1"/>
  <c r="BQ20" i="1" s="1"/>
  <c r="D44" i="1"/>
  <c r="E44" i="1" s="1"/>
  <c r="F45" i="1" s="1"/>
  <c r="F47" i="1" s="1"/>
  <c r="K31" i="1"/>
  <c r="K35" i="1" l="1"/>
  <c r="K37" i="1" s="1"/>
  <c r="K38" i="1" s="1"/>
  <c r="BW39" i="1"/>
  <c r="BV39" i="1"/>
  <c r="CK35" i="1"/>
  <c r="CC36" i="1"/>
  <c r="CP33" i="1"/>
  <c r="CQ33" i="1" s="1"/>
  <c r="CL33" i="1"/>
  <c r="F49" i="1"/>
  <c r="BV40" i="1" s="1"/>
  <c r="BW40" i="1" l="1"/>
  <c r="BW42" i="1" s="1"/>
  <c r="BW44" i="1" s="1"/>
  <c r="BW64" i="1" s="1"/>
  <c r="BW67" i="1" s="1"/>
  <c r="CK36" i="1"/>
  <c r="CC37" i="1"/>
  <c r="BV42" i="1"/>
  <c r="BV44" i="1" s="1"/>
  <c r="BV64" i="1" s="1"/>
  <c r="BV67" i="1" s="1"/>
  <c r="CL35" i="1"/>
  <c r="CP35" i="1"/>
  <c r="CQ35" i="1" s="1"/>
  <c r="K39" i="1"/>
  <c r="F50" i="1"/>
  <c r="CL36" i="1" l="1"/>
  <c r="CP36" i="1"/>
  <c r="CQ36" i="1" s="1"/>
  <c r="CC38" i="1"/>
  <c r="CK37" i="1"/>
  <c r="BZ14" i="1" l="1"/>
  <c r="X23" i="1"/>
  <c r="CP37" i="1"/>
  <c r="CQ37" i="1" s="1"/>
  <c r="CL37" i="1"/>
  <c r="CK38" i="1"/>
  <c r="CC39" i="1"/>
  <c r="CC40" i="1" s="1"/>
  <c r="CC41" i="1" s="1"/>
  <c r="X27" i="1" l="1"/>
  <c r="BZ34" i="1" s="1"/>
  <c r="X26" i="1"/>
  <c r="X28" i="1"/>
  <c r="BZ39" i="1" s="1"/>
  <c r="BZ17" i="1"/>
  <c r="CK17" i="1" s="1"/>
  <c r="CL17" i="1" s="1"/>
  <c r="CK14" i="1"/>
  <c r="CP38" i="1"/>
  <c r="CQ38" i="1" s="1"/>
  <c r="CL38" i="1"/>
  <c r="CK41" i="1"/>
  <c r="CC42" i="1"/>
  <c r="CC43" i="1" s="1"/>
  <c r="CC44" i="1" s="1"/>
  <c r="CC45" i="1" s="1"/>
  <c r="CC46" i="1" s="1"/>
  <c r="X29" i="1" l="1"/>
  <c r="X40" i="1" s="1"/>
  <c r="BZ31" i="1"/>
  <c r="CP14" i="1"/>
  <c r="CL14" i="1"/>
  <c r="CL41" i="1"/>
  <c r="CP41" i="1"/>
  <c r="CQ41" i="1" s="1"/>
  <c r="CC47" i="1"/>
  <c r="CC48" i="1" s="1"/>
  <c r="CC49" i="1" s="1"/>
  <c r="CC50" i="1" s="1"/>
  <c r="CC51" i="1" s="1"/>
  <c r="CK46" i="1"/>
  <c r="CQ14" i="1" l="1"/>
  <c r="CQ17" i="1" s="1"/>
  <c r="CP17" i="1"/>
  <c r="X41" i="1"/>
  <c r="BZ40" i="1" s="1"/>
  <c r="BZ42" i="1" s="1"/>
  <c r="BZ44" i="1" s="1"/>
  <c r="BZ64" i="1" s="1"/>
  <c r="BZ67" i="1" s="1"/>
  <c r="CK65" i="1"/>
  <c r="CK68" i="1" s="1"/>
  <c r="CP46" i="1"/>
  <c r="CP65" i="1" s="1"/>
  <c r="CP68" i="1" s="1"/>
  <c r="CK51" i="1"/>
  <c r="CC52" i="1"/>
  <c r="AI18" i="1"/>
  <c r="AI21" i="1" s="1"/>
  <c r="AJ24" i="1" s="1"/>
  <c r="X42" i="1" l="1"/>
  <c r="CP51" i="1"/>
  <c r="CK52" i="1"/>
  <c r="CP52" i="1" s="1"/>
  <c r="CC53" i="1"/>
  <c r="AJ27" i="1"/>
  <c r="CB40" i="1" s="1"/>
  <c r="AJ26" i="1"/>
  <c r="CB31" i="1"/>
  <c r="CK53" i="1" l="1"/>
  <c r="CP53" i="1" s="1"/>
  <c r="CC54" i="1"/>
  <c r="AJ28" i="1"/>
  <c r="CB42" i="1"/>
  <c r="CB44" i="1" s="1"/>
  <c r="CK31" i="1"/>
  <c r="CK54" i="1" l="1"/>
  <c r="CC55" i="1"/>
  <c r="CC56" i="1" s="1"/>
  <c r="CP31" i="1"/>
  <c r="CL31" i="1"/>
  <c r="CB64" i="1"/>
  <c r="CB67" i="1" s="1"/>
  <c r="CP54" i="1" l="1"/>
  <c r="CP55" i="1" s="1"/>
  <c r="CK55" i="1"/>
  <c r="CK56" i="1"/>
  <c r="CP56" i="1" s="1"/>
  <c r="CC57" i="1"/>
  <c r="CQ31" i="1"/>
  <c r="CP57" i="1" l="1"/>
  <c r="CP59" i="1" s="1"/>
  <c r="CK57" i="1"/>
  <c r="P31" i="1" l="1"/>
  <c r="BX42" i="1" l="1"/>
  <c r="BX44" i="1" s="1"/>
  <c r="BX64" i="1" l="1"/>
  <c r="BX67" i="1" s="1"/>
  <c r="AN14" i="1" l="1"/>
  <c r="CE39" i="1" l="1"/>
  <c r="CK39" i="1" s="1"/>
  <c r="CL39" i="1" l="1"/>
  <c r="CP39" i="1"/>
  <c r="CQ39" i="1" l="1"/>
  <c r="AB18" i="1" l="1"/>
  <c r="AC18" i="1" s="1"/>
  <c r="AC21" i="1" s="1"/>
  <c r="CA34" i="1" l="1"/>
  <c r="AC23" i="1"/>
  <c r="CA40" i="1" s="1"/>
  <c r="AC24" i="1" l="1"/>
  <c r="CA42" i="1"/>
  <c r="CA44" i="1" s="1"/>
  <c r="CA64" i="1" l="1"/>
  <c r="CA67" i="1" s="1"/>
  <c r="BU53" i="1" l="1"/>
  <c r="D19" i="32"/>
  <c r="BU51" i="1" s="1"/>
  <c r="BU54" i="1"/>
  <c r="CL54" i="1" l="1"/>
  <c r="CO54" i="1"/>
  <c r="CQ54" i="1" s="1"/>
  <c r="CO53" i="1"/>
  <c r="CQ53" i="1" s="1"/>
  <c r="CL53" i="1"/>
  <c r="BU52" i="1"/>
  <c r="D28" i="32"/>
  <c r="D30" i="32" s="1"/>
  <c r="CO51" i="1"/>
  <c r="CL51" i="1"/>
  <c r="BU55" i="1"/>
  <c r="CQ51" i="1" l="1"/>
  <c r="CL52" i="1"/>
  <c r="CL55" i="1" s="1"/>
  <c r="CO52" i="1"/>
  <c r="CQ52" i="1" s="1"/>
  <c r="CQ55" i="1" l="1"/>
  <c r="CO55" i="1"/>
  <c r="BU56" i="1" l="1"/>
  <c r="D32" i="32"/>
  <c r="CL56" i="1" l="1"/>
  <c r="CL57" i="1" s="1"/>
  <c r="CO56" i="1"/>
  <c r="BU57" i="1"/>
  <c r="BU46" i="1" s="1"/>
  <c r="CQ56" i="1" l="1"/>
  <c r="CQ57" i="1" s="1"/>
  <c r="CO57" i="1"/>
  <c r="CO46" i="1"/>
  <c r="BU48" i="1"/>
  <c r="CO48" i="1" s="1"/>
  <c r="CL46" i="1"/>
  <c r="CL65" i="1" s="1"/>
  <c r="CL68" i="1" s="1"/>
  <c r="BU65" i="1"/>
  <c r="BU68" i="1" s="1"/>
  <c r="CO59" i="1" l="1"/>
  <c r="CO65" i="1"/>
  <c r="CO68" i="1" s="1"/>
  <c r="CQ46" i="1"/>
  <c r="CQ59" i="1" l="1"/>
  <c r="C8" i="20"/>
  <c r="CQ65" i="1"/>
  <c r="CQ68" i="1" s="1"/>
  <c r="S12" i="1"/>
  <c r="S14" i="1" s="1"/>
  <c r="T17" i="1" s="1"/>
  <c r="T21" i="1" l="1"/>
  <c r="T23" i="1" s="1"/>
  <c r="C16" i="20"/>
  <c r="P19" i="1"/>
  <c r="P20" i="1" s="1"/>
  <c r="E8" i="20"/>
  <c r="E19" i="20" s="1"/>
  <c r="E21" i="20" s="1"/>
  <c r="C19" i="20"/>
  <c r="C21" i="20" s="1"/>
  <c r="BY40" i="1" l="1"/>
  <c r="T24" i="1"/>
  <c r="E16" i="20"/>
  <c r="BY42" i="1" l="1"/>
  <c r="BY44" i="1" s="1"/>
  <c r="CB59" i="1" l="1"/>
  <c r="BY64" i="1"/>
  <c r="BY67" i="1" s="1"/>
  <c r="AN18" i="1" l="1"/>
  <c r="CE34" i="1" l="1"/>
  <c r="AN20" i="1"/>
  <c r="AN22" i="1"/>
  <c r="AN24" i="1" l="1"/>
  <c r="CE40" i="1" s="1"/>
  <c r="CK40" i="1" s="1"/>
  <c r="CK34" i="1"/>
  <c r="CE42" i="1" l="1"/>
  <c r="CE44" i="1" s="1"/>
  <c r="CE64" i="1" s="1"/>
  <c r="CE67" i="1" s="1"/>
  <c r="AN26" i="1"/>
  <c r="CL34" i="1"/>
  <c r="CP34" i="1"/>
  <c r="CK42" i="1"/>
  <c r="CK44" i="1" s="1"/>
  <c r="CK64" i="1" s="1"/>
  <c r="CK67" i="1" s="1"/>
  <c r="CL59" i="1"/>
  <c r="CP40" i="1"/>
  <c r="CQ40" i="1" s="1"/>
  <c r="CL40" i="1"/>
  <c r="CL42" i="1" l="1"/>
  <c r="CL44" i="1" s="1"/>
  <c r="CL48" i="1" s="1"/>
  <c r="CQ34" i="1"/>
  <c r="CQ42" i="1" s="1"/>
  <c r="CQ44" i="1" s="1"/>
  <c r="CP42" i="1"/>
  <c r="CP44" i="1" s="1"/>
  <c r="CP64" i="1" s="1"/>
  <c r="CP67" i="1" s="1"/>
  <c r="CL64" i="1" l="1"/>
  <c r="CL67" i="1" s="1"/>
  <c r="CQ64" i="1"/>
  <c r="CQ67" i="1" s="1"/>
  <c r="C7" i="20"/>
  <c r="CQ48" i="1"/>
  <c r="D15" i="44" l="1"/>
  <c r="D7" i="20"/>
  <c r="D15" i="20" s="1"/>
  <c r="D17" i="20" s="1"/>
  <c r="C10" i="20"/>
  <c r="C15" i="20"/>
  <c r="D17" i="44" l="1"/>
  <c r="E15" i="44"/>
  <c r="E7" i="20"/>
  <c r="E10" i="20" s="1"/>
  <c r="D10" i="20" s="1"/>
  <c r="C17" i="20"/>
  <c r="D23" i="44" l="1"/>
  <c r="D27" i="44" s="1"/>
  <c r="D19" i="44"/>
  <c r="E15" i="20"/>
  <c r="E17" i="20" s="1"/>
  <c r="E23" i="20" s="1"/>
  <c r="C23" i="20"/>
  <c r="D23" i="20" l="1"/>
</calcChain>
</file>

<file path=xl/sharedStrings.xml><?xml version="1.0" encoding="utf-8"?>
<sst xmlns="http://schemas.openxmlformats.org/spreadsheetml/2006/main" count="631" uniqueCount="367">
  <si>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</si>
  <si>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</si>
  <si>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</si>
  <si>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</si>
  <si>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</si>
  <si>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</si>
  <si>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</si>
  <si>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</si>
  <si>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</si>
  <si>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</si>
  <si>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</si>
  <si>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</si>
  <si>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</si>
  <si>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</si>
  <si>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</si>
  <si>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</si>
  <si>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</si>
  <si>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</si>
  <si>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</si>
  <si>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</si>
  <si>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</si>
  <si>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</si>
  <si>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</si>
  <si>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</si>
  <si>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</si>
  <si>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</si>
  <si>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</si>
  <si>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</si>
  <si>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</si>
  <si>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</si>
  <si>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</si>
  <si>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</si>
  <si>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</si>
  <si>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</si>
  <si>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</si>
  <si>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</si>
  <si>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</si>
  <si>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</si>
  <si>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</si>
  <si>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</si>
  <si>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</si>
  <si>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</si>
  <si>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</si>
  <si>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</si>
  <si>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</si>
  <si>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</si>
  <si>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</si>
  <si>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</si>
  <si>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</si>
  <si>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</si>
  <si>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</si>
  <si>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</si>
  <si>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</si>
  <si>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</si>
  <si>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</si>
  <si>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</si>
  <si>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</si>
  <si>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</si>
  <si>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</si>
  <si>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</si>
  <si>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</si>
  <si>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</si>
  <si>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</si>
  <si>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</si>
  <si>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</si>
  <si>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</si>
  <si>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</si>
  <si>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</si>
  <si>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</si>
  <si>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</si>
  <si>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</si>
  <si>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</si>
  <si>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</si>
  <si>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</si>
  <si>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</si>
  <si>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</si>
  <si>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</si>
  <si>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</si>
  <si>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</si>
  <si>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</si>
  <si>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</si>
  <si>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</si>
  <si>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</si>
  <si>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</si>
  <si>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</si>
  <si>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</si>
  <si>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</si>
  <si>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</si>
  <si>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</si>
  <si>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</si>
  <si>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</si>
  <si>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</si>
  <si>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</si>
  <si>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</si>
  <si>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</si>
  <si>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</si>
  <si>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</si>
  <si>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</si>
  <si>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</si>
  <si>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</si>
  <si>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</si>
  <si>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</si>
  <si>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</si>
  <si>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</si>
  <si>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</si>
  <si>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</si>
  <si>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</si>
  <si>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</si>
  <si>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</si>
  <si>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</si>
  <si>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</si>
  <si>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</si>
  <si>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</si>
  <si>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</si>
  <si>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</si>
  <si>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</si>
  <si>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</si>
  <si>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</si>
  <si>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</si>
  <si>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Gas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</si>
  <si>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</si>
  <si>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</si>
  <si>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</si>
  <si>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</si>
  <si>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</si>
  <si>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</si>
  <si>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</si>
  <si>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</si>
  <si>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</si>
  <si>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</si>
  <si>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</si>
  <si>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</si>
  <si>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</si>
  <si>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</si>
  <si>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</si>
  <si>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</si>
  <si>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</si>
  <si>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</si>
  <si>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</si>
  <si>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</si>
  <si>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</si>
  <si>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</si>
  <si>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</si>
  <si>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</si>
  <si>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</si>
  <si>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</si>
  <si>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</si>
  <si>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</si>
  <si>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</si>
  <si>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</si>
  <si>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</si>
  <si>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</si>
  <si>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</si>
  <si>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</si>
  <si>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</si>
  <si>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</si>
  <si>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</si>
  <si>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</si>
  <si>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</si>
  <si>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</si>
  <si>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</si>
  <si>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</si>
  <si>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</si>
  <si>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</si>
  <si>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</si>
  <si>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</si>
  <si>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</si>
  <si>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</si>
  <si>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</si>
  <si>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</si>
  <si>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</si>
  <si>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</si>
  <si>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</si>
  <si>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</si>
  <si>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</si>
  <si>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</si>
  <si>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</si>
  <si>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</si>
  <si>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Page 1.01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</si>
  <si>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</si>
  <si>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</si>
  <si>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</si>
  <si>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</si>
  <si>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</si>
  <si>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</si>
  <si>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</si>
  <si>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INCENTIVE/MERIT PAY</t>
  </si>
  <si>
    <t>TOTAL INCENTIVE PAY</t>
  </si>
  <si>
    <t>PAYROLL TAXES ASSOC WITH MERIT PAY</t>
  </si>
  <si>
    <t>INCREASE (DECREASE) OPERATING EXPENSE</t>
  </si>
  <si>
    <t>INCREASE(DECREASE) FIT @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</si>
  <si>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</si>
  <si>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</si>
  <si>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</si>
  <si>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</si>
  <si>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</si>
  <si>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</si>
  <si>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</si>
  <si>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</si>
  <si>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</si>
  <si>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</si>
  <si>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</si>
  <si>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</si>
  <si>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</si>
  <si>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</si>
  <si>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</si>
  <si>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</si>
  <si>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</si>
  <si>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</si>
  <si>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</si>
  <si>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</si>
  <si>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</si>
  <si>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</si>
  <si>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Page 2-B</t>
  </si>
  <si>
    <t>Page 2 Summary</t>
  </si>
  <si>
    <t>RESTATED BAD DEBT RATE</t>
  </si>
  <si>
    <t>RESTATED BAD DEBTS</t>
  </si>
  <si>
    <t xml:space="preserve">RESTATED </t>
  </si>
  <si>
    <t>RATE CASE</t>
  </si>
  <si>
    <t>EXPENSES</t>
  </si>
  <si>
    <t>RATE CASE EXPENSES</t>
  </si>
  <si>
    <t>EXPENSES TO BE NORMALIZED:</t>
  </si>
  <si>
    <t>ANNUAL NORMALIZATION (LINE 3 / 2)</t>
  </si>
  <si>
    <t>LESS TEST YEAR EXPENSE:  GRC DIRECT CHARGES TO O&amp;M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</si>
  <si>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</si>
  <si>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</si>
  <si>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</si>
  <si>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</si>
  <si>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</si>
  <si>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</si>
  <si>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</si>
  <si>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</si>
  <si>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</si>
  <si>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Electric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</si>
  <si>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</si>
  <si>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</si>
  <si>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</si>
  <si>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</si>
  <si>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TOTAL INCREASE (DECREASE) OPERATING REVENUES</t>
  </si>
  <si>
    <t>REMOVE RENTALS ASSOC WITH SCH 132</t>
  </si>
  <si>
    <t>CONVERSION FACTOR BEFORE FIT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</si>
  <si>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</si>
  <si>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</si>
  <si>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</si>
  <si>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</si>
  <si>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</si>
  <si>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</si>
  <si>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</si>
  <si>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</si>
  <si>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</si>
  <si>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</si>
  <si>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</si>
  <si>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</si>
  <si>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</si>
  <si>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</si>
  <si>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</si>
  <si>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</si>
  <si>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REVENUE</t>
  </si>
  <si>
    <t>REMOVE DECOUPLING SCH 142 SURCHARGE AMORT EXPENSE</t>
  </si>
  <si>
    <t>INCREASE (DECREASE) FIT  (LINE 26 * 35%)</t>
  </si>
  <si>
    <t>85T</t>
  </si>
  <si>
    <t>87T</t>
  </si>
  <si>
    <t>SC</t>
  </si>
  <si>
    <t>85</t>
  </si>
  <si>
    <t>87</t>
  </si>
  <si>
    <t>TRANS. INTERRUPT WITH FIRM OPTION - COM</t>
  </si>
  <si>
    <t>TRANS. NON-EXCLUS INTER W/ FIRM OPTION - COM</t>
  </si>
  <si>
    <t>INTERRUPTIBLE WITH FIRM OPTION - COM</t>
  </si>
  <si>
    <t>NON-EXCL INTERRUPT W/ FIRM OPTION - COM</t>
  </si>
  <si>
    <t>SPECIAL CONTRACTS</t>
  </si>
  <si>
    <t>3-YR AVERAGE OF NET WRITE OFF RATE</t>
  </si>
  <si>
    <t>REPORTING PERIOD REVENUES</t>
  </si>
  <si>
    <t>Puget Sound Energy</t>
  </si>
  <si>
    <t>Gas Rate Base</t>
  </si>
  <si>
    <t>4-Factor Allocation</t>
  </si>
  <si>
    <t>NEW NOL</t>
  </si>
  <si>
    <t xml:space="preserve">    Line</t>
  </si>
  <si>
    <t>AMA</t>
  </si>
  <si>
    <t xml:space="preserve">     No.</t>
  </si>
  <si>
    <t xml:space="preserve">           </t>
  </si>
  <si>
    <t>Gas Utility Plant in Service</t>
  </si>
  <si>
    <t xml:space="preserve">Common Plant-Allocation to Gas </t>
  </si>
  <si>
    <t>Gas Stored Underground - Non current</t>
  </si>
  <si>
    <t/>
  </si>
  <si>
    <t xml:space="preserve">   Total Plant in Service and Other Assets</t>
  </si>
  <si>
    <t>Accumulated Provision for Depreciation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</si>
  <si>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</si>
  <si>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</si>
  <si>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</si>
  <si>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</si>
  <si>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NOL Carryforward</t>
  </si>
  <si>
    <t>Customer Deposits</t>
  </si>
  <si>
    <t xml:space="preserve">   Accumulated Depreciation and Other Liabilities</t>
  </si>
  <si>
    <t>Net Operating Investment</t>
  </si>
  <si>
    <t>Allowance for Working Capital</t>
  </si>
  <si>
    <t>Total Gas Rate Base</t>
  </si>
  <si>
    <t>After Earnings</t>
  </si>
  <si>
    <t>Gas Commission Basis Report Cover Letter</t>
  </si>
  <si>
    <t>Adjusted Results</t>
  </si>
  <si>
    <t xml:space="preserve">Earnings </t>
  </si>
  <si>
    <t>of Operations</t>
  </si>
  <si>
    <t>Sharing</t>
  </si>
  <si>
    <t>2011 AND 2009 GRC EXPENSES TO BE NORMALIZED</t>
  </si>
  <si>
    <t>TOTAL RESTATED FIT</t>
  </si>
  <si>
    <t>CURRENT FIT</t>
  </si>
  <si>
    <t>12 ME December 31, 2015</t>
  </si>
  <si>
    <t>FOR THE TWELVE MONTHS ENDED DECEMBER 31, 2015</t>
  </si>
  <si>
    <t>ADD BACK</t>
  </si>
  <si>
    <t xml:space="preserve">DEFERRED FIT  </t>
  </si>
  <si>
    <t xml:space="preserve">SUB TOTAL </t>
  </si>
  <si>
    <t>LESS INTEREST</t>
  </si>
  <si>
    <t>BEFORE CHANGES - Value Copy from Below!!!</t>
  </si>
  <si>
    <t>NOI - After</t>
  </si>
  <si>
    <t>RATEBASE - After</t>
  </si>
  <si>
    <t>AFTER CHANGES - LINKED!!!</t>
  </si>
  <si>
    <t>DIFFERENCE</t>
  </si>
  <si>
    <t>NOI</t>
  </si>
  <si>
    <t>RATEBASE</t>
  </si>
  <si>
    <t>*</t>
  </si>
  <si>
    <t>DEFERRED FIT-DEBIT</t>
  </si>
  <si>
    <t>DEFERRED FIT CREDIT</t>
  </si>
  <si>
    <t>DEFERRED FIT-INV TAX CREDIT</t>
  </si>
  <si>
    <t>FIT PER BOOKS:</t>
  </si>
  <si>
    <t>TOTAL CHARGED TO EXPENSE</t>
  </si>
  <si>
    <t>INCREASE (DECREASE) DEFERRED FIT</t>
  </si>
  <si>
    <t>December 31, 2015</t>
  </si>
  <si>
    <t>As of December 31, 2015</t>
  </si>
  <si>
    <t>(1) Adjustment relates to a correction that was booked in the 1st quarter of 2015 following the requested treatment in PSE's Motion</t>
  </si>
  <si>
    <t>to Amend Order No. 07 in UE-121697 &amp; UG-121705 and in PSE's Schedule 142 filing made March 31, 2015.  The adjustment</t>
  </si>
  <si>
    <t>relates to 2014 activity.  Therefore, under WAC 480-100-257 (2) (b), PSE is making this material out-of-period adjustment to 2015</t>
  </si>
  <si>
    <t>results to remove activity related to a prior period.</t>
  </si>
  <si>
    <t>REMOVE DECOUPLING ERRATA ADJUSTMENT RELATED TO 2014 (1)</t>
  </si>
  <si>
    <t>REMOVE EARNINGS SHARING ACCRUALS</t>
  </si>
  <si>
    <t xml:space="preserve"> For The 12 Months Ending December 31, 2015</t>
  </si>
  <si>
    <t>December</t>
  </si>
  <si>
    <t>August</t>
  </si>
  <si>
    <t>REMOVE MERGER RATE CREDIT SCH 132</t>
  </si>
  <si>
    <t>Page 1.03</t>
  </si>
  <si>
    <t>Gas Earnings Sharing</t>
  </si>
  <si>
    <t>Line No.</t>
  </si>
  <si>
    <t>Calculation</t>
  </si>
  <si>
    <t>Source</t>
  </si>
  <si>
    <t>(a)</t>
  </si>
  <si>
    <t>(b)</t>
  </si>
  <si>
    <t>(c)</t>
  </si>
  <si>
    <t>Commission basis report pg 1.01 line b</t>
  </si>
  <si>
    <t>Threshold (Compounded )</t>
  </si>
  <si>
    <t>(Source:  UE130137/UG130138)</t>
  </si>
  <si>
    <t>Maximum Net Operating Income</t>
  </si>
  <si>
    <t>line 1 x line 2</t>
  </si>
  <si>
    <t>Commission basis report pg 1.01 line a</t>
  </si>
  <si>
    <t>Difference</t>
  </si>
  <si>
    <t>line 4 - line 3</t>
  </si>
  <si>
    <t>Excess Earnings</t>
  </si>
  <si>
    <t>Greater of zero or line 5</t>
  </si>
  <si>
    <t>Earnings Sharing Percentage</t>
  </si>
  <si>
    <t>UG-121705</t>
  </si>
  <si>
    <t>After-Tax Earnings Sharing</t>
  </si>
  <si>
    <t>line 6 x line 7</t>
  </si>
  <si>
    <t>Net to Gross Conversion Factor</t>
  </si>
  <si>
    <t>As Approved in ERF</t>
  </si>
  <si>
    <t>Earnings Sharing for CY 2015</t>
  </si>
  <si>
    <t>line 8 / line 9</t>
  </si>
  <si>
    <t>Summary-2</t>
  </si>
  <si>
    <t>12 ME 12/31/2012 and 8/31/2012</t>
  </si>
  <si>
    <t>12 ME 12/31/2013 and 8/31/2013</t>
  </si>
  <si>
    <t>12 ME 12/31/2015 and 8/31/2015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</si>
</sst>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_(&quot;$&quot;* #,##0.000000_);_(&quot;$&quot;* \(#,##0.000000\);_(&quot;$&quot;* &quot;-&quot;??????_);_(@_)"/>
    <numFmt numFmtId="182" formatCode="0.00000"/>
    <numFmt numFmtId="183" formatCode="0.0000"/>
    <numFmt numFmtId="184" formatCode="_(&quot;$&quot;* #,##0.0_);_(&quot;$&quot;* \(#,##0.0\);_(&quot;$&quot;* &quot;-&quot;??_);_(@_)"/>
    <numFmt numFmtId="185" formatCode="0.000000%"/>
    <numFmt numFmtId="186" formatCode="0.00000000"/>
    <numFmt numFmtId="187" formatCode="0.00000000%"/>
    <numFmt numFmtId="188" formatCode="&quot;PAGE&quot;\ 0.00"/>
    <numFmt numFmtId="189" formatCode="_(* #,##0.00000_);_(* \(#,##0.00000\);_(* &quot;-&quot;??_);_(@_)"/>
    <numFmt numFmtId="190" formatCode="0000"/>
    <numFmt numFmtId="191" formatCode="000000"/>
    <numFmt numFmtId="192" formatCode="d\.mmm\.yy"/>
    <numFmt numFmtId="193" formatCode="#."/>
    <numFmt numFmtId="194" formatCode="_(* ###0_);_(* \(###0\);_(* &quot;-&quot;_);_(@_)"/>
    <numFmt numFmtId="195" formatCode="mmmm\ d\,\ yyyy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&quot;$&quot;#,##0.00"/>
    <numFmt numFmtId="199" formatCode="_([$€-2]* #,##0.00_);_([$€-2]* \(#,##0.00\);_([$€-2]* &quot;-&quot;??_)"/>
    <numFmt numFmtId="200" formatCode="0.00_)"/>
    <numFmt numFmtId="201" formatCode="&quot;$&quot;#,##0;\-&quot;$&quot;#,##0"/>
    <numFmt numFmtId="202" formatCode="mm/dd/yy"/>
    <numFmt numFmtId="203" formatCode="#,###_);[Red]\(#,###\)"/>
    <numFmt numFmtId="204" formatCode="[$-409]mmmm\ d\,\ yyyy;@"/>
    <numFmt numFmtId="205" formatCode="_-* #,##0.00\ _D_M_-;\-* #,##0.00\ _D_M_-;_-* &quot;-&quot;??\ _D_M_-;_-@_-"/>
    <numFmt numFmtId="206" formatCode="_-* #,##0.00\ &quot;DM&quot;_-;\-* #,##0.00\ &quot;DM&quot;_-;_-* &quot;-&quot;??\ &quot;DM&quot;_-;_-@_-"/>
    <numFmt numFmtId="207" formatCode="###,000"/>
    <numFmt numFmtId="208" formatCode="&quot;$&quot;#,##0"/>
    <numFmt numFmtId="209" formatCode="_(* #,##0.000_);_(* \(#,##0.000\);_(* &quot;-&quot;??_);_(@_)"/>
    <numFmt numFmtId="210" formatCode="[$-409]mmm\-yy;@"/>
    <numFmt numFmtId="211" formatCode="&quot;$&quot;#,##0\ ;\(&quot;$&quot;#,##0\)"/>
    <numFmt numFmtId="212" formatCode="0.0000_);\(0.0000\)"/>
    <numFmt numFmtId="213" formatCode="0\ &quot; HR&quot;"/>
    <numFmt numFmtId="214" formatCode="0000000"/>
    <numFmt numFmtId="215" formatCode="mmm\-yyyy"/>
    <numFmt numFmtId="216" formatCode="_(&quot;$&quot;* #,##0.000_);_(&quot;$&quot;* \(#,##0.000\);_(&quot;$&quot;* &quot;-&quot;??_);_(@_)"/>
    <numFmt numFmtId="217" formatCode="m/yy"/>
  </numFmts>
  <fonts count="141">
    <font>
      <sz val="8"/>
      <name val="Helv"/>
    </font>
    <font>
      <sz val="11"/>
      <color theme="1"/>
      <name val="Calibri"/>
      <family val="2"/>
      <scheme val="minor"/>
    </font>
    <font>
      <i/>
      <sz val="10"/>
      <name val="Helv"/>
    </font>
    <font>
      <b/>
      <i/>
      <sz val="10"/>
      <name val="Helv"/>
    </font>
    <font>
      <sz val="11"/>
      <name val="univers (E1)"/>
    </font>
    <font>
      <b/>
      <sz val="8"/>
      <name val="Helv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Geneva"/>
    </font>
    <font>
      <b/>
      <u val="double"/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name val="Times New Roman"/>
      <family val="1"/>
    </font>
    <font>
      <sz val="10"/>
      <color indexed="24"/>
      <name val="Arial"/>
      <family val="2"/>
    </font>
    <font>
      <sz val="10"/>
      <name val="Arial"/>
      <family val="2"/>
    </font>
    <font>
      <b/>
      <i/>
      <sz val="16"/>
      <name val="Helv"/>
    </font>
    <font>
      <sz val="12"/>
      <name val="Helv"/>
    </font>
    <font>
      <b/>
      <sz val="10"/>
      <name val="Helv"/>
    </font>
    <font>
      <sz val="11"/>
      <name val="Helv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b/>
      <sz val="12"/>
      <color rgb="FFFF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2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2"/>
      <color indexed="10"/>
      <name val="TIMES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</fonts>
  <fills count="10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lightDown">
        <fgColor indexed="22"/>
        <bgColor indexed="23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1973">
    <xf numFmtId="170" fontId="0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40" fillId="0" borderId="0"/>
    <xf numFmtId="0" fontId="40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40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40" fillId="0" borderId="0"/>
    <xf numFmtId="0" fontId="40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40" fillId="0" borderId="0"/>
    <xf numFmtId="190" fontId="41" fillId="0" borderId="0">
      <alignment horizontal="left"/>
    </xf>
    <xf numFmtId="191" fontId="42" fillId="0" borderId="0">
      <alignment horizontal="left"/>
    </xf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9" borderId="0" applyNumberFormat="0" applyBorder="0" applyAlignment="0" applyProtection="0"/>
    <xf numFmtId="0" fontId="76" fillId="49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4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3" fillId="13" borderId="0" applyNumberFormat="0" applyBorder="0" applyAlignment="0" applyProtection="0"/>
    <xf numFmtId="0" fontId="42" fillId="0" borderId="0" applyFont="0" applyFill="0" applyBorder="0" applyAlignment="0" applyProtection="0">
      <alignment horizontal="right"/>
    </xf>
    <xf numFmtId="192" fontId="43" fillId="0" borderId="0" applyFill="0" applyBorder="0" applyAlignment="0"/>
    <xf numFmtId="192" fontId="43" fillId="0" borderId="0" applyFill="0" applyBorder="0" applyAlignment="0"/>
    <xf numFmtId="192" fontId="43" fillId="0" borderId="0" applyFill="0" applyBorder="0" applyAlignment="0"/>
    <xf numFmtId="41" fontId="11" fillId="15" borderId="0"/>
    <xf numFmtId="41" fontId="11" fillId="15" borderId="0"/>
    <xf numFmtId="41" fontId="11" fillId="15" borderId="0"/>
    <xf numFmtId="4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45" fillId="0" borderId="0"/>
    <xf numFmtId="0" fontId="45" fillId="0" borderId="0"/>
    <xf numFmtId="0" fontId="46" fillId="0" borderId="0"/>
    <xf numFmtId="0" fontId="46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37" fillId="0" borderId="0" applyFill="0" applyBorder="0" applyAlignment="0" applyProtection="0"/>
    <xf numFmtId="193" fontId="47" fillId="0" borderId="0">
      <protection locked="0"/>
    </xf>
    <xf numFmtId="0" fontId="46" fillId="0" borderId="0"/>
    <xf numFmtId="0" fontId="46" fillId="0" borderId="0"/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0" fontId="49" fillId="0" borderId="0" applyNumberFormat="0" applyAlignment="0"/>
    <xf numFmtId="0" fontId="49" fillId="0" borderId="0" applyNumberFormat="0" applyAlignment="0"/>
    <xf numFmtId="0" fontId="49" fillId="0" borderId="0" applyNumberFormat="0" applyAlignment="0"/>
    <xf numFmtId="0" fontId="45" fillId="0" borderId="0"/>
    <xf numFmtId="0" fontId="46" fillId="0" borderId="0"/>
    <xf numFmtId="0" fontId="46" fillId="0" borderId="0"/>
    <xf numFmtId="0" fontId="45" fillId="0" borderId="0"/>
    <xf numFmtId="0" fontId="46" fillId="0" borderId="0"/>
    <xf numFmtId="0" fontId="46" fillId="0" borderId="0"/>
    <xf numFmtId="8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5" fontId="37" fillId="0" borderId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9" fillId="0" borderId="0" applyFont="0" applyFill="0" applyBorder="0" applyAlignment="0" applyProtection="0"/>
    <xf numFmtId="195" fontId="37" fillId="0" borderId="0" applyFill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170" fontId="11" fillId="0" borderId="0"/>
    <xf numFmtId="199" fontId="11" fillId="0" borderId="0" applyFont="0" applyFill="0" applyBorder="0" applyAlignment="0" applyProtection="0">
      <alignment horizontal="left" wrapText="1"/>
    </xf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37" fillId="0" borderId="0" applyFill="0" applyBorder="0" applyAlignment="0" applyProtection="0"/>
    <xf numFmtId="0" fontId="45" fillId="0" borderId="0"/>
    <xf numFmtId="38" fontId="14" fillId="15" borderId="0" applyNumberFormat="0" applyBorder="0" applyAlignment="0" applyProtection="0"/>
    <xf numFmtId="38" fontId="14" fillId="15" borderId="0" applyNumberFormat="0" applyBorder="0" applyAlignment="0" applyProtection="0"/>
    <xf numFmtId="38" fontId="14" fillId="15" borderId="0" applyNumberFormat="0" applyBorder="0" applyAlignment="0" applyProtection="0"/>
    <xf numFmtId="38" fontId="14" fillId="15" borderId="0" applyNumberFormat="0" applyBorder="0" applyAlignment="0" applyProtection="0"/>
    <xf numFmtId="184" fontId="50" fillId="0" borderId="0" applyNumberFormat="0" applyFill="0" applyBorder="0" applyProtection="0">
      <alignment horizontal="right"/>
    </xf>
    <xf numFmtId="0" fontId="39" fillId="0" borderId="1" applyNumberFormat="0" applyAlignment="0" applyProtection="0">
      <alignment horizontal="left"/>
    </xf>
    <xf numFmtId="0" fontId="39" fillId="0" borderId="1" applyNumberFormat="0" applyAlignment="0" applyProtection="0">
      <alignment horizontal="left"/>
    </xf>
    <xf numFmtId="0" fontId="39" fillId="0" borderId="1" applyNumberFormat="0" applyAlignment="0" applyProtection="0">
      <alignment horizontal="left"/>
    </xf>
    <xf numFmtId="0" fontId="39" fillId="0" borderId="2">
      <alignment horizontal="left"/>
    </xf>
    <xf numFmtId="0" fontId="39" fillId="0" borderId="2">
      <alignment horizontal="left"/>
    </xf>
    <xf numFmtId="0" fontId="39" fillId="0" borderId="2">
      <alignment horizontal="left"/>
    </xf>
    <xf numFmtId="14" fontId="22" fillId="19" borderId="3">
      <alignment horizontal="center" vertical="center" wrapText="1"/>
    </xf>
    <xf numFmtId="38" fontId="13" fillId="0" borderId="0"/>
    <xf numFmtId="38" fontId="13" fillId="0" borderId="0"/>
    <xf numFmtId="38" fontId="13" fillId="0" borderId="0"/>
    <xf numFmtId="40" fontId="13" fillId="0" borderId="0"/>
    <xf numFmtId="40" fontId="13" fillId="0" borderId="0"/>
    <xf numFmtId="40" fontId="13" fillId="0" borderId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41" fontId="36" fillId="21" borderId="5">
      <alignment horizontal="left"/>
      <protection locked="0"/>
    </xf>
    <xf numFmtId="10" fontId="36" fillId="21" borderId="5">
      <alignment horizontal="right"/>
      <protection locked="0"/>
    </xf>
    <xf numFmtId="0" fontId="14" fillId="15" borderId="0"/>
    <xf numFmtId="0" fontId="14" fillId="15" borderId="0"/>
    <xf numFmtId="0" fontId="14" fillId="15" borderId="0"/>
    <xf numFmtId="3" fontId="51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52" fillId="0" borderId="0"/>
    <xf numFmtId="37" fontId="52" fillId="0" borderId="0"/>
    <xf numFmtId="37" fontId="52" fillId="0" borderId="0"/>
    <xf numFmtId="181" fontId="21" fillId="0" borderId="0"/>
    <xf numFmtId="200" fontId="71" fillId="0" borderId="0"/>
    <xf numFmtId="200" fontId="71" fillId="0" borderId="0"/>
    <xf numFmtId="201" fontId="11" fillId="0" borderId="0"/>
    <xf numFmtId="164" fontId="11" fillId="0" borderId="0"/>
    <xf numFmtId="0" fontId="32" fillId="0" borderId="0"/>
    <xf numFmtId="0" fontId="11" fillId="0" borderId="0"/>
    <xf numFmtId="0" fontId="32" fillId="0" borderId="0"/>
    <xf numFmtId="0" fontId="77" fillId="0" borderId="0"/>
    <xf numFmtId="0" fontId="32" fillId="0" borderId="0"/>
    <xf numFmtId="170" fontId="21" fillId="0" borderId="0">
      <alignment horizontal="left" wrapText="1"/>
    </xf>
    <xf numFmtId="0" fontId="70" fillId="0" borderId="0"/>
    <xf numFmtId="0" fontId="11" fillId="0" borderId="0"/>
    <xf numFmtId="0" fontId="76" fillId="0" borderId="0"/>
    <xf numFmtId="0" fontId="76" fillId="0" borderId="0"/>
    <xf numFmtId="0" fontId="1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6" fillId="0" borderId="0"/>
    <xf numFmtId="0" fontId="32" fillId="0" borderId="0"/>
    <xf numFmtId="0" fontId="11" fillId="0" borderId="0"/>
    <xf numFmtId="0" fontId="76" fillId="0" borderId="0"/>
    <xf numFmtId="0" fontId="32" fillId="0" borderId="0"/>
    <xf numFmtId="0" fontId="31" fillId="0" borderId="0"/>
    <xf numFmtId="0" fontId="11" fillId="0" borderId="0"/>
    <xf numFmtId="195" fontId="11" fillId="0" borderId="0">
      <alignment horizontal="left" wrapText="1"/>
    </xf>
    <xf numFmtId="0" fontId="11" fillId="0" borderId="0"/>
    <xf numFmtId="0" fontId="32" fillId="0" borderId="0"/>
    <xf numFmtId="0" fontId="32" fillId="0" borderId="0"/>
    <xf numFmtId="170" fontId="11" fillId="0" borderId="0">
      <alignment horizontal="left" wrapText="1"/>
    </xf>
    <xf numFmtId="0" fontId="6" fillId="0" borderId="0"/>
    <xf numFmtId="0" fontId="26" fillId="0" borderId="0"/>
    <xf numFmtId="10" fontId="29" fillId="0" borderId="0"/>
    <xf numFmtId="0" fontId="6" fillId="0" borderId="0"/>
    <xf numFmtId="0" fontId="11" fillId="0" borderId="0"/>
    <xf numFmtId="0" fontId="32" fillId="2" borderId="8" applyNumberFormat="0" applyFont="0" applyAlignment="0" applyProtection="0"/>
    <xf numFmtId="0" fontId="32" fillId="2" borderId="8" applyNumberFormat="0" applyFont="0" applyAlignment="0" applyProtection="0"/>
    <xf numFmtId="0" fontId="32" fillId="2" borderId="8" applyNumberFormat="0" applyFont="0" applyAlignment="0" applyProtection="0"/>
    <xf numFmtId="0" fontId="32" fillId="2" borderId="8" applyNumberFormat="0" applyFont="0" applyAlignment="0" applyProtection="0"/>
    <xf numFmtId="0" fontId="32" fillId="2" borderId="8" applyNumberFormat="0" applyFont="0" applyAlignment="0" applyProtection="0"/>
    <xf numFmtId="0" fontId="32" fillId="2" borderId="8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45" fillId="0" borderId="0"/>
    <xf numFmtId="0" fontId="45" fillId="0" borderId="0"/>
    <xf numFmtId="0" fontId="46" fillId="0" borderId="0"/>
    <xf numFmtId="0" fontId="46" fillId="0" borderId="0"/>
    <xf numFmtId="9" fontId="4" fillId="0" borderId="0" applyFont="0" applyFill="0" applyBorder="0" applyAlignment="0" applyProtection="0"/>
    <xf numFmtId="166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11" fillId="22" borderId="5"/>
    <xf numFmtId="41" fontId="11" fillId="22" borderId="5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54" fillId="0" borderId="3">
      <alignment horizontal="center"/>
    </xf>
    <xf numFmtId="0" fontId="54" fillId="0" borderId="3">
      <alignment horizontal="center"/>
    </xf>
    <xf numFmtId="0" fontId="54" fillId="0" borderId="3">
      <alignment horizont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23" borderId="0" applyNumberFormat="0" applyFont="0" applyBorder="0" applyAlignment="0" applyProtection="0"/>
    <xf numFmtId="0" fontId="6" fillId="23" borderId="0" applyNumberFormat="0" applyFont="0" applyBorder="0" applyAlignment="0" applyProtection="0"/>
    <xf numFmtId="0" fontId="6" fillId="23" borderId="0" applyNumberFormat="0" applyFont="0" applyBorder="0" applyAlignment="0" applyProtection="0"/>
    <xf numFmtId="0" fontId="46" fillId="0" borderId="0"/>
    <xf numFmtId="0" fontId="46" fillId="0" borderId="0"/>
    <xf numFmtId="3" fontId="55" fillId="0" borderId="0" applyFill="0" applyBorder="0" applyAlignment="0" applyProtection="0"/>
    <xf numFmtId="0" fontId="56" fillId="0" borderId="0"/>
    <xf numFmtId="0" fontId="56" fillId="0" borderId="0"/>
    <xf numFmtId="3" fontId="55" fillId="0" borderId="0" applyFill="0" applyBorder="0" applyAlignment="0" applyProtection="0"/>
    <xf numFmtId="42" fontId="11" fillId="20" borderId="0"/>
    <xf numFmtId="0" fontId="72" fillId="24" borderId="0"/>
    <xf numFmtId="0" fontId="73" fillId="24" borderId="10"/>
    <xf numFmtId="0" fontId="3" fillId="25" borderId="11"/>
    <xf numFmtId="0" fontId="2" fillId="24" borderId="12"/>
    <xf numFmtId="42" fontId="11" fillId="20" borderId="0"/>
    <xf numFmtId="42" fontId="11" fillId="20" borderId="13">
      <alignment vertical="center"/>
    </xf>
    <xf numFmtId="42" fontId="11" fillId="20" borderId="13">
      <alignment vertical="center"/>
    </xf>
    <xf numFmtId="0" fontId="22" fillId="20" borderId="14" applyNumberFormat="0">
      <alignment horizontal="center" vertical="center" wrapText="1"/>
    </xf>
    <xf numFmtId="0" fontId="22" fillId="20" borderId="14" applyNumberFormat="0">
      <alignment horizontal="center" vertical="center" wrapText="1"/>
    </xf>
    <xf numFmtId="0" fontId="22" fillId="20" borderId="14" applyNumberFormat="0">
      <alignment horizontal="center" vertical="center" wrapText="1"/>
    </xf>
    <xf numFmtId="10" fontId="11" fillId="20" borderId="0"/>
    <xf numFmtId="10" fontId="11" fillId="20" borderId="0"/>
    <xf numFmtId="196" fontId="11" fillId="20" borderId="0"/>
    <xf numFmtId="196" fontId="11" fillId="20" borderId="0"/>
    <xf numFmtId="177" fontId="13" fillId="0" borderId="0" applyBorder="0" applyAlignment="0"/>
    <xf numFmtId="42" fontId="11" fillId="20" borderId="15">
      <alignment horizontal="left"/>
    </xf>
    <xf numFmtId="42" fontId="11" fillId="20" borderId="15">
      <alignment horizontal="left"/>
    </xf>
    <xf numFmtId="196" fontId="57" fillId="20" borderId="15">
      <alignment horizontal="left"/>
    </xf>
    <xf numFmtId="14" fontId="21" fillId="0" borderId="0" applyNumberFormat="0" applyFill="0" applyBorder="0" applyAlignment="0" applyProtection="0">
      <alignment horizontal="lef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197" fontId="11" fillId="0" borderId="0" applyFont="0" applyFill="0" applyAlignment="0">
      <alignment horizontal="right"/>
    </xf>
    <xf numFmtId="4" fontId="53" fillId="21" borderId="9" applyNumberFormat="0" applyProtection="0">
      <alignment vertical="center"/>
    </xf>
    <xf numFmtId="4" fontId="58" fillId="21" borderId="9" applyNumberFormat="0" applyProtection="0">
      <alignment vertical="center"/>
    </xf>
    <xf numFmtId="4" fontId="53" fillId="21" borderId="9" applyNumberFormat="0" applyProtection="0">
      <alignment horizontal="left" vertical="center" indent="1"/>
    </xf>
    <xf numFmtId="4" fontId="53" fillId="21" borderId="9" applyNumberFormat="0" applyProtection="0">
      <alignment horizontal="left" vertical="center" indent="1"/>
    </xf>
    <xf numFmtId="0" fontId="11" fillId="26" borderId="9" applyNumberFormat="0" applyProtection="0">
      <alignment horizontal="left" vertical="center" indent="1"/>
    </xf>
    <xf numFmtId="0" fontId="11" fillId="27" borderId="0" applyNumberFormat="0" applyProtection="0">
      <alignment horizontal="left" vertical="center" indent="1"/>
    </xf>
    <xf numFmtId="4" fontId="53" fillId="28" borderId="9" applyNumberFormat="0" applyProtection="0">
      <alignment horizontal="right" vertical="center"/>
    </xf>
    <xf numFmtId="4" fontId="53" fillId="29" borderId="9" applyNumberFormat="0" applyProtection="0">
      <alignment horizontal="right" vertical="center"/>
    </xf>
    <xf numFmtId="4" fontId="53" fillId="30" borderId="9" applyNumberFormat="0" applyProtection="0">
      <alignment horizontal="right" vertical="center"/>
    </xf>
    <xf numFmtId="4" fontId="53" fillId="31" borderId="9" applyNumberFormat="0" applyProtection="0">
      <alignment horizontal="right" vertical="center"/>
    </xf>
    <xf numFmtId="4" fontId="53" fillId="32" borderId="9" applyNumberFormat="0" applyProtection="0">
      <alignment horizontal="right" vertical="center"/>
    </xf>
    <xf numFmtId="4" fontId="53" fillId="33" borderId="9" applyNumberFormat="0" applyProtection="0">
      <alignment horizontal="right" vertical="center"/>
    </xf>
    <xf numFmtId="4" fontId="53" fillId="34" borderId="9" applyNumberFormat="0" applyProtection="0">
      <alignment horizontal="right" vertical="center"/>
    </xf>
    <xf numFmtId="4" fontId="53" fillId="35" borderId="9" applyNumberFormat="0" applyProtection="0">
      <alignment horizontal="right" vertical="center"/>
    </xf>
    <xf numFmtId="4" fontId="53" fillId="36" borderId="9" applyNumberFormat="0" applyProtection="0">
      <alignment horizontal="right" vertical="center"/>
    </xf>
    <xf numFmtId="4" fontId="59" fillId="37" borderId="9" applyNumberFormat="0" applyProtection="0">
      <alignment horizontal="left" vertical="center" indent="1"/>
    </xf>
    <xf numFmtId="4" fontId="53" fillId="38" borderId="16" applyNumberFormat="0" applyProtection="0">
      <alignment horizontal="left" vertical="center" indent="1"/>
    </xf>
    <xf numFmtId="4" fontId="60" fillId="39" borderId="0" applyNumberFormat="0" applyProtection="0">
      <alignment horizontal="left" vertical="center" indent="1"/>
    </xf>
    <xf numFmtId="0" fontId="11" fillId="26" borderId="9" applyNumberFormat="0" applyProtection="0">
      <alignment horizontal="left" vertical="center" indent="1"/>
    </xf>
    <xf numFmtId="4" fontId="53" fillId="38" borderId="9" applyNumberFormat="0" applyProtection="0">
      <alignment horizontal="left" vertical="center" indent="1"/>
    </xf>
    <xf numFmtId="4" fontId="53" fillId="40" borderId="9" applyNumberFormat="0" applyProtection="0">
      <alignment horizontal="left" vertical="center" indent="1"/>
    </xf>
    <xf numFmtId="0" fontId="11" fillId="40" borderId="9" applyNumberFormat="0" applyProtection="0">
      <alignment horizontal="left" vertical="center" indent="1"/>
    </xf>
    <xf numFmtId="0" fontId="11" fillId="40" borderId="9" applyNumberFormat="0" applyProtection="0">
      <alignment horizontal="left" vertical="center" indent="1"/>
    </xf>
    <xf numFmtId="0" fontId="11" fillId="41" borderId="9" applyNumberFormat="0" applyProtection="0">
      <alignment horizontal="left" vertical="center" indent="1"/>
    </xf>
    <xf numFmtId="0" fontId="11" fillId="41" borderId="9" applyNumberFormat="0" applyProtection="0">
      <alignment horizontal="left" vertical="center" indent="1"/>
    </xf>
    <xf numFmtId="0" fontId="11" fillId="15" borderId="9" applyNumberFormat="0" applyProtection="0">
      <alignment horizontal="left" vertical="center" indent="1"/>
    </xf>
    <xf numFmtId="0" fontId="11" fillId="15" borderId="9" applyNumberFormat="0" applyProtection="0">
      <alignment horizontal="left" vertical="center" indent="1"/>
    </xf>
    <xf numFmtId="0" fontId="11" fillId="26" borderId="9" applyNumberFormat="0" applyProtection="0">
      <alignment horizontal="left" vertical="center" indent="1"/>
    </xf>
    <xf numFmtId="0" fontId="11" fillId="26" borderId="9" applyNumberFormat="0" applyProtection="0">
      <alignment horizontal="left" vertical="center" indent="1"/>
    </xf>
    <xf numFmtId="0" fontId="11" fillId="14" borderId="4" applyNumberFormat="0">
      <protection locked="0"/>
    </xf>
    <xf numFmtId="4" fontId="53" fillId="42" borderId="9" applyNumberFormat="0" applyProtection="0">
      <alignment vertical="center"/>
    </xf>
    <xf numFmtId="4" fontId="58" fillId="42" borderId="9" applyNumberFormat="0" applyProtection="0">
      <alignment vertical="center"/>
    </xf>
    <xf numFmtId="4" fontId="53" fillId="42" borderId="9" applyNumberFormat="0" applyProtection="0">
      <alignment horizontal="left" vertical="center" indent="1"/>
    </xf>
    <xf numFmtId="4" fontId="53" fillId="42" borderId="9" applyNumberFormat="0" applyProtection="0">
      <alignment horizontal="left" vertical="center" indent="1"/>
    </xf>
    <xf numFmtId="4" fontId="53" fillId="38" borderId="9" applyNumberFormat="0" applyProtection="0">
      <alignment horizontal="right" vertical="center"/>
    </xf>
    <xf numFmtId="4" fontId="58" fillId="38" borderId="9" applyNumberFormat="0" applyProtection="0">
      <alignment horizontal="right" vertical="center"/>
    </xf>
    <xf numFmtId="0" fontId="11" fillId="26" borderId="9" applyNumberFormat="0" applyProtection="0">
      <alignment horizontal="left" vertical="center" indent="1"/>
    </xf>
    <xf numFmtId="0" fontId="11" fillId="26" borderId="9" applyNumberFormat="0" applyProtection="0">
      <alignment horizontal="left" vertical="center" indent="1"/>
    </xf>
    <xf numFmtId="0" fontId="61" fillId="0" borderId="0"/>
    <xf numFmtId="4" fontId="62" fillId="38" borderId="9" applyNumberFormat="0" applyProtection="0">
      <alignment horizontal="right" vertical="center"/>
    </xf>
    <xf numFmtId="39" fontId="11" fillId="43" borderId="0"/>
    <xf numFmtId="39" fontId="11" fillId="43" borderId="0"/>
    <xf numFmtId="39" fontId="11" fillId="43" borderId="0"/>
    <xf numFmtId="0" fontId="34" fillId="0" borderId="0" applyNumberFormat="0" applyFill="0" applyBorder="0" applyAlignment="0" applyProtection="0"/>
    <xf numFmtId="38" fontId="14" fillId="0" borderId="17"/>
    <xf numFmtId="38" fontId="14" fillId="0" borderId="17"/>
    <xf numFmtId="38" fontId="14" fillId="0" borderId="17"/>
    <xf numFmtId="38" fontId="14" fillId="0" borderId="17"/>
    <xf numFmtId="38" fontId="13" fillId="0" borderId="15"/>
    <xf numFmtId="38" fontId="13" fillId="0" borderId="15"/>
    <xf numFmtId="38" fontId="13" fillId="0" borderId="15"/>
    <xf numFmtId="39" fontId="21" fillId="44" borderId="0"/>
    <xf numFmtId="165" fontId="25" fillId="0" borderId="0">
      <alignment horizontal="left" wrapText="1"/>
    </xf>
    <xf numFmtId="0" fontId="11" fillId="0" borderId="0">
      <alignment horizontal="left" wrapText="1"/>
    </xf>
    <xf numFmtId="183" fontId="11" fillId="0" borderId="0">
      <alignment horizontal="left" wrapText="1"/>
    </xf>
    <xf numFmtId="170" fontId="11" fillId="0" borderId="0">
      <alignment horizontal="left" wrapText="1"/>
    </xf>
    <xf numFmtId="165" fontId="11" fillId="0" borderId="0">
      <alignment horizontal="left" wrapText="1"/>
    </xf>
    <xf numFmtId="40" fontId="63" fillId="0" borderId="0" applyBorder="0">
      <alignment horizontal="right"/>
    </xf>
    <xf numFmtId="41" fontId="38" fillId="20" borderId="0">
      <alignment horizontal="left"/>
    </xf>
    <xf numFmtId="0" fontId="64" fillId="0" borderId="0"/>
    <xf numFmtId="0" fontId="11" fillId="0" borderId="0" applyNumberFormat="0" applyBorder="0" applyAlignment="0"/>
    <xf numFmtId="0" fontId="65" fillId="0" borderId="0" applyFill="0" applyBorder="0" applyProtection="0">
      <alignment horizontal="left" vertical="top"/>
    </xf>
    <xf numFmtId="0" fontId="72" fillId="0" borderId="0"/>
    <xf numFmtId="0" fontId="73" fillId="24" borderId="0"/>
    <xf numFmtId="198" fontId="66" fillId="20" borderId="0">
      <alignment horizontal="left" vertical="center"/>
    </xf>
    <xf numFmtId="0" fontId="22" fillId="20" borderId="0">
      <alignment horizontal="left" wrapText="1"/>
    </xf>
    <xf numFmtId="0" fontId="22" fillId="20" borderId="0">
      <alignment horizontal="left" wrapText="1"/>
    </xf>
    <xf numFmtId="0" fontId="22" fillId="20" borderId="0">
      <alignment horizontal="left" wrapText="1"/>
    </xf>
    <xf numFmtId="0" fontId="67" fillId="0" borderId="0">
      <alignment horizontal="left" vertical="center"/>
    </xf>
    <xf numFmtId="0" fontId="46" fillId="0" borderId="18"/>
    <xf numFmtId="0" fontId="46" fillId="0" borderId="18"/>
    <xf numFmtId="0" fontId="31" fillId="0" borderId="0"/>
    <xf numFmtId="0" fontId="83" fillId="0" borderId="0"/>
    <xf numFmtId="205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3" fillId="60" borderId="29" applyBorder="0"/>
    <xf numFmtId="0" fontId="14" fillId="61" borderId="4"/>
    <xf numFmtId="0" fontId="84" fillId="0" borderId="30" applyNumberFormat="0" applyFont="0" applyFill="0" applyAlignment="0" applyProtection="0"/>
    <xf numFmtId="207" fontId="85" fillId="0" borderId="31" applyNumberFormat="0" applyProtection="0">
      <alignment horizontal="right" vertical="center"/>
    </xf>
    <xf numFmtId="207" fontId="86" fillId="0" borderId="32" applyNumberFormat="0" applyProtection="0">
      <alignment horizontal="right" vertical="center"/>
    </xf>
    <xf numFmtId="0" fontId="86" fillId="62" borderId="30" applyNumberFormat="0" applyAlignment="0" applyProtection="0">
      <alignment horizontal="left" vertical="center" indent="1"/>
    </xf>
    <xf numFmtId="0" fontId="87" fillId="63" borderId="32" applyNumberFormat="0" applyAlignment="0" applyProtection="0">
      <alignment horizontal="left" vertical="center" indent="1"/>
    </xf>
    <xf numFmtId="0" fontId="87" fillId="63" borderId="32" applyNumberFormat="0" applyAlignment="0" applyProtection="0">
      <alignment horizontal="left" vertical="center" indent="1"/>
    </xf>
    <xf numFmtId="0" fontId="88" fillId="0" borderId="33" applyNumberFormat="0" applyFill="0" applyBorder="0" applyAlignment="0" applyProtection="0"/>
    <xf numFmtId="0" fontId="89" fillId="0" borderId="33" applyBorder="0" applyAlignment="0" applyProtection="0"/>
    <xf numFmtId="207" fontId="90" fillId="64" borderId="34" applyNumberFormat="0" applyBorder="0" applyAlignment="0" applyProtection="0">
      <alignment horizontal="right" vertical="center" indent="1"/>
    </xf>
    <xf numFmtId="207" fontId="91" fillId="65" borderId="34" applyNumberFormat="0" applyBorder="0" applyAlignment="0" applyProtection="0">
      <alignment horizontal="right" vertical="center" indent="1"/>
    </xf>
    <xf numFmtId="207" fontId="91" fillId="66" borderId="34" applyNumberFormat="0" applyBorder="0" applyAlignment="0" applyProtection="0">
      <alignment horizontal="right" vertical="center" indent="1"/>
    </xf>
    <xf numFmtId="207" fontId="92" fillId="67" borderId="34" applyNumberFormat="0" applyBorder="0" applyAlignment="0" applyProtection="0">
      <alignment horizontal="right" vertical="center" indent="1"/>
    </xf>
    <xf numFmtId="207" fontId="92" fillId="68" borderId="34" applyNumberFormat="0" applyBorder="0" applyAlignment="0" applyProtection="0">
      <alignment horizontal="right" vertical="center" indent="1"/>
    </xf>
    <xf numFmtId="207" fontId="92" fillId="69" borderId="34" applyNumberFormat="0" applyBorder="0" applyAlignment="0" applyProtection="0">
      <alignment horizontal="right" vertical="center" indent="1"/>
    </xf>
    <xf numFmtId="207" fontId="93" fillId="70" borderId="34" applyNumberFormat="0" applyBorder="0" applyAlignment="0" applyProtection="0">
      <alignment horizontal="right" vertical="center" indent="1"/>
    </xf>
    <xf numFmtId="207" fontId="93" fillId="71" borderId="34" applyNumberFormat="0" applyBorder="0" applyAlignment="0" applyProtection="0">
      <alignment horizontal="right" vertical="center" indent="1"/>
    </xf>
    <xf numFmtId="207" fontId="93" fillId="72" borderId="34" applyNumberFormat="0" applyBorder="0" applyAlignment="0" applyProtection="0">
      <alignment horizontal="right" vertical="center" indent="1"/>
    </xf>
    <xf numFmtId="0" fontId="87" fillId="73" borderId="30" applyNumberFormat="0" applyAlignment="0" applyProtection="0">
      <alignment horizontal="left" vertical="center" indent="1"/>
    </xf>
    <xf numFmtId="0" fontId="87" fillId="74" borderId="30" applyNumberFormat="0" applyAlignment="0" applyProtection="0">
      <alignment horizontal="left" vertical="center" indent="1"/>
    </xf>
    <xf numFmtId="0" fontId="87" fillId="75" borderId="30" applyNumberFormat="0" applyAlignment="0" applyProtection="0">
      <alignment horizontal="left" vertical="center" indent="1"/>
    </xf>
    <xf numFmtId="0" fontId="87" fillId="76" borderId="30" applyNumberFormat="0" applyAlignment="0" applyProtection="0">
      <alignment horizontal="left" vertical="center" indent="1"/>
    </xf>
    <xf numFmtId="0" fontId="87" fillId="77" borderId="32" applyNumberFormat="0" applyAlignment="0" applyProtection="0">
      <alignment horizontal="left" vertical="center" indent="1"/>
    </xf>
    <xf numFmtId="207" fontId="85" fillId="76" borderId="31" applyNumberFormat="0" applyBorder="0" applyProtection="0">
      <alignment horizontal="right" vertical="center"/>
    </xf>
    <xf numFmtId="207" fontId="86" fillId="76" borderId="32" applyNumberFormat="0" applyBorder="0" applyProtection="0">
      <alignment horizontal="right" vertical="center"/>
    </xf>
    <xf numFmtId="207" fontId="85" fillId="78" borderId="30" applyNumberFormat="0" applyAlignment="0" applyProtection="0">
      <alignment horizontal="left" vertical="center" indent="1"/>
    </xf>
    <xf numFmtId="0" fontId="86" fillId="62" borderId="32" applyNumberFormat="0" applyAlignment="0" applyProtection="0">
      <alignment horizontal="left" vertical="center" indent="1"/>
    </xf>
    <xf numFmtId="0" fontId="87" fillId="77" borderId="32" applyNumberFormat="0" applyAlignment="0" applyProtection="0">
      <alignment horizontal="left" vertical="center" indent="1"/>
    </xf>
    <xf numFmtId="207" fontId="86" fillId="77" borderId="32" applyNumberFormat="0" applyProtection="0">
      <alignment horizontal="right" vertical="center"/>
    </xf>
    <xf numFmtId="44" fontId="1" fillId="0" borderId="0" applyFont="0" applyFill="0" applyBorder="0" applyAlignment="0" applyProtection="0"/>
    <xf numFmtId="0" fontId="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169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0" fontId="40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40" fillId="0" borderId="0"/>
    <xf numFmtId="0" fontId="40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40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40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0" fontId="40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40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40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8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6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0" fillId="0" borderId="0"/>
    <xf numFmtId="0" fontId="40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70" fontId="2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89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0" fontId="40" fillId="0" borderId="0"/>
    <xf numFmtId="0" fontId="103" fillId="0" borderId="40"/>
    <xf numFmtId="0" fontId="104" fillId="0" borderId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170" fontId="21" fillId="0" borderId="0">
      <alignment horizontal="left" wrapText="1"/>
    </xf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0" fontId="32" fillId="81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81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1" fillId="82" borderId="0" applyNumberFormat="0" applyBorder="0" applyAlignment="0" applyProtection="0"/>
    <xf numFmtId="0" fontId="32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170" fontId="21" fillId="0" borderId="0">
      <alignment horizontal="left" wrapText="1"/>
    </xf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83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1" fillId="84" borderId="0" applyNumberFormat="0" applyBorder="0" applyAlignment="0" applyProtection="0"/>
    <xf numFmtId="0" fontId="32" fillId="83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170" fontId="21" fillId="0" borderId="0">
      <alignment horizontal="left" wrapText="1"/>
    </xf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0" fontId="32" fillId="85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85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" fillId="2" borderId="0" applyNumberFormat="0" applyBorder="0" applyAlignment="0" applyProtection="0"/>
    <xf numFmtId="0" fontId="32" fillId="8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170" fontId="21" fillId="0" borderId="0">
      <alignment horizontal="left" wrapText="1"/>
    </xf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86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1" fillId="87" borderId="0" applyNumberFormat="0" applyBorder="0" applyAlignment="0" applyProtection="0"/>
    <xf numFmtId="0" fontId="32" fillId="86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170" fontId="21" fillId="0" borderId="0">
      <alignment horizontal="left" wrapText="1"/>
    </xf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170" fontId="21" fillId="0" borderId="0">
      <alignment horizontal="left" wrapText="1"/>
    </xf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88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170" fontId="21" fillId="0" borderId="0">
      <alignment horizontal="left" wrapText="1"/>
    </xf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0" fontId="32" fillId="87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87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" fillId="2" borderId="0" applyNumberFormat="0" applyBorder="0" applyAlignment="0" applyProtection="0"/>
    <xf numFmtId="0" fontId="32" fillId="8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170" fontId="21" fillId="0" borderId="0">
      <alignment horizontal="left" wrapText="1"/>
    </xf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82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1" fillId="88" borderId="0" applyNumberFormat="0" applyBorder="0" applyAlignment="0" applyProtection="0"/>
    <xf numFmtId="0" fontId="32" fillId="8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170" fontId="21" fillId="0" borderId="0">
      <alignment horizontal="left" wrapText="1"/>
    </xf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170" fontId="21" fillId="0" borderId="0">
      <alignment horizontal="left" wrapText="1"/>
    </xf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0" fontId="32" fillId="84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84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170" fontId="21" fillId="0" borderId="0">
      <alignment horizontal="left" wrapText="1"/>
    </xf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0" fontId="32" fillId="89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89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1" fillId="90" borderId="0" applyNumberFormat="0" applyBorder="0" applyAlignment="0" applyProtection="0"/>
    <xf numFmtId="0" fontId="32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170" fontId="21" fillId="0" borderId="0">
      <alignment horizontal="left" wrapText="1"/>
    </xf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0" fontId="32" fillId="86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86" borderId="0" applyNumberFormat="0" applyBorder="0" applyAlignment="0" applyProtection="0"/>
    <xf numFmtId="0" fontId="32" fillId="83" borderId="0" applyNumberFormat="0" applyBorder="0" applyAlignment="0" applyProtection="0"/>
    <xf numFmtId="0" fontId="32" fillId="83" borderId="0" applyNumberFormat="0" applyBorder="0" applyAlignment="0" applyProtection="0"/>
    <xf numFmtId="0" fontId="1" fillId="83" borderId="0" applyNumberFormat="0" applyBorder="0" applyAlignment="0" applyProtection="0"/>
    <xf numFmtId="0" fontId="32" fillId="86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170" fontId="21" fillId="0" borderId="0">
      <alignment horizontal="left" wrapText="1"/>
    </xf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0" fontId="32" fillId="82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82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1" fillId="88" borderId="0" applyNumberFormat="0" applyBorder="0" applyAlignment="0" applyProtection="0"/>
    <xf numFmtId="0" fontId="32" fillId="8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170" fontId="21" fillId="0" borderId="0">
      <alignment horizontal="left" wrapText="1"/>
    </xf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0" fontId="32" fillId="91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91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" fillId="2" borderId="0" applyNumberFormat="0" applyBorder="0" applyAlignment="0" applyProtection="0"/>
    <xf numFmtId="0" fontId="32" fillId="9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92" borderId="0" applyNumberFormat="0" applyBorder="0" applyAlignment="0" applyProtection="0"/>
    <xf numFmtId="0" fontId="33" fillId="92" borderId="0" applyNumberFormat="0" applyBorder="0" applyAlignment="0" applyProtection="0"/>
    <xf numFmtId="0" fontId="33" fillId="92" borderId="0" applyNumberFormat="0" applyBorder="0" applyAlignment="0" applyProtection="0"/>
    <xf numFmtId="0" fontId="33" fillId="92" borderId="0" applyNumberFormat="0" applyBorder="0" applyAlignment="0" applyProtection="0"/>
    <xf numFmtId="0" fontId="33" fillId="92" borderId="0" applyNumberFormat="0" applyBorder="0" applyAlignment="0" applyProtection="0"/>
    <xf numFmtId="0" fontId="33" fillId="92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88" borderId="0" applyNumberFormat="0" applyBorder="0" applyAlignment="0" applyProtection="0"/>
    <xf numFmtId="0" fontId="101" fillId="88" borderId="0" applyNumberFormat="0" applyBorder="0" applyAlignment="0" applyProtection="0"/>
    <xf numFmtId="0" fontId="101" fillId="88" borderId="0" applyNumberFormat="0" applyBorder="0" applyAlignment="0" applyProtection="0"/>
    <xf numFmtId="0" fontId="33" fillId="92" borderId="0" applyNumberFormat="0" applyBorder="0" applyAlignment="0" applyProtection="0"/>
    <xf numFmtId="0" fontId="33" fillId="84" borderId="0" applyNumberFormat="0" applyBorder="0" applyAlignment="0" applyProtection="0"/>
    <xf numFmtId="0" fontId="33" fillId="84" borderId="0" applyNumberFormat="0" applyBorder="0" applyAlignment="0" applyProtection="0"/>
    <xf numFmtId="0" fontId="33" fillId="84" borderId="0" applyNumberFormat="0" applyBorder="0" applyAlignment="0" applyProtection="0"/>
    <xf numFmtId="0" fontId="33" fillId="84" borderId="0" applyNumberFormat="0" applyBorder="0" applyAlignment="0" applyProtection="0"/>
    <xf numFmtId="0" fontId="33" fillId="84" borderId="0" applyNumberFormat="0" applyBorder="0" applyAlignment="0" applyProtection="0"/>
    <xf numFmtId="0" fontId="33" fillId="84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3" borderId="0" applyNumberFormat="0" applyBorder="0" applyAlignment="0" applyProtection="0"/>
    <xf numFmtId="0" fontId="101" fillId="93" borderId="0" applyNumberFormat="0" applyBorder="0" applyAlignment="0" applyProtection="0"/>
    <xf numFmtId="0" fontId="101" fillId="93" borderId="0" applyNumberFormat="0" applyBorder="0" applyAlignment="0" applyProtection="0"/>
    <xf numFmtId="0" fontId="33" fillId="84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1" borderId="0" applyNumberFormat="0" applyBorder="0" applyAlignment="0" applyProtection="0"/>
    <xf numFmtId="0" fontId="101" fillId="91" borderId="0" applyNumberFormat="0" applyBorder="0" applyAlignment="0" applyProtection="0"/>
    <xf numFmtId="0" fontId="101" fillId="91" borderId="0" applyNumberFormat="0" applyBorder="0" applyAlignment="0" applyProtection="0"/>
    <xf numFmtId="0" fontId="33" fillId="89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83" borderId="0" applyNumberFormat="0" applyBorder="0" applyAlignment="0" applyProtection="0"/>
    <xf numFmtId="0" fontId="101" fillId="83" borderId="0" applyNumberFormat="0" applyBorder="0" applyAlignment="0" applyProtection="0"/>
    <xf numFmtId="0" fontId="101" fillId="83" borderId="0" applyNumberFormat="0" applyBorder="0" applyAlignment="0" applyProtection="0"/>
    <xf numFmtId="0" fontId="33" fillId="94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88" borderId="0" applyNumberFormat="0" applyBorder="0" applyAlignment="0" applyProtection="0"/>
    <xf numFmtId="0" fontId="101" fillId="88" borderId="0" applyNumberFormat="0" applyBorder="0" applyAlignment="0" applyProtection="0"/>
    <xf numFmtId="0" fontId="101" fillId="88" borderId="0" applyNumberFormat="0" applyBorder="0" applyAlignment="0" applyProtection="0"/>
    <xf numFmtId="0" fontId="33" fillId="95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0" fontId="33" fillId="96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84" borderId="0" applyNumberFormat="0" applyBorder="0" applyAlignment="0" applyProtection="0"/>
    <xf numFmtId="0" fontId="101" fillId="84" borderId="0" applyNumberFormat="0" applyBorder="0" applyAlignment="0" applyProtection="0"/>
    <xf numFmtId="0" fontId="101" fillId="84" borderId="0" applyNumberFormat="0" applyBorder="0" applyAlignment="0" applyProtection="0"/>
    <xf numFmtId="0" fontId="33" fillId="96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0" fontId="33" fillId="97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8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7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0" fontId="33" fillId="99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3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9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00" borderId="0" applyNumberFormat="0" applyBorder="0" applyAlignment="0" applyProtection="0"/>
    <xf numFmtId="0" fontId="33" fillId="100" borderId="0" applyNumberFormat="0" applyBorder="0" applyAlignment="0" applyProtection="0"/>
    <xf numFmtId="0" fontId="33" fillId="100" borderId="0" applyNumberFormat="0" applyBorder="0" applyAlignment="0" applyProtection="0"/>
    <xf numFmtId="0" fontId="33" fillId="100" borderId="0" applyNumberFormat="0" applyBorder="0" applyAlignment="0" applyProtection="0"/>
    <xf numFmtId="0" fontId="33" fillId="100" borderId="0" applyNumberFormat="0" applyBorder="0" applyAlignment="0" applyProtection="0"/>
    <xf numFmtId="0" fontId="33" fillId="100" borderId="0" applyNumberFormat="0" applyBorder="0" applyAlignment="0" applyProtection="0"/>
    <xf numFmtId="0" fontId="33" fillId="100" borderId="0" applyNumberFormat="0" applyBorder="0" applyAlignment="0" applyProtection="0"/>
    <xf numFmtId="0" fontId="33" fillId="100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1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100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0" fontId="33" fillId="94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60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4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170" fontId="21" fillId="0" borderId="0">
      <alignment horizontal="left" wrapText="1"/>
    </xf>
    <xf numFmtId="0" fontId="33" fillId="95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5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0" fontId="33" fillId="95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0" fontId="33" fillId="93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9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33" fillId="93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0" fontId="105" fillId="83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05" fillId="86" borderId="0" applyNumberFormat="0" applyBorder="0" applyAlignment="0" applyProtection="0"/>
    <xf numFmtId="0" fontId="97" fillId="86" borderId="0" applyNumberFormat="0" applyBorder="0" applyAlignment="0" applyProtection="0"/>
    <xf numFmtId="0" fontId="97" fillId="86" borderId="0" applyNumberFormat="0" applyBorder="0" applyAlignment="0" applyProtection="0"/>
    <xf numFmtId="0" fontId="32" fillId="0" borderId="0"/>
    <xf numFmtId="0" fontId="104" fillId="0" borderId="40"/>
    <xf numFmtId="170" fontId="21" fillId="0" borderId="0">
      <alignment horizontal="left" wrapText="1"/>
    </xf>
    <xf numFmtId="192" fontId="43" fillId="0" borderId="0" applyFill="0" applyBorder="0" applyAlignment="0"/>
    <xf numFmtId="0" fontId="32" fillId="0" borderId="0"/>
    <xf numFmtId="0" fontId="106" fillId="14" borderId="37" applyNumberFormat="0" applyAlignment="0" applyProtection="0"/>
    <xf numFmtId="0" fontId="107" fillId="101" borderId="41" applyNumberFormat="0" applyAlignment="0" applyProtection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7" fillId="101" borderId="41" applyNumberFormat="0" applyAlignment="0" applyProtection="0"/>
    <xf numFmtId="0" fontId="106" fillId="14" borderId="37" applyNumberFormat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1" fontId="11" fillId="2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08" fillId="14" borderId="41" applyNumberFormat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1" fontId="11" fillId="20" borderId="0"/>
    <xf numFmtId="170" fontId="21" fillId="0" borderId="0">
      <alignment horizontal="left" wrapText="1"/>
    </xf>
    <xf numFmtId="170" fontId="21" fillId="0" borderId="0">
      <alignment horizontal="left" wrapText="1"/>
    </xf>
    <xf numFmtId="41" fontId="11" fillId="20" borderId="0"/>
    <xf numFmtId="0" fontId="32" fillId="0" borderId="0"/>
    <xf numFmtId="41" fontId="11" fillId="20" borderId="0"/>
    <xf numFmtId="0" fontId="32" fillId="0" borderId="0"/>
    <xf numFmtId="0" fontId="106" fillId="14" borderId="37" applyNumberFormat="0" applyAlignment="0" applyProtection="0"/>
    <xf numFmtId="0" fontId="99" fillId="80" borderId="37" applyNumberFormat="0" applyAlignment="0" applyProtection="0"/>
    <xf numFmtId="0" fontId="109" fillId="102" borderId="42" applyNumberFormat="0" applyAlignment="0" applyProtection="0"/>
    <xf numFmtId="0" fontId="109" fillId="102" borderId="42" applyNumberFormat="0" applyAlignment="0" applyProtection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9" fillId="102" borderId="42" applyNumberFormat="0" applyAlignment="0" applyProtection="0"/>
    <xf numFmtId="170" fontId="21" fillId="0" borderId="0">
      <alignment horizontal="left" wrapText="1"/>
    </xf>
    <xf numFmtId="0" fontId="32" fillId="0" borderId="0"/>
    <xf numFmtId="0" fontId="109" fillId="102" borderId="4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9" fillId="102" borderId="42" applyNumberFormat="0" applyAlignment="0" applyProtection="0"/>
    <xf numFmtId="0" fontId="32" fillId="0" borderId="0"/>
    <xf numFmtId="0" fontId="3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41" fontId="11" fillId="15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4" fontId="4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205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29" fillId="0" borderId="0" applyFont="0" applyFill="0" applyBorder="0" applyAlignment="0" applyProtection="0"/>
    <xf numFmtId="209" fontId="11" fillId="0" borderId="0" applyFont="0" applyFill="0" applyBorder="0" applyAlignment="0" applyProtection="0"/>
    <xf numFmtId="170" fontId="21" fillId="0" borderId="0">
      <alignment horizontal="left" wrapText="1"/>
    </xf>
    <xf numFmtId="209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205" fontId="11" fillId="0" borderId="0" applyFont="0" applyFill="0" applyBorder="0" applyAlignment="0" applyProtection="0"/>
    <xf numFmtId="20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2" fillId="0" borderId="0"/>
    <xf numFmtId="4" fontId="4" fillId="0" borderId="0" applyFont="0" applyFill="0" applyBorder="0" applyAlignment="0" applyProtection="0"/>
    <xf numFmtId="0" fontId="32" fillId="0" borderId="0"/>
    <xf numFmtId="43" fontId="11" fillId="0" borderId="0" applyFont="0" applyFill="0" applyBorder="0" applyAlignment="0" applyProtection="0"/>
    <xf numFmtId="0" fontId="32" fillId="0" borderId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0" borderId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3" fontId="11" fillId="0" borderId="0" applyFont="0" applyFill="0" applyBorder="0" applyAlignment="0" applyProtection="0"/>
    <xf numFmtId="0" fontId="45" fillId="0" borderId="0"/>
    <xf numFmtId="0" fontId="72" fillId="0" borderId="0"/>
    <xf numFmtId="0" fontId="72" fillId="0" borderId="0"/>
    <xf numFmtId="0" fontId="46" fillId="0" borderId="0"/>
    <xf numFmtId="0" fontId="110" fillId="0" borderId="0"/>
    <xf numFmtId="0" fontId="46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70" fontId="21" fillId="0" borderId="0">
      <alignment horizontal="left" wrapText="1"/>
    </xf>
    <xf numFmtId="3" fontId="37" fillId="0" borderId="0" applyFill="0" applyBorder="0" applyAlignment="0" applyProtection="0"/>
    <xf numFmtId="3" fontId="44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6" fillId="0" borderId="0"/>
    <xf numFmtId="0" fontId="110" fillId="0" borderId="0"/>
    <xf numFmtId="0" fontId="72" fillId="0" borderId="0"/>
    <xf numFmtId="0" fontId="46" fillId="0" borderId="0"/>
    <xf numFmtId="170" fontId="21" fillId="0" borderId="0">
      <alignment horizontal="left" wrapText="1"/>
    </xf>
    <xf numFmtId="0" fontId="48" fillId="0" borderId="0" applyNumberFormat="0" applyAlignment="0">
      <alignment horizontal="left"/>
    </xf>
    <xf numFmtId="170" fontId="21" fillId="0" borderId="0">
      <alignment horizontal="left" wrapText="1"/>
    </xf>
    <xf numFmtId="0" fontId="49" fillId="0" borderId="0" applyNumberFormat="0" applyAlignment="0"/>
    <xf numFmtId="0" fontId="45" fillId="0" borderId="0"/>
    <xf numFmtId="0" fontId="46" fillId="0" borderId="0"/>
    <xf numFmtId="0" fontId="110" fillId="0" borderId="0"/>
    <xf numFmtId="0" fontId="72" fillId="0" borderId="0"/>
    <xf numFmtId="0" fontId="46" fillId="0" borderId="0"/>
    <xf numFmtId="0" fontId="45" fillId="0" borderId="0"/>
    <xf numFmtId="0" fontId="46" fillId="0" borderId="0"/>
    <xf numFmtId="0" fontId="110" fillId="0" borderId="0"/>
    <xf numFmtId="0" fontId="46" fillId="0" borderId="0"/>
    <xf numFmtId="8" fontId="4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8" fontId="4" fillId="0" borderId="0" applyFont="0" applyFill="0" applyBorder="0" applyAlignment="0" applyProtection="0"/>
    <xf numFmtId="170" fontId="21" fillId="0" borderId="0">
      <alignment horizontal="left" wrapText="1"/>
    </xf>
    <xf numFmtId="0" fontId="32" fillId="0" borderId="0"/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8" fontId="4" fillId="0" borderId="0" applyFont="0" applyFill="0" applyBorder="0" applyAlignment="0" applyProtection="0"/>
    <xf numFmtId="206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1" fillId="0" borderId="0">
      <alignment horizontal="left" wrapText="1"/>
    </xf>
    <xf numFmtId="8" fontId="4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21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" fillId="0" borderId="0" applyFont="0" applyFill="0" applyBorder="0" applyAlignment="0" applyProtection="0"/>
    <xf numFmtId="170" fontId="21" fillId="0" borderId="0">
      <alignment horizontal="left" wrapText="1"/>
    </xf>
    <xf numFmtId="8" fontId="4" fillId="0" borderId="0" applyFont="0" applyFill="0" applyBorder="0" applyAlignment="0" applyProtection="0"/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8" fontId="29" fillId="0" borderId="0" applyFont="0" applyFill="0" applyBorder="0" applyAlignment="0" applyProtection="0"/>
    <xf numFmtId="170" fontId="21" fillId="0" borderId="0">
      <alignment horizontal="left" wrapText="1"/>
    </xf>
    <xf numFmtId="8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8" fontId="4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8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4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211" fontId="111" fillId="0" borderId="0" applyFont="0" applyFill="0" applyBorder="0" applyAlignment="0" applyProtection="0"/>
    <xf numFmtId="194" fontId="11" fillId="0" borderId="0" applyFont="0" applyFill="0" applyBorder="0" applyAlignment="0" applyProtection="0"/>
    <xf numFmtId="170" fontId="21" fillId="0" borderId="0">
      <alignment horizontal="left" wrapText="1"/>
    </xf>
    <xf numFmtId="5" fontId="37" fillId="0" borderId="0" applyFill="0" applyBorder="0" applyAlignment="0" applyProtection="0"/>
    <xf numFmtId="194" fontId="11" fillId="0" borderId="0" applyFont="0" applyFill="0" applyBorder="0" applyAlignment="0" applyProtection="0"/>
    <xf numFmtId="0" fontId="32" fillId="0" borderId="0"/>
    <xf numFmtId="211" fontId="37" fillId="0" borderId="0" applyFont="0" applyFill="0" applyBorder="0" applyAlignment="0" applyProtection="0"/>
    <xf numFmtId="5" fontId="37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94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9" fillId="0" borderId="0" applyFont="0" applyFill="0" applyBorder="0" applyAlignment="0" applyProtection="0"/>
    <xf numFmtId="170" fontId="21" fillId="0" borderId="0">
      <alignment horizontal="left" wrapText="1"/>
    </xf>
    <xf numFmtId="195" fontId="37" fillId="0" borderId="0" applyFill="0" applyBorder="0" applyAlignment="0" applyProtection="0"/>
    <xf numFmtId="0" fontId="44" fillId="0" borderId="0" applyFont="0" applyFill="0" applyBorder="0" applyAlignment="0" applyProtection="0"/>
    <xf numFmtId="0" fontId="11" fillId="0" borderId="0" applyFont="0" applyFill="0" applyBorder="0" applyAlignment="0" applyProtection="0"/>
    <xf numFmtId="195" fontId="37" fillId="0" borderId="0" applyFill="0" applyBorder="0" applyAlignment="0" applyProtection="0"/>
    <xf numFmtId="0" fontId="111" fillId="0" borderId="0" applyFont="0" applyFill="0" applyBorder="0" applyAlignment="0" applyProtection="0"/>
    <xf numFmtId="0" fontId="104" fillId="0" borderId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17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/>
    <xf numFmtId="0" fontId="32" fillId="0" borderId="0"/>
    <xf numFmtId="170" fontId="11" fillId="0" borderId="0"/>
    <xf numFmtId="0" fontId="32" fillId="0" borderId="0"/>
    <xf numFmtId="170" fontId="11" fillId="0" borderId="0"/>
    <xf numFmtId="199" fontId="11" fillId="0" borderId="0" applyFont="0" applyFill="0" applyBorder="0" applyAlignment="0" applyProtection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99" fontId="11" fillId="0" borderId="0" applyFont="0" applyFill="0" applyBorder="0" applyAlignment="0" applyProtection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0" borderId="0"/>
    <xf numFmtId="199" fontId="11" fillId="0" borderId="0" applyFont="0" applyFill="0" applyBorder="0" applyAlignment="0" applyProtection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70" fontId="21" fillId="0" borderId="0">
      <alignment horizontal="left" wrapText="1"/>
    </xf>
    <xf numFmtId="0" fontId="32" fillId="0" borderId="0"/>
    <xf numFmtId="0" fontId="112" fillId="0" borderId="0" applyNumberFormat="0" applyFill="0" applyBorder="0" applyAlignment="0" applyProtection="0"/>
    <xf numFmtId="0" fontId="32" fillId="0" borderId="0"/>
    <xf numFmtId="0" fontId="112" fillId="0" borderId="0" applyNumberFormat="0" applyFill="0" applyBorder="0" applyAlignment="0" applyProtection="0"/>
    <xf numFmtId="0" fontId="32" fillId="0" borderId="0"/>
    <xf numFmtId="0" fontId="32" fillId="0" borderId="0"/>
    <xf numFmtId="170" fontId="21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4" fillId="0" borderId="0" applyFont="0" applyFill="0" applyBorder="0" applyAlignment="0" applyProtection="0"/>
    <xf numFmtId="0" fontId="45" fillId="0" borderId="0"/>
    <xf numFmtId="0" fontId="113" fillId="85" borderId="0" applyNumberFormat="0" applyBorder="0" applyAlignment="0" applyProtection="0"/>
    <xf numFmtId="0" fontId="113" fillId="85" borderId="0" applyNumberFormat="0" applyBorder="0" applyAlignment="0" applyProtection="0"/>
    <xf numFmtId="0" fontId="113" fillId="85" borderId="0" applyNumberFormat="0" applyBorder="0" applyAlignment="0" applyProtection="0"/>
    <xf numFmtId="0" fontId="113" fillId="85" borderId="0" applyNumberFormat="0" applyBorder="0" applyAlignment="0" applyProtection="0"/>
    <xf numFmtId="0" fontId="32" fillId="0" borderId="0"/>
    <xf numFmtId="0" fontId="113" fillId="85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3" fillId="88" borderId="0" applyNumberFormat="0" applyBorder="0" applyAlignment="0" applyProtection="0"/>
    <xf numFmtId="0" fontId="96" fillId="88" borderId="0" applyNumberFormat="0" applyBorder="0" applyAlignment="0" applyProtection="0"/>
    <xf numFmtId="0" fontId="96" fillId="88" borderId="0" applyNumberFormat="0" applyBorder="0" applyAlignment="0" applyProtection="0"/>
    <xf numFmtId="0" fontId="32" fillId="0" borderId="0"/>
    <xf numFmtId="38" fontId="14" fillId="15" borderId="0" applyNumberFormat="0" applyBorder="0" applyAlignment="0" applyProtection="0"/>
    <xf numFmtId="0" fontId="32" fillId="0" borderId="0"/>
    <xf numFmtId="170" fontId="21" fillId="0" borderId="0">
      <alignment horizontal="left" wrapText="1"/>
    </xf>
    <xf numFmtId="38" fontId="14" fillId="15" borderId="0" applyNumberFormat="0" applyBorder="0" applyAlignment="0" applyProtection="0"/>
    <xf numFmtId="38" fontId="14" fillId="15" borderId="0" applyNumberFormat="0" applyBorder="0" applyAlignment="0" applyProtection="0"/>
    <xf numFmtId="0" fontId="32" fillId="0" borderId="0"/>
    <xf numFmtId="170" fontId="21" fillId="0" borderId="0">
      <alignment horizontal="left" wrapText="1"/>
    </xf>
    <xf numFmtId="38" fontId="14" fillId="15" borderId="0" applyNumberFormat="0" applyBorder="0" applyAlignment="0" applyProtection="0"/>
    <xf numFmtId="38" fontId="14" fillId="15" borderId="0" applyNumberFormat="0" applyBorder="0" applyAlignment="0" applyProtection="0"/>
    <xf numFmtId="170" fontId="21" fillId="0" borderId="0">
      <alignment horizontal="left" wrapText="1"/>
    </xf>
    <xf numFmtId="38" fontId="14" fillId="15" borderId="0" applyNumberFormat="0" applyBorder="0" applyAlignment="0" applyProtection="0"/>
    <xf numFmtId="38" fontId="14" fillId="15" borderId="0" applyNumberFormat="0" applyBorder="0" applyAlignment="0" applyProtection="0"/>
    <xf numFmtId="170" fontId="21" fillId="0" borderId="0">
      <alignment horizontal="left" wrapText="1"/>
    </xf>
    <xf numFmtId="38" fontId="14" fillId="15" borderId="0" applyNumberFormat="0" applyBorder="0" applyAlignment="0" applyProtection="0"/>
    <xf numFmtId="0" fontId="14" fillId="15" borderId="0" applyNumberFormat="0" applyBorder="0" applyAlignment="0" applyProtection="0"/>
    <xf numFmtId="38" fontId="14" fillId="15" borderId="0" applyNumberFormat="0" applyBorder="0" applyAlignment="0" applyProtection="0"/>
    <xf numFmtId="38" fontId="14" fillId="15" borderId="0" applyNumberFormat="0" applyBorder="0" applyAlignment="0" applyProtection="0"/>
    <xf numFmtId="38" fontId="14" fillId="15" borderId="0" applyNumberFormat="0" applyBorder="0" applyAlignment="0" applyProtection="0"/>
    <xf numFmtId="0" fontId="114" fillId="0" borderId="40"/>
    <xf numFmtId="170" fontId="21" fillId="0" borderId="0">
      <alignment horizontal="left" wrapText="1"/>
    </xf>
    <xf numFmtId="0" fontId="39" fillId="0" borderId="1" applyNumberFormat="0" applyAlignment="0" applyProtection="0">
      <alignment horizontal="left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26">
      <alignment horizontal="left"/>
    </xf>
    <xf numFmtId="0" fontId="39" fillId="0" borderId="26">
      <alignment horizontal="left"/>
    </xf>
    <xf numFmtId="170" fontId="21" fillId="0" borderId="0">
      <alignment horizontal="left" wrapText="1"/>
    </xf>
    <xf numFmtId="0" fontId="44" fillId="0" borderId="0" applyNumberFormat="0" applyFill="0" applyBorder="0" applyAlignment="0" applyProtection="0"/>
    <xf numFmtId="0" fontId="115" fillId="0" borderId="43" applyNumberFormat="0" applyFill="0" applyAlignment="0" applyProtection="0"/>
    <xf numFmtId="0" fontId="115" fillId="0" borderId="43" applyNumberFormat="0" applyFill="0" applyAlignment="0" applyProtection="0"/>
    <xf numFmtId="0" fontId="44" fillId="0" borderId="0" applyNumberForma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6" fillId="0" borderId="44" applyNumberFormat="0" applyFill="0" applyAlignment="0" applyProtection="0"/>
    <xf numFmtId="0" fontId="116" fillId="0" borderId="44" applyNumberFormat="0" applyFill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4" fillId="0" borderId="0" applyNumberFormat="0" applyFill="0" applyBorder="0" applyAlignment="0" applyProtection="0"/>
    <xf numFmtId="170" fontId="21" fillId="0" borderId="0">
      <alignment horizontal="left" wrapText="1"/>
    </xf>
    <xf numFmtId="0" fontId="116" fillId="0" borderId="44" applyNumberFormat="0" applyFill="0" applyAlignment="0" applyProtection="0"/>
    <xf numFmtId="0" fontId="117" fillId="0" borderId="0" applyNumberFormat="0" applyFill="0" applyBorder="0" applyAlignment="0" applyProtection="0"/>
    <xf numFmtId="0" fontId="116" fillId="0" borderId="44" applyNumberFormat="0" applyFill="0" applyAlignment="0" applyProtection="0"/>
    <xf numFmtId="0" fontId="94" fillId="0" borderId="35" applyNumberFormat="0" applyFill="0" applyAlignment="0" applyProtection="0"/>
    <xf numFmtId="0" fontId="44" fillId="0" borderId="0" applyNumberFormat="0" applyFill="0" applyBorder="0" applyAlignment="0" applyProtection="0"/>
    <xf numFmtId="0" fontId="118" fillId="0" borderId="45" applyNumberFormat="0" applyFill="0" applyAlignment="0" applyProtection="0"/>
    <xf numFmtId="0" fontId="118" fillId="0" borderId="45" applyNumberFormat="0" applyFill="0" applyAlignment="0" applyProtection="0"/>
    <xf numFmtId="0" fontId="44" fillId="0" borderId="0" applyNumberForma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9" fillId="0" borderId="46" applyNumberFormat="0" applyFill="0" applyAlignment="0" applyProtection="0"/>
    <xf numFmtId="0" fontId="119" fillId="0" borderId="46" applyNumberFormat="0" applyFill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44" fillId="0" borderId="0" applyNumberFormat="0" applyFill="0" applyBorder="0" applyAlignment="0" applyProtection="0"/>
    <xf numFmtId="170" fontId="21" fillId="0" borderId="0">
      <alignment horizontal="left" wrapText="1"/>
    </xf>
    <xf numFmtId="0" fontId="119" fillId="0" borderId="46" applyNumberFormat="0" applyFill="0" applyAlignment="0" applyProtection="0"/>
    <xf numFmtId="0" fontId="14" fillId="0" borderId="0" applyNumberFormat="0" applyFill="0" applyBorder="0" applyAlignment="0" applyProtection="0"/>
    <xf numFmtId="0" fontId="119" fillId="0" borderId="46" applyNumberFormat="0" applyFill="0" applyAlignment="0" applyProtection="0"/>
    <xf numFmtId="0" fontId="95" fillId="0" borderId="36" applyNumberFormat="0" applyFill="0" applyAlignment="0" applyProtection="0"/>
    <xf numFmtId="0" fontId="120" fillId="0" borderId="47" applyNumberFormat="0" applyFill="0" applyAlignment="0" applyProtection="0"/>
    <xf numFmtId="0" fontId="120" fillId="0" borderId="47" applyNumberFormat="0" applyFill="0" applyAlignment="0" applyProtection="0"/>
    <xf numFmtId="0" fontId="120" fillId="0" borderId="47" applyNumberFormat="0" applyFill="0" applyAlignment="0" applyProtection="0"/>
    <xf numFmtId="0" fontId="120" fillId="0" borderId="47" applyNumberFormat="0" applyFill="0" applyAlignment="0" applyProtection="0"/>
    <xf numFmtId="0" fontId="32" fillId="0" borderId="0"/>
    <xf numFmtId="0" fontId="120" fillId="0" borderId="47" applyNumberFormat="0" applyFill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21" fillId="0" borderId="48" applyNumberFormat="0" applyFill="0" applyAlignment="0" applyProtection="0"/>
    <xf numFmtId="0" fontId="121" fillId="0" borderId="48" applyNumberFormat="0" applyFill="0" applyAlignment="0" applyProtection="0"/>
    <xf numFmtId="0" fontId="121" fillId="0" borderId="48" applyNumberFormat="0" applyFill="0" applyAlignment="0" applyProtection="0"/>
    <xf numFmtId="0" fontId="32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120" fillId="0" borderId="0" applyNumberForma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32" fillId="0" borderId="0"/>
    <xf numFmtId="38" fontId="13" fillId="0" borderId="0"/>
    <xf numFmtId="170" fontId="21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38" fontId="13" fillId="0" borderId="0"/>
    <xf numFmtId="38" fontId="13" fillId="0" borderId="0"/>
    <xf numFmtId="38" fontId="13" fillId="0" borderId="0"/>
    <xf numFmtId="40" fontId="13" fillId="0" borderId="0"/>
    <xf numFmtId="170" fontId="21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40" fontId="13" fillId="0" borderId="0"/>
    <xf numFmtId="40" fontId="13" fillId="0" borderId="0"/>
    <xf numFmtId="4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2" fillId="0" borderId="0" applyNumberFormat="0" applyFill="0" applyBorder="0" applyAlignment="0" applyProtection="0">
      <alignment vertical="top"/>
      <protection locked="0"/>
    </xf>
    <xf numFmtId="170" fontId="21" fillId="0" borderId="0">
      <alignment horizontal="left" wrapText="1"/>
    </xf>
    <xf numFmtId="0" fontId="123" fillId="0" borderId="0" applyNumberFormat="0" applyFill="0" applyBorder="0" applyAlignment="0" applyProtection="0"/>
    <xf numFmtId="10" fontId="14" fillId="20" borderId="4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0" fontId="14" fillId="20" borderId="4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10" fontId="14" fillId="20" borderId="4" applyNumberFormat="0" applyBorder="0" applyAlignment="0" applyProtection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24" fillId="87" borderId="41" applyNumberFormat="0" applyAlignment="0" applyProtection="0"/>
    <xf numFmtId="0" fontId="124" fillId="87" borderId="41" applyNumberFormat="0" applyAlignment="0" applyProtection="0"/>
    <xf numFmtId="0" fontId="124" fillId="87" borderId="41" applyNumberFormat="0" applyAlignment="0" applyProtection="0"/>
    <xf numFmtId="0" fontId="124" fillId="87" borderId="41" applyNumberFormat="0" applyAlignment="0" applyProtection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4" fillId="87" borderId="41" applyNumberFormat="0" applyAlignment="0" applyProtection="0"/>
    <xf numFmtId="0" fontId="124" fillId="87" borderId="4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4" fillId="87" borderId="41" applyNumberFormat="0" applyAlignment="0" applyProtection="0"/>
    <xf numFmtId="0" fontId="124" fillId="87" borderId="41" applyNumberFormat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124" fillId="87" borderId="41" applyNumberFormat="0" applyAlignment="0" applyProtection="0"/>
    <xf numFmtId="0" fontId="11" fillId="0" borderId="0"/>
    <xf numFmtId="0" fontId="11" fillId="0" borderId="0"/>
    <xf numFmtId="0" fontId="11" fillId="0" borderId="0"/>
    <xf numFmtId="0" fontId="124" fillId="90" borderId="41" applyNumberFormat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124" fillId="87" borderId="41" applyNumberFormat="0" applyAlignment="0" applyProtection="0"/>
    <xf numFmtId="0" fontId="124" fillId="87" borderId="41" applyNumberFormat="0" applyAlignment="0" applyProtection="0"/>
    <xf numFmtId="0" fontId="32" fillId="0" borderId="0"/>
    <xf numFmtId="170" fontId="21" fillId="0" borderId="0">
      <alignment horizontal="left" wrapText="1"/>
    </xf>
    <xf numFmtId="0" fontId="32" fillId="0" borderId="0"/>
    <xf numFmtId="170" fontId="21" fillId="0" borderId="0">
      <alignment horizontal="left" wrapText="1"/>
    </xf>
    <xf numFmtId="0" fontId="32" fillId="0" borderId="0"/>
    <xf numFmtId="170" fontId="21" fillId="0" borderId="0">
      <alignment horizontal="left" wrapText="1"/>
    </xf>
    <xf numFmtId="0" fontId="3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41" fontId="36" fillId="21" borderId="5">
      <alignment horizontal="left"/>
      <protection locked="0"/>
    </xf>
    <xf numFmtId="170" fontId="21" fillId="0" borderId="0">
      <alignment horizontal="left" wrapText="1"/>
    </xf>
    <xf numFmtId="10" fontId="36" fillId="21" borderId="5">
      <alignment horizontal="right"/>
      <protection locked="0"/>
    </xf>
    <xf numFmtId="170" fontId="21" fillId="0" borderId="0">
      <alignment horizontal="left" wrapText="1"/>
    </xf>
    <xf numFmtId="41" fontId="36" fillId="21" borderId="5">
      <alignment horizontal="left"/>
      <protection locked="0"/>
    </xf>
    <xf numFmtId="0" fontId="114" fillId="0" borderId="10"/>
    <xf numFmtId="170" fontId="21" fillId="0" borderId="0">
      <alignment horizontal="left" wrapText="1"/>
    </xf>
    <xf numFmtId="0" fontId="14" fillId="15" borderId="0"/>
    <xf numFmtId="170" fontId="21" fillId="0" borderId="0">
      <alignment horizontal="left" wrapText="1"/>
    </xf>
    <xf numFmtId="170" fontId="21" fillId="0" borderId="0">
      <alignment horizontal="left" wrapText="1"/>
    </xf>
    <xf numFmtId="3" fontId="51" fillId="0" borderId="0" applyFill="0" applyBorder="0" applyAlignment="0" applyProtection="0"/>
    <xf numFmtId="3" fontId="51" fillId="0" borderId="0" applyFill="0" applyBorder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32" fillId="0" borderId="0"/>
    <xf numFmtId="0" fontId="126" fillId="0" borderId="49" applyNumberFormat="0" applyFill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127" fillId="0" borderId="50" applyNumberFormat="0" applyFill="0" applyAlignment="0" applyProtection="0"/>
    <xf numFmtId="0" fontId="32" fillId="0" borderId="0"/>
    <xf numFmtId="21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170" fontId="21" fillId="0" borderId="0">
      <alignment horizontal="left" wrapText="1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170" fontId="21" fillId="0" borderId="0">
      <alignment horizontal="left" wrapText="1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8" fillId="90" borderId="0" applyNumberFormat="0" applyBorder="0" applyAlignment="0" applyProtection="0"/>
    <xf numFmtId="0" fontId="128" fillId="90" borderId="0" applyNumberFormat="0" applyBorder="0" applyAlignment="0" applyProtection="0"/>
    <xf numFmtId="0" fontId="128" fillId="90" borderId="0" applyNumberFormat="0" applyBorder="0" applyAlignment="0" applyProtection="0"/>
    <xf numFmtId="0" fontId="128" fillId="90" borderId="0" applyNumberFormat="0" applyBorder="0" applyAlignment="0" applyProtection="0"/>
    <xf numFmtId="0" fontId="32" fillId="0" borderId="0"/>
    <xf numFmtId="0" fontId="128" fillId="90" borderId="0" applyNumberFormat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29" fillId="90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32" fillId="0" borderId="0"/>
    <xf numFmtId="170" fontId="21" fillId="0" borderId="0">
      <alignment horizontal="left" wrapText="1"/>
    </xf>
    <xf numFmtId="37" fontId="5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201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201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201" fontId="11" fillId="0" borderId="0"/>
    <xf numFmtId="170" fontId="21" fillId="0" borderId="0">
      <alignment horizontal="left" wrapText="1"/>
    </xf>
    <xf numFmtId="0" fontId="131" fillId="0" borderId="0"/>
    <xf numFmtId="0" fontId="1" fillId="0" borderId="0"/>
    <xf numFmtId="170" fontId="21" fillId="0" borderId="0">
      <alignment horizontal="left" wrapText="1"/>
    </xf>
    <xf numFmtId="0" fontId="11" fillId="0" borderId="0"/>
    <xf numFmtId="0" fontId="131" fillId="0" borderId="0"/>
    <xf numFmtId="201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81" fontId="21" fillId="0" borderId="0"/>
    <xf numFmtId="0" fontId="1" fillId="0" borderId="0"/>
    <xf numFmtId="0" fontId="131" fillId="0" borderId="0"/>
    <xf numFmtId="0" fontId="131" fillId="0" borderId="0"/>
    <xf numFmtId="213" fontId="11" fillId="0" borderId="0"/>
    <xf numFmtId="0" fontId="131" fillId="0" borderId="0"/>
    <xf numFmtId="214" fontId="29" fillId="0" borderId="0"/>
    <xf numFmtId="189" fontId="11" fillId="0" borderId="0">
      <alignment horizontal="left" wrapText="1"/>
    </xf>
    <xf numFmtId="189" fontId="11" fillId="0" borderId="0">
      <alignment horizontal="left" wrapText="1"/>
    </xf>
    <xf numFmtId="0" fontId="131" fillId="0" borderId="0"/>
    <xf numFmtId="0" fontId="1" fillId="0" borderId="0"/>
    <xf numFmtId="0" fontId="131" fillId="0" borderId="0"/>
    <xf numFmtId="0" fontId="131" fillId="0" borderId="0"/>
    <xf numFmtId="0" fontId="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37" fontId="11" fillId="0" borderId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37" fontId="11" fillId="0" borderId="0" applyFill="0" applyBorder="0" applyAlignment="0" applyProtection="0"/>
    <xf numFmtId="37" fontId="11" fillId="0" borderId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170" fontId="11" fillId="0" borderId="0">
      <alignment horizontal="left" wrapText="1"/>
    </xf>
    <xf numFmtId="0" fontId="1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201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201" fontId="2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201" fontId="21" fillId="0" borderId="0">
      <alignment horizontal="left" wrapText="1"/>
    </xf>
    <xf numFmtId="0" fontId="3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37" fontId="11" fillId="0" borderId="0"/>
    <xf numFmtId="0" fontId="3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201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201" fontId="21" fillId="0" borderId="0">
      <alignment horizontal="left" wrapText="1"/>
    </xf>
    <xf numFmtId="0" fontId="32" fillId="0" borderId="0"/>
    <xf numFmtId="201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201" fontId="21" fillId="0" borderId="0">
      <alignment horizontal="left" wrapText="1"/>
    </xf>
    <xf numFmtId="0" fontId="1" fillId="0" borderId="0"/>
    <xf numFmtId="201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201" fontId="21" fillId="0" borderId="0">
      <alignment horizontal="left" wrapText="1"/>
    </xf>
    <xf numFmtId="201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201" fontId="21" fillId="0" borderId="0">
      <alignment horizontal="left" wrapText="1"/>
    </xf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31" fillId="0" borderId="0"/>
    <xf numFmtId="0" fontId="1" fillId="0" borderId="0"/>
    <xf numFmtId="0" fontId="131" fillId="0" borderId="0"/>
    <xf numFmtId="0" fontId="131" fillId="0" borderId="0"/>
    <xf numFmtId="0" fontId="1" fillId="0" borderId="0"/>
    <xf numFmtId="0" fontId="11" fillId="0" borderId="0"/>
    <xf numFmtId="0" fontId="132" fillId="0" borderId="0"/>
    <xf numFmtId="0" fontId="32" fillId="0" borderId="0"/>
    <xf numFmtId="0" fontId="1" fillId="0" borderId="0"/>
    <xf numFmtId="0" fontId="131" fillId="0" borderId="0"/>
    <xf numFmtId="0" fontId="1" fillId="0" borderId="0"/>
    <xf numFmtId="0" fontId="131" fillId="0" borderId="0"/>
    <xf numFmtId="0" fontId="131" fillId="0" borderId="0"/>
    <xf numFmtId="0" fontId="32" fillId="0" borderId="0"/>
    <xf numFmtId="0" fontId="1" fillId="0" borderId="0"/>
    <xf numFmtId="0" fontId="131" fillId="0" borderId="0"/>
    <xf numFmtId="0" fontId="1" fillId="0" borderId="0"/>
    <xf numFmtId="0" fontId="131" fillId="0" borderId="0"/>
    <xf numFmtId="0" fontId="131" fillId="0" borderId="0"/>
    <xf numFmtId="0" fontId="1" fillId="0" borderId="0"/>
    <xf numFmtId="0" fontId="131" fillId="0" borderId="0"/>
    <xf numFmtId="0" fontId="1" fillId="0" borderId="0"/>
    <xf numFmtId="0" fontId="131" fillId="0" borderId="0"/>
    <xf numFmtId="0" fontId="1" fillId="0" borderId="0"/>
    <xf numFmtId="0" fontId="32" fillId="0" borderId="0"/>
    <xf numFmtId="0" fontId="11" fillId="0" borderId="0"/>
    <xf numFmtId="0" fontId="32" fillId="0" borderId="0"/>
    <xf numFmtId="0" fontId="131" fillId="0" borderId="0"/>
    <xf numFmtId="0" fontId="32" fillId="0" borderId="0"/>
    <xf numFmtId="0" fontId="131" fillId="0" borderId="0"/>
    <xf numFmtId="0" fontId="13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31" fillId="0" borderId="0"/>
    <xf numFmtId="170" fontId="21" fillId="0" borderId="0">
      <alignment horizontal="left" wrapText="1"/>
    </xf>
    <xf numFmtId="0" fontId="131" fillId="0" borderId="0"/>
    <xf numFmtId="0" fontId="32" fillId="0" borderId="0"/>
    <xf numFmtId="0" fontId="32" fillId="0" borderId="0"/>
    <xf numFmtId="0" fontId="131" fillId="0" borderId="0"/>
    <xf numFmtId="0" fontId="32" fillId="0" borderId="0"/>
    <xf numFmtId="0" fontId="131" fillId="0" borderId="0"/>
    <xf numFmtId="0" fontId="131" fillId="0" borderId="0"/>
    <xf numFmtId="0" fontId="32" fillId="0" borderId="0"/>
    <xf numFmtId="0" fontId="131" fillId="0" borderId="0"/>
    <xf numFmtId="0" fontId="32" fillId="0" borderId="0"/>
    <xf numFmtId="0" fontId="131" fillId="0" borderId="0"/>
    <xf numFmtId="0" fontId="13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165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5" fontId="11" fillId="0" borderId="0">
      <alignment horizontal="left" wrapText="1"/>
    </xf>
    <xf numFmtId="0" fontId="1" fillId="0" borderId="0"/>
    <xf numFmtId="168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8" fontId="21" fillId="0" borderId="0">
      <alignment horizontal="left" wrapText="1"/>
    </xf>
    <xf numFmtId="0" fontId="1" fillId="0" borderId="0"/>
    <xf numFmtId="0" fontId="3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170" fontId="11" fillId="0" borderId="0">
      <alignment horizontal="left" wrapText="1"/>
    </xf>
    <xf numFmtId="0" fontId="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170" fontId="11" fillId="0" borderId="0">
      <alignment horizontal="left" wrapText="1"/>
    </xf>
    <xf numFmtId="0" fontId="14" fillId="103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0" borderId="0"/>
    <xf numFmtId="0" fontId="131" fillId="0" borderId="0"/>
    <xf numFmtId="0" fontId="1" fillId="0" borderId="0"/>
    <xf numFmtId="0" fontId="131" fillId="0" borderId="0"/>
    <xf numFmtId="0" fontId="131" fillId="0" borderId="0"/>
    <xf numFmtId="0" fontId="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31" fillId="0" borderId="0"/>
    <xf numFmtId="0" fontId="11" fillId="0" borderId="0"/>
    <xf numFmtId="0" fontId="11" fillId="0" borderId="0"/>
    <xf numFmtId="0" fontId="21" fillId="0" borderId="0"/>
    <xf numFmtId="215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216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216" fontId="1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0" fontId="11" fillId="0" borderId="0"/>
    <xf numFmtId="178" fontId="11" fillId="0" borderId="0">
      <alignment horizontal="left" wrapText="1"/>
    </xf>
    <xf numFmtId="0" fontId="131" fillId="0" borderId="0"/>
    <xf numFmtId="178" fontId="11" fillId="0" borderId="0">
      <alignment horizontal="left" wrapText="1"/>
    </xf>
    <xf numFmtId="0" fontId="131" fillId="0" borderId="0"/>
    <xf numFmtId="0" fontId="32" fillId="0" borderId="0"/>
    <xf numFmtId="0" fontId="131" fillId="0" borderId="0"/>
    <xf numFmtId="178" fontId="11" fillId="0" borderId="0">
      <alignment horizontal="left" wrapText="1"/>
    </xf>
    <xf numFmtId="0" fontId="14" fillId="103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4" fillId="103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170" fontId="21" fillId="0" borderId="0">
      <alignment horizontal="left" wrapText="1"/>
    </xf>
    <xf numFmtId="0" fontId="11" fillId="0" borderId="0"/>
    <xf numFmtId="0" fontId="32" fillId="0" borderId="0"/>
    <xf numFmtId="170" fontId="21" fillId="0" borderId="0">
      <alignment horizontal="left" wrapText="1"/>
    </xf>
    <xf numFmtId="217" fontId="11" fillId="0" borderId="0">
      <alignment horizontal="left" wrapText="1"/>
    </xf>
    <xf numFmtId="0" fontId="11" fillId="0" borderId="0"/>
    <xf numFmtId="0" fontId="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" fillId="0" borderId="0"/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1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6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11" fillId="0" borderId="0"/>
    <xf numFmtId="217" fontId="11" fillId="0" borderId="0">
      <alignment horizontal="left" wrapText="1"/>
    </xf>
    <xf numFmtId="0" fontId="11" fillId="0" borderId="0"/>
    <xf numFmtId="0" fontId="1" fillId="0" borderId="0"/>
    <xf numFmtId="0" fontId="11" fillId="0" borderId="0"/>
    <xf numFmtId="0" fontId="11" fillId="0" borderId="0"/>
    <xf numFmtId="0" fontId="3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11" fillId="0" borderId="0"/>
    <xf numFmtId="0" fontId="11" fillId="0" borderId="0"/>
    <xf numFmtId="0" fontId="1" fillId="0" borderId="0"/>
    <xf numFmtId="0" fontId="1" fillId="0" borderId="0"/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170" fontId="1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11" fillId="0" borderId="0">
      <alignment horizontal="left" wrapText="1"/>
    </xf>
    <xf numFmtId="0" fontId="11" fillId="0" borderId="0"/>
    <xf numFmtId="0" fontId="1" fillId="0" borderId="0"/>
    <xf numFmtId="0" fontId="1" fillId="0" borderId="0"/>
    <xf numFmtId="0" fontId="132" fillId="0" borderId="0"/>
    <xf numFmtId="196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1" fillId="0" borderId="0"/>
    <xf numFmtId="170" fontId="21" fillId="0" borderId="0">
      <alignment horizontal="left" wrapText="1"/>
    </xf>
    <xf numFmtId="0" fontId="13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131" fillId="0" borderId="0"/>
    <xf numFmtId="0" fontId="131" fillId="0" borderId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131" fillId="0" borderId="0"/>
    <xf numFmtId="0" fontId="21" fillId="2" borderId="51" applyNumberFormat="0" applyFont="0" applyAlignment="0" applyProtection="0"/>
    <xf numFmtId="0" fontId="131" fillId="0" borderId="0"/>
    <xf numFmtId="0" fontId="32" fillId="57" borderId="25" applyNumberFormat="0" applyFont="0" applyAlignment="0" applyProtection="0"/>
    <xf numFmtId="0" fontId="32" fillId="2" borderId="51" applyNumberFormat="0" applyFont="0" applyAlignment="0" applyProtection="0"/>
    <xf numFmtId="0" fontId="32" fillId="2" borderId="5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1" fillId="0" borderId="0"/>
    <xf numFmtId="0" fontId="32" fillId="2" borderId="51" applyNumberFormat="0" applyFont="0" applyAlignment="0" applyProtection="0"/>
    <xf numFmtId="0" fontId="32" fillId="2" borderId="51" applyNumberFormat="0" applyFont="0" applyAlignment="0" applyProtection="0"/>
    <xf numFmtId="0" fontId="131" fillId="0" borderId="0"/>
    <xf numFmtId="0" fontId="11" fillId="0" borderId="0"/>
    <xf numFmtId="0" fontId="13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32" fillId="2" borderId="5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131" fillId="0" borderId="0"/>
    <xf numFmtId="0" fontId="131" fillId="0" borderId="0"/>
    <xf numFmtId="0" fontId="1" fillId="0" borderId="0"/>
    <xf numFmtId="170" fontId="21" fillId="0" borderId="0">
      <alignment horizontal="left" wrapText="1"/>
    </xf>
    <xf numFmtId="0" fontId="32" fillId="2" borderId="51" applyNumberFormat="0" applyFont="0" applyAlignment="0" applyProtection="0"/>
    <xf numFmtId="0" fontId="32" fillId="57" borderId="2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1" fillId="0" borderId="0"/>
    <xf numFmtId="0" fontId="32" fillId="2" borderId="51" applyNumberFormat="0" applyFont="0" applyAlignment="0" applyProtection="0"/>
    <xf numFmtId="0" fontId="32" fillId="57" borderId="2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32" fillId="2" borderId="51" applyNumberFormat="0" applyFont="0" applyAlignment="0" applyProtection="0"/>
    <xf numFmtId="0" fontId="32" fillId="57" borderId="2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32" fillId="57" borderId="25" applyNumberFormat="0" applyFont="0" applyAlignment="0" applyProtection="0"/>
    <xf numFmtId="0" fontId="32" fillId="57" borderId="2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2" borderId="51" applyNumberFormat="0" applyFont="0" applyAlignment="0" applyProtection="0"/>
    <xf numFmtId="0" fontId="133" fillId="101" borderId="52" applyNumberFormat="0" applyAlignment="0" applyProtection="0"/>
    <xf numFmtId="0" fontId="133" fillId="101" borderId="52" applyNumberFormat="0" applyAlignment="0" applyProtection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3" fillId="101" borderId="52" applyNumberFormat="0" applyAlignment="0" applyProtection="0"/>
    <xf numFmtId="0" fontId="131" fillId="0" borderId="0"/>
    <xf numFmtId="0" fontId="133" fillId="101" borderId="52" applyNumberFormat="0" applyAlignment="0" applyProtection="0"/>
    <xf numFmtId="0" fontId="133" fillId="101" borderId="52" applyNumberFormat="0" applyAlignment="0" applyProtection="0"/>
    <xf numFmtId="0" fontId="131" fillId="0" borderId="0"/>
    <xf numFmtId="0" fontId="11" fillId="0" borderId="0"/>
    <xf numFmtId="0" fontId="11" fillId="0" borderId="0"/>
    <xf numFmtId="0" fontId="11" fillId="0" borderId="0"/>
    <xf numFmtId="0" fontId="133" fillId="101" borderId="52" applyNumberFormat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3" fillId="14" borderId="52" applyNumberFormat="0" applyAlignment="0" applyProtection="0"/>
    <xf numFmtId="0" fontId="131" fillId="0" borderId="0"/>
    <xf numFmtId="0" fontId="98" fillId="14" borderId="38" applyNumberFormat="0" applyAlignment="0" applyProtection="0"/>
    <xf numFmtId="0" fontId="98" fillId="14" borderId="38" applyNumberFormat="0" applyAlignment="0" applyProtection="0"/>
    <xf numFmtId="0" fontId="131" fillId="0" borderId="0"/>
    <xf numFmtId="0" fontId="1" fillId="0" borderId="0"/>
    <xf numFmtId="0" fontId="131" fillId="0" borderId="0"/>
    <xf numFmtId="0" fontId="45" fillId="0" borderId="0"/>
    <xf numFmtId="0" fontId="131" fillId="0" borderId="0"/>
    <xf numFmtId="0" fontId="1" fillId="0" borderId="0"/>
    <xf numFmtId="0" fontId="72" fillId="0" borderId="0"/>
    <xf numFmtId="0" fontId="131" fillId="0" borderId="0"/>
    <xf numFmtId="0" fontId="72" fillId="0" borderId="0"/>
    <xf numFmtId="0" fontId="46" fillId="0" borderId="0"/>
    <xf numFmtId="0" fontId="110" fillId="0" borderId="0"/>
    <xf numFmtId="0" fontId="72" fillId="0" borderId="0"/>
    <xf numFmtId="0" fontId="46" fillId="0" borderId="0"/>
    <xf numFmtId="10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0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0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0" fontId="11" fillId="0" borderId="0" applyFont="0" applyFill="0" applyBorder="0" applyAlignment="0" applyProtection="0"/>
    <xf numFmtId="0" fontId="131" fillId="0" borderId="0"/>
    <xf numFmtId="10" fontId="11" fillId="0" borderId="0" applyFont="0" applyFill="0" applyBorder="0" applyAlignment="0" applyProtection="0"/>
    <xf numFmtId="0" fontId="13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11" fillId="0" borderId="0" applyFont="0" applyFill="0" applyBorder="0" applyAlignment="0" applyProtection="0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11" fillId="0" borderId="0" applyFont="0" applyFill="0" applyBorder="0" applyAlignment="0" applyProtection="0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0" fontId="11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32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170" fontId="21" fillId="0" borderId="0">
      <alignment horizontal="left" wrapText="1"/>
    </xf>
    <xf numFmtId="9" fontId="32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1" fillId="0" borderId="0"/>
    <xf numFmtId="9" fontId="11" fillId="0" borderId="0" applyFont="0" applyFill="0" applyBorder="0" applyAlignment="0" applyProtection="0"/>
    <xf numFmtId="0" fontId="1" fillId="0" borderId="0"/>
    <xf numFmtId="0" fontId="131" fillId="0" borderId="0"/>
    <xf numFmtId="9" fontId="11" fillId="0" borderId="0" applyFont="0" applyFill="0" applyBorder="0" applyAlignment="0" applyProtection="0"/>
    <xf numFmtId="0" fontId="131" fillId="0" borderId="0"/>
    <xf numFmtId="170" fontId="21" fillId="0" borderId="0">
      <alignment horizontal="left" wrapText="1"/>
    </xf>
    <xf numFmtId="0" fontId="131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9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4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32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9" fontId="11" fillId="0" borderId="0" applyFont="0" applyFill="0" applyBorder="0" applyAlignment="0" applyProtection="0"/>
    <xf numFmtId="170" fontId="21" fillId="0" borderId="0">
      <alignment horizontal="left" wrapText="1"/>
    </xf>
    <xf numFmtId="0" fontId="131" fillId="0" borderId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31" fillId="0" borderId="0"/>
    <xf numFmtId="9" fontId="21" fillId="0" borderId="0" applyFont="0" applyFill="0" applyBorder="0" applyAlignment="0" applyProtection="0"/>
    <xf numFmtId="0" fontId="1" fillId="0" borderId="0"/>
    <xf numFmtId="0" fontId="13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32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9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9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11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4" fillId="0" borderId="0" applyFont="0" applyFill="0" applyBorder="0" applyAlignment="0" applyProtection="0"/>
    <xf numFmtId="170" fontId="21" fillId="0" borderId="0">
      <alignment horizontal="left" wrapText="1"/>
    </xf>
    <xf numFmtId="9" fontId="4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4" fillId="0" borderId="0" applyFon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1" fillId="0" borderId="0" applyFont="0" applyFill="0" applyBorder="0" applyAlignment="0" applyProtection="0"/>
    <xf numFmtId="170" fontId="21" fillId="0" borderId="0">
      <alignment horizontal="left" wrapText="1"/>
    </xf>
    <xf numFmtId="0" fontId="13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1" fillId="0" borderId="5"/>
    <xf numFmtId="10" fontId="11" fillId="0" borderId="5"/>
    <xf numFmtId="10" fontId="11" fillId="0" borderId="5"/>
    <xf numFmtId="170" fontId="21" fillId="0" borderId="0">
      <alignment horizontal="left" wrapText="1"/>
    </xf>
    <xf numFmtId="170" fontId="21" fillId="0" borderId="0">
      <alignment horizontal="left" wrapText="1"/>
    </xf>
    <xf numFmtId="9" fontId="21" fillId="0" borderId="0" applyFont="0" applyFill="0" applyBorder="0" applyAlignment="0" applyProtection="0"/>
    <xf numFmtId="170" fontId="21" fillId="0" borderId="0">
      <alignment horizontal="left" wrapText="1"/>
    </xf>
    <xf numFmtId="9" fontId="21" fillId="0" borderId="0" applyFont="0" applyFill="0" applyBorder="0" applyAlignment="0" applyProtection="0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0" fontId="11" fillId="0" borderId="5"/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41" fontId="11" fillId="22" borderId="5"/>
    <xf numFmtId="0" fontId="13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6" fillId="0" borderId="0" applyNumberFormat="0" applyFont="0" applyFill="0" applyBorder="0" applyAlignment="0" applyProtection="0">
      <alignment horizontal="left"/>
    </xf>
    <xf numFmtId="170" fontId="21" fillId="0" borderId="0">
      <alignment horizontal="left" wrapText="1"/>
    </xf>
    <xf numFmtId="15" fontId="6" fillId="0" borderId="0" applyFont="0" applyFill="0" applyBorder="0" applyAlignment="0" applyProtection="0"/>
    <xf numFmtId="170" fontId="21" fillId="0" borderId="0">
      <alignment horizontal="left" wrapText="1"/>
    </xf>
    <xf numFmtId="4" fontId="6" fillId="0" borderId="0" applyFont="0" applyFill="0" applyBorder="0" applyAlignment="0" applyProtection="0"/>
    <xf numFmtId="170" fontId="21" fillId="0" borderId="0">
      <alignment horizontal="left" wrapText="1"/>
    </xf>
    <xf numFmtId="0" fontId="54" fillId="0" borderId="3">
      <alignment horizontal="center"/>
    </xf>
    <xf numFmtId="170" fontId="21" fillId="0" borderId="0">
      <alignment horizontal="left" wrapText="1"/>
    </xf>
    <xf numFmtId="3" fontId="6" fillId="0" borderId="0" applyFont="0" applyFill="0" applyBorder="0" applyAlignment="0" applyProtection="0"/>
    <xf numFmtId="170" fontId="21" fillId="0" borderId="0">
      <alignment horizontal="left" wrapText="1"/>
    </xf>
    <xf numFmtId="0" fontId="6" fillId="23" borderId="0" applyNumberFormat="0" applyFont="0" applyBorder="0" applyAlignment="0" applyProtection="0"/>
    <xf numFmtId="0" fontId="46" fillId="0" borderId="0"/>
    <xf numFmtId="0" fontId="110" fillId="0" borderId="0"/>
    <xf numFmtId="0" fontId="46" fillId="0" borderId="0"/>
    <xf numFmtId="0" fontId="56" fillId="0" borderId="0"/>
    <xf numFmtId="0" fontId="134" fillId="0" borderId="0"/>
    <xf numFmtId="0" fontId="56" fillId="0" borderId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0" fontId="131" fillId="0" borderId="0"/>
    <xf numFmtId="3" fontId="55" fillId="0" borderId="0" applyFill="0" applyBorder="0" applyAlignment="0" applyProtection="0"/>
    <xf numFmtId="0" fontId="131" fillId="0" borderId="0"/>
    <xf numFmtId="3" fontId="55" fillId="0" borderId="0" applyFill="0" applyBorder="0" applyAlignment="0" applyProtection="0"/>
    <xf numFmtId="0" fontId="131" fillId="0" borderId="0"/>
    <xf numFmtId="3" fontId="55" fillId="0" borderId="0" applyFill="0" applyBorder="0" applyAlignment="0" applyProtection="0"/>
    <xf numFmtId="0" fontId="131" fillId="0" borderId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42" fontId="11" fillId="20" borderId="0"/>
    <xf numFmtId="42" fontId="11" fillId="2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2" fontId="11" fillId="20" borderId="53">
      <alignment vertical="center"/>
    </xf>
    <xf numFmtId="170" fontId="21" fillId="0" borderId="0">
      <alignment horizontal="left" wrapText="1"/>
    </xf>
    <xf numFmtId="0" fontId="131" fillId="0" borderId="0"/>
    <xf numFmtId="0" fontId="22" fillId="20" borderId="14" applyNumberFormat="0">
      <alignment horizontal="center" vertical="center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0" fontId="11" fillId="2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0" fontId="11" fillId="20" borderId="0"/>
    <xf numFmtId="0" fontId="131" fillId="0" borderId="0"/>
    <xf numFmtId="10" fontId="11" fillId="20" borderId="0"/>
    <xf numFmtId="0" fontId="131" fillId="0" borderId="0"/>
    <xf numFmtId="0" fontId="1" fillId="0" borderId="0"/>
    <xf numFmtId="10" fontId="11" fillId="2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96" fontId="11" fillId="2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196" fontId="11" fillId="20" borderId="0"/>
    <xf numFmtId="196" fontId="11" fillId="20" borderId="0"/>
    <xf numFmtId="0" fontId="131" fillId="0" borderId="0"/>
    <xf numFmtId="0" fontId="1" fillId="0" borderId="0"/>
    <xf numFmtId="0" fontId="131" fillId="0" borderId="0"/>
    <xf numFmtId="0" fontId="1" fillId="0" borderId="0"/>
    <xf numFmtId="196" fontId="11" fillId="20" borderId="0"/>
    <xf numFmtId="42" fontId="11" fillId="20" borderId="0"/>
    <xf numFmtId="177" fontId="13" fillId="0" borderId="0" applyBorder="0" applyAlignment="0"/>
    <xf numFmtId="0" fontId="131" fillId="0" borderId="0"/>
    <xf numFmtId="177" fontId="13" fillId="0" borderId="0" applyBorder="0" applyAlignment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2" fontId="11" fillId="20" borderId="28">
      <alignment horizontal="left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96" fontId="57" fillId="20" borderId="28">
      <alignment horizontal="left"/>
    </xf>
    <xf numFmtId="0" fontId="131" fillId="0" borderId="0"/>
    <xf numFmtId="0" fontId="1" fillId="0" borderId="0"/>
    <xf numFmtId="177" fontId="13" fillId="0" borderId="0" applyBorder="0" applyAlignment="0"/>
    <xf numFmtId="14" fontId="21" fillId="0" borderId="0" applyNumberFormat="0" applyFill="0" applyBorder="0" applyAlignment="0" applyProtection="0">
      <alignment horizontal="left"/>
    </xf>
    <xf numFmtId="0" fontId="13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97" fontId="11" fillId="0" borderId="0" applyFont="0" applyFill="0" applyAlignment="0">
      <alignment horizontal="right"/>
    </xf>
    <xf numFmtId="0" fontId="131" fillId="0" borderId="0"/>
    <xf numFmtId="197" fontId="11" fillId="0" borderId="0" applyFont="0" applyFill="0" applyAlignment="0">
      <alignment horizontal="right"/>
    </xf>
    <xf numFmtId="0" fontId="131" fillId="0" borderId="0"/>
    <xf numFmtId="0" fontId="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21" borderId="52" applyNumberFormat="0" applyProtection="0">
      <alignment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8" fillId="21" borderId="52" applyNumberFormat="0" applyProtection="0">
      <alignment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21" borderId="52" applyNumberFormat="0" applyProtection="0">
      <alignment horizontal="left" vertical="center" inden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21" borderId="52" applyNumberFormat="0" applyProtection="0">
      <alignment horizontal="left" vertical="center" inden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6" borderId="52" applyNumberFormat="0" applyProtection="0">
      <alignment horizontal="left" vertical="center" inden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0" applyNumberFormat="0" applyProtection="0">
      <alignment horizontal="left" vertical="center" indent="1"/>
    </xf>
    <xf numFmtId="0" fontId="11" fillId="26" borderId="52" applyNumberFormat="0" applyProtection="0">
      <alignment horizontal="left" vertical="center" indent="1"/>
    </xf>
    <xf numFmtId="0" fontId="11" fillId="26" borderId="52" applyNumberFormat="0" applyProtection="0">
      <alignment horizontal="left" vertical="center" indent="1"/>
    </xf>
    <xf numFmtId="0" fontId="11" fillId="26" borderId="52" applyNumberFormat="0" applyProtection="0">
      <alignment horizontal="left" vertical="center" inden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28" borderId="52" applyNumberFormat="0" applyProtection="0">
      <alignment horizontal="right"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29" borderId="52" applyNumberFormat="0" applyProtection="0">
      <alignment horizontal="right"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30" borderId="52" applyNumberFormat="0" applyProtection="0">
      <alignment horizontal="right"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31" borderId="52" applyNumberFormat="0" applyProtection="0">
      <alignment horizontal="right"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32" borderId="52" applyNumberFormat="0" applyProtection="0">
      <alignment horizontal="right"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33" borderId="52" applyNumberFormat="0" applyProtection="0">
      <alignment horizontal="right"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34" borderId="52" applyNumberFormat="0" applyProtection="0">
      <alignment horizontal="right"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35" borderId="52" applyNumberFormat="0" applyProtection="0">
      <alignment horizontal="right"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36" borderId="52" applyNumberFormat="0" applyProtection="0">
      <alignment horizontal="right" vertical="center"/>
    </xf>
    <xf numFmtId="4" fontId="59" fillId="104" borderId="0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9" fillId="104" borderId="0" applyNumberFormat="0" applyProtection="0">
      <alignment horizontal="left" vertical="center" indent="1"/>
    </xf>
    <xf numFmtId="4" fontId="59" fillId="37" borderId="52" applyNumberFormat="0" applyProtection="0">
      <alignment horizontal="left" vertical="center" indent="1"/>
    </xf>
    <xf numFmtId="4" fontId="53" fillId="38" borderId="0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38" borderId="0" applyNumberFormat="0" applyProtection="0">
      <alignment horizontal="left" vertical="center" indent="1"/>
    </xf>
    <xf numFmtId="4" fontId="60" fillId="39" borderId="0" applyNumberFormat="0" applyProtection="0">
      <alignment horizontal="left" vertical="center" indent="1"/>
    </xf>
    <xf numFmtId="0" fontId="131" fillId="0" borderId="0"/>
    <xf numFmtId="4" fontId="60" fillId="39" borderId="0" applyNumberFormat="0" applyProtection="0">
      <alignment horizontal="left" vertical="center" indent="1"/>
    </xf>
    <xf numFmtId="0" fontId="11" fillId="26" borderId="52" applyNumberFormat="0" applyProtection="0">
      <alignment horizontal="left" vertical="center" inden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6" borderId="52" applyNumberFormat="0" applyProtection="0">
      <alignment horizontal="left" vertical="center" indent="1"/>
    </xf>
    <xf numFmtId="4" fontId="53" fillId="38" borderId="52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135" fillId="0" borderId="0" applyNumberFormat="0" applyProtection="0">
      <alignment horizontal="left" vertical="center" indent="1"/>
    </xf>
    <xf numFmtId="4" fontId="53" fillId="38" borderId="52" applyNumberFormat="0" applyProtection="0">
      <alignment horizontal="left" vertical="center" indent="1"/>
    </xf>
    <xf numFmtId="4" fontId="53" fillId="40" borderId="52" applyNumberFormat="0" applyProtection="0">
      <alignment horizontal="left" vertical="center" inden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135" fillId="0" borderId="0" applyNumberFormat="0" applyProtection="0">
      <alignment horizontal="left" vertical="center" indent="1"/>
    </xf>
    <xf numFmtId="4" fontId="53" fillId="40" borderId="52" applyNumberFormat="0" applyProtection="0">
      <alignment horizontal="left" vertical="center" indent="1"/>
    </xf>
    <xf numFmtId="0" fontId="11" fillId="40" borderId="52" applyNumberFormat="0" applyProtection="0">
      <alignment horizontal="left" vertical="center" inden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52" applyNumberFormat="0" applyProtection="0">
      <alignment horizontal="left" vertical="center" indent="1"/>
    </xf>
    <xf numFmtId="0" fontId="11" fillId="40" borderId="52" applyNumberFormat="0" applyProtection="0">
      <alignment horizontal="left" vertical="center" inden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0" borderId="52" applyNumberFormat="0" applyProtection="0">
      <alignment horizontal="left" vertical="center" indent="1"/>
    </xf>
    <xf numFmtId="0" fontId="11" fillId="40" borderId="52" applyNumberFormat="0" applyProtection="0">
      <alignment horizontal="left" vertical="center" indent="1"/>
    </xf>
    <xf numFmtId="0" fontId="11" fillId="40" borderId="52" applyNumberFormat="0" applyProtection="0">
      <alignment horizontal="left" vertical="center" indent="1"/>
    </xf>
    <xf numFmtId="0" fontId="11" fillId="41" borderId="52" applyNumberFormat="0" applyProtection="0">
      <alignment horizontal="left" vertical="center" inden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1" borderId="52" applyNumberFormat="0" applyProtection="0">
      <alignment horizontal="left" vertical="center" indent="1"/>
    </xf>
    <xf numFmtId="0" fontId="11" fillId="41" borderId="52" applyNumberFormat="0" applyProtection="0">
      <alignment horizontal="left" vertical="center" inden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41" borderId="52" applyNumberFormat="0" applyProtection="0">
      <alignment horizontal="left" vertical="center" indent="1"/>
    </xf>
    <xf numFmtId="0" fontId="11" fillId="15" borderId="52" applyNumberFormat="0" applyProtection="0">
      <alignment horizontal="left" vertical="center" inden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52" applyNumberFormat="0" applyProtection="0">
      <alignment horizontal="left" vertical="center" indent="1"/>
    </xf>
    <xf numFmtId="0" fontId="11" fillId="15" borderId="52" applyNumberFormat="0" applyProtection="0">
      <alignment horizontal="left" vertical="center" inden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52" applyNumberFormat="0" applyProtection="0">
      <alignment horizontal="left" vertical="center" indent="1"/>
    </xf>
    <xf numFmtId="0" fontId="11" fillId="26" borderId="52" applyNumberFormat="0" applyProtection="0">
      <alignment horizontal="left" vertical="center" inden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6" borderId="52" applyNumberFormat="0" applyProtection="0">
      <alignment horizontal="left" vertical="center" indent="1"/>
    </xf>
    <xf numFmtId="0" fontId="11" fillId="26" borderId="52" applyNumberFormat="0" applyProtection="0">
      <alignment horizontal="left" vertical="center" inden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6" borderId="52" applyNumberFormat="0" applyProtection="0">
      <alignment horizontal="left" vertical="center" inden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42" borderId="52" applyNumberFormat="0" applyProtection="0">
      <alignment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8" fillId="42" borderId="52" applyNumberFormat="0" applyProtection="0">
      <alignment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42" borderId="52" applyNumberFormat="0" applyProtection="0">
      <alignment horizontal="left" vertical="center" inden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42" borderId="52" applyNumberFormat="0" applyProtection="0">
      <alignment horizontal="left" vertical="center" indent="1"/>
    </xf>
    <xf numFmtId="4" fontId="53" fillId="38" borderId="52" applyNumberFormat="0" applyProtection="0">
      <alignment horizontal="right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3" fillId="38" borderId="52" applyNumberFormat="0" applyProtection="0">
      <alignment horizontal="right" vertical="center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58" fillId="38" borderId="52" applyNumberFormat="0" applyProtection="0">
      <alignment horizontal="right" vertical="center"/>
    </xf>
    <xf numFmtId="0" fontId="11" fillId="26" borderId="52" applyNumberFormat="0" applyProtection="0">
      <alignment horizontal="left" vertical="center" inden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6" borderId="52" applyNumberFormat="0" applyProtection="0">
      <alignment horizontal="left" vertical="center" indent="1"/>
    </xf>
    <xf numFmtId="0" fontId="11" fillId="26" borderId="52" applyNumberFormat="0" applyProtection="0">
      <alignment horizontal="left" vertical="center" indent="1"/>
    </xf>
    <xf numFmtId="0" fontId="11" fillId="26" borderId="52" applyNumberFormat="0" applyProtection="0">
      <alignment horizontal="left" vertical="center" indent="1"/>
    </xf>
    <xf numFmtId="0" fontId="11" fillId="26" borderId="52" applyNumberFormat="0" applyProtection="0">
      <alignment horizontal="left" vertical="center" inden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6" borderId="52" applyNumberFormat="0" applyProtection="0">
      <alignment horizontal="left" vertical="center" indent="1"/>
    </xf>
    <xf numFmtId="0" fontId="11" fillId="26" borderId="52" applyNumberFormat="0" applyProtection="0">
      <alignment horizontal="left" vertical="center" indent="1"/>
    </xf>
    <xf numFmtId="0" fontId="11" fillId="26" borderId="52" applyNumberFormat="0" applyProtection="0">
      <alignment horizontal="left" vertical="center" indent="1"/>
    </xf>
    <xf numFmtId="0" fontId="61" fillId="0" borderId="0"/>
    <xf numFmtId="0" fontId="131" fillId="0" borderId="0"/>
    <xf numFmtId="0" fontId="136" fillId="0" borderId="0" applyNumberFormat="0" applyProtection="0">
      <alignment horizontal="left" indent="5"/>
    </xf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4" fontId="62" fillId="38" borderId="52" applyNumberFormat="0" applyProtection="0">
      <alignment horizontal="right" vertical="center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39" fontId="11" fillId="43" borderId="0"/>
    <xf numFmtId="0" fontId="131" fillId="0" borderId="0"/>
    <xf numFmtId="39" fontId="11" fillId="43" borderId="0"/>
    <xf numFmtId="0" fontId="131" fillId="0" borderId="0"/>
    <xf numFmtId="0" fontId="1" fillId="0" borderId="0"/>
    <xf numFmtId="39" fontId="11" fillId="43" borderId="0"/>
    <xf numFmtId="38" fontId="14" fillId="0" borderId="17"/>
    <xf numFmtId="0" fontId="131" fillId="0" borderId="0"/>
    <xf numFmtId="170" fontId="21" fillId="0" borderId="0">
      <alignment horizontal="left" wrapText="1"/>
    </xf>
    <xf numFmtId="38" fontId="14" fillId="0" borderId="17"/>
    <xf numFmtId="38" fontId="14" fillId="0" borderId="17"/>
    <xf numFmtId="0" fontId="131" fillId="0" borderId="0"/>
    <xf numFmtId="170" fontId="21" fillId="0" borderId="0">
      <alignment horizontal="left" wrapText="1"/>
    </xf>
    <xf numFmtId="38" fontId="14" fillId="0" borderId="17"/>
    <xf numFmtId="38" fontId="14" fillId="0" borderId="17"/>
    <xf numFmtId="0" fontId="131" fillId="0" borderId="0"/>
    <xf numFmtId="170" fontId="21" fillId="0" borderId="0">
      <alignment horizontal="left" wrapText="1"/>
    </xf>
    <xf numFmtId="38" fontId="14" fillId="0" borderId="17"/>
    <xf numFmtId="38" fontId="14" fillId="0" borderId="17"/>
    <xf numFmtId="170" fontId="21" fillId="0" borderId="0">
      <alignment horizontal="left" wrapText="1"/>
    </xf>
    <xf numFmtId="38" fontId="14" fillId="0" borderId="17"/>
    <xf numFmtId="0" fontId="14" fillId="0" borderId="17"/>
    <xf numFmtId="38" fontId="14" fillId="0" borderId="17"/>
    <xf numFmtId="38" fontId="14" fillId="0" borderId="17"/>
    <xf numFmtId="38" fontId="14" fillId="0" borderId="17"/>
    <xf numFmtId="38" fontId="13" fillId="0" borderId="28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8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8"/>
    <xf numFmtId="0" fontId="13" fillId="0" borderId="28"/>
    <xf numFmtId="38" fontId="13" fillId="0" borderId="28"/>
    <xf numFmtId="38" fontId="13" fillId="0" borderId="28"/>
    <xf numFmtId="38" fontId="13" fillId="0" borderId="28"/>
    <xf numFmtId="38" fontId="13" fillId="0" borderId="28"/>
    <xf numFmtId="39" fontId="21" fillId="44" borderId="0"/>
    <xf numFmtId="0" fontId="131" fillId="0" borderId="0"/>
    <xf numFmtId="0" fontId="1" fillId="0" borderId="0"/>
    <xf numFmtId="167" fontId="11" fillId="0" borderId="0">
      <alignment horizontal="left" wrapText="1"/>
    </xf>
    <xf numFmtId="0" fontId="1" fillId="0" borderId="0"/>
    <xf numFmtId="165" fontId="11" fillId="0" borderId="0">
      <alignment horizontal="left" wrapText="1"/>
    </xf>
    <xf numFmtId="0" fontId="1" fillId="0" borderId="0"/>
    <xf numFmtId="0" fontId="131" fillId="0" borderId="0"/>
    <xf numFmtId="0" fontId="1" fillId="0" borderId="0"/>
    <xf numFmtId="0" fontId="131" fillId="0" borderId="0"/>
    <xf numFmtId="170" fontId="11" fillId="0" borderId="0">
      <alignment horizontal="left" wrapText="1"/>
    </xf>
    <xf numFmtId="0" fontId="1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0" fontId="1" fillId="0" borderId="0"/>
    <xf numFmtId="169" fontId="11" fillId="0" borderId="0">
      <alignment horizontal="left" wrapText="1"/>
    </xf>
    <xf numFmtId="0" fontId="131" fillId="0" borderId="0"/>
    <xf numFmtId="189" fontId="11" fillId="0" borderId="0">
      <alignment horizontal="left" wrapText="1"/>
    </xf>
    <xf numFmtId="0" fontId="131" fillId="0" borderId="0"/>
    <xf numFmtId="0" fontId="131" fillId="0" borderId="0"/>
    <xf numFmtId="170" fontId="11" fillId="0" borderId="0">
      <alignment horizontal="left" wrapText="1"/>
    </xf>
    <xf numFmtId="0" fontId="131" fillId="0" borderId="0"/>
    <xf numFmtId="189" fontId="11" fillId="0" borderId="0">
      <alignment horizontal="left" wrapText="1"/>
    </xf>
    <xf numFmtId="0" fontId="131" fillId="0" borderId="0"/>
    <xf numFmtId="0" fontId="1" fillId="0" borderId="0"/>
    <xf numFmtId="168" fontId="1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196" fontId="11" fillId="0" borderId="0">
      <alignment horizontal="left" wrapText="1"/>
    </xf>
    <xf numFmtId="166" fontId="11" fillId="0" borderId="0">
      <alignment horizontal="left" wrapText="1"/>
    </xf>
    <xf numFmtId="166" fontId="11" fillId="0" borderId="0">
      <alignment horizontal="left" wrapText="1"/>
    </xf>
    <xf numFmtId="0" fontId="131" fillId="0" borderId="0"/>
    <xf numFmtId="170" fontId="21" fillId="0" borderId="0">
      <alignment horizontal="left" wrapText="1"/>
    </xf>
    <xf numFmtId="0" fontId="131" fillId="0" borderId="0"/>
    <xf numFmtId="196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170" fontId="1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216" fontId="11" fillId="0" borderId="0">
      <alignment horizontal="left" wrapText="1"/>
    </xf>
    <xf numFmtId="0" fontId="131" fillId="0" borderId="0"/>
    <xf numFmtId="168" fontId="11" fillId="0" borderId="0">
      <alignment horizontal="left" wrapText="1"/>
    </xf>
    <xf numFmtId="168" fontId="1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168" fontId="11" fillId="0" borderId="0">
      <alignment horizontal="left" wrapText="1"/>
    </xf>
    <xf numFmtId="168" fontId="11" fillId="0" borderId="0">
      <alignment horizontal="left" wrapText="1"/>
    </xf>
    <xf numFmtId="168" fontId="11" fillId="0" borderId="0">
      <alignment horizontal="left" wrapText="1"/>
    </xf>
    <xf numFmtId="0" fontId="131" fillId="0" borderId="0"/>
    <xf numFmtId="168" fontId="11" fillId="0" borderId="0">
      <alignment horizontal="left" wrapText="1"/>
    </xf>
    <xf numFmtId="168" fontId="11" fillId="0" borderId="0">
      <alignment horizontal="left" wrapText="1"/>
    </xf>
    <xf numFmtId="0" fontId="131" fillId="0" borderId="0"/>
    <xf numFmtId="166" fontId="11" fillId="0" borderId="0">
      <alignment horizontal="left" wrapText="1"/>
    </xf>
    <xf numFmtId="166" fontId="11" fillId="0" borderId="0">
      <alignment horizontal="left" wrapText="1"/>
    </xf>
    <xf numFmtId="0" fontId="131" fillId="0" borderId="0"/>
    <xf numFmtId="168" fontId="11" fillId="0" borderId="0">
      <alignment horizontal="left" wrapText="1"/>
    </xf>
    <xf numFmtId="0" fontId="131" fillId="0" borderId="0"/>
    <xf numFmtId="0" fontId="131" fillId="0" borderId="0"/>
    <xf numFmtId="170" fontId="11" fillId="0" borderId="0">
      <alignment horizontal="left" wrapText="1"/>
    </xf>
    <xf numFmtId="0" fontId="1" fillId="0" borderId="0"/>
    <xf numFmtId="0" fontId="131" fillId="0" borderId="0"/>
    <xf numFmtId="166" fontId="11" fillId="0" borderId="0">
      <alignment horizontal="left" wrapText="1"/>
    </xf>
    <xf numFmtId="0" fontId="1" fillId="0" borderId="0"/>
    <xf numFmtId="170" fontId="11" fillId="0" borderId="0">
      <alignment horizontal="left" wrapText="1"/>
    </xf>
    <xf numFmtId="0" fontId="1" fillId="0" borderId="0"/>
    <xf numFmtId="0" fontId="1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 applyNumberFormat="0" applyBorder="0" applyAlignment="0"/>
    <xf numFmtId="0" fontId="137" fillId="0" borderId="0" applyNumberFormat="0" applyBorder="0" applyAlignment="0"/>
    <xf numFmtId="0" fontId="59" fillId="0" borderId="0" applyNumberFormat="0" applyBorder="0" applyAlignment="0"/>
    <xf numFmtId="0" fontId="138" fillId="0" borderId="0"/>
    <xf numFmtId="0" fontId="114" fillId="0" borderId="54"/>
    <xf numFmtId="40" fontId="63" fillId="0" borderId="0" applyBorder="0">
      <alignment horizontal="right"/>
    </xf>
    <xf numFmtId="41" fontId="38" fillId="20" borderId="0">
      <alignment horizontal="left"/>
    </xf>
    <xf numFmtId="0" fontId="131" fillId="0" borderId="0"/>
    <xf numFmtId="0" fontId="131" fillId="0" borderId="0"/>
    <xf numFmtId="0" fontId="131" fillId="0" borderId="0"/>
    <xf numFmtId="0" fontId="131" fillId="0" borderId="0"/>
    <xf numFmtId="40" fontId="63" fillId="0" borderId="0" applyBorder="0">
      <alignment horizontal="right"/>
    </xf>
    <xf numFmtId="41" fontId="38" fillId="20" borderId="0">
      <alignment horizontal="left"/>
    </xf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" fillId="0" borderId="0"/>
    <xf numFmtId="0" fontId="1" fillId="0" borderId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" fillId="0" borderId="0"/>
    <xf numFmtId="0" fontId="131" fillId="0" borderId="0"/>
    <xf numFmtId="0" fontId="139" fillId="0" borderId="0" applyNumberFormat="0" applyFill="0" applyBorder="0" applyAlignment="0" applyProtection="0"/>
    <xf numFmtId="0" fontId="1" fillId="0" borderId="0"/>
    <xf numFmtId="0" fontId="131" fillId="0" borderId="0"/>
    <xf numFmtId="0" fontId="1" fillId="0" borderId="0"/>
    <xf numFmtId="0" fontId="139" fillId="0" borderId="0" applyNumberFormat="0" applyFill="0" applyBorder="0" applyAlignment="0" applyProtection="0"/>
    <xf numFmtId="170" fontId="21" fillId="0" borderId="0">
      <alignment horizontal="left" wrapText="1"/>
    </xf>
    <xf numFmtId="170" fontId="21" fillId="0" borderId="0">
      <alignment horizontal="left" wrapText="1"/>
    </xf>
    <xf numFmtId="0" fontId="131" fillId="0" borderId="0"/>
    <xf numFmtId="170" fontId="21" fillId="0" borderId="0">
      <alignment horizontal="left" wrapText="1"/>
    </xf>
    <xf numFmtId="0" fontId="34" fillId="0" borderId="0" applyNumberFormat="0" applyFill="0" applyBorder="0" applyAlignment="0" applyProtection="0"/>
    <xf numFmtId="0" fontId="131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1" fillId="0" borderId="0"/>
    <xf numFmtId="0" fontId="131" fillId="0" borderId="0"/>
    <xf numFmtId="0" fontId="131" fillId="0" borderId="0"/>
    <xf numFmtId="198" fontId="140" fillId="0" borderId="0">
      <alignment horizontal="left" vertical="center"/>
    </xf>
    <xf numFmtId="198" fontId="140" fillId="0" borderId="0">
      <alignment horizontal="left" vertical="center"/>
    </xf>
    <xf numFmtId="0" fontId="131" fillId="0" borderId="0"/>
    <xf numFmtId="0" fontId="1" fillId="0" borderId="0"/>
    <xf numFmtId="0" fontId="131" fillId="0" borderId="0"/>
    <xf numFmtId="0" fontId="22" fillId="20" borderId="0">
      <alignment horizontal="left" wrapText="1"/>
    </xf>
    <xf numFmtId="0" fontId="67" fillId="0" borderId="0">
      <alignment horizontal="left" vertical="center"/>
    </xf>
    <xf numFmtId="0" fontId="131" fillId="0" borderId="0"/>
    <xf numFmtId="0" fontId="1" fillId="0" borderId="0"/>
    <xf numFmtId="0" fontId="44" fillId="0" borderId="55" applyNumberFormat="0" applyFont="0" applyFill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56" applyNumberFormat="0" applyFill="0" applyAlignment="0" applyProtection="0"/>
    <xf numFmtId="0" fontId="131" fillId="0" borderId="0"/>
    <xf numFmtId="0" fontId="44" fillId="0" borderId="55" applyNumberFormat="0" applyFont="0" applyFill="0" applyAlignment="0" applyProtection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0" fillId="0" borderId="57" applyNumberFormat="0" applyFill="0" applyAlignment="0" applyProtection="0"/>
    <xf numFmtId="0" fontId="131" fillId="0" borderId="0"/>
    <xf numFmtId="0" fontId="1" fillId="0" borderId="0"/>
    <xf numFmtId="0" fontId="100" fillId="0" borderId="57" applyNumberFormat="0" applyFill="0" applyAlignment="0" applyProtection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55" applyNumberFormat="0" applyFont="0" applyFill="0" applyAlignment="0" applyProtection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2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22" fillId="20" borderId="0">
      <alignment horizontal="left"/>
    </xf>
    <xf numFmtId="0" fontId="131" fillId="0" borderId="0"/>
    <xf numFmtId="0" fontId="100" fillId="0" borderId="57" applyNumberFormat="0" applyFill="0" applyAlignment="0" applyProtection="0"/>
    <xf numFmtId="0" fontId="100" fillId="0" borderId="39" applyNumberFormat="0" applyFill="0" applyAlignment="0" applyProtection="0"/>
    <xf numFmtId="0" fontId="46" fillId="0" borderId="18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0" fillId="0" borderId="18"/>
    <xf numFmtId="0" fontId="46" fillId="0" borderId="18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" fillId="0" borderId="0"/>
    <xf numFmtId="0" fontId="131" fillId="0" borderId="0"/>
    <xf numFmtId="170" fontId="21" fillId="0" borderId="0">
      <alignment horizontal="left" wrapText="1"/>
    </xf>
    <xf numFmtId="0" fontId="1" fillId="0" borderId="0"/>
    <xf numFmtId="0" fontId="131" fillId="0" borderId="0"/>
    <xf numFmtId="0" fontId="1" fillId="0" borderId="0"/>
    <xf numFmtId="0" fontId="127" fillId="0" borderId="0" applyNumberFormat="0" applyFill="0" applyBorder="0" applyAlignment="0" applyProtection="0"/>
    <xf numFmtId="0" fontId="1" fillId="0" borderId="0"/>
    <xf numFmtId="0" fontId="1" fillId="0" borderId="0"/>
    <xf numFmtId="0" fontId="131" fillId="0" borderId="0"/>
    <xf numFmtId="0" fontId="1" fillId="0" borderId="0"/>
    <xf numFmtId="0" fontId="127" fillId="0" borderId="0" applyNumberFormat="0" applyFill="0" applyBorder="0" applyAlignment="0" applyProtection="0"/>
    <xf numFmtId="0" fontId="131" fillId="0" borderId="0"/>
    <xf numFmtId="0" fontId="1" fillId="0" borderId="0"/>
    <xf numFmtId="0" fontId="1" fillId="0" borderId="0"/>
    <xf numFmtId="0" fontId="131" fillId="0" borderId="0"/>
    <xf numFmtId="0" fontId="131" fillId="0" borderId="0"/>
  </cellStyleXfs>
  <cellXfs count="580">
    <xf numFmtId="0" fontId="0" fillId="0" borderId="0" xfId="0" applyNumberFormat="1" applyAlignment="1"/>
    <xf numFmtId="0" fontId="7" fillId="0" borderId="0" xfId="0" applyNumberFormat="1" applyFont="1" applyFill="1" applyBorder="1" applyAlignme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fill"/>
    </xf>
    <xf numFmtId="0" fontId="8" fillId="0" borderId="0" xfId="0" applyNumberFormat="1" applyFont="1" applyFill="1" applyAlignment="1">
      <alignment horizontal="centerContinuous"/>
    </xf>
    <xf numFmtId="42" fontId="12" fillId="0" borderId="0" xfId="265" applyNumberFormat="1" applyFont="1" applyFill="1" applyProtection="1">
      <protection locked="0"/>
    </xf>
    <xf numFmtId="42" fontId="12" fillId="0" borderId="0" xfId="265" applyNumberFormat="1" applyFont="1" applyFill="1" applyProtection="1"/>
    <xf numFmtId="41" fontId="12" fillId="0" borderId="0" xfId="0" applyNumberFormat="1" applyFont="1" applyFill="1" applyAlignment="1" applyProtection="1">
      <protection locked="0"/>
    </xf>
    <xf numFmtId="41" fontId="12" fillId="0" borderId="0" xfId="0" applyNumberFormat="1" applyFont="1" applyFill="1" applyAlignment="1" applyProtection="1">
      <alignment horizontal="left"/>
      <protection locked="0"/>
    </xf>
    <xf numFmtId="41" fontId="12" fillId="0" borderId="0" xfId="0" applyNumberFormat="1" applyFont="1" applyFill="1" applyAlignment="1" applyProtection="1">
      <alignment horizontal="left"/>
    </xf>
    <xf numFmtId="41" fontId="12" fillId="0" borderId="14" xfId="0" applyNumberFormat="1" applyFont="1" applyFill="1" applyBorder="1" applyAlignment="1" applyProtection="1">
      <protection locked="0"/>
    </xf>
    <xf numFmtId="42" fontId="12" fillId="0" borderId="19" xfId="265" applyNumberFormat="1" applyFont="1" applyFill="1" applyBorder="1" applyProtection="1"/>
    <xf numFmtId="10" fontId="7" fillId="0" borderId="0" xfId="401" applyNumberFormat="1" applyFont="1" applyFill="1"/>
    <xf numFmtId="42" fontId="7" fillId="0" borderId="0" xfId="265" applyNumberFormat="1" applyFont="1" applyFill="1" applyProtection="1">
      <protection locked="0"/>
    </xf>
    <xf numFmtId="41" fontId="7" fillId="0" borderId="0" xfId="221" applyNumberFormat="1" applyFont="1" applyFill="1"/>
    <xf numFmtId="0" fontId="7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9" fontId="7" fillId="0" borderId="0" xfId="0" applyNumberFormat="1" applyFont="1" applyFill="1" applyAlignment="1">
      <alignment horizontal="center"/>
    </xf>
    <xf numFmtId="172" fontId="7" fillId="0" borderId="0" xfId="0" applyNumberFormat="1" applyFont="1" applyFill="1" applyBorder="1" applyAlignment="1" applyProtection="1">
      <protection locked="0"/>
    </xf>
    <xf numFmtId="172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172" fontId="7" fillId="0" borderId="0" xfId="0" applyNumberFormat="1" applyFont="1" applyFill="1" applyAlignment="1"/>
    <xf numFmtId="0" fontId="7" fillId="0" borderId="0" xfId="0" applyNumberFormat="1" applyFont="1" applyFill="1" applyAlignment="1">
      <alignment vertical="center"/>
    </xf>
    <xf numFmtId="42" fontId="7" fillId="0" borderId="0" xfId="265" applyNumberFormat="1" applyFont="1" applyFill="1"/>
    <xf numFmtId="42" fontId="7" fillId="0" borderId="0" xfId="0" applyNumberFormat="1" applyFont="1" applyFill="1" applyAlignment="1"/>
    <xf numFmtId="42" fontId="7" fillId="0" borderId="0" xfId="0" applyNumberFormat="1" applyFont="1" applyFill="1" applyAlignment="1">
      <alignment horizontal="left"/>
    </xf>
    <xf numFmtId="38" fontId="7" fillId="0" borderId="0" xfId="0" applyNumberFormat="1" applyFont="1" applyFill="1" applyBorder="1" applyAlignment="1"/>
    <xf numFmtId="0" fontId="7" fillId="0" borderId="0" xfId="0" quotePrefix="1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applyNumberFormat="1" applyFont="1" applyFill="1" applyAlignment="1"/>
    <xf numFmtId="18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protection locked="0"/>
    </xf>
    <xf numFmtId="0" fontId="8" fillId="0" borderId="14" xfId="0" applyNumberFormat="1" applyFont="1" applyFill="1" applyBorder="1" applyAlignment="1"/>
    <xf numFmtId="0" fontId="8" fillId="0" borderId="14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7" fillId="0" borderId="0" xfId="0" applyNumberFormat="1" applyFont="1" applyFill="1" applyAlignment="1">
      <alignment vertical="top"/>
    </xf>
    <xf numFmtId="0" fontId="7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Alignment="1" applyProtection="1">
      <alignment horizontal="center"/>
      <protection locked="0"/>
    </xf>
    <xf numFmtId="42" fontId="7" fillId="0" borderId="15" xfId="265" applyNumberFormat="1" applyFont="1" applyFill="1" applyBorder="1" applyProtection="1">
      <protection locked="0"/>
    </xf>
    <xf numFmtId="42" fontId="7" fillId="0" borderId="15" xfId="265" applyNumberFormat="1" applyFont="1" applyFill="1" applyBorder="1"/>
    <xf numFmtId="41" fontId="7" fillId="0" borderId="0" xfId="0" applyNumberFormat="1" applyFont="1" applyFill="1" applyAlignment="1"/>
    <xf numFmtId="41" fontId="7" fillId="0" borderId="14" xfId="0" applyNumberFormat="1" applyFont="1" applyFill="1" applyBorder="1" applyAlignment="1"/>
    <xf numFmtId="42" fontId="7" fillId="0" borderId="0" xfId="0" applyNumberFormat="1" applyFont="1" applyFill="1" applyBorder="1" applyAlignment="1"/>
    <xf numFmtId="41" fontId="7" fillId="0" borderId="0" xfId="0" applyNumberFormat="1" applyFont="1" applyFill="1" applyAlignment="1" applyProtection="1">
      <protection locked="0"/>
    </xf>
    <xf numFmtId="0" fontId="8" fillId="0" borderId="0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Alignment="1" applyProtection="1">
      <protection locked="0"/>
    </xf>
    <xf numFmtId="41" fontId="7" fillId="0" borderId="14" xfId="0" applyNumberFormat="1" applyFont="1" applyFill="1" applyBorder="1" applyAlignment="1" applyProtection="1">
      <protection locked="0"/>
    </xf>
    <xf numFmtId="41" fontId="7" fillId="0" borderId="0" xfId="265" applyNumberFormat="1" applyFont="1" applyFill="1"/>
    <xf numFmtId="10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0" fontId="8" fillId="0" borderId="14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3" fontId="7" fillId="0" borderId="0" xfId="221" applyNumberFormat="1" applyFont="1" applyFill="1"/>
    <xf numFmtId="172" fontId="7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>
      <alignment horizontal="center" vertical="top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vertical="top"/>
    </xf>
    <xf numFmtId="15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" vertical="center"/>
    </xf>
    <xf numFmtId="42" fontId="7" fillId="0" borderId="0" xfId="0" applyNumberFormat="1" applyFont="1" applyFill="1" applyAlignment="1">
      <alignment vertical="top"/>
    </xf>
    <xf numFmtId="0" fontId="8" fillId="0" borderId="0" xfId="0" quotePrefix="1" applyNumberFormat="1" applyFont="1" applyFill="1" applyAlignment="1">
      <alignment horizontal="fill"/>
    </xf>
    <xf numFmtId="42" fontId="7" fillId="0" borderId="0" xfId="265" applyNumberFormat="1" applyFont="1" applyFill="1" applyAlignment="1">
      <alignment horizontal="right"/>
    </xf>
    <xf numFmtId="41" fontId="7" fillId="0" borderId="0" xfId="0" applyNumberFormat="1" applyFont="1" applyFill="1" applyAlignment="1">
      <alignment horizontal="right"/>
    </xf>
    <xf numFmtId="41" fontId="7" fillId="0" borderId="14" xfId="0" applyNumberFormat="1" applyFont="1" applyFill="1" applyBorder="1" applyAlignment="1">
      <alignment horizontal="right"/>
    </xf>
    <xf numFmtId="41" fontId="7" fillId="0" borderId="0" xfId="265" applyNumberFormat="1" applyFont="1" applyFill="1" applyAlignment="1">
      <alignment horizontal="right"/>
    </xf>
    <xf numFmtId="180" fontId="7" fillId="0" borderId="0" xfId="0" applyNumberFormat="1" applyFont="1" applyFill="1" applyAlignment="1"/>
    <xf numFmtId="6" fontId="7" fillId="0" borderId="0" xfId="265" applyNumberFormat="1" applyFont="1" applyFill="1" applyAlignment="1">
      <alignment horizontal="right"/>
    </xf>
    <xf numFmtId="0" fontId="8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/>
    <xf numFmtId="18" fontId="7" fillId="0" borderId="0" xfId="0" applyNumberFormat="1" applyFont="1" applyFill="1" applyAlignment="1"/>
    <xf numFmtId="171" fontId="7" fillId="0" borderId="0" xfId="0" applyNumberFormat="1" applyFont="1" applyFill="1" applyBorder="1" applyAlignment="1" applyProtection="1">
      <protection locked="0"/>
    </xf>
    <xf numFmtId="6" fontId="7" fillId="0" borderId="0" xfId="265" applyNumberFormat="1" applyFont="1" applyFill="1" applyAlignment="1">
      <alignment vertical="top"/>
    </xf>
    <xf numFmtId="6" fontId="7" fillId="0" borderId="0" xfId="0" applyNumberFormat="1" applyFont="1" applyFill="1" applyAlignment="1">
      <alignment vertical="top"/>
    </xf>
    <xf numFmtId="1" fontId="7" fillId="0" borderId="0" xfId="0" applyNumberFormat="1" applyFont="1" applyFill="1" applyAlignment="1">
      <alignment vertical="top"/>
    </xf>
    <xf numFmtId="41" fontId="7" fillId="0" borderId="0" xfId="0" applyNumberFormat="1" applyFont="1" applyFill="1" applyAlignment="1">
      <alignment vertical="top"/>
    </xf>
    <xf numFmtId="17" fontId="7" fillId="0" borderId="0" xfId="0" applyNumberFormat="1" applyFont="1" applyFill="1" applyBorder="1" applyAlignment="1">
      <alignment horizontal="left"/>
    </xf>
    <xf numFmtId="172" fontId="7" fillId="0" borderId="0" xfId="0" applyNumberFormat="1" applyFont="1" applyFill="1" applyAlignment="1" applyProtection="1">
      <alignment horizontal="right"/>
      <protection locked="0"/>
    </xf>
    <xf numFmtId="0" fontId="7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Alignment="1"/>
    <xf numFmtId="41" fontId="7" fillId="0" borderId="14" xfId="221" applyNumberFormat="1" applyFont="1" applyFill="1" applyBorder="1"/>
    <xf numFmtId="0" fontId="8" fillId="0" borderId="0" xfId="0" applyNumberFormat="1" applyFont="1" applyFill="1" applyBorder="1" applyAlignment="1"/>
    <xf numFmtId="3" fontId="7" fillId="0" borderId="0" xfId="221" applyNumberFormat="1" applyFont="1" applyFill="1" applyAlignment="1">
      <alignment horizontal="centerContinuous"/>
    </xf>
    <xf numFmtId="3" fontId="8" fillId="0" borderId="0" xfId="221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/>
    <xf numFmtId="3" fontId="8" fillId="0" borderId="0" xfId="221" applyNumberFormat="1" applyFont="1" applyFill="1"/>
    <xf numFmtId="0" fontId="8" fillId="0" borderId="0" xfId="0" applyNumberFormat="1" applyFont="1" applyFill="1" applyAlignment="1">
      <alignment horizontal="fill"/>
    </xf>
    <xf numFmtId="3" fontId="8" fillId="0" borderId="14" xfId="221" applyNumberFormat="1" applyFont="1" applyFill="1" applyBorder="1" applyAlignment="1">
      <alignment horizontal="center"/>
    </xf>
    <xf numFmtId="0" fontId="7" fillId="0" borderId="14" xfId="0" applyNumberFormat="1" applyFont="1" applyFill="1" applyBorder="1" applyAlignment="1"/>
    <xf numFmtId="164" fontId="7" fillId="0" borderId="0" xfId="0" applyNumberFormat="1" applyFont="1" applyFill="1" applyAlignment="1">
      <alignment horizontal="left"/>
    </xf>
    <xf numFmtId="37" fontId="7" fillId="0" borderId="0" xfId="221" applyNumberFormat="1" applyFont="1" applyFill="1"/>
    <xf numFmtId="37" fontId="7" fillId="0" borderId="14" xfId="221" applyNumberFormat="1" applyFont="1" applyFill="1" applyBorder="1"/>
    <xf numFmtId="37" fontId="7" fillId="0" borderId="0" xfId="221" applyNumberFormat="1" applyFont="1" applyFill="1" applyBorder="1"/>
    <xf numFmtId="0" fontId="7" fillId="0" borderId="0" xfId="0" applyNumberFormat="1" applyFont="1" applyFill="1" applyAlignment="1">
      <alignment horizontal="left" vertical="top"/>
    </xf>
    <xf numFmtId="169" fontId="7" fillId="0" borderId="0" xfId="0" applyNumberFormat="1" applyFont="1" applyFill="1" applyBorder="1" applyAlignment="1"/>
    <xf numFmtId="172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5" fontId="7" fillId="0" borderId="0" xfId="0" applyNumberFormat="1" applyFont="1" applyFill="1" applyAlignment="1"/>
    <xf numFmtId="179" fontId="12" fillId="0" borderId="0" xfId="0" applyNumberFormat="1" applyFont="1" applyFill="1" applyAlignment="1" applyProtection="1">
      <alignment horizontal="left"/>
    </xf>
    <xf numFmtId="166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172" fontId="7" fillId="0" borderId="0" xfId="0" applyNumberFormat="1" applyFont="1" applyFill="1" applyBorder="1" applyAlignment="1">
      <alignment horizontal="center"/>
    </xf>
    <xf numFmtId="0" fontId="7" fillId="0" borderId="0" xfId="381" applyFont="1" applyFill="1" applyAlignment="1">
      <alignment horizontal="centerContinuous"/>
    </xf>
    <xf numFmtId="0" fontId="8" fillId="0" borderId="0" xfId="381" applyFont="1" applyFill="1" applyAlignment="1">
      <alignment horizontal="centerContinuous"/>
    </xf>
    <xf numFmtId="0" fontId="7" fillId="0" borderId="0" xfId="381" applyFont="1" applyFill="1" applyAlignment="1">
      <alignment horizontal="center"/>
    </xf>
    <xf numFmtId="0" fontId="10" fillId="0" borderId="0" xfId="381" applyFont="1" applyFill="1" applyAlignment="1">
      <alignment horizontal="centerContinuous"/>
    </xf>
    <xf numFmtId="0" fontId="7" fillId="0" borderId="0" xfId="381" applyFont="1" applyFill="1" applyBorder="1" applyAlignment="1">
      <alignment horizontal="center"/>
    </xf>
    <xf numFmtId="0" fontId="10" fillId="0" borderId="0" xfId="381" applyFont="1" applyFill="1" applyBorder="1" applyAlignment="1">
      <alignment horizontal="centerContinuous"/>
    </xf>
    <xf numFmtId="0" fontId="7" fillId="0" borderId="0" xfId="381" applyFont="1" applyFill="1" applyBorder="1"/>
    <xf numFmtId="174" fontId="7" fillId="0" borderId="0" xfId="381" applyNumberFormat="1" applyFont="1" applyFill="1" applyBorder="1" applyAlignment="1">
      <alignment horizontal="center"/>
    </xf>
    <xf numFmtId="0" fontId="8" fillId="0" borderId="0" xfId="381" applyFont="1" applyFill="1" applyBorder="1" applyAlignment="1">
      <alignment horizontal="centerContinuous"/>
    </xf>
    <xf numFmtId="0" fontId="7" fillId="0" borderId="0" xfId="381" applyFont="1" applyFill="1" applyBorder="1" applyAlignment="1">
      <alignment horizontal="centerContinuous"/>
    </xf>
    <xf numFmtId="170" fontId="7" fillId="0" borderId="0" xfId="381" applyNumberFormat="1" applyFont="1" applyFill="1" applyBorder="1" applyAlignment="1">
      <alignment horizontal="left"/>
    </xf>
    <xf numFmtId="0" fontId="8" fillId="0" borderId="0" xfId="384" applyFont="1" applyFill="1" applyBorder="1" applyAlignment="1">
      <alignment horizontal="centerContinuous"/>
    </xf>
    <xf numFmtId="0" fontId="7" fillId="0" borderId="0" xfId="384" applyFont="1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0" fontId="7" fillId="0" borderId="0" xfId="384" applyFont="1" applyFill="1" applyBorder="1" applyAlignment="1">
      <alignment horizontal="center"/>
    </xf>
    <xf numFmtId="0" fontId="7" fillId="0" borderId="0" xfId="384" applyFont="1" applyFill="1" applyBorder="1"/>
    <xf numFmtId="174" fontId="7" fillId="0" borderId="0" xfId="384" applyNumberFormat="1" applyFont="1" applyFill="1" applyBorder="1" applyAlignment="1">
      <alignment horizontal="center"/>
    </xf>
    <xf numFmtId="5" fontId="7" fillId="0" borderId="0" xfId="384" applyNumberFormat="1" applyFont="1" applyFill="1" applyBorder="1"/>
    <xf numFmtId="37" fontId="7" fillId="0" borderId="0" xfId="384" applyNumberFormat="1" applyFont="1" applyFill="1" applyBorder="1"/>
    <xf numFmtId="175" fontId="7" fillId="0" borderId="0" xfId="384" applyNumberFormat="1" applyFont="1" applyFill="1" applyBorder="1"/>
    <xf numFmtId="176" fontId="7" fillId="0" borderId="0" xfId="384" applyNumberFormat="1" applyFont="1" applyFill="1" applyBorder="1"/>
    <xf numFmtId="14" fontId="16" fillId="0" borderId="0" xfId="0" applyNumberFormat="1" applyFont="1" applyFill="1" applyAlignment="1"/>
    <xf numFmtId="0" fontId="18" fillId="0" borderId="0" xfId="0" applyNumberFormat="1" applyFont="1" applyFill="1" applyAlignment="1"/>
    <xf numFmtId="14" fontId="18" fillId="0" borderId="0" xfId="0" applyNumberFormat="1" applyFont="1" applyFill="1" applyAlignment="1"/>
    <xf numFmtId="41" fontId="18" fillId="0" borderId="0" xfId="0" applyNumberFormat="1" applyFont="1" applyFill="1" applyAlignment="1">
      <alignment vertical="top"/>
    </xf>
    <xf numFmtId="18" fontId="8" fillId="0" borderId="0" xfId="0" applyNumberFormat="1" applyFont="1" applyFill="1" applyAlignment="1"/>
    <xf numFmtId="42" fontId="7" fillId="0" borderId="0" xfId="221" applyNumberFormat="1" applyFont="1" applyFill="1" applyBorder="1"/>
    <xf numFmtId="9" fontId="7" fillId="0" borderId="0" xfId="401" applyFont="1" applyFill="1"/>
    <xf numFmtId="37" fontId="18" fillId="0" borderId="0" xfId="221" applyNumberFormat="1" applyFont="1" applyFill="1" applyAlignment="1">
      <alignment vertical="top"/>
    </xf>
    <xf numFmtId="178" fontId="7" fillId="0" borderId="0" xfId="265" applyNumberFormat="1" applyFont="1" applyFill="1" applyBorder="1"/>
    <xf numFmtId="172" fontId="18" fillId="0" borderId="0" xfId="0" applyNumberFormat="1" applyFont="1" applyFill="1" applyBorder="1" applyAlignment="1"/>
    <xf numFmtId="41" fontId="18" fillId="0" borderId="0" xfId="221" applyNumberFormat="1" applyFont="1" applyFill="1" applyBorder="1"/>
    <xf numFmtId="37" fontId="19" fillId="0" borderId="0" xfId="221" applyNumberFormat="1" applyFont="1" applyFill="1" applyAlignment="1">
      <alignment vertical="top"/>
    </xf>
    <xf numFmtId="42" fontId="7" fillId="0" borderId="0" xfId="265" applyNumberFormat="1" applyFont="1" applyFill="1" applyBorder="1" applyAlignment="1"/>
    <xf numFmtId="41" fontId="12" fillId="0" borderId="0" xfId="265" applyNumberFormat="1" applyFont="1" applyFill="1" applyProtection="1">
      <protection locked="0"/>
    </xf>
    <xf numFmtId="41" fontId="12" fillId="0" borderId="14" xfId="265" applyNumberFormat="1" applyFont="1" applyFill="1" applyBorder="1" applyProtection="1">
      <protection locked="0"/>
    </xf>
    <xf numFmtId="41" fontId="7" fillId="0" borderId="0" xfId="0" applyNumberFormat="1" applyFont="1" applyFill="1" applyAlignment="1" applyProtection="1">
      <alignment horizontal="left"/>
      <protection locked="0"/>
    </xf>
    <xf numFmtId="0" fontId="7" fillId="0" borderId="0" xfId="0" applyNumberFormat="1" applyFont="1" applyAlignment="1"/>
    <xf numFmtId="0" fontId="15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42" fontId="7" fillId="0" borderId="0" xfId="265" applyNumberFormat="1" applyFont="1" applyFill="1" applyBorder="1" applyAlignment="1" applyProtection="1">
      <alignment horizontal="right"/>
      <protection locked="0"/>
    </xf>
    <xf numFmtId="177" fontId="7" fillId="0" borderId="0" xfId="221" applyNumberFormat="1" applyFont="1" applyFill="1" applyBorder="1"/>
    <xf numFmtId="3" fontId="7" fillId="0" borderId="0" xfId="221" applyNumberFormat="1" applyFont="1" applyFill="1" applyAlignment="1"/>
    <xf numFmtId="42" fontId="7" fillId="0" borderId="0" xfId="0" applyNumberFormat="1" applyFont="1" applyFill="1" applyBorder="1" applyAlignment="1">
      <alignment horizontal="right"/>
    </xf>
    <xf numFmtId="37" fontId="7" fillId="0" borderId="0" xfId="221" applyNumberFormat="1" applyFont="1" applyFill="1" applyBorder="1" applyAlignment="1"/>
    <xf numFmtId="42" fontId="0" fillId="0" borderId="0" xfId="0" applyNumberFormat="1" applyFill="1" applyAlignment="1"/>
    <xf numFmtId="37" fontId="0" fillId="0" borderId="0" xfId="221" applyNumberFormat="1" applyFont="1" applyFill="1" applyAlignment="1"/>
    <xf numFmtId="3" fontId="0" fillId="0" borderId="0" xfId="221" applyNumberFormat="1" applyFont="1" applyFill="1" applyAlignment="1"/>
    <xf numFmtId="3" fontId="16" fillId="0" borderId="0" xfId="221" applyNumberFormat="1" applyFont="1" applyFill="1" applyAlignment="1"/>
    <xf numFmtId="42" fontId="23" fillId="0" borderId="0" xfId="0" applyNumberFormat="1" applyFont="1" applyFill="1" applyAlignment="1"/>
    <xf numFmtId="170" fontId="7" fillId="0" borderId="0" xfId="0" applyFont="1" applyFill="1">
      <alignment horizontal="left" wrapText="1"/>
    </xf>
    <xf numFmtId="170" fontId="8" fillId="0" borderId="0" xfId="0" applyFont="1" applyFill="1" applyAlignment="1">
      <alignment horizontal="center"/>
    </xf>
    <xf numFmtId="170" fontId="8" fillId="0" borderId="14" xfId="0" applyFont="1" applyFill="1" applyBorder="1" applyAlignment="1">
      <alignment horizontal="center"/>
    </xf>
    <xf numFmtId="170" fontId="8" fillId="0" borderId="0" xfId="0" applyFont="1" applyFill="1" applyAlignment="1" applyProtection="1">
      <alignment horizontal="center"/>
      <protection locked="0"/>
    </xf>
    <xf numFmtId="170" fontId="8" fillId="0" borderId="14" xfId="0" applyFont="1" applyFill="1" applyBorder="1" applyAlignment="1" applyProtection="1">
      <alignment horizontal="center"/>
      <protection locked="0"/>
    </xf>
    <xf numFmtId="170" fontId="7" fillId="0" borderId="0" xfId="0" applyFont="1" applyFill="1" applyAlignment="1"/>
    <xf numFmtId="170" fontId="16" fillId="0" borderId="0" xfId="0" applyFont="1" applyFill="1" applyAlignment="1"/>
    <xf numFmtId="170" fontId="7" fillId="0" borderId="0" xfId="0" applyFont="1" applyFill="1" applyBorder="1" applyAlignment="1"/>
    <xf numFmtId="170" fontId="7" fillId="0" borderId="0" xfId="0" applyFont="1" applyFill="1" applyAlignment="1">
      <alignment horizontal="center"/>
    </xf>
    <xf numFmtId="170" fontId="7" fillId="0" borderId="0" xfId="0" applyFont="1" applyFill="1" applyAlignment="1">
      <alignment horizontal="left"/>
    </xf>
    <xf numFmtId="170" fontId="7" fillId="0" borderId="0" xfId="0" quotePrefix="1" applyFont="1" applyFill="1" applyAlignment="1">
      <alignment horizontal="left"/>
    </xf>
    <xf numFmtId="37" fontId="7" fillId="0" borderId="0" xfId="0" applyNumberFormat="1" applyFont="1" applyFill="1">
      <alignment horizontal="left" wrapText="1"/>
    </xf>
    <xf numFmtId="172" fontId="7" fillId="0" borderId="0" xfId="0" applyNumberFormat="1" applyFont="1" applyFill="1" applyBorder="1" applyProtection="1">
      <alignment horizontal="left" wrapText="1"/>
      <protection locked="0"/>
    </xf>
    <xf numFmtId="172" fontId="7" fillId="0" borderId="0" xfId="0" applyNumberFormat="1" applyFont="1" applyFill="1" applyBorder="1">
      <alignment horizontal="left" wrapText="1"/>
    </xf>
    <xf numFmtId="1" fontId="7" fillId="0" borderId="0" xfId="0" applyNumberFormat="1" applyFont="1" applyFill="1" applyBorder="1" applyAlignment="1">
      <alignment horizontal="center"/>
    </xf>
    <xf numFmtId="170" fontId="8" fillId="0" borderId="0" xfId="0" applyFont="1" applyFill="1" applyBorder="1" applyAlignment="1">
      <alignment horizontal="center"/>
    </xf>
    <xf numFmtId="0" fontId="22" fillId="0" borderId="0" xfId="385" applyFont="1"/>
    <xf numFmtId="0" fontId="11" fillId="0" borderId="0" xfId="385"/>
    <xf numFmtId="0" fontId="22" fillId="0" borderId="14" xfId="385" applyFont="1" applyBorder="1" applyAlignment="1">
      <alignment horizontal="center"/>
    </xf>
    <xf numFmtId="0" fontId="11" fillId="0" borderId="0" xfId="385" applyAlignment="1">
      <alignment horizontal="center"/>
    </xf>
    <xf numFmtId="178" fontId="11" fillId="0" borderId="0" xfId="282" applyNumberFormat="1" applyFill="1"/>
    <xf numFmtId="178" fontId="11" fillId="0" borderId="0" xfId="282" applyNumberFormat="1"/>
    <xf numFmtId="10" fontId="22" fillId="0" borderId="0" xfId="401" applyNumberFormat="1" applyFont="1" applyFill="1"/>
    <xf numFmtId="10" fontId="11" fillId="0" borderId="0" xfId="401" applyNumberFormat="1" applyFont="1"/>
    <xf numFmtId="9" fontId="11" fillId="0" borderId="0" xfId="401" applyFont="1" applyFill="1"/>
    <xf numFmtId="9" fontId="11" fillId="0" borderId="0" xfId="401" applyFont="1"/>
    <xf numFmtId="0" fontId="11" fillId="0" borderId="0" xfId="385" applyFill="1"/>
    <xf numFmtId="178" fontId="11" fillId="0" borderId="0" xfId="385" applyNumberFormat="1" applyFill="1"/>
    <xf numFmtId="170" fontId="16" fillId="0" borderId="0" xfId="0" applyFont="1" applyFill="1">
      <alignment horizontal="left" wrapText="1"/>
    </xf>
    <xf numFmtId="14" fontId="16" fillId="0" borderId="0" xfId="0" applyNumberFormat="1" applyFont="1" applyFill="1">
      <alignment horizontal="left" wrapText="1"/>
    </xf>
    <xf numFmtId="170" fontId="8" fillId="0" borderId="0" xfId="0" applyFont="1" applyFill="1">
      <alignment horizontal="left" wrapText="1"/>
    </xf>
    <xf numFmtId="15" fontId="8" fillId="0" borderId="0" xfId="0" applyNumberFormat="1" applyFont="1" applyFill="1">
      <alignment horizontal="left" wrapText="1"/>
    </xf>
    <xf numFmtId="170" fontId="8" fillId="0" borderId="0" xfId="0" applyFont="1" applyFill="1" applyAlignment="1" applyProtection="1">
      <alignment horizontal="left"/>
      <protection locked="0"/>
    </xf>
    <xf numFmtId="170" fontId="8" fillId="0" borderId="0" xfId="0" applyFont="1" applyFill="1" applyAlignment="1" applyProtection="1">
      <alignment horizontal="centerContinuous" vertical="center"/>
      <protection locked="0"/>
    </xf>
    <xf numFmtId="170" fontId="8" fillId="0" borderId="0" xfId="0" applyFont="1" applyFill="1" applyAlignment="1">
      <alignment horizontal="centerContinuous" vertical="center"/>
    </xf>
    <xf numFmtId="170" fontId="7" fillId="0" borderId="0" xfId="0" applyFont="1" applyFill="1" applyBorder="1">
      <alignment horizontal="left" wrapText="1"/>
    </xf>
    <xf numFmtId="37" fontId="7" fillId="0" borderId="0" xfId="0" applyNumberFormat="1" applyFont="1" applyFill="1" applyBorder="1" applyAlignment="1"/>
    <xf numFmtId="41" fontId="7" fillId="0" borderId="0" xfId="265" applyNumberFormat="1" applyFont="1" applyFill="1" applyBorder="1" applyAlignment="1"/>
    <xf numFmtId="170" fontId="8" fillId="0" borderId="14" xfId="0" applyFont="1" applyFill="1" applyBorder="1" applyAlignment="1"/>
    <xf numFmtId="170" fontId="24" fillId="0" borderId="14" xfId="0" applyFont="1" applyFill="1" applyBorder="1" applyAlignment="1">
      <alignment horizontal="centerContinuous"/>
    </xf>
    <xf numFmtId="170" fontId="8" fillId="0" borderId="0" xfId="0" applyFont="1" applyFill="1" applyBorder="1" applyAlignment="1"/>
    <xf numFmtId="170" fontId="24" fillId="0" borderId="0" xfId="0" applyFont="1" applyFill="1" applyBorder="1" applyAlignment="1">
      <alignment horizontal="center"/>
    </xf>
    <xf numFmtId="3" fontId="7" fillId="0" borderId="0" xfId="221" applyNumberFormat="1" applyFont="1" applyFill="1" applyBorder="1" applyAlignment="1"/>
    <xf numFmtId="182" fontId="7" fillId="0" borderId="0" xfId="0" applyNumberFormat="1" applyFont="1" applyFill="1" applyAlignment="1"/>
    <xf numFmtId="170" fontId="11" fillId="0" borderId="0" xfId="0" applyFont="1" applyFill="1">
      <alignment horizontal="left" wrapText="1"/>
    </xf>
    <xf numFmtId="170" fontId="11" fillId="0" borderId="0" xfId="0" applyFont="1" applyFill="1" applyAlignment="1">
      <alignment horizontal="centerContinuous" vertical="center"/>
    </xf>
    <xf numFmtId="170" fontId="8" fillId="0" borderId="0" xfId="0" applyFont="1" applyFill="1" applyBorder="1">
      <alignment horizontal="left" wrapText="1"/>
    </xf>
    <xf numFmtId="168" fontId="7" fillId="0" borderId="0" xfId="0" applyNumberFormat="1" applyFont="1" applyFill="1" applyAlignment="1">
      <alignment horizontal="right"/>
    </xf>
    <xf numFmtId="168" fontId="7" fillId="0" borderId="0" xfId="265" applyNumberFormat="1" applyFont="1" applyFill="1" applyAlignment="1">
      <alignment horizontal="right"/>
    </xf>
    <xf numFmtId="10" fontId="11" fillId="0" borderId="0" xfId="401" applyNumberFormat="1" applyFont="1" applyFill="1"/>
    <xf numFmtId="0" fontId="8" fillId="0" borderId="20" xfId="0" quotePrefix="1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0" fontId="11" fillId="0" borderId="21" xfId="385" applyBorder="1"/>
    <xf numFmtId="0" fontId="22" fillId="0" borderId="22" xfId="385" applyFont="1" applyBorder="1" applyAlignment="1">
      <alignment horizontal="right"/>
    </xf>
    <xf numFmtId="0" fontId="26" fillId="0" borderId="0" xfId="382" applyAlignment="1"/>
    <xf numFmtId="0" fontId="22" fillId="0" borderId="23" xfId="382" applyFont="1" applyBorder="1" applyAlignment="1">
      <alignment horizontal="center"/>
    </xf>
    <xf numFmtId="0" fontId="22" fillId="0" borderId="0" xfId="382" applyFont="1" applyAlignment="1">
      <alignment horizontal="centerContinuous"/>
    </xf>
    <xf numFmtId="0" fontId="26" fillId="0" borderId="0" xfId="382" applyAlignment="1">
      <alignment horizontal="centerContinuous"/>
    </xf>
    <xf numFmtId="0" fontId="22" fillId="0" borderId="0" xfId="382" applyFont="1" applyAlignment="1"/>
    <xf numFmtId="0" fontId="11" fillId="0" borderId="0" xfId="382" applyFont="1" applyAlignment="1"/>
    <xf numFmtId="0" fontId="22" fillId="0" borderId="0" xfId="382" applyFont="1" applyAlignment="1">
      <alignment horizontal="center"/>
    </xf>
    <xf numFmtId="0" fontId="27" fillId="0" borderId="0" xfId="382" applyFont="1" applyAlignment="1">
      <alignment horizontal="center"/>
    </xf>
    <xf numFmtId="10" fontId="11" fillId="0" borderId="0" xfId="382" applyNumberFormat="1" applyFont="1" applyAlignment="1">
      <alignment horizontal="right"/>
    </xf>
    <xf numFmtId="10" fontId="28" fillId="0" borderId="0" xfId="382" applyNumberFormat="1" applyFont="1" applyAlignment="1">
      <alignment horizontal="right"/>
    </xf>
    <xf numFmtId="6" fontId="27" fillId="0" borderId="0" xfId="382" applyNumberFormat="1" applyFont="1" applyAlignment="1">
      <alignment horizontal="right"/>
    </xf>
    <xf numFmtId="10" fontId="27" fillId="0" borderId="0" xfId="382" applyNumberFormat="1" applyFont="1" applyAlignment="1">
      <alignment horizontal="right"/>
    </xf>
    <xf numFmtId="0" fontId="27" fillId="0" borderId="0" xfId="382" applyFont="1" applyAlignment="1"/>
    <xf numFmtId="0" fontId="8" fillId="0" borderId="0" xfId="0" applyNumberFormat="1" applyFont="1" applyFill="1" applyAlignment="1">
      <alignment horizontal="right"/>
    </xf>
    <xf numFmtId="170" fontId="8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8" fillId="0" borderId="0" xfId="0" applyFont="1" applyFill="1" applyAlignment="1"/>
    <xf numFmtId="172" fontId="8" fillId="0" borderId="0" xfId="0" applyNumberFormat="1" applyFont="1" applyFill="1" applyBorder="1" applyAlignment="1"/>
    <xf numFmtId="0" fontId="8" fillId="0" borderId="0" xfId="0" applyNumberFormat="1" applyFont="1" applyFill="1" applyAlignment="1">
      <alignment horizontal="left"/>
    </xf>
    <xf numFmtId="41" fontId="8" fillId="0" borderId="0" xfId="0" applyNumberFormat="1" applyFont="1" applyFill="1" applyAlignment="1">
      <alignment horizontal="centerContinuous"/>
    </xf>
    <xf numFmtId="170" fontId="8" fillId="0" borderId="0" xfId="0" applyFont="1" applyFill="1" applyAlignment="1">
      <alignment horizontal="centerContinuous"/>
    </xf>
    <xf numFmtId="172" fontId="8" fillId="0" borderId="0" xfId="0" applyNumberFormat="1" applyFont="1" applyFill="1" applyBorder="1" applyAlignment="1">
      <alignment horizontal="centerContinuous"/>
    </xf>
    <xf numFmtId="170" fontId="8" fillId="0" borderId="0" xfId="0" applyFont="1" applyFill="1" applyAlignment="1" applyProtection="1">
      <alignment horizontal="centerContinuous"/>
      <protection locked="0"/>
    </xf>
    <xf numFmtId="15" fontId="10" fillId="0" borderId="0" xfId="0" applyNumberFormat="1" applyFont="1" applyFill="1" applyAlignment="1">
      <alignment horizontal="centerContinuous"/>
    </xf>
    <xf numFmtId="2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left"/>
      <protection locked="0"/>
    </xf>
    <xf numFmtId="41" fontId="8" fillId="0" borderId="0" xfId="0" applyNumberFormat="1" applyFont="1" applyFill="1" applyAlignment="1"/>
    <xf numFmtId="170" fontId="8" fillId="0" borderId="0" xfId="0" applyFont="1" applyFill="1" applyAlignment="1" applyProtection="1">
      <protection locked="0"/>
    </xf>
    <xf numFmtId="172" fontId="8" fillId="0" borderId="0" xfId="0" applyNumberFormat="1" applyFont="1" applyFill="1" applyAlignment="1"/>
    <xf numFmtId="170" fontId="8" fillId="0" borderId="14" xfId="0" applyFont="1" applyFill="1" applyBorder="1" applyAlignment="1">
      <alignment horizontal="left"/>
    </xf>
    <xf numFmtId="0" fontId="8" fillId="0" borderId="14" xfId="0" applyNumberFormat="1" applyFont="1" applyFill="1" applyBorder="1" applyAlignment="1">
      <alignment horizontal="left"/>
    </xf>
    <xf numFmtId="41" fontId="8" fillId="0" borderId="14" xfId="0" applyNumberFormat="1" applyFont="1" applyFill="1" applyBorder="1" applyAlignment="1">
      <alignment horizontal="center"/>
    </xf>
    <xf numFmtId="170" fontId="8" fillId="0" borderId="14" xfId="0" applyFont="1" applyFill="1" applyBorder="1" applyAlignment="1">
      <alignment horizontal="right"/>
    </xf>
    <xf numFmtId="2" fontId="8" fillId="0" borderId="14" xfId="0" applyNumberFormat="1" applyFont="1" applyFill="1" applyBorder="1" applyAlignment="1">
      <alignment horizontal="center"/>
    </xf>
    <xf numFmtId="172" fontId="8" fillId="0" borderId="14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Continuous"/>
    </xf>
    <xf numFmtId="0" fontId="8" fillId="0" borderId="14" xfId="0" quotePrefix="1" applyNumberFormat="1" applyFont="1" applyFill="1" applyBorder="1" applyAlignment="1" applyProtection="1">
      <alignment horizontal="center"/>
      <protection locked="0"/>
    </xf>
    <xf numFmtId="170" fontId="8" fillId="0" borderId="0" xfId="0" applyFont="1" applyFill="1" applyAlignment="1">
      <alignment horizontal="center" wrapText="1"/>
    </xf>
    <xf numFmtId="170" fontId="9" fillId="0" borderId="0" xfId="0" applyFont="1" applyFill="1" applyBorder="1">
      <alignment horizontal="left" wrapText="1"/>
    </xf>
    <xf numFmtId="9" fontId="7" fillId="0" borderId="0" xfId="0" applyNumberFormat="1" applyFont="1" applyFill="1" applyBorder="1" applyAlignment="1" applyProtection="1">
      <alignment horizontal="left"/>
      <protection locked="0"/>
    </xf>
    <xf numFmtId="37" fontId="7" fillId="0" borderId="0" xfId="0" applyNumberFormat="1" applyFont="1" applyFill="1" applyBorder="1" applyAlignment="1" applyProtection="1">
      <protection locked="0"/>
    </xf>
    <xf numFmtId="41" fontId="7" fillId="0" borderId="0" xfId="0" applyNumberFormat="1" applyFont="1" applyFill="1" applyBorder="1" applyAlignment="1" applyProtection="1">
      <protection locked="0"/>
    </xf>
    <xf numFmtId="170" fontId="9" fillId="0" borderId="0" xfId="0" applyFont="1" applyFill="1" applyAlignment="1">
      <alignment horizontal="left"/>
    </xf>
    <xf numFmtId="173" fontId="7" fillId="0" borderId="0" xfId="364" quotePrefix="1" applyNumberFormat="1" applyFont="1" applyFill="1" applyBorder="1" applyAlignment="1">
      <alignment horizontal="left"/>
    </xf>
    <xf numFmtId="0" fontId="8" fillId="0" borderId="0" xfId="265" applyNumberFormat="1" applyFont="1" applyFill="1" applyAlignment="1" applyProtection="1">
      <protection locked="0"/>
    </xf>
    <xf numFmtId="0" fontId="7" fillId="0" borderId="0" xfId="265" applyNumberFormat="1" applyFont="1" applyFill="1" applyAlignment="1" applyProtection="1">
      <protection locked="0"/>
    </xf>
    <xf numFmtId="42" fontId="7" fillId="0" borderId="0" xfId="221" applyNumberFormat="1" applyFont="1" applyFill="1" applyAlignment="1"/>
    <xf numFmtId="9" fontId="7" fillId="0" borderId="0" xfId="401" applyFont="1" applyFill="1" applyBorder="1"/>
    <xf numFmtId="0" fontId="7" fillId="0" borderId="0" xfId="0" applyNumberFormat="1" applyFont="1" applyFill="1" applyAlignment="1" applyProtection="1">
      <alignment horizontal="fill"/>
      <protection locked="0"/>
    </xf>
    <xf numFmtId="170" fontId="7" fillId="0" borderId="0" xfId="0" quotePrefix="1" applyFont="1" applyFill="1" applyAlignment="1">
      <alignment horizontal="center"/>
    </xf>
    <xf numFmtId="170" fontId="7" fillId="0" borderId="0" xfId="0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170" fontId="7" fillId="0" borderId="0" xfId="0" applyFont="1" applyFill="1" applyAlignment="1" applyProtection="1">
      <alignment horizontal="left"/>
      <protection locked="0"/>
    </xf>
    <xf numFmtId="170" fontId="7" fillId="0" borderId="0" xfId="0" applyNumberFormat="1" applyFont="1" applyFill="1" applyAlignment="1"/>
    <xf numFmtId="169" fontId="7" fillId="0" borderId="0" xfId="0" applyNumberFormat="1" applyFont="1" applyFill="1" applyAlignment="1"/>
    <xf numFmtId="170" fontId="9" fillId="0" borderId="0" xfId="0" applyFont="1" applyFill="1" applyAlignment="1">
      <alignment horizontal="center"/>
    </xf>
    <xf numFmtId="170" fontId="9" fillId="0" borderId="0" xfId="0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0" fontId="7" fillId="0" borderId="0" xfId="265" applyNumberFormat="1" applyFont="1" applyFill="1" applyBorder="1" applyAlignment="1" applyProtection="1">
      <protection locked="0"/>
    </xf>
    <xf numFmtId="165" fontId="7" fillId="0" borderId="0" xfId="0" applyNumberFormat="1" applyFont="1" applyFill="1" applyAlignment="1"/>
    <xf numFmtId="167" fontId="7" fillId="0" borderId="0" xfId="401" applyNumberFormat="1" applyFont="1" applyFill="1" applyBorder="1"/>
    <xf numFmtId="173" fontId="7" fillId="0" borderId="0" xfId="0" quotePrefix="1" applyNumberFormat="1" applyFont="1" applyFill="1" applyAlignment="1">
      <alignment horizontal="left"/>
    </xf>
    <xf numFmtId="0" fontId="8" fillId="0" borderId="0" xfId="265" quotePrefix="1" applyNumberFormat="1" applyFont="1" applyFill="1" applyAlignment="1" applyProtection="1">
      <protection locked="0"/>
    </xf>
    <xf numFmtId="0" fontId="7" fillId="0" borderId="0" xfId="265" quotePrefix="1" applyNumberFormat="1" applyFont="1" applyFill="1" applyAlignment="1" applyProtection="1">
      <protection locked="0"/>
    </xf>
    <xf numFmtId="170" fontId="7" fillId="0" borderId="0" xfId="0" applyFont="1" applyFill="1" applyAlignment="1" applyProtection="1">
      <alignment horizontal="center"/>
      <protection locked="0"/>
    </xf>
    <xf numFmtId="168" fontId="7" fillId="0" borderId="0" xfId="401" applyNumberFormat="1" applyFont="1" applyFill="1"/>
    <xf numFmtId="173" fontId="7" fillId="0" borderId="0" xfId="0" applyNumberFormat="1" applyFont="1" applyFill="1" applyAlignment="1">
      <alignment horizontal="left"/>
    </xf>
    <xf numFmtId="0" fontId="7" fillId="0" borderId="0" xfId="265" quotePrefix="1" applyNumberFormat="1" applyFont="1" applyFill="1" applyBorder="1" applyAlignment="1" applyProtection="1">
      <protection locked="0"/>
    </xf>
    <xf numFmtId="168" fontId="7" fillId="0" borderId="0" xfId="0" applyNumberFormat="1" applyFont="1" applyFill="1" applyAlignment="1"/>
    <xf numFmtId="167" fontId="7" fillId="0" borderId="0" xfId="401" applyNumberFormat="1" applyFont="1" applyFill="1"/>
    <xf numFmtId="165" fontId="7" fillId="0" borderId="0" xfId="401" applyNumberFormat="1" applyFont="1" applyFill="1"/>
    <xf numFmtId="1" fontId="7" fillId="0" borderId="0" xfId="0" quotePrefix="1" applyNumberFormat="1" applyFont="1" applyFill="1" applyAlignment="1">
      <alignment horizontal="left"/>
    </xf>
    <xf numFmtId="9" fontId="7" fillId="0" borderId="0" xfId="401" applyFont="1" applyFill="1" applyAlignment="1">
      <alignment horizontal="center"/>
    </xf>
    <xf numFmtId="170" fontId="11" fillId="0" borderId="0" xfId="0" applyFont="1" applyFill="1" applyBorder="1">
      <alignment horizontal="left" wrapText="1"/>
    </xf>
    <xf numFmtId="1" fontId="7" fillId="0" borderId="0" xfId="0" applyNumberFormat="1" applyFont="1" applyFill="1" applyAlignment="1"/>
    <xf numFmtId="41" fontId="7" fillId="0" borderId="0" xfId="0" applyNumberFormat="1" applyFont="1" applyFill="1" applyBorder="1">
      <alignment horizontal="left" wrapText="1"/>
    </xf>
    <xf numFmtId="165" fontId="7" fillId="0" borderId="0" xfId="0" applyNumberFormat="1" applyFont="1" applyFill="1" applyAlignment="1">
      <alignment vertical="top"/>
    </xf>
    <xf numFmtId="170" fontId="7" fillId="0" borderId="0" xfId="0" applyFont="1" applyFill="1" applyBorder="1" applyAlignment="1">
      <alignment horizontal="left" indent="1"/>
    </xf>
    <xf numFmtId="165" fontId="7" fillId="0" borderId="0" xfId="0" applyNumberFormat="1" applyFont="1" applyFill="1" applyBorder="1" applyAlignment="1"/>
    <xf numFmtId="170" fontId="7" fillId="0" borderId="0" xfId="0" applyFont="1" applyFill="1" applyBorder="1" applyAlignment="1">
      <alignment horizontal="left"/>
    </xf>
    <xf numFmtId="167" fontId="7" fillId="0" borderId="0" xfId="401" applyNumberFormat="1" applyFont="1" applyFill="1" applyBorder="1" applyAlignment="1">
      <alignment vertical="top"/>
    </xf>
    <xf numFmtId="178" fontId="7" fillId="0" borderId="0" xfId="265" applyNumberFormat="1" applyFont="1" applyFill="1" applyBorder="1" applyAlignment="1" applyProtection="1">
      <protection locked="0"/>
    </xf>
    <xf numFmtId="1" fontId="11" fillId="0" borderId="0" xfId="0" applyNumberFormat="1" applyFont="1" applyFill="1">
      <alignment horizontal="left" wrapText="1"/>
    </xf>
    <xf numFmtId="178" fontId="7" fillId="0" borderId="0" xfId="265" applyNumberFormat="1" applyFont="1" applyFill="1" applyBorder="1" applyAlignment="1">
      <alignment horizontal="right" wrapText="1"/>
    </xf>
    <xf numFmtId="0" fontId="8" fillId="0" borderId="14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Alignment="1">
      <alignment horizontal="left" vertical="center" indent="2"/>
    </xf>
    <xf numFmtId="0" fontId="7" fillId="0" borderId="0" xfId="0" applyNumberFormat="1" applyFont="1" applyFill="1" applyAlignment="1">
      <alignment horizontal="left" indent="2"/>
    </xf>
    <xf numFmtId="9" fontId="7" fillId="0" borderId="0" xfId="0" applyNumberFormat="1" applyFont="1" applyFill="1" applyBorder="1" applyAlignment="1"/>
    <xf numFmtId="42" fontId="8" fillId="0" borderId="0" xfId="265" applyNumberFormat="1" applyFont="1" applyFill="1" applyBorder="1" applyAlignment="1"/>
    <xf numFmtId="178" fontId="12" fillId="0" borderId="0" xfId="265" applyNumberFormat="1" applyFont="1" applyFill="1" applyBorder="1"/>
    <xf numFmtId="10" fontId="11" fillId="0" borderId="0" xfId="383" applyNumberFormat="1" applyFont="1" applyAlignment="1" applyProtection="1"/>
    <xf numFmtId="10" fontId="11" fillId="0" borderId="0" xfId="383" applyNumberFormat="1" applyFont="1" applyAlignment="1"/>
    <xf numFmtId="10" fontId="28" fillId="0" borderId="0" xfId="383" applyNumberFormat="1" applyFont="1" applyAlignment="1" applyProtection="1"/>
    <xf numFmtId="10" fontId="30" fillId="0" borderId="0" xfId="383" applyNumberFormat="1" applyFont="1" applyBorder="1" applyAlignment="1" applyProtection="1"/>
    <xf numFmtId="10" fontId="11" fillId="0" borderId="0" xfId="383" applyFont="1" applyBorder="1"/>
    <xf numFmtId="10" fontId="11" fillId="0" borderId="0" xfId="383" applyFont="1"/>
    <xf numFmtId="165" fontId="11" fillId="0" borderId="0" xfId="383" applyNumberFormat="1" applyFont="1" applyBorder="1" applyAlignment="1" applyProtection="1"/>
    <xf numFmtId="187" fontId="11" fillId="0" borderId="0" xfId="382" applyNumberFormat="1" applyFont="1" applyAlignment="1"/>
    <xf numFmtId="10" fontId="11" fillId="0" borderId="0" xfId="383" applyFont="1" applyFill="1" applyAlignment="1" applyProtection="1"/>
    <xf numFmtId="186" fontId="26" fillId="0" borderId="0" xfId="382" applyNumberFormat="1" applyAlignment="1"/>
    <xf numFmtId="6" fontId="11" fillId="0" borderId="0" xfId="0" applyNumberFormat="1" applyFont="1" applyAlignment="1">
      <alignment horizontal="right" wrapText="1"/>
    </xf>
    <xf numFmtId="0" fontId="11" fillId="0" borderId="0" xfId="382" quotePrefix="1" applyFont="1" applyAlignment="1"/>
    <xf numFmtId="0" fontId="31" fillId="0" borderId="0" xfId="0" applyNumberFormat="1" applyFont="1" applyAlignment="1">
      <alignment wrapText="1"/>
    </xf>
    <xf numFmtId="6" fontId="28" fillId="0" borderId="0" xfId="0" applyNumberFormat="1" applyFont="1" applyAlignment="1">
      <alignment horizontal="right" wrapText="1"/>
    </xf>
    <xf numFmtId="10" fontId="11" fillId="0" borderId="0" xfId="382" applyNumberFormat="1" applyFont="1" applyAlignment="1"/>
    <xf numFmtId="6" fontId="11" fillId="0" borderId="0" xfId="382" applyNumberFormat="1" applyFont="1" applyAlignment="1"/>
    <xf numFmtId="4" fontId="11" fillId="0" borderId="0" xfId="221" applyFont="1" applyFill="1" applyAlignment="1">
      <alignment horizontal="left" wrapText="1"/>
    </xf>
    <xf numFmtId="10" fontId="11" fillId="0" borderId="0" xfId="0" applyNumberFormat="1" applyFont="1" applyAlignment="1">
      <alignment horizontal="right" wrapText="1"/>
    </xf>
    <xf numFmtId="170" fontId="7" fillId="0" borderId="0" xfId="0" applyNumberFormat="1" applyFont="1" applyFill="1" applyAlignment="1">
      <alignment horizontal="left" wrapText="1" indent="1"/>
    </xf>
    <xf numFmtId="172" fontId="78" fillId="0" borderId="0" xfId="0" applyNumberFormat="1" applyFont="1" applyFill="1" applyAlignment="1" applyProtection="1">
      <protection locked="0"/>
    </xf>
    <xf numFmtId="0" fontId="79" fillId="0" borderId="0" xfId="385" applyFont="1"/>
    <xf numFmtId="170" fontId="78" fillId="0" borderId="0" xfId="0" applyFont="1" applyFill="1" applyAlignment="1" applyProtection="1">
      <alignment horizontal="centerContinuous" vertical="center"/>
      <protection locked="0"/>
    </xf>
    <xf numFmtId="170" fontId="78" fillId="0" borderId="0" xfId="0" applyFont="1" applyFill="1" applyAlignment="1">
      <alignment horizontal="centerContinuous" vertical="center"/>
    </xf>
    <xf numFmtId="170" fontId="80" fillId="0" borderId="0" xfId="0" applyFont="1" applyFill="1" applyAlignment="1">
      <alignment horizontal="centerContinuous" vertical="center"/>
    </xf>
    <xf numFmtId="170" fontId="78" fillId="0" borderId="0" xfId="0" applyFont="1" applyFill="1" applyAlignment="1">
      <alignment horizontal="centerContinuous"/>
    </xf>
    <xf numFmtId="0" fontId="78" fillId="0" borderId="0" xfId="0" applyNumberFormat="1" applyFont="1" applyFill="1" applyAlignment="1">
      <alignment horizontal="centerContinuous"/>
    </xf>
    <xf numFmtId="3" fontId="78" fillId="0" borderId="0" xfId="221" applyNumberFormat="1" applyFont="1" applyFill="1" applyAlignment="1">
      <alignment horizontal="centerContinuous"/>
    </xf>
    <xf numFmtId="15" fontId="78" fillId="0" borderId="0" xfId="0" applyNumberFormat="1" applyFont="1" applyFill="1" applyAlignment="1">
      <alignment horizontal="centerContinuous"/>
    </xf>
    <xf numFmtId="41" fontId="78" fillId="0" borderId="0" xfId="0" applyNumberFormat="1" applyFont="1" applyFill="1" applyAlignment="1">
      <alignment horizontal="centerContinuous"/>
    </xf>
    <xf numFmtId="0" fontId="78" fillId="0" borderId="0" xfId="0" applyNumberFormat="1" applyFont="1" applyFill="1" applyAlignment="1" applyProtection="1">
      <alignment horizontal="centerContinuous"/>
      <protection locked="0"/>
    </xf>
    <xf numFmtId="170" fontId="78" fillId="0" borderId="0" xfId="0" applyFont="1" applyFill="1" applyAlignment="1" applyProtection="1">
      <alignment horizontal="centerContinuous"/>
      <protection locked="0"/>
    </xf>
    <xf numFmtId="172" fontId="78" fillId="0" borderId="0" xfId="0" applyNumberFormat="1" applyFont="1" applyFill="1" applyBorder="1" applyAlignment="1">
      <alignment horizontal="centerContinuous"/>
    </xf>
    <xf numFmtId="0" fontId="81" fillId="0" borderId="0" xfId="0" applyNumberFormat="1" applyFont="1" applyFill="1" applyAlignment="1"/>
    <xf numFmtId="172" fontId="7" fillId="0" borderId="0" xfId="0" applyNumberFormat="1" applyFont="1" applyFill="1" applyAlignment="1">
      <alignment horizontal="left"/>
    </xf>
    <xf numFmtId="41" fontId="7" fillId="0" borderId="0" xfId="265" applyNumberFormat="1" applyFont="1" applyFill="1" applyProtection="1">
      <protection locked="0"/>
    </xf>
    <xf numFmtId="172" fontId="7" fillId="0" borderId="0" xfId="0" applyNumberFormat="1" applyFont="1" applyFill="1" applyBorder="1" applyAlignment="1">
      <alignment vertical="top"/>
    </xf>
    <xf numFmtId="41" fontId="7" fillId="0" borderId="0" xfId="0" applyNumberFormat="1" applyFont="1" applyFill="1" applyAlignment="1">
      <alignment vertical="center"/>
    </xf>
    <xf numFmtId="172" fontId="7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Alignment="1" applyProtection="1">
      <protection locked="0"/>
    </xf>
    <xf numFmtId="17" fontId="7" fillId="0" borderId="0" xfId="0" applyNumberFormat="1" applyFont="1" applyFill="1" applyAlignment="1"/>
    <xf numFmtId="177" fontId="7" fillId="0" borderId="0" xfId="221" applyNumberFormat="1" applyFont="1" applyFill="1" applyBorder="1" applyAlignment="1"/>
    <xf numFmtId="37" fontId="7" fillId="0" borderId="0" xfId="0" applyNumberFormat="1" applyFont="1" applyFill="1" applyAlignment="1">
      <alignment horizontal="right"/>
    </xf>
    <xf numFmtId="37" fontId="7" fillId="0" borderId="14" xfId="0" applyNumberFormat="1" applyFont="1" applyFill="1" applyBorder="1" applyAlignment="1">
      <alignment horizontal="right"/>
    </xf>
    <xf numFmtId="170" fontId="7" fillId="0" borderId="0" xfId="525" applyNumberFormat="1" applyFont="1" applyFill="1" applyAlignment="1">
      <alignment horizontal="left"/>
    </xf>
    <xf numFmtId="41" fontId="7" fillId="0" borderId="0" xfId="221" applyNumberFormat="1" applyFont="1" applyFill="1" applyAlignment="1"/>
    <xf numFmtId="42" fontId="7" fillId="0" borderId="0" xfId="265" applyNumberFormat="1" applyFont="1" applyFill="1" applyAlignment="1"/>
    <xf numFmtId="170" fontId="7" fillId="0" borderId="0" xfId="525" applyNumberFormat="1" applyFont="1" applyFill="1" applyBorder="1" applyAlignment="1">
      <alignment horizontal="left"/>
    </xf>
    <xf numFmtId="42" fontId="7" fillId="0" borderId="0" xfId="265" applyNumberFormat="1" applyFont="1" applyFill="1" applyBorder="1" applyAlignment="1">
      <alignment horizontal="right"/>
    </xf>
    <xf numFmtId="170" fontId="7" fillId="0" borderId="0" xfId="380" applyFont="1" applyFill="1">
      <alignment horizontal="left" wrapText="1"/>
    </xf>
    <xf numFmtId="37" fontId="7" fillId="0" borderId="0" xfId="0" applyNumberFormat="1" applyFont="1" applyFill="1" applyAlignment="1"/>
    <xf numFmtId="41" fontId="7" fillId="0" borderId="0" xfId="265" applyNumberFormat="1" applyFont="1" applyFill="1" applyAlignment="1"/>
    <xf numFmtId="185" fontId="7" fillId="0" borderId="0" xfId="401" applyNumberFormat="1" applyFont="1" applyFill="1" applyAlignment="1"/>
    <xf numFmtId="42" fontId="7" fillId="0" borderId="14" xfId="265" applyNumberFormat="1" applyFont="1" applyFill="1" applyBorder="1" applyAlignment="1"/>
    <xf numFmtId="41" fontId="7" fillId="0" borderId="14" xfId="265" applyNumberFormat="1" applyFont="1" applyFill="1" applyBorder="1" applyAlignment="1"/>
    <xf numFmtId="178" fontId="7" fillId="0" borderId="0" xfId="265" applyNumberFormat="1" applyFont="1" applyFill="1" applyBorder="1" applyAlignment="1"/>
    <xf numFmtId="37" fontId="7" fillId="0" borderId="0" xfId="265" applyNumberFormat="1" applyFont="1" applyFill="1" applyBorder="1" applyAlignment="1">
      <alignment vertical="center"/>
    </xf>
    <xf numFmtId="178" fontId="7" fillId="0" borderId="15" xfId="265" applyNumberFormat="1" applyFont="1" applyFill="1" applyBorder="1" applyProtection="1">
      <protection locked="0"/>
    </xf>
    <xf numFmtId="178" fontId="7" fillId="0" borderId="0" xfId="265" applyNumberFormat="1" applyFont="1" applyFill="1" applyBorder="1" applyProtection="1">
      <protection locked="0"/>
    </xf>
    <xf numFmtId="37" fontId="7" fillId="0" borderId="0" xfId="0" applyNumberFormat="1" applyFont="1" applyFill="1" applyBorder="1" applyAlignment="1">
      <alignment vertical="top"/>
    </xf>
    <xf numFmtId="0" fontId="0" fillId="0" borderId="15" xfId="0" applyNumberFormat="1" applyFill="1" applyBorder="1" applyAlignment="1"/>
    <xf numFmtId="37" fontId="7" fillId="0" borderId="14" xfId="0" applyNumberFormat="1" applyFont="1" applyFill="1" applyBorder="1" applyAlignment="1"/>
    <xf numFmtId="178" fontId="7" fillId="0" borderId="13" xfId="265" applyNumberFormat="1" applyFont="1" applyFill="1" applyBorder="1" applyProtection="1">
      <protection locked="0"/>
    </xf>
    <xf numFmtId="5" fontId="7" fillId="0" borderId="14" xfId="0" applyNumberFormat="1" applyFont="1" applyFill="1" applyBorder="1" applyAlignment="1" applyProtection="1">
      <protection locked="0"/>
    </xf>
    <xf numFmtId="42" fontId="7" fillId="0" borderId="0" xfId="265" applyNumberFormat="1" applyFont="1" applyFill="1" applyBorder="1" applyProtection="1">
      <protection locked="0"/>
    </xf>
    <xf numFmtId="42" fontId="7" fillId="0" borderId="0" xfId="265" applyNumberFormat="1" applyFont="1" applyFill="1" applyBorder="1"/>
    <xf numFmtId="178" fontId="7" fillId="0" borderId="0" xfId="0" applyNumberFormat="1" applyFont="1" applyFill="1" applyAlignment="1"/>
    <xf numFmtId="42" fontId="8" fillId="0" borderId="13" xfId="265" applyNumberFormat="1" applyFont="1" applyFill="1" applyBorder="1"/>
    <xf numFmtId="42" fontId="8" fillId="0" borderId="19" xfId="265" applyNumberFormat="1" applyFont="1" applyFill="1" applyBorder="1" applyAlignment="1"/>
    <xf numFmtId="42" fontId="7" fillId="0" borderId="0" xfId="0" applyNumberFormat="1" applyFont="1" applyFill="1" applyAlignment="1" applyProtection="1">
      <alignment horizontal="right"/>
      <protection locked="0"/>
    </xf>
    <xf numFmtId="172" fontId="7" fillId="0" borderId="14" xfId="0" applyNumberFormat="1" applyFont="1" applyFill="1" applyBorder="1" applyAlignment="1" applyProtection="1">
      <alignment horizontal="right"/>
      <protection locked="0"/>
    </xf>
    <xf numFmtId="42" fontId="7" fillId="0" borderId="0" xfId="0" applyNumberFormat="1" applyFont="1" applyFill="1" applyAlignment="1">
      <alignment horizontal="right"/>
    </xf>
    <xf numFmtId="42" fontId="7" fillId="0" borderId="15" xfId="0" applyNumberFormat="1" applyFont="1" applyFill="1" applyBorder="1" applyAlignment="1" applyProtection="1">
      <alignment horizontal="right"/>
      <protection locked="0"/>
    </xf>
    <xf numFmtId="41" fontId="7" fillId="0" borderId="0" xfId="0" applyNumberFormat="1" applyFont="1" applyFill="1" applyBorder="1" applyAlignment="1" applyProtection="1">
      <alignment horizontal="right"/>
      <protection locked="0"/>
    </xf>
    <xf numFmtId="42" fontId="8" fillId="0" borderId="13" xfId="265" applyNumberFormat="1" applyFont="1" applyFill="1" applyBorder="1" applyAlignment="1"/>
    <xf numFmtId="37" fontId="12" fillId="0" borderId="0" xfId="221" applyNumberFormat="1" applyFont="1" applyFill="1"/>
    <xf numFmtId="37" fontId="12" fillId="0" borderId="0" xfId="221" applyNumberFormat="1" applyFont="1" applyFill="1" applyBorder="1" applyProtection="1">
      <protection locked="0"/>
    </xf>
    <xf numFmtId="41" fontId="12" fillId="0" borderId="0" xfId="221" applyNumberFormat="1" applyFont="1" applyFill="1" applyBorder="1" applyProtection="1">
      <protection locked="0"/>
    </xf>
    <xf numFmtId="41" fontId="12" fillId="0" borderId="0" xfId="221" applyNumberFormat="1" applyFont="1" applyFill="1"/>
    <xf numFmtId="41" fontId="12" fillId="0" borderId="0" xfId="221" applyNumberFormat="1" applyFont="1" applyFill="1" applyProtection="1">
      <protection locked="0"/>
    </xf>
    <xf numFmtId="41" fontId="7" fillId="0" borderId="0" xfId="221" applyNumberFormat="1" applyFont="1" applyFill="1" applyBorder="1" applyProtection="1">
      <protection locked="0"/>
    </xf>
    <xf numFmtId="42" fontId="8" fillId="0" borderId="19" xfId="265" applyNumberFormat="1" applyFont="1" applyFill="1" applyBorder="1"/>
    <xf numFmtId="42" fontId="7" fillId="0" borderId="15" xfId="0" applyNumberFormat="1" applyFont="1" applyFill="1" applyBorder="1" applyAlignment="1"/>
    <xf numFmtId="3" fontId="7" fillId="0" borderId="0" xfId="221" applyNumberFormat="1" applyFont="1" applyFill="1" applyAlignment="1">
      <alignment horizontal="right"/>
    </xf>
    <xf numFmtId="9" fontId="7" fillId="0" borderId="0" xfId="0" applyNumberFormat="1" applyFont="1" applyFill="1" applyAlignment="1"/>
    <xf numFmtId="42" fontId="20" fillId="0" borderId="19" xfId="221" applyNumberFormat="1" applyFont="1" applyFill="1" applyBorder="1"/>
    <xf numFmtId="42" fontId="7" fillId="0" borderId="0" xfId="221" applyNumberFormat="1" applyFont="1" applyFill="1" applyBorder="1" applyAlignment="1">
      <alignment horizontal="center"/>
    </xf>
    <xf numFmtId="42" fontId="12" fillId="0" borderId="0" xfId="265" applyNumberFormat="1" applyFont="1" applyFill="1" applyBorder="1"/>
    <xf numFmtId="42" fontId="7" fillId="0" borderId="14" xfId="221" applyNumberFormat="1" applyFont="1" applyFill="1" applyBorder="1" applyAlignment="1">
      <alignment horizontal="center"/>
    </xf>
    <xf numFmtId="41" fontId="12" fillId="0" borderId="14" xfId="221" applyNumberFormat="1" applyFont="1" applyFill="1" applyBorder="1"/>
    <xf numFmtId="41" fontId="12" fillId="0" borderId="0" xfId="221" applyNumberFormat="1" applyFont="1" applyFill="1" applyBorder="1" applyAlignment="1">
      <alignment horizontal="center"/>
    </xf>
    <xf numFmtId="41" fontId="7" fillId="0" borderId="0" xfId="221" applyNumberFormat="1" applyFont="1" applyFill="1" applyBorder="1" applyAlignment="1">
      <alignment horizontal="center"/>
    </xf>
    <xf numFmtId="41" fontId="12" fillId="0" borderId="0" xfId="221" applyNumberFormat="1" applyFont="1" applyFill="1" applyBorder="1"/>
    <xf numFmtId="41" fontId="12" fillId="0" borderId="14" xfId="0" applyNumberFormat="1" applyFont="1" applyFill="1" applyBorder="1" applyAlignment="1"/>
    <xf numFmtId="41" fontId="12" fillId="0" borderId="0" xfId="0" applyNumberFormat="1" applyFont="1" applyFill="1" applyAlignment="1"/>
    <xf numFmtId="41" fontId="7" fillId="0" borderId="0" xfId="524" applyNumberFormat="1" applyFont="1" applyFill="1" applyBorder="1" applyAlignment="1" applyProtection="1">
      <protection locked="0"/>
    </xf>
    <xf numFmtId="42" fontId="12" fillId="0" borderId="19" xfId="265" applyNumberFormat="1" applyFont="1" applyFill="1" applyBorder="1"/>
    <xf numFmtId="42" fontId="7" fillId="0" borderId="0" xfId="221" applyNumberFormat="1" applyFont="1" applyFill="1"/>
    <xf numFmtId="177" fontId="7" fillId="0" borderId="0" xfId="221" applyNumberFormat="1" applyFont="1" applyFill="1"/>
    <xf numFmtId="177" fontId="7" fillId="0" borderId="15" xfId="221" applyNumberFormat="1" applyFont="1" applyFill="1" applyBorder="1"/>
    <xf numFmtId="42" fontId="7" fillId="0" borderId="0" xfId="0" applyNumberFormat="1" applyFont="1" applyFill="1">
      <alignment horizontal="left" wrapText="1"/>
    </xf>
    <xf numFmtId="37" fontId="7" fillId="0" borderId="0" xfId="265" applyNumberFormat="1" applyFont="1" applyFill="1" applyBorder="1"/>
    <xf numFmtId="9" fontId="7" fillId="0" borderId="0" xfId="221" applyNumberFormat="1" applyFont="1" applyFill="1" applyBorder="1"/>
    <xf numFmtId="37" fontId="7" fillId="0" borderId="0" xfId="0" applyNumberFormat="1" applyFont="1" applyFill="1" applyAlignment="1">
      <alignment horizontal="right" wrapText="1"/>
    </xf>
    <xf numFmtId="42" fontId="8" fillId="0" borderId="13" xfId="0" applyNumberFormat="1" applyFont="1" applyFill="1" applyBorder="1">
      <alignment horizontal="left" wrapText="1"/>
    </xf>
    <xf numFmtId="42" fontId="8" fillId="0" borderId="0" xfId="0" applyNumberFormat="1" applyFont="1" applyFill="1" applyAlignment="1"/>
    <xf numFmtId="41" fontId="11" fillId="0" borderId="0" xfId="0" applyNumberFormat="1" applyFont="1" applyFill="1" applyBorder="1" applyAlignment="1">
      <alignment horizontal="center"/>
    </xf>
    <xf numFmtId="3" fontId="11" fillId="0" borderId="0" xfId="221" applyNumberFormat="1" applyFont="1" applyFill="1" applyAlignment="1">
      <alignment horizontal="left" wrapText="1"/>
    </xf>
    <xf numFmtId="3" fontId="7" fillId="0" borderId="0" xfId="221" applyNumberFormat="1" applyFont="1" applyFill="1" applyBorder="1" applyAlignment="1">
      <alignment horizontal="left" wrapText="1"/>
    </xf>
    <xf numFmtId="42" fontId="7" fillId="0" borderId="13" xfId="265" applyNumberFormat="1" applyFont="1" applyFill="1" applyBorder="1" applyAlignment="1"/>
    <xf numFmtId="165" fontId="7" fillId="0" borderId="0" xfId="401" applyNumberFormat="1" applyFont="1" applyFill="1" applyBorder="1" applyAlignment="1">
      <alignment horizontal="right"/>
    </xf>
    <xf numFmtId="165" fontId="8" fillId="0" borderId="0" xfId="401" applyNumberFormat="1" applyFont="1" applyFill="1" applyBorder="1" applyAlignment="1">
      <alignment horizontal="right"/>
    </xf>
    <xf numFmtId="165" fontId="8" fillId="0" borderId="14" xfId="0" applyNumberFormat="1" applyFont="1" applyFill="1" applyBorder="1" applyAlignment="1"/>
    <xf numFmtId="177" fontId="7" fillId="0" borderId="14" xfId="221" applyNumberFormat="1" applyFont="1" applyFill="1" applyBorder="1"/>
    <xf numFmtId="42" fontId="7" fillId="0" borderId="15" xfId="265" applyNumberFormat="1" applyFont="1" applyFill="1" applyBorder="1" applyProtection="1"/>
    <xf numFmtId="42" fontId="7" fillId="0" borderId="13" xfId="265" applyNumberFormat="1" applyFont="1" applyFill="1" applyBorder="1" applyProtection="1"/>
    <xf numFmtId="37" fontId="7" fillId="0" borderId="0" xfId="0" applyNumberFormat="1" applyFont="1" applyFill="1" applyBorder="1" applyAlignment="1">
      <alignment horizontal="right"/>
    </xf>
    <xf numFmtId="177" fontId="7" fillId="0" borderId="15" xfId="0" applyNumberFormat="1" applyFont="1" applyFill="1" applyBorder="1" applyAlignment="1"/>
    <xf numFmtId="4" fontId="7" fillId="0" borderId="0" xfId="221" applyFont="1" applyFill="1" applyBorder="1" applyAlignment="1"/>
    <xf numFmtId="169" fontId="7" fillId="0" borderId="0" xfId="0" applyNumberFormat="1" applyFont="1" applyFill="1">
      <alignment horizontal="left" wrapText="1"/>
    </xf>
    <xf numFmtId="177" fontId="7" fillId="0" borderId="0" xfId="0" applyNumberFormat="1" applyFont="1" applyFill="1" applyAlignment="1"/>
    <xf numFmtId="178" fontId="7" fillId="0" borderId="2" xfId="265" applyNumberFormat="1" applyFont="1" applyFill="1" applyBorder="1" applyAlignment="1"/>
    <xf numFmtId="178" fontId="7" fillId="0" borderId="0" xfId="265" applyNumberFormat="1" applyFont="1" applyFill="1" applyAlignment="1">
      <alignment horizontal="right" wrapText="1"/>
    </xf>
    <xf numFmtId="178" fontId="7" fillId="0" borderId="2" xfId="265" applyNumberFormat="1" applyFont="1" applyFill="1" applyBorder="1" applyAlignment="1">
      <alignment horizontal="right" wrapText="1"/>
    </xf>
    <xf numFmtId="10" fontId="7" fillId="0" borderId="14" xfId="401" applyNumberFormat="1" applyFont="1" applyFill="1" applyBorder="1" applyAlignment="1">
      <alignment horizontal="right"/>
    </xf>
    <xf numFmtId="10" fontId="7" fillId="0" borderId="0" xfId="0" applyNumberFormat="1" applyFont="1" applyFill="1" applyAlignment="1">
      <alignment horizontal="left"/>
    </xf>
    <xf numFmtId="9" fontId="7" fillId="0" borderId="0" xfId="401" applyNumberFormat="1" applyFont="1" applyFill="1"/>
    <xf numFmtId="41" fontId="7" fillId="0" borderId="0" xfId="0" applyNumberFormat="1" applyFont="1" applyFill="1" applyBorder="1" applyAlignment="1">
      <alignment horizontal="right"/>
    </xf>
    <xf numFmtId="170" fontId="7" fillId="0" borderId="15" xfId="0" applyFont="1" applyFill="1" applyBorder="1" applyAlignment="1"/>
    <xf numFmtId="37" fontId="7" fillId="0" borderId="15" xfId="0" applyNumberFormat="1" applyFont="1" applyFill="1" applyBorder="1" applyAlignment="1"/>
    <xf numFmtId="41" fontId="7" fillId="0" borderId="15" xfId="0" applyNumberFormat="1" applyFont="1" applyFill="1" applyBorder="1" applyAlignment="1"/>
    <xf numFmtId="41" fontId="7" fillId="0" borderId="15" xfId="221" applyNumberFormat="1" applyFont="1" applyFill="1" applyBorder="1" applyAlignment="1"/>
    <xf numFmtId="9" fontId="7" fillId="0" borderId="0" xfId="401" applyFont="1" applyFill="1" applyAlignment="1"/>
    <xf numFmtId="42" fontId="7" fillId="0" borderId="13" xfId="0" applyNumberFormat="1" applyFont="1" applyFill="1" applyBorder="1" applyAlignment="1"/>
    <xf numFmtId="170" fontId="7" fillId="0" borderId="0" xfId="0" applyFont="1" applyFill="1" applyBorder="1" applyAlignment="1">
      <alignment horizontal="right"/>
    </xf>
    <xf numFmtId="167" fontId="7" fillId="0" borderId="14" xfId="401" applyNumberFormat="1" applyFont="1" applyFill="1" applyBorder="1" applyAlignment="1"/>
    <xf numFmtId="170" fontId="7" fillId="0" borderId="14" xfId="0" applyFont="1" applyFill="1" applyBorder="1" applyAlignment="1">
      <alignment horizontal="right"/>
    </xf>
    <xf numFmtId="168" fontId="17" fillId="0" borderId="0" xfId="401" applyNumberFormat="1" applyFont="1" applyFill="1" applyBorder="1"/>
    <xf numFmtId="170" fontId="7" fillId="0" borderId="14" xfId="0" applyNumberFormat="1" applyFont="1" applyFill="1" applyBorder="1" applyAlignment="1"/>
    <xf numFmtId="168" fontId="17" fillId="0" borderId="0" xfId="401" applyNumberFormat="1" applyFont="1" applyFill="1"/>
    <xf numFmtId="9" fontId="17" fillId="0" borderId="0" xfId="401" applyNumberFormat="1" applyFont="1" applyFill="1"/>
    <xf numFmtId="43" fontId="7" fillId="0" borderId="0" xfId="0" applyNumberFormat="1" applyFont="1" applyFill="1" applyAlignment="1"/>
    <xf numFmtId="170" fontId="7" fillId="0" borderId="0" xfId="526" applyFont="1" applyFill="1" applyAlignment="1">
      <alignment horizontal="left"/>
    </xf>
    <xf numFmtId="170" fontId="78" fillId="0" borderId="0" xfId="0" applyFont="1" applyFill="1" applyAlignment="1"/>
    <xf numFmtId="170" fontId="7" fillId="0" borderId="0" xfId="526" applyNumberFormat="1" applyFont="1" applyFill="1" applyBorder="1" applyAlignment="1"/>
    <xf numFmtId="170" fontId="7" fillId="0" borderId="0" xfId="526" applyFont="1" applyFill="1" applyBorder="1" applyAlignment="1"/>
    <xf numFmtId="172" fontId="7" fillId="0" borderId="0" xfId="526" applyNumberFormat="1" applyFont="1" applyFill="1" applyBorder="1" applyAlignment="1" applyProtection="1">
      <protection locked="0"/>
    </xf>
    <xf numFmtId="170" fontId="9" fillId="0" borderId="0" xfId="526" applyFont="1" applyBorder="1" applyAlignment="1">
      <alignment horizontal="left"/>
    </xf>
    <xf numFmtId="170" fontId="7" fillId="0" borderId="0" xfId="526" quotePrefix="1" applyFont="1" applyFill="1" applyAlignment="1">
      <alignment horizontal="left"/>
    </xf>
    <xf numFmtId="170" fontId="7" fillId="0" borderId="14" xfId="526" quotePrefix="1" applyFont="1" applyFill="1" applyBorder="1" applyAlignment="1">
      <alignment horizontal="left"/>
    </xf>
    <xf numFmtId="170" fontId="7" fillId="0" borderId="0" xfId="526" quotePrefix="1" applyFont="1" applyFill="1" applyBorder="1" applyAlignment="1">
      <alignment horizontal="left"/>
    </xf>
    <xf numFmtId="170" fontId="0" fillId="0" borderId="0" xfId="0" applyFill="1" applyAlignment="1"/>
    <xf numFmtId="172" fontId="9" fillId="0" borderId="0" xfId="526" applyNumberFormat="1" applyFont="1" applyFill="1" applyBorder="1" applyAlignment="1" applyProtection="1">
      <protection locked="0"/>
    </xf>
    <xf numFmtId="170" fontId="7" fillId="0" borderId="0" xfId="526" applyNumberFormat="1" applyFont="1" applyFill="1" applyAlignment="1">
      <alignment horizontal="left"/>
    </xf>
    <xf numFmtId="170" fontId="0" fillId="0" borderId="0" xfId="0" applyAlignment="1"/>
    <xf numFmtId="170" fontId="7" fillId="0" borderId="14" xfId="526" applyNumberFormat="1" applyFont="1" applyFill="1" applyBorder="1">
      <alignment horizontal="left" wrapText="1"/>
    </xf>
    <xf numFmtId="41" fontId="7" fillId="0" borderId="0" xfId="526" applyNumberFormat="1" applyFont="1" applyFill="1" applyBorder="1" applyAlignment="1"/>
    <xf numFmtId="170" fontId="7" fillId="0" borderId="0" xfId="526" applyFont="1" applyFill="1" applyBorder="1">
      <alignment horizontal="left" wrapText="1"/>
    </xf>
    <xf numFmtId="37" fontId="7" fillId="0" borderId="0" xfId="526" applyNumberFormat="1" applyFont="1" applyFill="1" applyAlignment="1">
      <alignment horizontal="right" wrapText="1"/>
    </xf>
    <xf numFmtId="178" fontId="7" fillId="0" borderId="15" xfId="265" applyNumberFormat="1" applyFont="1" applyFill="1" applyBorder="1" applyAlignment="1">
      <alignment horizontal="right" wrapText="1"/>
    </xf>
    <xf numFmtId="170" fontId="0" fillId="0" borderId="0" xfId="0" applyBorder="1" applyAlignment="1"/>
    <xf numFmtId="4" fontId="0" fillId="0" borderId="0" xfId="0" applyNumberFormat="1" applyAlignment="1"/>
    <xf numFmtId="41" fontId="7" fillId="0" borderId="0" xfId="238" applyNumberFormat="1" applyFont="1"/>
    <xf numFmtId="178" fontId="7" fillId="0" borderId="13" xfId="265" applyNumberFormat="1" applyFont="1" applyBorder="1"/>
    <xf numFmtId="41" fontId="7" fillId="0" borderId="0" xfId="221" applyNumberFormat="1" applyFont="1" applyFill="1" applyAlignment="1">
      <alignment horizontal="center"/>
    </xf>
    <xf numFmtId="41" fontId="7" fillId="0" borderId="0" xfId="0" applyNumberFormat="1" applyFont="1" applyFill="1" applyAlignment="1">
      <alignment horizontal="center"/>
    </xf>
    <xf numFmtId="41" fontId="7" fillId="0" borderId="0" xfId="0" quotePrefix="1" applyNumberFormat="1" applyFont="1" applyFill="1" applyAlignment="1">
      <alignment horizontal="center"/>
    </xf>
    <xf numFmtId="0" fontId="22" fillId="0" borderId="0" xfId="382" applyFont="1" applyFill="1" applyAlignment="1">
      <alignment horizontal="centerContinuous"/>
    </xf>
    <xf numFmtId="0" fontId="26" fillId="0" borderId="0" xfId="382" applyFill="1" applyAlignment="1">
      <alignment horizontal="centerContinuous"/>
    </xf>
    <xf numFmtId="0" fontId="26" fillId="0" borderId="0" xfId="382" applyFill="1" applyAlignment="1"/>
    <xf numFmtId="188" fontId="8" fillId="0" borderId="23" xfId="0" applyNumberFormat="1" applyFont="1" applyFill="1" applyBorder="1" applyAlignment="1">
      <alignment horizontal="right"/>
    </xf>
    <xf numFmtId="0" fontId="8" fillId="0" borderId="14" xfId="0" applyNumberFormat="1" applyFont="1" applyFill="1" applyBorder="1" applyAlignment="1" applyProtection="1">
      <alignment horizontal="centerContinuous"/>
      <protection locked="0"/>
    </xf>
    <xf numFmtId="170" fontId="7" fillId="0" borderId="0" xfId="0" applyFont="1" applyFill="1" applyAlignment="1">
      <alignment horizontal="right" wrapText="1"/>
    </xf>
    <xf numFmtId="170" fontId="11" fillId="0" borderId="0" xfId="0" applyFont="1" applyFill="1" applyAlignment="1">
      <alignment horizontal="right" wrapText="1"/>
    </xf>
    <xf numFmtId="22" fontId="7" fillId="0" borderId="0" xfId="0" applyNumberFormat="1" applyFont="1" applyFill="1" applyAlignment="1">
      <alignment horizontal="right"/>
    </xf>
    <xf numFmtId="15" fontId="7" fillId="0" borderId="0" xfId="0" applyNumberFormat="1" applyFont="1" applyFill="1" applyAlignment="1">
      <alignment horizontal="right"/>
    </xf>
    <xf numFmtId="170" fontId="7" fillId="0" borderId="0" xfId="0" applyFont="1" applyFill="1" applyAlignment="1">
      <alignment horizontal="right"/>
    </xf>
    <xf numFmtId="172" fontId="7" fillId="0" borderId="0" xfId="0" applyNumberFormat="1" applyFont="1" applyFill="1" applyBorder="1" applyAlignment="1">
      <alignment horizontal="right"/>
    </xf>
    <xf numFmtId="0" fontId="8" fillId="0" borderId="23" xfId="0" quotePrefix="1" applyNumberFormat="1" applyFont="1" applyFill="1" applyBorder="1" applyAlignment="1">
      <alignment horizontal="right"/>
    </xf>
    <xf numFmtId="0" fontId="8" fillId="0" borderId="20" xfId="0" applyNumberFormat="1" applyFont="1" applyFill="1" applyBorder="1" applyAlignment="1">
      <alignment horizontal="right"/>
    </xf>
    <xf numFmtId="10" fontId="74" fillId="0" borderId="0" xfId="401" applyNumberFormat="1" applyFont="1" applyFill="1" applyAlignment="1"/>
    <xf numFmtId="170" fontId="7" fillId="0" borderId="0" xfId="0" applyNumberFormat="1" applyFont="1" applyFill="1" applyBorder="1" applyAlignment="1"/>
    <xf numFmtId="170" fontId="75" fillId="0" borderId="0" xfId="0" applyFont="1" applyAlignment="1"/>
    <xf numFmtId="170" fontId="11" fillId="0" borderId="0" xfId="0" applyFont="1" applyAlignment="1"/>
    <xf numFmtId="170" fontId="11" fillId="0" borderId="0" xfId="0" applyFont="1" applyBorder="1" applyAlignment="1"/>
    <xf numFmtId="170" fontId="11" fillId="0" borderId="0" xfId="0" applyFont="1" applyFill="1" applyAlignment="1"/>
    <xf numFmtId="37" fontId="22" fillId="0" borderId="0" xfId="0" applyNumberFormat="1" applyFont="1" applyBorder="1" applyAlignment="1" applyProtection="1">
      <alignment horizontal="centerContinuous"/>
    </xf>
    <xf numFmtId="37" fontId="11" fillId="0" borderId="0" xfId="0" applyNumberFormat="1" applyFont="1" applyAlignment="1" applyProtection="1">
      <alignment horizontal="centerContinuous"/>
    </xf>
    <xf numFmtId="37" fontId="11" fillId="0" borderId="0" xfId="0" applyNumberFormat="1" applyFont="1" applyBorder="1" applyAlignment="1" applyProtection="1">
      <alignment horizontal="centerContinuous"/>
    </xf>
    <xf numFmtId="37" fontId="22" fillId="0" borderId="0" xfId="0" applyNumberFormat="1" applyFont="1" applyAlignment="1" applyProtection="1">
      <alignment horizontal="centerContinuous"/>
    </xf>
    <xf numFmtId="0" fontId="22" fillId="0" borderId="0" xfId="0" applyNumberFormat="1" applyFont="1" applyBorder="1" applyAlignment="1" applyProtection="1">
      <alignment horizontal="centerContinuous"/>
    </xf>
    <xf numFmtId="37" fontId="11" fillId="0" borderId="0" xfId="0" applyNumberFormat="1" applyFont="1" applyAlignment="1" applyProtection="1">
      <alignment horizontal="centerContinuous"/>
      <protection locked="0"/>
    </xf>
    <xf numFmtId="170" fontId="13" fillId="0" borderId="0" xfId="0" applyFont="1" applyAlignment="1">
      <alignment horizontal="centerContinuous"/>
    </xf>
    <xf numFmtId="37" fontId="79" fillId="0" borderId="0" xfId="0" applyNumberFormat="1" applyFont="1" applyBorder="1" applyAlignment="1" applyProtection="1">
      <alignment horizontal="centerContinuous"/>
    </xf>
    <xf numFmtId="49" fontId="22" fillId="0" borderId="0" xfId="0" applyNumberFormat="1" applyFont="1" applyBorder="1" applyAlignment="1" applyProtection="1">
      <alignment horizontal="centerContinuous"/>
    </xf>
    <xf numFmtId="170" fontId="22" fillId="0" borderId="0" xfId="0" applyFont="1" applyFill="1" applyAlignment="1">
      <alignment horizontal="center"/>
    </xf>
    <xf numFmtId="170" fontId="11" fillId="0" borderId="0" xfId="0" applyFont="1" applyAlignment="1">
      <alignment horizontal="right"/>
    </xf>
    <xf numFmtId="37" fontId="11" fillId="0" borderId="0" xfId="0" applyNumberFormat="1" applyFont="1" applyBorder="1" applyAlignment="1" applyProtection="1">
      <alignment horizontal="right"/>
    </xf>
    <xf numFmtId="37" fontId="11" fillId="0" borderId="0" xfId="0" applyNumberFormat="1" applyFont="1" applyBorder="1" applyAlignment="1" applyProtection="1"/>
    <xf numFmtId="170" fontId="82" fillId="0" borderId="0" xfId="0" applyFont="1" applyFill="1" applyBorder="1" applyAlignment="1"/>
    <xf numFmtId="37" fontId="11" fillId="0" borderId="15" xfId="0" applyNumberFormat="1" applyFont="1" applyBorder="1" applyAlignment="1" applyProtection="1"/>
    <xf numFmtId="41" fontId="11" fillId="0" borderId="15" xfId="0" applyNumberFormat="1" applyFont="1" applyFill="1" applyBorder="1" applyAlignment="1">
      <alignment horizontal="center"/>
    </xf>
    <xf numFmtId="37" fontId="11" fillId="0" borderId="0" xfId="0" applyNumberFormat="1" applyFont="1" applyBorder="1" applyAlignment="1" applyProtection="1">
      <alignment horizontal="left"/>
    </xf>
    <xf numFmtId="37" fontId="11" fillId="0" borderId="0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170" fontId="11" fillId="0" borderId="14" xfId="0" applyFont="1" applyBorder="1" applyAlignment="1"/>
    <xf numFmtId="202" fontId="11" fillId="0" borderId="14" xfId="0" applyNumberFormat="1" applyFont="1" applyFill="1" applyBorder="1" applyAlignment="1">
      <alignment horizontal="center"/>
    </xf>
    <xf numFmtId="37" fontId="11" fillId="0" borderId="0" xfId="0" applyNumberFormat="1" applyFont="1" applyAlignment="1" applyProtection="1">
      <alignment horizontal="left"/>
    </xf>
    <xf numFmtId="37" fontId="22" fillId="0" borderId="0" xfId="0" applyNumberFormat="1" applyFont="1" applyBorder="1" applyAlignment="1" applyProtection="1">
      <alignment horizontal="left"/>
    </xf>
    <xf numFmtId="41" fontId="11" fillId="0" borderId="0" xfId="0" applyNumberFormat="1" applyFont="1" applyFill="1" applyAlignment="1" applyProtection="1">
      <alignment horizontal="center"/>
    </xf>
    <xf numFmtId="41" fontId="11" fillId="0" borderId="0" xfId="0" applyNumberFormat="1" applyFont="1" applyFill="1" applyAlignment="1" applyProtection="1">
      <alignment horizontal="centerContinuous"/>
    </xf>
    <xf numFmtId="203" fontId="11" fillId="0" borderId="0" xfId="0" applyNumberFormat="1" applyFont="1" applyAlignment="1" applyProtection="1">
      <alignment horizontal="center"/>
    </xf>
    <xf numFmtId="41" fontId="11" fillId="0" borderId="0" xfId="223" applyNumberFormat="1" applyFont="1" applyFill="1" applyProtection="1">
      <protection locked="0"/>
    </xf>
    <xf numFmtId="0" fontId="11" fillId="0" borderId="0" xfId="0" applyNumberFormat="1" applyFont="1" applyAlignment="1" applyProtection="1"/>
    <xf numFmtId="41" fontId="11" fillId="0" borderId="15" xfId="0" applyNumberFormat="1" applyFont="1" applyFill="1" applyBorder="1" applyAlignment="1"/>
    <xf numFmtId="41" fontId="11" fillId="0" borderId="0" xfId="0" applyNumberFormat="1" applyFont="1" applyFill="1" applyAlignment="1"/>
    <xf numFmtId="37" fontId="11" fillId="0" borderId="0" xfId="0" quotePrefix="1" applyNumberFormat="1" applyFont="1" applyAlignment="1" applyProtection="1">
      <alignment horizontal="left"/>
    </xf>
    <xf numFmtId="203" fontId="11" fillId="0" borderId="0" xfId="0" applyNumberFormat="1" applyFont="1" applyFill="1" applyAlignment="1" applyProtection="1">
      <alignment horizontal="center"/>
    </xf>
    <xf numFmtId="37" fontId="11" fillId="0" borderId="0" xfId="0" applyNumberFormat="1" applyFont="1" applyFill="1" applyAlignment="1" applyProtection="1">
      <alignment horizontal="left"/>
    </xf>
    <xf numFmtId="37" fontId="11" fillId="0" borderId="0" xfId="0" applyNumberFormat="1" applyFont="1" applyFill="1" applyBorder="1" applyAlignment="1" applyProtection="1">
      <alignment horizontal="left"/>
    </xf>
    <xf numFmtId="37" fontId="22" fillId="0" borderId="0" xfId="0" applyNumberFormat="1" applyFont="1" applyFill="1" applyBorder="1" applyAlignment="1" applyProtection="1">
      <alignment horizontal="left"/>
    </xf>
    <xf numFmtId="41" fontId="11" fillId="0" borderId="15" xfId="0" applyNumberFormat="1" applyFont="1" applyFill="1" applyBorder="1" applyAlignment="1" applyProtection="1"/>
    <xf numFmtId="41" fontId="11" fillId="0" borderId="0" xfId="0" applyNumberFormat="1" applyFont="1" applyFill="1" applyBorder="1" applyAlignment="1" applyProtection="1"/>
    <xf numFmtId="41" fontId="11" fillId="0" borderId="14" xfId="0" applyNumberFormat="1" applyFont="1" applyFill="1" applyBorder="1" applyAlignment="1" applyProtection="1"/>
    <xf numFmtId="203" fontId="22" fillId="0" borderId="0" xfId="0" applyNumberFormat="1" applyFont="1" applyAlignment="1" applyProtection="1">
      <alignment horizontal="center"/>
    </xf>
    <xf numFmtId="203" fontId="22" fillId="0" borderId="0" xfId="0" applyNumberFormat="1" applyFont="1" applyAlignment="1" applyProtection="1">
      <alignment horizontal="left"/>
    </xf>
    <xf numFmtId="41" fontId="11" fillId="0" borderId="13" xfId="0" applyNumberFormat="1" applyFont="1" applyFill="1" applyBorder="1" applyAlignment="1"/>
    <xf numFmtId="170" fontId="8" fillId="0" borderId="19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left" indent="1"/>
    </xf>
    <xf numFmtId="17" fontId="8" fillId="0" borderId="0" xfId="0" applyNumberFormat="1" applyFont="1" applyFill="1" applyBorder="1" applyAlignment="1">
      <alignment horizontal="center"/>
    </xf>
    <xf numFmtId="10" fontId="11" fillId="0" borderId="0" xfId="385" applyNumberFormat="1"/>
    <xf numFmtId="204" fontId="22" fillId="0" borderId="0" xfId="385" applyNumberFormat="1" applyFont="1" applyAlignment="1">
      <alignment horizontal="center"/>
    </xf>
    <xf numFmtId="168" fontId="79" fillId="0" borderId="0" xfId="401" applyNumberFormat="1" applyFont="1" applyFill="1"/>
    <xf numFmtId="0" fontId="22" fillId="0" borderId="0" xfId="385" quotePrefix="1" applyFont="1"/>
    <xf numFmtId="17" fontId="68" fillId="0" borderId="0" xfId="364" applyNumberFormat="1" applyFont="1" applyFill="1" applyBorder="1" applyAlignment="1">
      <alignment horizontal="center"/>
    </xf>
    <xf numFmtId="10" fontId="11" fillId="0" borderId="0" xfId="0" applyNumberFormat="1" applyFont="1" applyFill="1" applyAlignment="1">
      <alignment horizontal="center"/>
    </xf>
    <xf numFmtId="10" fontId="22" fillId="0" borderId="0" xfId="0" applyNumberFormat="1" applyFont="1" applyFill="1" applyAlignment="1">
      <alignment horizontal="center"/>
    </xf>
    <xf numFmtId="41" fontId="7" fillId="0" borderId="0" xfId="222" applyFont="1" applyFill="1" applyBorder="1" applyAlignment="1" applyProtection="1">
      <alignment vertical="top"/>
      <protection locked="0"/>
    </xf>
    <xf numFmtId="41" fontId="22" fillId="0" borderId="0" xfId="223" applyNumberFormat="1" applyFont="1" applyFill="1" applyProtection="1">
      <protection locked="0"/>
    </xf>
    <xf numFmtId="170" fontId="7" fillId="0" borderId="0" xfId="526" applyNumberFormat="1" applyFont="1" applyFill="1" applyBorder="1">
      <alignment horizontal="left" wrapText="1"/>
    </xf>
    <xf numFmtId="41" fontId="7" fillId="0" borderId="14" xfId="222" applyFont="1" applyFill="1" applyBorder="1" applyProtection="1">
      <protection locked="0"/>
    </xf>
    <xf numFmtId="0" fontId="7" fillId="59" borderId="26" xfId="0" applyNumberFormat="1" applyFont="1" applyFill="1" applyBorder="1" applyAlignment="1"/>
    <xf numFmtId="0" fontId="7" fillId="0" borderId="24" xfId="0" applyNumberFormat="1" applyFont="1" applyFill="1" applyBorder="1" applyAlignment="1"/>
    <xf numFmtId="0" fontId="7" fillId="59" borderId="26" xfId="0" applyNumberFormat="1" applyFont="1" applyFill="1" applyBorder="1" applyAlignment="1">
      <alignment horizontal="left"/>
    </xf>
    <xf numFmtId="170" fontId="7" fillId="1" borderId="27" xfId="0" applyFont="1" applyFill="1" applyBorder="1" applyAlignment="1">
      <alignment horizontal="left"/>
    </xf>
    <xf numFmtId="41" fontId="7" fillId="1" borderId="28" xfId="0" applyNumberFormat="1" applyFont="1" applyFill="1" applyBorder="1" applyAlignment="1" applyProtection="1">
      <protection locked="0"/>
    </xf>
    <xf numFmtId="0" fontId="7" fillId="1" borderId="24" xfId="0" applyNumberFormat="1" applyFont="1" applyFill="1" applyBorder="1" applyAlignment="1"/>
    <xf numFmtId="41" fontId="7" fillId="1" borderId="0" xfId="0" applyNumberFormat="1" applyFont="1" applyFill="1" applyBorder="1" applyAlignment="1"/>
    <xf numFmtId="0" fontId="7" fillId="58" borderId="27" xfId="0" applyNumberFormat="1" applyFont="1" applyFill="1" applyBorder="1" applyAlignment="1">
      <alignment horizontal="left"/>
    </xf>
    <xf numFmtId="41" fontId="7" fillId="58" borderId="28" xfId="0" applyNumberFormat="1" applyFont="1" applyFill="1" applyBorder="1" applyAlignment="1"/>
    <xf numFmtId="0" fontId="7" fillId="58" borderId="24" xfId="0" applyNumberFormat="1" applyFont="1" applyFill="1" applyBorder="1" applyAlignment="1"/>
    <xf numFmtId="41" fontId="7" fillId="58" borderId="0" xfId="0" applyNumberFormat="1" applyFont="1" applyFill="1" applyBorder="1" applyAlignment="1"/>
    <xf numFmtId="41" fontId="7" fillId="0" borderId="14" xfId="221" applyNumberFormat="1" applyFont="1" applyBorder="1"/>
    <xf numFmtId="41" fontId="7" fillId="0" borderId="14" xfId="265" applyNumberFormat="1" applyFont="1" applyFill="1" applyBorder="1" applyAlignment="1" applyProtection="1">
      <alignment vertical="top"/>
      <protection locked="0"/>
    </xf>
    <xf numFmtId="0" fontId="7" fillId="0" borderId="0" xfId="0" applyNumberFormat="1" applyFont="1" applyFill="1" applyAlignment="1">
      <alignment horizontal="left" indent="1"/>
    </xf>
    <xf numFmtId="1" fontId="8" fillId="0" borderId="0" xfId="0" applyNumberFormat="1" applyFont="1" applyFill="1" applyAlignment="1"/>
    <xf numFmtId="0" fontId="7" fillId="0" borderId="14" xfId="0" applyNumberFormat="1" applyFont="1" applyFill="1" applyBorder="1" applyAlignment="1">
      <alignment horizontal="left" indent="1"/>
    </xf>
    <xf numFmtId="170" fontId="7" fillId="0" borderId="0" xfId="0" applyFont="1" applyFill="1" applyAlignment="1">
      <alignment horizontal="left" indent="1"/>
    </xf>
    <xf numFmtId="0" fontId="22" fillId="0" borderId="23" xfId="385" applyFont="1" applyBorder="1" applyAlignment="1">
      <alignment horizontal="right"/>
    </xf>
    <xf numFmtId="0" fontId="11" fillId="0" borderId="3" xfId="385" applyBorder="1" applyAlignment="1">
      <alignment horizontal="center" wrapText="1"/>
    </xf>
    <xf numFmtId="0" fontId="11" fillId="0" borderId="3" xfId="385" applyBorder="1" applyAlignment="1">
      <alignment horizontal="center"/>
    </xf>
    <xf numFmtId="0" fontId="11" fillId="0" borderId="3" xfId="385" applyBorder="1"/>
    <xf numFmtId="178" fontId="80" fillId="0" borderId="0" xfId="576" applyNumberFormat="1" applyFont="1" applyFill="1"/>
    <xf numFmtId="0" fontId="80" fillId="0" borderId="0" xfId="385" applyFont="1"/>
    <xf numFmtId="167" fontId="11" fillId="0" borderId="0" xfId="401" applyNumberFormat="1" applyFont="1" applyFill="1"/>
    <xf numFmtId="178" fontId="11" fillId="0" borderId="0" xfId="576" applyNumberFormat="1" applyFont="1" applyFill="1"/>
    <xf numFmtId="178" fontId="11" fillId="0" borderId="0" xfId="577" applyNumberFormat="1" applyFont="1" applyFill="1"/>
    <xf numFmtId="0" fontId="11" fillId="0" borderId="0" xfId="577" applyFont="1"/>
    <xf numFmtId="0" fontId="102" fillId="0" borderId="0" xfId="577" applyFont="1"/>
    <xf numFmtId="0" fontId="80" fillId="0" borderId="0" xfId="385" applyFont="1" applyFill="1"/>
    <xf numFmtId="0" fontId="80" fillId="0" borderId="0" xfId="385" quotePrefix="1" applyFont="1" applyAlignment="1">
      <alignment horizontal="left"/>
    </xf>
    <xf numFmtId="0" fontId="11" fillId="0" borderId="0" xfId="577" quotePrefix="1" applyFont="1" applyAlignment="1">
      <alignment horizontal="left"/>
    </xf>
    <xf numFmtId="208" fontId="11" fillId="0" borderId="0" xfId="221" applyNumberFormat="1" applyFont="1" applyFill="1"/>
    <xf numFmtId="0" fontId="22" fillId="0" borderId="0" xfId="385" applyFont="1" applyAlignment="1">
      <alignment horizontal="center"/>
    </xf>
    <xf numFmtId="0" fontId="22" fillId="0" borderId="0" xfId="385" quotePrefix="1" applyFont="1" applyAlignment="1">
      <alignment horizontal="center"/>
    </xf>
    <xf numFmtId="170" fontId="11" fillId="0" borderId="0" xfId="0" applyFont="1" applyFill="1" applyAlignment="1">
      <alignment horizontal="center" wrapText="1"/>
    </xf>
  </cellXfs>
  <cellStyles count="11973">
    <cellStyle name="_x0013_" xfId="1"/>
    <cellStyle name=" 1" xfId="578"/>
    <cellStyle name=" 1 2" xfId="579"/>
    <cellStyle name=" 1 2 2" xfId="580"/>
    <cellStyle name=" 1 3" xfId="581"/>
    <cellStyle name=" 1 4" xfId="582"/>
    <cellStyle name="_x0013_ 10" xfId="583"/>
    <cellStyle name="_x0013_ 11" xfId="584"/>
    <cellStyle name="_x0013_ 2" xfId="585"/>
    <cellStyle name="_x0013_ 2 2" xfId="586"/>
    <cellStyle name="_x0013_ 3" xfId="587"/>
    <cellStyle name="_x0013_ 3 2" xfId="588"/>
    <cellStyle name="_x0013_ 4" xfId="589"/>
    <cellStyle name="_x0013_ 4 2" xfId="590"/>
    <cellStyle name="_x0013_ 5" xfId="591"/>
    <cellStyle name="_x0013_ 6" xfId="592"/>
    <cellStyle name="_x0013_ 7" xfId="593"/>
    <cellStyle name="_x0013_ 8" xfId="594"/>
    <cellStyle name="_x0013_ 9" xfId="595"/>
    <cellStyle name="_(C) 2007 CB Weather Adjust" xfId="596"/>
    <cellStyle name="_(C) 2007 CB Weather Adjust (2)" xfId="597"/>
    <cellStyle name="_09GRC Gas Transport For Review" xfId="2"/>
    <cellStyle name="_09GRC Gas Transport For Review 2" xfId="598"/>
    <cellStyle name="_09GRC Gas Transport For Review 2 2" xfId="599"/>
    <cellStyle name="_09GRC Gas Transport For Review 3" xfId="600"/>
    <cellStyle name="_09GRC Gas Transport For Review_Book4" xfId="601"/>
    <cellStyle name="_09GRC Gas Transport For Review_Book4 2" xfId="602"/>
    <cellStyle name="_09GRC Gas Transport For Review_Book4 2 2" xfId="603"/>
    <cellStyle name="_09GRC Gas Transport For Review_Book4 3" xfId="604"/>
    <cellStyle name="_09GRC Gas Transport For Review_Book4_DEM-WP(C) ENERG10C--ctn Mid-C_042010 2010GRC" xfId="605"/>
    <cellStyle name="_09GRC Gas Transport For Review_DEM-WP(C) ENERG10C--ctn Mid-C_042010 2010GRC" xfId="606"/>
    <cellStyle name="_x0013__16.07E Wild Horse Wind Expansionwrkingfile" xfId="607"/>
    <cellStyle name="_x0013__16.07E Wild Horse Wind Expansionwrkingfile 2" xfId="608"/>
    <cellStyle name="_x0013__16.07E Wild Horse Wind Expansionwrkingfile 2 2" xfId="609"/>
    <cellStyle name="_x0013__16.07E Wild Horse Wind Expansionwrkingfile 3" xfId="610"/>
    <cellStyle name="_x0013__16.07E Wild Horse Wind Expansionwrkingfile SF" xfId="611"/>
    <cellStyle name="_x0013__16.07E Wild Horse Wind Expansionwrkingfile SF 2" xfId="612"/>
    <cellStyle name="_x0013__16.07E Wild Horse Wind Expansionwrkingfile SF 2 2" xfId="613"/>
    <cellStyle name="_x0013__16.07E Wild Horse Wind Expansionwrkingfile SF 3" xfId="614"/>
    <cellStyle name="_x0013__16.07E Wild Horse Wind Expansionwrkingfile SF_DEM-WP(C) ENERG10C--ctn Mid-C_042010 2010GRC" xfId="615"/>
    <cellStyle name="_x0013__16.07E Wild Horse Wind Expansionwrkingfile_DEM-WP(C) ENERG10C--ctn Mid-C_042010 2010GRC" xfId="616"/>
    <cellStyle name="_x0013__16.37E Wild Horse Expansion DeferralRevwrkingfile SF" xfId="617"/>
    <cellStyle name="_x0013__16.37E Wild Horse Expansion DeferralRevwrkingfile SF 2" xfId="618"/>
    <cellStyle name="_x0013__16.37E Wild Horse Expansion DeferralRevwrkingfile SF 2 2" xfId="619"/>
    <cellStyle name="_x0013__16.37E Wild Horse Expansion DeferralRevwrkingfile SF 3" xfId="620"/>
    <cellStyle name="_x0013__16.37E Wild Horse Expansion DeferralRevwrkingfile SF_DEM-WP(C) ENERG10C--ctn Mid-C_042010 2010GRC" xfId="621"/>
    <cellStyle name="_2.01G Temp Normalization(C)" xfId="622"/>
    <cellStyle name="_2.05G Pass-Through Revenue and Expenses" xfId="623"/>
    <cellStyle name="_2.11G Interest on Customer Deposits" xfId="624"/>
    <cellStyle name="_2008 Strat Plan Power Costs Forecast V2 (2009 Update)" xfId="625"/>
    <cellStyle name="_2008 Strat Plan Power Costs Forecast V2 (2009 Update) 2" xfId="626"/>
    <cellStyle name="_2008 Strat Plan Power Costs Forecast V2 (2009 Update)_DEM-WP(C) ENERG10C--ctn Mid-C_042010 2010GRC" xfId="627"/>
    <cellStyle name="_2008 Strat Plan Power Costs Forecast V2 (2009 Update)_NIM Summary" xfId="628"/>
    <cellStyle name="_2008 Strat Plan Power Costs Forecast V2 (2009 Update)_NIM Summary 2" xfId="629"/>
    <cellStyle name="_2008 Strat Plan Power Costs Forecast V2 (2009 Update)_NIM Summary_DEM-WP(C) ENERG10C--ctn Mid-C_042010 2010GRC" xfId="630"/>
    <cellStyle name="_4.01E Temp Normalization" xfId="631"/>
    <cellStyle name="_4.03G Lease Everett Delta" xfId="632"/>
    <cellStyle name="_4.04G Pass-Through Revenue and ExpensesWFMI" xfId="633"/>
    <cellStyle name="_4.06E Pass Throughs" xfId="3"/>
    <cellStyle name="_4.06E Pass Throughs 2" xfId="4"/>
    <cellStyle name="_4.06E Pass Throughs 2 2" xfId="634"/>
    <cellStyle name="_4.06E Pass Throughs 2 2 2" xfId="635"/>
    <cellStyle name="_4.06E Pass Throughs 2 3" xfId="636"/>
    <cellStyle name="_4.06E Pass Throughs 3" xfId="5"/>
    <cellStyle name="_4.06E Pass Throughs 3 2" xfId="637"/>
    <cellStyle name="_4.06E Pass Throughs 3 2 2" xfId="638"/>
    <cellStyle name="_4.06E Pass Throughs 3 3" xfId="639"/>
    <cellStyle name="_4.06E Pass Throughs 3 3 2" xfId="640"/>
    <cellStyle name="_4.06E Pass Throughs 3 4" xfId="641"/>
    <cellStyle name="_4.06E Pass Throughs 3 4 2" xfId="642"/>
    <cellStyle name="_4.06E Pass Throughs 4" xfId="643"/>
    <cellStyle name="_4.06E Pass Throughs 4 2" xfId="644"/>
    <cellStyle name="_4.06E Pass Throughs 5" xfId="645"/>
    <cellStyle name="_4.06E Pass Throughs 5 2" xfId="646"/>
    <cellStyle name="_4.06E Pass Throughs 6" xfId="647"/>
    <cellStyle name="_4.06E Pass Throughs 7" xfId="648"/>
    <cellStyle name="_4.06E Pass Throughs 7 2" xfId="649"/>
    <cellStyle name="_4.06E Pass Throughs 8" xfId="650"/>
    <cellStyle name="_4.06E Pass Throughs 8 2" xfId="651"/>
    <cellStyle name="_4.06E Pass Throughs_04 07E Wild Horse Wind Expansion (C) (2)" xfId="6"/>
    <cellStyle name="_4.06E Pass Throughs_04 07E Wild Horse Wind Expansion (C) (2) 2" xfId="652"/>
    <cellStyle name="_4.06E Pass Throughs_04 07E Wild Horse Wind Expansion (C) (2) 2 2" xfId="653"/>
    <cellStyle name="_4.06E Pass Throughs_04 07E Wild Horse Wind Expansion (C) (2) 3" xfId="654"/>
    <cellStyle name="_4.06E Pass Throughs_04 07E Wild Horse Wind Expansion (C) (2)_Adj Bench DR 3 for Initial Briefs (Electric)" xfId="655"/>
    <cellStyle name="_4.06E Pass Throughs_04 07E Wild Horse Wind Expansion (C) (2)_Adj Bench DR 3 for Initial Briefs (Electric) 2" xfId="656"/>
    <cellStyle name="_4.06E Pass Throughs_04 07E Wild Horse Wind Expansion (C) (2)_Adj Bench DR 3 for Initial Briefs (Electric) 2 2" xfId="657"/>
    <cellStyle name="_4.06E Pass Throughs_04 07E Wild Horse Wind Expansion (C) (2)_Adj Bench DR 3 for Initial Briefs (Electric) 3" xfId="658"/>
    <cellStyle name="_4.06E Pass Throughs_04 07E Wild Horse Wind Expansion (C) (2)_Adj Bench DR 3 for Initial Briefs (Electric)_DEM-WP(C) ENERG10C--ctn Mid-C_042010 2010GRC" xfId="659"/>
    <cellStyle name="_4.06E Pass Throughs_04 07E Wild Horse Wind Expansion (C) (2)_Book1" xfId="660"/>
    <cellStyle name="_4.06E Pass Throughs_04 07E Wild Horse Wind Expansion (C) (2)_DEM-WP(C) ENERG10C--ctn Mid-C_042010 2010GRC" xfId="661"/>
    <cellStyle name="_4.06E Pass Throughs_04 07E Wild Horse Wind Expansion (C) (2)_Electric Rev Req Model (2009 GRC) " xfId="662"/>
    <cellStyle name="_4.06E Pass Throughs_04 07E Wild Horse Wind Expansion (C) (2)_Electric Rev Req Model (2009 GRC)  2" xfId="663"/>
    <cellStyle name="_4.06E Pass Throughs_04 07E Wild Horse Wind Expansion (C) (2)_Electric Rev Req Model (2009 GRC)  2 2" xfId="664"/>
    <cellStyle name="_4.06E Pass Throughs_04 07E Wild Horse Wind Expansion (C) (2)_Electric Rev Req Model (2009 GRC)  3" xfId="665"/>
    <cellStyle name="_4.06E Pass Throughs_04 07E Wild Horse Wind Expansion (C) (2)_Electric Rev Req Model (2009 GRC) _DEM-WP(C) ENERG10C--ctn Mid-C_042010 2010GRC" xfId="666"/>
    <cellStyle name="_4.06E Pass Throughs_04 07E Wild Horse Wind Expansion (C) (2)_Electric Rev Req Model (2009 GRC) Rebuttal" xfId="667"/>
    <cellStyle name="_4.06E Pass Throughs_04 07E Wild Horse Wind Expansion (C) (2)_Electric Rev Req Model (2009 GRC) Rebuttal 2" xfId="668"/>
    <cellStyle name="_4.06E Pass Throughs_04 07E Wild Horse Wind Expansion (C) (2)_Electric Rev Req Model (2009 GRC) Rebuttal 2 2" xfId="669"/>
    <cellStyle name="_4.06E Pass Throughs_04 07E Wild Horse Wind Expansion (C) (2)_Electric Rev Req Model (2009 GRC) Rebuttal 3" xfId="670"/>
    <cellStyle name="_4.06E Pass Throughs_04 07E Wild Horse Wind Expansion (C) (2)_Electric Rev Req Model (2009 GRC) Rebuttal REmoval of New  WH Solar AdjustMI" xfId="671"/>
    <cellStyle name="_4.06E Pass Throughs_04 07E Wild Horse Wind Expansion (C) (2)_Electric Rev Req Model (2009 GRC) Rebuttal REmoval of New  WH Solar AdjustMI 2" xfId="672"/>
    <cellStyle name="_4.06E Pass Throughs_04 07E Wild Horse Wind Expansion (C) (2)_Electric Rev Req Model (2009 GRC) Rebuttal REmoval of New  WH Solar AdjustMI 2 2" xfId="673"/>
    <cellStyle name="_4.06E Pass Throughs_04 07E Wild Horse Wind Expansion (C) (2)_Electric Rev Req Model (2009 GRC) Rebuttal REmoval of New  WH Solar AdjustMI 3" xfId="674"/>
    <cellStyle name="_4.06E Pass Throughs_04 07E Wild Horse Wind Expansion (C) (2)_Electric Rev Req Model (2009 GRC) Rebuttal REmoval of New  WH Solar AdjustMI_DEM-WP(C) ENERG10C--ctn Mid-C_042010 2010GRC" xfId="675"/>
    <cellStyle name="_4.06E Pass Throughs_04 07E Wild Horse Wind Expansion (C) (2)_Electric Rev Req Model (2009 GRC) Revised 01-18-2010" xfId="676"/>
    <cellStyle name="_4.06E Pass Throughs_04 07E Wild Horse Wind Expansion (C) (2)_Electric Rev Req Model (2009 GRC) Revised 01-18-2010 2" xfId="677"/>
    <cellStyle name="_4.06E Pass Throughs_04 07E Wild Horse Wind Expansion (C) (2)_Electric Rev Req Model (2009 GRC) Revised 01-18-2010 2 2" xfId="678"/>
    <cellStyle name="_4.06E Pass Throughs_04 07E Wild Horse Wind Expansion (C) (2)_Electric Rev Req Model (2009 GRC) Revised 01-18-2010 3" xfId="679"/>
    <cellStyle name="_4.06E Pass Throughs_04 07E Wild Horse Wind Expansion (C) (2)_Electric Rev Req Model (2009 GRC) Revised 01-18-2010_DEM-WP(C) ENERG10C--ctn Mid-C_042010 2010GRC" xfId="680"/>
    <cellStyle name="_4.06E Pass Throughs_04 07E Wild Horse Wind Expansion (C) (2)_Electric Rev Req Model (2010 GRC)" xfId="681"/>
    <cellStyle name="_4.06E Pass Throughs_04 07E Wild Horse Wind Expansion (C) (2)_Electric Rev Req Model (2010 GRC) SF" xfId="682"/>
    <cellStyle name="_4.06E Pass Throughs_04 07E Wild Horse Wind Expansion (C) (2)_Final Order Electric EXHIBIT A-1" xfId="683"/>
    <cellStyle name="_4.06E Pass Throughs_04 07E Wild Horse Wind Expansion (C) (2)_Final Order Electric EXHIBIT A-1 2" xfId="684"/>
    <cellStyle name="_4.06E Pass Throughs_04 07E Wild Horse Wind Expansion (C) (2)_Final Order Electric EXHIBIT A-1 2 2" xfId="685"/>
    <cellStyle name="_4.06E Pass Throughs_04 07E Wild Horse Wind Expansion (C) (2)_Final Order Electric EXHIBIT A-1 3" xfId="686"/>
    <cellStyle name="_4.06E Pass Throughs_04 07E Wild Horse Wind Expansion (C) (2)_TENASKA REGULATORY ASSET" xfId="687"/>
    <cellStyle name="_4.06E Pass Throughs_04 07E Wild Horse Wind Expansion (C) (2)_TENASKA REGULATORY ASSET 2" xfId="688"/>
    <cellStyle name="_4.06E Pass Throughs_04 07E Wild Horse Wind Expansion (C) (2)_TENASKA REGULATORY ASSET 2 2" xfId="689"/>
    <cellStyle name="_4.06E Pass Throughs_04 07E Wild Horse Wind Expansion (C) (2)_TENASKA REGULATORY ASSET 3" xfId="690"/>
    <cellStyle name="_4.06E Pass Throughs_16.37E Wild Horse Expansion DeferralRevwrkingfile SF" xfId="691"/>
    <cellStyle name="_4.06E Pass Throughs_16.37E Wild Horse Expansion DeferralRevwrkingfile SF 2" xfId="692"/>
    <cellStyle name="_4.06E Pass Throughs_16.37E Wild Horse Expansion DeferralRevwrkingfile SF 2 2" xfId="693"/>
    <cellStyle name="_4.06E Pass Throughs_16.37E Wild Horse Expansion DeferralRevwrkingfile SF 3" xfId="694"/>
    <cellStyle name="_4.06E Pass Throughs_16.37E Wild Horse Expansion DeferralRevwrkingfile SF_DEM-WP(C) ENERG10C--ctn Mid-C_042010 2010GRC" xfId="695"/>
    <cellStyle name="_4.06E Pass Throughs_2009 Compliance Filing PCA Exhibits for GRC" xfId="696"/>
    <cellStyle name="_4.06E Pass Throughs_2009 GRC Compl Filing - Exhibit D" xfId="697"/>
    <cellStyle name="_4.06E Pass Throughs_2009 GRC Compl Filing - Exhibit D 2" xfId="698"/>
    <cellStyle name="_4.06E Pass Throughs_2009 GRC Compl Filing - Exhibit D_DEM-WP(C) ENERG10C--ctn Mid-C_042010 2010GRC" xfId="699"/>
    <cellStyle name="_4.06E Pass Throughs_3.01 Income Statement" xfId="7"/>
    <cellStyle name="_4.06E Pass Throughs_4 31 Regulatory Assets and Liabilities  7 06- Exhibit D" xfId="700"/>
    <cellStyle name="_4.06E Pass Throughs_4 31 Regulatory Assets and Liabilities  7 06- Exhibit D 2" xfId="701"/>
    <cellStyle name="_4.06E Pass Throughs_4 31 Regulatory Assets and Liabilities  7 06- Exhibit D 2 2" xfId="702"/>
    <cellStyle name="_4.06E Pass Throughs_4 31 Regulatory Assets and Liabilities  7 06- Exhibit D 3" xfId="703"/>
    <cellStyle name="_4.06E Pass Throughs_4 31 Regulatory Assets and Liabilities  7 06- Exhibit D_DEM-WP(C) ENERG10C--ctn Mid-C_042010 2010GRC" xfId="704"/>
    <cellStyle name="_4.06E Pass Throughs_4 31 Regulatory Assets and Liabilities  7 06- Exhibit D_NIM Summary" xfId="705"/>
    <cellStyle name="_4.06E Pass Throughs_4 31 Regulatory Assets and Liabilities  7 06- Exhibit D_NIM Summary 2" xfId="706"/>
    <cellStyle name="_4.06E Pass Throughs_4 31 Regulatory Assets and Liabilities  7 06- Exhibit D_NIM Summary_DEM-WP(C) ENERG10C--ctn Mid-C_042010 2010GRC" xfId="707"/>
    <cellStyle name="_4.06E Pass Throughs_4 31 Regulatory Assets and Liabilities  7 06- Exhibit D_NIM+O&amp;M" xfId="708"/>
    <cellStyle name="_4.06E Pass Throughs_4 31 Regulatory Assets and Liabilities  7 06- Exhibit D_NIM+O&amp;M Monthly" xfId="709"/>
    <cellStyle name="_4.06E Pass Throughs_4 31E Reg Asset  Liab and EXH D" xfId="710"/>
    <cellStyle name="_4.06E Pass Throughs_4 31E Reg Asset  Liab and EXH D _ Aug 10 Filing (2)" xfId="711"/>
    <cellStyle name="_4.06E Pass Throughs_4 32 Regulatory Assets and Liabilities  7 06- Exhibit D" xfId="712"/>
    <cellStyle name="_4.06E Pass Throughs_4 32 Regulatory Assets and Liabilities  7 06- Exhibit D 2" xfId="713"/>
    <cellStyle name="_4.06E Pass Throughs_4 32 Regulatory Assets and Liabilities  7 06- Exhibit D 2 2" xfId="714"/>
    <cellStyle name="_4.06E Pass Throughs_4 32 Regulatory Assets and Liabilities  7 06- Exhibit D 3" xfId="715"/>
    <cellStyle name="_4.06E Pass Throughs_4 32 Regulatory Assets and Liabilities  7 06- Exhibit D_DEM-WP(C) ENERG10C--ctn Mid-C_042010 2010GRC" xfId="716"/>
    <cellStyle name="_4.06E Pass Throughs_4 32 Regulatory Assets and Liabilities  7 06- Exhibit D_NIM Summary" xfId="717"/>
    <cellStyle name="_4.06E Pass Throughs_4 32 Regulatory Assets and Liabilities  7 06- Exhibit D_NIM Summary 2" xfId="718"/>
    <cellStyle name="_4.06E Pass Throughs_4 32 Regulatory Assets and Liabilities  7 06- Exhibit D_NIM Summary_DEM-WP(C) ENERG10C--ctn Mid-C_042010 2010GRC" xfId="719"/>
    <cellStyle name="_4.06E Pass Throughs_4 32 Regulatory Assets and Liabilities  7 06- Exhibit D_NIM+O&amp;M" xfId="720"/>
    <cellStyle name="_4.06E Pass Throughs_4 32 Regulatory Assets and Liabilities  7 06- Exhibit D_NIM+O&amp;M Monthly" xfId="721"/>
    <cellStyle name="_4.06E Pass Throughs_AURORA Total New" xfId="722"/>
    <cellStyle name="_4.06E Pass Throughs_AURORA Total New 2" xfId="723"/>
    <cellStyle name="_4.06E Pass Throughs_Book2" xfId="724"/>
    <cellStyle name="_4.06E Pass Throughs_Book2 2" xfId="725"/>
    <cellStyle name="_4.06E Pass Throughs_Book2 2 2" xfId="726"/>
    <cellStyle name="_4.06E Pass Throughs_Book2 3" xfId="727"/>
    <cellStyle name="_4.06E Pass Throughs_Book2_Adj Bench DR 3 for Initial Briefs (Electric)" xfId="728"/>
    <cellStyle name="_4.06E Pass Throughs_Book2_Adj Bench DR 3 for Initial Briefs (Electric) 2" xfId="729"/>
    <cellStyle name="_4.06E Pass Throughs_Book2_Adj Bench DR 3 for Initial Briefs (Electric) 2 2" xfId="730"/>
    <cellStyle name="_4.06E Pass Throughs_Book2_Adj Bench DR 3 for Initial Briefs (Electric) 3" xfId="731"/>
    <cellStyle name="_4.06E Pass Throughs_Book2_Adj Bench DR 3 for Initial Briefs (Electric)_DEM-WP(C) ENERG10C--ctn Mid-C_042010 2010GRC" xfId="732"/>
    <cellStyle name="_4.06E Pass Throughs_Book2_DEM-WP(C) ENERG10C--ctn Mid-C_042010 2010GRC" xfId="733"/>
    <cellStyle name="_4.06E Pass Throughs_Book2_Electric Rev Req Model (2009 GRC) Rebuttal" xfId="734"/>
    <cellStyle name="_4.06E Pass Throughs_Book2_Electric Rev Req Model (2009 GRC) Rebuttal 2" xfId="735"/>
    <cellStyle name="_4.06E Pass Throughs_Book2_Electric Rev Req Model (2009 GRC) Rebuttal 2 2" xfId="736"/>
    <cellStyle name="_4.06E Pass Throughs_Book2_Electric Rev Req Model (2009 GRC) Rebuttal 3" xfId="737"/>
    <cellStyle name="_4.06E Pass Throughs_Book2_Electric Rev Req Model (2009 GRC) Rebuttal REmoval of New  WH Solar AdjustMI" xfId="738"/>
    <cellStyle name="_4.06E Pass Throughs_Book2_Electric Rev Req Model (2009 GRC) Rebuttal REmoval of New  WH Solar AdjustMI 2" xfId="739"/>
    <cellStyle name="_4.06E Pass Throughs_Book2_Electric Rev Req Model (2009 GRC) Rebuttal REmoval of New  WH Solar AdjustMI 2 2" xfId="740"/>
    <cellStyle name="_4.06E Pass Throughs_Book2_Electric Rev Req Model (2009 GRC) Rebuttal REmoval of New  WH Solar AdjustMI 3" xfId="741"/>
    <cellStyle name="_4.06E Pass Throughs_Book2_Electric Rev Req Model (2009 GRC) Rebuttal REmoval of New  WH Solar AdjustMI_DEM-WP(C) ENERG10C--ctn Mid-C_042010 2010GRC" xfId="742"/>
    <cellStyle name="_4.06E Pass Throughs_Book2_Electric Rev Req Model (2009 GRC) Revised 01-18-2010" xfId="743"/>
    <cellStyle name="_4.06E Pass Throughs_Book2_Electric Rev Req Model (2009 GRC) Revised 01-18-2010 2" xfId="744"/>
    <cellStyle name="_4.06E Pass Throughs_Book2_Electric Rev Req Model (2009 GRC) Revised 01-18-2010 2 2" xfId="745"/>
    <cellStyle name="_4.06E Pass Throughs_Book2_Electric Rev Req Model (2009 GRC) Revised 01-18-2010 3" xfId="746"/>
    <cellStyle name="_4.06E Pass Throughs_Book2_Electric Rev Req Model (2009 GRC) Revised 01-18-2010_DEM-WP(C) ENERG10C--ctn Mid-C_042010 2010GRC" xfId="747"/>
    <cellStyle name="_4.06E Pass Throughs_Book2_Final Order Electric EXHIBIT A-1" xfId="748"/>
    <cellStyle name="_4.06E Pass Throughs_Book2_Final Order Electric EXHIBIT A-1 2" xfId="749"/>
    <cellStyle name="_4.06E Pass Throughs_Book2_Final Order Electric EXHIBIT A-1 2 2" xfId="750"/>
    <cellStyle name="_4.06E Pass Throughs_Book2_Final Order Electric EXHIBIT A-1 3" xfId="751"/>
    <cellStyle name="_4.06E Pass Throughs_Book4" xfId="752"/>
    <cellStyle name="_4.06E Pass Throughs_Book4 2" xfId="753"/>
    <cellStyle name="_4.06E Pass Throughs_Book4 2 2" xfId="754"/>
    <cellStyle name="_4.06E Pass Throughs_Book4 3" xfId="755"/>
    <cellStyle name="_4.06E Pass Throughs_Book4_DEM-WP(C) ENERG10C--ctn Mid-C_042010 2010GRC" xfId="756"/>
    <cellStyle name="_4.06E Pass Throughs_Book9" xfId="8"/>
    <cellStyle name="_4.06E Pass Throughs_Book9 2" xfId="757"/>
    <cellStyle name="_4.06E Pass Throughs_Book9 2 2" xfId="758"/>
    <cellStyle name="_4.06E Pass Throughs_Book9 3" xfId="759"/>
    <cellStyle name="_4.06E Pass Throughs_Book9_DEM-WP(C) ENERG10C--ctn Mid-C_042010 2010GRC" xfId="760"/>
    <cellStyle name="_4.06E Pass Throughs_Chelan PUD Power Costs (8-10)" xfId="761"/>
    <cellStyle name="_4.06E Pass Throughs_DEM-WP(C) Chelan Power Costs" xfId="762"/>
    <cellStyle name="_4.06E Pass Throughs_DEM-WP(C) ENERG10C--ctn Mid-C_042010 2010GRC" xfId="763"/>
    <cellStyle name="_4.06E Pass Throughs_DEM-WP(C) Gas Transport 2010GRC" xfId="764"/>
    <cellStyle name="_4.06E Pass Throughs_INPUTS" xfId="765"/>
    <cellStyle name="_4.06E Pass Throughs_INPUTS 2" xfId="766"/>
    <cellStyle name="_4.06E Pass Throughs_INPUTS 2 2" xfId="767"/>
    <cellStyle name="_4.06E Pass Throughs_INPUTS 3" xfId="768"/>
    <cellStyle name="_4.06E Pass Throughs_NIM Summary" xfId="769"/>
    <cellStyle name="_4.06E Pass Throughs_NIM Summary 09GRC" xfId="770"/>
    <cellStyle name="_4.06E Pass Throughs_NIM Summary 09GRC 2" xfId="771"/>
    <cellStyle name="_4.06E Pass Throughs_NIM Summary 09GRC_DEM-WP(C) ENERG10C--ctn Mid-C_042010 2010GRC" xfId="772"/>
    <cellStyle name="_4.06E Pass Throughs_NIM Summary 2" xfId="773"/>
    <cellStyle name="_4.06E Pass Throughs_NIM Summary 3" xfId="774"/>
    <cellStyle name="_4.06E Pass Throughs_NIM Summary 4" xfId="775"/>
    <cellStyle name="_4.06E Pass Throughs_NIM Summary 5" xfId="776"/>
    <cellStyle name="_4.06E Pass Throughs_NIM Summary 6" xfId="777"/>
    <cellStyle name="_4.06E Pass Throughs_NIM Summary 7" xfId="778"/>
    <cellStyle name="_4.06E Pass Throughs_NIM Summary 8" xfId="779"/>
    <cellStyle name="_4.06E Pass Throughs_NIM Summary 9" xfId="780"/>
    <cellStyle name="_4.06E Pass Throughs_NIM Summary_DEM-WP(C) ENERG10C--ctn Mid-C_042010 2010GRC" xfId="781"/>
    <cellStyle name="_4.06E Pass Throughs_NIM+O&amp;M" xfId="782"/>
    <cellStyle name="_4.06E Pass Throughs_NIM+O&amp;M 2" xfId="783"/>
    <cellStyle name="_4.06E Pass Throughs_NIM+O&amp;M Monthly" xfId="784"/>
    <cellStyle name="_4.06E Pass Throughs_NIM+O&amp;M Monthly 2" xfId="785"/>
    <cellStyle name="_4.06E Pass Throughs_PCA 10 -  Exhibit D from A Kellogg Jan 2011" xfId="786"/>
    <cellStyle name="_4.06E Pass Throughs_PCA 10 -  Exhibit D from A Kellogg July 2011" xfId="787"/>
    <cellStyle name="_4.06E Pass Throughs_PCA 10 -  Exhibit D from S Free Rcv'd 12-11" xfId="788"/>
    <cellStyle name="_4.06E Pass Throughs_PCA 9 -  Exhibit D April 2010" xfId="789"/>
    <cellStyle name="_4.06E Pass Throughs_PCA 9 -  Exhibit D April 2010 (3)" xfId="790"/>
    <cellStyle name="_4.06E Pass Throughs_PCA 9 -  Exhibit D April 2010 (3) 2" xfId="791"/>
    <cellStyle name="_4.06E Pass Throughs_PCA 9 -  Exhibit D April 2010 (3)_DEM-WP(C) ENERG10C--ctn Mid-C_042010 2010GRC" xfId="792"/>
    <cellStyle name="_4.06E Pass Throughs_PCA 9 -  Exhibit D Nov 2010" xfId="793"/>
    <cellStyle name="_4.06E Pass Throughs_PCA 9 - Exhibit D at August 2010" xfId="794"/>
    <cellStyle name="_4.06E Pass Throughs_PCA 9 - Exhibit D June 2010 GRC" xfId="795"/>
    <cellStyle name="_4.06E Pass Throughs_Power Costs - Comparison bx Rbtl-Staff-Jt-PC" xfId="796"/>
    <cellStyle name="_4.06E Pass Throughs_Power Costs - Comparison bx Rbtl-Staff-Jt-PC 2" xfId="797"/>
    <cellStyle name="_4.06E Pass Throughs_Power Costs - Comparison bx Rbtl-Staff-Jt-PC 2 2" xfId="798"/>
    <cellStyle name="_4.06E Pass Throughs_Power Costs - Comparison bx Rbtl-Staff-Jt-PC 3" xfId="799"/>
    <cellStyle name="_4.06E Pass Throughs_Power Costs - Comparison bx Rbtl-Staff-Jt-PC_Adj Bench DR 3 for Initial Briefs (Electric)" xfId="800"/>
    <cellStyle name="_4.06E Pass Throughs_Power Costs - Comparison bx Rbtl-Staff-Jt-PC_Adj Bench DR 3 for Initial Briefs (Electric) 2" xfId="801"/>
    <cellStyle name="_4.06E Pass Throughs_Power Costs - Comparison bx Rbtl-Staff-Jt-PC_Adj Bench DR 3 for Initial Briefs (Electric) 2 2" xfId="802"/>
    <cellStyle name="_4.06E Pass Throughs_Power Costs - Comparison bx Rbtl-Staff-Jt-PC_Adj Bench DR 3 for Initial Briefs (Electric) 3" xfId="803"/>
    <cellStyle name="_4.06E Pass Throughs_Power Costs - Comparison bx Rbtl-Staff-Jt-PC_Adj Bench DR 3 for Initial Briefs (Electric)_DEM-WP(C) ENERG10C--ctn Mid-C_042010 2010GRC" xfId="804"/>
    <cellStyle name="_4.06E Pass Throughs_Power Costs - Comparison bx Rbtl-Staff-Jt-PC_DEM-WP(C) ENERG10C--ctn Mid-C_042010 2010GRC" xfId="805"/>
    <cellStyle name="_4.06E Pass Throughs_Power Costs - Comparison bx Rbtl-Staff-Jt-PC_Electric Rev Req Model (2009 GRC) Rebuttal" xfId="806"/>
    <cellStyle name="_4.06E Pass Throughs_Power Costs - Comparison bx Rbtl-Staff-Jt-PC_Electric Rev Req Model (2009 GRC) Rebuttal 2" xfId="807"/>
    <cellStyle name="_4.06E Pass Throughs_Power Costs - Comparison bx Rbtl-Staff-Jt-PC_Electric Rev Req Model (2009 GRC) Rebuttal 2 2" xfId="808"/>
    <cellStyle name="_4.06E Pass Throughs_Power Costs - Comparison bx Rbtl-Staff-Jt-PC_Electric Rev Req Model (2009 GRC) Rebuttal 3" xfId="809"/>
    <cellStyle name="_4.06E Pass Throughs_Power Costs - Comparison bx Rbtl-Staff-Jt-PC_Electric Rev Req Model (2009 GRC) Rebuttal REmoval of New  WH Solar AdjustMI" xfId="810"/>
    <cellStyle name="_4.06E Pass Throughs_Power Costs - Comparison bx Rbtl-Staff-Jt-PC_Electric Rev Req Model (2009 GRC) Rebuttal REmoval of New  WH Solar AdjustMI 2" xfId="811"/>
    <cellStyle name="_4.06E Pass Throughs_Power Costs - Comparison bx Rbtl-Staff-Jt-PC_Electric Rev Req Model (2009 GRC) Rebuttal REmoval of New  WH Solar AdjustMI 2 2" xfId="812"/>
    <cellStyle name="_4.06E Pass Throughs_Power Costs - Comparison bx Rbtl-Staff-Jt-PC_Electric Rev Req Model (2009 GRC) Rebuttal REmoval of New  WH Solar AdjustMI 3" xfId="813"/>
    <cellStyle name="_4.06E Pass Throughs_Power Costs - Comparison bx Rbtl-Staff-Jt-PC_Electric Rev Req Model (2009 GRC) Rebuttal REmoval of New  WH Solar AdjustMI_DEM-WP(C) ENERG10C--ctn Mid-C_042010 2010GRC" xfId="814"/>
    <cellStyle name="_4.06E Pass Throughs_Power Costs - Comparison bx Rbtl-Staff-Jt-PC_Electric Rev Req Model (2009 GRC) Revised 01-18-2010" xfId="815"/>
    <cellStyle name="_4.06E Pass Throughs_Power Costs - Comparison bx Rbtl-Staff-Jt-PC_Electric Rev Req Model (2009 GRC) Revised 01-18-2010 2" xfId="816"/>
    <cellStyle name="_4.06E Pass Throughs_Power Costs - Comparison bx Rbtl-Staff-Jt-PC_Electric Rev Req Model (2009 GRC) Revised 01-18-2010 2 2" xfId="817"/>
    <cellStyle name="_4.06E Pass Throughs_Power Costs - Comparison bx Rbtl-Staff-Jt-PC_Electric Rev Req Model (2009 GRC) Revised 01-18-2010 3" xfId="818"/>
    <cellStyle name="_4.06E Pass Throughs_Power Costs - Comparison bx Rbtl-Staff-Jt-PC_Electric Rev Req Model (2009 GRC) Revised 01-18-2010_DEM-WP(C) ENERG10C--ctn Mid-C_042010 2010GRC" xfId="819"/>
    <cellStyle name="_4.06E Pass Throughs_Power Costs - Comparison bx Rbtl-Staff-Jt-PC_Final Order Electric EXHIBIT A-1" xfId="820"/>
    <cellStyle name="_4.06E Pass Throughs_Power Costs - Comparison bx Rbtl-Staff-Jt-PC_Final Order Electric EXHIBIT A-1 2" xfId="821"/>
    <cellStyle name="_4.06E Pass Throughs_Power Costs - Comparison bx Rbtl-Staff-Jt-PC_Final Order Electric EXHIBIT A-1 2 2" xfId="822"/>
    <cellStyle name="_4.06E Pass Throughs_Power Costs - Comparison bx Rbtl-Staff-Jt-PC_Final Order Electric EXHIBIT A-1 3" xfId="823"/>
    <cellStyle name="_4.06E Pass Throughs_Production Adj 4.37" xfId="824"/>
    <cellStyle name="_4.06E Pass Throughs_Production Adj 4.37 2" xfId="825"/>
    <cellStyle name="_4.06E Pass Throughs_Production Adj 4.37 2 2" xfId="826"/>
    <cellStyle name="_4.06E Pass Throughs_Production Adj 4.37 3" xfId="827"/>
    <cellStyle name="_4.06E Pass Throughs_Purchased Power Adj 4.03" xfId="828"/>
    <cellStyle name="_4.06E Pass Throughs_Purchased Power Adj 4.03 2" xfId="829"/>
    <cellStyle name="_4.06E Pass Throughs_Purchased Power Adj 4.03 2 2" xfId="830"/>
    <cellStyle name="_4.06E Pass Throughs_Purchased Power Adj 4.03 3" xfId="831"/>
    <cellStyle name="_4.06E Pass Throughs_Rebuttal Power Costs" xfId="832"/>
    <cellStyle name="_4.06E Pass Throughs_Rebuttal Power Costs 2" xfId="833"/>
    <cellStyle name="_4.06E Pass Throughs_Rebuttal Power Costs 2 2" xfId="834"/>
    <cellStyle name="_4.06E Pass Throughs_Rebuttal Power Costs 3" xfId="835"/>
    <cellStyle name="_4.06E Pass Throughs_Rebuttal Power Costs_Adj Bench DR 3 for Initial Briefs (Electric)" xfId="836"/>
    <cellStyle name="_4.06E Pass Throughs_Rebuttal Power Costs_Adj Bench DR 3 for Initial Briefs (Electric) 2" xfId="837"/>
    <cellStyle name="_4.06E Pass Throughs_Rebuttal Power Costs_Adj Bench DR 3 for Initial Briefs (Electric) 2 2" xfId="838"/>
    <cellStyle name="_4.06E Pass Throughs_Rebuttal Power Costs_Adj Bench DR 3 for Initial Briefs (Electric) 3" xfId="839"/>
    <cellStyle name="_4.06E Pass Throughs_Rebuttal Power Costs_Adj Bench DR 3 for Initial Briefs (Electric)_DEM-WP(C) ENERG10C--ctn Mid-C_042010 2010GRC" xfId="840"/>
    <cellStyle name="_4.06E Pass Throughs_Rebuttal Power Costs_DEM-WP(C) ENERG10C--ctn Mid-C_042010 2010GRC" xfId="841"/>
    <cellStyle name="_4.06E Pass Throughs_Rebuttal Power Costs_Electric Rev Req Model (2009 GRC) Rebuttal" xfId="842"/>
    <cellStyle name="_4.06E Pass Throughs_Rebuttal Power Costs_Electric Rev Req Model (2009 GRC) Rebuttal 2" xfId="843"/>
    <cellStyle name="_4.06E Pass Throughs_Rebuttal Power Costs_Electric Rev Req Model (2009 GRC) Rebuttal 2 2" xfId="844"/>
    <cellStyle name="_4.06E Pass Throughs_Rebuttal Power Costs_Electric Rev Req Model (2009 GRC) Rebuttal 3" xfId="845"/>
    <cellStyle name="_4.06E Pass Throughs_Rebuttal Power Costs_Electric Rev Req Model (2009 GRC) Rebuttal REmoval of New  WH Solar AdjustMI" xfId="846"/>
    <cellStyle name="_4.06E Pass Throughs_Rebuttal Power Costs_Electric Rev Req Model (2009 GRC) Rebuttal REmoval of New  WH Solar AdjustMI 2" xfId="847"/>
    <cellStyle name="_4.06E Pass Throughs_Rebuttal Power Costs_Electric Rev Req Model (2009 GRC) Rebuttal REmoval of New  WH Solar AdjustMI 2 2" xfId="848"/>
    <cellStyle name="_4.06E Pass Throughs_Rebuttal Power Costs_Electric Rev Req Model (2009 GRC) Rebuttal REmoval of New  WH Solar AdjustMI 3" xfId="849"/>
    <cellStyle name="_4.06E Pass Throughs_Rebuttal Power Costs_Electric Rev Req Model (2009 GRC) Rebuttal REmoval of New  WH Solar AdjustMI_DEM-WP(C) ENERG10C--ctn Mid-C_042010 2010GRC" xfId="850"/>
    <cellStyle name="_4.06E Pass Throughs_Rebuttal Power Costs_Electric Rev Req Model (2009 GRC) Revised 01-18-2010" xfId="851"/>
    <cellStyle name="_4.06E Pass Throughs_Rebuttal Power Costs_Electric Rev Req Model (2009 GRC) Revised 01-18-2010 2" xfId="852"/>
    <cellStyle name="_4.06E Pass Throughs_Rebuttal Power Costs_Electric Rev Req Model (2009 GRC) Revised 01-18-2010 2 2" xfId="853"/>
    <cellStyle name="_4.06E Pass Throughs_Rebuttal Power Costs_Electric Rev Req Model (2009 GRC) Revised 01-18-2010 3" xfId="854"/>
    <cellStyle name="_4.06E Pass Throughs_Rebuttal Power Costs_Electric Rev Req Model (2009 GRC) Revised 01-18-2010_DEM-WP(C) ENERG10C--ctn Mid-C_042010 2010GRC" xfId="855"/>
    <cellStyle name="_4.06E Pass Throughs_Rebuttal Power Costs_Final Order Electric EXHIBIT A-1" xfId="856"/>
    <cellStyle name="_4.06E Pass Throughs_Rebuttal Power Costs_Final Order Electric EXHIBIT A-1 2" xfId="857"/>
    <cellStyle name="_4.06E Pass Throughs_Rebuttal Power Costs_Final Order Electric EXHIBIT A-1 2 2" xfId="858"/>
    <cellStyle name="_4.06E Pass Throughs_Rebuttal Power Costs_Final Order Electric EXHIBIT A-1 3" xfId="859"/>
    <cellStyle name="_4.06E Pass Throughs_ROR &amp; CONV FACTOR" xfId="860"/>
    <cellStyle name="_4.06E Pass Throughs_ROR &amp; CONV FACTOR 2" xfId="861"/>
    <cellStyle name="_4.06E Pass Throughs_ROR &amp; CONV FACTOR 2 2" xfId="862"/>
    <cellStyle name="_4.06E Pass Throughs_ROR &amp; CONV FACTOR 3" xfId="863"/>
    <cellStyle name="_4.06E Pass Throughs_ROR 5.02" xfId="864"/>
    <cellStyle name="_4.06E Pass Throughs_ROR 5.02 2" xfId="865"/>
    <cellStyle name="_4.06E Pass Throughs_ROR 5.02 2 2" xfId="866"/>
    <cellStyle name="_4.06E Pass Throughs_ROR 5.02 3" xfId="867"/>
    <cellStyle name="_4.06E Pass Throughs_Wind Integration 10GRC" xfId="868"/>
    <cellStyle name="_4.06E Pass Throughs_Wind Integration 10GRC 2" xfId="869"/>
    <cellStyle name="_4.06E Pass Throughs_Wind Integration 10GRC_DEM-WP(C) ENERG10C--ctn Mid-C_042010 2010GRC" xfId="870"/>
    <cellStyle name="_4.13E Montana Energy Tax" xfId="9"/>
    <cellStyle name="_4.13E Montana Energy Tax 2" xfId="10"/>
    <cellStyle name="_4.13E Montana Energy Tax 2 2" xfId="871"/>
    <cellStyle name="_4.13E Montana Energy Tax 2 2 2" xfId="872"/>
    <cellStyle name="_4.13E Montana Energy Tax 2 3" xfId="873"/>
    <cellStyle name="_4.13E Montana Energy Tax 3" xfId="11"/>
    <cellStyle name="_4.13E Montana Energy Tax 3 2" xfId="874"/>
    <cellStyle name="_4.13E Montana Energy Tax 3 2 2" xfId="875"/>
    <cellStyle name="_4.13E Montana Energy Tax 3 3" xfId="876"/>
    <cellStyle name="_4.13E Montana Energy Tax 3 3 2" xfId="877"/>
    <cellStyle name="_4.13E Montana Energy Tax 3 4" xfId="878"/>
    <cellStyle name="_4.13E Montana Energy Tax 3 4 2" xfId="879"/>
    <cellStyle name="_4.13E Montana Energy Tax 4" xfId="880"/>
    <cellStyle name="_4.13E Montana Energy Tax 4 2" xfId="881"/>
    <cellStyle name="_4.13E Montana Energy Tax 5" xfId="882"/>
    <cellStyle name="_4.13E Montana Energy Tax 6" xfId="883"/>
    <cellStyle name="_4.13E Montana Energy Tax 6 2" xfId="884"/>
    <cellStyle name="_4.13E Montana Energy Tax 7" xfId="885"/>
    <cellStyle name="_4.13E Montana Energy Tax 7 2" xfId="886"/>
    <cellStyle name="_4.13E Montana Energy Tax_04 07E Wild Horse Wind Expansion (C) (2)" xfId="12"/>
    <cellStyle name="_4.13E Montana Energy Tax_04 07E Wild Horse Wind Expansion (C) (2) 2" xfId="887"/>
    <cellStyle name="_4.13E Montana Energy Tax_04 07E Wild Horse Wind Expansion (C) (2) 2 2" xfId="888"/>
    <cellStyle name="_4.13E Montana Energy Tax_04 07E Wild Horse Wind Expansion (C) (2) 3" xfId="889"/>
    <cellStyle name="_4.13E Montana Energy Tax_04 07E Wild Horse Wind Expansion (C) (2)_Adj Bench DR 3 for Initial Briefs (Electric)" xfId="890"/>
    <cellStyle name="_4.13E Montana Energy Tax_04 07E Wild Horse Wind Expansion (C) (2)_Adj Bench DR 3 for Initial Briefs (Electric) 2" xfId="891"/>
    <cellStyle name="_4.13E Montana Energy Tax_04 07E Wild Horse Wind Expansion (C) (2)_Adj Bench DR 3 for Initial Briefs (Electric) 2 2" xfId="892"/>
    <cellStyle name="_4.13E Montana Energy Tax_04 07E Wild Horse Wind Expansion (C) (2)_Adj Bench DR 3 for Initial Briefs (Electric) 3" xfId="893"/>
    <cellStyle name="_4.13E Montana Energy Tax_04 07E Wild Horse Wind Expansion (C) (2)_Adj Bench DR 3 for Initial Briefs (Electric)_DEM-WP(C) ENERG10C--ctn Mid-C_042010 2010GRC" xfId="894"/>
    <cellStyle name="_4.13E Montana Energy Tax_04 07E Wild Horse Wind Expansion (C) (2)_Book1" xfId="895"/>
    <cellStyle name="_4.13E Montana Energy Tax_04 07E Wild Horse Wind Expansion (C) (2)_DEM-WP(C) ENERG10C--ctn Mid-C_042010 2010GRC" xfId="896"/>
    <cellStyle name="_4.13E Montana Energy Tax_04 07E Wild Horse Wind Expansion (C) (2)_Electric Rev Req Model (2009 GRC) " xfId="897"/>
    <cellStyle name="_4.13E Montana Energy Tax_04 07E Wild Horse Wind Expansion (C) (2)_Electric Rev Req Model (2009 GRC)  2" xfId="898"/>
    <cellStyle name="_4.13E Montana Energy Tax_04 07E Wild Horse Wind Expansion (C) (2)_Electric Rev Req Model (2009 GRC)  2 2" xfId="899"/>
    <cellStyle name="_4.13E Montana Energy Tax_04 07E Wild Horse Wind Expansion (C) (2)_Electric Rev Req Model (2009 GRC)  3" xfId="900"/>
    <cellStyle name="_4.13E Montana Energy Tax_04 07E Wild Horse Wind Expansion (C) (2)_Electric Rev Req Model (2009 GRC) _DEM-WP(C) ENERG10C--ctn Mid-C_042010 2010GRC" xfId="901"/>
    <cellStyle name="_4.13E Montana Energy Tax_04 07E Wild Horse Wind Expansion (C) (2)_Electric Rev Req Model (2009 GRC) Rebuttal" xfId="902"/>
    <cellStyle name="_4.13E Montana Energy Tax_04 07E Wild Horse Wind Expansion (C) (2)_Electric Rev Req Model (2009 GRC) Rebuttal 2" xfId="903"/>
    <cellStyle name="_4.13E Montana Energy Tax_04 07E Wild Horse Wind Expansion (C) (2)_Electric Rev Req Model (2009 GRC) Rebuttal 2 2" xfId="904"/>
    <cellStyle name="_4.13E Montana Energy Tax_04 07E Wild Horse Wind Expansion (C) (2)_Electric Rev Req Model (2009 GRC) Rebuttal 3" xfId="905"/>
    <cellStyle name="_4.13E Montana Energy Tax_04 07E Wild Horse Wind Expansion (C) (2)_Electric Rev Req Model (2009 GRC) Rebuttal REmoval of New  WH Solar AdjustMI" xfId="906"/>
    <cellStyle name="_4.13E Montana Energy Tax_04 07E Wild Horse Wind Expansion (C) (2)_Electric Rev Req Model (2009 GRC) Rebuttal REmoval of New  WH Solar AdjustMI 2" xfId="907"/>
    <cellStyle name="_4.13E Montana Energy Tax_04 07E Wild Horse Wind Expansion (C) (2)_Electric Rev Req Model (2009 GRC) Rebuttal REmoval of New  WH Solar AdjustMI 2 2" xfId="908"/>
    <cellStyle name="_4.13E Montana Energy Tax_04 07E Wild Horse Wind Expansion (C) (2)_Electric Rev Req Model (2009 GRC) Rebuttal REmoval of New  WH Solar AdjustMI 3" xfId="909"/>
    <cellStyle name="_4.13E Montana Energy Tax_04 07E Wild Horse Wind Expansion (C) (2)_Electric Rev Req Model (2009 GRC) Rebuttal REmoval of New  WH Solar AdjustMI_DEM-WP(C) ENERG10C--ctn Mid-C_042010 2010GRC" xfId="910"/>
    <cellStyle name="_4.13E Montana Energy Tax_04 07E Wild Horse Wind Expansion (C) (2)_Electric Rev Req Model (2009 GRC) Revised 01-18-2010" xfId="911"/>
    <cellStyle name="_4.13E Montana Energy Tax_04 07E Wild Horse Wind Expansion (C) (2)_Electric Rev Req Model (2009 GRC) Revised 01-18-2010 2" xfId="912"/>
    <cellStyle name="_4.13E Montana Energy Tax_04 07E Wild Horse Wind Expansion (C) (2)_Electric Rev Req Model (2009 GRC) Revised 01-18-2010 2 2" xfId="913"/>
    <cellStyle name="_4.13E Montana Energy Tax_04 07E Wild Horse Wind Expansion (C) (2)_Electric Rev Req Model (2009 GRC) Revised 01-18-2010 3" xfId="914"/>
    <cellStyle name="_4.13E Montana Energy Tax_04 07E Wild Horse Wind Expansion (C) (2)_Electric Rev Req Model (2009 GRC) Revised 01-18-2010_DEM-WP(C) ENERG10C--ctn Mid-C_042010 2010GRC" xfId="915"/>
    <cellStyle name="_4.13E Montana Energy Tax_04 07E Wild Horse Wind Expansion (C) (2)_Electric Rev Req Model (2010 GRC)" xfId="916"/>
    <cellStyle name="_4.13E Montana Energy Tax_04 07E Wild Horse Wind Expansion (C) (2)_Electric Rev Req Model (2010 GRC) SF" xfId="917"/>
    <cellStyle name="_4.13E Montana Energy Tax_04 07E Wild Horse Wind Expansion (C) (2)_Final Order Electric EXHIBIT A-1" xfId="918"/>
    <cellStyle name="_4.13E Montana Energy Tax_04 07E Wild Horse Wind Expansion (C) (2)_Final Order Electric EXHIBIT A-1 2" xfId="919"/>
    <cellStyle name="_4.13E Montana Energy Tax_04 07E Wild Horse Wind Expansion (C) (2)_Final Order Electric EXHIBIT A-1 2 2" xfId="920"/>
    <cellStyle name="_4.13E Montana Energy Tax_04 07E Wild Horse Wind Expansion (C) (2)_Final Order Electric EXHIBIT A-1 3" xfId="921"/>
    <cellStyle name="_4.13E Montana Energy Tax_04 07E Wild Horse Wind Expansion (C) (2)_TENASKA REGULATORY ASSET" xfId="922"/>
    <cellStyle name="_4.13E Montana Energy Tax_04 07E Wild Horse Wind Expansion (C) (2)_TENASKA REGULATORY ASSET 2" xfId="923"/>
    <cellStyle name="_4.13E Montana Energy Tax_04 07E Wild Horse Wind Expansion (C) (2)_TENASKA REGULATORY ASSET 2 2" xfId="924"/>
    <cellStyle name="_4.13E Montana Energy Tax_04 07E Wild Horse Wind Expansion (C) (2)_TENASKA REGULATORY ASSET 3" xfId="925"/>
    <cellStyle name="_4.13E Montana Energy Tax_16.37E Wild Horse Expansion DeferralRevwrkingfile SF" xfId="926"/>
    <cellStyle name="_4.13E Montana Energy Tax_16.37E Wild Horse Expansion DeferralRevwrkingfile SF 2" xfId="927"/>
    <cellStyle name="_4.13E Montana Energy Tax_16.37E Wild Horse Expansion DeferralRevwrkingfile SF 2 2" xfId="928"/>
    <cellStyle name="_4.13E Montana Energy Tax_16.37E Wild Horse Expansion DeferralRevwrkingfile SF 3" xfId="929"/>
    <cellStyle name="_4.13E Montana Energy Tax_16.37E Wild Horse Expansion DeferralRevwrkingfile SF_DEM-WP(C) ENERG10C--ctn Mid-C_042010 2010GRC" xfId="930"/>
    <cellStyle name="_4.13E Montana Energy Tax_2009 Compliance Filing PCA Exhibits for GRC" xfId="931"/>
    <cellStyle name="_4.13E Montana Energy Tax_2009 GRC Compl Filing - Exhibit D" xfId="932"/>
    <cellStyle name="_4.13E Montana Energy Tax_2009 GRC Compl Filing - Exhibit D 2" xfId="933"/>
    <cellStyle name="_4.13E Montana Energy Tax_2009 GRC Compl Filing - Exhibit D_DEM-WP(C) ENERG10C--ctn Mid-C_042010 2010GRC" xfId="934"/>
    <cellStyle name="_4.13E Montana Energy Tax_3.01 Income Statement" xfId="13"/>
    <cellStyle name="_4.13E Montana Energy Tax_4 31 Regulatory Assets and Liabilities  7 06- Exhibit D" xfId="935"/>
    <cellStyle name="_4.13E Montana Energy Tax_4 31 Regulatory Assets and Liabilities  7 06- Exhibit D 2" xfId="936"/>
    <cellStyle name="_4.13E Montana Energy Tax_4 31 Regulatory Assets and Liabilities  7 06- Exhibit D 2 2" xfId="937"/>
    <cellStyle name="_4.13E Montana Energy Tax_4 31 Regulatory Assets and Liabilities  7 06- Exhibit D 3" xfId="938"/>
    <cellStyle name="_4.13E Montana Energy Tax_4 31 Regulatory Assets and Liabilities  7 06- Exhibit D_DEM-WP(C) ENERG10C--ctn Mid-C_042010 2010GRC" xfId="939"/>
    <cellStyle name="_4.13E Montana Energy Tax_4 31 Regulatory Assets and Liabilities  7 06- Exhibit D_NIM Summary" xfId="940"/>
    <cellStyle name="_4.13E Montana Energy Tax_4 31 Regulatory Assets and Liabilities  7 06- Exhibit D_NIM Summary 2" xfId="941"/>
    <cellStyle name="_4.13E Montana Energy Tax_4 31 Regulatory Assets and Liabilities  7 06- Exhibit D_NIM Summary_DEM-WP(C) ENERG10C--ctn Mid-C_042010 2010GRC" xfId="942"/>
    <cellStyle name="_4.13E Montana Energy Tax_4 31E Reg Asset  Liab and EXH D" xfId="943"/>
    <cellStyle name="_4.13E Montana Energy Tax_4 31E Reg Asset  Liab and EXH D _ Aug 10 Filing (2)" xfId="944"/>
    <cellStyle name="_4.13E Montana Energy Tax_4 32 Regulatory Assets and Liabilities  7 06- Exhibit D" xfId="945"/>
    <cellStyle name="_4.13E Montana Energy Tax_4 32 Regulatory Assets and Liabilities  7 06- Exhibit D 2" xfId="946"/>
    <cellStyle name="_4.13E Montana Energy Tax_4 32 Regulatory Assets and Liabilities  7 06- Exhibit D 2 2" xfId="947"/>
    <cellStyle name="_4.13E Montana Energy Tax_4 32 Regulatory Assets and Liabilities  7 06- Exhibit D 3" xfId="948"/>
    <cellStyle name="_4.13E Montana Energy Tax_4 32 Regulatory Assets and Liabilities  7 06- Exhibit D_DEM-WP(C) ENERG10C--ctn Mid-C_042010 2010GRC" xfId="949"/>
    <cellStyle name="_4.13E Montana Energy Tax_4 32 Regulatory Assets and Liabilities  7 06- Exhibit D_NIM Summary" xfId="950"/>
    <cellStyle name="_4.13E Montana Energy Tax_4 32 Regulatory Assets and Liabilities  7 06- Exhibit D_NIM Summary 2" xfId="951"/>
    <cellStyle name="_4.13E Montana Energy Tax_4 32 Regulatory Assets and Liabilities  7 06- Exhibit D_NIM Summary_DEM-WP(C) ENERG10C--ctn Mid-C_042010 2010GRC" xfId="952"/>
    <cellStyle name="_4.13E Montana Energy Tax_AURORA Total New" xfId="953"/>
    <cellStyle name="_4.13E Montana Energy Tax_AURORA Total New 2" xfId="954"/>
    <cellStyle name="_4.13E Montana Energy Tax_Book2" xfId="955"/>
    <cellStyle name="_4.13E Montana Energy Tax_Book2 2" xfId="956"/>
    <cellStyle name="_4.13E Montana Energy Tax_Book2 2 2" xfId="957"/>
    <cellStyle name="_4.13E Montana Energy Tax_Book2 3" xfId="958"/>
    <cellStyle name="_4.13E Montana Energy Tax_Book2_Adj Bench DR 3 for Initial Briefs (Electric)" xfId="959"/>
    <cellStyle name="_4.13E Montana Energy Tax_Book2_Adj Bench DR 3 for Initial Briefs (Electric) 2" xfId="960"/>
    <cellStyle name="_4.13E Montana Energy Tax_Book2_Adj Bench DR 3 for Initial Briefs (Electric) 2 2" xfId="961"/>
    <cellStyle name="_4.13E Montana Energy Tax_Book2_Adj Bench DR 3 for Initial Briefs (Electric) 3" xfId="962"/>
    <cellStyle name="_4.13E Montana Energy Tax_Book2_Adj Bench DR 3 for Initial Briefs (Electric)_DEM-WP(C) ENERG10C--ctn Mid-C_042010 2010GRC" xfId="963"/>
    <cellStyle name="_4.13E Montana Energy Tax_Book2_DEM-WP(C) ENERG10C--ctn Mid-C_042010 2010GRC" xfId="964"/>
    <cellStyle name="_4.13E Montana Energy Tax_Book2_Electric Rev Req Model (2009 GRC) Rebuttal" xfId="965"/>
    <cellStyle name="_4.13E Montana Energy Tax_Book2_Electric Rev Req Model (2009 GRC) Rebuttal 2" xfId="966"/>
    <cellStyle name="_4.13E Montana Energy Tax_Book2_Electric Rev Req Model (2009 GRC) Rebuttal 2 2" xfId="967"/>
    <cellStyle name="_4.13E Montana Energy Tax_Book2_Electric Rev Req Model (2009 GRC) Rebuttal 3" xfId="968"/>
    <cellStyle name="_4.13E Montana Energy Tax_Book2_Electric Rev Req Model (2009 GRC) Rebuttal REmoval of New  WH Solar AdjustMI" xfId="969"/>
    <cellStyle name="_4.13E Montana Energy Tax_Book2_Electric Rev Req Model (2009 GRC) Rebuttal REmoval of New  WH Solar AdjustMI 2" xfId="970"/>
    <cellStyle name="_4.13E Montana Energy Tax_Book2_Electric Rev Req Model (2009 GRC) Rebuttal REmoval of New  WH Solar AdjustMI 2 2" xfId="971"/>
    <cellStyle name="_4.13E Montana Energy Tax_Book2_Electric Rev Req Model (2009 GRC) Rebuttal REmoval of New  WH Solar AdjustMI 3" xfId="972"/>
    <cellStyle name="_4.13E Montana Energy Tax_Book2_Electric Rev Req Model (2009 GRC) Rebuttal REmoval of New  WH Solar AdjustMI_DEM-WP(C) ENERG10C--ctn Mid-C_042010 2010GRC" xfId="973"/>
    <cellStyle name="_4.13E Montana Energy Tax_Book2_Electric Rev Req Model (2009 GRC) Revised 01-18-2010" xfId="974"/>
    <cellStyle name="_4.13E Montana Energy Tax_Book2_Electric Rev Req Model (2009 GRC) Revised 01-18-2010 2" xfId="975"/>
    <cellStyle name="_4.13E Montana Energy Tax_Book2_Electric Rev Req Model (2009 GRC) Revised 01-18-2010 2 2" xfId="976"/>
    <cellStyle name="_4.13E Montana Energy Tax_Book2_Electric Rev Req Model (2009 GRC) Revised 01-18-2010 3" xfId="977"/>
    <cellStyle name="_4.13E Montana Energy Tax_Book2_Electric Rev Req Model (2009 GRC) Revised 01-18-2010_DEM-WP(C) ENERG10C--ctn Mid-C_042010 2010GRC" xfId="978"/>
    <cellStyle name="_4.13E Montana Energy Tax_Book2_Final Order Electric EXHIBIT A-1" xfId="979"/>
    <cellStyle name="_4.13E Montana Energy Tax_Book2_Final Order Electric EXHIBIT A-1 2" xfId="980"/>
    <cellStyle name="_4.13E Montana Energy Tax_Book2_Final Order Electric EXHIBIT A-1 2 2" xfId="981"/>
    <cellStyle name="_4.13E Montana Energy Tax_Book2_Final Order Electric EXHIBIT A-1 3" xfId="982"/>
    <cellStyle name="_4.13E Montana Energy Tax_Book4" xfId="983"/>
    <cellStyle name="_4.13E Montana Energy Tax_Book4 2" xfId="984"/>
    <cellStyle name="_4.13E Montana Energy Tax_Book4 2 2" xfId="985"/>
    <cellStyle name="_4.13E Montana Energy Tax_Book4 3" xfId="986"/>
    <cellStyle name="_4.13E Montana Energy Tax_Book4_DEM-WP(C) ENERG10C--ctn Mid-C_042010 2010GRC" xfId="987"/>
    <cellStyle name="_4.13E Montana Energy Tax_Book9" xfId="14"/>
    <cellStyle name="_4.13E Montana Energy Tax_Book9 2" xfId="988"/>
    <cellStyle name="_4.13E Montana Energy Tax_Book9 2 2" xfId="989"/>
    <cellStyle name="_4.13E Montana Energy Tax_Book9 3" xfId="990"/>
    <cellStyle name="_4.13E Montana Energy Tax_Book9_DEM-WP(C) ENERG10C--ctn Mid-C_042010 2010GRC" xfId="991"/>
    <cellStyle name="_4.13E Montana Energy Tax_Chelan PUD Power Costs (8-10)" xfId="992"/>
    <cellStyle name="_4.13E Montana Energy Tax_DEM-WP(C) Chelan Power Costs" xfId="993"/>
    <cellStyle name="_4.13E Montana Energy Tax_DEM-WP(C) ENERG10C--ctn Mid-C_042010 2010GRC" xfId="994"/>
    <cellStyle name="_4.13E Montana Energy Tax_DEM-WP(C) Gas Transport 2010GRC" xfId="995"/>
    <cellStyle name="_4.13E Montana Energy Tax_INPUTS" xfId="996"/>
    <cellStyle name="_4.13E Montana Energy Tax_INPUTS 2" xfId="997"/>
    <cellStyle name="_4.13E Montana Energy Tax_INPUTS 2 2" xfId="998"/>
    <cellStyle name="_4.13E Montana Energy Tax_INPUTS 3" xfId="999"/>
    <cellStyle name="_4.13E Montana Energy Tax_NIM Summary" xfId="1000"/>
    <cellStyle name="_4.13E Montana Energy Tax_NIM Summary 09GRC" xfId="1001"/>
    <cellStyle name="_4.13E Montana Energy Tax_NIM Summary 09GRC 2" xfId="1002"/>
    <cellStyle name="_4.13E Montana Energy Tax_NIM Summary 09GRC_DEM-WP(C) ENERG10C--ctn Mid-C_042010 2010GRC" xfId="1003"/>
    <cellStyle name="_4.13E Montana Energy Tax_NIM Summary 2" xfId="1004"/>
    <cellStyle name="_4.13E Montana Energy Tax_NIM Summary 3" xfId="1005"/>
    <cellStyle name="_4.13E Montana Energy Tax_NIM Summary 4" xfId="1006"/>
    <cellStyle name="_4.13E Montana Energy Tax_NIM Summary 5" xfId="1007"/>
    <cellStyle name="_4.13E Montana Energy Tax_NIM Summary 6" xfId="1008"/>
    <cellStyle name="_4.13E Montana Energy Tax_NIM Summary 7" xfId="1009"/>
    <cellStyle name="_4.13E Montana Energy Tax_NIM Summary 8" xfId="1010"/>
    <cellStyle name="_4.13E Montana Energy Tax_NIM Summary 9" xfId="1011"/>
    <cellStyle name="_4.13E Montana Energy Tax_NIM Summary_DEM-WP(C) ENERG10C--ctn Mid-C_042010 2010GRC" xfId="1012"/>
    <cellStyle name="_4.13E Montana Energy Tax_PCA 10 -  Exhibit D from A Kellogg Jan 2011" xfId="1013"/>
    <cellStyle name="_4.13E Montana Energy Tax_PCA 10 -  Exhibit D from A Kellogg July 2011" xfId="1014"/>
    <cellStyle name="_4.13E Montana Energy Tax_PCA 10 -  Exhibit D from S Free Rcv'd 12-11" xfId="1015"/>
    <cellStyle name="_4.13E Montana Energy Tax_PCA 9 -  Exhibit D April 2010" xfId="1016"/>
    <cellStyle name="_4.13E Montana Energy Tax_PCA 9 -  Exhibit D April 2010 (3)" xfId="1017"/>
    <cellStyle name="_4.13E Montana Energy Tax_PCA 9 -  Exhibit D April 2010 (3) 2" xfId="1018"/>
    <cellStyle name="_4.13E Montana Energy Tax_PCA 9 -  Exhibit D April 2010 (3)_DEM-WP(C) ENERG10C--ctn Mid-C_042010 2010GRC" xfId="1019"/>
    <cellStyle name="_4.13E Montana Energy Tax_PCA 9 -  Exhibit D Nov 2010" xfId="1020"/>
    <cellStyle name="_4.13E Montana Energy Tax_PCA 9 - Exhibit D at August 2010" xfId="1021"/>
    <cellStyle name="_4.13E Montana Energy Tax_PCA 9 - Exhibit D June 2010 GRC" xfId="1022"/>
    <cellStyle name="_4.13E Montana Energy Tax_Power Costs - Comparison bx Rbtl-Staff-Jt-PC" xfId="1023"/>
    <cellStyle name="_4.13E Montana Energy Tax_Power Costs - Comparison bx Rbtl-Staff-Jt-PC 2" xfId="1024"/>
    <cellStyle name="_4.13E Montana Energy Tax_Power Costs - Comparison bx Rbtl-Staff-Jt-PC 2 2" xfId="1025"/>
    <cellStyle name="_4.13E Montana Energy Tax_Power Costs - Comparison bx Rbtl-Staff-Jt-PC 3" xfId="1026"/>
    <cellStyle name="_4.13E Montana Energy Tax_Power Costs - Comparison bx Rbtl-Staff-Jt-PC_Adj Bench DR 3 for Initial Briefs (Electric)" xfId="1027"/>
    <cellStyle name="_4.13E Montana Energy Tax_Power Costs - Comparison bx Rbtl-Staff-Jt-PC_Adj Bench DR 3 for Initial Briefs (Electric) 2" xfId="1028"/>
    <cellStyle name="_4.13E Montana Energy Tax_Power Costs - Comparison bx Rbtl-Staff-Jt-PC_Adj Bench DR 3 for Initial Briefs (Electric) 2 2" xfId="1029"/>
    <cellStyle name="_4.13E Montana Energy Tax_Power Costs - Comparison bx Rbtl-Staff-Jt-PC_Adj Bench DR 3 for Initial Briefs (Electric) 3" xfId="1030"/>
    <cellStyle name="_4.13E Montana Energy Tax_Power Costs - Comparison bx Rbtl-Staff-Jt-PC_Adj Bench DR 3 for Initial Briefs (Electric)_DEM-WP(C) ENERG10C--ctn Mid-C_042010 2010GRC" xfId="1031"/>
    <cellStyle name="_4.13E Montana Energy Tax_Power Costs - Comparison bx Rbtl-Staff-Jt-PC_DEM-WP(C) ENERG10C--ctn Mid-C_042010 2010GRC" xfId="1032"/>
    <cellStyle name="_4.13E Montana Energy Tax_Power Costs - Comparison bx Rbtl-Staff-Jt-PC_Electric Rev Req Model (2009 GRC) Rebuttal" xfId="1033"/>
    <cellStyle name="_4.13E Montana Energy Tax_Power Costs - Comparison bx Rbtl-Staff-Jt-PC_Electric Rev Req Model (2009 GRC) Rebuttal 2" xfId="1034"/>
    <cellStyle name="_4.13E Montana Energy Tax_Power Costs - Comparison bx Rbtl-Staff-Jt-PC_Electric Rev Req Model (2009 GRC) Rebuttal 2 2" xfId="1035"/>
    <cellStyle name="_4.13E Montana Energy Tax_Power Costs - Comparison bx Rbtl-Staff-Jt-PC_Electric Rev Req Model (2009 GRC) Rebuttal 3" xfId="1036"/>
    <cellStyle name="_4.13E Montana Energy Tax_Power Costs - Comparison bx Rbtl-Staff-Jt-PC_Electric Rev Req Model (2009 GRC) Rebuttal REmoval of New  WH Solar AdjustMI" xfId="1037"/>
    <cellStyle name="_4.13E Montana Energy Tax_Power Costs - Comparison bx Rbtl-Staff-Jt-PC_Electric Rev Req Model (2009 GRC) Rebuttal REmoval of New  WH Solar AdjustMI 2" xfId="1038"/>
    <cellStyle name="_4.13E Montana Energy Tax_Power Costs - Comparison bx Rbtl-Staff-Jt-PC_Electric Rev Req Model (2009 GRC) Rebuttal REmoval of New  WH Solar AdjustMI 2 2" xfId="1039"/>
    <cellStyle name="_4.13E Montana Energy Tax_Power Costs - Comparison bx Rbtl-Staff-Jt-PC_Electric Rev Req Model (2009 GRC) Rebuttal REmoval of New  WH Solar AdjustMI 3" xfId="1040"/>
    <cellStyle name="_4.13E Montana Energy Tax_Power Costs - Comparison bx Rbtl-Staff-Jt-PC_Electric Rev Req Model (2009 GRC) Rebuttal REmoval of New  WH Solar AdjustMI_DEM-WP(C) ENERG10C--ctn Mid-C_042010 2010GRC" xfId="1041"/>
    <cellStyle name="_4.13E Montana Energy Tax_Power Costs - Comparison bx Rbtl-Staff-Jt-PC_Electric Rev Req Model (2009 GRC) Revised 01-18-2010" xfId="1042"/>
    <cellStyle name="_4.13E Montana Energy Tax_Power Costs - Comparison bx Rbtl-Staff-Jt-PC_Electric Rev Req Model (2009 GRC) Revised 01-18-2010 2" xfId="1043"/>
    <cellStyle name="_4.13E Montana Energy Tax_Power Costs - Comparison bx Rbtl-Staff-Jt-PC_Electric Rev Req Model (2009 GRC) Revised 01-18-2010 2 2" xfId="1044"/>
    <cellStyle name="_4.13E Montana Energy Tax_Power Costs - Comparison bx Rbtl-Staff-Jt-PC_Electric Rev Req Model (2009 GRC) Revised 01-18-2010 3" xfId="1045"/>
    <cellStyle name="_4.13E Montana Energy Tax_Power Costs - Comparison bx Rbtl-Staff-Jt-PC_Electric Rev Req Model (2009 GRC) Revised 01-18-2010_DEM-WP(C) ENERG10C--ctn Mid-C_042010 2010GRC" xfId="1046"/>
    <cellStyle name="_4.13E Montana Energy Tax_Power Costs - Comparison bx Rbtl-Staff-Jt-PC_Final Order Electric EXHIBIT A-1" xfId="1047"/>
    <cellStyle name="_4.13E Montana Energy Tax_Power Costs - Comparison bx Rbtl-Staff-Jt-PC_Final Order Electric EXHIBIT A-1 2" xfId="1048"/>
    <cellStyle name="_4.13E Montana Energy Tax_Power Costs - Comparison bx Rbtl-Staff-Jt-PC_Final Order Electric EXHIBIT A-1 2 2" xfId="1049"/>
    <cellStyle name="_4.13E Montana Energy Tax_Power Costs - Comparison bx Rbtl-Staff-Jt-PC_Final Order Electric EXHIBIT A-1 3" xfId="1050"/>
    <cellStyle name="_4.13E Montana Energy Tax_Production Adj 4.37" xfId="1051"/>
    <cellStyle name="_4.13E Montana Energy Tax_Production Adj 4.37 2" xfId="1052"/>
    <cellStyle name="_4.13E Montana Energy Tax_Production Adj 4.37 2 2" xfId="1053"/>
    <cellStyle name="_4.13E Montana Energy Tax_Production Adj 4.37 3" xfId="1054"/>
    <cellStyle name="_4.13E Montana Energy Tax_Purchased Power Adj 4.03" xfId="1055"/>
    <cellStyle name="_4.13E Montana Energy Tax_Purchased Power Adj 4.03 2" xfId="1056"/>
    <cellStyle name="_4.13E Montana Energy Tax_Purchased Power Adj 4.03 2 2" xfId="1057"/>
    <cellStyle name="_4.13E Montana Energy Tax_Purchased Power Adj 4.03 3" xfId="1058"/>
    <cellStyle name="_4.13E Montana Energy Tax_Rebuttal Power Costs" xfId="1059"/>
    <cellStyle name="_4.13E Montana Energy Tax_Rebuttal Power Costs 2" xfId="1060"/>
    <cellStyle name="_4.13E Montana Energy Tax_Rebuttal Power Costs 2 2" xfId="1061"/>
    <cellStyle name="_4.13E Montana Energy Tax_Rebuttal Power Costs 3" xfId="1062"/>
    <cellStyle name="_4.13E Montana Energy Tax_Rebuttal Power Costs_Adj Bench DR 3 for Initial Briefs (Electric)" xfId="1063"/>
    <cellStyle name="_4.13E Montana Energy Tax_Rebuttal Power Costs_Adj Bench DR 3 for Initial Briefs (Electric) 2" xfId="1064"/>
    <cellStyle name="_4.13E Montana Energy Tax_Rebuttal Power Costs_Adj Bench DR 3 for Initial Briefs (Electric) 2 2" xfId="1065"/>
    <cellStyle name="_4.13E Montana Energy Tax_Rebuttal Power Costs_Adj Bench DR 3 for Initial Briefs (Electric) 3" xfId="1066"/>
    <cellStyle name="_4.13E Montana Energy Tax_Rebuttal Power Costs_Adj Bench DR 3 for Initial Briefs (Electric)_DEM-WP(C) ENERG10C--ctn Mid-C_042010 2010GRC" xfId="1067"/>
    <cellStyle name="_4.13E Montana Energy Tax_Rebuttal Power Costs_DEM-WP(C) ENERG10C--ctn Mid-C_042010 2010GRC" xfId="1068"/>
    <cellStyle name="_4.13E Montana Energy Tax_Rebuttal Power Costs_Electric Rev Req Model (2009 GRC) Rebuttal" xfId="1069"/>
    <cellStyle name="_4.13E Montana Energy Tax_Rebuttal Power Costs_Electric Rev Req Model (2009 GRC) Rebuttal 2" xfId="1070"/>
    <cellStyle name="_4.13E Montana Energy Tax_Rebuttal Power Costs_Electric Rev Req Model (2009 GRC) Rebuttal 2 2" xfId="1071"/>
    <cellStyle name="_4.13E Montana Energy Tax_Rebuttal Power Costs_Electric Rev Req Model (2009 GRC) Rebuttal 3" xfId="1072"/>
    <cellStyle name="_4.13E Montana Energy Tax_Rebuttal Power Costs_Electric Rev Req Model (2009 GRC) Rebuttal REmoval of New  WH Solar AdjustMI" xfId="1073"/>
    <cellStyle name="_4.13E Montana Energy Tax_Rebuttal Power Costs_Electric Rev Req Model (2009 GRC) Rebuttal REmoval of New  WH Solar AdjustMI 2" xfId="1074"/>
    <cellStyle name="_4.13E Montana Energy Tax_Rebuttal Power Costs_Electric Rev Req Model (2009 GRC) Rebuttal REmoval of New  WH Solar AdjustMI 2 2" xfId="1075"/>
    <cellStyle name="_4.13E Montana Energy Tax_Rebuttal Power Costs_Electric Rev Req Model (2009 GRC) Rebuttal REmoval of New  WH Solar AdjustMI 3" xfId="1076"/>
    <cellStyle name="_4.13E Montana Energy Tax_Rebuttal Power Costs_Electric Rev Req Model (2009 GRC) Rebuttal REmoval of New  WH Solar AdjustMI_DEM-WP(C) ENERG10C--ctn Mid-C_042010 2010GRC" xfId="1077"/>
    <cellStyle name="_4.13E Montana Energy Tax_Rebuttal Power Costs_Electric Rev Req Model (2009 GRC) Revised 01-18-2010" xfId="1078"/>
    <cellStyle name="_4.13E Montana Energy Tax_Rebuttal Power Costs_Electric Rev Req Model (2009 GRC) Revised 01-18-2010 2" xfId="1079"/>
    <cellStyle name="_4.13E Montana Energy Tax_Rebuttal Power Costs_Electric Rev Req Model (2009 GRC) Revised 01-18-2010 2 2" xfId="1080"/>
    <cellStyle name="_4.13E Montana Energy Tax_Rebuttal Power Costs_Electric Rev Req Model (2009 GRC) Revised 01-18-2010 3" xfId="1081"/>
    <cellStyle name="_4.13E Montana Energy Tax_Rebuttal Power Costs_Electric Rev Req Model (2009 GRC) Revised 01-18-2010_DEM-WP(C) ENERG10C--ctn Mid-C_042010 2010GRC" xfId="1082"/>
    <cellStyle name="_4.13E Montana Energy Tax_Rebuttal Power Costs_Final Order Electric EXHIBIT A-1" xfId="1083"/>
    <cellStyle name="_4.13E Montana Energy Tax_Rebuttal Power Costs_Final Order Electric EXHIBIT A-1 2" xfId="1084"/>
    <cellStyle name="_4.13E Montana Energy Tax_Rebuttal Power Costs_Final Order Electric EXHIBIT A-1 2 2" xfId="1085"/>
    <cellStyle name="_4.13E Montana Energy Tax_Rebuttal Power Costs_Final Order Electric EXHIBIT A-1 3" xfId="1086"/>
    <cellStyle name="_4.13E Montana Energy Tax_ROR &amp; CONV FACTOR" xfId="1087"/>
    <cellStyle name="_4.13E Montana Energy Tax_ROR &amp; CONV FACTOR 2" xfId="1088"/>
    <cellStyle name="_4.13E Montana Energy Tax_ROR &amp; CONV FACTOR 2 2" xfId="1089"/>
    <cellStyle name="_4.13E Montana Energy Tax_ROR &amp; CONV FACTOR 3" xfId="1090"/>
    <cellStyle name="_4.13E Montana Energy Tax_ROR 5.02" xfId="1091"/>
    <cellStyle name="_4.13E Montana Energy Tax_ROR 5.02 2" xfId="1092"/>
    <cellStyle name="_4.13E Montana Energy Tax_ROR 5.02 2 2" xfId="1093"/>
    <cellStyle name="_4.13E Montana Energy Tax_ROR 5.02 3" xfId="1094"/>
    <cellStyle name="_4.13E Montana Energy Tax_Wind Integration 10GRC" xfId="1095"/>
    <cellStyle name="_4.13E Montana Energy Tax_Wind Integration 10GRC 2" xfId="1096"/>
    <cellStyle name="_4.13E Montana Energy Tax_Wind Integration 10GRC_DEM-WP(C) ENERG10C--ctn Mid-C_042010 2010GRC" xfId="1097"/>
    <cellStyle name="_4.17E Montana Energy Tax Working File" xfId="1098"/>
    <cellStyle name="_5 year summary (9-25-09)" xfId="1099"/>
    <cellStyle name="_5.03G-Conversion Factor Working FileMI" xfId="1100"/>
    <cellStyle name="_x0013__Adj Bench DR 3 for Initial Briefs (Electric)" xfId="1101"/>
    <cellStyle name="_x0013__Adj Bench DR 3 for Initial Briefs (Electric) 2" xfId="1102"/>
    <cellStyle name="_x0013__Adj Bench DR 3 for Initial Briefs (Electric) 2 2" xfId="1103"/>
    <cellStyle name="_x0013__Adj Bench DR 3 for Initial Briefs (Electric) 3" xfId="1104"/>
    <cellStyle name="_x0013__Adj Bench DR 3 for Initial Briefs (Electric)_DEM-WP(C) ENERG10C--ctn Mid-C_042010 2010GRC" xfId="1105"/>
    <cellStyle name="_AURORA WIP" xfId="15"/>
    <cellStyle name="_AURORA WIP 2" xfId="1106"/>
    <cellStyle name="_AURORA WIP 2 2" xfId="1107"/>
    <cellStyle name="_AURORA WIP 3" xfId="1108"/>
    <cellStyle name="_AURORA WIP 4" xfId="1109"/>
    <cellStyle name="_AURORA WIP 4 2" xfId="1110"/>
    <cellStyle name="_AURORA WIP 5" xfId="1111"/>
    <cellStyle name="_AURORA WIP 5 2" xfId="1112"/>
    <cellStyle name="_AURORA WIP_4 31E Reg Asset  Liab and EXH D" xfId="1113"/>
    <cellStyle name="_AURORA WIP_4 31E Reg Asset  Liab and EXH D _ Aug 10 Filing (2)" xfId="1114"/>
    <cellStyle name="_AURORA WIP_Chelan PUD Power Costs (8-10)" xfId="1115"/>
    <cellStyle name="_AURORA WIP_DEM-WP(C) Chelan Power Costs" xfId="1116"/>
    <cellStyle name="_AURORA WIP_DEM-WP(C) Costs Not In AURORA 2010GRC As Filed" xfId="1117"/>
    <cellStyle name="_AURORA WIP_DEM-WP(C) Costs Not In AURORA 2010GRC As Filed 2" xfId="1118"/>
    <cellStyle name="_AURORA WIP_DEM-WP(C) Costs Not In AURORA 2010GRC As Filed 3" xfId="1119"/>
    <cellStyle name="_AURORA WIP_DEM-WP(C) Costs Not In AURORA 2010GRC As Filed_DEM-WP(C) ENERG10C--ctn Mid-C_042010 2010GRC" xfId="1120"/>
    <cellStyle name="_AURORA WIP_DEM-WP(C) ENERG10C--ctn Mid-C_042010 2010GRC" xfId="1121"/>
    <cellStyle name="_AURORA WIP_DEM-WP(C) Gas Transport 2010GRC" xfId="1122"/>
    <cellStyle name="_AURORA WIP_NIM Summary" xfId="1123"/>
    <cellStyle name="_AURORA WIP_NIM Summary 09GRC" xfId="1124"/>
    <cellStyle name="_AURORA WIP_NIM Summary 09GRC 2" xfId="1125"/>
    <cellStyle name="_AURORA WIP_NIM Summary 09GRC_DEM-WP(C) ENERG10C--ctn Mid-C_042010 2010GRC" xfId="1126"/>
    <cellStyle name="_AURORA WIP_NIM Summary 2" xfId="1127"/>
    <cellStyle name="_AURORA WIP_NIM Summary 3" xfId="1128"/>
    <cellStyle name="_AURORA WIP_NIM Summary 4" xfId="1129"/>
    <cellStyle name="_AURORA WIP_NIM Summary 5" xfId="1130"/>
    <cellStyle name="_AURORA WIP_NIM Summary 6" xfId="1131"/>
    <cellStyle name="_AURORA WIP_NIM Summary 7" xfId="1132"/>
    <cellStyle name="_AURORA WIP_NIM Summary 8" xfId="1133"/>
    <cellStyle name="_AURORA WIP_NIM Summary 9" xfId="1134"/>
    <cellStyle name="_AURORA WIP_NIM Summary_DEM-WP(C) ENERG10C--ctn Mid-C_042010 2010GRC" xfId="1135"/>
    <cellStyle name="_AURORA WIP_NIM+O&amp;M" xfId="1136"/>
    <cellStyle name="_AURORA WIP_NIM+O&amp;M 2" xfId="1137"/>
    <cellStyle name="_AURORA WIP_NIM+O&amp;M Monthly" xfId="1138"/>
    <cellStyle name="_AURORA WIP_NIM+O&amp;M Monthly 2" xfId="1139"/>
    <cellStyle name="_AURORA WIP_PCA 9 -  Exhibit D April 2010 (3)" xfId="1140"/>
    <cellStyle name="_AURORA WIP_PCA 9 -  Exhibit D April 2010 (3) 2" xfId="1141"/>
    <cellStyle name="_AURORA WIP_PCA 9 -  Exhibit D April 2010 (3)_DEM-WP(C) ENERG10C--ctn Mid-C_042010 2010GRC" xfId="1142"/>
    <cellStyle name="_AURORA WIP_Reconciliation" xfId="1143"/>
    <cellStyle name="_AURORA WIP_Reconciliation 2" xfId="1144"/>
    <cellStyle name="_AURORA WIP_Reconciliation 3" xfId="1145"/>
    <cellStyle name="_AURORA WIP_Reconciliation_DEM-WP(C) ENERG10C--ctn Mid-C_042010 2010GRC" xfId="1146"/>
    <cellStyle name="_AURORA WIP_Wind Integration 10GRC" xfId="1147"/>
    <cellStyle name="_AURORA WIP_Wind Integration 10GRC 2" xfId="1148"/>
    <cellStyle name="_AURORA WIP_Wind Integration 10GRC_DEM-WP(C) ENERG10C--ctn Mid-C_042010 2010GRC" xfId="1149"/>
    <cellStyle name="_Book1" xfId="16"/>
    <cellStyle name="_x0013__Book1" xfId="1150"/>
    <cellStyle name="_Book1 (2)" xfId="17"/>
    <cellStyle name="_Book1 (2) 2" xfId="18"/>
    <cellStyle name="_Book1 (2) 2 2" xfId="1151"/>
    <cellStyle name="_Book1 (2) 2 2 2" xfId="1152"/>
    <cellStyle name="_Book1 (2) 2 3" xfId="1153"/>
    <cellStyle name="_Book1 (2) 3" xfId="19"/>
    <cellStyle name="_Book1 (2) 3 2" xfId="1154"/>
    <cellStyle name="_Book1 (2) 3 2 2" xfId="1155"/>
    <cellStyle name="_Book1 (2) 3 3" xfId="1156"/>
    <cellStyle name="_Book1 (2) 3 3 2" xfId="1157"/>
    <cellStyle name="_Book1 (2) 3 4" xfId="1158"/>
    <cellStyle name="_Book1 (2) 3 4 2" xfId="1159"/>
    <cellStyle name="_Book1 (2) 4" xfId="1160"/>
    <cellStyle name="_Book1 (2) 4 2" xfId="1161"/>
    <cellStyle name="_Book1 (2) 5" xfId="1162"/>
    <cellStyle name="_Book1 (2) 6" xfId="1163"/>
    <cellStyle name="_Book1 (2) 6 2" xfId="1164"/>
    <cellStyle name="_Book1 (2) 7" xfId="1165"/>
    <cellStyle name="_Book1 (2) 7 2" xfId="1166"/>
    <cellStyle name="_Book1 (2)_04 07E Wild Horse Wind Expansion (C) (2)" xfId="20"/>
    <cellStyle name="_Book1 (2)_04 07E Wild Horse Wind Expansion (C) (2) 2" xfId="1167"/>
    <cellStyle name="_Book1 (2)_04 07E Wild Horse Wind Expansion (C) (2) 2 2" xfId="1168"/>
    <cellStyle name="_Book1 (2)_04 07E Wild Horse Wind Expansion (C) (2) 3" xfId="1169"/>
    <cellStyle name="_Book1 (2)_04 07E Wild Horse Wind Expansion (C) (2)_Adj Bench DR 3 for Initial Briefs (Electric)" xfId="1170"/>
    <cellStyle name="_Book1 (2)_04 07E Wild Horse Wind Expansion (C) (2)_Adj Bench DR 3 for Initial Briefs (Electric) 2" xfId="1171"/>
    <cellStyle name="_Book1 (2)_04 07E Wild Horse Wind Expansion (C) (2)_Adj Bench DR 3 for Initial Briefs (Electric) 2 2" xfId="1172"/>
    <cellStyle name="_Book1 (2)_04 07E Wild Horse Wind Expansion (C) (2)_Adj Bench DR 3 for Initial Briefs (Electric) 3" xfId="1173"/>
    <cellStyle name="_Book1 (2)_04 07E Wild Horse Wind Expansion (C) (2)_Adj Bench DR 3 for Initial Briefs (Electric)_DEM-WP(C) ENERG10C--ctn Mid-C_042010 2010GRC" xfId="1174"/>
    <cellStyle name="_Book1 (2)_04 07E Wild Horse Wind Expansion (C) (2)_Book1" xfId="1175"/>
    <cellStyle name="_Book1 (2)_04 07E Wild Horse Wind Expansion (C) (2)_DEM-WP(C) ENERG10C--ctn Mid-C_042010 2010GRC" xfId="1176"/>
    <cellStyle name="_Book1 (2)_04 07E Wild Horse Wind Expansion (C) (2)_Electric Rev Req Model (2009 GRC) " xfId="1177"/>
    <cellStyle name="_Book1 (2)_04 07E Wild Horse Wind Expansion (C) (2)_Electric Rev Req Model (2009 GRC)  2" xfId="1178"/>
    <cellStyle name="_Book1 (2)_04 07E Wild Horse Wind Expansion (C) (2)_Electric Rev Req Model (2009 GRC)  2 2" xfId="1179"/>
    <cellStyle name="_Book1 (2)_04 07E Wild Horse Wind Expansion (C) (2)_Electric Rev Req Model (2009 GRC)  3" xfId="1180"/>
    <cellStyle name="_Book1 (2)_04 07E Wild Horse Wind Expansion (C) (2)_Electric Rev Req Model (2009 GRC) _DEM-WP(C) ENERG10C--ctn Mid-C_042010 2010GRC" xfId="1181"/>
    <cellStyle name="_Book1 (2)_04 07E Wild Horse Wind Expansion (C) (2)_Electric Rev Req Model (2009 GRC) Rebuttal" xfId="1182"/>
    <cellStyle name="_Book1 (2)_04 07E Wild Horse Wind Expansion (C) (2)_Electric Rev Req Model (2009 GRC) Rebuttal 2" xfId="1183"/>
    <cellStyle name="_Book1 (2)_04 07E Wild Horse Wind Expansion (C) (2)_Electric Rev Req Model (2009 GRC) Rebuttal 2 2" xfId="1184"/>
    <cellStyle name="_Book1 (2)_04 07E Wild Horse Wind Expansion (C) (2)_Electric Rev Req Model (2009 GRC) Rebuttal 3" xfId="1185"/>
    <cellStyle name="_Book1 (2)_04 07E Wild Horse Wind Expansion (C) (2)_Electric Rev Req Model (2009 GRC) Rebuttal REmoval of New  WH Solar AdjustMI" xfId="1186"/>
    <cellStyle name="_Book1 (2)_04 07E Wild Horse Wind Expansion (C) (2)_Electric Rev Req Model (2009 GRC) Rebuttal REmoval of New  WH Solar AdjustMI 2" xfId="1187"/>
    <cellStyle name="_Book1 (2)_04 07E Wild Horse Wind Expansion (C) (2)_Electric Rev Req Model (2009 GRC) Rebuttal REmoval of New  WH Solar AdjustMI 2 2" xfId="1188"/>
    <cellStyle name="_Book1 (2)_04 07E Wild Horse Wind Expansion (C) (2)_Electric Rev Req Model (2009 GRC) Rebuttal REmoval of New  WH Solar AdjustMI 3" xfId="1189"/>
    <cellStyle name="_Book1 (2)_04 07E Wild Horse Wind Expansion (C) (2)_Electric Rev Req Model (2009 GRC) Rebuttal REmoval of New  WH Solar AdjustMI_DEM-WP(C) ENERG10C--ctn Mid-C_042010 2010GRC" xfId="1190"/>
    <cellStyle name="_Book1 (2)_04 07E Wild Horse Wind Expansion (C) (2)_Electric Rev Req Model (2009 GRC) Revised 01-18-2010" xfId="1191"/>
    <cellStyle name="_Book1 (2)_04 07E Wild Horse Wind Expansion (C) (2)_Electric Rev Req Model (2009 GRC) Revised 01-18-2010 2" xfId="1192"/>
    <cellStyle name="_Book1 (2)_04 07E Wild Horse Wind Expansion (C) (2)_Electric Rev Req Model (2009 GRC) Revised 01-18-2010 2 2" xfId="1193"/>
    <cellStyle name="_Book1 (2)_04 07E Wild Horse Wind Expansion (C) (2)_Electric Rev Req Model (2009 GRC) Revised 01-18-2010 3" xfId="1194"/>
    <cellStyle name="_Book1 (2)_04 07E Wild Horse Wind Expansion (C) (2)_Electric Rev Req Model (2009 GRC) Revised 01-18-2010_DEM-WP(C) ENERG10C--ctn Mid-C_042010 2010GRC" xfId="1195"/>
    <cellStyle name="_Book1 (2)_04 07E Wild Horse Wind Expansion (C) (2)_Electric Rev Req Model (2010 GRC)" xfId="1196"/>
    <cellStyle name="_Book1 (2)_04 07E Wild Horse Wind Expansion (C) (2)_Electric Rev Req Model (2010 GRC) SF" xfId="1197"/>
    <cellStyle name="_Book1 (2)_04 07E Wild Horse Wind Expansion (C) (2)_Final Order Electric EXHIBIT A-1" xfId="1198"/>
    <cellStyle name="_Book1 (2)_04 07E Wild Horse Wind Expansion (C) (2)_Final Order Electric EXHIBIT A-1 2" xfId="1199"/>
    <cellStyle name="_Book1 (2)_04 07E Wild Horse Wind Expansion (C) (2)_Final Order Electric EXHIBIT A-1 2 2" xfId="1200"/>
    <cellStyle name="_Book1 (2)_04 07E Wild Horse Wind Expansion (C) (2)_Final Order Electric EXHIBIT A-1 3" xfId="1201"/>
    <cellStyle name="_Book1 (2)_04 07E Wild Horse Wind Expansion (C) (2)_TENASKA REGULATORY ASSET" xfId="1202"/>
    <cellStyle name="_Book1 (2)_04 07E Wild Horse Wind Expansion (C) (2)_TENASKA REGULATORY ASSET 2" xfId="1203"/>
    <cellStyle name="_Book1 (2)_04 07E Wild Horse Wind Expansion (C) (2)_TENASKA REGULATORY ASSET 2 2" xfId="1204"/>
    <cellStyle name="_Book1 (2)_04 07E Wild Horse Wind Expansion (C) (2)_TENASKA REGULATORY ASSET 3" xfId="1205"/>
    <cellStyle name="_Book1 (2)_16.37E Wild Horse Expansion DeferralRevwrkingfile SF" xfId="1206"/>
    <cellStyle name="_Book1 (2)_16.37E Wild Horse Expansion DeferralRevwrkingfile SF 2" xfId="1207"/>
    <cellStyle name="_Book1 (2)_16.37E Wild Horse Expansion DeferralRevwrkingfile SF 2 2" xfId="1208"/>
    <cellStyle name="_Book1 (2)_16.37E Wild Horse Expansion DeferralRevwrkingfile SF 3" xfId="1209"/>
    <cellStyle name="_Book1 (2)_16.37E Wild Horse Expansion DeferralRevwrkingfile SF_DEM-WP(C) ENERG10C--ctn Mid-C_042010 2010GRC" xfId="1210"/>
    <cellStyle name="_Book1 (2)_2009 Compliance Filing PCA Exhibits for GRC" xfId="1211"/>
    <cellStyle name="_Book1 (2)_2009 GRC Compl Filing - Exhibit D" xfId="1212"/>
    <cellStyle name="_Book1 (2)_2009 GRC Compl Filing - Exhibit D 2" xfId="1213"/>
    <cellStyle name="_Book1 (2)_2009 GRC Compl Filing - Exhibit D_DEM-WP(C) ENERG10C--ctn Mid-C_042010 2010GRC" xfId="1214"/>
    <cellStyle name="_Book1 (2)_3.01 Income Statement" xfId="21"/>
    <cellStyle name="_Book1 (2)_4 31 Regulatory Assets and Liabilities  7 06- Exhibit D" xfId="1215"/>
    <cellStyle name="_Book1 (2)_4 31 Regulatory Assets and Liabilities  7 06- Exhibit D 2" xfId="1216"/>
    <cellStyle name="_Book1 (2)_4 31 Regulatory Assets and Liabilities  7 06- Exhibit D 2 2" xfId="1217"/>
    <cellStyle name="_Book1 (2)_4 31 Regulatory Assets and Liabilities  7 06- Exhibit D 3" xfId="1218"/>
    <cellStyle name="_Book1 (2)_4 31 Regulatory Assets and Liabilities  7 06- Exhibit D_DEM-WP(C) ENERG10C--ctn Mid-C_042010 2010GRC" xfId="1219"/>
    <cellStyle name="_Book1 (2)_4 31 Regulatory Assets and Liabilities  7 06- Exhibit D_NIM Summary" xfId="1220"/>
    <cellStyle name="_Book1 (2)_4 31 Regulatory Assets and Liabilities  7 06- Exhibit D_NIM Summary 2" xfId="1221"/>
    <cellStyle name="_Book1 (2)_4 31 Regulatory Assets and Liabilities  7 06- Exhibit D_NIM Summary_DEM-WP(C) ENERG10C--ctn Mid-C_042010 2010GRC" xfId="1222"/>
    <cellStyle name="_Book1 (2)_4 31E Reg Asset  Liab and EXH D" xfId="1223"/>
    <cellStyle name="_Book1 (2)_4 31E Reg Asset  Liab and EXH D _ Aug 10 Filing (2)" xfId="1224"/>
    <cellStyle name="_Book1 (2)_4 32 Regulatory Assets and Liabilities  7 06- Exhibit D" xfId="1225"/>
    <cellStyle name="_Book1 (2)_4 32 Regulatory Assets and Liabilities  7 06- Exhibit D 2" xfId="1226"/>
    <cellStyle name="_Book1 (2)_4 32 Regulatory Assets and Liabilities  7 06- Exhibit D 2 2" xfId="1227"/>
    <cellStyle name="_Book1 (2)_4 32 Regulatory Assets and Liabilities  7 06- Exhibit D 3" xfId="1228"/>
    <cellStyle name="_Book1 (2)_4 32 Regulatory Assets and Liabilities  7 06- Exhibit D_DEM-WP(C) ENERG10C--ctn Mid-C_042010 2010GRC" xfId="1229"/>
    <cellStyle name="_Book1 (2)_4 32 Regulatory Assets and Liabilities  7 06- Exhibit D_NIM Summary" xfId="1230"/>
    <cellStyle name="_Book1 (2)_4 32 Regulatory Assets and Liabilities  7 06- Exhibit D_NIM Summary 2" xfId="1231"/>
    <cellStyle name="_Book1 (2)_4 32 Regulatory Assets and Liabilities  7 06- Exhibit D_NIM Summary_DEM-WP(C) ENERG10C--ctn Mid-C_042010 2010GRC" xfId="1232"/>
    <cellStyle name="_Book1 (2)_ACCOUNTS" xfId="1233"/>
    <cellStyle name="_Book1 (2)_AURORA Total New" xfId="1234"/>
    <cellStyle name="_Book1 (2)_AURORA Total New 2" xfId="1235"/>
    <cellStyle name="_Book1 (2)_Book2" xfId="1236"/>
    <cellStyle name="_Book1 (2)_Book2 2" xfId="1237"/>
    <cellStyle name="_Book1 (2)_Book2 2 2" xfId="1238"/>
    <cellStyle name="_Book1 (2)_Book2 3" xfId="1239"/>
    <cellStyle name="_Book1 (2)_Book2_Adj Bench DR 3 for Initial Briefs (Electric)" xfId="1240"/>
    <cellStyle name="_Book1 (2)_Book2_Adj Bench DR 3 for Initial Briefs (Electric) 2" xfId="1241"/>
    <cellStyle name="_Book1 (2)_Book2_Adj Bench DR 3 for Initial Briefs (Electric) 2 2" xfId="1242"/>
    <cellStyle name="_Book1 (2)_Book2_Adj Bench DR 3 for Initial Briefs (Electric) 3" xfId="1243"/>
    <cellStyle name="_Book1 (2)_Book2_Adj Bench DR 3 for Initial Briefs (Electric)_DEM-WP(C) ENERG10C--ctn Mid-C_042010 2010GRC" xfId="1244"/>
    <cellStyle name="_Book1 (2)_Book2_DEM-WP(C) ENERG10C--ctn Mid-C_042010 2010GRC" xfId="1245"/>
    <cellStyle name="_Book1 (2)_Book2_Electric Rev Req Model (2009 GRC) Rebuttal" xfId="1246"/>
    <cellStyle name="_Book1 (2)_Book2_Electric Rev Req Model (2009 GRC) Rebuttal 2" xfId="1247"/>
    <cellStyle name="_Book1 (2)_Book2_Electric Rev Req Model (2009 GRC) Rebuttal 2 2" xfId="1248"/>
    <cellStyle name="_Book1 (2)_Book2_Electric Rev Req Model (2009 GRC) Rebuttal 3" xfId="1249"/>
    <cellStyle name="_Book1 (2)_Book2_Electric Rev Req Model (2009 GRC) Rebuttal REmoval of New  WH Solar AdjustMI" xfId="1250"/>
    <cellStyle name="_Book1 (2)_Book2_Electric Rev Req Model (2009 GRC) Rebuttal REmoval of New  WH Solar AdjustMI 2" xfId="1251"/>
    <cellStyle name="_Book1 (2)_Book2_Electric Rev Req Model (2009 GRC) Rebuttal REmoval of New  WH Solar AdjustMI 2 2" xfId="1252"/>
    <cellStyle name="_Book1 (2)_Book2_Electric Rev Req Model (2009 GRC) Rebuttal REmoval of New  WH Solar AdjustMI 3" xfId="1253"/>
    <cellStyle name="_Book1 (2)_Book2_Electric Rev Req Model (2009 GRC) Rebuttal REmoval of New  WH Solar AdjustMI_DEM-WP(C) ENERG10C--ctn Mid-C_042010 2010GRC" xfId="1254"/>
    <cellStyle name="_Book1 (2)_Book2_Electric Rev Req Model (2009 GRC) Revised 01-18-2010" xfId="1255"/>
    <cellStyle name="_Book1 (2)_Book2_Electric Rev Req Model (2009 GRC) Revised 01-18-2010 2" xfId="1256"/>
    <cellStyle name="_Book1 (2)_Book2_Electric Rev Req Model (2009 GRC) Revised 01-18-2010 2 2" xfId="1257"/>
    <cellStyle name="_Book1 (2)_Book2_Electric Rev Req Model (2009 GRC) Revised 01-18-2010 3" xfId="1258"/>
    <cellStyle name="_Book1 (2)_Book2_Electric Rev Req Model (2009 GRC) Revised 01-18-2010_DEM-WP(C) ENERG10C--ctn Mid-C_042010 2010GRC" xfId="1259"/>
    <cellStyle name="_Book1 (2)_Book2_Final Order Electric EXHIBIT A-1" xfId="1260"/>
    <cellStyle name="_Book1 (2)_Book2_Final Order Electric EXHIBIT A-1 2" xfId="1261"/>
    <cellStyle name="_Book1 (2)_Book2_Final Order Electric EXHIBIT A-1 2 2" xfId="1262"/>
    <cellStyle name="_Book1 (2)_Book2_Final Order Electric EXHIBIT A-1 3" xfId="1263"/>
    <cellStyle name="_Book1 (2)_Book4" xfId="1264"/>
    <cellStyle name="_Book1 (2)_Book4 2" xfId="1265"/>
    <cellStyle name="_Book1 (2)_Book4 2 2" xfId="1266"/>
    <cellStyle name="_Book1 (2)_Book4 3" xfId="1267"/>
    <cellStyle name="_Book1 (2)_Book4_DEM-WP(C) ENERG10C--ctn Mid-C_042010 2010GRC" xfId="1268"/>
    <cellStyle name="_Book1 (2)_Book9" xfId="22"/>
    <cellStyle name="_Book1 (2)_Book9 2" xfId="1269"/>
    <cellStyle name="_Book1 (2)_Book9 2 2" xfId="1270"/>
    <cellStyle name="_Book1 (2)_Book9 3" xfId="1271"/>
    <cellStyle name="_Book1 (2)_Book9_DEM-WP(C) ENERG10C--ctn Mid-C_042010 2010GRC" xfId="1272"/>
    <cellStyle name="_Book1 (2)_Chelan PUD Power Costs (8-10)" xfId="1273"/>
    <cellStyle name="_Book1 (2)_DEM-WP(C) Chelan Power Costs" xfId="1274"/>
    <cellStyle name="_Book1 (2)_DEM-WP(C) ENERG10C--ctn Mid-C_042010 2010GRC" xfId="1275"/>
    <cellStyle name="_Book1 (2)_DEM-WP(C) Gas Transport 2010GRC" xfId="1276"/>
    <cellStyle name="_Book1 (2)_Gas Rev Req Model (2010 GRC)" xfId="1277"/>
    <cellStyle name="_Book1 (2)_INPUTS" xfId="1278"/>
    <cellStyle name="_Book1 (2)_INPUTS 2" xfId="1279"/>
    <cellStyle name="_Book1 (2)_INPUTS 2 2" xfId="1280"/>
    <cellStyle name="_Book1 (2)_INPUTS 3" xfId="1281"/>
    <cellStyle name="_Book1 (2)_NIM Summary" xfId="1282"/>
    <cellStyle name="_Book1 (2)_NIM Summary 09GRC" xfId="1283"/>
    <cellStyle name="_Book1 (2)_NIM Summary 09GRC 2" xfId="1284"/>
    <cellStyle name="_Book1 (2)_NIM Summary 09GRC_DEM-WP(C) ENERG10C--ctn Mid-C_042010 2010GRC" xfId="1285"/>
    <cellStyle name="_Book1 (2)_NIM Summary 2" xfId="1286"/>
    <cellStyle name="_Book1 (2)_NIM Summary 3" xfId="1287"/>
    <cellStyle name="_Book1 (2)_NIM Summary 4" xfId="1288"/>
    <cellStyle name="_Book1 (2)_NIM Summary 5" xfId="1289"/>
    <cellStyle name="_Book1 (2)_NIM Summary 6" xfId="1290"/>
    <cellStyle name="_Book1 (2)_NIM Summary 7" xfId="1291"/>
    <cellStyle name="_Book1 (2)_NIM Summary 8" xfId="1292"/>
    <cellStyle name="_Book1 (2)_NIM Summary 9" xfId="1293"/>
    <cellStyle name="_Book1 (2)_NIM Summary_DEM-WP(C) ENERG10C--ctn Mid-C_042010 2010GRC" xfId="1294"/>
    <cellStyle name="_Book1 (2)_PCA 10 -  Exhibit D from A Kellogg Jan 2011" xfId="1295"/>
    <cellStyle name="_Book1 (2)_PCA 10 -  Exhibit D from A Kellogg July 2011" xfId="1296"/>
    <cellStyle name="_Book1 (2)_PCA 10 -  Exhibit D from S Free Rcv'd 12-11" xfId="1297"/>
    <cellStyle name="_Book1 (2)_PCA 9 -  Exhibit D April 2010" xfId="1298"/>
    <cellStyle name="_Book1 (2)_PCA 9 -  Exhibit D April 2010 (3)" xfId="1299"/>
    <cellStyle name="_Book1 (2)_PCA 9 -  Exhibit D April 2010 (3) 2" xfId="1300"/>
    <cellStyle name="_Book1 (2)_PCA 9 -  Exhibit D April 2010 (3)_DEM-WP(C) ENERG10C--ctn Mid-C_042010 2010GRC" xfId="1301"/>
    <cellStyle name="_Book1 (2)_PCA 9 -  Exhibit D Nov 2010" xfId="1302"/>
    <cellStyle name="_Book1 (2)_PCA 9 - Exhibit D at August 2010" xfId="1303"/>
    <cellStyle name="_Book1 (2)_PCA 9 - Exhibit D June 2010 GRC" xfId="1304"/>
    <cellStyle name="_Book1 (2)_Power Costs - Comparison bx Rbtl-Staff-Jt-PC" xfId="1305"/>
    <cellStyle name="_Book1 (2)_Power Costs - Comparison bx Rbtl-Staff-Jt-PC 2" xfId="1306"/>
    <cellStyle name="_Book1 (2)_Power Costs - Comparison bx Rbtl-Staff-Jt-PC 2 2" xfId="1307"/>
    <cellStyle name="_Book1 (2)_Power Costs - Comparison bx Rbtl-Staff-Jt-PC 3" xfId="1308"/>
    <cellStyle name="_Book1 (2)_Power Costs - Comparison bx Rbtl-Staff-Jt-PC_Adj Bench DR 3 for Initial Briefs (Electric)" xfId="1309"/>
    <cellStyle name="_Book1 (2)_Power Costs - Comparison bx Rbtl-Staff-Jt-PC_Adj Bench DR 3 for Initial Briefs (Electric) 2" xfId="1310"/>
    <cellStyle name="_Book1 (2)_Power Costs - Comparison bx Rbtl-Staff-Jt-PC_Adj Bench DR 3 for Initial Briefs (Electric) 2 2" xfId="1311"/>
    <cellStyle name="_Book1 (2)_Power Costs - Comparison bx Rbtl-Staff-Jt-PC_Adj Bench DR 3 for Initial Briefs (Electric) 3" xfId="1312"/>
    <cellStyle name="_Book1 (2)_Power Costs - Comparison bx Rbtl-Staff-Jt-PC_Adj Bench DR 3 for Initial Briefs (Electric)_DEM-WP(C) ENERG10C--ctn Mid-C_042010 2010GRC" xfId="1313"/>
    <cellStyle name="_Book1 (2)_Power Costs - Comparison bx Rbtl-Staff-Jt-PC_DEM-WP(C) ENERG10C--ctn Mid-C_042010 2010GRC" xfId="1314"/>
    <cellStyle name="_Book1 (2)_Power Costs - Comparison bx Rbtl-Staff-Jt-PC_Electric Rev Req Model (2009 GRC) Rebuttal" xfId="1315"/>
    <cellStyle name="_Book1 (2)_Power Costs - Comparison bx Rbtl-Staff-Jt-PC_Electric Rev Req Model (2009 GRC) Rebuttal 2" xfId="1316"/>
    <cellStyle name="_Book1 (2)_Power Costs - Comparison bx Rbtl-Staff-Jt-PC_Electric Rev Req Model (2009 GRC) Rebuttal 2 2" xfId="1317"/>
    <cellStyle name="_Book1 (2)_Power Costs - Comparison bx Rbtl-Staff-Jt-PC_Electric Rev Req Model (2009 GRC) Rebuttal 3" xfId="1318"/>
    <cellStyle name="_Book1 (2)_Power Costs - Comparison bx Rbtl-Staff-Jt-PC_Electric Rev Req Model (2009 GRC) Rebuttal REmoval of New  WH Solar AdjustMI" xfId="1319"/>
    <cellStyle name="_Book1 (2)_Power Costs - Comparison bx Rbtl-Staff-Jt-PC_Electric Rev Req Model (2009 GRC) Rebuttal REmoval of New  WH Solar AdjustMI 2" xfId="1320"/>
    <cellStyle name="_Book1 (2)_Power Costs - Comparison bx Rbtl-Staff-Jt-PC_Electric Rev Req Model (2009 GRC) Rebuttal REmoval of New  WH Solar AdjustMI 2 2" xfId="1321"/>
    <cellStyle name="_Book1 (2)_Power Costs - Comparison bx Rbtl-Staff-Jt-PC_Electric Rev Req Model (2009 GRC) Rebuttal REmoval of New  WH Solar AdjustMI 3" xfId="1322"/>
    <cellStyle name="_Book1 (2)_Power Costs - Comparison bx Rbtl-Staff-Jt-PC_Electric Rev Req Model (2009 GRC) Rebuttal REmoval of New  WH Solar AdjustMI_DEM-WP(C) ENERG10C--ctn Mid-C_042010 2010GRC" xfId="1323"/>
    <cellStyle name="_Book1 (2)_Power Costs - Comparison bx Rbtl-Staff-Jt-PC_Electric Rev Req Model (2009 GRC) Revised 01-18-2010" xfId="1324"/>
    <cellStyle name="_Book1 (2)_Power Costs - Comparison bx Rbtl-Staff-Jt-PC_Electric Rev Req Model (2009 GRC) Revised 01-18-2010 2" xfId="1325"/>
    <cellStyle name="_Book1 (2)_Power Costs - Comparison bx Rbtl-Staff-Jt-PC_Electric Rev Req Model (2009 GRC) Revised 01-18-2010 2 2" xfId="1326"/>
    <cellStyle name="_Book1 (2)_Power Costs - Comparison bx Rbtl-Staff-Jt-PC_Electric Rev Req Model (2009 GRC) Revised 01-18-2010 3" xfId="1327"/>
    <cellStyle name="_Book1 (2)_Power Costs - Comparison bx Rbtl-Staff-Jt-PC_Electric Rev Req Model (2009 GRC) Revised 01-18-2010_DEM-WP(C) ENERG10C--ctn Mid-C_042010 2010GRC" xfId="1328"/>
    <cellStyle name="_Book1 (2)_Power Costs - Comparison bx Rbtl-Staff-Jt-PC_Final Order Electric EXHIBIT A-1" xfId="1329"/>
    <cellStyle name="_Book1 (2)_Power Costs - Comparison bx Rbtl-Staff-Jt-PC_Final Order Electric EXHIBIT A-1 2" xfId="1330"/>
    <cellStyle name="_Book1 (2)_Power Costs - Comparison bx Rbtl-Staff-Jt-PC_Final Order Electric EXHIBIT A-1 2 2" xfId="1331"/>
    <cellStyle name="_Book1 (2)_Power Costs - Comparison bx Rbtl-Staff-Jt-PC_Final Order Electric EXHIBIT A-1 3" xfId="1332"/>
    <cellStyle name="_Book1 (2)_Production Adj 4.37" xfId="1333"/>
    <cellStyle name="_Book1 (2)_Production Adj 4.37 2" xfId="1334"/>
    <cellStyle name="_Book1 (2)_Production Adj 4.37 2 2" xfId="1335"/>
    <cellStyle name="_Book1 (2)_Production Adj 4.37 3" xfId="1336"/>
    <cellStyle name="_Book1 (2)_Purchased Power Adj 4.03" xfId="1337"/>
    <cellStyle name="_Book1 (2)_Purchased Power Adj 4.03 2" xfId="1338"/>
    <cellStyle name="_Book1 (2)_Purchased Power Adj 4.03 2 2" xfId="1339"/>
    <cellStyle name="_Book1 (2)_Purchased Power Adj 4.03 3" xfId="1340"/>
    <cellStyle name="_Book1 (2)_Rebuttal Power Costs" xfId="1341"/>
    <cellStyle name="_Book1 (2)_Rebuttal Power Costs 2" xfId="1342"/>
    <cellStyle name="_Book1 (2)_Rebuttal Power Costs 2 2" xfId="1343"/>
    <cellStyle name="_Book1 (2)_Rebuttal Power Costs 3" xfId="1344"/>
    <cellStyle name="_Book1 (2)_Rebuttal Power Costs_Adj Bench DR 3 for Initial Briefs (Electric)" xfId="1345"/>
    <cellStyle name="_Book1 (2)_Rebuttal Power Costs_Adj Bench DR 3 for Initial Briefs (Electric) 2" xfId="1346"/>
    <cellStyle name="_Book1 (2)_Rebuttal Power Costs_Adj Bench DR 3 for Initial Briefs (Electric) 2 2" xfId="1347"/>
    <cellStyle name="_Book1 (2)_Rebuttal Power Costs_Adj Bench DR 3 for Initial Briefs (Electric) 3" xfId="1348"/>
    <cellStyle name="_Book1 (2)_Rebuttal Power Costs_Adj Bench DR 3 for Initial Briefs (Electric)_DEM-WP(C) ENERG10C--ctn Mid-C_042010 2010GRC" xfId="1349"/>
    <cellStyle name="_Book1 (2)_Rebuttal Power Costs_DEM-WP(C) ENERG10C--ctn Mid-C_042010 2010GRC" xfId="1350"/>
    <cellStyle name="_Book1 (2)_Rebuttal Power Costs_Electric Rev Req Model (2009 GRC) Rebuttal" xfId="1351"/>
    <cellStyle name="_Book1 (2)_Rebuttal Power Costs_Electric Rev Req Model (2009 GRC) Rebuttal 2" xfId="1352"/>
    <cellStyle name="_Book1 (2)_Rebuttal Power Costs_Electric Rev Req Model (2009 GRC) Rebuttal 2 2" xfId="1353"/>
    <cellStyle name="_Book1 (2)_Rebuttal Power Costs_Electric Rev Req Model (2009 GRC) Rebuttal 3" xfId="1354"/>
    <cellStyle name="_Book1 (2)_Rebuttal Power Costs_Electric Rev Req Model (2009 GRC) Rebuttal REmoval of New  WH Solar AdjustMI" xfId="1355"/>
    <cellStyle name="_Book1 (2)_Rebuttal Power Costs_Electric Rev Req Model (2009 GRC) Rebuttal REmoval of New  WH Solar AdjustMI 2" xfId="1356"/>
    <cellStyle name="_Book1 (2)_Rebuttal Power Costs_Electric Rev Req Model (2009 GRC) Rebuttal REmoval of New  WH Solar AdjustMI 2 2" xfId="1357"/>
    <cellStyle name="_Book1 (2)_Rebuttal Power Costs_Electric Rev Req Model (2009 GRC) Rebuttal REmoval of New  WH Solar AdjustMI 3" xfId="1358"/>
    <cellStyle name="_Book1 (2)_Rebuttal Power Costs_Electric Rev Req Model (2009 GRC) Rebuttal REmoval of New  WH Solar AdjustMI_DEM-WP(C) ENERG10C--ctn Mid-C_042010 2010GRC" xfId="1359"/>
    <cellStyle name="_Book1 (2)_Rebuttal Power Costs_Electric Rev Req Model (2009 GRC) Revised 01-18-2010" xfId="1360"/>
    <cellStyle name="_Book1 (2)_Rebuttal Power Costs_Electric Rev Req Model (2009 GRC) Revised 01-18-2010 2" xfId="1361"/>
    <cellStyle name="_Book1 (2)_Rebuttal Power Costs_Electric Rev Req Model (2009 GRC) Revised 01-18-2010 2 2" xfId="1362"/>
    <cellStyle name="_Book1 (2)_Rebuttal Power Costs_Electric Rev Req Model (2009 GRC) Revised 01-18-2010 3" xfId="1363"/>
    <cellStyle name="_Book1 (2)_Rebuttal Power Costs_Electric Rev Req Model (2009 GRC) Revised 01-18-2010_DEM-WP(C) ENERG10C--ctn Mid-C_042010 2010GRC" xfId="1364"/>
    <cellStyle name="_Book1 (2)_Rebuttal Power Costs_Final Order Electric EXHIBIT A-1" xfId="1365"/>
    <cellStyle name="_Book1 (2)_Rebuttal Power Costs_Final Order Electric EXHIBIT A-1 2" xfId="1366"/>
    <cellStyle name="_Book1 (2)_Rebuttal Power Costs_Final Order Electric EXHIBIT A-1 2 2" xfId="1367"/>
    <cellStyle name="_Book1 (2)_Rebuttal Power Costs_Final Order Electric EXHIBIT A-1 3" xfId="1368"/>
    <cellStyle name="_Book1 (2)_ROR &amp; CONV FACTOR" xfId="1369"/>
    <cellStyle name="_Book1 (2)_ROR &amp; CONV FACTOR 2" xfId="1370"/>
    <cellStyle name="_Book1 (2)_ROR &amp; CONV FACTOR 2 2" xfId="1371"/>
    <cellStyle name="_Book1 (2)_ROR &amp; CONV FACTOR 3" xfId="1372"/>
    <cellStyle name="_Book1 (2)_ROR 5.02" xfId="1373"/>
    <cellStyle name="_Book1 (2)_ROR 5.02 2" xfId="1374"/>
    <cellStyle name="_Book1 (2)_ROR 5.02 2 2" xfId="1375"/>
    <cellStyle name="_Book1 (2)_ROR 5.02 3" xfId="1376"/>
    <cellStyle name="_Book1 (2)_Wind Integration 10GRC" xfId="1377"/>
    <cellStyle name="_Book1 (2)_Wind Integration 10GRC 2" xfId="1378"/>
    <cellStyle name="_Book1 (2)_Wind Integration 10GRC_DEM-WP(C) ENERG10C--ctn Mid-C_042010 2010GRC" xfId="1379"/>
    <cellStyle name="_Book1 10" xfId="1380"/>
    <cellStyle name="_Book1 10 2" xfId="1381"/>
    <cellStyle name="_Book1 11" xfId="1382"/>
    <cellStyle name="_Book1 11 2" xfId="1383"/>
    <cellStyle name="_Book1 12" xfId="1384"/>
    <cellStyle name="_Book1 12 2" xfId="1385"/>
    <cellStyle name="_Book1 13" xfId="1386"/>
    <cellStyle name="_Book1 13 2" xfId="1387"/>
    <cellStyle name="_Book1 14" xfId="1388"/>
    <cellStyle name="_Book1 14 2" xfId="1389"/>
    <cellStyle name="_Book1 15" xfId="1390"/>
    <cellStyle name="_Book1 16" xfId="1391"/>
    <cellStyle name="_Book1 17" xfId="1392"/>
    <cellStyle name="_Book1 17 2" xfId="1393"/>
    <cellStyle name="_Book1 18" xfId="1394"/>
    <cellStyle name="_Book1 18 2" xfId="1395"/>
    <cellStyle name="_Book1 19" xfId="1396"/>
    <cellStyle name="_Book1 19 2" xfId="1397"/>
    <cellStyle name="_Book1 2" xfId="23"/>
    <cellStyle name="_Book1 2 2" xfId="1398"/>
    <cellStyle name="_Book1 2 2 2" xfId="1399"/>
    <cellStyle name="_Book1 2 3" xfId="1400"/>
    <cellStyle name="_Book1 20" xfId="1401"/>
    <cellStyle name="_Book1 20 2" xfId="1402"/>
    <cellStyle name="_Book1 21" xfId="1403"/>
    <cellStyle name="_Book1 21 2" xfId="1404"/>
    <cellStyle name="_Book1 3" xfId="24"/>
    <cellStyle name="_Book1 3 2" xfId="1405"/>
    <cellStyle name="_Book1 4" xfId="1406"/>
    <cellStyle name="_Book1 4 2" xfId="1407"/>
    <cellStyle name="_Book1 5" xfId="1408"/>
    <cellStyle name="_Book1 5 2" xfId="1409"/>
    <cellStyle name="_Book1 6" xfId="1410"/>
    <cellStyle name="_Book1 6 2" xfId="1411"/>
    <cellStyle name="_Book1 7" xfId="1412"/>
    <cellStyle name="_Book1 7 2" xfId="1413"/>
    <cellStyle name="_Book1 8" xfId="1414"/>
    <cellStyle name="_Book1 8 2" xfId="1415"/>
    <cellStyle name="_Book1 9" xfId="1416"/>
    <cellStyle name="_Book1 9 2" xfId="1417"/>
    <cellStyle name="_Book1_(C) WHE Proforma with ITC cash grant 10 Yr Amort_for deferral_102809" xfId="1418"/>
    <cellStyle name="_Book1_(C) WHE Proforma with ITC cash grant 10 Yr Amort_for deferral_102809 2" xfId="1419"/>
    <cellStyle name="_Book1_(C) WHE Proforma with ITC cash grant 10 Yr Amort_for deferral_102809 2 2" xfId="1420"/>
    <cellStyle name="_Book1_(C) WHE Proforma with ITC cash grant 10 Yr Amort_for deferral_102809 3" xfId="1421"/>
    <cellStyle name="_Book1_(C) WHE Proforma with ITC cash grant 10 Yr Amort_for deferral_102809_16.07E Wild Horse Wind Expansionwrkingfile" xfId="1422"/>
    <cellStyle name="_Book1_(C) WHE Proforma with ITC cash grant 10 Yr Amort_for deferral_102809_16.07E Wild Horse Wind Expansionwrkingfile 2" xfId="1423"/>
    <cellStyle name="_Book1_(C) WHE Proforma with ITC cash grant 10 Yr Amort_for deferral_102809_16.07E Wild Horse Wind Expansionwrkingfile 2 2" xfId="1424"/>
    <cellStyle name="_Book1_(C) WHE Proforma with ITC cash grant 10 Yr Amort_for deferral_102809_16.07E Wild Horse Wind Expansionwrkingfile 3" xfId="1425"/>
    <cellStyle name="_Book1_(C) WHE Proforma with ITC cash grant 10 Yr Amort_for deferral_102809_16.07E Wild Horse Wind Expansionwrkingfile SF" xfId="1426"/>
    <cellStyle name="_Book1_(C) WHE Proforma with ITC cash grant 10 Yr Amort_for deferral_102809_16.07E Wild Horse Wind Expansionwrkingfile SF 2" xfId="1427"/>
    <cellStyle name="_Book1_(C) WHE Proforma with ITC cash grant 10 Yr Amort_for deferral_102809_16.07E Wild Horse Wind Expansionwrkingfile SF 2 2" xfId="1428"/>
    <cellStyle name="_Book1_(C) WHE Proforma with ITC cash grant 10 Yr Amort_for deferral_102809_16.07E Wild Horse Wind Expansionwrkingfile SF 3" xfId="1429"/>
    <cellStyle name="_Book1_(C) WHE Proforma with ITC cash grant 10 Yr Amort_for deferral_102809_16.07E Wild Horse Wind Expansionwrkingfile SF_DEM-WP(C) ENERG10C--ctn Mid-C_042010 2010GRC" xfId="1430"/>
    <cellStyle name="_Book1_(C) WHE Proforma with ITC cash grant 10 Yr Amort_for deferral_102809_16.07E Wild Horse Wind Expansionwrkingfile_DEM-WP(C) ENERG10C--ctn Mid-C_042010 2010GRC" xfId="1431"/>
    <cellStyle name="_Book1_(C) WHE Proforma with ITC cash grant 10 Yr Amort_for deferral_102809_16.37E Wild Horse Expansion DeferralRevwrkingfile SF" xfId="1432"/>
    <cellStyle name="_Book1_(C) WHE Proforma with ITC cash grant 10 Yr Amort_for deferral_102809_16.37E Wild Horse Expansion DeferralRevwrkingfile SF 2" xfId="1433"/>
    <cellStyle name="_Book1_(C) WHE Proforma with ITC cash grant 10 Yr Amort_for deferral_102809_16.37E Wild Horse Expansion DeferralRevwrkingfile SF 2 2" xfId="1434"/>
    <cellStyle name="_Book1_(C) WHE Proforma with ITC cash grant 10 Yr Amort_for deferral_102809_16.37E Wild Horse Expansion DeferralRevwrkingfile SF 3" xfId="1435"/>
    <cellStyle name="_Book1_(C) WHE Proforma with ITC cash grant 10 Yr Amort_for deferral_102809_16.37E Wild Horse Expansion DeferralRevwrkingfile SF_DEM-WP(C) ENERG10C--ctn Mid-C_042010 2010GRC" xfId="1436"/>
    <cellStyle name="_Book1_(C) WHE Proforma with ITC cash grant 10 Yr Amort_for deferral_102809_DEM-WP(C) ENERG10C--ctn Mid-C_042010 2010GRC" xfId="1437"/>
    <cellStyle name="_Book1_(C) WHE Proforma with ITC cash grant 10 Yr Amort_for rebuttal_120709" xfId="1438"/>
    <cellStyle name="_Book1_(C) WHE Proforma with ITC cash grant 10 Yr Amort_for rebuttal_120709 2" xfId="1439"/>
    <cellStyle name="_Book1_(C) WHE Proforma with ITC cash grant 10 Yr Amort_for rebuttal_120709 2 2" xfId="1440"/>
    <cellStyle name="_Book1_(C) WHE Proforma with ITC cash grant 10 Yr Amort_for rebuttal_120709 3" xfId="1441"/>
    <cellStyle name="_Book1_(C) WHE Proforma with ITC cash grant 10 Yr Amort_for rebuttal_120709_DEM-WP(C) ENERG10C--ctn Mid-C_042010 2010GRC" xfId="1442"/>
    <cellStyle name="_Book1_04.07E Wild Horse Wind Expansion" xfId="1443"/>
    <cellStyle name="_Book1_04.07E Wild Horse Wind Expansion 2" xfId="1444"/>
    <cellStyle name="_Book1_04.07E Wild Horse Wind Expansion 2 2" xfId="1445"/>
    <cellStyle name="_Book1_04.07E Wild Horse Wind Expansion 3" xfId="1446"/>
    <cellStyle name="_Book1_04.07E Wild Horse Wind Expansion_16.07E Wild Horse Wind Expansionwrkingfile" xfId="1447"/>
    <cellStyle name="_Book1_04.07E Wild Horse Wind Expansion_16.07E Wild Horse Wind Expansionwrkingfile 2" xfId="1448"/>
    <cellStyle name="_Book1_04.07E Wild Horse Wind Expansion_16.07E Wild Horse Wind Expansionwrkingfile 2 2" xfId="1449"/>
    <cellStyle name="_Book1_04.07E Wild Horse Wind Expansion_16.07E Wild Horse Wind Expansionwrkingfile 3" xfId="1450"/>
    <cellStyle name="_Book1_04.07E Wild Horse Wind Expansion_16.07E Wild Horse Wind Expansionwrkingfile SF" xfId="1451"/>
    <cellStyle name="_Book1_04.07E Wild Horse Wind Expansion_16.07E Wild Horse Wind Expansionwrkingfile SF 2" xfId="1452"/>
    <cellStyle name="_Book1_04.07E Wild Horse Wind Expansion_16.07E Wild Horse Wind Expansionwrkingfile SF 2 2" xfId="1453"/>
    <cellStyle name="_Book1_04.07E Wild Horse Wind Expansion_16.07E Wild Horse Wind Expansionwrkingfile SF 3" xfId="1454"/>
    <cellStyle name="_Book1_04.07E Wild Horse Wind Expansion_16.07E Wild Horse Wind Expansionwrkingfile SF_DEM-WP(C) ENERG10C--ctn Mid-C_042010 2010GRC" xfId="1455"/>
    <cellStyle name="_Book1_04.07E Wild Horse Wind Expansion_16.07E Wild Horse Wind Expansionwrkingfile_DEM-WP(C) ENERG10C--ctn Mid-C_042010 2010GRC" xfId="1456"/>
    <cellStyle name="_Book1_04.07E Wild Horse Wind Expansion_16.37E Wild Horse Expansion DeferralRevwrkingfile SF" xfId="1457"/>
    <cellStyle name="_Book1_04.07E Wild Horse Wind Expansion_16.37E Wild Horse Expansion DeferralRevwrkingfile SF 2" xfId="1458"/>
    <cellStyle name="_Book1_04.07E Wild Horse Wind Expansion_16.37E Wild Horse Expansion DeferralRevwrkingfile SF 2 2" xfId="1459"/>
    <cellStyle name="_Book1_04.07E Wild Horse Wind Expansion_16.37E Wild Horse Expansion DeferralRevwrkingfile SF 3" xfId="1460"/>
    <cellStyle name="_Book1_04.07E Wild Horse Wind Expansion_16.37E Wild Horse Expansion DeferralRevwrkingfile SF_DEM-WP(C) ENERG10C--ctn Mid-C_042010 2010GRC" xfId="1461"/>
    <cellStyle name="_Book1_04.07E Wild Horse Wind Expansion_DEM-WP(C) ENERG10C--ctn Mid-C_042010 2010GRC" xfId="1462"/>
    <cellStyle name="_Book1_16.07E Wild Horse Wind Expansionwrkingfile" xfId="1463"/>
    <cellStyle name="_Book1_16.07E Wild Horse Wind Expansionwrkingfile 2" xfId="1464"/>
    <cellStyle name="_Book1_16.07E Wild Horse Wind Expansionwrkingfile 2 2" xfId="1465"/>
    <cellStyle name="_Book1_16.07E Wild Horse Wind Expansionwrkingfile 3" xfId="1466"/>
    <cellStyle name="_Book1_16.07E Wild Horse Wind Expansionwrkingfile SF" xfId="1467"/>
    <cellStyle name="_Book1_16.07E Wild Horse Wind Expansionwrkingfile SF 2" xfId="1468"/>
    <cellStyle name="_Book1_16.07E Wild Horse Wind Expansionwrkingfile SF 2 2" xfId="1469"/>
    <cellStyle name="_Book1_16.07E Wild Horse Wind Expansionwrkingfile SF 3" xfId="1470"/>
    <cellStyle name="_Book1_16.07E Wild Horse Wind Expansionwrkingfile SF_DEM-WP(C) ENERG10C--ctn Mid-C_042010 2010GRC" xfId="1471"/>
    <cellStyle name="_Book1_16.07E Wild Horse Wind Expansionwrkingfile_DEM-WP(C) ENERG10C--ctn Mid-C_042010 2010GRC" xfId="1472"/>
    <cellStyle name="_Book1_16.37E Wild Horse Expansion DeferralRevwrkingfile SF" xfId="1473"/>
    <cellStyle name="_Book1_16.37E Wild Horse Expansion DeferralRevwrkingfile SF 2" xfId="1474"/>
    <cellStyle name="_Book1_16.37E Wild Horse Expansion DeferralRevwrkingfile SF 2 2" xfId="1475"/>
    <cellStyle name="_Book1_16.37E Wild Horse Expansion DeferralRevwrkingfile SF 3" xfId="1476"/>
    <cellStyle name="_Book1_16.37E Wild Horse Expansion DeferralRevwrkingfile SF_DEM-WP(C) ENERG10C--ctn Mid-C_042010 2010GRC" xfId="1477"/>
    <cellStyle name="_Book1_2009 Compliance Filing PCA Exhibits for GRC" xfId="1478"/>
    <cellStyle name="_Book1_2009 GRC Compl Filing - Exhibit D" xfId="1479"/>
    <cellStyle name="_Book1_2009 GRC Compl Filing - Exhibit D 2" xfId="1480"/>
    <cellStyle name="_Book1_2009 GRC Compl Filing - Exhibit D_DEM-WP(C) ENERG10C--ctn Mid-C_042010 2010GRC" xfId="1481"/>
    <cellStyle name="_Book1_3.01 Income Statement" xfId="25"/>
    <cellStyle name="_Book1_4 31 Regulatory Assets and Liabilities  7 06- Exhibit D" xfId="1482"/>
    <cellStyle name="_Book1_4 31 Regulatory Assets and Liabilities  7 06- Exhibit D 2" xfId="1483"/>
    <cellStyle name="_Book1_4 31 Regulatory Assets and Liabilities  7 06- Exhibit D 2 2" xfId="1484"/>
    <cellStyle name="_Book1_4 31 Regulatory Assets and Liabilities  7 06- Exhibit D 3" xfId="1485"/>
    <cellStyle name="_Book1_4 31 Regulatory Assets and Liabilities  7 06- Exhibit D_DEM-WP(C) ENERG10C--ctn Mid-C_042010 2010GRC" xfId="1486"/>
    <cellStyle name="_Book1_4 31 Regulatory Assets and Liabilities  7 06- Exhibit D_NIM Summary" xfId="1487"/>
    <cellStyle name="_Book1_4 31 Regulatory Assets and Liabilities  7 06- Exhibit D_NIM Summary 2" xfId="1488"/>
    <cellStyle name="_Book1_4 31 Regulatory Assets and Liabilities  7 06- Exhibit D_NIM Summary_DEM-WP(C) ENERG10C--ctn Mid-C_042010 2010GRC" xfId="1489"/>
    <cellStyle name="_Book1_4 31 Regulatory Assets and Liabilities  7 06- Exhibit D_NIM+O&amp;M" xfId="1490"/>
    <cellStyle name="_Book1_4 31 Regulatory Assets and Liabilities  7 06- Exhibit D_NIM+O&amp;M Monthly" xfId="1491"/>
    <cellStyle name="_Book1_4 31E Reg Asset  Liab and EXH D" xfId="1492"/>
    <cellStyle name="_Book1_4 31E Reg Asset  Liab and EXH D _ Aug 10 Filing (2)" xfId="1493"/>
    <cellStyle name="_Book1_4 32 Regulatory Assets and Liabilities  7 06- Exhibit D" xfId="1494"/>
    <cellStyle name="_Book1_4 32 Regulatory Assets and Liabilities  7 06- Exhibit D 2" xfId="1495"/>
    <cellStyle name="_Book1_4 32 Regulatory Assets and Liabilities  7 06- Exhibit D 2 2" xfId="1496"/>
    <cellStyle name="_Book1_4 32 Regulatory Assets and Liabilities  7 06- Exhibit D 3" xfId="1497"/>
    <cellStyle name="_Book1_4 32 Regulatory Assets and Liabilities  7 06- Exhibit D_DEM-WP(C) ENERG10C--ctn Mid-C_042010 2010GRC" xfId="1498"/>
    <cellStyle name="_Book1_4 32 Regulatory Assets and Liabilities  7 06- Exhibit D_NIM Summary" xfId="1499"/>
    <cellStyle name="_Book1_4 32 Regulatory Assets and Liabilities  7 06- Exhibit D_NIM Summary 2" xfId="1500"/>
    <cellStyle name="_Book1_4 32 Regulatory Assets and Liabilities  7 06- Exhibit D_NIM Summary_DEM-WP(C) ENERG10C--ctn Mid-C_042010 2010GRC" xfId="1501"/>
    <cellStyle name="_Book1_4 32 Regulatory Assets and Liabilities  7 06- Exhibit D_NIM+O&amp;M" xfId="1502"/>
    <cellStyle name="_Book1_4 32 Regulatory Assets and Liabilities  7 06- Exhibit D_NIM+O&amp;M Monthly" xfId="1503"/>
    <cellStyle name="_Book1_AURORA Total New" xfId="1504"/>
    <cellStyle name="_Book1_AURORA Total New 2" xfId="1505"/>
    <cellStyle name="_Book1_Book2" xfId="1506"/>
    <cellStyle name="_Book1_Book2 2" xfId="1507"/>
    <cellStyle name="_Book1_Book2 2 2" xfId="1508"/>
    <cellStyle name="_Book1_Book2 3" xfId="1509"/>
    <cellStyle name="_Book1_Book2_Adj Bench DR 3 for Initial Briefs (Electric)" xfId="1510"/>
    <cellStyle name="_Book1_Book2_Adj Bench DR 3 for Initial Briefs (Electric) 2" xfId="1511"/>
    <cellStyle name="_Book1_Book2_Adj Bench DR 3 for Initial Briefs (Electric) 2 2" xfId="1512"/>
    <cellStyle name="_Book1_Book2_Adj Bench DR 3 for Initial Briefs (Electric) 3" xfId="1513"/>
    <cellStyle name="_Book1_Book2_Adj Bench DR 3 for Initial Briefs (Electric)_DEM-WP(C) ENERG10C--ctn Mid-C_042010 2010GRC" xfId="1514"/>
    <cellStyle name="_Book1_Book2_DEM-WP(C) ENERG10C--ctn Mid-C_042010 2010GRC" xfId="1515"/>
    <cellStyle name="_Book1_Book2_Electric Rev Req Model (2009 GRC) Rebuttal" xfId="1516"/>
    <cellStyle name="_Book1_Book2_Electric Rev Req Model (2009 GRC) Rebuttal 2" xfId="1517"/>
    <cellStyle name="_Book1_Book2_Electric Rev Req Model (2009 GRC) Rebuttal 2 2" xfId="1518"/>
    <cellStyle name="_Book1_Book2_Electric Rev Req Model (2009 GRC) Rebuttal 3" xfId="1519"/>
    <cellStyle name="_Book1_Book2_Electric Rev Req Model (2009 GRC) Rebuttal REmoval of New  WH Solar AdjustMI" xfId="1520"/>
    <cellStyle name="_Book1_Book2_Electric Rev Req Model (2009 GRC) Rebuttal REmoval of New  WH Solar AdjustMI 2" xfId="1521"/>
    <cellStyle name="_Book1_Book2_Electric Rev Req Model (2009 GRC) Rebuttal REmoval of New  WH Solar AdjustMI 2 2" xfId="1522"/>
    <cellStyle name="_Book1_Book2_Electric Rev Req Model (2009 GRC) Rebuttal REmoval of New  WH Solar AdjustMI 3" xfId="1523"/>
    <cellStyle name="_Book1_Book2_Electric Rev Req Model (2009 GRC) Rebuttal REmoval of New  WH Solar AdjustMI_DEM-WP(C) ENERG10C--ctn Mid-C_042010 2010GRC" xfId="1524"/>
    <cellStyle name="_Book1_Book2_Electric Rev Req Model (2009 GRC) Revised 01-18-2010" xfId="1525"/>
    <cellStyle name="_Book1_Book2_Electric Rev Req Model (2009 GRC) Revised 01-18-2010 2" xfId="1526"/>
    <cellStyle name="_Book1_Book2_Electric Rev Req Model (2009 GRC) Revised 01-18-2010 2 2" xfId="1527"/>
    <cellStyle name="_Book1_Book2_Electric Rev Req Model (2009 GRC) Revised 01-18-2010 3" xfId="1528"/>
    <cellStyle name="_Book1_Book2_Electric Rev Req Model (2009 GRC) Revised 01-18-2010_DEM-WP(C) ENERG10C--ctn Mid-C_042010 2010GRC" xfId="1529"/>
    <cellStyle name="_Book1_Book2_Final Order Electric EXHIBIT A-1" xfId="1530"/>
    <cellStyle name="_Book1_Book2_Final Order Electric EXHIBIT A-1 2" xfId="1531"/>
    <cellStyle name="_Book1_Book2_Final Order Electric EXHIBIT A-1 2 2" xfId="1532"/>
    <cellStyle name="_Book1_Book2_Final Order Electric EXHIBIT A-1 3" xfId="1533"/>
    <cellStyle name="_Book1_Book4" xfId="1534"/>
    <cellStyle name="_Book1_Book4 2" xfId="1535"/>
    <cellStyle name="_Book1_Book4 2 2" xfId="1536"/>
    <cellStyle name="_Book1_Book4 3" xfId="1537"/>
    <cellStyle name="_Book1_Book4_DEM-WP(C) ENERG10C--ctn Mid-C_042010 2010GRC" xfId="1538"/>
    <cellStyle name="_Book1_Book9" xfId="26"/>
    <cellStyle name="_Book1_Book9 2" xfId="1539"/>
    <cellStyle name="_Book1_Book9 2 2" xfId="1540"/>
    <cellStyle name="_Book1_Book9 3" xfId="1541"/>
    <cellStyle name="_Book1_Book9_DEM-WP(C) ENERG10C--ctn Mid-C_042010 2010GRC" xfId="1542"/>
    <cellStyle name="_Book1_Chelan PUD Power Costs (8-10)" xfId="1543"/>
    <cellStyle name="_Book1_DEM-WP(C) Chelan Power Costs" xfId="1544"/>
    <cellStyle name="_Book1_DEM-WP(C) ENERG10C--ctn Mid-C_042010 2010GRC" xfId="1545"/>
    <cellStyle name="_Book1_DEM-WP(C) Gas Transport 2010GRC" xfId="1546"/>
    <cellStyle name="_Book1_Electric COS Inputs" xfId="1547"/>
    <cellStyle name="_Book1_Electric COS Inputs 2" xfId="1548"/>
    <cellStyle name="_Book1_Electric COS Inputs 2 2" xfId="1549"/>
    <cellStyle name="_Book1_Electric COS Inputs 2 2 2" xfId="1550"/>
    <cellStyle name="_Book1_Electric COS Inputs 2 3" xfId="1551"/>
    <cellStyle name="_Book1_Electric COS Inputs 2 3 2" xfId="1552"/>
    <cellStyle name="_Book1_Electric COS Inputs 2 4" xfId="1553"/>
    <cellStyle name="_Book1_Electric COS Inputs 2 4 2" xfId="1554"/>
    <cellStyle name="_Book1_Electric COS Inputs 3" xfId="1555"/>
    <cellStyle name="_Book1_Electric COS Inputs 3 2" xfId="1556"/>
    <cellStyle name="_Book1_Electric COS Inputs 4" xfId="1557"/>
    <cellStyle name="_Book1_Electric COS Inputs 4 2" xfId="1558"/>
    <cellStyle name="_Book1_Electric COS Inputs 5" xfId="1559"/>
    <cellStyle name="_Book1_Electric COS Inputs 6" xfId="1560"/>
    <cellStyle name="_Book1_LSRWEP LGIA like Acctg Petition Aug 2010" xfId="1561"/>
    <cellStyle name="_Book1_NIM Summary" xfId="1562"/>
    <cellStyle name="_Book1_NIM Summary 09GRC" xfId="1563"/>
    <cellStyle name="_Book1_NIM Summary 09GRC 2" xfId="1564"/>
    <cellStyle name="_Book1_NIM Summary 09GRC_DEM-WP(C) ENERG10C--ctn Mid-C_042010 2010GRC" xfId="1565"/>
    <cellStyle name="_Book1_NIM Summary 2" xfId="1566"/>
    <cellStyle name="_Book1_NIM Summary 3" xfId="1567"/>
    <cellStyle name="_Book1_NIM Summary 4" xfId="1568"/>
    <cellStyle name="_Book1_NIM Summary 5" xfId="1569"/>
    <cellStyle name="_Book1_NIM Summary 6" xfId="1570"/>
    <cellStyle name="_Book1_NIM Summary 7" xfId="1571"/>
    <cellStyle name="_Book1_NIM Summary 8" xfId="1572"/>
    <cellStyle name="_Book1_NIM Summary 9" xfId="1573"/>
    <cellStyle name="_Book1_NIM Summary_DEM-WP(C) ENERG10C--ctn Mid-C_042010 2010GRC" xfId="1574"/>
    <cellStyle name="_Book1_NIM+O&amp;M" xfId="1575"/>
    <cellStyle name="_Book1_NIM+O&amp;M 2" xfId="1576"/>
    <cellStyle name="_Book1_NIM+O&amp;M Monthly" xfId="1577"/>
    <cellStyle name="_Book1_NIM+O&amp;M Monthly 2" xfId="1578"/>
    <cellStyle name="_Book1_PCA 10 -  Exhibit D from A Kellogg Jan 2011" xfId="1579"/>
    <cellStyle name="_Book1_PCA 10 -  Exhibit D from A Kellogg July 2011" xfId="1580"/>
    <cellStyle name="_Book1_PCA 10 -  Exhibit D from S Free Rcv'd 12-11" xfId="1581"/>
    <cellStyle name="_Book1_PCA 9 -  Exhibit D April 2010" xfId="1582"/>
    <cellStyle name="_Book1_PCA 9 -  Exhibit D April 2010 (3)" xfId="1583"/>
    <cellStyle name="_Book1_PCA 9 -  Exhibit D April 2010 (3) 2" xfId="1584"/>
    <cellStyle name="_Book1_PCA 9 -  Exhibit D April 2010 (3)_DEM-WP(C) ENERG10C--ctn Mid-C_042010 2010GRC" xfId="1585"/>
    <cellStyle name="_Book1_PCA 9 -  Exhibit D Nov 2010" xfId="1586"/>
    <cellStyle name="_Book1_PCA 9 - Exhibit D at August 2010" xfId="1587"/>
    <cellStyle name="_Book1_PCA 9 - Exhibit D June 2010 GRC" xfId="1588"/>
    <cellStyle name="_Book1_Power Costs - Comparison bx Rbtl-Staff-Jt-PC" xfId="1589"/>
    <cellStyle name="_Book1_Power Costs - Comparison bx Rbtl-Staff-Jt-PC 2" xfId="1590"/>
    <cellStyle name="_Book1_Power Costs - Comparison bx Rbtl-Staff-Jt-PC 2 2" xfId="1591"/>
    <cellStyle name="_Book1_Power Costs - Comparison bx Rbtl-Staff-Jt-PC 3" xfId="1592"/>
    <cellStyle name="_Book1_Power Costs - Comparison bx Rbtl-Staff-Jt-PC_Adj Bench DR 3 for Initial Briefs (Electric)" xfId="1593"/>
    <cellStyle name="_Book1_Power Costs - Comparison bx Rbtl-Staff-Jt-PC_Adj Bench DR 3 for Initial Briefs (Electric) 2" xfId="1594"/>
    <cellStyle name="_Book1_Power Costs - Comparison bx Rbtl-Staff-Jt-PC_Adj Bench DR 3 for Initial Briefs (Electric) 2 2" xfId="1595"/>
    <cellStyle name="_Book1_Power Costs - Comparison bx Rbtl-Staff-Jt-PC_Adj Bench DR 3 for Initial Briefs (Electric) 3" xfId="1596"/>
    <cellStyle name="_Book1_Power Costs - Comparison bx Rbtl-Staff-Jt-PC_Adj Bench DR 3 for Initial Briefs (Electric)_DEM-WP(C) ENERG10C--ctn Mid-C_042010 2010GRC" xfId="1597"/>
    <cellStyle name="_Book1_Power Costs - Comparison bx Rbtl-Staff-Jt-PC_DEM-WP(C) ENERG10C--ctn Mid-C_042010 2010GRC" xfId="1598"/>
    <cellStyle name="_Book1_Power Costs - Comparison bx Rbtl-Staff-Jt-PC_Electric Rev Req Model (2009 GRC) Rebuttal" xfId="1599"/>
    <cellStyle name="_Book1_Power Costs - Comparison bx Rbtl-Staff-Jt-PC_Electric Rev Req Model (2009 GRC) Rebuttal 2" xfId="1600"/>
    <cellStyle name="_Book1_Power Costs - Comparison bx Rbtl-Staff-Jt-PC_Electric Rev Req Model (2009 GRC) Rebuttal 2 2" xfId="1601"/>
    <cellStyle name="_Book1_Power Costs - Comparison bx Rbtl-Staff-Jt-PC_Electric Rev Req Model (2009 GRC) Rebuttal 3" xfId="1602"/>
    <cellStyle name="_Book1_Power Costs - Comparison bx Rbtl-Staff-Jt-PC_Electric Rev Req Model (2009 GRC) Rebuttal REmoval of New  WH Solar AdjustMI" xfId="1603"/>
    <cellStyle name="_Book1_Power Costs - Comparison bx Rbtl-Staff-Jt-PC_Electric Rev Req Model (2009 GRC) Rebuttal REmoval of New  WH Solar AdjustMI 2" xfId="1604"/>
    <cellStyle name="_Book1_Power Costs - Comparison bx Rbtl-Staff-Jt-PC_Electric Rev Req Model (2009 GRC) Rebuttal REmoval of New  WH Solar AdjustMI 2 2" xfId="1605"/>
    <cellStyle name="_Book1_Power Costs - Comparison bx Rbtl-Staff-Jt-PC_Electric Rev Req Model (2009 GRC) Rebuttal REmoval of New  WH Solar AdjustMI 3" xfId="1606"/>
    <cellStyle name="_Book1_Power Costs - Comparison bx Rbtl-Staff-Jt-PC_Electric Rev Req Model (2009 GRC) Rebuttal REmoval of New  WH Solar AdjustMI_DEM-WP(C) ENERG10C--ctn Mid-C_042010 2010GRC" xfId="1607"/>
    <cellStyle name="_Book1_Power Costs - Comparison bx Rbtl-Staff-Jt-PC_Electric Rev Req Model (2009 GRC) Revised 01-18-2010" xfId="1608"/>
    <cellStyle name="_Book1_Power Costs - Comparison bx Rbtl-Staff-Jt-PC_Electric Rev Req Model (2009 GRC) Revised 01-18-2010 2" xfId="1609"/>
    <cellStyle name="_Book1_Power Costs - Comparison bx Rbtl-Staff-Jt-PC_Electric Rev Req Model (2009 GRC) Revised 01-18-2010 2 2" xfId="1610"/>
    <cellStyle name="_Book1_Power Costs - Comparison bx Rbtl-Staff-Jt-PC_Electric Rev Req Model (2009 GRC) Revised 01-18-2010 3" xfId="1611"/>
    <cellStyle name="_Book1_Power Costs - Comparison bx Rbtl-Staff-Jt-PC_Electric Rev Req Model (2009 GRC) Revised 01-18-2010_DEM-WP(C) ENERG10C--ctn Mid-C_042010 2010GRC" xfId="1612"/>
    <cellStyle name="_Book1_Power Costs - Comparison bx Rbtl-Staff-Jt-PC_Final Order Electric EXHIBIT A-1" xfId="1613"/>
    <cellStyle name="_Book1_Power Costs - Comparison bx Rbtl-Staff-Jt-PC_Final Order Electric EXHIBIT A-1 2" xfId="1614"/>
    <cellStyle name="_Book1_Power Costs - Comparison bx Rbtl-Staff-Jt-PC_Final Order Electric EXHIBIT A-1 2 2" xfId="1615"/>
    <cellStyle name="_Book1_Power Costs - Comparison bx Rbtl-Staff-Jt-PC_Final Order Electric EXHIBIT A-1 3" xfId="1616"/>
    <cellStyle name="_Book1_Production Adj 4.37" xfId="1617"/>
    <cellStyle name="_Book1_Production Adj 4.37 2" xfId="1618"/>
    <cellStyle name="_Book1_Production Adj 4.37 2 2" xfId="1619"/>
    <cellStyle name="_Book1_Production Adj 4.37 3" xfId="1620"/>
    <cellStyle name="_Book1_Purchased Power Adj 4.03" xfId="1621"/>
    <cellStyle name="_Book1_Purchased Power Adj 4.03 2" xfId="1622"/>
    <cellStyle name="_Book1_Purchased Power Adj 4.03 2 2" xfId="1623"/>
    <cellStyle name="_Book1_Purchased Power Adj 4.03 3" xfId="1624"/>
    <cellStyle name="_Book1_Rebuttal Power Costs" xfId="1625"/>
    <cellStyle name="_Book1_Rebuttal Power Costs 2" xfId="1626"/>
    <cellStyle name="_Book1_Rebuttal Power Costs 2 2" xfId="1627"/>
    <cellStyle name="_Book1_Rebuttal Power Costs 3" xfId="1628"/>
    <cellStyle name="_Book1_Rebuttal Power Costs_Adj Bench DR 3 for Initial Briefs (Electric)" xfId="1629"/>
    <cellStyle name="_Book1_Rebuttal Power Costs_Adj Bench DR 3 for Initial Briefs (Electric) 2" xfId="1630"/>
    <cellStyle name="_Book1_Rebuttal Power Costs_Adj Bench DR 3 for Initial Briefs (Electric) 2 2" xfId="1631"/>
    <cellStyle name="_Book1_Rebuttal Power Costs_Adj Bench DR 3 for Initial Briefs (Electric) 3" xfId="1632"/>
    <cellStyle name="_Book1_Rebuttal Power Costs_Adj Bench DR 3 for Initial Briefs (Electric)_DEM-WP(C) ENERG10C--ctn Mid-C_042010 2010GRC" xfId="1633"/>
    <cellStyle name="_Book1_Rebuttal Power Costs_DEM-WP(C) ENERG10C--ctn Mid-C_042010 2010GRC" xfId="1634"/>
    <cellStyle name="_Book1_Rebuttal Power Costs_Electric Rev Req Model (2009 GRC) Rebuttal" xfId="1635"/>
    <cellStyle name="_Book1_Rebuttal Power Costs_Electric Rev Req Model (2009 GRC) Rebuttal 2" xfId="1636"/>
    <cellStyle name="_Book1_Rebuttal Power Costs_Electric Rev Req Model (2009 GRC) Rebuttal 2 2" xfId="1637"/>
    <cellStyle name="_Book1_Rebuttal Power Costs_Electric Rev Req Model (2009 GRC) Rebuttal 3" xfId="1638"/>
    <cellStyle name="_Book1_Rebuttal Power Costs_Electric Rev Req Model (2009 GRC) Rebuttal REmoval of New  WH Solar AdjustMI" xfId="1639"/>
    <cellStyle name="_Book1_Rebuttal Power Costs_Electric Rev Req Model (2009 GRC) Rebuttal REmoval of New  WH Solar AdjustMI 2" xfId="1640"/>
    <cellStyle name="_Book1_Rebuttal Power Costs_Electric Rev Req Model (2009 GRC) Rebuttal REmoval of New  WH Solar AdjustMI 2 2" xfId="1641"/>
    <cellStyle name="_Book1_Rebuttal Power Costs_Electric Rev Req Model (2009 GRC) Rebuttal REmoval of New  WH Solar AdjustMI 3" xfId="1642"/>
    <cellStyle name="_Book1_Rebuttal Power Costs_Electric Rev Req Model (2009 GRC) Rebuttal REmoval of New  WH Solar AdjustMI_DEM-WP(C) ENERG10C--ctn Mid-C_042010 2010GRC" xfId="1643"/>
    <cellStyle name="_Book1_Rebuttal Power Costs_Electric Rev Req Model (2009 GRC) Revised 01-18-2010" xfId="1644"/>
    <cellStyle name="_Book1_Rebuttal Power Costs_Electric Rev Req Model (2009 GRC) Revised 01-18-2010 2" xfId="1645"/>
    <cellStyle name="_Book1_Rebuttal Power Costs_Electric Rev Req Model (2009 GRC) Revised 01-18-2010 2 2" xfId="1646"/>
    <cellStyle name="_Book1_Rebuttal Power Costs_Electric Rev Req Model (2009 GRC) Revised 01-18-2010 3" xfId="1647"/>
    <cellStyle name="_Book1_Rebuttal Power Costs_Electric Rev Req Model (2009 GRC) Revised 01-18-2010_DEM-WP(C) ENERG10C--ctn Mid-C_042010 2010GRC" xfId="1648"/>
    <cellStyle name="_Book1_Rebuttal Power Costs_Final Order Electric EXHIBIT A-1" xfId="1649"/>
    <cellStyle name="_Book1_Rebuttal Power Costs_Final Order Electric EXHIBIT A-1 2" xfId="1650"/>
    <cellStyle name="_Book1_Rebuttal Power Costs_Final Order Electric EXHIBIT A-1 2 2" xfId="1651"/>
    <cellStyle name="_Book1_Rebuttal Power Costs_Final Order Electric EXHIBIT A-1 3" xfId="1652"/>
    <cellStyle name="_Book1_ROR 5.02" xfId="1653"/>
    <cellStyle name="_Book1_ROR 5.02 2" xfId="1654"/>
    <cellStyle name="_Book1_ROR 5.02 2 2" xfId="1655"/>
    <cellStyle name="_Book1_ROR 5.02 3" xfId="1656"/>
    <cellStyle name="_Book1_Transmission Workbook for May BOD" xfId="1657"/>
    <cellStyle name="_Book1_Transmission Workbook for May BOD 2" xfId="1658"/>
    <cellStyle name="_Book1_Transmission Workbook for May BOD_DEM-WP(C) ENERG10C--ctn Mid-C_042010 2010GRC" xfId="1659"/>
    <cellStyle name="_Book1_Wind Integration 10GRC" xfId="1660"/>
    <cellStyle name="_Book1_Wind Integration 10GRC 2" xfId="1661"/>
    <cellStyle name="_Book1_Wind Integration 10GRC_DEM-WP(C) ENERG10C--ctn Mid-C_042010 2010GRC" xfId="1662"/>
    <cellStyle name="_Book2" xfId="27"/>
    <cellStyle name="_x0013__Book2" xfId="1663"/>
    <cellStyle name="_Book2 10" xfId="1664"/>
    <cellStyle name="_x0013__Book2 10" xfId="1665"/>
    <cellStyle name="_Book2 10 2" xfId="1666"/>
    <cellStyle name="_Book2 11" xfId="1667"/>
    <cellStyle name="_x0013__Book2 11" xfId="1668"/>
    <cellStyle name="_Book2 11 2" xfId="1669"/>
    <cellStyle name="_Book2 12" xfId="1670"/>
    <cellStyle name="_x0013__Book2 12" xfId="1671"/>
    <cellStyle name="_Book2 12 2" xfId="1672"/>
    <cellStyle name="_Book2 13" xfId="1673"/>
    <cellStyle name="_Book2 13 2" xfId="1674"/>
    <cellStyle name="_Book2 14" xfId="1675"/>
    <cellStyle name="_Book2 14 2" xfId="1676"/>
    <cellStyle name="_Book2 15" xfId="1677"/>
    <cellStyle name="_Book2 15 2" xfId="1678"/>
    <cellStyle name="_Book2 16" xfId="1679"/>
    <cellStyle name="_Book2 16 2" xfId="1680"/>
    <cellStyle name="_Book2 17" xfId="1681"/>
    <cellStyle name="_Book2 17 2" xfId="1682"/>
    <cellStyle name="_Book2 18" xfId="1683"/>
    <cellStyle name="_Book2 18 2" xfId="1684"/>
    <cellStyle name="_Book2 19" xfId="1685"/>
    <cellStyle name="_Book2 2" xfId="28"/>
    <cellStyle name="_x0013__Book2 2" xfId="1686"/>
    <cellStyle name="_Book2 2 10" xfId="1687"/>
    <cellStyle name="_Book2 2 2" xfId="1688"/>
    <cellStyle name="_x0013__Book2 2 2" xfId="1689"/>
    <cellStyle name="_Book2 2 2 2" xfId="1690"/>
    <cellStyle name="_Book2 2 3" xfId="1691"/>
    <cellStyle name="_Book2 2 3 2" xfId="1692"/>
    <cellStyle name="_Book2 2 4" xfId="1693"/>
    <cellStyle name="_Book2 2 4 2" xfId="1694"/>
    <cellStyle name="_Book2 2 5" xfId="1695"/>
    <cellStyle name="_Book2 2 5 2" xfId="1696"/>
    <cellStyle name="_Book2 2 6" xfId="1697"/>
    <cellStyle name="_Book2 2 6 2" xfId="1698"/>
    <cellStyle name="_Book2 2 7" xfId="1699"/>
    <cellStyle name="_Book2 2 7 2" xfId="1700"/>
    <cellStyle name="_Book2 2 8" xfId="1701"/>
    <cellStyle name="_Book2 2 8 2" xfId="1702"/>
    <cellStyle name="_Book2 2 9" xfId="1703"/>
    <cellStyle name="_Book2 2 9 2" xfId="1704"/>
    <cellStyle name="_Book2 20" xfId="1705"/>
    <cellStyle name="_Book2 21" xfId="1706"/>
    <cellStyle name="_Book2 22" xfId="1707"/>
    <cellStyle name="_Book2 23" xfId="1708"/>
    <cellStyle name="_Book2 24" xfId="1709"/>
    <cellStyle name="_Book2 25" xfId="1710"/>
    <cellStyle name="_Book2 26" xfId="1711"/>
    <cellStyle name="_Book2 27" xfId="1712"/>
    <cellStyle name="_Book2 28" xfId="1713"/>
    <cellStyle name="_Book2 29" xfId="1714"/>
    <cellStyle name="_Book2 3" xfId="29"/>
    <cellStyle name="_x0013__Book2 3" xfId="1715"/>
    <cellStyle name="_Book2 3 10" xfId="1716"/>
    <cellStyle name="_Book2 3 10 2" xfId="1717"/>
    <cellStyle name="_Book2 3 11" xfId="1718"/>
    <cellStyle name="_Book2 3 11 2" xfId="1719"/>
    <cellStyle name="_Book2 3 12" xfId="1720"/>
    <cellStyle name="_Book2 3 12 2" xfId="1721"/>
    <cellStyle name="_Book2 3 13" xfId="1722"/>
    <cellStyle name="_Book2 3 13 2" xfId="1723"/>
    <cellStyle name="_Book2 3 14" xfId="1724"/>
    <cellStyle name="_Book2 3 14 2" xfId="1725"/>
    <cellStyle name="_Book2 3 15" xfId="1726"/>
    <cellStyle name="_Book2 3 15 2" xfId="1727"/>
    <cellStyle name="_Book2 3 16" xfId="1728"/>
    <cellStyle name="_Book2 3 16 2" xfId="1729"/>
    <cellStyle name="_Book2 3 17" xfId="1730"/>
    <cellStyle name="_Book2 3 17 2" xfId="1731"/>
    <cellStyle name="_Book2 3 18" xfId="1732"/>
    <cellStyle name="_Book2 3 18 2" xfId="1733"/>
    <cellStyle name="_Book2 3 19" xfId="1734"/>
    <cellStyle name="_Book2 3 19 2" xfId="1735"/>
    <cellStyle name="_Book2 3 2" xfId="1736"/>
    <cellStyle name="_x0013__Book2 3 2" xfId="1737"/>
    <cellStyle name="_Book2 3 2 2" xfId="1738"/>
    <cellStyle name="_Book2 3 20" xfId="1739"/>
    <cellStyle name="_Book2 3 20 2" xfId="1740"/>
    <cellStyle name="_Book2 3 21" xfId="1741"/>
    <cellStyle name="_Book2 3 21 2" xfId="1742"/>
    <cellStyle name="_Book2 3 22" xfId="1743"/>
    <cellStyle name="_Book2 3 23" xfId="1744"/>
    <cellStyle name="_Book2 3 24" xfId="1745"/>
    <cellStyle name="_Book2 3 25" xfId="1746"/>
    <cellStyle name="_Book2 3 26" xfId="1747"/>
    <cellStyle name="_Book2 3 27" xfId="1748"/>
    <cellStyle name="_Book2 3 28" xfId="1749"/>
    <cellStyle name="_Book2 3 29" xfId="1750"/>
    <cellStyle name="_Book2 3 3" xfId="1751"/>
    <cellStyle name="_Book2 3 3 2" xfId="1752"/>
    <cellStyle name="_Book2 3 30" xfId="1753"/>
    <cellStyle name="_Book2 3 31" xfId="1754"/>
    <cellStyle name="_Book2 3 32" xfId="1755"/>
    <cellStyle name="_Book2 3 33" xfId="1756"/>
    <cellStyle name="_Book2 3 34" xfId="1757"/>
    <cellStyle name="_Book2 3 35" xfId="1758"/>
    <cellStyle name="_Book2 3 36" xfId="1759"/>
    <cellStyle name="_Book2 3 37" xfId="1760"/>
    <cellStyle name="_Book2 3 38" xfId="1761"/>
    <cellStyle name="_Book2 3 39" xfId="1762"/>
    <cellStyle name="_Book2 3 4" xfId="1763"/>
    <cellStyle name="_Book2 3 4 2" xfId="1764"/>
    <cellStyle name="_Book2 3 40" xfId="1765"/>
    <cellStyle name="_Book2 3 41" xfId="1766"/>
    <cellStyle name="_Book2 3 42" xfId="1767"/>
    <cellStyle name="_Book2 3 43" xfId="1768"/>
    <cellStyle name="_Book2 3 44" xfId="1769"/>
    <cellStyle name="_Book2 3 45" xfId="1770"/>
    <cellStyle name="_Book2 3 5" xfId="1771"/>
    <cellStyle name="_Book2 3 5 2" xfId="1772"/>
    <cellStyle name="_Book2 3 6" xfId="1773"/>
    <cellStyle name="_Book2 3 6 2" xfId="1774"/>
    <cellStyle name="_Book2 3 7" xfId="1775"/>
    <cellStyle name="_Book2 3 7 2" xfId="1776"/>
    <cellStyle name="_Book2 3 8" xfId="1777"/>
    <cellStyle name="_Book2 3 8 2" xfId="1778"/>
    <cellStyle name="_Book2 3 9" xfId="1779"/>
    <cellStyle name="_Book2 3 9 2" xfId="1780"/>
    <cellStyle name="_Book2 30" xfId="1781"/>
    <cellStyle name="_Book2 31" xfId="1782"/>
    <cellStyle name="_Book2 32" xfId="1783"/>
    <cellStyle name="_Book2 33" xfId="1784"/>
    <cellStyle name="_Book2 34" xfId="1785"/>
    <cellStyle name="_Book2 35" xfId="1786"/>
    <cellStyle name="_Book2 36" xfId="1787"/>
    <cellStyle name="_Book2 37" xfId="1788"/>
    <cellStyle name="_Book2 38" xfId="1789"/>
    <cellStyle name="_Book2 39" xfId="1790"/>
    <cellStyle name="_Book2 4" xfId="1791"/>
    <cellStyle name="_x0013__Book2 4" xfId="1792"/>
    <cellStyle name="_Book2 4 10" xfId="1793"/>
    <cellStyle name="_Book2 4 10 2" xfId="1794"/>
    <cellStyle name="_Book2 4 11" xfId="1795"/>
    <cellStyle name="_Book2 4 11 2" xfId="1796"/>
    <cellStyle name="_Book2 4 12" xfId="1797"/>
    <cellStyle name="_Book2 4 12 2" xfId="1798"/>
    <cellStyle name="_Book2 4 13" xfId="1799"/>
    <cellStyle name="_Book2 4 13 2" xfId="1800"/>
    <cellStyle name="_Book2 4 14" xfId="1801"/>
    <cellStyle name="_Book2 4 14 2" xfId="1802"/>
    <cellStyle name="_Book2 4 15" xfId="1803"/>
    <cellStyle name="_Book2 4 15 2" xfId="1804"/>
    <cellStyle name="_Book2 4 16" xfId="1805"/>
    <cellStyle name="_Book2 4 16 2" xfId="1806"/>
    <cellStyle name="_Book2 4 17" xfId="1807"/>
    <cellStyle name="_Book2 4 17 2" xfId="1808"/>
    <cellStyle name="_Book2 4 18" xfId="1809"/>
    <cellStyle name="_Book2 4 18 2" xfId="1810"/>
    <cellStyle name="_Book2 4 19" xfId="1811"/>
    <cellStyle name="_Book2 4 19 2" xfId="1812"/>
    <cellStyle name="_Book2 4 2" xfId="1813"/>
    <cellStyle name="_x0013__Book2 4 2" xfId="1814"/>
    <cellStyle name="_Book2 4 2 2" xfId="1815"/>
    <cellStyle name="_Book2 4 20" xfId="1816"/>
    <cellStyle name="_Book2 4 20 2" xfId="1817"/>
    <cellStyle name="_Book2 4 21" xfId="1818"/>
    <cellStyle name="_Book2 4 22" xfId="1819"/>
    <cellStyle name="_Book2 4 23" xfId="1820"/>
    <cellStyle name="_Book2 4 24" xfId="1821"/>
    <cellStyle name="_Book2 4 25" xfId="1822"/>
    <cellStyle name="_Book2 4 26" xfId="1823"/>
    <cellStyle name="_Book2 4 27" xfId="1824"/>
    <cellStyle name="_Book2 4 28" xfId="1825"/>
    <cellStyle name="_Book2 4 29" xfId="1826"/>
    <cellStyle name="_Book2 4 3" xfId="1827"/>
    <cellStyle name="_Book2 4 3 2" xfId="1828"/>
    <cellStyle name="_Book2 4 30" xfId="1829"/>
    <cellStyle name="_Book2 4 31" xfId="1830"/>
    <cellStyle name="_Book2 4 32" xfId="1831"/>
    <cellStyle name="_Book2 4 33" xfId="1832"/>
    <cellStyle name="_Book2 4 34" xfId="1833"/>
    <cellStyle name="_Book2 4 35" xfId="1834"/>
    <cellStyle name="_Book2 4 36" xfId="1835"/>
    <cellStyle name="_Book2 4 37" xfId="1836"/>
    <cellStyle name="_Book2 4 38" xfId="1837"/>
    <cellStyle name="_Book2 4 39" xfId="1838"/>
    <cellStyle name="_Book2 4 4" xfId="1839"/>
    <cellStyle name="_Book2 4 4 2" xfId="1840"/>
    <cellStyle name="_Book2 4 40" xfId="1841"/>
    <cellStyle name="_Book2 4 41" xfId="1842"/>
    <cellStyle name="_Book2 4 42" xfId="1843"/>
    <cellStyle name="_Book2 4 43" xfId="1844"/>
    <cellStyle name="_Book2 4 44" xfId="1845"/>
    <cellStyle name="_Book2 4 45" xfId="1846"/>
    <cellStyle name="_Book2 4 5" xfId="1847"/>
    <cellStyle name="_Book2 4 5 2" xfId="1848"/>
    <cellStyle name="_Book2 4 6" xfId="1849"/>
    <cellStyle name="_Book2 4 6 2" xfId="1850"/>
    <cellStyle name="_Book2 4 7" xfId="1851"/>
    <cellStyle name="_Book2 4 7 2" xfId="1852"/>
    <cellStyle name="_Book2 4 8" xfId="1853"/>
    <cellStyle name="_Book2 4 8 2" xfId="1854"/>
    <cellStyle name="_Book2 4 9" xfId="1855"/>
    <cellStyle name="_Book2 4 9 2" xfId="1856"/>
    <cellStyle name="_Book2 40" xfId="1857"/>
    <cellStyle name="_Book2 41" xfId="1858"/>
    <cellStyle name="_Book2 42" xfId="1859"/>
    <cellStyle name="_Book2 43" xfId="1860"/>
    <cellStyle name="_Book2 44" xfId="1861"/>
    <cellStyle name="_Book2 45" xfId="1862"/>
    <cellStyle name="_Book2 46" xfId="1863"/>
    <cellStyle name="_Book2 47" xfId="1864"/>
    <cellStyle name="_Book2 48" xfId="1865"/>
    <cellStyle name="_Book2 49" xfId="1866"/>
    <cellStyle name="_Book2 5" xfId="1867"/>
    <cellStyle name="_x0013__Book2 5" xfId="1868"/>
    <cellStyle name="_Book2 5 2" xfId="1869"/>
    <cellStyle name="_x0013__Book2 5 2" xfId="1870"/>
    <cellStyle name="_Book2 5 2 2" xfId="1871"/>
    <cellStyle name="_Book2 5 3" xfId="1872"/>
    <cellStyle name="_Book2 5 3 2" xfId="1873"/>
    <cellStyle name="_Book2 5 4" xfId="1874"/>
    <cellStyle name="_Book2 5 4 2" xfId="1875"/>
    <cellStyle name="_Book2 5 5" xfId="1876"/>
    <cellStyle name="_Book2 5 5 2" xfId="1877"/>
    <cellStyle name="_Book2 5 6" xfId="1878"/>
    <cellStyle name="_Book2 5 6 2" xfId="1879"/>
    <cellStyle name="_Book2 5 7" xfId="1880"/>
    <cellStyle name="_Book2 50" xfId="1881"/>
    <cellStyle name="_Book2 51" xfId="1882"/>
    <cellStyle name="_Book2 52" xfId="1883"/>
    <cellStyle name="_Book2 53" xfId="1884"/>
    <cellStyle name="_Book2 54" xfId="1885"/>
    <cellStyle name="_Book2 55" xfId="1886"/>
    <cellStyle name="_Book2 6" xfId="1887"/>
    <cellStyle name="_x0013__Book2 6" xfId="1888"/>
    <cellStyle name="_Book2 6 2" xfId="1889"/>
    <cellStyle name="_x0013__Book2 6 2" xfId="1890"/>
    <cellStyle name="_Book2 7" xfId="1891"/>
    <cellStyle name="_x0013__Book2 7" xfId="1892"/>
    <cellStyle name="_Book2 7 2" xfId="1893"/>
    <cellStyle name="_x0013__Book2 7 2" xfId="1894"/>
    <cellStyle name="_Book2 8" xfId="1895"/>
    <cellStyle name="_x0013__Book2 8" xfId="1896"/>
    <cellStyle name="_Book2 8 2" xfId="1897"/>
    <cellStyle name="_x0013__Book2 8 2" xfId="1898"/>
    <cellStyle name="_Book2 9" xfId="1899"/>
    <cellStyle name="_x0013__Book2 9" xfId="1900"/>
    <cellStyle name="_Book2 9 2" xfId="1901"/>
    <cellStyle name="_x0013__Book2 9 2" xfId="1902"/>
    <cellStyle name="_Book2_04 07E Wild Horse Wind Expansion (C) (2)" xfId="30"/>
    <cellStyle name="_Book2_04 07E Wild Horse Wind Expansion (C) (2) 2" xfId="1903"/>
    <cellStyle name="_Book2_04 07E Wild Horse Wind Expansion (C) (2) 2 2" xfId="1904"/>
    <cellStyle name="_Book2_04 07E Wild Horse Wind Expansion (C) (2) 3" xfId="1905"/>
    <cellStyle name="_Book2_04 07E Wild Horse Wind Expansion (C) (2)_Adj Bench DR 3 for Initial Briefs (Electric)" xfId="1906"/>
    <cellStyle name="_Book2_04 07E Wild Horse Wind Expansion (C) (2)_Adj Bench DR 3 for Initial Briefs (Electric) 2" xfId="1907"/>
    <cellStyle name="_Book2_04 07E Wild Horse Wind Expansion (C) (2)_Adj Bench DR 3 for Initial Briefs (Electric) 2 2" xfId="1908"/>
    <cellStyle name="_Book2_04 07E Wild Horse Wind Expansion (C) (2)_Adj Bench DR 3 for Initial Briefs (Electric) 3" xfId="1909"/>
    <cellStyle name="_Book2_04 07E Wild Horse Wind Expansion (C) (2)_Adj Bench DR 3 for Initial Briefs (Electric)_DEM-WP(C) ENERG10C--ctn Mid-C_042010 2010GRC" xfId="1910"/>
    <cellStyle name="_Book2_04 07E Wild Horse Wind Expansion (C) (2)_Book1" xfId="1911"/>
    <cellStyle name="_Book2_04 07E Wild Horse Wind Expansion (C) (2)_DEM-WP(C) ENERG10C--ctn Mid-C_042010 2010GRC" xfId="1912"/>
    <cellStyle name="_Book2_04 07E Wild Horse Wind Expansion (C) (2)_Electric Rev Req Model (2009 GRC) " xfId="1913"/>
    <cellStyle name="_Book2_04 07E Wild Horse Wind Expansion (C) (2)_Electric Rev Req Model (2009 GRC)  2" xfId="1914"/>
    <cellStyle name="_Book2_04 07E Wild Horse Wind Expansion (C) (2)_Electric Rev Req Model (2009 GRC)  2 2" xfId="1915"/>
    <cellStyle name="_Book2_04 07E Wild Horse Wind Expansion (C) (2)_Electric Rev Req Model (2009 GRC)  3" xfId="1916"/>
    <cellStyle name="_Book2_04 07E Wild Horse Wind Expansion (C) (2)_Electric Rev Req Model (2009 GRC) _DEM-WP(C) ENERG10C--ctn Mid-C_042010 2010GRC" xfId="1917"/>
    <cellStyle name="_Book2_04 07E Wild Horse Wind Expansion (C) (2)_Electric Rev Req Model (2009 GRC) Rebuttal" xfId="1918"/>
    <cellStyle name="_Book2_04 07E Wild Horse Wind Expansion (C) (2)_Electric Rev Req Model (2009 GRC) Rebuttal 2" xfId="1919"/>
    <cellStyle name="_Book2_04 07E Wild Horse Wind Expansion (C) (2)_Electric Rev Req Model (2009 GRC) Rebuttal 2 2" xfId="1920"/>
    <cellStyle name="_Book2_04 07E Wild Horse Wind Expansion (C) (2)_Electric Rev Req Model (2009 GRC) Rebuttal 3" xfId="1921"/>
    <cellStyle name="_Book2_04 07E Wild Horse Wind Expansion (C) (2)_Electric Rev Req Model (2009 GRC) Rebuttal REmoval of New  WH Solar AdjustMI" xfId="1922"/>
    <cellStyle name="_Book2_04 07E Wild Horse Wind Expansion (C) (2)_Electric Rev Req Model (2009 GRC) Rebuttal REmoval of New  WH Solar AdjustMI 2" xfId="1923"/>
    <cellStyle name="_Book2_04 07E Wild Horse Wind Expansion (C) (2)_Electric Rev Req Model (2009 GRC) Rebuttal REmoval of New  WH Solar AdjustMI 2 2" xfId="1924"/>
    <cellStyle name="_Book2_04 07E Wild Horse Wind Expansion (C) (2)_Electric Rev Req Model (2009 GRC) Rebuttal REmoval of New  WH Solar AdjustMI 3" xfId="1925"/>
    <cellStyle name="_Book2_04 07E Wild Horse Wind Expansion (C) (2)_Electric Rev Req Model (2009 GRC) Rebuttal REmoval of New  WH Solar AdjustMI_DEM-WP(C) ENERG10C--ctn Mid-C_042010 2010GRC" xfId="1926"/>
    <cellStyle name="_Book2_04 07E Wild Horse Wind Expansion (C) (2)_Electric Rev Req Model (2009 GRC) Revised 01-18-2010" xfId="1927"/>
    <cellStyle name="_Book2_04 07E Wild Horse Wind Expansion (C) (2)_Electric Rev Req Model (2009 GRC) Revised 01-18-2010 2" xfId="1928"/>
    <cellStyle name="_Book2_04 07E Wild Horse Wind Expansion (C) (2)_Electric Rev Req Model (2009 GRC) Revised 01-18-2010 2 2" xfId="1929"/>
    <cellStyle name="_Book2_04 07E Wild Horse Wind Expansion (C) (2)_Electric Rev Req Model (2009 GRC) Revised 01-18-2010 3" xfId="1930"/>
    <cellStyle name="_Book2_04 07E Wild Horse Wind Expansion (C) (2)_Electric Rev Req Model (2009 GRC) Revised 01-18-2010_DEM-WP(C) ENERG10C--ctn Mid-C_042010 2010GRC" xfId="1931"/>
    <cellStyle name="_Book2_04 07E Wild Horse Wind Expansion (C) (2)_Electric Rev Req Model (2010 GRC)" xfId="1932"/>
    <cellStyle name="_Book2_04 07E Wild Horse Wind Expansion (C) (2)_Electric Rev Req Model (2010 GRC) SF" xfId="1933"/>
    <cellStyle name="_Book2_04 07E Wild Horse Wind Expansion (C) (2)_Final Order Electric EXHIBIT A-1" xfId="1934"/>
    <cellStyle name="_Book2_04 07E Wild Horse Wind Expansion (C) (2)_Final Order Electric EXHIBIT A-1 2" xfId="1935"/>
    <cellStyle name="_Book2_04 07E Wild Horse Wind Expansion (C) (2)_Final Order Electric EXHIBIT A-1 2 2" xfId="1936"/>
    <cellStyle name="_Book2_04 07E Wild Horse Wind Expansion (C) (2)_Final Order Electric EXHIBIT A-1 3" xfId="1937"/>
    <cellStyle name="_Book2_04 07E Wild Horse Wind Expansion (C) (2)_TENASKA REGULATORY ASSET" xfId="1938"/>
    <cellStyle name="_Book2_04 07E Wild Horse Wind Expansion (C) (2)_TENASKA REGULATORY ASSET 2" xfId="1939"/>
    <cellStyle name="_Book2_04 07E Wild Horse Wind Expansion (C) (2)_TENASKA REGULATORY ASSET 2 2" xfId="1940"/>
    <cellStyle name="_Book2_04 07E Wild Horse Wind Expansion (C) (2)_TENASKA REGULATORY ASSET 3" xfId="1941"/>
    <cellStyle name="_Book2_16.37E Wild Horse Expansion DeferralRevwrkingfile SF" xfId="1942"/>
    <cellStyle name="_Book2_16.37E Wild Horse Expansion DeferralRevwrkingfile SF 2" xfId="1943"/>
    <cellStyle name="_Book2_16.37E Wild Horse Expansion DeferralRevwrkingfile SF 2 2" xfId="1944"/>
    <cellStyle name="_Book2_16.37E Wild Horse Expansion DeferralRevwrkingfile SF 3" xfId="1945"/>
    <cellStyle name="_Book2_16.37E Wild Horse Expansion DeferralRevwrkingfile SF_DEM-WP(C) ENERG10C--ctn Mid-C_042010 2010GRC" xfId="1946"/>
    <cellStyle name="_Book2_2009 Compliance Filing PCA Exhibits for GRC" xfId="1947"/>
    <cellStyle name="_Book2_2009 GRC Compl Filing - Exhibit D" xfId="1948"/>
    <cellStyle name="_Book2_2009 GRC Compl Filing - Exhibit D 2" xfId="1949"/>
    <cellStyle name="_Book2_2009 GRC Compl Filing - Exhibit D_DEM-WP(C) ENERG10C--ctn Mid-C_042010 2010GRC" xfId="1950"/>
    <cellStyle name="_Book2_3.01 Income Statement" xfId="31"/>
    <cellStyle name="_Book2_4 31 Regulatory Assets and Liabilities  7 06- Exhibit D" xfId="1951"/>
    <cellStyle name="_Book2_4 31 Regulatory Assets and Liabilities  7 06- Exhibit D 2" xfId="1952"/>
    <cellStyle name="_Book2_4 31 Regulatory Assets and Liabilities  7 06- Exhibit D 2 2" xfId="1953"/>
    <cellStyle name="_Book2_4 31 Regulatory Assets and Liabilities  7 06- Exhibit D 3" xfId="1954"/>
    <cellStyle name="_Book2_4 31 Regulatory Assets and Liabilities  7 06- Exhibit D_DEM-WP(C) ENERG10C--ctn Mid-C_042010 2010GRC" xfId="1955"/>
    <cellStyle name="_Book2_4 31 Regulatory Assets and Liabilities  7 06- Exhibit D_NIM Summary" xfId="1956"/>
    <cellStyle name="_Book2_4 31 Regulatory Assets and Liabilities  7 06- Exhibit D_NIM Summary 2" xfId="1957"/>
    <cellStyle name="_Book2_4 31 Regulatory Assets and Liabilities  7 06- Exhibit D_NIM Summary_DEM-WP(C) ENERG10C--ctn Mid-C_042010 2010GRC" xfId="1958"/>
    <cellStyle name="_Book2_4 31E Reg Asset  Liab and EXH D" xfId="1959"/>
    <cellStyle name="_Book2_4 31E Reg Asset  Liab and EXH D _ Aug 10 Filing (2)" xfId="1960"/>
    <cellStyle name="_Book2_4 32 Regulatory Assets and Liabilities  7 06- Exhibit D" xfId="1961"/>
    <cellStyle name="_Book2_4 32 Regulatory Assets and Liabilities  7 06- Exhibit D 2" xfId="1962"/>
    <cellStyle name="_Book2_4 32 Regulatory Assets and Liabilities  7 06- Exhibit D 2 2" xfId="1963"/>
    <cellStyle name="_Book2_4 32 Regulatory Assets and Liabilities  7 06- Exhibit D 3" xfId="1964"/>
    <cellStyle name="_Book2_4 32 Regulatory Assets and Liabilities  7 06- Exhibit D_DEM-WP(C) ENERG10C--ctn Mid-C_042010 2010GRC" xfId="1965"/>
    <cellStyle name="_Book2_4 32 Regulatory Assets and Liabilities  7 06- Exhibit D_NIM Summary" xfId="1966"/>
    <cellStyle name="_Book2_4 32 Regulatory Assets and Liabilities  7 06- Exhibit D_NIM Summary 2" xfId="1967"/>
    <cellStyle name="_Book2_4 32 Regulatory Assets and Liabilities  7 06- Exhibit D_NIM Summary_DEM-WP(C) ENERG10C--ctn Mid-C_042010 2010GRC" xfId="1968"/>
    <cellStyle name="_Book2_ACCOUNTS" xfId="1969"/>
    <cellStyle name="_x0013__Book2_Adj Bench DR 3 for Initial Briefs (Electric)" xfId="1970"/>
    <cellStyle name="_x0013__Book2_Adj Bench DR 3 for Initial Briefs (Electric) 2" xfId="1971"/>
    <cellStyle name="_x0013__Book2_Adj Bench DR 3 for Initial Briefs (Electric) 2 2" xfId="1972"/>
    <cellStyle name="_x0013__Book2_Adj Bench DR 3 for Initial Briefs (Electric) 3" xfId="1973"/>
    <cellStyle name="_x0013__Book2_Adj Bench DR 3 for Initial Briefs (Electric)_DEM-WP(C) ENERG10C--ctn Mid-C_042010 2010GRC" xfId="1974"/>
    <cellStyle name="_Book2_AURORA Total New" xfId="1975"/>
    <cellStyle name="_Book2_AURORA Total New 2" xfId="1976"/>
    <cellStyle name="_Book2_Book2" xfId="1977"/>
    <cellStyle name="_Book2_Book2 2" xfId="1978"/>
    <cellStyle name="_Book2_Book2 2 2" xfId="1979"/>
    <cellStyle name="_Book2_Book2 3" xfId="1980"/>
    <cellStyle name="_Book2_Book2_Adj Bench DR 3 for Initial Briefs (Electric)" xfId="1981"/>
    <cellStyle name="_Book2_Book2_Adj Bench DR 3 for Initial Briefs (Electric) 2" xfId="1982"/>
    <cellStyle name="_Book2_Book2_Adj Bench DR 3 for Initial Briefs (Electric) 2 2" xfId="1983"/>
    <cellStyle name="_Book2_Book2_Adj Bench DR 3 for Initial Briefs (Electric) 3" xfId="1984"/>
    <cellStyle name="_Book2_Book2_Adj Bench DR 3 for Initial Briefs (Electric)_DEM-WP(C) ENERG10C--ctn Mid-C_042010 2010GRC" xfId="1985"/>
    <cellStyle name="_Book2_Book2_DEM-WP(C) ENERG10C--ctn Mid-C_042010 2010GRC" xfId="1986"/>
    <cellStyle name="_Book2_Book2_Electric Rev Req Model (2009 GRC) Rebuttal" xfId="1987"/>
    <cellStyle name="_Book2_Book2_Electric Rev Req Model (2009 GRC) Rebuttal 2" xfId="1988"/>
    <cellStyle name="_Book2_Book2_Electric Rev Req Model (2009 GRC) Rebuttal 2 2" xfId="1989"/>
    <cellStyle name="_Book2_Book2_Electric Rev Req Model (2009 GRC) Rebuttal 3" xfId="1990"/>
    <cellStyle name="_Book2_Book2_Electric Rev Req Model (2009 GRC) Rebuttal REmoval of New  WH Solar AdjustMI" xfId="1991"/>
    <cellStyle name="_Book2_Book2_Electric Rev Req Model (2009 GRC) Rebuttal REmoval of New  WH Solar AdjustMI 2" xfId="1992"/>
    <cellStyle name="_Book2_Book2_Electric Rev Req Model (2009 GRC) Rebuttal REmoval of New  WH Solar AdjustMI 2 2" xfId="1993"/>
    <cellStyle name="_Book2_Book2_Electric Rev Req Model (2009 GRC) Rebuttal REmoval of New  WH Solar AdjustMI 3" xfId="1994"/>
    <cellStyle name="_Book2_Book2_Electric Rev Req Model (2009 GRC) Rebuttal REmoval of New  WH Solar AdjustMI_DEM-WP(C) ENERG10C--ctn Mid-C_042010 2010GRC" xfId="1995"/>
    <cellStyle name="_Book2_Book2_Electric Rev Req Model (2009 GRC) Revised 01-18-2010" xfId="1996"/>
    <cellStyle name="_Book2_Book2_Electric Rev Req Model (2009 GRC) Revised 01-18-2010 2" xfId="1997"/>
    <cellStyle name="_Book2_Book2_Electric Rev Req Model (2009 GRC) Revised 01-18-2010 2 2" xfId="1998"/>
    <cellStyle name="_Book2_Book2_Electric Rev Req Model (2009 GRC) Revised 01-18-2010 3" xfId="1999"/>
    <cellStyle name="_Book2_Book2_Electric Rev Req Model (2009 GRC) Revised 01-18-2010_DEM-WP(C) ENERG10C--ctn Mid-C_042010 2010GRC" xfId="2000"/>
    <cellStyle name="_Book2_Book2_Final Order Electric EXHIBIT A-1" xfId="2001"/>
    <cellStyle name="_Book2_Book2_Final Order Electric EXHIBIT A-1 2" xfId="2002"/>
    <cellStyle name="_Book2_Book2_Final Order Electric EXHIBIT A-1 2 2" xfId="2003"/>
    <cellStyle name="_Book2_Book2_Final Order Electric EXHIBIT A-1 3" xfId="2004"/>
    <cellStyle name="_Book2_Book4" xfId="2005"/>
    <cellStyle name="_Book2_Book4 2" xfId="2006"/>
    <cellStyle name="_Book2_Book4 2 2" xfId="2007"/>
    <cellStyle name="_Book2_Book4 3" xfId="2008"/>
    <cellStyle name="_Book2_Book4_DEM-WP(C) ENERG10C--ctn Mid-C_042010 2010GRC" xfId="2009"/>
    <cellStyle name="_Book2_Book9" xfId="32"/>
    <cellStyle name="_Book2_Book9 2" xfId="2010"/>
    <cellStyle name="_Book2_Book9 2 2" xfId="2011"/>
    <cellStyle name="_Book2_Book9 3" xfId="2012"/>
    <cellStyle name="_Book2_Book9_DEM-WP(C) ENERG10C--ctn Mid-C_042010 2010GRC" xfId="2013"/>
    <cellStyle name="_Book2_Check the Interest Calculation" xfId="2014"/>
    <cellStyle name="_Book2_Check the Interest Calculation_Scenario 1 REC vs PTC Offset" xfId="2015"/>
    <cellStyle name="_Book2_Check the Interest Calculation_Scenario 3" xfId="2016"/>
    <cellStyle name="_Book2_Chelan PUD Power Costs (8-10)" xfId="2017"/>
    <cellStyle name="_Book2_DEM-WP(C) Chelan Power Costs" xfId="2018"/>
    <cellStyle name="_Book2_DEM-WP(C) ENERG10C--ctn Mid-C_042010 2010GRC" xfId="2019"/>
    <cellStyle name="_x0013__Book2_DEM-WP(C) ENERG10C--ctn Mid-C_042010 2010GRC" xfId="2020"/>
    <cellStyle name="_Book2_DEM-WP(C) Gas Transport 2010GRC" xfId="2021"/>
    <cellStyle name="_x0013__Book2_Electric Rev Req Model (2009 GRC) Rebuttal" xfId="2022"/>
    <cellStyle name="_x0013__Book2_Electric Rev Req Model (2009 GRC) Rebuttal 2" xfId="2023"/>
    <cellStyle name="_x0013__Book2_Electric Rev Req Model (2009 GRC) Rebuttal 2 2" xfId="2024"/>
    <cellStyle name="_x0013__Book2_Electric Rev Req Model (2009 GRC) Rebuttal 3" xfId="2025"/>
    <cellStyle name="_x0013__Book2_Electric Rev Req Model (2009 GRC) Rebuttal REmoval of New  WH Solar AdjustMI" xfId="2026"/>
    <cellStyle name="_x0013__Book2_Electric Rev Req Model (2009 GRC) Rebuttal REmoval of New  WH Solar AdjustMI 2" xfId="2027"/>
    <cellStyle name="_x0013__Book2_Electric Rev Req Model (2009 GRC) Rebuttal REmoval of New  WH Solar AdjustMI 2 2" xfId="2028"/>
    <cellStyle name="_x0013__Book2_Electric Rev Req Model (2009 GRC) Rebuttal REmoval of New  WH Solar AdjustMI 3" xfId="2029"/>
    <cellStyle name="_x0013__Book2_Electric Rev Req Model (2009 GRC) Rebuttal REmoval of New  WH Solar AdjustMI_DEM-WP(C) ENERG10C--ctn Mid-C_042010 2010GRC" xfId="2030"/>
    <cellStyle name="_x0013__Book2_Electric Rev Req Model (2009 GRC) Revised 01-18-2010" xfId="2031"/>
    <cellStyle name="_x0013__Book2_Electric Rev Req Model (2009 GRC) Revised 01-18-2010 2" xfId="2032"/>
    <cellStyle name="_x0013__Book2_Electric Rev Req Model (2009 GRC) Revised 01-18-2010 2 2" xfId="2033"/>
    <cellStyle name="_x0013__Book2_Electric Rev Req Model (2009 GRC) Revised 01-18-2010 3" xfId="2034"/>
    <cellStyle name="_x0013__Book2_Electric Rev Req Model (2009 GRC) Revised 01-18-2010_DEM-WP(C) ENERG10C--ctn Mid-C_042010 2010GRC" xfId="2035"/>
    <cellStyle name="_x0013__Book2_Final Order Electric EXHIBIT A-1" xfId="2036"/>
    <cellStyle name="_x0013__Book2_Final Order Electric EXHIBIT A-1 2" xfId="2037"/>
    <cellStyle name="_x0013__Book2_Final Order Electric EXHIBIT A-1 2 2" xfId="2038"/>
    <cellStyle name="_x0013__Book2_Final Order Electric EXHIBIT A-1 3" xfId="2039"/>
    <cellStyle name="_Book2_Gas Rev Req Model (2010 GRC)" xfId="2040"/>
    <cellStyle name="_Book2_INPUTS" xfId="2041"/>
    <cellStyle name="_Book2_INPUTS 2" xfId="2042"/>
    <cellStyle name="_Book2_INPUTS 2 2" xfId="2043"/>
    <cellStyle name="_Book2_INPUTS 3" xfId="2044"/>
    <cellStyle name="_Book2_NIM Summary" xfId="2045"/>
    <cellStyle name="_Book2_NIM Summary 09GRC" xfId="2046"/>
    <cellStyle name="_Book2_NIM Summary 09GRC 2" xfId="2047"/>
    <cellStyle name="_Book2_NIM Summary 09GRC_DEM-WP(C) ENERG10C--ctn Mid-C_042010 2010GRC" xfId="2048"/>
    <cellStyle name="_Book2_NIM Summary 2" xfId="2049"/>
    <cellStyle name="_Book2_NIM Summary 3" xfId="2050"/>
    <cellStyle name="_Book2_NIM Summary 4" xfId="2051"/>
    <cellStyle name="_Book2_NIM Summary 5" xfId="2052"/>
    <cellStyle name="_Book2_NIM Summary 6" xfId="2053"/>
    <cellStyle name="_Book2_NIM Summary 7" xfId="2054"/>
    <cellStyle name="_Book2_NIM Summary 8" xfId="2055"/>
    <cellStyle name="_Book2_NIM Summary 9" xfId="2056"/>
    <cellStyle name="_Book2_NIM Summary_DEM-WP(C) ENERG10C--ctn Mid-C_042010 2010GRC" xfId="2057"/>
    <cellStyle name="_Book2_PCA 10 -  Exhibit D from A Kellogg Jan 2011" xfId="2058"/>
    <cellStyle name="_Book2_PCA 10 -  Exhibit D from A Kellogg July 2011" xfId="2059"/>
    <cellStyle name="_Book2_PCA 10 -  Exhibit D from S Free Rcv'd 12-11" xfId="2060"/>
    <cellStyle name="_Book2_PCA 9 -  Exhibit D April 2010" xfId="2061"/>
    <cellStyle name="_Book2_PCA 9 -  Exhibit D April 2010 (3)" xfId="2062"/>
    <cellStyle name="_Book2_PCA 9 -  Exhibit D April 2010 (3) 2" xfId="2063"/>
    <cellStyle name="_Book2_PCA 9 -  Exhibit D April 2010 (3)_DEM-WP(C) ENERG10C--ctn Mid-C_042010 2010GRC" xfId="2064"/>
    <cellStyle name="_Book2_PCA 9 -  Exhibit D Nov 2010" xfId="2065"/>
    <cellStyle name="_Book2_PCA 9 - Exhibit D at August 2010" xfId="2066"/>
    <cellStyle name="_Book2_PCA 9 - Exhibit D June 2010 GRC" xfId="2067"/>
    <cellStyle name="_Book2_Power Costs - Comparison bx Rbtl-Staff-Jt-PC" xfId="2068"/>
    <cellStyle name="_Book2_Power Costs - Comparison bx Rbtl-Staff-Jt-PC 2" xfId="2069"/>
    <cellStyle name="_Book2_Power Costs - Comparison bx Rbtl-Staff-Jt-PC 2 2" xfId="2070"/>
    <cellStyle name="_Book2_Power Costs - Comparison bx Rbtl-Staff-Jt-PC 3" xfId="2071"/>
    <cellStyle name="_Book2_Power Costs - Comparison bx Rbtl-Staff-Jt-PC_Adj Bench DR 3 for Initial Briefs (Electric)" xfId="2072"/>
    <cellStyle name="_Book2_Power Costs - Comparison bx Rbtl-Staff-Jt-PC_Adj Bench DR 3 for Initial Briefs (Electric) 2" xfId="2073"/>
    <cellStyle name="_Book2_Power Costs - Comparison bx Rbtl-Staff-Jt-PC_Adj Bench DR 3 for Initial Briefs (Electric) 2 2" xfId="2074"/>
    <cellStyle name="_Book2_Power Costs - Comparison bx Rbtl-Staff-Jt-PC_Adj Bench DR 3 for Initial Briefs (Electric) 3" xfId="2075"/>
    <cellStyle name="_Book2_Power Costs - Comparison bx Rbtl-Staff-Jt-PC_Adj Bench DR 3 for Initial Briefs (Electric)_DEM-WP(C) ENERG10C--ctn Mid-C_042010 2010GRC" xfId="2076"/>
    <cellStyle name="_Book2_Power Costs - Comparison bx Rbtl-Staff-Jt-PC_DEM-WP(C) ENERG10C--ctn Mid-C_042010 2010GRC" xfId="2077"/>
    <cellStyle name="_Book2_Power Costs - Comparison bx Rbtl-Staff-Jt-PC_Electric Rev Req Model (2009 GRC) Rebuttal" xfId="2078"/>
    <cellStyle name="_Book2_Power Costs - Comparison bx Rbtl-Staff-Jt-PC_Electric Rev Req Model (2009 GRC) Rebuttal 2" xfId="2079"/>
    <cellStyle name="_Book2_Power Costs - Comparison bx Rbtl-Staff-Jt-PC_Electric Rev Req Model (2009 GRC) Rebuttal 2 2" xfId="2080"/>
    <cellStyle name="_Book2_Power Costs - Comparison bx Rbtl-Staff-Jt-PC_Electric Rev Req Model (2009 GRC) Rebuttal 3" xfId="2081"/>
    <cellStyle name="_Book2_Power Costs - Comparison bx Rbtl-Staff-Jt-PC_Electric Rev Req Model (2009 GRC) Rebuttal REmoval of New  WH Solar AdjustMI" xfId="2082"/>
    <cellStyle name="_Book2_Power Costs - Comparison bx Rbtl-Staff-Jt-PC_Electric Rev Req Model (2009 GRC) Rebuttal REmoval of New  WH Solar AdjustMI 2" xfId="2083"/>
    <cellStyle name="_Book2_Power Costs - Comparison bx Rbtl-Staff-Jt-PC_Electric Rev Req Model (2009 GRC) Rebuttal REmoval of New  WH Solar AdjustMI 2 2" xfId="2084"/>
    <cellStyle name="_Book2_Power Costs - Comparison bx Rbtl-Staff-Jt-PC_Electric Rev Req Model (2009 GRC) Rebuttal REmoval of New  WH Solar AdjustMI 3" xfId="2085"/>
    <cellStyle name="_Book2_Power Costs - Comparison bx Rbtl-Staff-Jt-PC_Electric Rev Req Model (2009 GRC) Rebuttal REmoval of New  WH Solar AdjustMI_DEM-WP(C) ENERG10C--ctn Mid-C_042010 2010GRC" xfId="2086"/>
    <cellStyle name="_Book2_Power Costs - Comparison bx Rbtl-Staff-Jt-PC_Electric Rev Req Model (2009 GRC) Revised 01-18-2010" xfId="2087"/>
    <cellStyle name="_Book2_Power Costs - Comparison bx Rbtl-Staff-Jt-PC_Electric Rev Req Model (2009 GRC) Revised 01-18-2010 2" xfId="2088"/>
    <cellStyle name="_Book2_Power Costs - Comparison bx Rbtl-Staff-Jt-PC_Electric Rev Req Model (2009 GRC) Revised 01-18-2010 2 2" xfId="2089"/>
    <cellStyle name="_Book2_Power Costs - Comparison bx Rbtl-Staff-Jt-PC_Electric Rev Req Model (2009 GRC) Revised 01-18-2010 3" xfId="2090"/>
    <cellStyle name="_Book2_Power Costs - Comparison bx Rbtl-Staff-Jt-PC_Electric Rev Req Model (2009 GRC) Revised 01-18-2010_DEM-WP(C) ENERG10C--ctn Mid-C_042010 2010GRC" xfId="2091"/>
    <cellStyle name="_Book2_Power Costs - Comparison bx Rbtl-Staff-Jt-PC_Final Order Electric EXHIBIT A-1" xfId="2092"/>
    <cellStyle name="_Book2_Power Costs - Comparison bx Rbtl-Staff-Jt-PC_Final Order Electric EXHIBIT A-1 2" xfId="2093"/>
    <cellStyle name="_Book2_Power Costs - Comparison bx Rbtl-Staff-Jt-PC_Final Order Electric EXHIBIT A-1 2 2" xfId="2094"/>
    <cellStyle name="_Book2_Power Costs - Comparison bx Rbtl-Staff-Jt-PC_Final Order Electric EXHIBIT A-1 3" xfId="2095"/>
    <cellStyle name="_Book2_Production Adj 4.37" xfId="2096"/>
    <cellStyle name="_Book2_Production Adj 4.37 2" xfId="2097"/>
    <cellStyle name="_Book2_Production Adj 4.37 2 2" xfId="2098"/>
    <cellStyle name="_Book2_Production Adj 4.37 3" xfId="2099"/>
    <cellStyle name="_Book2_Purchased Power Adj 4.03" xfId="2100"/>
    <cellStyle name="_Book2_Purchased Power Adj 4.03 2" xfId="2101"/>
    <cellStyle name="_Book2_Purchased Power Adj 4.03 2 2" xfId="2102"/>
    <cellStyle name="_Book2_Purchased Power Adj 4.03 3" xfId="2103"/>
    <cellStyle name="_Book2_Rebuttal Power Costs" xfId="2104"/>
    <cellStyle name="_Book2_Rebuttal Power Costs 2" xfId="2105"/>
    <cellStyle name="_Book2_Rebuttal Power Costs 2 2" xfId="2106"/>
    <cellStyle name="_Book2_Rebuttal Power Costs 3" xfId="2107"/>
    <cellStyle name="_Book2_Rebuttal Power Costs_Adj Bench DR 3 for Initial Briefs (Electric)" xfId="2108"/>
    <cellStyle name="_Book2_Rebuttal Power Costs_Adj Bench DR 3 for Initial Briefs (Electric) 2" xfId="2109"/>
    <cellStyle name="_Book2_Rebuttal Power Costs_Adj Bench DR 3 for Initial Briefs (Electric) 2 2" xfId="2110"/>
    <cellStyle name="_Book2_Rebuttal Power Costs_Adj Bench DR 3 for Initial Briefs (Electric) 3" xfId="2111"/>
    <cellStyle name="_Book2_Rebuttal Power Costs_Adj Bench DR 3 for Initial Briefs (Electric)_DEM-WP(C) ENERG10C--ctn Mid-C_042010 2010GRC" xfId="2112"/>
    <cellStyle name="_Book2_Rebuttal Power Costs_DEM-WP(C) ENERG10C--ctn Mid-C_042010 2010GRC" xfId="2113"/>
    <cellStyle name="_Book2_Rebuttal Power Costs_Electric Rev Req Model (2009 GRC) Rebuttal" xfId="2114"/>
    <cellStyle name="_Book2_Rebuttal Power Costs_Electric Rev Req Model (2009 GRC) Rebuttal 2" xfId="2115"/>
    <cellStyle name="_Book2_Rebuttal Power Costs_Electric Rev Req Model (2009 GRC) Rebuttal 2 2" xfId="2116"/>
    <cellStyle name="_Book2_Rebuttal Power Costs_Electric Rev Req Model (2009 GRC) Rebuttal 3" xfId="2117"/>
    <cellStyle name="_Book2_Rebuttal Power Costs_Electric Rev Req Model (2009 GRC) Rebuttal REmoval of New  WH Solar AdjustMI" xfId="2118"/>
    <cellStyle name="_Book2_Rebuttal Power Costs_Electric Rev Req Model (2009 GRC) Rebuttal REmoval of New  WH Solar AdjustMI 2" xfId="2119"/>
    <cellStyle name="_Book2_Rebuttal Power Costs_Electric Rev Req Model (2009 GRC) Rebuttal REmoval of New  WH Solar AdjustMI 2 2" xfId="2120"/>
    <cellStyle name="_Book2_Rebuttal Power Costs_Electric Rev Req Model (2009 GRC) Rebuttal REmoval of New  WH Solar AdjustMI 3" xfId="2121"/>
    <cellStyle name="_Book2_Rebuttal Power Costs_Electric Rev Req Model (2009 GRC) Rebuttal REmoval of New  WH Solar AdjustMI_DEM-WP(C) ENERG10C--ctn Mid-C_042010 2010GRC" xfId="2122"/>
    <cellStyle name="_Book2_Rebuttal Power Costs_Electric Rev Req Model (2009 GRC) Revised 01-18-2010" xfId="2123"/>
    <cellStyle name="_Book2_Rebuttal Power Costs_Electric Rev Req Model (2009 GRC) Revised 01-18-2010 2" xfId="2124"/>
    <cellStyle name="_Book2_Rebuttal Power Costs_Electric Rev Req Model (2009 GRC) Revised 01-18-2010 2 2" xfId="2125"/>
    <cellStyle name="_Book2_Rebuttal Power Costs_Electric Rev Req Model (2009 GRC) Revised 01-18-2010 3" xfId="2126"/>
    <cellStyle name="_Book2_Rebuttal Power Costs_Electric Rev Req Model (2009 GRC) Revised 01-18-2010_DEM-WP(C) ENERG10C--ctn Mid-C_042010 2010GRC" xfId="2127"/>
    <cellStyle name="_Book2_Rebuttal Power Costs_Final Order Electric EXHIBIT A-1" xfId="2128"/>
    <cellStyle name="_Book2_Rebuttal Power Costs_Final Order Electric EXHIBIT A-1 2" xfId="2129"/>
    <cellStyle name="_Book2_Rebuttal Power Costs_Final Order Electric EXHIBIT A-1 2 2" xfId="2130"/>
    <cellStyle name="_Book2_Rebuttal Power Costs_Final Order Electric EXHIBIT A-1 3" xfId="2131"/>
    <cellStyle name="_Book2_ROR &amp; CONV FACTOR" xfId="2132"/>
    <cellStyle name="_Book2_ROR &amp; CONV FACTOR 2" xfId="2133"/>
    <cellStyle name="_Book2_ROR &amp; CONV FACTOR 2 2" xfId="2134"/>
    <cellStyle name="_Book2_ROR &amp; CONV FACTOR 3" xfId="2135"/>
    <cellStyle name="_Book2_ROR 5.02" xfId="2136"/>
    <cellStyle name="_Book2_ROR 5.02 2" xfId="2137"/>
    <cellStyle name="_Book2_ROR 5.02 2 2" xfId="2138"/>
    <cellStyle name="_Book2_ROR 5.02 3" xfId="2139"/>
    <cellStyle name="_Book2_Wind Integration 10GRC" xfId="2140"/>
    <cellStyle name="_Book2_Wind Integration 10GRC 2" xfId="2141"/>
    <cellStyle name="_Book2_Wind Integration 10GRC_DEM-WP(C) ENERG10C--ctn Mid-C_042010 2010GRC" xfId="2142"/>
    <cellStyle name="_Book3" xfId="33"/>
    <cellStyle name="_Book5" xfId="34"/>
    <cellStyle name="_Book5 2" xfId="2143"/>
    <cellStyle name="_Book5 3" xfId="2144"/>
    <cellStyle name="_Book5 4" xfId="2145"/>
    <cellStyle name="_Book5 4 2" xfId="2146"/>
    <cellStyle name="_Book5_4 31E Reg Asset  Liab and EXH D" xfId="2147"/>
    <cellStyle name="_Book5_4 31E Reg Asset  Liab and EXH D _ Aug 10 Filing (2)" xfId="2148"/>
    <cellStyle name="_Book5_Chelan PUD Power Costs (8-10)" xfId="2149"/>
    <cellStyle name="_Book5_DEM-WP(C) Chelan Power Costs" xfId="2150"/>
    <cellStyle name="_Book5_DEM-WP(C) Costs Not In AURORA 2010GRC As Filed" xfId="2151"/>
    <cellStyle name="_Book5_DEM-WP(C) Costs Not In AURORA 2010GRC As Filed 2" xfId="2152"/>
    <cellStyle name="_Book5_DEM-WP(C) Costs Not In AURORA 2010GRC As Filed 3" xfId="2153"/>
    <cellStyle name="_Book5_DEM-WP(C) Costs Not In AURORA 2010GRC As Filed_DEM-WP(C) ENERG10C--ctn Mid-C_042010 2010GRC" xfId="2154"/>
    <cellStyle name="_Book5_DEM-WP(C) Gas Transport 2010GRC" xfId="2155"/>
    <cellStyle name="_Book5_NIM Summary" xfId="2156"/>
    <cellStyle name="_Book5_NIM Summary 09GRC" xfId="2157"/>
    <cellStyle name="_Book5_NIM Summary 2" xfId="2158"/>
    <cellStyle name="_Book5_NIM Summary 3" xfId="2159"/>
    <cellStyle name="_Book5_NIM Summary 4" xfId="2160"/>
    <cellStyle name="_Book5_NIM Summary 5" xfId="2161"/>
    <cellStyle name="_Book5_NIM Summary 6" xfId="2162"/>
    <cellStyle name="_Book5_NIM Summary 7" xfId="2163"/>
    <cellStyle name="_Book5_NIM Summary 8" xfId="2164"/>
    <cellStyle name="_Book5_NIM Summary 9" xfId="2165"/>
    <cellStyle name="_Book5_NIM Summary_DEM-WP(C) ENERG10C--ctn Mid-C_042010 2010GRC" xfId="2166"/>
    <cellStyle name="_Book5_PCA 9 -  Exhibit D April 2010 (3)" xfId="2167"/>
    <cellStyle name="_Book5_Reconciliation" xfId="2168"/>
    <cellStyle name="_Book5_Reconciliation 2" xfId="2169"/>
    <cellStyle name="_Book5_Reconciliation 3" xfId="2170"/>
    <cellStyle name="_Book5_Reconciliation_DEM-WP(C) ENERG10C--ctn Mid-C_042010 2010GRC" xfId="2171"/>
    <cellStyle name="_Book5_Wind Integration 10GRC" xfId="2172"/>
    <cellStyle name="_Book5_Wind Integration 10GRC 2" xfId="2173"/>
    <cellStyle name="_Book5_Wind Integration 10GRC_DEM-WP(C) ENERG10C--ctn Mid-C_042010 2010GRC" xfId="2174"/>
    <cellStyle name="_BPA NOS" xfId="2175"/>
    <cellStyle name="_BPA NOS 2" xfId="2176"/>
    <cellStyle name="_BPA NOS 3" xfId="2177"/>
    <cellStyle name="_BPA NOS 3 2" xfId="2178"/>
    <cellStyle name="_BPA NOS_DEM-WP(C) Chelan Power Costs" xfId="2179"/>
    <cellStyle name="_BPA NOS_DEM-WP(C) ENERG10C--ctn Mid-C_042010 2010GRC" xfId="2180"/>
    <cellStyle name="_BPA NOS_DEM-WP(C) Gas Transport 2010GRC" xfId="2181"/>
    <cellStyle name="_BPA NOS_DEM-WP(C) Wind Integration Summary 2010GRC" xfId="2182"/>
    <cellStyle name="_BPA NOS_DEM-WP(C) Wind Integration Summary 2010GRC 2" xfId="2183"/>
    <cellStyle name="_BPA NOS_DEM-WP(C) Wind Integration Summary 2010GRC_DEM-WP(C) ENERG10C--ctn Mid-C_042010 2010GRC" xfId="2184"/>
    <cellStyle name="_BPA NOS_NIM Summary" xfId="2185"/>
    <cellStyle name="_BPA NOS_NIM Summary 2" xfId="2186"/>
    <cellStyle name="_BPA NOS_NIM Summary_DEM-WP(C) ENERG10C--ctn Mid-C_042010 2010GRC" xfId="2187"/>
    <cellStyle name="_Chelan Debt Forecast 12.19.05" xfId="35"/>
    <cellStyle name="_Chelan Debt Forecast 12.19.05 2" xfId="36"/>
    <cellStyle name="_Chelan Debt Forecast 12.19.05 2 2" xfId="2188"/>
    <cellStyle name="_Chelan Debt Forecast 12.19.05 2 2 2" xfId="2189"/>
    <cellStyle name="_Chelan Debt Forecast 12.19.05 2 3" xfId="2190"/>
    <cellStyle name="_Chelan Debt Forecast 12.19.05 3" xfId="37"/>
    <cellStyle name="_Chelan Debt Forecast 12.19.05 3 2" xfId="2191"/>
    <cellStyle name="_Chelan Debt Forecast 12.19.05 3 2 2" xfId="2192"/>
    <cellStyle name="_Chelan Debt Forecast 12.19.05 3 3" xfId="2193"/>
    <cellStyle name="_Chelan Debt Forecast 12.19.05 3 3 2" xfId="2194"/>
    <cellStyle name="_Chelan Debt Forecast 12.19.05 3 4" xfId="2195"/>
    <cellStyle name="_Chelan Debt Forecast 12.19.05 3 4 2" xfId="2196"/>
    <cellStyle name="_Chelan Debt Forecast 12.19.05 4" xfId="2197"/>
    <cellStyle name="_Chelan Debt Forecast 12.19.05 4 2" xfId="2198"/>
    <cellStyle name="_Chelan Debt Forecast 12.19.05 5" xfId="2199"/>
    <cellStyle name="_Chelan Debt Forecast 12.19.05 5 2" xfId="2200"/>
    <cellStyle name="_Chelan Debt Forecast 12.19.05 6" xfId="2201"/>
    <cellStyle name="_Chelan Debt Forecast 12.19.05 7" xfId="2202"/>
    <cellStyle name="_Chelan Debt Forecast 12.19.05 7 2" xfId="2203"/>
    <cellStyle name="_Chelan Debt Forecast 12.19.05 8" xfId="2204"/>
    <cellStyle name="_Chelan Debt Forecast 12.19.05 8 2" xfId="2205"/>
    <cellStyle name="_Chelan Debt Forecast 12.19.05_(C) WHE Proforma with ITC cash grant 10 Yr Amort_for deferral_102809" xfId="2206"/>
    <cellStyle name="_Chelan Debt Forecast 12.19.05_(C) WHE Proforma with ITC cash grant 10 Yr Amort_for deferral_102809 2" xfId="2207"/>
    <cellStyle name="_Chelan Debt Forecast 12.19.05_(C) WHE Proforma with ITC cash grant 10 Yr Amort_for deferral_102809 2 2" xfId="2208"/>
    <cellStyle name="_Chelan Debt Forecast 12.19.05_(C) WHE Proforma with ITC cash grant 10 Yr Amort_for deferral_102809 3" xfId="2209"/>
    <cellStyle name="_Chelan Debt Forecast 12.19.05_(C) WHE Proforma with ITC cash grant 10 Yr Amort_for deferral_102809_16.07E Wild Horse Wind Expansionwrkingfile" xfId="2210"/>
    <cellStyle name="_Chelan Debt Forecast 12.19.05_(C) WHE Proforma with ITC cash grant 10 Yr Amort_for deferral_102809_16.07E Wild Horse Wind Expansionwrkingfile 2" xfId="2211"/>
    <cellStyle name="_Chelan Debt Forecast 12.19.05_(C) WHE Proforma with ITC cash grant 10 Yr Amort_for deferral_102809_16.07E Wild Horse Wind Expansionwrkingfile 2 2" xfId="2212"/>
    <cellStyle name="_Chelan Debt Forecast 12.19.05_(C) WHE Proforma with ITC cash grant 10 Yr Amort_for deferral_102809_16.07E Wild Horse Wind Expansionwrkingfile 3" xfId="2213"/>
    <cellStyle name="_Chelan Debt Forecast 12.19.05_(C) WHE Proforma with ITC cash grant 10 Yr Amort_for deferral_102809_16.07E Wild Horse Wind Expansionwrkingfile SF" xfId="2214"/>
    <cellStyle name="_Chelan Debt Forecast 12.19.05_(C) WHE Proforma with ITC cash grant 10 Yr Amort_for deferral_102809_16.07E Wild Horse Wind Expansionwrkingfile SF 2" xfId="2215"/>
    <cellStyle name="_Chelan Debt Forecast 12.19.05_(C) WHE Proforma with ITC cash grant 10 Yr Amort_for deferral_102809_16.07E Wild Horse Wind Expansionwrkingfile SF 2 2" xfId="2216"/>
    <cellStyle name="_Chelan Debt Forecast 12.19.05_(C) WHE Proforma with ITC cash grant 10 Yr Amort_for deferral_102809_16.07E Wild Horse Wind Expansionwrkingfile SF 3" xfId="2217"/>
    <cellStyle name="_Chelan Debt Forecast 12.19.05_(C) WHE Proforma with ITC cash grant 10 Yr Amort_for deferral_102809_16.07E Wild Horse Wind Expansionwrkingfile SF_DEM-WP(C) ENERG10C--ctn Mid-C_042010 2010GRC" xfId="2218"/>
    <cellStyle name="_Chelan Debt Forecast 12.19.05_(C) WHE Proforma with ITC cash grant 10 Yr Amort_for deferral_102809_16.07E Wild Horse Wind Expansionwrkingfile_DEM-WP(C) ENERG10C--ctn Mid-C_042010 2010GRC" xfId="2219"/>
    <cellStyle name="_Chelan Debt Forecast 12.19.05_(C) WHE Proforma with ITC cash grant 10 Yr Amort_for deferral_102809_16.37E Wild Horse Expansion DeferralRevwrkingfile SF" xfId="2220"/>
    <cellStyle name="_Chelan Debt Forecast 12.19.05_(C) WHE Proforma with ITC cash grant 10 Yr Amort_for deferral_102809_16.37E Wild Horse Expansion DeferralRevwrkingfile SF 2" xfId="2221"/>
    <cellStyle name="_Chelan Debt Forecast 12.19.05_(C) WHE Proforma with ITC cash grant 10 Yr Amort_for deferral_102809_16.37E Wild Horse Expansion DeferralRevwrkingfile SF 2 2" xfId="2222"/>
    <cellStyle name="_Chelan Debt Forecast 12.19.05_(C) WHE Proforma with ITC cash grant 10 Yr Amort_for deferral_102809_16.37E Wild Horse Expansion DeferralRevwrkingfile SF 3" xfId="2223"/>
    <cellStyle name="_Chelan Debt Forecast 12.19.05_(C) WHE Proforma with ITC cash grant 10 Yr Amort_for deferral_102809_16.37E Wild Horse Expansion DeferralRevwrkingfile SF_DEM-WP(C) ENERG10C--ctn Mid-C_042010 2010GRC" xfId="2224"/>
    <cellStyle name="_Chelan Debt Forecast 12.19.05_(C) WHE Proforma with ITC cash grant 10 Yr Amort_for deferral_102809_DEM-WP(C) ENERG10C--ctn Mid-C_042010 2010GRC" xfId="2225"/>
    <cellStyle name="_Chelan Debt Forecast 12.19.05_(C) WHE Proforma with ITC cash grant 10 Yr Amort_for rebuttal_120709" xfId="2226"/>
    <cellStyle name="_Chelan Debt Forecast 12.19.05_(C) WHE Proforma with ITC cash grant 10 Yr Amort_for rebuttal_120709 2" xfId="2227"/>
    <cellStyle name="_Chelan Debt Forecast 12.19.05_(C) WHE Proforma with ITC cash grant 10 Yr Amort_for rebuttal_120709 2 2" xfId="2228"/>
    <cellStyle name="_Chelan Debt Forecast 12.19.05_(C) WHE Proforma with ITC cash grant 10 Yr Amort_for rebuttal_120709 3" xfId="2229"/>
    <cellStyle name="_Chelan Debt Forecast 12.19.05_(C) WHE Proforma with ITC cash grant 10 Yr Amort_for rebuttal_120709_DEM-WP(C) ENERG10C--ctn Mid-C_042010 2010GRC" xfId="2230"/>
    <cellStyle name="_Chelan Debt Forecast 12.19.05_04.07E Wild Horse Wind Expansion" xfId="2231"/>
    <cellStyle name="_Chelan Debt Forecast 12.19.05_04.07E Wild Horse Wind Expansion 2" xfId="2232"/>
    <cellStyle name="_Chelan Debt Forecast 12.19.05_04.07E Wild Horse Wind Expansion 2 2" xfId="2233"/>
    <cellStyle name="_Chelan Debt Forecast 12.19.05_04.07E Wild Horse Wind Expansion 3" xfId="2234"/>
    <cellStyle name="_Chelan Debt Forecast 12.19.05_04.07E Wild Horse Wind Expansion_16.07E Wild Horse Wind Expansionwrkingfile" xfId="2235"/>
    <cellStyle name="_Chelan Debt Forecast 12.19.05_04.07E Wild Horse Wind Expansion_16.07E Wild Horse Wind Expansionwrkingfile 2" xfId="2236"/>
    <cellStyle name="_Chelan Debt Forecast 12.19.05_04.07E Wild Horse Wind Expansion_16.07E Wild Horse Wind Expansionwrkingfile 2 2" xfId="2237"/>
    <cellStyle name="_Chelan Debt Forecast 12.19.05_04.07E Wild Horse Wind Expansion_16.07E Wild Horse Wind Expansionwrkingfile 3" xfId="2238"/>
    <cellStyle name="_Chelan Debt Forecast 12.19.05_04.07E Wild Horse Wind Expansion_16.07E Wild Horse Wind Expansionwrkingfile SF" xfId="2239"/>
    <cellStyle name="_Chelan Debt Forecast 12.19.05_04.07E Wild Horse Wind Expansion_16.07E Wild Horse Wind Expansionwrkingfile SF 2" xfId="2240"/>
    <cellStyle name="_Chelan Debt Forecast 12.19.05_04.07E Wild Horse Wind Expansion_16.07E Wild Horse Wind Expansionwrkingfile SF 2 2" xfId="2241"/>
    <cellStyle name="_Chelan Debt Forecast 12.19.05_04.07E Wild Horse Wind Expansion_16.07E Wild Horse Wind Expansionwrkingfile SF 3" xfId="2242"/>
    <cellStyle name="_Chelan Debt Forecast 12.19.05_04.07E Wild Horse Wind Expansion_16.07E Wild Horse Wind Expansionwrkingfile SF_DEM-WP(C) ENERG10C--ctn Mid-C_042010 2010GRC" xfId="2243"/>
    <cellStyle name="_Chelan Debt Forecast 12.19.05_04.07E Wild Horse Wind Expansion_16.07E Wild Horse Wind Expansionwrkingfile_DEM-WP(C) ENERG10C--ctn Mid-C_042010 2010GRC" xfId="2244"/>
    <cellStyle name="_Chelan Debt Forecast 12.19.05_04.07E Wild Horse Wind Expansion_16.37E Wild Horse Expansion DeferralRevwrkingfile SF" xfId="2245"/>
    <cellStyle name="_Chelan Debt Forecast 12.19.05_04.07E Wild Horse Wind Expansion_16.37E Wild Horse Expansion DeferralRevwrkingfile SF 2" xfId="2246"/>
    <cellStyle name="_Chelan Debt Forecast 12.19.05_04.07E Wild Horse Wind Expansion_16.37E Wild Horse Expansion DeferralRevwrkingfile SF 2 2" xfId="2247"/>
    <cellStyle name="_Chelan Debt Forecast 12.19.05_04.07E Wild Horse Wind Expansion_16.37E Wild Horse Expansion DeferralRevwrkingfile SF 3" xfId="2248"/>
    <cellStyle name="_Chelan Debt Forecast 12.19.05_04.07E Wild Horse Wind Expansion_16.37E Wild Horse Expansion DeferralRevwrkingfile SF_DEM-WP(C) ENERG10C--ctn Mid-C_042010 2010GRC" xfId="2249"/>
    <cellStyle name="_Chelan Debt Forecast 12.19.05_04.07E Wild Horse Wind Expansion_DEM-WP(C) ENERG10C--ctn Mid-C_042010 2010GRC" xfId="2250"/>
    <cellStyle name="_Chelan Debt Forecast 12.19.05_16.07E Wild Horse Wind Expansionwrkingfile" xfId="2251"/>
    <cellStyle name="_Chelan Debt Forecast 12.19.05_16.07E Wild Horse Wind Expansionwrkingfile 2" xfId="2252"/>
    <cellStyle name="_Chelan Debt Forecast 12.19.05_16.07E Wild Horse Wind Expansionwrkingfile 2 2" xfId="2253"/>
    <cellStyle name="_Chelan Debt Forecast 12.19.05_16.07E Wild Horse Wind Expansionwrkingfile 3" xfId="2254"/>
    <cellStyle name="_Chelan Debt Forecast 12.19.05_16.07E Wild Horse Wind Expansionwrkingfile SF" xfId="2255"/>
    <cellStyle name="_Chelan Debt Forecast 12.19.05_16.07E Wild Horse Wind Expansionwrkingfile SF 2" xfId="2256"/>
    <cellStyle name="_Chelan Debt Forecast 12.19.05_16.07E Wild Horse Wind Expansionwrkingfile SF 2 2" xfId="2257"/>
    <cellStyle name="_Chelan Debt Forecast 12.19.05_16.07E Wild Horse Wind Expansionwrkingfile SF 3" xfId="2258"/>
    <cellStyle name="_Chelan Debt Forecast 12.19.05_16.07E Wild Horse Wind Expansionwrkingfile SF_DEM-WP(C) ENERG10C--ctn Mid-C_042010 2010GRC" xfId="2259"/>
    <cellStyle name="_Chelan Debt Forecast 12.19.05_16.07E Wild Horse Wind Expansionwrkingfile_DEM-WP(C) ENERG10C--ctn Mid-C_042010 2010GRC" xfId="2260"/>
    <cellStyle name="_Chelan Debt Forecast 12.19.05_16.37E Wild Horse Expansion DeferralRevwrkingfile SF" xfId="2261"/>
    <cellStyle name="_Chelan Debt Forecast 12.19.05_16.37E Wild Horse Expansion DeferralRevwrkingfile SF 2" xfId="2262"/>
    <cellStyle name="_Chelan Debt Forecast 12.19.05_16.37E Wild Horse Expansion DeferralRevwrkingfile SF 2 2" xfId="2263"/>
    <cellStyle name="_Chelan Debt Forecast 12.19.05_16.37E Wild Horse Expansion DeferralRevwrkingfile SF 3" xfId="2264"/>
    <cellStyle name="_Chelan Debt Forecast 12.19.05_16.37E Wild Horse Expansion DeferralRevwrkingfile SF_DEM-WP(C) ENERG10C--ctn Mid-C_042010 2010GRC" xfId="2265"/>
    <cellStyle name="_Chelan Debt Forecast 12.19.05_2009 Compliance Filing PCA Exhibits for GRC" xfId="2266"/>
    <cellStyle name="_Chelan Debt Forecast 12.19.05_2009 GRC Compl Filing - Exhibit D" xfId="2267"/>
    <cellStyle name="_Chelan Debt Forecast 12.19.05_2009 GRC Compl Filing - Exhibit D 2" xfId="2268"/>
    <cellStyle name="_Chelan Debt Forecast 12.19.05_2009 GRC Compl Filing - Exhibit D_DEM-WP(C) ENERG10C--ctn Mid-C_042010 2010GRC" xfId="2269"/>
    <cellStyle name="_Chelan Debt Forecast 12.19.05_3.01 Income Statement" xfId="38"/>
    <cellStyle name="_Chelan Debt Forecast 12.19.05_4 31 Regulatory Assets and Liabilities  7 06- Exhibit D" xfId="2270"/>
    <cellStyle name="_Chelan Debt Forecast 12.19.05_4 31 Regulatory Assets and Liabilities  7 06- Exhibit D 2" xfId="2271"/>
    <cellStyle name="_Chelan Debt Forecast 12.19.05_4 31 Regulatory Assets and Liabilities  7 06- Exhibit D 2 2" xfId="2272"/>
    <cellStyle name="_Chelan Debt Forecast 12.19.05_4 31 Regulatory Assets and Liabilities  7 06- Exhibit D 3" xfId="2273"/>
    <cellStyle name="_Chelan Debt Forecast 12.19.05_4 31 Regulatory Assets and Liabilities  7 06- Exhibit D_DEM-WP(C) ENERG10C--ctn Mid-C_042010 2010GRC" xfId="2274"/>
    <cellStyle name="_Chelan Debt Forecast 12.19.05_4 31 Regulatory Assets and Liabilities  7 06- Exhibit D_NIM Summary" xfId="2275"/>
    <cellStyle name="_Chelan Debt Forecast 12.19.05_4 31 Regulatory Assets and Liabilities  7 06- Exhibit D_NIM Summary 2" xfId="2276"/>
    <cellStyle name="_Chelan Debt Forecast 12.19.05_4 31 Regulatory Assets and Liabilities  7 06- Exhibit D_NIM Summary_DEM-WP(C) ENERG10C--ctn Mid-C_042010 2010GRC" xfId="2277"/>
    <cellStyle name="_Chelan Debt Forecast 12.19.05_4 31 Regulatory Assets and Liabilities  7 06- Exhibit D_NIM+O&amp;M" xfId="2278"/>
    <cellStyle name="_Chelan Debt Forecast 12.19.05_4 31 Regulatory Assets and Liabilities  7 06- Exhibit D_NIM+O&amp;M Monthly" xfId="2279"/>
    <cellStyle name="_Chelan Debt Forecast 12.19.05_4 31E Reg Asset  Liab and EXH D" xfId="2280"/>
    <cellStyle name="_Chelan Debt Forecast 12.19.05_4 31E Reg Asset  Liab and EXH D _ Aug 10 Filing (2)" xfId="2281"/>
    <cellStyle name="_Chelan Debt Forecast 12.19.05_4 32 Regulatory Assets and Liabilities  7 06- Exhibit D" xfId="2282"/>
    <cellStyle name="_Chelan Debt Forecast 12.19.05_4 32 Regulatory Assets and Liabilities  7 06- Exhibit D 2" xfId="2283"/>
    <cellStyle name="_Chelan Debt Forecast 12.19.05_4 32 Regulatory Assets and Liabilities  7 06- Exhibit D 2 2" xfId="2284"/>
    <cellStyle name="_Chelan Debt Forecast 12.19.05_4 32 Regulatory Assets and Liabilities  7 06- Exhibit D 3" xfId="2285"/>
    <cellStyle name="_Chelan Debt Forecast 12.19.05_4 32 Regulatory Assets and Liabilities  7 06- Exhibit D_DEM-WP(C) ENERG10C--ctn Mid-C_042010 2010GRC" xfId="2286"/>
    <cellStyle name="_Chelan Debt Forecast 12.19.05_4 32 Regulatory Assets and Liabilities  7 06- Exhibit D_NIM Summary" xfId="2287"/>
    <cellStyle name="_Chelan Debt Forecast 12.19.05_4 32 Regulatory Assets and Liabilities  7 06- Exhibit D_NIM Summary 2" xfId="2288"/>
    <cellStyle name="_Chelan Debt Forecast 12.19.05_4 32 Regulatory Assets and Liabilities  7 06- Exhibit D_NIM Summary_DEM-WP(C) ENERG10C--ctn Mid-C_042010 2010GRC" xfId="2289"/>
    <cellStyle name="_Chelan Debt Forecast 12.19.05_4 32 Regulatory Assets and Liabilities  7 06- Exhibit D_NIM+O&amp;M" xfId="2290"/>
    <cellStyle name="_Chelan Debt Forecast 12.19.05_4 32 Regulatory Assets and Liabilities  7 06- Exhibit D_NIM+O&amp;M Monthly" xfId="2291"/>
    <cellStyle name="_Chelan Debt Forecast 12.19.05_ACCOUNTS" xfId="2292"/>
    <cellStyle name="_Chelan Debt Forecast 12.19.05_AURORA Total New" xfId="2293"/>
    <cellStyle name="_Chelan Debt Forecast 12.19.05_AURORA Total New 2" xfId="2294"/>
    <cellStyle name="_Chelan Debt Forecast 12.19.05_Book2" xfId="2295"/>
    <cellStyle name="_Chelan Debt Forecast 12.19.05_Book2 2" xfId="2296"/>
    <cellStyle name="_Chelan Debt Forecast 12.19.05_Book2 2 2" xfId="2297"/>
    <cellStyle name="_Chelan Debt Forecast 12.19.05_Book2 3" xfId="2298"/>
    <cellStyle name="_Chelan Debt Forecast 12.19.05_Book2_Adj Bench DR 3 for Initial Briefs (Electric)" xfId="2299"/>
    <cellStyle name="_Chelan Debt Forecast 12.19.05_Book2_Adj Bench DR 3 for Initial Briefs (Electric) 2" xfId="2300"/>
    <cellStyle name="_Chelan Debt Forecast 12.19.05_Book2_Adj Bench DR 3 for Initial Briefs (Electric) 2 2" xfId="2301"/>
    <cellStyle name="_Chelan Debt Forecast 12.19.05_Book2_Adj Bench DR 3 for Initial Briefs (Electric) 3" xfId="2302"/>
    <cellStyle name="_Chelan Debt Forecast 12.19.05_Book2_Adj Bench DR 3 for Initial Briefs (Electric)_DEM-WP(C) ENERG10C--ctn Mid-C_042010 2010GRC" xfId="2303"/>
    <cellStyle name="_Chelan Debt Forecast 12.19.05_Book2_DEM-WP(C) ENERG10C--ctn Mid-C_042010 2010GRC" xfId="2304"/>
    <cellStyle name="_Chelan Debt Forecast 12.19.05_Book2_Electric Rev Req Model (2009 GRC) Rebuttal" xfId="2305"/>
    <cellStyle name="_Chelan Debt Forecast 12.19.05_Book2_Electric Rev Req Model (2009 GRC) Rebuttal 2" xfId="2306"/>
    <cellStyle name="_Chelan Debt Forecast 12.19.05_Book2_Electric Rev Req Model (2009 GRC) Rebuttal 2 2" xfId="2307"/>
    <cellStyle name="_Chelan Debt Forecast 12.19.05_Book2_Electric Rev Req Model (2009 GRC) Rebuttal 3" xfId="2308"/>
    <cellStyle name="_Chelan Debt Forecast 12.19.05_Book2_Electric Rev Req Model (2009 GRC) Rebuttal REmoval of New  WH Solar AdjustMI" xfId="2309"/>
    <cellStyle name="_Chelan Debt Forecast 12.19.05_Book2_Electric Rev Req Model (2009 GRC) Rebuttal REmoval of New  WH Solar AdjustMI 2" xfId="2310"/>
    <cellStyle name="_Chelan Debt Forecast 12.19.05_Book2_Electric Rev Req Model (2009 GRC) Rebuttal REmoval of New  WH Solar AdjustMI 2 2" xfId="2311"/>
    <cellStyle name="_Chelan Debt Forecast 12.19.05_Book2_Electric Rev Req Model (2009 GRC) Rebuttal REmoval of New  WH Solar AdjustMI 3" xfId="2312"/>
    <cellStyle name="_Chelan Debt Forecast 12.19.05_Book2_Electric Rev Req Model (2009 GRC) Rebuttal REmoval of New  WH Solar AdjustMI_DEM-WP(C) ENERG10C--ctn Mid-C_042010 2010GRC" xfId="2313"/>
    <cellStyle name="_Chelan Debt Forecast 12.19.05_Book2_Electric Rev Req Model (2009 GRC) Revised 01-18-2010" xfId="2314"/>
    <cellStyle name="_Chelan Debt Forecast 12.19.05_Book2_Electric Rev Req Model (2009 GRC) Revised 01-18-2010 2" xfId="2315"/>
    <cellStyle name="_Chelan Debt Forecast 12.19.05_Book2_Electric Rev Req Model (2009 GRC) Revised 01-18-2010 2 2" xfId="2316"/>
    <cellStyle name="_Chelan Debt Forecast 12.19.05_Book2_Electric Rev Req Model (2009 GRC) Revised 01-18-2010 3" xfId="2317"/>
    <cellStyle name="_Chelan Debt Forecast 12.19.05_Book2_Electric Rev Req Model (2009 GRC) Revised 01-18-2010_DEM-WP(C) ENERG10C--ctn Mid-C_042010 2010GRC" xfId="2318"/>
    <cellStyle name="_Chelan Debt Forecast 12.19.05_Book2_Final Order Electric EXHIBIT A-1" xfId="2319"/>
    <cellStyle name="_Chelan Debt Forecast 12.19.05_Book2_Final Order Electric EXHIBIT A-1 2" xfId="2320"/>
    <cellStyle name="_Chelan Debt Forecast 12.19.05_Book2_Final Order Electric EXHIBIT A-1 2 2" xfId="2321"/>
    <cellStyle name="_Chelan Debt Forecast 12.19.05_Book2_Final Order Electric EXHIBIT A-1 3" xfId="2322"/>
    <cellStyle name="_Chelan Debt Forecast 12.19.05_Book4" xfId="2323"/>
    <cellStyle name="_Chelan Debt Forecast 12.19.05_Book4 2" xfId="2324"/>
    <cellStyle name="_Chelan Debt Forecast 12.19.05_Book4 2 2" xfId="2325"/>
    <cellStyle name="_Chelan Debt Forecast 12.19.05_Book4 3" xfId="2326"/>
    <cellStyle name="_Chelan Debt Forecast 12.19.05_Book4_DEM-WP(C) ENERG10C--ctn Mid-C_042010 2010GRC" xfId="2327"/>
    <cellStyle name="_Chelan Debt Forecast 12.19.05_Book9" xfId="39"/>
    <cellStyle name="_Chelan Debt Forecast 12.19.05_Book9 2" xfId="2328"/>
    <cellStyle name="_Chelan Debt Forecast 12.19.05_Book9 2 2" xfId="2329"/>
    <cellStyle name="_Chelan Debt Forecast 12.19.05_Book9 3" xfId="2330"/>
    <cellStyle name="_Chelan Debt Forecast 12.19.05_Book9_DEM-WP(C) ENERG10C--ctn Mid-C_042010 2010GRC" xfId="2331"/>
    <cellStyle name="_Chelan Debt Forecast 12.19.05_Check the Interest Calculation" xfId="2332"/>
    <cellStyle name="_Chelan Debt Forecast 12.19.05_Check the Interest Calculation_Scenario 1 REC vs PTC Offset" xfId="2333"/>
    <cellStyle name="_Chelan Debt Forecast 12.19.05_Check the Interest Calculation_Scenario 3" xfId="2334"/>
    <cellStyle name="_Chelan Debt Forecast 12.19.05_Chelan PUD Power Costs (8-10)" xfId="2335"/>
    <cellStyle name="_Chelan Debt Forecast 12.19.05_DEM-WP(C) Chelan Power Costs" xfId="2336"/>
    <cellStyle name="_Chelan Debt Forecast 12.19.05_DEM-WP(C) ENERG10C--ctn Mid-C_042010 2010GRC" xfId="2337"/>
    <cellStyle name="_Chelan Debt Forecast 12.19.05_DEM-WP(C) Gas Transport 2010GRC" xfId="2338"/>
    <cellStyle name="_Chelan Debt Forecast 12.19.05_Exhibit D fr R Gho 12-31-08" xfId="2339"/>
    <cellStyle name="_Chelan Debt Forecast 12.19.05_Exhibit D fr R Gho 12-31-08 2" xfId="2340"/>
    <cellStyle name="_Chelan Debt Forecast 12.19.05_Exhibit D fr R Gho 12-31-08 v2" xfId="2341"/>
    <cellStyle name="_Chelan Debt Forecast 12.19.05_Exhibit D fr R Gho 12-31-08 v2 2" xfId="2342"/>
    <cellStyle name="_Chelan Debt Forecast 12.19.05_Exhibit D fr R Gho 12-31-08 v2_DEM-WP(C) ENERG10C--ctn Mid-C_042010 2010GRC" xfId="2343"/>
    <cellStyle name="_Chelan Debt Forecast 12.19.05_Exhibit D fr R Gho 12-31-08 v2_NIM Summary" xfId="2344"/>
    <cellStyle name="_Chelan Debt Forecast 12.19.05_Exhibit D fr R Gho 12-31-08 v2_NIM Summary 2" xfId="2345"/>
    <cellStyle name="_Chelan Debt Forecast 12.19.05_Exhibit D fr R Gho 12-31-08 v2_NIM Summary_DEM-WP(C) ENERG10C--ctn Mid-C_042010 2010GRC" xfId="2346"/>
    <cellStyle name="_Chelan Debt Forecast 12.19.05_Exhibit D fr R Gho 12-31-08_DEM-WP(C) ENERG10C--ctn Mid-C_042010 2010GRC" xfId="2347"/>
    <cellStyle name="_Chelan Debt Forecast 12.19.05_Exhibit D fr R Gho 12-31-08_NIM Summary" xfId="2348"/>
    <cellStyle name="_Chelan Debt Forecast 12.19.05_Exhibit D fr R Gho 12-31-08_NIM Summary 2" xfId="2349"/>
    <cellStyle name="_Chelan Debt Forecast 12.19.05_Exhibit D fr R Gho 12-31-08_NIM Summary_DEM-WP(C) ENERG10C--ctn Mid-C_042010 2010GRC" xfId="2350"/>
    <cellStyle name="_Chelan Debt Forecast 12.19.05_Gas Rev Req Model (2010 GRC)" xfId="2351"/>
    <cellStyle name="_Chelan Debt Forecast 12.19.05_Hopkins Ridge Prepaid Tran - Interest Earned RY 12ME Feb  '11" xfId="2352"/>
    <cellStyle name="_Chelan Debt Forecast 12.19.05_Hopkins Ridge Prepaid Tran - Interest Earned RY 12ME Feb  '11 2" xfId="2353"/>
    <cellStyle name="_Chelan Debt Forecast 12.19.05_Hopkins Ridge Prepaid Tran - Interest Earned RY 12ME Feb  '11_DEM-WP(C) ENERG10C--ctn Mid-C_042010 2010GRC" xfId="2354"/>
    <cellStyle name="_Chelan Debt Forecast 12.19.05_Hopkins Ridge Prepaid Tran - Interest Earned RY 12ME Feb  '11_NIM Summary" xfId="2355"/>
    <cellStyle name="_Chelan Debt Forecast 12.19.05_Hopkins Ridge Prepaid Tran - Interest Earned RY 12ME Feb  '11_NIM Summary 2" xfId="2356"/>
    <cellStyle name="_Chelan Debt Forecast 12.19.05_Hopkins Ridge Prepaid Tran - Interest Earned RY 12ME Feb  '11_NIM Summary_DEM-WP(C) ENERG10C--ctn Mid-C_042010 2010GRC" xfId="2357"/>
    <cellStyle name="_Chelan Debt Forecast 12.19.05_Hopkins Ridge Prepaid Tran - Interest Earned RY 12ME Feb  '11_Transmission Workbook for May BOD" xfId="2358"/>
    <cellStyle name="_Chelan Debt Forecast 12.19.05_Hopkins Ridge Prepaid Tran - Interest Earned RY 12ME Feb  '11_Transmission Workbook for May BOD 2" xfId="2359"/>
    <cellStyle name="_Chelan Debt Forecast 12.19.05_Hopkins Ridge Prepaid Tran - Interest Earned RY 12ME Feb  '11_Transmission Workbook for May BOD_DEM-WP(C) ENERG10C--ctn Mid-C_042010 2010GRC" xfId="2360"/>
    <cellStyle name="_Chelan Debt Forecast 12.19.05_INPUTS" xfId="2361"/>
    <cellStyle name="_Chelan Debt Forecast 12.19.05_INPUTS 2" xfId="2362"/>
    <cellStyle name="_Chelan Debt Forecast 12.19.05_INPUTS 2 2" xfId="2363"/>
    <cellStyle name="_Chelan Debt Forecast 12.19.05_INPUTS 3" xfId="2364"/>
    <cellStyle name="_Chelan Debt Forecast 12.19.05_LSRWEP LGIA like Acctg Petition Aug 2010" xfId="2365"/>
    <cellStyle name="_Chelan Debt Forecast 12.19.05_NIM Summary" xfId="2366"/>
    <cellStyle name="_Chelan Debt Forecast 12.19.05_NIM Summary 09GRC" xfId="2367"/>
    <cellStyle name="_Chelan Debt Forecast 12.19.05_NIM Summary 09GRC 2" xfId="2368"/>
    <cellStyle name="_Chelan Debt Forecast 12.19.05_NIM Summary 09GRC_DEM-WP(C) ENERG10C--ctn Mid-C_042010 2010GRC" xfId="2369"/>
    <cellStyle name="_Chelan Debt Forecast 12.19.05_NIM Summary 2" xfId="2370"/>
    <cellStyle name="_Chelan Debt Forecast 12.19.05_NIM Summary 3" xfId="2371"/>
    <cellStyle name="_Chelan Debt Forecast 12.19.05_NIM Summary 4" xfId="2372"/>
    <cellStyle name="_Chelan Debt Forecast 12.19.05_NIM Summary 5" xfId="2373"/>
    <cellStyle name="_Chelan Debt Forecast 12.19.05_NIM Summary 6" xfId="2374"/>
    <cellStyle name="_Chelan Debt Forecast 12.19.05_NIM Summary 7" xfId="2375"/>
    <cellStyle name="_Chelan Debt Forecast 12.19.05_NIM Summary 8" xfId="2376"/>
    <cellStyle name="_Chelan Debt Forecast 12.19.05_NIM Summary 9" xfId="2377"/>
    <cellStyle name="_Chelan Debt Forecast 12.19.05_NIM Summary_DEM-WP(C) ENERG10C--ctn Mid-C_042010 2010GRC" xfId="2378"/>
    <cellStyle name="_Chelan Debt Forecast 12.19.05_NIM+O&amp;M" xfId="2379"/>
    <cellStyle name="_Chelan Debt Forecast 12.19.05_NIM+O&amp;M 2" xfId="2380"/>
    <cellStyle name="_Chelan Debt Forecast 12.19.05_NIM+O&amp;M Monthly" xfId="2381"/>
    <cellStyle name="_Chelan Debt Forecast 12.19.05_NIM+O&amp;M Monthly 2" xfId="2382"/>
    <cellStyle name="_Chelan Debt Forecast 12.19.05_PCA 10 -  Exhibit D from A Kellogg Jan 2011" xfId="2383"/>
    <cellStyle name="_Chelan Debt Forecast 12.19.05_PCA 10 -  Exhibit D from A Kellogg July 2011" xfId="2384"/>
    <cellStyle name="_Chelan Debt Forecast 12.19.05_PCA 10 -  Exhibit D from S Free Rcv'd 12-11" xfId="2385"/>
    <cellStyle name="_Chelan Debt Forecast 12.19.05_PCA 7 - Exhibit D update 11_30_08 (2)" xfId="2386"/>
    <cellStyle name="_Chelan Debt Forecast 12.19.05_PCA 7 - Exhibit D update 11_30_08 (2) 2" xfId="2387"/>
    <cellStyle name="_Chelan Debt Forecast 12.19.05_PCA 7 - Exhibit D update 11_30_08 (2) 2 2" xfId="2388"/>
    <cellStyle name="_Chelan Debt Forecast 12.19.05_PCA 7 - Exhibit D update 11_30_08 (2) 3" xfId="2389"/>
    <cellStyle name="_Chelan Debt Forecast 12.19.05_PCA 7 - Exhibit D update 11_30_08 (2)_DEM-WP(C) ENERG10C--ctn Mid-C_042010 2010GRC" xfId="2390"/>
    <cellStyle name="_Chelan Debt Forecast 12.19.05_PCA 7 - Exhibit D update 11_30_08 (2)_NIM Summary" xfId="2391"/>
    <cellStyle name="_Chelan Debt Forecast 12.19.05_PCA 7 - Exhibit D update 11_30_08 (2)_NIM Summary 2" xfId="2392"/>
    <cellStyle name="_Chelan Debt Forecast 12.19.05_PCA 7 - Exhibit D update 11_30_08 (2)_NIM Summary_DEM-WP(C) ENERG10C--ctn Mid-C_042010 2010GRC" xfId="2393"/>
    <cellStyle name="_Chelan Debt Forecast 12.19.05_PCA 8 - Exhibit D update 12_31_09" xfId="2394"/>
    <cellStyle name="_Chelan Debt Forecast 12.19.05_PCA 9 -  Exhibit D April 2010" xfId="2395"/>
    <cellStyle name="_Chelan Debt Forecast 12.19.05_PCA 9 -  Exhibit D April 2010 (3)" xfId="2396"/>
    <cellStyle name="_Chelan Debt Forecast 12.19.05_PCA 9 -  Exhibit D April 2010 (3) 2" xfId="2397"/>
    <cellStyle name="_Chelan Debt Forecast 12.19.05_PCA 9 -  Exhibit D April 2010 (3)_DEM-WP(C) ENERG10C--ctn Mid-C_042010 2010GRC" xfId="2398"/>
    <cellStyle name="_Chelan Debt Forecast 12.19.05_PCA 9 -  Exhibit D Feb 2010" xfId="2399"/>
    <cellStyle name="_Chelan Debt Forecast 12.19.05_PCA 9 -  Exhibit D Feb 2010 v2" xfId="2400"/>
    <cellStyle name="_Chelan Debt Forecast 12.19.05_PCA 9 -  Exhibit D Feb 2010 WF" xfId="2401"/>
    <cellStyle name="_Chelan Debt Forecast 12.19.05_PCA 9 -  Exhibit D Jan 2010" xfId="2402"/>
    <cellStyle name="_Chelan Debt Forecast 12.19.05_PCA 9 -  Exhibit D March 2010 (2)" xfId="2403"/>
    <cellStyle name="_Chelan Debt Forecast 12.19.05_PCA 9 -  Exhibit D Nov 2010" xfId="2404"/>
    <cellStyle name="_Chelan Debt Forecast 12.19.05_PCA 9 - Exhibit D at August 2010" xfId="2405"/>
    <cellStyle name="_Chelan Debt Forecast 12.19.05_PCA 9 - Exhibit D June 2010 GRC" xfId="2406"/>
    <cellStyle name="_Chelan Debt Forecast 12.19.05_Power Costs - Comparison bx Rbtl-Staff-Jt-PC" xfId="2407"/>
    <cellStyle name="_Chelan Debt Forecast 12.19.05_Power Costs - Comparison bx Rbtl-Staff-Jt-PC 2" xfId="2408"/>
    <cellStyle name="_Chelan Debt Forecast 12.19.05_Power Costs - Comparison bx Rbtl-Staff-Jt-PC 2 2" xfId="2409"/>
    <cellStyle name="_Chelan Debt Forecast 12.19.05_Power Costs - Comparison bx Rbtl-Staff-Jt-PC 3" xfId="2410"/>
    <cellStyle name="_Chelan Debt Forecast 12.19.05_Power Costs - Comparison bx Rbtl-Staff-Jt-PC_Adj Bench DR 3 for Initial Briefs (Electric)" xfId="2411"/>
    <cellStyle name="_Chelan Debt Forecast 12.19.05_Power Costs - Comparison bx Rbtl-Staff-Jt-PC_Adj Bench DR 3 for Initial Briefs (Electric) 2" xfId="2412"/>
    <cellStyle name="_Chelan Debt Forecast 12.19.05_Power Costs - Comparison bx Rbtl-Staff-Jt-PC_Adj Bench DR 3 for Initial Briefs (Electric) 2 2" xfId="2413"/>
    <cellStyle name="_Chelan Debt Forecast 12.19.05_Power Costs - Comparison bx Rbtl-Staff-Jt-PC_Adj Bench DR 3 for Initial Briefs (Electric) 3" xfId="2414"/>
    <cellStyle name="_Chelan Debt Forecast 12.19.05_Power Costs - Comparison bx Rbtl-Staff-Jt-PC_Adj Bench DR 3 for Initial Briefs (Electric)_DEM-WP(C) ENERG10C--ctn Mid-C_042010 2010GRC" xfId="2415"/>
    <cellStyle name="_Chelan Debt Forecast 12.19.05_Power Costs - Comparison bx Rbtl-Staff-Jt-PC_DEM-WP(C) ENERG10C--ctn Mid-C_042010 2010GRC" xfId="2416"/>
    <cellStyle name="_Chelan Debt Forecast 12.19.05_Power Costs - Comparison bx Rbtl-Staff-Jt-PC_Electric Rev Req Model (2009 GRC) Rebuttal" xfId="2417"/>
    <cellStyle name="_Chelan Debt Forecast 12.19.05_Power Costs - Comparison bx Rbtl-Staff-Jt-PC_Electric Rev Req Model (2009 GRC) Rebuttal 2" xfId="2418"/>
    <cellStyle name="_Chelan Debt Forecast 12.19.05_Power Costs - Comparison bx Rbtl-Staff-Jt-PC_Electric Rev Req Model (2009 GRC) Rebuttal 2 2" xfId="2419"/>
    <cellStyle name="_Chelan Debt Forecast 12.19.05_Power Costs - Comparison bx Rbtl-Staff-Jt-PC_Electric Rev Req Model (2009 GRC) Rebuttal 3" xfId="2420"/>
    <cellStyle name="_Chelan Debt Forecast 12.19.05_Power Costs - Comparison bx Rbtl-Staff-Jt-PC_Electric Rev Req Model (2009 GRC) Rebuttal REmoval of New  WH Solar AdjustMI" xfId="2421"/>
    <cellStyle name="_Chelan Debt Forecast 12.19.05_Power Costs - Comparison bx Rbtl-Staff-Jt-PC_Electric Rev Req Model (2009 GRC) Rebuttal REmoval of New  WH Solar AdjustMI 2" xfId="2422"/>
    <cellStyle name="_Chelan Debt Forecast 12.19.05_Power Costs - Comparison bx Rbtl-Staff-Jt-PC_Electric Rev Req Model (2009 GRC) Rebuttal REmoval of New  WH Solar AdjustMI 2 2" xfId="2423"/>
    <cellStyle name="_Chelan Debt Forecast 12.19.05_Power Costs - Comparison bx Rbtl-Staff-Jt-PC_Electric Rev Req Model (2009 GRC) Rebuttal REmoval of New  WH Solar AdjustMI 3" xfId="2424"/>
    <cellStyle name="_Chelan Debt Forecast 12.19.05_Power Costs - Comparison bx Rbtl-Staff-Jt-PC_Electric Rev Req Model (2009 GRC) Rebuttal REmoval of New  WH Solar AdjustMI_DEM-WP(C) ENERG10C--ctn Mid-C_042010 2010GRC" xfId="2425"/>
    <cellStyle name="_Chelan Debt Forecast 12.19.05_Power Costs - Comparison bx Rbtl-Staff-Jt-PC_Electric Rev Req Model (2009 GRC) Revised 01-18-2010" xfId="2426"/>
    <cellStyle name="_Chelan Debt Forecast 12.19.05_Power Costs - Comparison bx Rbtl-Staff-Jt-PC_Electric Rev Req Model (2009 GRC) Revised 01-18-2010 2" xfId="2427"/>
    <cellStyle name="_Chelan Debt Forecast 12.19.05_Power Costs - Comparison bx Rbtl-Staff-Jt-PC_Electric Rev Req Model (2009 GRC) Revised 01-18-2010 2 2" xfId="2428"/>
    <cellStyle name="_Chelan Debt Forecast 12.19.05_Power Costs - Comparison bx Rbtl-Staff-Jt-PC_Electric Rev Req Model (2009 GRC) Revised 01-18-2010 3" xfId="2429"/>
    <cellStyle name="_Chelan Debt Forecast 12.19.05_Power Costs - Comparison bx Rbtl-Staff-Jt-PC_Electric Rev Req Model (2009 GRC) Revised 01-18-2010_DEM-WP(C) ENERG10C--ctn Mid-C_042010 2010GRC" xfId="2430"/>
    <cellStyle name="_Chelan Debt Forecast 12.19.05_Power Costs - Comparison bx Rbtl-Staff-Jt-PC_Final Order Electric EXHIBIT A-1" xfId="2431"/>
    <cellStyle name="_Chelan Debt Forecast 12.19.05_Power Costs - Comparison bx Rbtl-Staff-Jt-PC_Final Order Electric EXHIBIT A-1 2" xfId="2432"/>
    <cellStyle name="_Chelan Debt Forecast 12.19.05_Power Costs - Comparison bx Rbtl-Staff-Jt-PC_Final Order Electric EXHIBIT A-1 2 2" xfId="2433"/>
    <cellStyle name="_Chelan Debt Forecast 12.19.05_Power Costs - Comparison bx Rbtl-Staff-Jt-PC_Final Order Electric EXHIBIT A-1 3" xfId="2434"/>
    <cellStyle name="_Chelan Debt Forecast 12.19.05_Production Adj 4.37" xfId="2435"/>
    <cellStyle name="_Chelan Debt Forecast 12.19.05_Production Adj 4.37 2" xfId="2436"/>
    <cellStyle name="_Chelan Debt Forecast 12.19.05_Production Adj 4.37 2 2" xfId="2437"/>
    <cellStyle name="_Chelan Debt Forecast 12.19.05_Production Adj 4.37 3" xfId="2438"/>
    <cellStyle name="_Chelan Debt Forecast 12.19.05_Purchased Power Adj 4.03" xfId="2439"/>
    <cellStyle name="_Chelan Debt Forecast 12.19.05_Purchased Power Adj 4.03 2" xfId="2440"/>
    <cellStyle name="_Chelan Debt Forecast 12.19.05_Purchased Power Adj 4.03 2 2" xfId="2441"/>
    <cellStyle name="_Chelan Debt Forecast 12.19.05_Purchased Power Adj 4.03 3" xfId="2442"/>
    <cellStyle name="_Chelan Debt Forecast 12.19.05_Rebuttal Power Costs" xfId="2443"/>
    <cellStyle name="_Chelan Debt Forecast 12.19.05_Rebuttal Power Costs 2" xfId="2444"/>
    <cellStyle name="_Chelan Debt Forecast 12.19.05_Rebuttal Power Costs 2 2" xfId="2445"/>
    <cellStyle name="_Chelan Debt Forecast 12.19.05_Rebuttal Power Costs 3" xfId="2446"/>
    <cellStyle name="_Chelan Debt Forecast 12.19.05_Rebuttal Power Costs_Adj Bench DR 3 for Initial Briefs (Electric)" xfId="2447"/>
    <cellStyle name="_Chelan Debt Forecast 12.19.05_Rebuttal Power Costs_Adj Bench DR 3 for Initial Briefs (Electric) 2" xfId="2448"/>
    <cellStyle name="_Chelan Debt Forecast 12.19.05_Rebuttal Power Costs_Adj Bench DR 3 for Initial Briefs (Electric) 2 2" xfId="2449"/>
    <cellStyle name="_Chelan Debt Forecast 12.19.05_Rebuttal Power Costs_Adj Bench DR 3 for Initial Briefs (Electric) 3" xfId="2450"/>
    <cellStyle name="_Chelan Debt Forecast 12.19.05_Rebuttal Power Costs_Adj Bench DR 3 for Initial Briefs (Electric)_DEM-WP(C) ENERG10C--ctn Mid-C_042010 2010GRC" xfId="2451"/>
    <cellStyle name="_Chelan Debt Forecast 12.19.05_Rebuttal Power Costs_DEM-WP(C) ENERG10C--ctn Mid-C_042010 2010GRC" xfId="2452"/>
    <cellStyle name="_Chelan Debt Forecast 12.19.05_Rebuttal Power Costs_Electric Rev Req Model (2009 GRC) Rebuttal" xfId="2453"/>
    <cellStyle name="_Chelan Debt Forecast 12.19.05_Rebuttal Power Costs_Electric Rev Req Model (2009 GRC) Rebuttal 2" xfId="2454"/>
    <cellStyle name="_Chelan Debt Forecast 12.19.05_Rebuttal Power Costs_Electric Rev Req Model (2009 GRC) Rebuttal 2 2" xfId="2455"/>
    <cellStyle name="_Chelan Debt Forecast 12.19.05_Rebuttal Power Costs_Electric Rev Req Model (2009 GRC) Rebuttal 3" xfId="2456"/>
    <cellStyle name="_Chelan Debt Forecast 12.19.05_Rebuttal Power Costs_Electric Rev Req Model (2009 GRC) Rebuttal REmoval of New  WH Solar AdjustMI" xfId="2457"/>
    <cellStyle name="_Chelan Debt Forecast 12.19.05_Rebuttal Power Costs_Electric Rev Req Model (2009 GRC) Rebuttal REmoval of New  WH Solar AdjustMI 2" xfId="2458"/>
    <cellStyle name="_Chelan Debt Forecast 12.19.05_Rebuttal Power Costs_Electric Rev Req Model (2009 GRC) Rebuttal REmoval of New  WH Solar AdjustMI 2 2" xfId="2459"/>
    <cellStyle name="_Chelan Debt Forecast 12.19.05_Rebuttal Power Costs_Electric Rev Req Model (2009 GRC) Rebuttal REmoval of New  WH Solar AdjustMI 3" xfId="2460"/>
    <cellStyle name="_Chelan Debt Forecast 12.19.05_Rebuttal Power Costs_Electric Rev Req Model (2009 GRC) Rebuttal REmoval of New  WH Solar AdjustMI_DEM-WP(C) ENERG10C--ctn Mid-C_042010 2010GRC" xfId="2461"/>
    <cellStyle name="_Chelan Debt Forecast 12.19.05_Rebuttal Power Costs_Electric Rev Req Model (2009 GRC) Revised 01-18-2010" xfId="2462"/>
    <cellStyle name="_Chelan Debt Forecast 12.19.05_Rebuttal Power Costs_Electric Rev Req Model (2009 GRC) Revised 01-18-2010 2" xfId="2463"/>
    <cellStyle name="_Chelan Debt Forecast 12.19.05_Rebuttal Power Costs_Electric Rev Req Model (2009 GRC) Revised 01-18-2010 2 2" xfId="2464"/>
    <cellStyle name="_Chelan Debt Forecast 12.19.05_Rebuttal Power Costs_Electric Rev Req Model (2009 GRC) Revised 01-18-2010 3" xfId="2465"/>
    <cellStyle name="_Chelan Debt Forecast 12.19.05_Rebuttal Power Costs_Electric Rev Req Model (2009 GRC) Revised 01-18-2010_DEM-WP(C) ENERG10C--ctn Mid-C_042010 2010GRC" xfId="2466"/>
    <cellStyle name="_Chelan Debt Forecast 12.19.05_Rebuttal Power Costs_Final Order Electric EXHIBIT A-1" xfId="2467"/>
    <cellStyle name="_Chelan Debt Forecast 12.19.05_Rebuttal Power Costs_Final Order Electric EXHIBIT A-1 2" xfId="2468"/>
    <cellStyle name="_Chelan Debt Forecast 12.19.05_Rebuttal Power Costs_Final Order Electric EXHIBIT A-1 2 2" xfId="2469"/>
    <cellStyle name="_Chelan Debt Forecast 12.19.05_Rebuttal Power Costs_Final Order Electric EXHIBIT A-1 3" xfId="2470"/>
    <cellStyle name="_Chelan Debt Forecast 12.19.05_ROR &amp; CONV FACTOR" xfId="2471"/>
    <cellStyle name="_Chelan Debt Forecast 12.19.05_ROR &amp; CONV FACTOR 2" xfId="2472"/>
    <cellStyle name="_Chelan Debt Forecast 12.19.05_ROR &amp; CONV FACTOR 2 2" xfId="2473"/>
    <cellStyle name="_Chelan Debt Forecast 12.19.05_ROR &amp; CONV FACTOR 3" xfId="2474"/>
    <cellStyle name="_Chelan Debt Forecast 12.19.05_ROR 5.02" xfId="2475"/>
    <cellStyle name="_Chelan Debt Forecast 12.19.05_ROR 5.02 2" xfId="2476"/>
    <cellStyle name="_Chelan Debt Forecast 12.19.05_ROR 5.02 2 2" xfId="2477"/>
    <cellStyle name="_Chelan Debt Forecast 12.19.05_ROR 5.02 3" xfId="2478"/>
    <cellStyle name="_Chelan Debt Forecast 12.19.05_Transmission Workbook for May BOD" xfId="2479"/>
    <cellStyle name="_Chelan Debt Forecast 12.19.05_Transmission Workbook for May BOD 2" xfId="2480"/>
    <cellStyle name="_Chelan Debt Forecast 12.19.05_Transmission Workbook for May BOD_DEM-WP(C) ENERG10C--ctn Mid-C_042010 2010GRC" xfId="2481"/>
    <cellStyle name="_Chelan Debt Forecast 12.19.05_Wind Integration 10GRC" xfId="2482"/>
    <cellStyle name="_Chelan Debt Forecast 12.19.05_Wind Integration 10GRC 2" xfId="2483"/>
    <cellStyle name="_Chelan Debt Forecast 12.19.05_Wind Integration 10GRC_DEM-WP(C) ENERG10C--ctn Mid-C_042010 2010GRC" xfId="2484"/>
    <cellStyle name="_Colstrip FOR - GADS 1990-2009" xfId="2485"/>
    <cellStyle name="_Colstrip FOR - GADS 1990-2009 2" xfId="2486"/>
    <cellStyle name="_Colstrip FOR - GADS 1990-2009 3" xfId="2487"/>
    <cellStyle name="_x0013__Confidential Material" xfId="2488"/>
    <cellStyle name="_Copy 11-9 Sumas Proforma - Current" xfId="2489"/>
    <cellStyle name="_Costs not in AURORA 06GRC" xfId="40"/>
    <cellStyle name="_Costs not in AURORA 06GRC 2" xfId="41"/>
    <cellStyle name="_Costs not in AURORA 06GRC 2 2" xfId="2490"/>
    <cellStyle name="_Costs not in AURORA 06GRC 2 2 2" xfId="2491"/>
    <cellStyle name="_Costs not in AURORA 06GRC 2 3" xfId="2492"/>
    <cellStyle name="_Costs not in AURORA 06GRC 3" xfId="42"/>
    <cellStyle name="_Costs not in AURORA 06GRC 3 2" xfId="2493"/>
    <cellStyle name="_Costs not in AURORA 06GRC 3 2 2" xfId="2494"/>
    <cellStyle name="_Costs not in AURORA 06GRC 3 3" xfId="2495"/>
    <cellStyle name="_Costs not in AURORA 06GRC 3 3 2" xfId="2496"/>
    <cellStyle name="_Costs not in AURORA 06GRC 3 4" xfId="2497"/>
    <cellStyle name="_Costs not in AURORA 06GRC 3 4 2" xfId="2498"/>
    <cellStyle name="_Costs not in AURORA 06GRC 4" xfId="2499"/>
    <cellStyle name="_Costs not in AURORA 06GRC 4 2" xfId="2500"/>
    <cellStyle name="_Costs not in AURORA 06GRC 5" xfId="2501"/>
    <cellStyle name="_Costs not in AURORA 06GRC 6" xfId="2502"/>
    <cellStyle name="_Costs not in AURORA 06GRC 6 2" xfId="2503"/>
    <cellStyle name="_Costs not in AURORA 06GRC 7" xfId="2504"/>
    <cellStyle name="_Costs not in AURORA 06GRC 7 2" xfId="2505"/>
    <cellStyle name="_Costs not in AURORA 06GRC_04 07E Wild Horse Wind Expansion (C) (2)" xfId="43"/>
    <cellStyle name="_Costs not in AURORA 06GRC_04 07E Wild Horse Wind Expansion (C) (2) 2" xfId="2506"/>
    <cellStyle name="_Costs not in AURORA 06GRC_04 07E Wild Horse Wind Expansion (C) (2) 2 2" xfId="2507"/>
    <cellStyle name="_Costs not in AURORA 06GRC_04 07E Wild Horse Wind Expansion (C) (2) 3" xfId="2508"/>
    <cellStyle name="_Costs not in AURORA 06GRC_04 07E Wild Horse Wind Expansion (C) (2)_Adj Bench DR 3 for Initial Briefs (Electric)" xfId="2509"/>
    <cellStyle name="_Costs not in AURORA 06GRC_04 07E Wild Horse Wind Expansion (C) (2)_Adj Bench DR 3 for Initial Briefs (Electric) 2" xfId="2510"/>
    <cellStyle name="_Costs not in AURORA 06GRC_04 07E Wild Horse Wind Expansion (C) (2)_Adj Bench DR 3 for Initial Briefs (Electric) 2 2" xfId="2511"/>
    <cellStyle name="_Costs not in AURORA 06GRC_04 07E Wild Horse Wind Expansion (C) (2)_Adj Bench DR 3 for Initial Briefs (Electric) 3" xfId="2512"/>
    <cellStyle name="_Costs not in AURORA 06GRC_04 07E Wild Horse Wind Expansion (C) (2)_Adj Bench DR 3 for Initial Briefs (Electric)_DEM-WP(C) ENERG10C--ctn Mid-C_042010 2010GRC" xfId="2513"/>
    <cellStyle name="_Costs not in AURORA 06GRC_04 07E Wild Horse Wind Expansion (C) (2)_Book1" xfId="2514"/>
    <cellStyle name="_Costs not in AURORA 06GRC_04 07E Wild Horse Wind Expansion (C) (2)_DEM-WP(C) ENERG10C--ctn Mid-C_042010 2010GRC" xfId="2515"/>
    <cellStyle name="_Costs not in AURORA 06GRC_04 07E Wild Horse Wind Expansion (C) (2)_Electric Rev Req Model (2009 GRC) " xfId="2516"/>
    <cellStyle name="_Costs not in AURORA 06GRC_04 07E Wild Horse Wind Expansion (C) (2)_Electric Rev Req Model (2009 GRC)  2" xfId="2517"/>
    <cellStyle name="_Costs not in AURORA 06GRC_04 07E Wild Horse Wind Expansion (C) (2)_Electric Rev Req Model (2009 GRC)  2 2" xfId="2518"/>
    <cellStyle name="_Costs not in AURORA 06GRC_04 07E Wild Horse Wind Expansion (C) (2)_Electric Rev Req Model (2009 GRC)  3" xfId="2519"/>
    <cellStyle name="_Costs not in AURORA 06GRC_04 07E Wild Horse Wind Expansion (C) (2)_Electric Rev Req Model (2009 GRC) _DEM-WP(C) ENERG10C--ctn Mid-C_042010 2010GRC" xfId="2520"/>
    <cellStyle name="_Costs not in AURORA 06GRC_04 07E Wild Horse Wind Expansion (C) (2)_Electric Rev Req Model (2009 GRC) Rebuttal" xfId="2521"/>
    <cellStyle name="_Costs not in AURORA 06GRC_04 07E Wild Horse Wind Expansion (C) (2)_Electric Rev Req Model (2009 GRC) Rebuttal 2" xfId="2522"/>
    <cellStyle name="_Costs not in AURORA 06GRC_04 07E Wild Horse Wind Expansion (C) (2)_Electric Rev Req Model (2009 GRC) Rebuttal 2 2" xfId="2523"/>
    <cellStyle name="_Costs not in AURORA 06GRC_04 07E Wild Horse Wind Expansion (C) (2)_Electric Rev Req Model (2009 GRC) Rebuttal 3" xfId="2524"/>
    <cellStyle name="_Costs not in AURORA 06GRC_04 07E Wild Horse Wind Expansion (C) (2)_Electric Rev Req Model (2009 GRC) Rebuttal REmoval of New  WH Solar AdjustMI" xfId="2525"/>
    <cellStyle name="_Costs not in AURORA 06GRC_04 07E Wild Horse Wind Expansion (C) (2)_Electric Rev Req Model (2009 GRC) Rebuttal REmoval of New  WH Solar AdjustMI 2" xfId="2526"/>
    <cellStyle name="_Costs not in AURORA 06GRC_04 07E Wild Horse Wind Expansion (C) (2)_Electric Rev Req Model (2009 GRC) Rebuttal REmoval of New  WH Solar AdjustMI 2 2" xfId="2527"/>
    <cellStyle name="_Costs not in AURORA 06GRC_04 07E Wild Horse Wind Expansion (C) (2)_Electric Rev Req Model (2009 GRC) Rebuttal REmoval of New  WH Solar AdjustMI 3" xfId="2528"/>
    <cellStyle name="_Costs not in AURORA 06GRC_04 07E Wild Horse Wind Expansion (C) (2)_Electric Rev Req Model (2009 GRC) Rebuttal REmoval of New  WH Solar AdjustMI_DEM-WP(C) ENERG10C--ctn Mid-C_042010 2010GRC" xfId="2529"/>
    <cellStyle name="_Costs not in AURORA 06GRC_04 07E Wild Horse Wind Expansion (C) (2)_Electric Rev Req Model (2009 GRC) Revised 01-18-2010" xfId="2530"/>
    <cellStyle name="_Costs not in AURORA 06GRC_04 07E Wild Horse Wind Expansion (C) (2)_Electric Rev Req Model (2009 GRC) Revised 01-18-2010 2" xfId="2531"/>
    <cellStyle name="_Costs not in AURORA 06GRC_04 07E Wild Horse Wind Expansion (C) (2)_Electric Rev Req Model (2009 GRC) Revised 01-18-2010 2 2" xfId="2532"/>
    <cellStyle name="_Costs not in AURORA 06GRC_04 07E Wild Horse Wind Expansion (C) (2)_Electric Rev Req Model (2009 GRC) Revised 01-18-2010 3" xfId="2533"/>
    <cellStyle name="_Costs not in AURORA 06GRC_04 07E Wild Horse Wind Expansion (C) (2)_Electric Rev Req Model (2009 GRC) Revised 01-18-2010_DEM-WP(C) ENERG10C--ctn Mid-C_042010 2010GRC" xfId="2534"/>
    <cellStyle name="_Costs not in AURORA 06GRC_04 07E Wild Horse Wind Expansion (C) (2)_Electric Rev Req Model (2010 GRC)" xfId="2535"/>
    <cellStyle name="_Costs not in AURORA 06GRC_04 07E Wild Horse Wind Expansion (C) (2)_Electric Rev Req Model (2010 GRC) SF" xfId="2536"/>
    <cellStyle name="_Costs not in AURORA 06GRC_04 07E Wild Horse Wind Expansion (C) (2)_Final Order Electric EXHIBIT A-1" xfId="2537"/>
    <cellStyle name="_Costs not in AURORA 06GRC_04 07E Wild Horse Wind Expansion (C) (2)_Final Order Electric EXHIBIT A-1 2" xfId="2538"/>
    <cellStyle name="_Costs not in AURORA 06GRC_04 07E Wild Horse Wind Expansion (C) (2)_Final Order Electric EXHIBIT A-1 2 2" xfId="2539"/>
    <cellStyle name="_Costs not in AURORA 06GRC_04 07E Wild Horse Wind Expansion (C) (2)_Final Order Electric EXHIBIT A-1 3" xfId="2540"/>
    <cellStyle name="_Costs not in AURORA 06GRC_04 07E Wild Horse Wind Expansion (C) (2)_TENASKA REGULATORY ASSET" xfId="2541"/>
    <cellStyle name="_Costs not in AURORA 06GRC_04 07E Wild Horse Wind Expansion (C) (2)_TENASKA REGULATORY ASSET 2" xfId="2542"/>
    <cellStyle name="_Costs not in AURORA 06GRC_04 07E Wild Horse Wind Expansion (C) (2)_TENASKA REGULATORY ASSET 2 2" xfId="2543"/>
    <cellStyle name="_Costs not in AURORA 06GRC_04 07E Wild Horse Wind Expansion (C) (2)_TENASKA REGULATORY ASSET 3" xfId="2544"/>
    <cellStyle name="_Costs not in AURORA 06GRC_16.37E Wild Horse Expansion DeferralRevwrkingfile SF" xfId="2545"/>
    <cellStyle name="_Costs not in AURORA 06GRC_16.37E Wild Horse Expansion DeferralRevwrkingfile SF 2" xfId="2546"/>
    <cellStyle name="_Costs not in AURORA 06GRC_16.37E Wild Horse Expansion DeferralRevwrkingfile SF 2 2" xfId="2547"/>
    <cellStyle name="_Costs not in AURORA 06GRC_16.37E Wild Horse Expansion DeferralRevwrkingfile SF 3" xfId="2548"/>
    <cellStyle name="_Costs not in AURORA 06GRC_16.37E Wild Horse Expansion DeferralRevwrkingfile SF_DEM-WP(C) ENERG10C--ctn Mid-C_042010 2010GRC" xfId="2549"/>
    <cellStyle name="_Costs not in AURORA 06GRC_2009 Compliance Filing PCA Exhibits for GRC" xfId="2550"/>
    <cellStyle name="_Costs not in AURORA 06GRC_2009 GRC Compl Filing - Exhibit D" xfId="2551"/>
    <cellStyle name="_Costs not in AURORA 06GRC_2009 GRC Compl Filing - Exhibit D 2" xfId="2552"/>
    <cellStyle name="_Costs not in AURORA 06GRC_2009 GRC Compl Filing - Exhibit D_DEM-WP(C) ENERG10C--ctn Mid-C_042010 2010GRC" xfId="2553"/>
    <cellStyle name="_Costs not in AURORA 06GRC_3.01 Income Statement" xfId="44"/>
    <cellStyle name="_Costs not in AURORA 06GRC_4 31 Regulatory Assets and Liabilities  7 06- Exhibit D" xfId="2554"/>
    <cellStyle name="_Costs not in AURORA 06GRC_4 31 Regulatory Assets and Liabilities  7 06- Exhibit D 2" xfId="2555"/>
    <cellStyle name="_Costs not in AURORA 06GRC_4 31 Regulatory Assets and Liabilities  7 06- Exhibit D 2 2" xfId="2556"/>
    <cellStyle name="_Costs not in AURORA 06GRC_4 31 Regulatory Assets and Liabilities  7 06- Exhibit D 3" xfId="2557"/>
    <cellStyle name="_Costs not in AURORA 06GRC_4 31 Regulatory Assets and Liabilities  7 06- Exhibit D_DEM-WP(C) ENERG10C--ctn Mid-C_042010 2010GRC" xfId="2558"/>
    <cellStyle name="_Costs not in AURORA 06GRC_4 31 Regulatory Assets and Liabilities  7 06- Exhibit D_NIM Summary" xfId="2559"/>
    <cellStyle name="_Costs not in AURORA 06GRC_4 31 Regulatory Assets and Liabilities  7 06- Exhibit D_NIM Summary 2" xfId="2560"/>
    <cellStyle name="_Costs not in AURORA 06GRC_4 31 Regulatory Assets and Liabilities  7 06- Exhibit D_NIM Summary_DEM-WP(C) ENERG10C--ctn Mid-C_042010 2010GRC" xfId="2561"/>
    <cellStyle name="_Costs not in AURORA 06GRC_4 31E Reg Asset  Liab and EXH D" xfId="2562"/>
    <cellStyle name="_Costs not in AURORA 06GRC_4 31E Reg Asset  Liab and EXH D _ Aug 10 Filing (2)" xfId="2563"/>
    <cellStyle name="_Costs not in AURORA 06GRC_4 32 Regulatory Assets and Liabilities  7 06- Exhibit D" xfId="2564"/>
    <cellStyle name="_Costs not in AURORA 06GRC_4 32 Regulatory Assets and Liabilities  7 06- Exhibit D 2" xfId="2565"/>
    <cellStyle name="_Costs not in AURORA 06GRC_4 32 Regulatory Assets and Liabilities  7 06- Exhibit D 2 2" xfId="2566"/>
    <cellStyle name="_Costs not in AURORA 06GRC_4 32 Regulatory Assets and Liabilities  7 06- Exhibit D 3" xfId="2567"/>
    <cellStyle name="_Costs not in AURORA 06GRC_4 32 Regulatory Assets and Liabilities  7 06- Exhibit D_DEM-WP(C) ENERG10C--ctn Mid-C_042010 2010GRC" xfId="2568"/>
    <cellStyle name="_Costs not in AURORA 06GRC_4 32 Regulatory Assets and Liabilities  7 06- Exhibit D_NIM Summary" xfId="2569"/>
    <cellStyle name="_Costs not in AURORA 06GRC_4 32 Regulatory Assets and Liabilities  7 06- Exhibit D_NIM Summary 2" xfId="2570"/>
    <cellStyle name="_Costs not in AURORA 06GRC_4 32 Regulatory Assets and Liabilities  7 06- Exhibit D_NIM Summary_DEM-WP(C) ENERG10C--ctn Mid-C_042010 2010GRC" xfId="2571"/>
    <cellStyle name="_Costs not in AURORA 06GRC_ACCOUNTS" xfId="2572"/>
    <cellStyle name="_Costs not in AURORA 06GRC_AURORA Total New" xfId="2573"/>
    <cellStyle name="_Costs not in AURORA 06GRC_AURORA Total New 2" xfId="2574"/>
    <cellStyle name="_Costs not in AURORA 06GRC_Book2" xfId="2575"/>
    <cellStyle name="_Costs not in AURORA 06GRC_Book2 2" xfId="2576"/>
    <cellStyle name="_Costs not in AURORA 06GRC_Book2 2 2" xfId="2577"/>
    <cellStyle name="_Costs not in AURORA 06GRC_Book2 3" xfId="2578"/>
    <cellStyle name="_Costs not in AURORA 06GRC_Book2_Adj Bench DR 3 for Initial Briefs (Electric)" xfId="2579"/>
    <cellStyle name="_Costs not in AURORA 06GRC_Book2_Adj Bench DR 3 for Initial Briefs (Electric) 2" xfId="2580"/>
    <cellStyle name="_Costs not in AURORA 06GRC_Book2_Adj Bench DR 3 for Initial Briefs (Electric) 2 2" xfId="2581"/>
    <cellStyle name="_Costs not in AURORA 06GRC_Book2_Adj Bench DR 3 for Initial Briefs (Electric) 3" xfId="2582"/>
    <cellStyle name="_Costs not in AURORA 06GRC_Book2_Adj Bench DR 3 for Initial Briefs (Electric)_DEM-WP(C) ENERG10C--ctn Mid-C_042010 2010GRC" xfId="2583"/>
    <cellStyle name="_Costs not in AURORA 06GRC_Book2_DEM-WP(C) ENERG10C--ctn Mid-C_042010 2010GRC" xfId="2584"/>
    <cellStyle name="_Costs not in AURORA 06GRC_Book2_Electric Rev Req Model (2009 GRC) Rebuttal" xfId="2585"/>
    <cellStyle name="_Costs not in AURORA 06GRC_Book2_Electric Rev Req Model (2009 GRC) Rebuttal 2" xfId="2586"/>
    <cellStyle name="_Costs not in AURORA 06GRC_Book2_Electric Rev Req Model (2009 GRC) Rebuttal 2 2" xfId="2587"/>
    <cellStyle name="_Costs not in AURORA 06GRC_Book2_Electric Rev Req Model (2009 GRC) Rebuttal 3" xfId="2588"/>
    <cellStyle name="_Costs not in AURORA 06GRC_Book2_Electric Rev Req Model (2009 GRC) Rebuttal REmoval of New  WH Solar AdjustMI" xfId="2589"/>
    <cellStyle name="_Costs not in AURORA 06GRC_Book2_Electric Rev Req Model (2009 GRC) Rebuttal REmoval of New  WH Solar AdjustMI 2" xfId="2590"/>
    <cellStyle name="_Costs not in AURORA 06GRC_Book2_Electric Rev Req Model (2009 GRC) Rebuttal REmoval of New  WH Solar AdjustMI 2 2" xfId="2591"/>
    <cellStyle name="_Costs not in AURORA 06GRC_Book2_Electric Rev Req Model (2009 GRC) Rebuttal REmoval of New  WH Solar AdjustMI 3" xfId="2592"/>
    <cellStyle name="_Costs not in AURORA 06GRC_Book2_Electric Rev Req Model (2009 GRC) Rebuttal REmoval of New  WH Solar AdjustMI_DEM-WP(C) ENERG10C--ctn Mid-C_042010 2010GRC" xfId="2593"/>
    <cellStyle name="_Costs not in AURORA 06GRC_Book2_Electric Rev Req Model (2009 GRC) Revised 01-18-2010" xfId="2594"/>
    <cellStyle name="_Costs not in AURORA 06GRC_Book2_Electric Rev Req Model (2009 GRC) Revised 01-18-2010 2" xfId="2595"/>
    <cellStyle name="_Costs not in AURORA 06GRC_Book2_Electric Rev Req Model (2009 GRC) Revised 01-18-2010 2 2" xfId="2596"/>
    <cellStyle name="_Costs not in AURORA 06GRC_Book2_Electric Rev Req Model (2009 GRC) Revised 01-18-2010 3" xfId="2597"/>
    <cellStyle name="_Costs not in AURORA 06GRC_Book2_Electric Rev Req Model (2009 GRC) Revised 01-18-2010_DEM-WP(C) ENERG10C--ctn Mid-C_042010 2010GRC" xfId="2598"/>
    <cellStyle name="_Costs not in AURORA 06GRC_Book2_Final Order Electric EXHIBIT A-1" xfId="2599"/>
    <cellStyle name="_Costs not in AURORA 06GRC_Book2_Final Order Electric EXHIBIT A-1 2" xfId="2600"/>
    <cellStyle name="_Costs not in AURORA 06GRC_Book2_Final Order Electric EXHIBIT A-1 2 2" xfId="2601"/>
    <cellStyle name="_Costs not in AURORA 06GRC_Book2_Final Order Electric EXHIBIT A-1 3" xfId="2602"/>
    <cellStyle name="_Costs not in AURORA 06GRC_Book4" xfId="2603"/>
    <cellStyle name="_Costs not in AURORA 06GRC_Book4 2" xfId="2604"/>
    <cellStyle name="_Costs not in AURORA 06GRC_Book4 2 2" xfId="2605"/>
    <cellStyle name="_Costs not in AURORA 06GRC_Book4 3" xfId="2606"/>
    <cellStyle name="_Costs not in AURORA 06GRC_Book4_DEM-WP(C) ENERG10C--ctn Mid-C_042010 2010GRC" xfId="2607"/>
    <cellStyle name="_Costs not in AURORA 06GRC_Book9" xfId="45"/>
    <cellStyle name="_Costs not in AURORA 06GRC_Book9 2" xfId="2608"/>
    <cellStyle name="_Costs not in AURORA 06GRC_Book9 2 2" xfId="2609"/>
    <cellStyle name="_Costs not in AURORA 06GRC_Book9 3" xfId="2610"/>
    <cellStyle name="_Costs not in AURORA 06GRC_Book9_DEM-WP(C) ENERG10C--ctn Mid-C_042010 2010GRC" xfId="2611"/>
    <cellStyle name="_Costs not in AURORA 06GRC_Check the Interest Calculation" xfId="2612"/>
    <cellStyle name="_Costs not in AURORA 06GRC_Check the Interest Calculation_Scenario 1 REC vs PTC Offset" xfId="2613"/>
    <cellStyle name="_Costs not in AURORA 06GRC_Check the Interest Calculation_Scenario 3" xfId="2614"/>
    <cellStyle name="_Costs not in AURORA 06GRC_Chelan PUD Power Costs (8-10)" xfId="2615"/>
    <cellStyle name="_Costs not in AURORA 06GRC_DEM-WP(C) Chelan Power Costs" xfId="2616"/>
    <cellStyle name="_Costs not in AURORA 06GRC_DEM-WP(C) ENERG10C--ctn Mid-C_042010 2010GRC" xfId="2617"/>
    <cellStyle name="_Costs not in AURORA 06GRC_DEM-WP(C) Gas Transport 2010GRC" xfId="2618"/>
    <cellStyle name="_Costs not in AURORA 06GRC_Exhibit D fr R Gho 12-31-08" xfId="2619"/>
    <cellStyle name="_Costs not in AURORA 06GRC_Exhibit D fr R Gho 12-31-08 2" xfId="2620"/>
    <cellStyle name="_Costs not in AURORA 06GRC_Exhibit D fr R Gho 12-31-08 v2" xfId="2621"/>
    <cellStyle name="_Costs not in AURORA 06GRC_Exhibit D fr R Gho 12-31-08 v2 2" xfId="2622"/>
    <cellStyle name="_Costs not in AURORA 06GRC_Exhibit D fr R Gho 12-31-08 v2_DEM-WP(C) ENERG10C--ctn Mid-C_042010 2010GRC" xfId="2623"/>
    <cellStyle name="_Costs not in AURORA 06GRC_Exhibit D fr R Gho 12-31-08 v2_NIM Summary" xfId="2624"/>
    <cellStyle name="_Costs not in AURORA 06GRC_Exhibit D fr R Gho 12-31-08 v2_NIM Summary 2" xfId="2625"/>
    <cellStyle name="_Costs not in AURORA 06GRC_Exhibit D fr R Gho 12-31-08 v2_NIM Summary_DEM-WP(C) ENERG10C--ctn Mid-C_042010 2010GRC" xfId="2626"/>
    <cellStyle name="_Costs not in AURORA 06GRC_Exhibit D fr R Gho 12-31-08_DEM-WP(C) ENERG10C--ctn Mid-C_042010 2010GRC" xfId="2627"/>
    <cellStyle name="_Costs not in AURORA 06GRC_Exhibit D fr R Gho 12-31-08_NIM Summary" xfId="2628"/>
    <cellStyle name="_Costs not in AURORA 06GRC_Exhibit D fr R Gho 12-31-08_NIM Summary 2" xfId="2629"/>
    <cellStyle name="_Costs not in AURORA 06GRC_Exhibit D fr R Gho 12-31-08_NIM Summary_DEM-WP(C) ENERG10C--ctn Mid-C_042010 2010GRC" xfId="2630"/>
    <cellStyle name="_Costs not in AURORA 06GRC_Gas Rev Req Model (2010 GRC)" xfId="2631"/>
    <cellStyle name="_Costs not in AURORA 06GRC_Hopkins Ridge Prepaid Tran - Interest Earned RY 12ME Feb  '11" xfId="2632"/>
    <cellStyle name="_Costs not in AURORA 06GRC_Hopkins Ridge Prepaid Tran - Interest Earned RY 12ME Feb  '11 2" xfId="2633"/>
    <cellStyle name="_Costs not in AURORA 06GRC_Hopkins Ridge Prepaid Tran - Interest Earned RY 12ME Feb  '11_DEM-WP(C) ENERG10C--ctn Mid-C_042010 2010GRC" xfId="2634"/>
    <cellStyle name="_Costs not in AURORA 06GRC_Hopkins Ridge Prepaid Tran - Interest Earned RY 12ME Feb  '11_NIM Summary" xfId="2635"/>
    <cellStyle name="_Costs not in AURORA 06GRC_Hopkins Ridge Prepaid Tran - Interest Earned RY 12ME Feb  '11_NIM Summary 2" xfId="2636"/>
    <cellStyle name="_Costs not in AURORA 06GRC_Hopkins Ridge Prepaid Tran - Interest Earned RY 12ME Feb  '11_NIM Summary_DEM-WP(C) ENERG10C--ctn Mid-C_042010 2010GRC" xfId="2637"/>
    <cellStyle name="_Costs not in AURORA 06GRC_Hopkins Ridge Prepaid Tran - Interest Earned RY 12ME Feb  '11_Transmission Workbook for May BOD" xfId="2638"/>
    <cellStyle name="_Costs not in AURORA 06GRC_Hopkins Ridge Prepaid Tran - Interest Earned RY 12ME Feb  '11_Transmission Workbook for May BOD 2" xfId="2639"/>
    <cellStyle name="_Costs not in AURORA 06GRC_Hopkins Ridge Prepaid Tran - Interest Earned RY 12ME Feb  '11_Transmission Workbook for May BOD_DEM-WP(C) ENERG10C--ctn Mid-C_042010 2010GRC" xfId="2640"/>
    <cellStyle name="_Costs not in AURORA 06GRC_INPUTS" xfId="2641"/>
    <cellStyle name="_Costs not in AURORA 06GRC_INPUTS 2" xfId="2642"/>
    <cellStyle name="_Costs not in AURORA 06GRC_INPUTS 2 2" xfId="2643"/>
    <cellStyle name="_Costs not in AURORA 06GRC_INPUTS 3" xfId="2644"/>
    <cellStyle name="_Costs not in AURORA 06GRC_NIM Summary" xfId="2645"/>
    <cellStyle name="_Costs not in AURORA 06GRC_NIM Summary 09GRC" xfId="2646"/>
    <cellStyle name="_Costs not in AURORA 06GRC_NIM Summary 09GRC 2" xfId="2647"/>
    <cellStyle name="_Costs not in AURORA 06GRC_NIM Summary 09GRC_DEM-WP(C) ENERG10C--ctn Mid-C_042010 2010GRC" xfId="2648"/>
    <cellStyle name="_Costs not in AURORA 06GRC_NIM Summary 2" xfId="2649"/>
    <cellStyle name="_Costs not in AURORA 06GRC_NIM Summary 3" xfId="2650"/>
    <cellStyle name="_Costs not in AURORA 06GRC_NIM Summary 4" xfId="2651"/>
    <cellStyle name="_Costs not in AURORA 06GRC_NIM Summary 5" xfId="2652"/>
    <cellStyle name="_Costs not in AURORA 06GRC_NIM Summary 6" xfId="2653"/>
    <cellStyle name="_Costs not in AURORA 06GRC_NIM Summary 7" xfId="2654"/>
    <cellStyle name="_Costs not in AURORA 06GRC_NIM Summary 8" xfId="2655"/>
    <cellStyle name="_Costs not in AURORA 06GRC_NIM Summary 9" xfId="2656"/>
    <cellStyle name="_Costs not in AURORA 06GRC_NIM Summary_DEM-WP(C) ENERG10C--ctn Mid-C_042010 2010GRC" xfId="2657"/>
    <cellStyle name="_Costs not in AURORA 06GRC_PCA 10 -  Exhibit D from A Kellogg Jan 2011" xfId="2658"/>
    <cellStyle name="_Costs not in AURORA 06GRC_PCA 10 -  Exhibit D from A Kellogg July 2011" xfId="2659"/>
    <cellStyle name="_Costs not in AURORA 06GRC_PCA 10 -  Exhibit D from S Free Rcv'd 12-11" xfId="2660"/>
    <cellStyle name="_Costs not in AURORA 06GRC_PCA 7 - Exhibit D update 11_30_08 (2)" xfId="2661"/>
    <cellStyle name="_Costs not in AURORA 06GRC_PCA 7 - Exhibit D update 11_30_08 (2) 2" xfId="2662"/>
    <cellStyle name="_Costs not in AURORA 06GRC_PCA 7 - Exhibit D update 11_30_08 (2) 2 2" xfId="2663"/>
    <cellStyle name="_Costs not in AURORA 06GRC_PCA 7 - Exhibit D update 11_30_08 (2) 3" xfId="2664"/>
    <cellStyle name="_Costs not in AURORA 06GRC_PCA 7 - Exhibit D update 11_30_08 (2)_DEM-WP(C) ENERG10C--ctn Mid-C_042010 2010GRC" xfId="2665"/>
    <cellStyle name="_Costs not in AURORA 06GRC_PCA 7 - Exhibit D update 11_30_08 (2)_NIM Summary" xfId="2666"/>
    <cellStyle name="_Costs not in AURORA 06GRC_PCA 7 - Exhibit D update 11_30_08 (2)_NIM Summary 2" xfId="2667"/>
    <cellStyle name="_Costs not in AURORA 06GRC_PCA 7 - Exhibit D update 11_30_08 (2)_NIM Summary_DEM-WP(C) ENERG10C--ctn Mid-C_042010 2010GRC" xfId="2668"/>
    <cellStyle name="_Costs not in AURORA 06GRC_PCA 8 - Exhibit D update 12_31_09" xfId="2669"/>
    <cellStyle name="_Costs not in AURORA 06GRC_PCA 9 -  Exhibit D April 2010" xfId="2670"/>
    <cellStyle name="_Costs not in AURORA 06GRC_PCA 9 -  Exhibit D April 2010 (3)" xfId="2671"/>
    <cellStyle name="_Costs not in AURORA 06GRC_PCA 9 -  Exhibit D April 2010 (3) 2" xfId="2672"/>
    <cellStyle name="_Costs not in AURORA 06GRC_PCA 9 -  Exhibit D April 2010 (3)_DEM-WP(C) ENERG10C--ctn Mid-C_042010 2010GRC" xfId="2673"/>
    <cellStyle name="_Costs not in AURORA 06GRC_PCA 9 -  Exhibit D Feb 2010" xfId="2674"/>
    <cellStyle name="_Costs not in AURORA 06GRC_PCA 9 -  Exhibit D Feb 2010 v2" xfId="2675"/>
    <cellStyle name="_Costs not in AURORA 06GRC_PCA 9 -  Exhibit D Feb 2010 WF" xfId="2676"/>
    <cellStyle name="_Costs not in AURORA 06GRC_PCA 9 -  Exhibit D Jan 2010" xfId="2677"/>
    <cellStyle name="_Costs not in AURORA 06GRC_PCA 9 -  Exhibit D March 2010 (2)" xfId="2678"/>
    <cellStyle name="_Costs not in AURORA 06GRC_PCA 9 -  Exhibit D Nov 2010" xfId="2679"/>
    <cellStyle name="_Costs not in AURORA 06GRC_PCA 9 - Exhibit D at August 2010" xfId="2680"/>
    <cellStyle name="_Costs not in AURORA 06GRC_PCA 9 - Exhibit D June 2010 GRC" xfId="2681"/>
    <cellStyle name="_Costs not in AURORA 06GRC_Power Costs - Comparison bx Rbtl-Staff-Jt-PC" xfId="2682"/>
    <cellStyle name="_Costs not in AURORA 06GRC_Power Costs - Comparison bx Rbtl-Staff-Jt-PC 2" xfId="2683"/>
    <cellStyle name="_Costs not in AURORA 06GRC_Power Costs - Comparison bx Rbtl-Staff-Jt-PC 2 2" xfId="2684"/>
    <cellStyle name="_Costs not in AURORA 06GRC_Power Costs - Comparison bx Rbtl-Staff-Jt-PC 3" xfId="2685"/>
    <cellStyle name="_Costs not in AURORA 06GRC_Power Costs - Comparison bx Rbtl-Staff-Jt-PC_Adj Bench DR 3 for Initial Briefs (Electric)" xfId="2686"/>
    <cellStyle name="_Costs not in AURORA 06GRC_Power Costs - Comparison bx Rbtl-Staff-Jt-PC_Adj Bench DR 3 for Initial Briefs (Electric) 2" xfId="2687"/>
    <cellStyle name="_Costs not in AURORA 06GRC_Power Costs - Comparison bx Rbtl-Staff-Jt-PC_Adj Bench DR 3 for Initial Briefs (Electric) 2 2" xfId="2688"/>
    <cellStyle name="_Costs not in AURORA 06GRC_Power Costs - Comparison bx Rbtl-Staff-Jt-PC_Adj Bench DR 3 for Initial Briefs (Electric) 3" xfId="2689"/>
    <cellStyle name="_Costs not in AURORA 06GRC_Power Costs - Comparison bx Rbtl-Staff-Jt-PC_Adj Bench DR 3 for Initial Briefs (Electric)_DEM-WP(C) ENERG10C--ctn Mid-C_042010 2010GRC" xfId="2690"/>
    <cellStyle name="_Costs not in AURORA 06GRC_Power Costs - Comparison bx Rbtl-Staff-Jt-PC_DEM-WP(C) ENERG10C--ctn Mid-C_042010 2010GRC" xfId="2691"/>
    <cellStyle name="_Costs not in AURORA 06GRC_Power Costs - Comparison bx Rbtl-Staff-Jt-PC_Electric Rev Req Model (2009 GRC) Rebuttal" xfId="2692"/>
    <cellStyle name="_Costs not in AURORA 06GRC_Power Costs - Comparison bx Rbtl-Staff-Jt-PC_Electric Rev Req Model (2009 GRC) Rebuttal 2" xfId="2693"/>
    <cellStyle name="_Costs not in AURORA 06GRC_Power Costs - Comparison bx Rbtl-Staff-Jt-PC_Electric Rev Req Model (2009 GRC) Rebuttal 2 2" xfId="2694"/>
    <cellStyle name="_Costs not in AURORA 06GRC_Power Costs - Comparison bx Rbtl-Staff-Jt-PC_Electric Rev Req Model (2009 GRC) Rebuttal 3" xfId="2695"/>
    <cellStyle name="_Costs not in AURORA 06GRC_Power Costs - Comparison bx Rbtl-Staff-Jt-PC_Electric Rev Req Model (2009 GRC) Rebuttal REmoval of New  WH Solar AdjustMI" xfId="2696"/>
    <cellStyle name="_Costs not in AURORA 06GRC_Power Costs - Comparison bx Rbtl-Staff-Jt-PC_Electric Rev Req Model (2009 GRC) Rebuttal REmoval of New  WH Solar AdjustMI 2" xfId="2697"/>
    <cellStyle name="_Costs not in AURORA 06GRC_Power Costs - Comparison bx Rbtl-Staff-Jt-PC_Electric Rev Req Model (2009 GRC) Rebuttal REmoval of New  WH Solar AdjustMI 2 2" xfId="2698"/>
    <cellStyle name="_Costs not in AURORA 06GRC_Power Costs - Comparison bx Rbtl-Staff-Jt-PC_Electric Rev Req Model (2009 GRC) Rebuttal REmoval of New  WH Solar AdjustMI 3" xfId="2699"/>
    <cellStyle name="_Costs not in AURORA 06GRC_Power Costs - Comparison bx Rbtl-Staff-Jt-PC_Electric Rev Req Model (2009 GRC) Rebuttal REmoval of New  WH Solar AdjustMI_DEM-WP(C) ENERG10C--ctn Mid-C_042010 2010GRC" xfId="2700"/>
    <cellStyle name="_Costs not in AURORA 06GRC_Power Costs - Comparison bx Rbtl-Staff-Jt-PC_Electric Rev Req Model (2009 GRC) Revised 01-18-2010" xfId="2701"/>
    <cellStyle name="_Costs not in AURORA 06GRC_Power Costs - Comparison bx Rbtl-Staff-Jt-PC_Electric Rev Req Model (2009 GRC) Revised 01-18-2010 2" xfId="2702"/>
    <cellStyle name="_Costs not in AURORA 06GRC_Power Costs - Comparison bx Rbtl-Staff-Jt-PC_Electric Rev Req Model (2009 GRC) Revised 01-18-2010 2 2" xfId="2703"/>
    <cellStyle name="_Costs not in AURORA 06GRC_Power Costs - Comparison bx Rbtl-Staff-Jt-PC_Electric Rev Req Model (2009 GRC) Revised 01-18-2010 3" xfId="2704"/>
    <cellStyle name="_Costs not in AURORA 06GRC_Power Costs - Comparison bx Rbtl-Staff-Jt-PC_Electric Rev Req Model (2009 GRC) Revised 01-18-2010_DEM-WP(C) ENERG10C--ctn Mid-C_042010 2010GRC" xfId="2705"/>
    <cellStyle name="_Costs not in AURORA 06GRC_Power Costs - Comparison bx Rbtl-Staff-Jt-PC_Final Order Electric EXHIBIT A-1" xfId="2706"/>
    <cellStyle name="_Costs not in AURORA 06GRC_Power Costs - Comparison bx Rbtl-Staff-Jt-PC_Final Order Electric EXHIBIT A-1 2" xfId="2707"/>
    <cellStyle name="_Costs not in AURORA 06GRC_Power Costs - Comparison bx Rbtl-Staff-Jt-PC_Final Order Electric EXHIBIT A-1 2 2" xfId="2708"/>
    <cellStyle name="_Costs not in AURORA 06GRC_Power Costs - Comparison bx Rbtl-Staff-Jt-PC_Final Order Electric EXHIBIT A-1 3" xfId="2709"/>
    <cellStyle name="_Costs not in AURORA 06GRC_Production Adj 4.37" xfId="2710"/>
    <cellStyle name="_Costs not in AURORA 06GRC_Production Adj 4.37 2" xfId="2711"/>
    <cellStyle name="_Costs not in AURORA 06GRC_Production Adj 4.37 2 2" xfId="2712"/>
    <cellStyle name="_Costs not in AURORA 06GRC_Production Adj 4.37 3" xfId="2713"/>
    <cellStyle name="_Costs not in AURORA 06GRC_Purchased Power Adj 4.03" xfId="2714"/>
    <cellStyle name="_Costs not in AURORA 06GRC_Purchased Power Adj 4.03 2" xfId="2715"/>
    <cellStyle name="_Costs not in AURORA 06GRC_Purchased Power Adj 4.03 2 2" xfId="2716"/>
    <cellStyle name="_Costs not in AURORA 06GRC_Purchased Power Adj 4.03 3" xfId="2717"/>
    <cellStyle name="_Costs not in AURORA 06GRC_Rebuttal Power Costs" xfId="2718"/>
    <cellStyle name="_Costs not in AURORA 06GRC_Rebuttal Power Costs 2" xfId="2719"/>
    <cellStyle name="_Costs not in AURORA 06GRC_Rebuttal Power Costs 2 2" xfId="2720"/>
    <cellStyle name="_Costs not in AURORA 06GRC_Rebuttal Power Costs 3" xfId="2721"/>
    <cellStyle name="_Costs not in AURORA 06GRC_Rebuttal Power Costs_Adj Bench DR 3 for Initial Briefs (Electric)" xfId="2722"/>
    <cellStyle name="_Costs not in AURORA 06GRC_Rebuttal Power Costs_Adj Bench DR 3 for Initial Briefs (Electric) 2" xfId="2723"/>
    <cellStyle name="_Costs not in AURORA 06GRC_Rebuttal Power Costs_Adj Bench DR 3 for Initial Briefs (Electric) 2 2" xfId="2724"/>
    <cellStyle name="_Costs not in AURORA 06GRC_Rebuttal Power Costs_Adj Bench DR 3 for Initial Briefs (Electric) 3" xfId="2725"/>
    <cellStyle name="_Costs not in AURORA 06GRC_Rebuttal Power Costs_Adj Bench DR 3 for Initial Briefs (Electric)_DEM-WP(C) ENERG10C--ctn Mid-C_042010 2010GRC" xfId="2726"/>
    <cellStyle name="_Costs not in AURORA 06GRC_Rebuttal Power Costs_DEM-WP(C) ENERG10C--ctn Mid-C_042010 2010GRC" xfId="2727"/>
    <cellStyle name="_Costs not in AURORA 06GRC_Rebuttal Power Costs_Electric Rev Req Model (2009 GRC) Rebuttal" xfId="2728"/>
    <cellStyle name="_Costs not in AURORA 06GRC_Rebuttal Power Costs_Electric Rev Req Model (2009 GRC) Rebuttal 2" xfId="2729"/>
    <cellStyle name="_Costs not in AURORA 06GRC_Rebuttal Power Costs_Electric Rev Req Model (2009 GRC) Rebuttal 2 2" xfId="2730"/>
    <cellStyle name="_Costs not in AURORA 06GRC_Rebuttal Power Costs_Electric Rev Req Model (2009 GRC) Rebuttal 3" xfId="2731"/>
    <cellStyle name="_Costs not in AURORA 06GRC_Rebuttal Power Costs_Electric Rev Req Model (2009 GRC) Rebuttal REmoval of New  WH Solar AdjustMI" xfId="2732"/>
    <cellStyle name="_Costs not in AURORA 06GRC_Rebuttal Power Costs_Electric Rev Req Model (2009 GRC) Rebuttal REmoval of New  WH Solar AdjustMI 2" xfId="2733"/>
    <cellStyle name="_Costs not in AURORA 06GRC_Rebuttal Power Costs_Electric Rev Req Model (2009 GRC) Rebuttal REmoval of New  WH Solar AdjustMI 2 2" xfId="2734"/>
    <cellStyle name="_Costs not in AURORA 06GRC_Rebuttal Power Costs_Electric Rev Req Model (2009 GRC) Rebuttal REmoval of New  WH Solar AdjustMI 3" xfId="2735"/>
    <cellStyle name="_Costs not in AURORA 06GRC_Rebuttal Power Costs_Electric Rev Req Model (2009 GRC) Rebuttal REmoval of New  WH Solar AdjustMI_DEM-WP(C) ENERG10C--ctn Mid-C_042010 2010GRC" xfId="2736"/>
    <cellStyle name="_Costs not in AURORA 06GRC_Rebuttal Power Costs_Electric Rev Req Model (2009 GRC) Revised 01-18-2010" xfId="2737"/>
    <cellStyle name="_Costs not in AURORA 06GRC_Rebuttal Power Costs_Electric Rev Req Model (2009 GRC) Revised 01-18-2010 2" xfId="2738"/>
    <cellStyle name="_Costs not in AURORA 06GRC_Rebuttal Power Costs_Electric Rev Req Model (2009 GRC) Revised 01-18-2010 2 2" xfId="2739"/>
    <cellStyle name="_Costs not in AURORA 06GRC_Rebuttal Power Costs_Electric Rev Req Model (2009 GRC) Revised 01-18-2010 3" xfId="2740"/>
    <cellStyle name="_Costs not in AURORA 06GRC_Rebuttal Power Costs_Electric Rev Req Model (2009 GRC) Revised 01-18-2010_DEM-WP(C) ENERG10C--ctn Mid-C_042010 2010GRC" xfId="2741"/>
    <cellStyle name="_Costs not in AURORA 06GRC_Rebuttal Power Costs_Final Order Electric EXHIBIT A-1" xfId="2742"/>
    <cellStyle name="_Costs not in AURORA 06GRC_Rebuttal Power Costs_Final Order Electric EXHIBIT A-1 2" xfId="2743"/>
    <cellStyle name="_Costs not in AURORA 06GRC_Rebuttal Power Costs_Final Order Electric EXHIBIT A-1 2 2" xfId="2744"/>
    <cellStyle name="_Costs not in AURORA 06GRC_Rebuttal Power Costs_Final Order Electric EXHIBIT A-1 3" xfId="2745"/>
    <cellStyle name="_Costs not in AURORA 06GRC_ROR &amp; CONV FACTOR" xfId="2746"/>
    <cellStyle name="_Costs not in AURORA 06GRC_ROR &amp; CONV FACTOR 2" xfId="2747"/>
    <cellStyle name="_Costs not in AURORA 06GRC_ROR &amp; CONV FACTOR 2 2" xfId="2748"/>
    <cellStyle name="_Costs not in AURORA 06GRC_ROR &amp; CONV FACTOR 3" xfId="2749"/>
    <cellStyle name="_Costs not in AURORA 06GRC_ROR 5.02" xfId="2750"/>
    <cellStyle name="_Costs not in AURORA 06GRC_ROR 5.02 2" xfId="2751"/>
    <cellStyle name="_Costs not in AURORA 06GRC_ROR 5.02 2 2" xfId="2752"/>
    <cellStyle name="_Costs not in AURORA 06GRC_ROR 5.02 3" xfId="2753"/>
    <cellStyle name="_Costs not in AURORA 06GRC_Transmission Workbook for May BOD" xfId="2754"/>
    <cellStyle name="_Costs not in AURORA 06GRC_Transmission Workbook for May BOD 2" xfId="2755"/>
    <cellStyle name="_Costs not in AURORA 06GRC_Transmission Workbook for May BOD_DEM-WP(C) ENERG10C--ctn Mid-C_042010 2010GRC" xfId="2756"/>
    <cellStyle name="_Costs not in AURORA 06GRC_Wind Integration 10GRC" xfId="2757"/>
    <cellStyle name="_Costs not in AURORA 06GRC_Wind Integration 10GRC 2" xfId="2758"/>
    <cellStyle name="_Costs not in AURORA 06GRC_Wind Integration 10GRC_DEM-WP(C) ENERG10C--ctn Mid-C_042010 2010GRC" xfId="2759"/>
    <cellStyle name="_Costs not in AURORA 2006GRC 6.15.06" xfId="46"/>
    <cellStyle name="_Costs not in AURORA 2006GRC 6.15.06 2" xfId="47"/>
    <cellStyle name="_Costs not in AURORA 2006GRC 6.15.06 2 2" xfId="2760"/>
    <cellStyle name="_Costs not in AURORA 2006GRC 6.15.06 2 2 2" xfId="2761"/>
    <cellStyle name="_Costs not in AURORA 2006GRC 6.15.06 2 3" xfId="2762"/>
    <cellStyle name="_Costs not in AURORA 2006GRC 6.15.06 3" xfId="48"/>
    <cellStyle name="_Costs not in AURORA 2006GRC 6.15.06 3 2" xfId="2763"/>
    <cellStyle name="_Costs not in AURORA 2006GRC 6.15.06 3 2 2" xfId="2764"/>
    <cellStyle name="_Costs not in AURORA 2006GRC 6.15.06 3 3" xfId="2765"/>
    <cellStyle name="_Costs not in AURORA 2006GRC 6.15.06 3 3 2" xfId="2766"/>
    <cellStyle name="_Costs not in AURORA 2006GRC 6.15.06 3 4" xfId="2767"/>
    <cellStyle name="_Costs not in AURORA 2006GRC 6.15.06 3 4 2" xfId="2768"/>
    <cellStyle name="_Costs not in AURORA 2006GRC 6.15.06 4" xfId="2769"/>
    <cellStyle name="_Costs not in AURORA 2006GRC 6.15.06 4 2" xfId="2770"/>
    <cellStyle name="_Costs not in AURORA 2006GRC 6.15.06 5" xfId="2771"/>
    <cellStyle name="_Costs not in AURORA 2006GRC 6.15.06 6" xfId="2772"/>
    <cellStyle name="_Costs not in AURORA 2006GRC 6.15.06 6 2" xfId="2773"/>
    <cellStyle name="_Costs not in AURORA 2006GRC 6.15.06 7" xfId="2774"/>
    <cellStyle name="_Costs not in AURORA 2006GRC 6.15.06 7 2" xfId="2775"/>
    <cellStyle name="_Costs not in AURORA 2006GRC 6.15.06_04 07E Wild Horse Wind Expansion (C) (2)" xfId="49"/>
    <cellStyle name="_Costs not in AURORA 2006GRC 6.15.06_04 07E Wild Horse Wind Expansion (C) (2) 2" xfId="2776"/>
    <cellStyle name="_Costs not in AURORA 2006GRC 6.15.06_04 07E Wild Horse Wind Expansion (C) (2) 2 2" xfId="2777"/>
    <cellStyle name="_Costs not in AURORA 2006GRC 6.15.06_04 07E Wild Horse Wind Expansion (C) (2) 3" xfId="2778"/>
    <cellStyle name="_Costs not in AURORA 2006GRC 6.15.06_04 07E Wild Horse Wind Expansion (C) (2)_Adj Bench DR 3 for Initial Briefs (Electric)" xfId="2779"/>
    <cellStyle name="_Costs not in AURORA 2006GRC 6.15.06_04 07E Wild Horse Wind Expansion (C) (2)_Adj Bench DR 3 for Initial Briefs (Electric) 2" xfId="2780"/>
    <cellStyle name="_Costs not in AURORA 2006GRC 6.15.06_04 07E Wild Horse Wind Expansion (C) (2)_Adj Bench DR 3 for Initial Briefs (Electric) 2 2" xfId="2781"/>
    <cellStyle name="_Costs not in AURORA 2006GRC 6.15.06_04 07E Wild Horse Wind Expansion (C) (2)_Adj Bench DR 3 for Initial Briefs (Electric) 3" xfId="2782"/>
    <cellStyle name="_Costs not in AURORA 2006GRC 6.15.06_04 07E Wild Horse Wind Expansion (C) (2)_Adj Bench DR 3 for Initial Briefs (Electric)_DEM-WP(C) ENERG10C--ctn Mid-C_042010 2010GRC" xfId="2783"/>
    <cellStyle name="_Costs not in AURORA 2006GRC 6.15.06_04 07E Wild Horse Wind Expansion (C) (2)_Book1" xfId="2784"/>
    <cellStyle name="_Costs not in AURORA 2006GRC 6.15.06_04 07E Wild Horse Wind Expansion (C) (2)_DEM-WP(C) ENERG10C--ctn Mid-C_042010 2010GRC" xfId="2785"/>
    <cellStyle name="_Costs not in AURORA 2006GRC 6.15.06_04 07E Wild Horse Wind Expansion (C) (2)_Electric Rev Req Model (2009 GRC) " xfId="2786"/>
    <cellStyle name="_Costs not in AURORA 2006GRC 6.15.06_04 07E Wild Horse Wind Expansion (C) (2)_Electric Rev Req Model (2009 GRC)  2" xfId="2787"/>
    <cellStyle name="_Costs not in AURORA 2006GRC 6.15.06_04 07E Wild Horse Wind Expansion (C) (2)_Electric Rev Req Model (2009 GRC)  2 2" xfId="2788"/>
    <cellStyle name="_Costs not in AURORA 2006GRC 6.15.06_04 07E Wild Horse Wind Expansion (C) (2)_Electric Rev Req Model (2009 GRC)  3" xfId="2789"/>
    <cellStyle name="_Costs not in AURORA 2006GRC 6.15.06_04 07E Wild Horse Wind Expansion (C) (2)_Electric Rev Req Model (2009 GRC) _DEM-WP(C) ENERG10C--ctn Mid-C_042010 2010GRC" xfId="2790"/>
    <cellStyle name="_Costs not in AURORA 2006GRC 6.15.06_04 07E Wild Horse Wind Expansion (C) (2)_Electric Rev Req Model (2009 GRC) Rebuttal" xfId="2791"/>
    <cellStyle name="_Costs not in AURORA 2006GRC 6.15.06_04 07E Wild Horse Wind Expansion (C) (2)_Electric Rev Req Model (2009 GRC) Rebuttal 2" xfId="2792"/>
    <cellStyle name="_Costs not in AURORA 2006GRC 6.15.06_04 07E Wild Horse Wind Expansion (C) (2)_Electric Rev Req Model (2009 GRC) Rebuttal 2 2" xfId="2793"/>
    <cellStyle name="_Costs not in AURORA 2006GRC 6.15.06_04 07E Wild Horse Wind Expansion (C) (2)_Electric Rev Req Model (2009 GRC) Rebuttal 3" xfId="2794"/>
    <cellStyle name="_Costs not in AURORA 2006GRC 6.15.06_04 07E Wild Horse Wind Expansion (C) (2)_Electric Rev Req Model (2009 GRC) Rebuttal REmoval of New  WH Solar AdjustMI" xfId="2795"/>
    <cellStyle name="_Costs not in AURORA 2006GRC 6.15.06_04 07E Wild Horse Wind Expansion (C) (2)_Electric Rev Req Model (2009 GRC) Rebuttal REmoval of New  WH Solar AdjustMI 2" xfId="2796"/>
    <cellStyle name="_Costs not in AURORA 2006GRC 6.15.06_04 07E Wild Horse Wind Expansion (C) (2)_Electric Rev Req Model (2009 GRC) Rebuttal REmoval of New  WH Solar AdjustMI 2 2" xfId="2797"/>
    <cellStyle name="_Costs not in AURORA 2006GRC 6.15.06_04 07E Wild Horse Wind Expansion (C) (2)_Electric Rev Req Model (2009 GRC) Rebuttal REmoval of New  WH Solar AdjustMI 3" xfId="2798"/>
    <cellStyle name="_Costs not in AURORA 2006GRC 6.15.06_04 07E Wild Horse Wind Expansion (C) (2)_Electric Rev Req Model (2009 GRC) Rebuttal REmoval of New  WH Solar AdjustMI_DEM-WP(C) ENERG10C--ctn Mid-C_042010 2010GRC" xfId="2799"/>
    <cellStyle name="_Costs not in AURORA 2006GRC 6.15.06_04 07E Wild Horse Wind Expansion (C) (2)_Electric Rev Req Model (2009 GRC) Revised 01-18-2010" xfId="2800"/>
    <cellStyle name="_Costs not in AURORA 2006GRC 6.15.06_04 07E Wild Horse Wind Expansion (C) (2)_Electric Rev Req Model (2009 GRC) Revised 01-18-2010 2" xfId="2801"/>
    <cellStyle name="_Costs not in AURORA 2006GRC 6.15.06_04 07E Wild Horse Wind Expansion (C) (2)_Electric Rev Req Model (2009 GRC) Revised 01-18-2010 2 2" xfId="2802"/>
    <cellStyle name="_Costs not in AURORA 2006GRC 6.15.06_04 07E Wild Horse Wind Expansion (C) (2)_Electric Rev Req Model (2009 GRC) Revised 01-18-2010 3" xfId="2803"/>
    <cellStyle name="_Costs not in AURORA 2006GRC 6.15.06_04 07E Wild Horse Wind Expansion (C) (2)_Electric Rev Req Model (2009 GRC) Revised 01-18-2010_DEM-WP(C) ENERG10C--ctn Mid-C_042010 2010GRC" xfId="2804"/>
    <cellStyle name="_Costs not in AURORA 2006GRC 6.15.06_04 07E Wild Horse Wind Expansion (C) (2)_Electric Rev Req Model (2010 GRC)" xfId="2805"/>
    <cellStyle name="_Costs not in AURORA 2006GRC 6.15.06_04 07E Wild Horse Wind Expansion (C) (2)_Electric Rev Req Model (2010 GRC) SF" xfId="2806"/>
    <cellStyle name="_Costs not in AURORA 2006GRC 6.15.06_04 07E Wild Horse Wind Expansion (C) (2)_Final Order Electric EXHIBIT A-1" xfId="2807"/>
    <cellStyle name="_Costs not in AURORA 2006GRC 6.15.06_04 07E Wild Horse Wind Expansion (C) (2)_Final Order Electric EXHIBIT A-1 2" xfId="2808"/>
    <cellStyle name="_Costs not in AURORA 2006GRC 6.15.06_04 07E Wild Horse Wind Expansion (C) (2)_Final Order Electric EXHIBIT A-1 2 2" xfId="2809"/>
    <cellStyle name="_Costs not in AURORA 2006GRC 6.15.06_04 07E Wild Horse Wind Expansion (C) (2)_Final Order Electric EXHIBIT A-1 3" xfId="2810"/>
    <cellStyle name="_Costs not in AURORA 2006GRC 6.15.06_04 07E Wild Horse Wind Expansion (C) (2)_TENASKA REGULATORY ASSET" xfId="2811"/>
    <cellStyle name="_Costs not in AURORA 2006GRC 6.15.06_04 07E Wild Horse Wind Expansion (C) (2)_TENASKA REGULATORY ASSET 2" xfId="2812"/>
    <cellStyle name="_Costs not in AURORA 2006GRC 6.15.06_04 07E Wild Horse Wind Expansion (C) (2)_TENASKA REGULATORY ASSET 2 2" xfId="2813"/>
    <cellStyle name="_Costs not in AURORA 2006GRC 6.15.06_04 07E Wild Horse Wind Expansion (C) (2)_TENASKA REGULATORY ASSET 3" xfId="2814"/>
    <cellStyle name="_Costs not in AURORA 2006GRC 6.15.06_16.37E Wild Horse Expansion DeferralRevwrkingfile SF" xfId="2815"/>
    <cellStyle name="_Costs not in AURORA 2006GRC 6.15.06_16.37E Wild Horse Expansion DeferralRevwrkingfile SF 2" xfId="2816"/>
    <cellStyle name="_Costs not in AURORA 2006GRC 6.15.06_16.37E Wild Horse Expansion DeferralRevwrkingfile SF 2 2" xfId="2817"/>
    <cellStyle name="_Costs not in AURORA 2006GRC 6.15.06_16.37E Wild Horse Expansion DeferralRevwrkingfile SF 3" xfId="2818"/>
    <cellStyle name="_Costs not in AURORA 2006GRC 6.15.06_16.37E Wild Horse Expansion DeferralRevwrkingfile SF_DEM-WP(C) ENERG10C--ctn Mid-C_042010 2010GRC" xfId="2819"/>
    <cellStyle name="_Costs not in AURORA 2006GRC 6.15.06_2009 Compliance Filing PCA Exhibits for GRC" xfId="2820"/>
    <cellStyle name="_Costs not in AURORA 2006GRC 6.15.06_2009 GRC Compl Filing - Exhibit D" xfId="2821"/>
    <cellStyle name="_Costs not in AURORA 2006GRC 6.15.06_2009 GRC Compl Filing - Exhibit D 2" xfId="2822"/>
    <cellStyle name="_Costs not in AURORA 2006GRC 6.15.06_2009 GRC Compl Filing - Exhibit D_DEM-WP(C) ENERG10C--ctn Mid-C_042010 2010GRC" xfId="2823"/>
    <cellStyle name="_Costs not in AURORA 2006GRC 6.15.06_3.01 Income Statement" xfId="50"/>
    <cellStyle name="_Costs not in AURORA 2006GRC 6.15.06_4 31 Regulatory Assets and Liabilities  7 06- Exhibit D" xfId="2824"/>
    <cellStyle name="_Costs not in AURORA 2006GRC 6.15.06_4 31 Regulatory Assets and Liabilities  7 06- Exhibit D 2" xfId="2825"/>
    <cellStyle name="_Costs not in AURORA 2006GRC 6.15.06_4 31 Regulatory Assets and Liabilities  7 06- Exhibit D 2 2" xfId="2826"/>
    <cellStyle name="_Costs not in AURORA 2006GRC 6.15.06_4 31 Regulatory Assets and Liabilities  7 06- Exhibit D 3" xfId="2827"/>
    <cellStyle name="_Costs not in AURORA 2006GRC 6.15.06_4 31 Regulatory Assets and Liabilities  7 06- Exhibit D_DEM-WP(C) ENERG10C--ctn Mid-C_042010 2010GRC" xfId="2828"/>
    <cellStyle name="_Costs not in AURORA 2006GRC 6.15.06_4 31 Regulatory Assets and Liabilities  7 06- Exhibit D_NIM Summary" xfId="2829"/>
    <cellStyle name="_Costs not in AURORA 2006GRC 6.15.06_4 31 Regulatory Assets and Liabilities  7 06- Exhibit D_NIM Summary 2" xfId="2830"/>
    <cellStyle name="_Costs not in AURORA 2006GRC 6.15.06_4 31 Regulatory Assets and Liabilities  7 06- Exhibit D_NIM Summary_DEM-WP(C) ENERG10C--ctn Mid-C_042010 2010GRC" xfId="2831"/>
    <cellStyle name="_Costs not in AURORA 2006GRC 6.15.06_4 31E Reg Asset  Liab and EXH D" xfId="2832"/>
    <cellStyle name="_Costs not in AURORA 2006GRC 6.15.06_4 31E Reg Asset  Liab and EXH D _ Aug 10 Filing (2)" xfId="2833"/>
    <cellStyle name="_Costs not in AURORA 2006GRC 6.15.06_4 32 Regulatory Assets and Liabilities  7 06- Exhibit D" xfId="2834"/>
    <cellStyle name="_Costs not in AURORA 2006GRC 6.15.06_4 32 Regulatory Assets and Liabilities  7 06- Exhibit D 2" xfId="2835"/>
    <cellStyle name="_Costs not in AURORA 2006GRC 6.15.06_4 32 Regulatory Assets and Liabilities  7 06- Exhibit D 2 2" xfId="2836"/>
    <cellStyle name="_Costs not in AURORA 2006GRC 6.15.06_4 32 Regulatory Assets and Liabilities  7 06- Exhibit D 3" xfId="2837"/>
    <cellStyle name="_Costs not in AURORA 2006GRC 6.15.06_4 32 Regulatory Assets and Liabilities  7 06- Exhibit D_DEM-WP(C) ENERG10C--ctn Mid-C_042010 2010GRC" xfId="2838"/>
    <cellStyle name="_Costs not in AURORA 2006GRC 6.15.06_4 32 Regulatory Assets and Liabilities  7 06- Exhibit D_NIM Summary" xfId="2839"/>
    <cellStyle name="_Costs not in AURORA 2006GRC 6.15.06_4 32 Regulatory Assets and Liabilities  7 06- Exhibit D_NIM Summary 2" xfId="2840"/>
    <cellStyle name="_Costs not in AURORA 2006GRC 6.15.06_4 32 Regulatory Assets and Liabilities  7 06- Exhibit D_NIM Summary_DEM-WP(C) ENERG10C--ctn Mid-C_042010 2010GRC" xfId="2841"/>
    <cellStyle name="_Costs not in AURORA 2006GRC 6.15.06_ACCOUNTS" xfId="2842"/>
    <cellStyle name="_Costs not in AURORA 2006GRC 6.15.06_AURORA Total New" xfId="2843"/>
    <cellStyle name="_Costs not in AURORA 2006GRC 6.15.06_AURORA Total New 2" xfId="2844"/>
    <cellStyle name="_Costs not in AURORA 2006GRC 6.15.06_Book2" xfId="2845"/>
    <cellStyle name="_Costs not in AURORA 2006GRC 6.15.06_Book2 2" xfId="2846"/>
    <cellStyle name="_Costs not in AURORA 2006GRC 6.15.06_Book2 2 2" xfId="2847"/>
    <cellStyle name="_Costs not in AURORA 2006GRC 6.15.06_Book2 3" xfId="2848"/>
    <cellStyle name="_Costs not in AURORA 2006GRC 6.15.06_Book2_Adj Bench DR 3 for Initial Briefs (Electric)" xfId="2849"/>
    <cellStyle name="_Costs not in AURORA 2006GRC 6.15.06_Book2_Adj Bench DR 3 for Initial Briefs (Electric) 2" xfId="2850"/>
    <cellStyle name="_Costs not in AURORA 2006GRC 6.15.06_Book2_Adj Bench DR 3 for Initial Briefs (Electric) 2 2" xfId="2851"/>
    <cellStyle name="_Costs not in AURORA 2006GRC 6.15.06_Book2_Adj Bench DR 3 for Initial Briefs (Electric) 3" xfId="2852"/>
    <cellStyle name="_Costs not in AURORA 2006GRC 6.15.06_Book2_Adj Bench DR 3 for Initial Briefs (Electric)_DEM-WP(C) ENERG10C--ctn Mid-C_042010 2010GRC" xfId="2853"/>
    <cellStyle name="_Costs not in AURORA 2006GRC 6.15.06_Book2_DEM-WP(C) ENERG10C--ctn Mid-C_042010 2010GRC" xfId="2854"/>
    <cellStyle name="_Costs not in AURORA 2006GRC 6.15.06_Book2_Electric Rev Req Model (2009 GRC) Rebuttal" xfId="2855"/>
    <cellStyle name="_Costs not in AURORA 2006GRC 6.15.06_Book2_Electric Rev Req Model (2009 GRC) Rebuttal 2" xfId="2856"/>
    <cellStyle name="_Costs not in AURORA 2006GRC 6.15.06_Book2_Electric Rev Req Model (2009 GRC) Rebuttal 2 2" xfId="2857"/>
    <cellStyle name="_Costs not in AURORA 2006GRC 6.15.06_Book2_Electric Rev Req Model (2009 GRC) Rebuttal 3" xfId="2858"/>
    <cellStyle name="_Costs not in AURORA 2006GRC 6.15.06_Book2_Electric Rev Req Model (2009 GRC) Rebuttal REmoval of New  WH Solar AdjustMI" xfId="2859"/>
    <cellStyle name="_Costs not in AURORA 2006GRC 6.15.06_Book2_Electric Rev Req Model (2009 GRC) Rebuttal REmoval of New  WH Solar AdjustMI 2" xfId="2860"/>
    <cellStyle name="_Costs not in AURORA 2006GRC 6.15.06_Book2_Electric Rev Req Model (2009 GRC) Rebuttal REmoval of New  WH Solar AdjustMI 2 2" xfId="2861"/>
    <cellStyle name="_Costs not in AURORA 2006GRC 6.15.06_Book2_Electric Rev Req Model (2009 GRC) Rebuttal REmoval of New  WH Solar AdjustMI 3" xfId="2862"/>
    <cellStyle name="_Costs not in AURORA 2006GRC 6.15.06_Book2_Electric Rev Req Model (2009 GRC) Rebuttal REmoval of New  WH Solar AdjustMI_DEM-WP(C) ENERG10C--ctn Mid-C_042010 2010GRC" xfId="2863"/>
    <cellStyle name="_Costs not in AURORA 2006GRC 6.15.06_Book2_Electric Rev Req Model (2009 GRC) Revised 01-18-2010" xfId="2864"/>
    <cellStyle name="_Costs not in AURORA 2006GRC 6.15.06_Book2_Electric Rev Req Model (2009 GRC) Revised 01-18-2010 2" xfId="2865"/>
    <cellStyle name="_Costs not in AURORA 2006GRC 6.15.06_Book2_Electric Rev Req Model (2009 GRC) Revised 01-18-2010 2 2" xfId="2866"/>
    <cellStyle name="_Costs not in AURORA 2006GRC 6.15.06_Book2_Electric Rev Req Model (2009 GRC) Revised 01-18-2010 3" xfId="2867"/>
    <cellStyle name="_Costs not in AURORA 2006GRC 6.15.06_Book2_Electric Rev Req Model (2009 GRC) Revised 01-18-2010_DEM-WP(C) ENERG10C--ctn Mid-C_042010 2010GRC" xfId="2868"/>
    <cellStyle name="_Costs not in AURORA 2006GRC 6.15.06_Book2_Final Order Electric EXHIBIT A-1" xfId="2869"/>
    <cellStyle name="_Costs not in AURORA 2006GRC 6.15.06_Book2_Final Order Electric EXHIBIT A-1 2" xfId="2870"/>
    <cellStyle name="_Costs not in AURORA 2006GRC 6.15.06_Book2_Final Order Electric EXHIBIT A-1 2 2" xfId="2871"/>
    <cellStyle name="_Costs not in AURORA 2006GRC 6.15.06_Book2_Final Order Electric EXHIBIT A-1 3" xfId="2872"/>
    <cellStyle name="_Costs not in AURORA 2006GRC 6.15.06_Book4" xfId="2873"/>
    <cellStyle name="_Costs not in AURORA 2006GRC 6.15.06_Book4 2" xfId="2874"/>
    <cellStyle name="_Costs not in AURORA 2006GRC 6.15.06_Book4 2 2" xfId="2875"/>
    <cellStyle name="_Costs not in AURORA 2006GRC 6.15.06_Book4 3" xfId="2876"/>
    <cellStyle name="_Costs not in AURORA 2006GRC 6.15.06_Book4_DEM-WP(C) ENERG10C--ctn Mid-C_042010 2010GRC" xfId="2877"/>
    <cellStyle name="_Costs not in AURORA 2006GRC 6.15.06_Book9" xfId="51"/>
    <cellStyle name="_Costs not in AURORA 2006GRC 6.15.06_Book9 2" xfId="2878"/>
    <cellStyle name="_Costs not in AURORA 2006GRC 6.15.06_Book9 2 2" xfId="2879"/>
    <cellStyle name="_Costs not in AURORA 2006GRC 6.15.06_Book9 3" xfId="2880"/>
    <cellStyle name="_Costs not in AURORA 2006GRC 6.15.06_Book9_DEM-WP(C) ENERG10C--ctn Mid-C_042010 2010GRC" xfId="2881"/>
    <cellStyle name="_Costs not in AURORA 2006GRC 6.15.06_Chelan PUD Power Costs (8-10)" xfId="2882"/>
    <cellStyle name="_Costs not in AURORA 2006GRC 6.15.06_DEM-WP(C) Chelan Power Costs" xfId="2883"/>
    <cellStyle name="_Costs not in AURORA 2006GRC 6.15.06_DEM-WP(C) ENERG10C--ctn Mid-C_042010 2010GRC" xfId="2884"/>
    <cellStyle name="_Costs not in AURORA 2006GRC 6.15.06_DEM-WP(C) Gas Transport 2010GRC" xfId="2885"/>
    <cellStyle name="_Costs not in AURORA 2006GRC 6.15.06_Gas Rev Req Model (2010 GRC)" xfId="2886"/>
    <cellStyle name="_Costs not in AURORA 2006GRC 6.15.06_INPUTS" xfId="2887"/>
    <cellStyle name="_Costs not in AURORA 2006GRC 6.15.06_INPUTS 2" xfId="2888"/>
    <cellStyle name="_Costs not in AURORA 2006GRC 6.15.06_INPUTS 2 2" xfId="2889"/>
    <cellStyle name="_Costs not in AURORA 2006GRC 6.15.06_INPUTS 3" xfId="2890"/>
    <cellStyle name="_Costs not in AURORA 2006GRC 6.15.06_NIM Summary" xfId="2891"/>
    <cellStyle name="_Costs not in AURORA 2006GRC 6.15.06_NIM Summary 09GRC" xfId="2892"/>
    <cellStyle name="_Costs not in AURORA 2006GRC 6.15.06_NIM Summary 09GRC 2" xfId="2893"/>
    <cellStyle name="_Costs not in AURORA 2006GRC 6.15.06_NIM Summary 09GRC_DEM-WP(C) ENERG10C--ctn Mid-C_042010 2010GRC" xfId="2894"/>
    <cellStyle name="_Costs not in AURORA 2006GRC 6.15.06_NIM Summary 2" xfId="2895"/>
    <cellStyle name="_Costs not in AURORA 2006GRC 6.15.06_NIM Summary 3" xfId="2896"/>
    <cellStyle name="_Costs not in AURORA 2006GRC 6.15.06_NIM Summary 4" xfId="2897"/>
    <cellStyle name="_Costs not in AURORA 2006GRC 6.15.06_NIM Summary 5" xfId="2898"/>
    <cellStyle name="_Costs not in AURORA 2006GRC 6.15.06_NIM Summary 6" xfId="2899"/>
    <cellStyle name="_Costs not in AURORA 2006GRC 6.15.06_NIM Summary 7" xfId="2900"/>
    <cellStyle name="_Costs not in AURORA 2006GRC 6.15.06_NIM Summary 8" xfId="2901"/>
    <cellStyle name="_Costs not in AURORA 2006GRC 6.15.06_NIM Summary 9" xfId="2902"/>
    <cellStyle name="_Costs not in AURORA 2006GRC 6.15.06_NIM Summary_DEM-WP(C) ENERG10C--ctn Mid-C_042010 2010GRC" xfId="2903"/>
    <cellStyle name="_Costs not in AURORA 2006GRC 6.15.06_PCA 10 -  Exhibit D from A Kellogg Jan 2011" xfId="2904"/>
    <cellStyle name="_Costs not in AURORA 2006GRC 6.15.06_PCA 10 -  Exhibit D from A Kellogg July 2011" xfId="2905"/>
    <cellStyle name="_Costs not in AURORA 2006GRC 6.15.06_PCA 10 -  Exhibit D from S Free Rcv'd 12-11" xfId="2906"/>
    <cellStyle name="_Costs not in AURORA 2006GRC 6.15.06_PCA 9 -  Exhibit D April 2010" xfId="2907"/>
    <cellStyle name="_Costs not in AURORA 2006GRC 6.15.06_PCA 9 -  Exhibit D April 2010 (3)" xfId="2908"/>
    <cellStyle name="_Costs not in AURORA 2006GRC 6.15.06_PCA 9 -  Exhibit D April 2010 (3) 2" xfId="2909"/>
    <cellStyle name="_Costs not in AURORA 2006GRC 6.15.06_PCA 9 -  Exhibit D April 2010 (3)_DEM-WP(C) ENERG10C--ctn Mid-C_042010 2010GRC" xfId="2910"/>
    <cellStyle name="_Costs not in AURORA 2006GRC 6.15.06_PCA 9 -  Exhibit D Nov 2010" xfId="2911"/>
    <cellStyle name="_Costs not in AURORA 2006GRC 6.15.06_PCA 9 - Exhibit D at August 2010" xfId="2912"/>
    <cellStyle name="_Costs not in AURORA 2006GRC 6.15.06_PCA 9 - Exhibit D June 2010 GRC" xfId="2913"/>
    <cellStyle name="_Costs not in AURORA 2006GRC 6.15.06_Power Costs - Comparison bx Rbtl-Staff-Jt-PC" xfId="2914"/>
    <cellStyle name="_Costs not in AURORA 2006GRC 6.15.06_Power Costs - Comparison bx Rbtl-Staff-Jt-PC 2" xfId="2915"/>
    <cellStyle name="_Costs not in AURORA 2006GRC 6.15.06_Power Costs - Comparison bx Rbtl-Staff-Jt-PC 2 2" xfId="2916"/>
    <cellStyle name="_Costs not in AURORA 2006GRC 6.15.06_Power Costs - Comparison bx Rbtl-Staff-Jt-PC 3" xfId="2917"/>
    <cellStyle name="_Costs not in AURORA 2006GRC 6.15.06_Power Costs - Comparison bx Rbtl-Staff-Jt-PC_Adj Bench DR 3 for Initial Briefs (Electric)" xfId="2918"/>
    <cellStyle name="_Costs not in AURORA 2006GRC 6.15.06_Power Costs - Comparison bx Rbtl-Staff-Jt-PC_Adj Bench DR 3 for Initial Briefs (Electric) 2" xfId="2919"/>
    <cellStyle name="_Costs not in AURORA 2006GRC 6.15.06_Power Costs - Comparison bx Rbtl-Staff-Jt-PC_Adj Bench DR 3 for Initial Briefs (Electric) 2 2" xfId="2920"/>
    <cellStyle name="_Costs not in AURORA 2006GRC 6.15.06_Power Costs - Comparison bx Rbtl-Staff-Jt-PC_Adj Bench DR 3 for Initial Briefs (Electric) 3" xfId="2921"/>
    <cellStyle name="_Costs not in AURORA 2006GRC 6.15.06_Power Costs - Comparison bx Rbtl-Staff-Jt-PC_Adj Bench DR 3 for Initial Briefs (Electric)_DEM-WP(C) ENERG10C--ctn Mid-C_042010 2010GRC" xfId="2922"/>
    <cellStyle name="_Costs not in AURORA 2006GRC 6.15.06_Power Costs - Comparison bx Rbtl-Staff-Jt-PC_DEM-WP(C) ENERG10C--ctn Mid-C_042010 2010GRC" xfId="2923"/>
    <cellStyle name="_Costs not in AURORA 2006GRC 6.15.06_Power Costs - Comparison bx Rbtl-Staff-Jt-PC_Electric Rev Req Model (2009 GRC) Rebuttal" xfId="2924"/>
    <cellStyle name="_Costs not in AURORA 2006GRC 6.15.06_Power Costs - Comparison bx Rbtl-Staff-Jt-PC_Electric Rev Req Model (2009 GRC) Rebuttal 2" xfId="2925"/>
    <cellStyle name="_Costs not in AURORA 2006GRC 6.15.06_Power Costs - Comparison bx Rbtl-Staff-Jt-PC_Electric Rev Req Model (2009 GRC) Rebuttal 2 2" xfId="2926"/>
    <cellStyle name="_Costs not in AURORA 2006GRC 6.15.06_Power Costs - Comparison bx Rbtl-Staff-Jt-PC_Electric Rev Req Model (2009 GRC) Rebuttal 3" xfId="2927"/>
    <cellStyle name="_Costs not in AURORA 2006GRC 6.15.06_Power Costs - Comparison bx Rbtl-Staff-Jt-PC_Electric Rev Req Model (2009 GRC) Rebuttal REmoval of New  WH Solar AdjustMI" xfId="2928"/>
    <cellStyle name="_Costs not in AURORA 2006GRC 6.15.06_Power Costs - Comparison bx Rbtl-Staff-Jt-PC_Electric Rev Req Model (2009 GRC) Rebuttal REmoval of New  WH Solar AdjustMI 2" xfId="2929"/>
    <cellStyle name="_Costs not in AURORA 2006GRC 6.15.06_Power Costs - Comparison bx Rbtl-Staff-Jt-PC_Electric Rev Req Model (2009 GRC) Rebuttal REmoval of New  WH Solar AdjustMI 2 2" xfId="2930"/>
    <cellStyle name="_Costs not in AURORA 2006GRC 6.15.06_Power Costs - Comparison bx Rbtl-Staff-Jt-PC_Electric Rev Req Model (2009 GRC) Rebuttal REmoval of New  WH Solar AdjustMI 3" xfId="2931"/>
    <cellStyle name="_Costs not in AURORA 2006GRC 6.15.06_Power Costs - Comparison bx Rbtl-Staff-Jt-PC_Electric Rev Req Model (2009 GRC) Rebuttal REmoval of New  WH Solar AdjustMI_DEM-WP(C) ENERG10C--ctn Mid-C_042010 2010GRC" xfId="2932"/>
    <cellStyle name="_Costs not in AURORA 2006GRC 6.15.06_Power Costs - Comparison bx Rbtl-Staff-Jt-PC_Electric Rev Req Model (2009 GRC) Revised 01-18-2010" xfId="2933"/>
    <cellStyle name="_Costs not in AURORA 2006GRC 6.15.06_Power Costs - Comparison bx Rbtl-Staff-Jt-PC_Electric Rev Req Model (2009 GRC) Revised 01-18-2010 2" xfId="2934"/>
    <cellStyle name="_Costs not in AURORA 2006GRC 6.15.06_Power Costs - Comparison bx Rbtl-Staff-Jt-PC_Electric Rev Req Model (2009 GRC) Revised 01-18-2010 2 2" xfId="2935"/>
    <cellStyle name="_Costs not in AURORA 2006GRC 6.15.06_Power Costs - Comparison bx Rbtl-Staff-Jt-PC_Electric Rev Req Model (2009 GRC) Revised 01-18-2010 3" xfId="2936"/>
    <cellStyle name="_Costs not in AURORA 2006GRC 6.15.06_Power Costs - Comparison bx Rbtl-Staff-Jt-PC_Electric Rev Req Model (2009 GRC) Revised 01-18-2010_DEM-WP(C) ENERG10C--ctn Mid-C_042010 2010GRC" xfId="2937"/>
    <cellStyle name="_Costs not in AURORA 2006GRC 6.15.06_Power Costs - Comparison bx Rbtl-Staff-Jt-PC_Final Order Electric EXHIBIT A-1" xfId="2938"/>
    <cellStyle name="_Costs not in AURORA 2006GRC 6.15.06_Power Costs - Comparison bx Rbtl-Staff-Jt-PC_Final Order Electric EXHIBIT A-1 2" xfId="2939"/>
    <cellStyle name="_Costs not in AURORA 2006GRC 6.15.06_Power Costs - Comparison bx Rbtl-Staff-Jt-PC_Final Order Electric EXHIBIT A-1 2 2" xfId="2940"/>
    <cellStyle name="_Costs not in AURORA 2006GRC 6.15.06_Power Costs - Comparison bx Rbtl-Staff-Jt-PC_Final Order Electric EXHIBIT A-1 3" xfId="2941"/>
    <cellStyle name="_Costs not in AURORA 2006GRC 6.15.06_Production Adj 4.37" xfId="2942"/>
    <cellStyle name="_Costs not in AURORA 2006GRC 6.15.06_Production Adj 4.37 2" xfId="2943"/>
    <cellStyle name="_Costs not in AURORA 2006GRC 6.15.06_Production Adj 4.37 2 2" xfId="2944"/>
    <cellStyle name="_Costs not in AURORA 2006GRC 6.15.06_Production Adj 4.37 3" xfId="2945"/>
    <cellStyle name="_Costs not in AURORA 2006GRC 6.15.06_Purchased Power Adj 4.03" xfId="2946"/>
    <cellStyle name="_Costs not in AURORA 2006GRC 6.15.06_Purchased Power Adj 4.03 2" xfId="2947"/>
    <cellStyle name="_Costs not in AURORA 2006GRC 6.15.06_Purchased Power Adj 4.03 2 2" xfId="2948"/>
    <cellStyle name="_Costs not in AURORA 2006GRC 6.15.06_Purchased Power Adj 4.03 3" xfId="2949"/>
    <cellStyle name="_Costs not in AURORA 2006GRC 6.15.06_Rebuttal Power Costs" xfId="2950"/>
    <cellStyle name="_Costs not in AURORA 2006GRC 6.15.06_Rebuttal Power Costs 2" xfId="2951"/>
    <cellStyle name="_Costs not in AURORA 2006GRC 6.15.06_Rebuttal Power Costs 2 2" xfId="2952"/>
    <cellStyle name="_Costs not in AURORA 2006GRC 6.15.06_Rebuttal Power Costs 3" xfId="2953"/>
    <cellStyle name="_Costs not in AURORA 2006GRC 6.15.06_Rebuttal Power Costs_Adj Bench DR 3 for Initial Briefs (Electric)" xfId="2954"/>
    <cellStyle name="_Costs not in AURORA 2006GRC 6.15.06_Rebuttal Power Costs_Adj Bench DR 3 for Initial Briefs (Electric) 2" xfId="2955"/>
    <cellStyle name="_Costs not in AURORA 2006GRC 6.15.06_Rebuttal Power Costs_Adj Bench DR 3 for Initial Briefs (Electric) 2 2" xfId="2956"/>
    <cellStyle name="_Costs not in AURORA 2006GRC 6.15.06_Rebuttal Power Costs_Adj Bench DR 3 for Initial Briefs (Electric) 3" xfId="2957"/>
    <cellStyle name="_Costs not in AURORA 2006GRC 6.15.06_Rebuttal Power Costs_Adj Bench DR 3 for Initial Briefs (Electric)_DEM-WP(C) ENERG10C--ctn Mid-C_042010 2010GRC" xfId="2958"/>
    <cellStyle name="_Costs not in AURORA 2006GRC 6.15.06_Rebuttal Power Costs_DEM-WP(C) ENERG10C--ctn Mid-C_042010 2010GRC" xfId="2959"/>
    <cellStyle name="_Costs not in AURORA 2006GRC 6.15.06_Rebuttal Power Costs_Electric Rev Req Model (2009 GRC) Rebuttal" xfId="2960"/>
    <cellStyle name="_Costs not in AURORA 2006GRC 6.15.06_Rebuttal Power Costs_Electric Rev Req Model (2009 GRC) Rebuttal 2" xfId="2961"/>
    <cellStyle name="_Costs not in AURORA 2006GRC 6.15.06_Rebuttal Power Costs_Electric Rev Req Model (2009 GRC) Rebuttal 2 2" xfId="2962"/>
    <cellStyle name="_Costs not in AURORA 2006GRC 6.15.06_Rebuttal Power Costs_Electric Rev Req Model (2009 GRC) Rebuttal 3" xfId="2963"/>
    <cellStyle name="_Costs not in AURORA 2006GRC 6.15.06_Rebuttal Power Costs_Electric Rev Req Model (2009 GRC) Rebuttal REmoval of New  WH Solar AdjustMI" xfId="2964"/>
    <cellStyle name="_Costs not in AURORA 2006GRC 6.15.06_Rebuttal Power Costs_Electric Rev Req Model (2009 GRC) Rebuttal REmoval of New  WH Solar AdjustMI 2" xfId="2965"/>
    <cellStyle name="_Costs not in AURORA 2006GRC 6.15.06_Rebuttal Power Costs_Electric Rev Req Model (2009 GRC) Rebuttal REmoval of New  WH Solar AdjustMI 2 2" xfId="2966"/>
    <cellStyle name="_Costs not in AURORA 2006GRC 6.15.06_Rebuttal Power Costs_Electric Rev Req Model (2009 GRC) Rebuttal REmoval of New  WH Solar AdjustMI 3" xfId="2967"/>
    <cellStyle name="_Costs not in AURORA 2006GRC 6.15.06_Rebuttal Power Costs_Electric Rev Req Model (2009 GRC) Rebuttal REmoval of New  WH Solar AdjustMI_DEM-WP(C) ENERG10C--ctn Mid-C_042010 2010GRC" xfId="2968"/>
    <cellStyle name="_Costs not in AURORA 2006GRC 6.15.06_Rebuttal Power Costs_Electric Rev Req Model (2009 GRC) Revised 01-18-2010" xfId="2969"/>
    <cellStyle name="_Costs not in AURORA 2006GRC 6.15.06_Rebuttal Power Costs_Electric Rev Req Model (2009 GRC) Revised 01-18-2010 2" xfId="2970"/>
    <cellStyle name="_Costs not in AURORA 2006GRC 6.15.06_Rebuttal Power Costs_Electric Rev Req Model (2009 GRC) Revised 01-18-2010 2 2" xfId="2971"/>
    <cellStyle name="_Costs not in AURORA 2006GRC 6.15.06_Rebuttal Power Costs_Electric Rev Req Model (2009 GRC) Revised 01-18-2010 3" xfId="2972"/>
    <cellStyle name="_Costs not in AURORA 2006GRC 6.15.06_Rebuttal Power Costs_Electric Rev Req Model (2009 GRC) Revised 01-18-2010_DEM-WP(C) ENERG10C--ctn Mid-C_042010 2010GRC" xfId="2973"/>
    <cellStyle name="_Costs not in AURORA 2006GRC 6.15.06_Rebuttal Power Costs_Final Order Electric EXHIBIT A-1" xfId="2974"/>
    <cellStyle name="_Costs not in AURORA 2006GRC 6.15.06_Rebuttal Power Costs_Final Order Electric EXHIBIT A-1 2" xfId="2975"/>
    <cellStyle name="_Costs not in AURORA 2006GRC 6.15.06_Rebuttal Power Costs_Final Order Electric EXHIBIT A-1 2 2" xfId="2976"/>
    <cellStyle name="_Costs not in AURORA 2006GRC 6.15.06_Rebuttal Power Costs_Final Order Electric EXHIBIT A-1 3" xfId="2977"/>
    <cellStyle name="_Costs not in AURORA 2006GRC 6.15.06_ROR &amp; CONV FACTOR" xfId="2978"/>
    <cellStyle name="_Costs not in AURORA 2006GRC 6.15.06_ROR &amp; CONV FACTOR 2" xfId="2979"/>
    <cellStyle name="_Costs not in AURORA 2006GRC 6.15.06_ROR &amp; CONV FACTOR 2 2" xfId="2980"/>
    <cellStyle name="_Costs not in AURORA 2006GRC 6.15.06_ROR &amp; CONV FACTOR 3" xfId="2981"/>
    <cellStyle name="_Costs not in AURORA 2006GRC 6.15.06_ROR 5.02" xfId="2982"/>
    <cellStyle name="_Costs not in AURORA 2006GRC 6.15.06_ROR 5.02 2" xfId="2983"/>
    <cellStyle name="_Costs not in AURORA 2006GRC 6.15.06_ROR 5.02 2 2" xfId="2984"/>
    <cellStyle name="_Costs not in AURORA 2006GRC 6.15.06_ROR 5.02 3" xfId="2985"/>
    <cellStyle name="_Costs not in AURORA 2006GRC 6.15.06_Wind Integration 10GRC" xfId="2986"/>
    <cellStyle name="_Costs not in AURORA 2006GRC 6.15.06_Wind Integration 10GRC 2" xfId="2987"/>
    <cellStyle name="_Costs not in AURORA 2006GRC 6.15.06_Wind Integration 10GRC_DEM-WP(C) ENERG10C--ctn Mid-C_042010 2010GRC" xfId="2988"/>
    <cellStyle name="_Costs not in AURORA 2006GRC w gas price updated" xfId="52"/>
    <cellStyle name="_Costs not in AURORA 2006GRC w gas price updated 2" xfId="2989"/>
    <cellStyle name="_Costs not in AURORA 2006GRC w gas price updated 2 2" xfId="2990"/>
    <cellStyle name="_Costs not in AURORA 2006GRC w gas price updated 3" xfId="2991"/>
    <cellStyle name="_Costs not in AURORA 2006GRC w gas price updated_Adj Bench DR 3 for Initial Briefs (Electric)" xfId="2992"/>
    <cellStyle name="_Costs not in AURORA 2006GRC w gas price updated_Adj Bench DR 3 for Initial Briefs (Electric) 2" xfId="2993"/>
    <cellStyle name="_Costs not in AURORA 2006GRC w gas price updated_Adj Bench DR 3 for Initial Briefs (Electric) 2 2" xfId="2994"/>
    <cellStyle name="_Costs not in AURORA 2006GRC w gas price updated_Adj Bench DR 3 for Initial Briefs (Electric) 3" xfId="2995"/>
    <cellStyle name="_Costs not in AURORA 2006GRC w gas price updated_Adj Bench DR 3 for Initial Briefs (Electric)_DEM-WP(C) ENERG10C--ctn Mid-C_042010 2010GRC" xfId="2996"/>
    <cellStyle name="_Costs not in AURORA 2006GRC w gas price updated_Book1" xfId="2997"/>
    <cellStyle name="_Costs not in AURORA 2006GRC w gas price updated_Book2" xfId="2998"/>
    <cellStyle name="_Costs not in AURORA 2006GRC w gas price updated_Book2 2" xfId="2999"/>
    <cellStyle name="_Costs not in AURORA 2006GRC w gas price updated_Book2 2 2" xfId="3000"/>
    <cellStyle name="_Costs not in AURORA 2006GRC w gas price updated_Book2 3" xfId="3001"/>
    <cellStyle name="_Costs not in AURORA 2006GRC w gas price updated_Book2_Adj Bench DR 3 for Initial Briefs (Electric)" xfId="3002"/>
    <cellStyle name="_Costs not in AURORA 2006GRC w gas price updated_Book2_Adj Bench DR 3 for Initial Briefs (Electric) 2" xfId="3003"/>
    <cellStyle name="_Costs not in AURORA 2006GRC w gas price updated_Book2_Adj Bench DR 3 for Initial Briefs (Electric) 2 2" xfId="3004"/>
    <cellStyle name="_Costs not in AURORA 2006GRC w gas price updated_Book2_Adj Bench DR 3 for Initial Briefs (Electric) 3" xfId="3005"/>
    <cellStyle name="_Costs not in AURORA 2006GRC w gas price updated_Book2_Adj Bench DR 3 for Initial Briefs (Electric)_DEM-WP(C) ENERG10C--ctn Mid-C_042010 2010GRC" xfId="3006"/>
    <cellStyle name="_Costs not in AURORA 2006GRC w gas price updated_Book2_DEM-WP(C) ENERG10C--ctn Mid-C_042010 2010GRC" xfId="3007"/>
    <cellStyle name="_Costs not in AURORA 2006GRC w gas price updated_Book2_Electric Rev Req Model (2009 GRC) Rebuttal" xfId="3008"/>
    <cellStyle name="_Costs not in AURORA 2006GRC w gas price updated_Book2_Electric Rev Req Model (2009 GRC) Rebuttal 2" xfId="3009"/>
    <cellStyle name="_Costs not in AURORA 2006GRC w gas price updated_Book2_Electric Rev Req Model (2009 GRC) Rebuttal 2 2" xfId="3010"/>
    <cellStyle name="_Costs not in AURORA 2006GRC w gas price updated_Book2_Electric Rev Req Model (2009 GRC) Rebuttal 3" xfId="3011"/>
    <cellStyle name="_Costs not in AURORA 2006GRC w gas price updated_Book2_Electric Rev Req Model (2009 GRC) Rebuttal REmoval of New  WH Solar AdjustMI" xfId="3012"/>
    <cellStyle name="_Costs not in AURORA 2006GRC w gas price updated_Book2_Electric Rev Req Model (2009 GRC) Rebuttal REmoval of New  WH Solar AdjustMI 2" xfId="3013"/>
    <cellStyle name="_Costs not in AURORA 2006GRC w gas price updated_Book2_Electric Rev Req Model (2009 GRC) Rebuttal REmoval of New  WH Solar AdjustMI 2 2" xfId="3014"/>
    <cellStyle name="_Costs not in AURORA 2006GRC w gas price updated_Book2_Electric Rev Req Model (2009 GRC) Rebuttal REmoval of New  WH Solar AdjustMI 3" xfId="3015"/>
    <cellStyle name="_Costs not in AURORA 2006GRC w gas price updated_Book2_Electric Rev Req Model (2009 GRC) Rebuttal REmoval of New  WH Solar AdjustMI_DEM-WP(C) ENERG10C--ctn Mid-C_042010 2010GRC" xfId="3016"/>
    <cellStyle name="_Costs not in AURORA 2006GRC w gas price updated_Book2_Electric Rev Req Model (2009 GRC) Revised 01-18-2010" xfId="3017"/>
    <cellStyle name="_Costs not in AURORA 2006GRC w gas price updated_Book2_Electric Rev Req Model (2009 GRC) Revised 01-18-2010 2" xfId="3018"/>
    <cellStyle name="_Costs not in AURORA 2006GRC w gas price updated_Book2_Electric Rev Req Model (2009 GRC) Revised 01-18-2010 2 2" xfId="3019"/>
    <cellStyle name="_Costs not in AURORA 2006GRC w gas price updated_Book2_Electric Rev Req Model (2009 GRC) Revised 01-18-2010 3" xfId="3020"/>
    <cellStyle name="_Costs not in AURORA 2006GRC w gas price updated_Book2_Electric Rev Req Model (2009 GRC) Revised 01-18-2010_DEM-WP(C) ENERG10C--ctn Mid-C_042010 2010GRC" xfId="3021"/>
    <cellStyle name="_Costs not in AURORA 2006GRC w gas price updated_Book2_Final Order Electric EXHIBIT A-1" xfId="3022"/>
    <cellStyle name="_Costs not in AURORA 2006GRC w gas price updated_Book2_Final Order Electric EXHIBIT A-1 2" xfId="3023"/>
    <cellStyle name="_Costs not in AURORA 2006GRC w gas price updated_Book2_Final Order Electric EXHIBIT A-1 2 2" xfId="3024"/>
    <cellStyle name="_Costs not in AURORA 2006GRC w gas price updated_Book2_Final Order Electric EXHIBIT A-1 3" xfId="3025"/>
    <cellStyle name="_Costs not in AURORA 2006GRC w gas price updated_Chelan PUD Power Costs (8-10)" xfId="3026"/>
    <cellStyle name="_Costs not in AURORA 2006GRC w gas price updated_Confidential Material" xfId="3027"/>
    <cellStyle name="_Costs not in AURORA 2006GRC w gas price updated_DEM-WP(C) Colstrip 12 Coal Cost Forecast 2010GRC" xfId="3028"/>
    <cellStyle name="_Costs not in AURORA 2006GRC w gas price updated_DEM-WP(C) ENERG10C--ctn Mid-C_042010 2010GRC" xfId="3029"/>
    <cellStyle name="_Costs not in AURORA 2006GRC w gas price updated_DEM-WP(C) Production O&amp;M 2010GRC As-Filed" xfId="3030"/>
    <cellStyle name="_Costs not in AURORA 2006GRC w gas price updated_DEM-WP(C) Production O&amp;M 2010GRC As-Filed 2" xfId="3031"/>
    <cellStyle name="_Costs not in AURORA 2006GRC w gas price updated_DEM-WP(C) Production O&amp;M 2010GRC As-Filed 3" xfId="3032"/>
    <cellStyle name="_Costs not in AURORA 2006GRC w gas price updated_Electric Rev Req Model (2009 GRC) " xfId="3033"/>
    <cellStyle name="_Costs not in AURORA 2006GRC w gas price updated_Electric Rev Req Model (2009 GRC)  2" xfId="3034"/>
    <cellStyle name="_Costs not in AURORA 2006GRC w gas price updated_Electric Rev Req Model (2009 GRC)  2 2" xfId="3035"/>
    <cellStyle name="_Costs not in AURORA 2006GRC w gas price updated_Electric Rev Req Model (2009 GRC)  3" xfId="3036"/>
    <cellStyle name="_Costs not in AURORA 2006GRC w gas price updated_Electric Rev Req Model (2009 GRC) _DEM-WP(C) ENERG10C--ctn Mid-C_042010 2010GRC" xfId="3037"/>
    <cellStyle name="_Costs not in AURORA 2006GRC w gas price updated_Electric Rev Req Model (2009 GRC) Rebuttal" xfId="3038"/>
    <cellStyle name="_Costs not in AURORA 2006GRC w gas price updated_Electric Rev Req Model (2009 GRC) Rebuttal 2" xfId="3039"/>
    <cellStyle name="_Costs not in AURORA 2006GRC w gas price updated_Electric Rev Req Model (2009 GRC) Rebuttal 2 2" xfId="3040"/>
    <cellStyle name="_Costs not in AURORA 2006GRC w gas price updated_Electric Rev Req Model (2009 GRC) Rebuttal 3" xfId="3041"/>
    <cellStyle name="_Costs not in AURORA 2006GRC w gas price updated_Electric Rev Req Model (2009 GRC) Rebuttal REmoval of New  WH Solar AdjustMI" xfId="3042"/>
    <cellStyle name="_Costs not in AURORA 2006GRC w gas price updated_Electric Rev Req Model (2009 GRC) Rebuttal REmoval of New  WH Solar AdjustMI 2" xfId="3043"/>
    <cellStyle name="_Costs not in AURORA 2006GRC w gas price updated_Electric Rev Req Model (2009 GRC) Rebuttal REmoval of New  WH Solar AdjustMI 2 2" xfId="3044"/>
    <cellStyle name="_Costs not in AURORA 2006GRC w gas price updated_Electric Rev Req Model (2009 GRC) Rebuttal REmoval of New  WH Solar AdjustMI 3" xfId="3045"/>
    <cellStyle name="_Costs not in AURORA 2006GRC w gas price updated_Electric Rev Req Model (2009 GRC) Rebuttal REmoval of New  WH Solar AdjustMI_DEM-WP(C) ENERG10C--ctn Mid-C_042010 2010GRC" xfId="3046"/>
    <cellStyle name="_Costs not in AURORA 2006GRC w gas price updated_Electric Rev Req Model (2009 GRC) Revised 01-18-2010" xfId="3047"/>
    <cellStyle name="_Costs not in AURORA 2006GRC w gas price updated_Electric Rev Req Model (2009 GRC) Revised 01-18-2010 2" xfId="3048"/>
    <cellStyle name="_Costs not in AURORA 2006GRC w gas price updated_Electric Rev Req Model (2009 GRC) Revised 01-18-2010 2 2" xfId="3049"/>
    <cellStyle name="_Costs not in AURORA 2006GRC w gas price updated_Electric Rev Req Model (2009 GRC) Revised 01-18-2010 3" xfId="3050"/>
    <cellStyle name="_Costs not in AURORA 2006GRC w gas price updated_Electric Rev Req Model (2009 GRC) Revised 01-18-2010_DEM-WP(C) ENERG10C--ctn Mid-C_042010 2010GRC" xfId="3051"/>
    <cellStyle name="_Costs not in AURORA 2006GRC w gas price updated_Electric Rev Req Model (2010 GRC)" xfId="3052"/>
    <cellStyle name="_Costs not in AURORA 2006GRC w gas price updated_Electric Rev Req Model (2010 GRC) SF" xfId="3053"/>
    <cellStyle name="_Costs not in AURORA 2006GRC w gas price updated_Final Order Electric EXHIBIT A-1" xfId="3054"/>
    <cellStyle name="_Costs not in AURORA 2006GRC w gas price updated_Final Order Electric EXHIBIT A-1 2" xfId="3055"/>
    <cellStyle name="_Costs not in AURORA 2006GRC w gas price updated_Final Order Electric EXHIBIT A-1 2 2" xfId="3056"/>
    <cellStyle name="_Costs not in AURORA 2006GRC w gas price updated_Final Order Electric EXHIBIT A-1 3" xfId="3057"/>
    <cellStyle name="_Costs not in AURORA 2006GRC w gas price updated_NIM Summary" xfId="3058"/>
    <cellStyle name="_Costs not in AURORA 2006GRC w gas price updated_NIM Summary 2" xfId="3059"/>
    <cellStyle name="_Costs not in AURORA 2006GRC w gas price updated_NIM Summary_DEM-WP(C) ENERG10C--ctn Mid-C_042010 2010GRC" xfId="3060"/>
    <cellStyle name="_Costs not in AURORA 2006GRC w gas price updated_Rebuttal Power Costs" xfId="3061"/>
    <cellStyle name="_Costs not in AURORA 2006GRC w gas price updated_Rebuttal Power Costs 2" xfId="3062"/>
    <cellStyle name="_Costs not in AURORA 2006GRC w gas price updated_Rebuttal Power Costs 2 2" xfId="3063"/>
    <cellStyle name="_Costs not in AURORA 2006GRC w gas price updated_Rebuttal Power Costs 3" xfId="3064"/>
    <cellStyle name="_Costs not in AURORA 2006GRC w gas price updated_Rebuttal Power Costs_Adj Bench DR 3 for Initial Briefs (Electric)" xfId="3065"/>
    <cellStyle name="_Costs not in AURORA 2006GRC w gas price updated_Rebuttal Power Costs_Adj Bench DR 3 for Initial Briefs (Electric) 2" xfId="3066"/>
    <cellStyle name="_Costs not in AURORA 2006GRC w gas price updated_Rebuttal Power Costs_Adj Bench DR 3 for Initial Briefs (Electric) 2 2" xfId="3067"/>
    <cellStyle name="_Costs not in AURORA 2006GRC w gas price updated_Rebuttal Power Costs_Adj Bench DR 3 for Initial Briefs (Electric) 3" xfId="3068"/>
    <cellStyle name="_Costs not in AURORA 2006GRC w gas price updated_Rebuttal Power Costs_Adj Bench DR 3 for Initial Briefs (Electric)_DEM-WP(C) ENERG10C--ctn Mid-C_042010 2010GRC" xfId="3069"/>
    <cellStyle name="_Costs not in AURORA 2006GRC w gas price updated_Rebuttal Power Costs_DEM-WP(C) ENERG10C--ctn Mid-C_042010 2010GRC" xfId="3070"/>
    <cellStyle name="_Costs not in AURORA 2006GRC w gas price updated_Rebuttal Power Costs_Electric Rev Req Model (2009 GRC) Rebuttal" xfId="3071"/>
    <cellStyle name="_Costs not in AURORA 2006GRC w gas price updated_Rebuttal Power Costs_Electric Rev Req Model (2009 GRC) Rebuttal 2" xfId="3072"/>
    <cellStyle name="_Costs not in AURORA 2006GRC w gas price updated_Rebuttal Power Costs_Electric Rev Req Model (2009 GRC) Rebuttal 2 2" xfId="3073"/>
    <cellStyle name="_Costs not in AURORA 2006GRC w gas price updated_Rebuttal Power Costs_Electric Rev Req Model (2009 GRC) Rebuttal 3" xfId="3074"/>
    <cellStyle name="_Costs not in AURORA 2006GRC w gas price updated_Rebuttal Power Costs_Electric Rev Req Model (2009 GRC) Rebuttal REmoval of New  WH Solar AdjustMI" xfId="3075"/>
    <cellStyle name="_Costs not in AURORA 2006GRC w gas price updated_Rebuttal Power Costs_Electric Rev Req Model (2009 GRC) Rebuttal REmoval of New  WH Solar AdjustMI 2" xfId="3076"/>
    <cellStyle name="_Costs not in AURORA 2006GRC w gas price updated_Rebuttal Power Costs_Electric Rev Req Model (2009 GRC) Rebuttal REmoval of New  WH Solar AdjustMI 2 2" xfId="3077"/>
    <cellStyle name="_Costs not in AURORA 2006GRC w gas price updated_Rebuttal Power Costs_Electric Rev Req Model (2009 GRC) Rebuttal REmoval of New  WH Solar AdjustMI 3" xfId="3078"/>
    <cellStyle name="_Costs not in AURORA 2006GRC w gas price updated_Rebuttal Power Costs_Electric Rev Req Model (2009 GRC) Rebuttal REmoval of New  WH Solar AdjustMI_DEM-WP(C) ENERG10C--ctn Mid-C_042010 2010GRC" xfId="3079"/>
    <cellStyle name="_Costs not in AURORA 2006GRC w gas price updated_Rebuttal Power Costs_Electric Rev Req Model (2009 GRC) Revised 01-18-2010" xfId="3080"/>
    <cellStyle name="_Costs not in AURORA 2006GRC w gas price updated_Rebuttal Power Costs_Electric Rev Req Model (2009 GRC) Revised 01-18-2010 2" xfId="3081"/>
    <cellStyle name="_Costs not in AURORA 2006GRC w gas price updated_Rebuttal Power Costs_Electric Rev Req Model (2009 GRC) Revised 01-18-2010 2 2" xfId="3082"/>
    <cellStyle name="_Costs not in AURORA 2006GRC w gas price updated_Rebuttal Power Costs_Electric Rev Req Model (2009 GRC) Revised 01-18-2010 3" xfId="3083"/>
    <cellStyle name="_Costs not in AURORA 2006GRC w gas price updated_Rebuttal Power Costs_Electric Rev Req Model (2009 GRC) Revised 01-18-2010_DEM-WP(C) ENERG10C--ctn Mid-C_042010 2010GRC" xfId="3084"/>
    <cellStyle name="_Costs not in AURORA 2006GRC w gas price updated_Rebuttal Power Costs_Final Order Electric EXHIBIT A-1" xfId="3085"/>
    <cellStyle name="_Costs not in AURORA 2006GRC w gas price updated_Rebuttal Power Costs_Final Order Electric EXHIBIT A-1 2" xfId="3086"/>
    <cellStyle name="_Costs not in AURORA 2006GRC w gas price updated_Rebuttal Power Costs_Final Order Electric EXHIBIT A-1 2 2" xfId="3087"/>
    <cellStyle name="_Costs not in AURORA 2006GRC w gas price updated_Rebuttal Power Costs_Final Order Electric EXHIBIT A-1 3" xfId="3088"/>
    <cellStyle name="_Costs not in AURORA 2006GRC w gas price updated_TENASKA REGULATORY ASSET" xfId="3089"/>
    <cellStyle name="_Costs not in AURORA 2006GRC w gas price updated_TENASKA REGULATORY ASSET 2" xfId="3090"/>
    <cellStyle name="_Costs not in AURORA 2006GRC w gas price updated_TENASKA REGULATORY ASSET 2 2" xfId="3091"/>
    <cellStyle name="_Costs not in AURORA 2006GRC w gas price updated_TENASKA REGULATORY ASSET 3" xfId="3092"/>
    <cellStyle name="_Costs not in AURORA 2007 Rate Case" xfId="53"/>
    <cellStyle name="_Costs not in AURORA 2007 Rate Case 2" xfId="54"/>
    <cellStyle name="_Costs not in AURORA 2007 Rate Case 2 2" xfId="3093"/>
    <cellStyle name="_Costs not in AURORA 2007 Rate Case 2 2 2" xfId="3094"/>
    <cellStyle name="_Costs not in AURORA 2007 Rate Case 2 3" xfId="3095"/>
    <cellStyle name="_Costs not in AURORA 2007 Rate Case 3" xfId="55"/>
    <cellStyle name="_Costs not in AURORA 2007 Rate Case 3 2" xfId="3096"/>
    <cellStyle name="_Costs not in AURORA 2007 Rate Case 4" xfId="3097"/>
    <cellStyle name="_Costs not in AURORA 2007 Rate Case 4 2" xfId="3098"/>
    <cellStyle name="_Costs not in AURORA 2007 Rate Case 5" xfId="3099"/>
    <cellStyle name="_Costs not in AURORA 2007 Rate Case 6" xfId="3100"/>
    <cellStyle name="_Costs not in AURORA 2007 Rate Case 6 2" xfId="3101"/>
    <cellStyle name="_Costs not in AURORA 2007 Rate Case 7" xfId="3102"/>
    <cellStyle name="_Costs not in AURORA 2007 Rate Case 7 2" xfId="3103"/>
    <cellStyle name="_Costs not in AURORA 2007 Rate Case_(C) WHE Proforma with ITC cash grant 10 Yr Amort_for deferral_102809" xfId="3104"/>
    <cellStyle name="_Costs not in AURORA 2007 Rate Case_(C) WHE Proforma with ITC cash grant 10 Yr Amort_for deferral_102809 2" xfId="3105"/>
    <cellStyle name="_Costs not in AURORA 2007 Rate Case_(C) WHE Proforma with ITC cash grant 10 Yr Amort_for deferral_102809 2 2" xfId="3106"/>
    <cellStyle name="_Costs not in AURORA 2007 Rate Case_(C) WHE Proforma with ITC cash grant 10 Yr Amort_for deferral_102809 3" xfId="3107"/>
    <cellStyle name="_Costs not in AURORA 2007 Rate Case_(C) WHE Proforma with ITC cash grant 10 Yr Amort_for deferral_102809_16.07E Wild Horse Wind Expansionwrkingfile" xfId="3108"/>
    <cellStyle name="_Costs not in AURORA 2007 Rate Case_(C) WHE Proforma with ITC cash grant 10 Yr Amort_for deferral_102809_16.07E Wild Horse Wind Expansionwrkingfile 2" xfId="3109"/>
    <cellStyle name="_Costs not in AURORA 2007 Rate Case_(C) WHE Proforma with ITC cash grant 10 Yr Amort_for deferral_102809_16.07E Wild Horse Wind Expansionwrkingfile 2 2" xfId="3110"/>
    <cellStyle name="_Costs not in AURORA 2007 Rate Case_(C) WHE Proforma with ITC cash grant 10 Yr Amort_for deferral_102809_16.07E Wild Horse Wind Expansionwrkingfile 3" xfId="3111"/>
    <cellStyle name="_Costs not in AURORA 2007 Rate Case_(C) WHE Proforma with ITC cash grant 10 Yr Amort_for deferral_102809_16.07E Wild Horse Wind Expansionwrkingfile SF" xfId="3112"/>
    <cellStyle name="_Costs not in AURORA 2007 Rate Case_(C) WHE Proforma with ITC cash grant 10 Yr Amort_for deferral_102809_16.07E Wild Horse Wind Expansionwrkingfile SF 2" xfId="3113"/>
    <cellStyle name="_Costs not in AURORA 2007 Rate Case_(C) WHE Proforma with ITC cash grant 10 Yr Amort_for deferral_102809_16.07E Wild Horse Wind Expansionwrkingfile SF 2 2" xfId="3114"/>
    <cellStyle name="_Costs not in AURORA 2007 Rate Case_(C) WHE Proforma with ITC cash grant 10 Yr Amort_for deferral_102809_16.07E Wild Horse Wind Expansionwrkingfile SF 3" xfId="3115"/>
    <cellStyle name="_Costs not in AURORA 2007 Rate Case_(C) WHE Proforma with ITC cash grant 10 Yr Amort_for deferral_102809_16.07E Wild Horse Wind Expansionwrkingfile SF_DEM-WP(C) ENERG10C--ctn Mid-C_042010 2010GRC" xfId="3116"/>
    <cellStyle name="_Costs not in AURORA 2007 Rate Case_(C) WHE Proforma with ITC cash grant 10 Yr Amort_for deferral_102809_16.07E Wild Horse Wind Expansionwrkingfile_DEM-WP(C) ENERG10C--ctn Mid-C_042010 2010GRC" xfId="3117"/>
    <cellStyle name="_Costs not in AURORA 2007 Rate Case_(C) WHE Proforma with ITC cash grant 10 Yr Amort_for deferral_102809_16.37E Wild Horse Expansion DeferralRevwrkingfile SF" xfId="3118"/>
    <cellStyle name="_Costs not in AURORA 2007 Rate Case_(C) WHE Proforma with ITC cash grant 10 Yr Amort_for deferral_102809_16.37E Wild Horse Expansion DeferralRevwrkingfile SF 2" xfId="3119"/>
    <cellStyle name="_Costs not in AURORA 2007 Rate Case_(C) WHE Proforma with ITC cash grant 10 Yr Amort_for deferral_102809_16.37E Wild Horse Expansion DeferralRevwrkingfile SF 2 2" xfId="3120"/>
    <cellStyle name="_Costs not in AURORA 2007 Rate Case_(C) WHE Proforma with ITC cash grant 10 Yr Amort_for deferral_102809_16.37E Wild Horse Expansion DeferralRevwrkingfile SF 3" xfId="3121"/>
    <cellStyle name="_Costs not in AURORA 2007 Rate Case_(C) WHE Proforma with ITC cash grant 10 Yr Amort_for deferral_102809_16.37E Wild Horse Expansion DeferralRevwrkingfile SF_DEM-WP(C) ENERG10C--ctn Mid-C_042010 2010GRC" xfId="3122"/>
    <cellStyle name="_Costs not in AURORA 2007 Rate Case_(C) WHE Proforma with ITC cash grant 10 Yr Amort_for deferral_102809_DEM-WP(C) ENERG10C--ctn Mid-C_042010 2010GRC" xfId="3123"/>
    <cellStyle name="_Costs not in AURORA 2007 Rate Case_(C) WHE Proforma with ITC cash grant 10 Yr Amort_for rebuttal_120709" xfId="3124"/>
    <cellStyle name="_Costs not in AURORA 2007 Rate Case_(C) WHE Proforma with ITC cash grant 10 Yr Amort_for rebuttal_120709 2" xfId="3125"/>
    <cellStyle name="_Costs not in AURORA 2007 Rate Case_(C) WHE Proforma with ITC cash grant 10 Yr Amort_for rebuttal_120709 2 2" xfId="3126"/>
    <cellStyle name="_Costs not in AURORA 2007 Rate Case_(C) WHE Proforma with ITC cash grant 10 Yr Amort_for rebuttal_120709 3" xfId="3127"/>
    <cellStyle name="_Costs not in AURORA 2007 Rate Case_(C) WHE Proforma with ITC cash grant 10 Yr Amort_for rebuttal_120709_DEM-WP(C) ENERG10C--ctn Mid-C_042010 2010GRC" xfId="3128"/>
    <cellStyle name="_Costs not in AURORA 2007 Rate Case_04.07E Wild Horse Wind Expansion" xfId="3129"/>
    <cellStyle name="_Costs not in AURORA 2007 Rate Case_04.07E Wild Horse Wind Expansion 2" xfId="3130"/>
    <cellStyle name="_Costs not in AURORA 2007 Rate Case_04.07E Wild Horse Wind Expansion 2 2" xfId="3131"/>
    <cellStyle name="_Costs not in AURORA 2007 Rate Case_04.07E Wild Horse Wind Expansion 3" xfId="3132"/>
    <cellStyle name="_Costs not in AURORA 2007 Rate Case_04.07E Wild Horse Wind Expansion_16.07E Wild Horse Wind Expansionwrkingfile" xfId="3133"/>
    <cellStyle name="_Costs not in AURORA 2007 Rate Case_04.07E Wild Horse Wind Expansion_16.07E Wild Horse Wind Expansionwrkingfile 2" xfId="3134"/>
    <cellStyle name="_Costs not in AURORA 2007 Rate Case_04.07E Wild Horse Wind Expansion_16.07E Wild Horse Wind Expansionwrkingfile 2 2" xfId="3135"/>
    <cellStyle name="_Costs not in AURORA 2007 Rate Case_04.07E Wild Horse Wind Expansion_16.07E Wild Horse Wind Expansionwrkingfile 3" xfId="3136"/>
    <cellStyle name="_Costs not in AURORA 2007 Rate Case_04.07E Wild Horse Wind Expansion_16.07E Wild Horse Wind Expansionwrkingfile SF" xfId="3137"/>
    <cellStyle name="_Costs not in AURORA 2007 Rate Case_04.07E Wild Horse Wind Expansion_16.07E Wild Horse Wind Expansionwrkingfile SF 2" xfId="3138"/>
    <cellStyle name="_Costs not in AURORA 2007 Rate Case_04.07E Wild Horse Wind Expansion_16.07E Wild Horse Wind Expansionwrkingfile SF 2 2" xfId="3139"/>
    <cellStyle name="_Costs not in AURORA 2007 Rate Case_04.07E Wild Horse Wind Expansion_16.07E Wild Horse Wind Expansionwrkingfile SF 3" xfId="3140"/>
    <cellStyle name="_Costs not in AURORA 2007 Rate Case_04.07E Wild Horse Wind Expansion_16.07E Wild Horse Wind Expansionwrkingfile SF_DEM-WP(C) ENERG10C--ctn Mid-C_042010 2010GRC" xfId="3141"/>
    <cellStyle name="_Costs not in AURORA 2007 Rate Case_04.07E Wild Horse Wind Expansion_16.07E Wild Horse Wind Expansionwrkingfile_DEM-WP(C) ENERG10C--ctn Mid-C_042010 2010GRC" xfId="3142"/>
    <cellStyle name="_Costs not in AURORA 2007 Rate Case_04.07E Wild Horse Wind Expansion_16.37E Wild Horse Expansion DeferralRevwrkingfile SF" xfId="3143"/>
    <cellStyle name="_Costs not in AURORA 2007 Rate Case_04.07E Wild Horse Wind Expansion_16.37E Wild Horse Expansion DeferralRevwrkingfile SF 2" xfId="3144"/>
    <cellStyle name="_Costs not in AURORA 2007 Rate Case_04.07E Wild Horse Wind Expansion_16.37E Wild Horse Expansion DeferralRevwrkingfile SF 2 2" xfId="3145"/>
    <cellStyle name="_Costs not in AURORA 2007 Rate Case_04.07E Wild Horse Wind Expansion_16.37E Wild Horse Expansion DeferralRevwrkingfile SF 3" xfId="3146"/>
    <cellStyle name="_Costs not in AURORA 2007 Rate Case_04.07E Wild Horse Wind Expansion_16.37E Wild Horse Expansion DeferralRevwrkingfile SF_DEM-WP(C) ENERG10C--ctn Mid-C_042010 2010GRC" xfId="3147"/>
    <cellStyle name="_Costs not in AURORA 2007 Rate Case_04.07E Wild Horse Wind Expansion_DEM-WP(C) ENERG10C--ctn Mid-C_042010 2010GRC" xfId="3148"/>
    <cellStyle name="_Costs not in AURORA 2007 Rate Case_16.07E Wild Horse Wind Expansionwrkingfile" xfId="3149"/>
    <cellStyle name="_Costs not in AURORA 2007 Rate Case_16.07E Wild Horse Wind Expansionwrkingfile 2" xfId="3150"/>
    <cellStyle name="_Costs not in AURORA 2007 Rate Case_16.07E Wild Horse Wind Expansionwrkingfile 2 2" xfId="3151"/>
    <cellStyle name="_Costs not in AURORA 2007 Rate Case_16.07E Wild Horse Wind Expansionwrkingfile 3" xfId="3152"/>
    <cellStyle name="_Costs not in AURORA 2007 Rate Case_16.07E Wild Horse Wind Expansionwrkingfile SF" xfId="3153"/>
    <cellStyle name="_Costs not in AURORA 2007 Rate Case_16.07E Wild Horse Wind Expansionwrkingfile SF 2" xfId="3154"/>
    <cellStyle name="_Costs not in AURORA 2007 Rate Case_16.07E Wild Horse Wind Expansionwrkingfile SF 2 2" xfId="3155"/>
    <cellStyle name="_Costs not in AURORA 2007 Rate Case_16.07E Wild Horse Wind Expansionwrkingfile SF 3" xfId="3156"/>
    <cellStyle name="_Costs not in AURORA 2007 Rate Case_16.07E Wild Horse Wind Expansionwrkingfile SF_DEM-WP(C) ENERG10C--ctn Mid-C_042010 2010GRC" xfId="3157"/>
    <cellStyle name="_Costs not in AURORA 2007 Rate Case_16.07E Wild Horse Wind Expansionwrkingfile_DEM-WP(C) ENERG10C--ctn Mid-C_042010 2010GRC" xfId="3158"/>
    <cellStyle name="_Costs not in AURORA 2007 Rate Case_16.37E Wild Horse Expansion DeferralRevwrkingfile SF" xfId="3159"/>
    <cellStyle name="_Costs not in AURORA 2007 Rate Case_16.37E Wild Horse Expansion DeferralRevwrkingfile SF 2" xfId="3160"/>
    <cellStyle name="_Costs not in AURORA 2007 Rate Case_16.37E Wild Horse Expansion DeferralRevwrkingfile SF 2 2" xfId="3161"/>
    <cellStyle name="_Costs not in AURORA 2007 Rate Case_16.37E Wild Horse Expansion DeferralRevwrkingfile SF 3" xfId="3162"/>
    <cellStyle name="_Costs not in AURORA 2007 Rate Case_16.37E Wild Horse Expansion DeferralRevwrkingfile SF_DEM-WP(C) ENERG10C--ctn Mid-C_042010 2010GRC" xfId="3163"/>
    <cellStyle name="_Costs not in AURORA 2007 Rate Case_2009 Compliance Filing PCA Exhibits for GRC" xfId="3164"/>
    <cellStyle name="_Costs not in AURORA 2007 Rate Case_2009 GRC Compl Filing - Exhibit D" xfId="3165"/>
    <cellStyle name="_Costs not in AURORA 2007 Rate Case_2009 GRC Compl Filing - Exhibit D 2" xfId="3166"/>
    <cellStyle name="_Costs not in AURORA 2007 Rate Case_2009 GRC Compl Filing - Exhibit D_DEM-WP(C) ENERG10C--ctn Mid-C_042010 2010GRC" xfId="3167"/>
    <cellStyle name="_Costs not in AURORA 2007 Rate Case_3.01 Income Statement" xfId="56"/>
    <cellStyle name="_Costs not in AURORA 2007 Rate Case_4 31 Regulatory Assets and Liabilities  7 06- Exhibit D" xfId="3168"/>
    <cellStyle name="_Costs not in AURORA 2007 Rate Case_4 31 Regulatory Assets and Liabilities  7 06- Exhibit D 2" xfId="3169"/>
    <cellStyle name="_Costs not in AURORA 2007 Rate Case_4 31 Regulatory Assets and Liabilities  7 06- Exhibit D 2 2" xfId="3170"/>
    <cellStyle name="_Costs not in AURORA 2007 Rate Case_4 31 Regulatory Assets and Liabilities  7 06- Exhibit D 3" xfId="3171"/>
    <cellStyle name="_Costs not in AURORA 2007 Rate Case_4 31 Regulatory Assets and Liabilities  7 06- Exhibit D_DEM-WP(C) ENERG10C--ctn Mid-C_042010 2010GRC" xfId="3172"/>
    <cellStyle name="_Costs not in AURORA 2007 Rate Case_4 31 Regulatory Assets and Liabilities  7 06- Exhibit D_NIM Summary" xfId="3173"/>
    <cellStyle name="_Costs not in AURORA 2007 Rate Case_4 31 Regulatory Assets and Liabilities  7 06- Exhibit D_NIM Summary 2" xfId="3174"/>
    <cellStyle name="_Costs not in AURORA 2007 Rate Case_4 31 Regulatory Assets and Liabilities  7 06- Exhibit D_NIM Summary_DEM-WP(C) ENERG10C--ctn Mid-C_042010 2010GRC" xfId="3175"/>
    <cellStyle name="_Costs not in AURORA 2007 Rate Case_4 31E Reg Asset  Liab and EXH D" xfId="3176"/>
    <cellStyle name="_Costs not in AURORA 2007 Rate Case_4 31E Reg Asset  Liab and EXH D _ Aug 10 Filing (2)" xfId="3177"/>
    <cellStyle name="_Costs not in AURORA 2007 Rate Case_4 32 Regulatory Assets and Liabilities  7 06- Exhibit D" xfId="3178"/>
    <cellStyle name="_Costs not in AURORA 2007 Rate Case_4 32 Regulatory Assets and Liabilities  7 06- Exhibit D 2" xfId="3179"/>
    <cellStyle name="_Costs not in AURORA 2007 Rate Case_4 32 Regulatory Assets and Liabilities  7 06- Exhibit D 2 2" xfId="3180"/>
    <cellStyle name="_Costs not in AURORA 2007 Rate Case_4 32 Regulatory Assets and Liabilities  7 06- Exhibit D 3" xfId="3181"/>
    <cellStyle name="_Costs not in AURORA 2007 Rate Case_4 32 Regulatory Assets and Liabilities  7 06- Exhibit D_DEM-WP(C) ENERG10C--ctn Mid-C_042010 2010GRC" xfId="3182"/>
    <cellStyle name="_Costs not in AURORA 2007 Rate Case_4 32 Regulatory Assets and Liabilities  7 06- Exhibit D_NIM Summary" xfId="3183"/>
    <cellStyle name="_Costs not in AURORA 2007 Rate Case_4 32 Regulatory Assets and Liabilities  7 06- Exhibit D_NIM Summary 2" xfId="3184"/>
    <cellStyle name="_Costs not in AURORA 2007 Rate Case_4 32 Regulatory Assets and Liabilities  7 06- Exhibit D_NIM Summary_DEM-WP(C) ENERG10C--ctn Mid-C_042010 2010GRC" xfId="3185"/>
    <cellStyle name="_Costs not in AURORA 2007 Rate Case_AURORA Total New" xfId="3186"/>
    <cellStyle name="_Costs not in AURORA 2007 Rate Case_AURORA Total New 2" xfId="3187"/>
    <cellStyle name="_Costs not in AURORA 2007 Rate Case_Book2" xfId="3188"/>
    <cellStyle name="_Costs not in AURORA 2007 Rate Case_Book2 2" xfId="3189"/>
    <cellStyle name="_Costs not in AURORA 2007 Rate Case_Book2 2 2" xfId="3190"/>
    <cellStyle name="_Costs not in AURORA 2007 Rate Case_Book2 3" xfId="3191"/>
    <cellStyle name="_Costs not in AURORA 2007 Rate Case_Book2_Adj Bench DR 3 for Initial Briefs (Electric)" xfId="3192"/>
    <cellStyle name="_Costs not in AURORA 2007 Rate Case_Book2_Adj Bench DR 3 for Initial Briefs (Electric) 2" xfId="3193"/>
    <cellStyle name="_Costs not in AURORA 2007 Rate Case_Book2_Adj Bench DR 3 for Initial Briefs (Electric) 2 2" xfId="3194"/>
    <cellStyle name="_Costs not in AURORA 2007 Rate Case_Book2_Adj Bench DR 3 for Initial Briefs (Electric) 3" xfId="3195"/>
    <cellStyle name="_Costs not in AURORA 2007 Rate Case_Book2_Adj Bench DR 3 for Initial Briefs (Electric)_DEM-WP(C) ENERG10C--ctn Mid-C_042010 2010GRC" xfId="3196"/>
    <cellStyle name="_Costs not in AURORA 2007 Rate Case_Book2_DEM-WP(C) ENERG10C--ctn Mid-C_042010 2010GRC" xfId="3197"/>
    <cellStyle name="_Costs not in AURORA 2007 Rate Case_Book2_Electric Rev Req Model (2009 GRC) Rebuttal" xfId="3198"/>
    <cellStyle name="_Costs not in AURORA 2007 Rate Case_Book2_Electric Rev Req Model (2009 GRC) Rebuttal 2" xfId="3199"/>
    <cellStyle name="_Costs not in AURORA 2007 Rate Case_Book2_Electric Rev Req Model (2009 GRC) Rebuttal 2 2" xfId="3200"/>
    <cellStyle name="_Costs not in AURORA 2007 Rate Case_Book2_Electric Rev Req Model (2009 GRC) Rebuttal 3" xfId="3201"/>
    <cellStyle name="_Costs not in AURORA 2007 Rate Case_Book2_Electric Rev Req Model (2009 GRC) Rebuttal REmoval of New  WH Solar AdjustMI" xfId="3202"/>
    <cellStyle name="_Costs not in AURORA 2007 Rate Case_Book2_Electric Rev Req Model (2009 GRC) Rebuttal REmoval of New  WH Solar AdjustMI 2" xfId="3203"/>
    <cellStyle name="_Costs not in AURORA 2007 Rate Case_Book2_Electric Rev Req Model (2009 GRC) Rebuttal REmoval of New  WH Solar AdjustMI 2 2" xfId="3204"/>
    <cellStyle name="_Costs not in AURORA 2007 Rate Case_Book2_Electric Rev Req Model (2009 GRC) Rebuttal REmoval of New  WH Solar AdjustMI 3" xfId="3205"/>
    <cellStyle name="_Costs not in AURORA 2007 Rate Case_Book2_Electric Rev Req Model (2009 GRC) Rebuttal REmoval of New  WH Solar AdjustMI_DEM-WP(C) ENERG10C--ctn Mid-C_042010 2010GRC" xfId="3206"/>
    <cellStyle name="_Costs not in AURORA 2007 Rate Case_Book2_Electric Rev Req Model (2009 GRC) Revised 01-18-2010" xfId="3207"/>
    <cellStyle name="_Costs not in AURORA 2007 Rate Case_Book2_Electric Rev Req Model (2009 GRC) Revised 01-18-2010 2" xfId="3208"/>
    <cellStyle name="_Costs not in AURORA 2007 Rate Case_Book2_Electric Rev Req Model (2009 GRC) Revised 01-18-2010 2 2" xfId="3209"/>
    <cellStyle name="_Costs not in AURORA 2007 Rate Case_Book2_Electric Rev Req Model (2009 GRC) Revised 01-18-2010 3" xfId="3210"/>
    <cellStyle name="_Costs not in AURORA 2007 Rate Case_Book2_Electric Rev Req Model (2009 GRC) Revised 01-18-2010_DEM-WP(C) ENERG10C--ctn Mid-C_042010 2010GRC" xfId="3211"/>
    <cellStyle name="_Costs not in AURORA 2007 Rate Case_Book2_Final Order Electric EXHIBIT A-1" xfId="3212"/>
    <cellStyle name="_Costs not in AURORA 2007 Rate Case_Book2_Final Order Electric EXHIBIT A-1 2" xfId="3213"/>
    <cellStyle name="_Costs not in AURORA 2007 Rate Case_Book2_Final Order Electric EXHIBIT A-1 2 2" xfId="3214"/>
    <cellStyle name="_Costs not in AURORA 2007 Rate Case_Book2_Final Order Electric EXHIBIT A-1 3" xfId="3215"/>
    <cellStyle name="_Costs not in AURORA 2007 Rate Case_Book4" xfId="3216"/>
    <cellStyle name="_Costs not in AURORA 2007 Rate Case_Book4 2" xfId="3217"/>
    <cellStyle name="_Costs not in AURORA 2007 Rate Case_Book4 2 2" xfId="3218"/>
    <cellStyle name="_Costs not in AURORA 2007 Rate Case_Book4 3" xfId="3219"/>
    <cellStyle name="_Costs not in AURORA 2007 Rate Case_Book4_DEM-WP(C) ENERG10C--ctn Mid-C_042010 2010GRC" xfId="3220"/>
    <cellStyle name="_Costs not in AURORA 2007 Rate Case_Book9" xfId="57"/>
    <cellStyle name="_Costs not in AURORA 2007 Rate Case_Book9 2" xfId="3221"/>
    <cellStyle name="_Costs not in AURORA 2007 Rate Case_Book9 2 2" xfId="3222"/>
    <cellStyle name="_Costs not in AURORA 2007 Rate Case_Book9 3" xfId="3223"/>
    <cellStyle name="_Costs not in AURORA 2007 Rate Case_Book9_DEM-WP(C) ENERG10C--ctn Mid-C_042010 2010GRC" xfId="3224"/>
    <cellStyle name="_Costs not in AURORA 2007 Rate Case_Chelan PUD Power Costs (8-10)" xfId="3225"/>
    <cellStyle name="_Costs not in AURORA 2007 Rate Case_DEM-WP(C) Chelan Power Costs" xfId="3226"/>
    <cellStyle name="_Costs not in AURORA 2007 Rate Case_DEM-WP(C) ENERG10C--ctn Mid-C_042010 2010GRC" xfId="3227"/>
    <cellStyle name="_Costs not in AURORA 2007 Rate Case_DEM-WP(C) Gas Transport 2010GRC" xfId="3228"/>
    <cellStyle name="_Costs not in AURORA 2007 Rate Case_Electric COS Inputs" xfId="3229"/>
    <cellStyle name="_Costs not in AURORA 2007 Rate Case_Electric COS Inputs 2" xfId="3230"/>
    <cellStyle name="_Costs not in AURORA 2007 Rate Case_Electric COS Inputs 2 2" xfId="3231"/>
    <cellStyle name="_Costs not in AURORA 2007 Rate Case_Electric COS Inputs 2 2 2" xfId="3232"/>
    <cellStyle name="_Costs not in AURORA 2007 Rate Case_Electric COS Inputs 2 3" xfId="3233"/>
    <cellStyle name="_Costs not in AURORA 2007 Rate Case_Electric COS Inputs 2 3 2" xfId="3234"/>
    <cellStyle name="_Costs not in AURORA 2007 Rate Case_Electric COS Inputs 2 4" xfId="3235"/>
    <cellStyle name="_Costs not in AURORA 2007 Rate Case_Electric COS Inputs 2 4 2" xfId="3236"/>
    <cellStyle name="_Costs not in AURORA 2007 Rate Case_Electric COS Inputs 3" xfId="3237"/>
    <cellStyle name="_Costs not in AURORA 2007 Rate Case_Electric COS Inputs 3 2" xfId="3238"/>
    <cellStyle name="_Costs not in AURORA 2007 Rate Case_Electric COS Inputs 4" xfId="3239"/>
    <cellStyle name="_Costs not in AURORA 2007 Rate Case_Electric COS Inputs 4 2" xfId="3240"/>
    <cellStyle name="_Costs not in AURORA 2007 Rate Case_Electric COS Inputs 5" xfId="3241"/>
    <cellStyle name="_Costs not in AURORA 2007 Rate Case_Electric COS Inputs 6" xfId="3242"/>
    <cellStyle name="_Costs not in AURORA 2007 Rate Case_LSRWEP LGIA like Acctg Petition Aug 2010" xfId="3243"/>
    <cellStyle name="_Costs not in AURORA 2007 Rate Case_NIM Summary" xfId="3244"/>
    <cellStyle name="_Costs not in AURORA 2007 Rate Case_NIM Summary 09GRC" xfId="3245"/>
    <cellStyle name="_Costs not in AURORA 2007 Rate Case_NIM Summary 09GRC 2" xfId="3246"/>
    <cellStyle name="_Costs not in AURORA 2007 Rate Case_NIM Summary 09GRC_DEM-WP(C) ENERG10C--ctn Mid-C_042010 2010GRC" xfId="3247"/>
    <cellStyle name="_Costs not in AURORA 2007 Rate Case_NIM Summary 2" xfId="3248"/>
    <cellStyle name="_Costs not in AURORA 2007 Rate Case_NIM Summary 3" xfId="3249"/>
    <cellStyle name="_Costs not in AURORA 2007 Rate Case_NIM Summary 4" xfId="3250"/>
    <cellStyle name="_Costs not in AURORA 2007 Rate Case_NIM Summary 5" xfId="3251"/>
    <cellStyle name="_Costs not in AURORA 2007 Rate Case_NIM Summary 6" xfId="3252"/>
    <cellStyle name="_Costs not in AURORA 2007 Rate Case_NIM Summary 7" xfId="3253"/>
    <cellStyle name="_Costs not in AURORA 2007 Rate Case_NIM Summary 8" xfId="3254"/>
    <cellStyle name="_Costs not in AURORA 2007 Rate Case_NIM Summary 9" xfId="3255"/>
    <cellStyle name="_Costs not in AURORA 2007 Rate Case_NIM Summary_DEM-WP(C) ENERG10C--ctn Mid-C_042010 2010GRC" xfId="3256"/>
    <cellStyle name="_Costs not in AURORA 2007 Rate Case_PCA 10 -  Exhibit D from A Kellogg Jan 2011" xfId="3257"/>
    <cellStyle name="_Costs not in AURORA 2007 Rate Case_PCA 10 -  Exhibit D from A Kellogg July 2011" xfId="3258"/>
    <cellStyle name="_Costs not in AURORA 2007 Rate Case_PCA 10 -  Exhibit D from S Free Rcv'd 12-11" xfId="3259"/>
    <cellStyle name="_Costs not in AURORA 2007 Rate Case_PCA 9 -  Exhibit D April 2010" xfId="3260"/>
    <cellStyle name="_Costs not in AURORA 2007 Rate Case_PCA 9 -  Exhibit D April 2010 (3)" xfId="3261"/>
    <cellStyle name="_Costs not in AURORA 2007 Rate Case_PCA 9 -  Exhibit D April 2010 (3) 2" xfId="3262"/>
    <cellStyle name="_Costs not in AURORA 2007 Rate Case_PCA 9 -  Exhibit D April 2010 (3)_DEM-WP(C) ENERG10C--ctn Mid-C_042010 2010GRC" xfId="3263"/>
    <cellStyle name="_Costs not in AURORA 2007 Rate Case_PCA 9 -  Exhibit D Nov 2010" xfId="3264"/>
    <cellStyle name="_Costs not in AURORA 2007 Rate Case_PCA 9 - Exhibit D at August 2010" xfId="3265"/>
    <cellStyle name="_Costs not in AURORA 2007 Rate Case_PCA 9 - Exhibit D June 2010 GRC" xfId="3266"/>
    <cellStyle name="_Costs not in AURORA 2007 Rate Case_Power Costs - Comparison bx Rbtl-Staff-Jt-PC" xfId="3267"/>
    <cellStyle name="_Costs not in AURORA 2007 Rate Case_Power Costs - Comparison bx Rbtl-Staff-Jt-PC 2" xfId="3268"/>
    <cellStyle name="_Costs not in AURORA 2007 Rate Case_Power Costs - Comparison bx Rbtl-Staff-Jt-PC 2 2" xfId="3269"/>
    <cellStyle name="_Costs not in AURORA 2007 Rate Case_Power Costs - Comparison bx Rbtl-Staff-Jt-PC 3" xfId="3270"/>
    <cellStyle name="_Costs not in AURORA 2007 Rate Case_Power Costs - Comparison bx Rbtl-Staff-Jt-PC_Adj Bench DR 3 for Initial Briefs (Electric)" xfId="3271"/>
    <cellStyle name="_Costs not in AURORA 2007 Rate Case_Power Costs - Comparison bx Rbtl-Staff-Jt-PC_Adj Bench DR 3 for Initial Briefs (Electric) 2" xfId="3272"/>
    <cellStyle name="_Costs not in AURORA 2007 Rate Case_Power Costs - Comparison bx Rbtl-Staff-Jt-PC_Adj Bench DR 3 for Initial Briefs (Electric) 2 2" xfId="3273"/>
    <cellStyle name="_Costs not in AURORA 2007 Rate Case_Power Costs - Comparison bx Rbtl-Staff-Jt-PC_Adj Bench DR 3 for Initial Briefs (Electric) 3" xfId="3274"/>
    <cellStyle name="_Costs not in AURORA 2007 Rate Case_Power Costs - Comparison bx Rbtl-Staff-Jt-PC_Adj Bench DR 3 for Initial Briefs (Electric)_DEM-WP(C) ENERG10C--ctn Mid-C_042010 2010GRC" xfId="3275"/>
    <cellStyle name="_Costs not in AURORA 2007 Rate Case_Power Costs - Comparison bx Rbtl-Staff-Jt-PC_DEM-WP(C) ENERG10C--ctn Mid-C_042010 2010GRC" xfId="3276"/>
    <cellStyle name="_Costs not in AURORA 2007 Rate Case_Power Costs - Comparison bx Rbtl-Staff-Jt-PC_Electric Rev Req Model (2009 GRC) Rebuttal" xfId="3277"/>
    <cellStyle name="_Costs not in AURORA 2007 Rate Case_Power Costs - Comparison bx Rbtl-Staff-Jt-PC_Electric Rev Req Model (2009 GRC) Rebuttal 2" xfId="3278"/>
    <cellStyle name="_Costs not in AURORA 2007 Rate Case_Power Costs - Comparison bx Rbtl-Staff-Jt-PC_Electric Rev Req Model (2009 GRC) Rebuttal 2 2" xfId="3279"/>
    <cellStyle name="_Costs not in AURORA 2007 Rate Case_Power Costs - Comparison bx Rbtl-Staff-Jt-PC_Electric Rev Req Model (2009 GRC) Rebuttal 3" xfId="3280"/>
    <cellStyle name="_Costs not in AURORA 2007 Rate Case_Power Costs - Comparison bx Rbtl-Staff-Jt-PC_Electric Rev Req Model (2009 GRC) Rebuttal REmoval of New  WH Solar AdjustMI" xfId="3281"/>
    <cellStyle name="_Costs not in AURORA 2007 Rate Case_Power Costs - Comparison bx Rbtl-Staff-Jt-PC_Electric Rev Req Model (2009 GRC) Rebuttal REmoval of New  WH Solar AdjustMI 2" xfId="3282"/>
    <cellStyle name="_Costs not in AURORA 2007 Rate Case_Power Costs - Comparison bx Rbtl-Staff-Jt-PC_Electric Rev Req Model (2009 GRC) Rebuttal REmoval of New  WH Solar AdjustMI 2 2" xfId="3283"/>
    <cellStyle name="_Costs not in AURORA 2007 Rate Case_Power Costs - Comparison bx Rbtl-Staff-Jt-PC_Electric Rev Req Model (2009 GRC) Rebuttal REmoval of New  WH Solar AdjustMI 3" xfId="3284"/>
    <cellStyle name="_Costs not in AURORA 2007 Rate Case_Power Costs - Comparison bx Rbtl-Staff-Jt-PC_Electric Rev Req Model (2009 GRC) Rebuttal REmoval of New  WH Solar AdjustMI_DEM-WP(C) ENERG10C--ctn Mid-C_042010 2010GRC" xfId="3285"/>
    <cellStyle name="_Costs not in AURORA 2007 Rate Case_Power Costs - Comparison bx Rbtl-Staff-Jt-PC_Electric Rev Req Model (2009 GRC) Revised 01-18-2010" xfId="3286"/>
    <cellStyle name="_Costs not in AURORA 2007 Rate Case_Power Costs - Comparison bx Rbtl-Staff-Jt-PC_Electric Rev Req Model (2009 GRC) Revised 01-18-2010 2" xfId="3287"/>
    <cellStyle name="_Costs not in AURORA 2007 Rate Case_Power Costs - Comparison bx Rbtl-Staff-Jt-PC_Electric Rev Req Model (2009 GRC) Revised 01-18-2010 2 2" xfId="3288"/>
    <cellStyle name="_Costs not in AURORA 2007 Rate Case_Power Costs - Comparison bx Rbtl-Staff-Jt-PC_Electric Rev Req Model (2009 GRC) Revised 01-18-2010 3" xfId="3289"/>
    <cellStyle name="_Costs not in AURORA 2007 Rate Case_Power Costs - Comparison bx Rbtl-Staff-Jt-PC_Electric Rev Req Model (2009 GRC) Revised 01-18-2010_DEM-WP(C) ENERG10C--ctn Mid-C_042010 2010GRC" xfId="3290"/>
    <cellStyle name="_Costs not in AURORA 2007 Rate Case_Power Costs - Comparison bx Rbtl-Staff-Jt-PC_Final Order Electric EXHIBIT A-1" xfId="3291"/>
    <cellStyle name="_Costs not in AURORA 2007 Rate Case_Power Costs - Comparison bx Rbtl-Staff-Jt-PC_Final Order Electric EXHIBIT A-1 2" xfId="3292"/>
    <cellStyle name="_Costs not in AURORA 2007 Rate Case_Power Costs - Comparison bx Rbtl-Staff-Jt-PC_Final Order Electric EXHIBIT A-1 2 2" xfId="3293"/>
    <cellStyle name="_Costs not in AURORA 2007 Rate Case_Power Costs - Comparison bx Rbtl-Staff-Jt-PC_Final Order Electric EXHIBIT A-1 3" xfId="3294"/>
    <cellStyle name="_Costs not in AURORA 2007 Rate Case_Production Adj 4.37" xfId="3295"/>
    <cellStyle name="_Costs not in AURORA 2007 Rate Case_Production Adj 4.37 2" xfId="3296"/>
    <cellStyle name="_Costs not in AURORA 2007 Rate Case_Production Adj 4.37 2 2" xfId="3297"/>
    <cellStyle name="_Costs not in AURORA 2007 Rate Case_Production Adj 4.37 3" xfId="3298"/>
    <cellStyle name="_Costs not in AURORA 2007 Rate Case_Purchased Power Adj 4.03" xfId="3299"/>
    <cellStyle name="_Costs not in AURORA 2007 Rate Case_Purchased Power Adj 4.03 2" xfId="3300"/>
    <cellStyle name="_Costs not in AURORA 2007 Rate Case_Purchased Power Adj 4.03 2 2" xfId="3301"/>
    <cellStyle name="_Costs not in AURORA 2007 Rate Case_Purchased Power Adj 4.03 3" xfId="3302"/>
    <cellStyle name="_Costs not in AURORA 2007 Rate Case_Rebuttal Power Costs" xfId="3303"/>
    <cellStyle name="_Costs not in AURORA 2007 Rate Case_Rebuttal Power Costs 2" xfId="3304"/>
    <cellStyle name="_Costs not in AURORA 2007 Rate Case_Rebuttal Power Costs 2 2" xfId="3305"/>
    <cellStyle name="_Costs not in AURORA 2007 Rate Case_Rebuttal Power Costs 3" xfId="3306"/>
    <cellStyle name="_Costs not in AURORA 2007 Rate Case_Rebuttal Power Costs_Adj Bench DR 3 for Initial Briefs (Electric)" xfId="3307"/>
    <cellStyle name="_Costs not in AURORA 2007 Rate Case_Rebuttal Power Costs_Adj Bench DR 3 for Initial Briefs (Electric) 2" xfId="3308"/>
    <cellStyle name="_Costs not in AURORA 2007 Rate Case_Rebuttal Power Costs_Adj Bench DR 3 for Initial Briefs (Electric) 2 2" xfId="3309"/>
    <cellStyle name="_Costs not in AURORA 2007 Rate Case_Rebuttal Power Costs_Adj Bench DR 3 for Initial Briefs (Electric) 3" xfId="3310"/>
    <cellStyle name="_Costs not in AURORA 2007 Rate Case_Rebuttal Power Costs_Adj Bench DR 3 for Initial Briefs (Electric)_DEM-WP(C) ENERG10C--ctn Mid-C_042010 2010GRC" xfId="3311"/>
    <cellStyle name="_Costs not in AURORA 2007 Rate Case_Rebuttal Power Costs_DEM-WP(C) ENERG10C--ctn Mid-C_042010 2010GRC" xfId="3312"/>
    <cellStyle name="_Costs not in AURORA 2007 Rate Case_Rebuttal Power Costs_Electric Rev Req Model (2009 GRC) Rebuttal" xfId="3313"/>
    <cellStyle name="_Costs not in AURORA 2007 Rate Case_Rebuttal Power Costs_Electric Rev Req Model (2009 GRC) Rebuttal 2" xfId="3314"/>
    <cellStyle name="_Costs not in AURORA 2007 Rate Case_Rebuttal Power Costs_Electric Rev Req Model (2009 GRC) Rebuttal 2 2" xfId="3315"/>
    <cellStyle name="_Costs not in AURORA 2007 Rate Case_Rebuttal Power Costs_Electric Rev Req Model (2009 GRC) Rebuttal 3" xfId="3316"/>
    <cellStyle name="_Costs not in AURORA 2007 Rate Case_Rebuttal Power Costs_Electric Rev Req Model (2009 GRC) Rebuttal REmoval of New  WH Solar AdjustMI" xfId="3317"/>
    <cellStyle name="_Costs not in AURORA 2007 Rate Case_Rebuttal Power Costs_Electric Rev Req Model (2009 GRC) Rebuttal REmoval of New  WH Solar AdjustMI 2" xfId="3318"/>
    <cellStyle name="_Costs not in AURORA 2007 Rate Case_Rebuttal Power Costs_Electric Rev Req Model (2009 GRC) Rebuttal REmoval of New  WH Solar AdjustMI 2 2" xfId="3319"/>
    <cellStyle name="_Costs not in AURORA 2007 Rate Case_Rebuttal Power Costs_Electric Rev Req Model (2009 GRC) Rebuttal REmoval of New  WH Solar AdjustMI 3" xfId="3320"/>
    <cellStyle name="_Costs not in AURORA 2007 Rate Case_Rebuttal Power Costs_Electric Rev Req Model (2009 GRC) Rebuttal REmoval of New  WH Solar AdjustMI_DEM-WP(C) ENERG10C--ctn Mid-C_042010 2010GRC" xfId="3321"/>
    <cellStyle name="_Costs not in AURORA 2007 Rate Case_Rebuttal Power Costs_Electric Rev Req Model (2009 GRC) Revised 01-18-2010" xfId="3322"/>
    <cellStyle name="_Costs not in AURORA 2007 Rate Case_Rebuttal Power Costs_Electric Rev Req Model (2009 GRC) Revised 01-18-2010 2" xfId="3323"/>
    <cellStyle name="_Costs not in AURORA 2007 Rate Case_Rebuttal Power Costs_Electric Rev Req Model (2009 GRC) Revised 01-18-2010 2 2" xfId="3324"/>
    <cellStyle name="_Costs not in AURORA 2007 Rate Case_Rebuttal Power Costs_Electric Rev Req Model (2009 GRC) Revised 01-18-2010 3" xfId="3325"/>
    <cellStyle name="_Costs not in AURORA 2007 Rate Case_Rebuttal Power Costs_Electric Rev Req Model (2009 GRC) Revised 01-18-2010_DEM-WP(C) ENERG10C--ctn Mid-C_042010 2010GRC" xfId="3326"/>
    <cellStyle name="_Costs not in AURORA 2007 Rate Case_Rebuttal Power Costs_Final Order Electric EXHIBIT A-1" xfId="3327"/>
    <cellStyle name="_Costs not in AURORA 2007 Rate Case_Rebuttal Power Costs_Final Order Electric EXHIBIT A-1 2" xfId="3328"/>
    <cellStyle name="_Costs not in AURORA 2007 Rate Case_Rebuttal Power Costs_Final Order Electric EXHIBIT A-1 2 2" xfId="3329"/>
    <cellStyle name="_Costs not in AURORA 2007 Rate Case_Rebuttal Power Costs_Final Order Electric EXHIBIT A-1 3" xfId="3330"/>
    <cellStyle name="_Costs not in AURORA 2007 Rate Case_ROR 5.02" xfId="3331"/>
    <cellStyle name="_Costs not in AURORA 2007 Rate Case_ROR 5.02 2" xfId="3332"/>
    <cellStyle name="_Costs not in AURORA 2007 Rate Case_ROR 5.02 2 2" xfId="3333"/>
    <cellStyle name="_Costs not in AURORA 2007 Rate Case_ROR 5.02 3" xfId="3334"/>
    <cellStyle name="_Costs not in AURORA 2007 Rate Case_Transmission Workbook for May BOD" xfId="3335"/>
    <cellStyle name="_Costs not in AURORA 2007 Rate Case_Transmission Workbook for May BOD 2" xfId="3336"/>
    <cellStyle name="_Costs not in AURORA 2007 Rate Case_Transmission Workbook for May BOD_DEM-WP(C) ENERG10C--ctn Mid-C_042010 2010GRC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_DEM-WP(C) ENERG10C--ctn Mid-C_042010 2010GRC" xfId="3340"/>
    <cellStyle name="_Costs not in KWI3000 '06Budget" xfId="58"/>
    <cellStyle name="_Costs not in KWI3000 '06Budget 2" xfId="59"/>
    <cellStyle name="_Costs not in KWI3000 '06Budget 2 2" xfId="3341"/>
    <cellStyle name="_Costs not in KWI3000 '06Budget 2 2 2" xfId="3342"/>
    <cellStyle name="_Costs not in KWI3000 '06Budget 2 3" xfId="3343"/>
    <cellStyle name="_Costs not in KWI3000 '06Budget 3" xfId="60"/>
    <cellStyle name="_Costs not in KWI3000 '06Budget 3 2" xfId="3344"/>
    <cellStyle name="_Costs not in KWI3000 '06Budget 3 2 2" xfId="3345"/>
    <cellStyle name="_Costs not in KWI3000 '06Budget 3 3" xfId="3346"/>
    <cellStyle name="_Costs not in KWI3000 '06Budget 3 3 2" xfId="3347"/>
    <cellStyle name="_Costs not in KWI3000 '06Budget 3 4" xfId="3348"/>
    <cellStyle name="_Costs not in KWI3000 '06Budget 3 4 2" xfId="3349"/>
    <cellStyle name="_Costs not in KWI3000 '06Budget 4" xfId="3350"/>
    <cellStyle name="_Costs not in KWI3000 '06Budget 4 2" xfId="3351"/>
    <cellStyle name="_Costs not in KWI3000 '06Budget 5" xfId="3352"/>
    <cellStyle name="_Costs not in KWI3000 '06Budget 5 2" xfId="3353"/>
    <cellStyle name="_Costs not in KWI3000 '06Budget 6" xfId="3354"/>
    <cellStyle name="_Costs not in KWI3000 '06Budget 7" xfId="3355"/>
    <cellStyle name="_Costs not in KWI3000 '06Budget 7 2" xfId="3356"/>
    <cellStyle name="_Costs not in KWI3000 '06Budget 8" xfId="3357"/>
    <cellStyle name="_Costs not in KWI3000 '06Budget 8 2" xfId="3358"/>
    <cellStyle name="_Costs not in KWI3000 '06Budget_(C) WHE Proforma with ITC cash grant 10 Yr Amort_for deferral_102809" xfId="3359"/>
    <cellStyle name="_Costs not in KWI3000 '06Budget_(C) WHE Proforma with ITC cash grant 10 Yr Amort_for deferral_102809 2" xfId="3360"/>
    <cellStyle name="_Costs not in KWI3000 '06Budget_(C) WHE Proforma with ITC cash grant 10 Yr Amort_for deferral_102809 2 2" xfId="3361"/>
    <cellStyle name="_Costs not in KWI3000 '06Budget_(C) WHE Proforma with ITC cash grant 10 Yr Amort_for deferral_102809 3" xfId="3362"/>
    <cellStyle name="_Costs not in KWI3000 '06Budget_(C) WHE Proforma with ITC cash grant 10 Yr Amort_for deferral_102809_16.07E Wild Horse Wind Expansionwrkingfile" xfId="3363"/>
    <cellStyle name="_Costs not in KWI3000 '06Budget_(C) WHE Proforma with ITC cash grant 10 Yr Amort_for deferral_102809_16.07E Wild Horse Wind Expansionwrkingfile 2" xfId="3364"/>
    <cellStyle name="_Costs not in KWI3000 '06Budget_(C) WHE Proforma with ITC cash grant 10 Yr Amort_for deferral_102809_16.07E Wild Horse Wind Expansionwrkingfile 2 2" xfId="3365"/>
    <cellStyle name="_Costs not in KWI3000 '06Budget_(C) WHE Proforma with ITC cash grant 10 Yr Amort_for deferral_102809_16.07E Wild Horse Wind Expansionwrkingfile 3" xfId="3366"/>
    <cellStyle name="_Costs not in KWI3000 '06Budget_(C) WHE Proforma with ITC cash grant 10 Yr Amort_for deferral_102809_16.07E Wild Horse Wind Expansionwrkingfile SF" xfId="3367"/>
    <cellStyle name="_Costs not in KWI3000 '06Budget_(C) WHE Proforma with ITC cash grant 10 Yr Amort_for deferral_102809_16.07E Wild Horse Wind Expansionwrkingfile SF 2" xfId="3368"/>
    <cellStyle name="_Costs not in KWI3000 '06Budget_(C) WHE Proforma with ITC cash grant 10 Yr Amort_for deferral_102809_16.07E Wild Horse Wind Expansionwrkingfile SF 2 2" xfId="3369"/>
    <cellStyle name="_Costs not in KWI3000 '06Budget_(C) WHE Proforma with ITC cash grant 10 Yr Amort_for deferral_102809_16.07E Wild Horse Wind Expansionwrkingfile SF 3" xfId="3370"/>
    <cellStyle name="_Costs not in KWI3000 '06Budget_(C) WHE Proforma with ITC cash grant 10 Yr Amort_for deferral_102809_16.07E Wild Horse Wind Expansionwrkingfile SF_DEM-WP(C) ENERG10C--ctn Mid-C_042010 2010GRC" xfId="3371"/>
    <cellStyle name="_Costs not in KWI3000 '06Budget_(C) WHE Proforma with ITC cash grant 10 Yr Amort_for deferral_102809_16.07E Wild Horse Wind Expansionwrkingfile_DEM-WP(C) ENERG10C--ctn Mid-C_042010 2010GRC" xfId="3372"/>
    <cellStyle name="_Costs not in KWI3000 '06Budget_(C) WHE Proforma with ITC cash grant 10 Yr Amort_for deferral_102809_16.37E Wild Horse Expansion DeferralRevwrkingfile SF" xfId="3373"/>
    <cellStyle name="_Costs not in KWI3000 '06Budget_(C) WHE Proforma with ITC cash grant 10 Yr Amort_for deferral_102809_16.37E Wild Horse Expansion DeferralRevwrkingfile SF 2" xfId="3374"/>
    <cellStyle name="_Costs not in KWI3000 '06Budget_(C) WHE Proforma with ITC cash grant 10 Yr Amort_for deferral_102809_16.37E Wild Horse Expansion DeferralRevwrkingfile SF 2 2" xfId="3375"/>
    <cellStyle name="_Costs not in KWI3000 '06Budget_(C) WHE Proforma with ITC cash grant 10 Yr Amort_for deferral_102809_16.37E Wild Horse Expansion DeferralRevwrkingfile SF 3" xfId="3376"/>
    <cellStyle name="_Costs not in KWI3000 '06Budget_(C) WHE Proforma with ITC cash grant 10 Yr Amort_for deferral_102809_16.37E Wild Horse Expansion DeferralRevwrkingfile SF_DEM-WP(C) ENERG10C--ctn Mid-C_042010 2010GRC" xfId="3377"/>
    <cellStyle name="_Costs not in KWI3000 '06Budget_(C) WHE Proforma with ITC cash grant 10 Yr Amort_for deferral_102809_DEM-WP(C) ENERG10C--ctn Mid-C_042010 2010GRC" xfId="3378"/>
    <cellStyle name="_Costs not in KWI3000 '06Budget_(C) WHE Proforma with ITC cash grant 10 Yr Amort_for rebuttal_120709" xfId="3379"/>
    <cellStyle name="_Costs not in KWI3000 '06Budget_(C) WHE Proforma with ITC cash grant 10 Yr Amort_for rebuttal_120709 2" xfId="3380"/>
    <cellStyle name="_Costs not in KWI3000 '06Budget_(C) WHE Proforma with ITC cash grant 10 Yr Amort_for rebuttal_120709 2 2" xfId="3381"/>
    <cellStyle name="_Costs not in KWI3000 '06Budget_(C) WHE Proforma with ITC cash grant 10 Yr Amort_for rebuttal_120709 3" xfId="3382"/>
    <cellStyle name="_Costs not in KWI3000 '06Budget_(C) WHE Proforma with ITC cash grant 10 Yr Amort_for rebuttal_120709_DEM-WP(C) ENERG10C--ctn Mid-C_042010 2010GRC" xfId="3383"/>
    <cellStyle name="_Costs not in KWI3000 '06Budget_04.07E Wild Horse Wind Expansion" xfId="3384"/>
    <cellStyle name="_Costs not in KWI3000 '06Budget_04.07E Wild Horse Wind Expansion 2" xfId="3385"/>
    <cellStyle name="_Costs not in KWI3000 '06Budget_04.07E Wild Horse Wind Expansion 2 2" xfId="3386"/>
    <cellStyle name="_Costs not in KWI3000 '06Budget_04.07E Wild Horse Wind Expansion 3" xfId="3387"/>
    <cellStyle name="_Costs not in KWI3000 '06Budget_04.07E Wild Horse Wind Expansion_16.07E Wild Horse Wind Expansionwrkingfile" xfId="3388"/>
    <cellStyle name="_Costs not in KWI3000 '06Budget_04.07E Wild Horse Wind Expansion_16.07E Wild Horse Wind Expansionwrkingfile 2" xfId="3389"/>
    <cellStyle name="_Costs not in KWI3000 '06Budget_04.07E Wild Horse Wind Expansion_16.07E Wild Horse Wind Expansionwrkingfile 2 2" xfId="3390"/>
    <cellStyle name="_Costs not in KWI3000 '06Budget_04.07E Wild Horse Wind Expansion_16.07E Wild Horse Wind Expansionwrkingfile 3" xfId="3391"/>
    <cellStyle name="_Costs not in KWI3000 '06Budget_04.07E Wild Horse Wind Expansion_16.07E Wild Horse Wind Expansionwrkingfile SF" xfId="3392"/>
    <cellStyle name="_Costs not in KWI3000 '06Budget_04.07E Wild Horse Wind Expansion_16.07E Wild Horse Wind Expansionwrkingfile SF 2" xfId="3393"/>
    <cellStyle name="_Costs not in KWI3000 '06Budget_04.07E Wild Horse Wind Expansion_16.07E Wild Horse Wind Expansionwrkingfile SF 2 2" xfId="3394"/>
    <cellStyle name="_Costs not in KWI3000 '06Budget_04.07E Wild Horse Wind Expansion_16.07E Wild Horse Wind Expansionwrkingfile SF 3" xfId="3395"/>
    <cellStyle name="_Costs not in KWI3000 '06Budget_04.07E Wild Horse Wind Expansion_16.07E Wild Horse Wind Expansionwrkingfile SF_DEM-WP(C) ENERG10C--ctn Mid-C_042010 2010GRC" xfId="3396"/>
    <cellStyle name="_Costs not in KWI3000 '06Budget_04.07E Wild Horse Wind Expansion_16.07E Wild Horse Wind Expansionwrkingfile_DEM-WP(C) ENERG10C--ctn Mid-C_042010 2010GRC" xfId="3397"/>
    <cellStyle name="_Costs not in KWI3000 '06Budget_04.07E Wild Horse Wind Expansion_16.37E Wild Horse Expansion DeferralRevwrkingfile SF" xfId="3398"/>
    <cellStyle name="_Costs not in KWI3000 '06Budget_04.07E Wild Horse Wind Expansion_16.37E Wild Horse Expansion DeferralRevwrkingfile SF 2" xfId="3399"/>
    <cellStyle name="_Costs not in KWI3000 '06Budget_04.07E Wild Horse Wind Expansion_16.37E Wild Horse Expansion DeferralRevwrkingfile SF 2 2" xfId="3400"/>
    <cellStyle name="_Costs not in KWI3000 '06Budget_04.07E Wild Horse Wind Expansion_16.37E Wild Horse Expansion DeferralRevwrkingfile SF 3" xfId="3401"/>
    <cellStyle name="_Costs not in KWI3000 '06Budget_04.07E Wild Horse Wind Expansion_16.37E Wild Horse Expansion DeferralRevwrkingfile SF_DEM-WP(C) ENERG10C--ctn Mid-C_042010 2010GRC" xfId="3402"/>
    <cellStyle name="_Costs not in KWI3000 '06Budget_04.07E Wild Horse Wind Expansion_DEM-WP(C) ENERG10C--ctn Mid-C_042010 2010GRC" xfId="3403"/>
    <cellStyle name="_Costs not in KWI3000 '06Budget_16.07E Wild Horse Wind Expansionwrkingfile" xfId="3404"/>
    <cellStyle name="_Costs not in KWI3000 '06Budget_16.07E Wild Horse Wind Expansionwrkingfile 2" xfId="3405"/>
    <cellStyle name="_Costs not in KWI3000 '06Budget_16.07E Wild Horse Wind Expansionwrkingfile 2 2" xfId="3406"/>
    <cellStyle name="_Costs not in KWI3000 '06Budget_16.07E Wild Horse Wind Expansionwrkingfile 3" xfId="3407"/>
    <cellStyle name="_Costs not in KWI3000 '06Budget_16.07E Wild Horse Wind Expansionwrkingfile SF" xfId="3408"/>
    <cellStyle name="_Costs not in KWI3000 '06Budget_16.07E Wild Horse Wind Expansionwrkingfile SF 2" xfId="3409"/>
    <cellStyle name="_Costs not in KWI3000 '06Budget_16.07E Wild Horse Wind Expansionwrkingfile SF 2 2" xfId="3410"/>
    <cellStyle name="_Costs not in KWI3000 '06Budget_16.07E Wild Horse Wind Expansionwrkingfile SF 3" xfId="3411"/>
    <cellStyle name="_Costs not in KWI3000 '06Budget_16.07E Wild Horse Wind Expansionwrkingfile SF_DEM-WP(C) ENERG10C--ctn Mid-C_042010 2010GRC" xfId="3412"/>
    <cellStyle name="_Costs not in KWI3000 '06Budget_16.07E Wild Horse Wind Expansionwrkingfile_DEM-WP(C) ENERG10C--ctn Mid-C_042010 2010GRC" xfId="3413"/>
    <cellStyle name="_Costs not in KWI3000 '06Budget_16.37E Wild Horse Expansion DeferralRevwrkingfile SF" xfId="3414"/>
    <cellStyle name="_Costs not in KWI3000 '06Budget_16.37E Wild Horse Expansion DeferralRevwrkingfile SF 2" xfId="3415"/>
    <cellStyle name="_Costs not in KWI3000 '06Budget_16.37E Wild Horse Expansion DeferralRevwrkingfile SF 2 2" xfId="3416"/>
    <cellStyle name="_Costs not in KWI3000 '06Budget_16.37E Wild Horse Expansion DeferralRevwrkingfile SF 3" xfId="3417"/>
    <cellStyle name="_Costs not in KWI3000 '06Budget_16.37E Wild Horse Expansion DeferralRevwrkingfile SF_DEM-WP(C) ENERG10C--ctn Mid-C_042010 2010GRC" xfId="3418"/>
    <cellStyle name="_Costs not in KWI3000 '06Budget_2009 Compliance Filing PCA Exhibits for GRC" xfId="3419"/>
    <cellStyle name="_Costs not in KWI3000 '06Budget_2009 GRC Compl Filing - Exhibit D" xfId="3420"/>
    <cellStyle name="_Costs not in KWI3000 '06Budget_2009 GRC Compl Filing - Exhibit D 2" xfId="3421"/>
    <cellStyle name="_Costs not in KWI3000 '06Budget_2009 GRC Compl Filing - Exhibit D_DEM-WP(C) ENERG10C--ctn Mid-C_042010 2010GRC" xfId="3422"/>
    <cellStyle name="_Costs not in KWI3000 '06Budget_3.01 Income Statement" xfId="61"/>
    <cellStyle name="_Costs not in KWI3000 '06Budget_4 31 Regulatory Assets and Liabilities  7 06- Exhibit D" xfId="3423"/>
    <cellStyle name="_Costs not in KWI3000 '06Budget_4 31 Regulatory Assets and Liabilities  7 06- Exhibit D 2" xfId="3424"/>
    <cellStyle name="_Costs not in KWI3000 '06Budget_4 31 Regulatory Assets and Liabilities  7 06- Exhibit D 2 2" xfId="3425"/>
    <cellStyle name="_Costs not in KWI3000 '06Budget_4 31 Regulatory Assets and Liabilities  7 06- Exhibit D 3" xfId="3426"/>
    <cellStyle name="_Costs not in KWI3000 '06Budget_4 31 Regulatory Assets and Liabilities  7 06- Exhibit D_DEM-WP(C) ENERG10C--ctn Mid-C_042010 2010GRC" xfId="3427"/>
    <cellStyle name="_Costs not in KWI3000 '06Budget_4 31 Regulatory Assets and Liabilities  7 06- Exhibit D_NIM Summary" xfId="3428"/>
    <cellStyle name="_Costs not in KWI3000 '06Budget_4 31 Regulatory Assets and Liabilities  7 06- Exhibit D_NIM Summary 2" xfId="3429"/>
    <cellStyle name="_Costs not in KWI3000 '06Budget_4 31 Regulatory Assets and Liabilities  7 06- Exhibit D_NIM Summary_DEM-WP(C) ENERG10C--ctn Mid-C_042010 2010GRC" xfId="3430"/>
    <cellStyle name="_Costs not in KWI3000 '06Budget_4 31 Regulatory Assets and Liabilities  7 06- Exhibit D_NIM+O&amp;M" xfId="3431"/>
    <cellStyle name="_Costs not in KWI3000 '06Budget_4 31 Regulatory Assets and Liabilities  7 06- Exhibit D_NIM+O&amp;M Monthly" xfId="3432"/>
    <cellStyle name="_Costs not in KWI3000 '06Budget_4 31E Reg Asset  Liab and EXH D" xfId="3433"/>
    <cellStyle name="_Costs not in KWI3000 '06Budget_4 31E Reg Asset  Liab and EXH D _ Aug 10 Filing (2)" xfId="3434"/>
    <cellStyle name="_Costs not in KWI3000 '06Budget_4 32 Regulatory Assets and Liabilities  7 06- Exhibit D" xfId="3435"/>
    <cellStyle name="_Costs not in KWI3000 '06Budget_4 32 Regulatory Assets and Liabilities  7 06- Exhibit D 2" xfId="3436"/>
    <cellStyle name="_Costs not in KWI3000 '06Budget_4 32 Regulatory Assets and Liabilities  7 06- Exhibit D 2 2" xfId="3437"/>
    <cellStyle name="_Costs not in KWI3000 '06Budget_4 32 Regulatory Assets and Liabilities  7 06- Exhibit D 3" xfId="3438"/>
    <cellStyle name="_Costs not in KWI3000 '06Budget_4 32 Regulatory Assets and Liabilities  7 06- Exhibit D_DEM-WP(C) ENERG10C--ctn Mid-C_042010 2010GRC" xfId="3439"/>
    <cellStyle name="_Costs not in KWI3000 '06Budget_4 32 Regulatory Assets and Liabilities  7 06- Exhibit D_NIM Summary" xfId="3440"/>
    <cellStyle name="_Costs not in KWI3000 '06Budget_4 32 Regulatory Assets and Liabilities  7 06- Exhibit D_NIM Summary 2" xfId="3441"/>
    <cellStyle name="_Costs not in KWI3000 '06Budget_4 32 Regulatory Assets and Liabilities  7 06- Exhibit D_NIM Summary_DEM-WP(C) ENERG10C--ctn Mid-C_042010 2010GRC" xfId="3442"/>
    <cellStyle name="_Costs not in KWI3000 '06Budget_4 32 Regulatory Assets and Liabilities  7 06- Exhibit D_NIM+O&amp;M" xfId="3443"/>
    <cellStyle name="_Costs not in KWI3000 '06Budget_4 32 Regulatory Assets and Liabilities  7 06- Exhibit D_NIM+O&amp;M Monthly" xfId="3444"/>
    <cellStyle name="_Costs not in KWI3000 '06Budget_ACCOUNTS" xfId="3445"/>
    <cellStyle name="_Costs not in KWI3000 '06Budget_AURORA Total New" xfId="3446"/>
    <cellStyle name="_Costs not in KWI3000 '06Budget_AURORA Total New 2" xfId="3447"/>
    <cellStyle name="_Costs not in KWI3000 '06Budget_Book2" xfId="3448"/>
    <cellStyle name="_Costs not in KWI3000 '06Budget_Book2 2" xfId="3449"/>
    <cellStyle name="_Costs not in KWI3000 '06Budget_Book2 2 2" xfId="3450"/>
    <cellStyle name="_Costs not in KWI3000 '06Budget_Book2 3" xfId="3451"/>
    <cellStyle name="_Costs not in KWI3000 '06Budget_Book2_Adj Bench DR 3 for Initial Briefs (Electric)" xfId="3452"/>
    <cellStyle name="_Costs not in KWI3000 '06Budget_Book2_Adj Bench DR 3 for Initial Briefs (Electric) 2" xfId="3453"/>
    <cellStyle name="_Costs not in KWI3000 '06Budget_Book2_Adj Bench DR 3 for Initial Briefs (Electric) 2 2" xfId="3454"/>
    <cellStyle name="_Costs not in KWI3000 '06Budget_Book2_Adj Bench DR 3 for Initial Briefs (Electric) 3" xfId="3455"/>
    <cellStyle name="_Costs not in KWI3000 '06Budget_Book2_Adj Bench DR 3 for Initial Briefs (Electric)_DEM-WP(C) ENERG10C--ctn Mid-C_042010 2010GRC" xfId="3456"/>
    <cellStyle name="_Costs not in KWI3000 '06Budget_Book2_DEM-WP(C) ENERG10C--ctn Mid-C_042010 2010GRC" xfId="3457"/>
    <cellStyle name="_Costs not in KWI3000 '06Budget_Book2_Electric Rev Req Model (2009 GRC) Rebuttal" xfId="3458"/>
    <cellStyle name="_Costs not in KWI3000 '06Budget_Book2_Electric Rev Req Model (2009 GRC) Rebuttal 2" xfId="3459"/>
    <cellStyle name="_Costs not in KWI3000 '06Budget_Book2_Electric Rev Req Model (2009 GRC) Rebuttal 2 2" xfId="3460"/>
    <cellStyle name="_Costs not in KWI3000 '06Budget_Book2_Electric Rev Req Model (2009 GRC) Rebuttal 3" xfId="3461"/>
    <cellStyle name="_Costs not in KWI3000 '06Budget_Book2_Electric Rev Req Model (2009 GRC) Rebuttal REmoval of New  WH Solar AdjustMI" xfId="3462"/>
    <cellStyle name="_Costs not in KWI3000 '06Budget_Book2_Electric Rev Req Model (2009 GRC) Rebuttal REmoval of New  WH Solar AdjustMI 2" xfId="3463"/>
    <cellStyle name="_Costs not in KWI3000 '06Budget_Book2_Electric Rev Req Model (2009 GRC) Rebuttal REmoval of New  WH Solar AdjustMI 2 2" xfId="3464"/>
    <cellStyle name="_Costs not in KWI3000 '06Budget_Book2_Electric Rev Req Model (2009 GRC) Rebuttal REmoval of New  WH Solar AdjustMI 3" xfId="3465"/>
    <cellStyle name="_Costs not in KWI3000 '06Budget_Book2_Electric Rev Req Model (2009 GRC) Rebuttal REmoval of New  WH Solar AdjustMI_DEM-WP(C) ENERG10C--ctn Mid-C_042010 2010GRC" xfId="3466"/>
    <cellStyle name="_Costs not in KWI3000 '06Budget_Book2_Electric Rev Req Model (2009 GRC) Revised 01-18-2010" xfId="3467"/>
    <cellStyle name="_Costs not in KWI3000 '06Budget_Book2_Electric Rev Req Model (2009 GRC) Revised 01-18-2010 2" xfId="3468"/>
    <cellStyle name="_Costs not in KWI3000 '06Budget_Book2_Electric Rev Req Model (2009 GRC) Revised 01-18-2010 2 2" xfId="3469"/>
    <cellStyle name="_Costs not in KWI3000 '06Budget_Book2_Electric Rev Req Model (2009 GRC) Revised 01-18-2010 3" xfId="3470"/>
    <cellStyle name="_Costs not in KWI3000 '06Budget_Book2_Electric Rev Req Model (2009 GRC) Revised 01-18-2010_DEM-WP(C) ENERG10C--ctn Mid-C_042010 2010GRC" xfId="3471"/>
    <cellStyle name="_Costs not in KWI3000 '06Budget_Book2_Final Order Electric EXHIBIT A-1" xfId="3472"/>
    <cellStyle name="_Costs not in KWI3000 '06Budget_Book2_Final Order Electric EXHIBIT A-1 2" xfId="3473"/>
    <cellStyle name="_Costs not in KWI3000 '06Budget_Book2_Final Order Electric EXHIBIT A-1 2 2" xfId="3474"/>
    <cellStyle name="_Costs not in KWI3000 '06Budget_Book2_Final Order Electric EXHIBIT A-1 3" xfId="3475"/>
    <cellStyle name="_Costs not in KWI3000 '06Budget_Book4" xfId="3476"/>
    <cellStyle name="_Costs not in KWI3000 '06Budget_Book4 2" xfId="3477"/>
    <cellStyle name="_Costs not in KWI3000 '06Budget_Book4 2 2" xfId="3478"/>
    <cellStyle name="_Costs not in KWI3000 '06Budget_Book4 3" xfId="3479"/>
    <cellStyle name="_Costs not in KWI3000 '06Budget_Book4_DEM-WP(C) ENERG10C--ctn Mid-C_042010 2010GRC" xfId="3480"/>
    <cellStyle name="_Costs not in KWI3000 '06Budget_Book9" xfId="62"/>
    <cellStyle name="_Costs not in KWI3000 '06Budget_Book9 2" xfId="3481"/>
    <cellStyle name="_Costs not in KWI3000 '06Budget_Book9 2 2" xfId="3482"/>
    <cellStyle name="_Costs not in KWI3000 '06Budget_Book9 3" xfId="3483"/>
    <cellStyle name="_Costs not in KWI3000 '06Budget_Book9_DEM-WP(C) ENERG10C--ctn Mid-C_042010 2010GRC" xfId="3484"/>
    <cellStyle name="_Costs not in KWI3000 '06Budget_Check the Interest Calculation" xfId="3485"/>
    <cellStyle name="_Costs not in KWI3000 '06Budget_Check the Interest Calculation_Scenario 1 REC vs PTC Offset" xfId="3486"/>
    <cellStyle name="_Costs not in KWI3000 '06Budget_Check the Interest Calculation_Scenario 3" xfId="3487"/>
    <cellStyle name="_Costs not in KWI3000 '06Budget_Chelan PUD Power Costs (8-10)" xfId="3488"/>
    <cellStyle name="_Costs not in KWI3000 '06Budget_DEM-WP(C) Chelan Power Costs" xfId="3489"/>
    <cellStyle name="_Costs not in KWI3000 '06Budget_DEM-WP(C) ENERG10C--ctn Mid-C_042010 2010GRC" xfId="3490"/>
    <cellStyle name="_Costs not in KWI3000 '06Budget_DEM-WP(C) Gas Transport 2010GRC" xfId="3491"/>
    <cellStyle name="_Costs not in KWI3000 '06Budget_Exhibit D fr R Gho 12-31-08" xfId="3492"/>
    <cellStyle name="_Costs not in KWI3000 '06Budget_Exhibit D fr R Gho 12-31-08 2" xfId="3493"/>
    <cellStyle name="_Costs not in KWI3000 '06Budget_Exhibit D fr R Gho 12-31-08 v2" xfId="3494"/>
    <cellStyle name="_Costs not in KWI3000 '06Budget_Exhibit D fr R Gho 12-31-08 v2 2" xfId="3495"/>
    <cellStyle name="_Costs not in KWI3000 '06Budget_Exhibit D fr R Gho 12-31-08 v2_DEM-WP(C) ENERG10C--ctn Mid-C_042010 2010GRC" xfId="3496"/>
    <cellStyle name="_Costs not in KWI3000 '06Budget_Exhibit D fr R Gho 12-31-08 v2_NIM Summary" xfId="3497"/>
    <cellStyle name="_Costs not in KWI3000 '06Budget_Exhibit D fr R Gho 12-31-08 v2_NIM Summary 2" xfId="3498"/>
    <cellStyle name="_Costs not in KWI3000 '06Budget_Exhibit D fr R Gho 12-31-08 v2_NIM Summary_DEM-WP(C) ENERG10C--ctn Mid-C_042010 2010GRC" xfId="3499"/>
    <cellStyle name="_Costs not in KWI3000 '06Budget_Exhibit D fr R Gho 12-31-08_DEM-WP(C) ENERG10C--ctn Mid-C_042010 2010GRC" xfId="3500"/>
    <cellStyle name="_Costs not in KWI3000 '06Budget_Exhibit D fr R Gho 12-31-08_NIM Summary" xfId="3501"/>
    <cellStyle name="_Costs not in KWI3000 '06Budget_Exhibit D fr R Gho 12-31-08_NIM Summary 2" xfId="3502"/>
    <cellStyle name="_Costs not in KWI3000 '06Budget_Exhibit D fr R Gho 12-31-08_NIM Summary_DEM-WP(C) ENERG10C--ctn Mid-C_042010 2010GRC" xfId="3503"/>
    <cellStyle name="_Costs not in KWI3000 '06Budget_Gas Rev Req Model (2010 GRC)" xfId="3504"/>
    <cellStyle name="_Costs not in KWI3000 '06Budget_Hopkins Ridge Prepaid Tran - Interest Earned RY 12ME Feb  '11" xfId="3505"/>
    <cellStyle name="_Costs not in KWI3000 '06Budget_Hopkins Ridge Prepaid Tran - Interest Earned RY 12ME Feb  '11 2" xfId="3506"/>
    <cellStyle name="_Costs not in KWI3000 '06Budget_Hopkins Ridge Prepaid Tran - Interest Earned RY 12ME Feb  '11_DEM-WP(C) ENERG10C--ctn Mid-C_042010 2010GRC" xfId="3507"/>
    <cellStyle name="_Costs not in KWI3000 '06Budget_Hopkins Ridge Prepaid Tran - Interest Earned RY 12ME Feb  '11_NIM Summary" xfId="3508"/>
    <cellStyle name="_Costs not in KWI3000 '06Budget_Hopkins Ridge Prepaid Tran - Interest Earned RY 12ME Feb  '11_NIM Summary 2" xfId="3509"/>
    <cellStyle name="_Costs not in KWI3000 '06Budget_Hopkins Ridge Prepaid Tran - Interest Earned RY 12ME Feb  '11_NIM Summary_DEM-WP(C) ENERG10C--ctn Mid-C_042010 2010GRC" xfId="3510"/>
    <cellStyle name="_Costs not in KWI3000 '06Budget_Hopkins Ridge Prepaid Tran - Interest Earned RY 12ME Feb  '11_Transmission Workbook for May BOD" xfId="3511"/>
    <cellStyle name="_Costs not in KWI3000 '06Budget_Hopkins Ridge Prepaid Tran - Interest Earned RY 12ME Feb  '11_Transmission Workbook for May BOD 2" xfId="3512"/>
    <cellStyle name="_Costs not in KWI3000 '06Budget_Hopkins Ridge Prepaid Tran - Interest Earned RY 12ME Feb  '11_Transmission Workbook for May BOD_DEM-WP(C) ENERG10C--ctn Mid-C_042010 2010GRC" xfId="3513"/>
    <cellStyle name="_Costs not in KWI3000 '06Budget_INPUTS" xfId="3514"/>
    <cellStyle name="_Costs not in KWI3000 '06Budget_INPUTS 2" xfId="3515"/>
    <cellStyle name="_Costs not in KWI3000 '06Budget_INPUTS 2 2" xfId="3516"/>
    <cellStyle name="_Costs not in KWI3000 '06Budget_INPUTS 3" xfId="3517"/>
    <cellStyle name="_Costs not in KWI3000 '06Budget_LSRWEP LGIA like Acctg Petition Aug 2010" xfId="3518"/>
    <cellStyle name="_Costs not in KWI3000 '06Budget_NIM Summary" xfId="3519"/>
    <cellStyle name="_Costs not in KWI3000 '06Budget_NIM Summary 09GRC" xfId="3520"/>
    <cellStyle name="_Costs not in KWI3000 '06Budget_NIM Summary 09GRC 2" xfId="3521"/>
    <cellStyle name="_Costs not in KWI3000 '06Budget_NIM Summary 09GRC_DEM-WP(C) ENERG10C--ctn Mid-C_042010 2010GRC" xfId="3522"/>
    <cellStyle name="_Costs not in KWI3000 '06Budget_NIM Summary 2" xfId="3523"/>
    <cellStyle name="_Costs not in KWI3000 '06Budget_NIM Summary 3" xfId="3524"/>
    <cellStyle name="_Costs not in KWI3000 '06Budget_NIM Summary 4" xfId="3525"/>
    <cellStyle name="_Costs not in KWI3000 '06Budget_NIM Summary 5" xfId="3526"/>
    <cellStyle name="_Costs not in KWI3000 '06Budget_NIM Summary 6" xfId="3527"/>
    <cellStyle name="_Costs not in KWI3000 '06Budget_NIM Summary 7" xfId="3528"/>
    <cellStyle name="_Costs not in KWI3000 '06Budget_NIM Summary 8" xfId="3529"/>
    <cellStyle name="_Costs not in KWI3000 '06Budget_NIM Summary 9" xfId="3530"/>
    <cellStyle name="_Costs not in KWI3000 '06Budget_NIM Summary_DEM-WP(C) ENERG10C--ctn Mid-C_042010 2010GRC" xfId="3531"/>
    <cellStyle name="_Costs not in KWI3000 '06Budget_NIM+O&amp;M" xfId="3532"/>
    <cellStyle name="_Costs not in KWI3000 '06Budget_NIM+O&amp;M 2" xfId="3533"/>
    <cellStyle name="_Costs not in KWI3000 '06Budget_NIM+O&amp;M Monthly" xfId="3534"/>
    <cellStyle name="_Costs not in KWI3000 '06Budget_NIM+O&amp;M Monthly 2" xfId="3535"/>
    <cellStyle name="_Costs not in KWI3000 '06Budget_PCA 10 -  Exhibit D from A Kellogg Jan 2011" xfId="3536"/>
    <cellStyle name="_Costs not in KWI3000 '06Budget_PCA 10 -  Exhibit D from A Kellogg July 2011" xfId="3537"/>
    <cellStyle name="_Costs not in KWI3000 '06Budget_PCA 10 -  Exhibit D from S Free Rcv'd 12-11" xfId="3538"/>
    <cellStyle name="_Costs not in KWI3000 '06Budget_PCA 7 - Exhibit D update 11_30_08 (2)" xfId="3539"/>
    <cellStyle name="_Costs not in KWI3000 '06Budget_PCA 7 - Exhibit D update 11_30_08 (2) 2" xfId="3540"/>
    <cellStyle name="_Costs not in KWI3000 '06Budget_PCA 7 - Exhibit D update 11_30_08 (2) 2 2" xfId="3541"/>
    <cellStyle name="_Costs not in KWI3000 '06Budget_PCA 7 - Exhibit D update 11_30_08 (2) 3" xfId="3542"/>
    <cellStyle name="_Costs not in KWI3000 '06Budget_PCA 7 - Exhibit D update 11_30_08 (2)_DEM-WP(C) ENERG10C--ctn Mid-C_042010 2010GRC" xfId="3543"/>
    <cellStyle name="_Costs not in KWI3000 '06Budget_PCA 7 - Exhibit D update 11_30_08 (2)_NIM Summary" xfId="3544"/>
    <cellStyle name="_Costs not in KWI3000 '06Budget_PCA 7 - Exhibit D update 11_30_08 (2)_NIM Summary 2" xfId="3545"/>
    <cellStyle name="_Costs not in KWI3000 '06Budget_PCA 7 - Exhibit D update 11_30_08 (2)_NIM Summary_DEM-WP(C) ENERG10C--ctn Mid-C_042010 2010GRC" xfId="3546"/>
    <cellStyle name="_Costs not in KWI3000 '06Budget_PCA 8 - Exhibit D update 12_31_09" xfId="3547"/>
    <cellStyle name="_Costs not in KWI3000 '06Budget_PCA 9 -  Exhibit D April 2010" xfId="3548"/>
    <cellStyle name="_Costs not in KWI3000 '06Budget_PCA 9 -  Exhibit D April 2010 (3)" xfId="3549"/>
    <cellStyle name="_Costs not in KWI3000 '06Budget_PCA 9 -  Exhibit D April 2010 (3) 2" xfId="3550"/>
    <cellStyle name="_Costs not in KWI3000 '06Budget_PCA 9 -  Exhibit D April 2010 (3)_DEM-WP(C) ENERG10C--ctn Mid-C_042010 2010GRC" xfId="3551"/>
    <cellStyle name="_Costs not in KWI3000 '06Budget_PCA 9 -  Exhibit D Feb 2010" xfId="3552"/>
    <cellStyle name="_Costs not in KWI3000 '06Budget_PCA 9 -  Exhibit D Feb 2010 v2" xfId="3553"/>
    <cellStyle name="_Costs not in KWI3000 '06Budget_PCA 9 -  Exhibit D Feb 2010 WF" xfId="3554"/>
    <cellStyle name="_Costs not in KWI3000 '06Budget_PCA 9 -  Exhibit D Jan 2010" xfId="3555"/>
    <cellStyle name="_Costs not in KWI3000 '06Budget_PCA 9 -  Exhibit D March 2010 (2)" xfId="3556"/>
    <cellStyle name="_Costs not in KWI3000 '06Budget_PCA 9 -  Exhibit D Nov 2010" xfId="3557"/>
    <cellStyle name="_Costs not in KWI3000 '06Budget_PCA 9 - Exhibit D at August 2010" xfId="3558"/>
    <cellStyle name="_Costs not in KWI3000 '06Budget_PCA 9 - Exhibit D June 2010 GRC" xfId="3559"/>
    <cellStyle name="_Costs not in KWI3000 '06Budget_Power Costs - Comparison bx Rbtl-Staff-Jt-PC" xfId="3560"/>
    <cellStyle name="_Costs not in KWI3000 '06Budget_Power Costs - Comparison bx Rbtl-Staff-Jt-PC 2" xfId="3561"/>
    <cellStyle name="_Costs not in KWI3000 '06Budget_Power Costs - Comparison bx Rbtl-Staff-Jt-PC 2 2" xfId="3562"/>
    <cellStyle name="_Costs not in KWI3000 '06Budget_Power Costs - Comparison bx Rbtl-Staff-Jt-PC 3" xfId="3563"/>
    <cellStyle name="_Costs not in KWI3000 '06Budget_Power Costs - Comparison bx Rbtl-Staff-Jt-PC_Adj Bench DR 3 for Initial Briefs (Electric)" xfId="3564"/>
    <cellStyle name="_Costs not in KWI3000 '06Budget_Power Costs - Comparison bx Rbtl-Staff-Jt-PC_Adj Bench DR 3 for Initial Briefs (Electric) 2" xfId="3565"/>
    <cellStyle name="_Costs not in KWI3000 '06Budget_Power Costs - Comparison bx Rbtl-Staff-Jt-PC_Adj Bench DR 3 for Initial Briefs (Electric) 2 2" xfId="3566"/>
    <cellStyle name="_Costs not in KWI3000 '06Budget_Power Costs - Comparison bx Rbtl-Staff-Jt-PC_Adj Bench DR 3 for Initial Briefs (Electric) 3" xfId="3567"/>
    <cellStyle name="_Costs not in KWI3000 '06Budget_Power Costs - Comparison bx Rbtl-Staff-Jt-PC_Adj Bench DR 3 for Initial Briefs (Electric)_DEM-WP(C) ENERG10C--ctn Mid-C_042010 2010GRC" xfId="3568"/>
    <cellStyle name="_Costs not in KWI3000 '06Budget_Power Costs - Comparison bx Rbtl-Staff-Jt-PC_DEM-WP(C) ENERG10C--ctn Mid-C_042010 2010GRC" xfId="3569"/>
    <cellStyle name="_Costs not in KWI3000 '06Budget_Power Costs - Comparison bx Rbtl-Staff-Jt-PC_Electric Rev Req Model (2009 GRC) Rebuttal" xfId="3570"/>
    <cellStyle name="_Costs not in KWI3000 '06Budget_Power Costs - Comparison bx Rbtl-Staff-Jt-PC_Electric Rev Req Model (2009 GRC) Rebuttal 2" xfId="3571"/>
    <cellStyle name="_Costs not in KWI3000 '06Budget_Power Costs - Comparison bx Rbtl-Staff-Jt-PC_Electric Rev Req Model (2009 GRC) Rebuttal 2 2" xfId="3572"/>
    <cellStyle name="_Costs not in KWI3000 '06Budget_Power Costs - Comparison bx Rbtl-Staff-Jt-PC_Electric Rev Req Model (2009 GRC) Rebuttal 3" xfId="3573"/>
    <cellStyle name="_Costs not in KWI3000 '06Budget_Power Costs - Comparison bx Rbtl-Staff-Jt-PC_Electric Rev Req Model (2009 GRC) Rebuttal REmoval of New  WH Solar AdjustMI" xfId="3574"/>
    <cellStyle name="_Costs not in KWI3000 '06Budget_Power Costs - Comparison bx Rbtl-Staff-Jt-PC_Electric Rev Req Model (2009 GRC) Rebuttal REmoval of New  WH Solar AdjustMI 2" xfId="3575"/>
    <cellStyle name="_Costs not in KWI3000 '06Budget_Power Costs - Comparison bx Rbtl-Staff-Jt-PC_Electric Rev Req Model (2009 GRC) Rebuttal REmoval of New  WH Solar AdjustMI 2 2" xfId="3576"/>
    <cellStyle name="_Costs not in KWI3000 '06Budget_Power Costs - Comparison bx Rbtl-Staff-Jt-PC_Electric Rev Req Model (2009 GRC) Rebuttal REmoval of New  WH Solar AdjustMI 3" xfId="3577"/>
    <cellStyle name="_Costs not in KWI3000 '06Budget_Power Costs - Comparison bx Rbtl-Staff-Jt-PC_Electric Rev Req Model (2009 GRC) Rebuttal REmoval of New  WH Solar AdjustMI_DEM-WP(C) ENERG10C--ctn Mid-C_042010 2010GRC" xfId="3578"/>
    <cellStyle name="_Costs not in KWI3000 '06Budget_Power Costs - Comparison bx Rbtl-Staff-Jt-PC_Electric Rev Req Model (2009 GRC) Revised 01-18-2010" xfId="3579"/>
    <cellStyle name="_Costs not in KWI3000 '06Budget_Power Costs - Comparison bx Rbtl-Staff-Jt-PC_Electric Rev Req Model (2009 GRC) Revised 01-18-2010 2" xfId="3580"/>
    <cellStyle name="_Costs not in KWI3000 '06Budget_Power Costs - Comparison bx Rbtl-Staff-Jt-PC_Electric Rev Req Model (2009 GRC) Revised 01-18-2010 2 2" xfId="3581"/>
    <cellStyle name="_Costs not in KWI3000 '06Budget_Power Costs - Comparison bx Rbtl-Staff-Jt-PC_Electric Rev Req Model (2009 GRC) Revised 01-18-2010 3" xfId="3582"/>
    <cellStyle name="_Costs not in KWI3000 '06Budget_Power Costs - Comparison bx Rbtl-Staff-Jt-PC_Electric Rev Req Model (2009 GRC) Revised 01-18-2010_DEM-WP(C) ENERG10C--ctn Mid-C_042010 2010GRC" xfId="3583"/>
    <cellStyle name="_Costs not in KWI3000 '06Budget_Power Costs - Comparison bx Rbtl-Staff-Jt-PC_Final Order Electric EXHIBIT A-1" xfId="3584"/>
    <cellStyle name="_Costs not in KWI3000 '06Budget_Power Costs - Comparison bx Rbtl-Staff-Jt-PC_Final Order Electric EXHIBIT A-1 2" xfId="3585"/>
    <cellStyle name="_Costs not in KWI3000 '06Budget_Power Costs - Comparison bx Rbtl-Staff-Jt-PC_Final Order Electric EXHIBIT A-1 2 2" xfId="3586"/>
    <cellStyle name="_Costs not in KWI3000 '06Budget_Power Costs - Comparison bx Rbtl-Staff-Jt-PC_Final Order Electric EXHIBIT A-1 3" xfId="3587"/>
    <cellStyle name="_Costs not in KWI3000 '06Budget_Production Adj 4.37" xfId="3588"/>
    <cellStyle name="_Costs not in KWI3000 '06Budget_Production Adj 4.37 2" xfId="3589"/>
    <cellStyle name="_Costs not in KWI3000 '06Budget_Production Adj 4.37 2 2" xfId="3590"/>
    <cellStyle name="_Costs not in KWI3000 '06Budget_Production Adj 4.37 3" xfId="3591"/>
    <cellStyle name="_Costs not in KWI3000 '06Budget_Purchased Power Adj 4.03" xfId="3592"/>
    <cellStyle name="_Costs not in KWI3000 '06Budget_Purchased Power Adj 4.03 2" xfId="3593"/>
    <cellStyle name="_Costs not in KWI3000 '06Budget_Purchased Power Adj 4.03 2 2" xfId="3594"/>
    <cellStyle name="_Costs not in KWI3000 '06Budget_Purchased Power Adj 4.03 3" xfId="3595"/>
    <cellStyle name="_Costs not in KWI3000 '06Budget_Rebuttal Power Costs" xfId="3596"/>
    <cellStyle name="_Costs not in KWI3000 '06Budget_Rebuttal Power Costs 2" xfId="3597"/>
    <cellStyle name="_Costs not in KWI3000 '06Budget_Rebuttal Power Costs 2 2" xfId="3598"/>
    <cellStyle name="_Costs not in KWI3000 '06Budget_Rebuttal Power Costs 3" xfId="3599"/>
    <cellStyle name="_Costs not in KWI3000 '06Budget_Rebuttal Power Costs_Adj Bench DR 3 for Initial Briefs (Electric)" xfId="3600"/>
    <cellStyle name="_Costs not in KWI3000 '06Budget_Rebuttal Power Costs_Adj Bench DR 3 for Initial Briefs (Electric) 2" xfId="3601"/>
    <cellStyle name="_Costs not in KWI3000 '06Budget_Rebuttal Power Costs_Adj Bench DR 3 for Initial Briefs (Electric) 2 2" xfId="3602"/>
    <cellStyle name="_Costs not in KWI3000 '06Budget_Rebuttal Power Costs_Adj Bench DR 3 for Initial Briefs (Electric) 3" xfId="3603"/>
    <cellStyle name="_Costs not in KWI3000 '06Budget_Rebuttal Power Costs_Adj Bench DR 3 for Initial Briefs (Electric)_DEM-WP(C) ENERG10C--ctn Mid-C_042010 2010GRC" xfId="3604"/>
    <cellStyle name="_Costs not in KWI3000 '06Budget_Rebuttal Power Costs_DEM-WP(C) ENERG10C--ctn Mid-C_042010 2010GRC" xfId="3605"/>
    <cellStyle name="_Costs not in KWI3000 '06Budget_Rebuttal Power Costs_Electric Rev Req Model (2009 GRC) Rebuttal" xfId="3606"/>
    <cellStyle name="_Costs not in KWI3000 '06Budget_Rebuttal Power Costs_Electric Rev Req Model (2009 GRC) Rebuttal 2" xfId="3607"/>
    <cellStyle name="_Costs not in KWI3000 '06Budget_Rebuttal Power Costs_Electric Rev Req Model (2009 GRC) Rebuttal 2 2" xfId="3608"/>
    <cellStyle name="_Costs not in KWI3000 '06Budget_Rebuttal Power Costs_Electric Rev Req Model (2009 GRC) Rebuttal 3" xfId="3609"/>
    <cellStyle name="_Costs not in KWI3000 '06Budget_Rebuttal Power Costs_Electric Rev Req Model (2009 GRC) Rebuttal REmoval of New  WH Solar AdjustMI" xfId="3610"/>
    <cellStyle name="_Costs not in KWI3000 '06Budget_Rebuttal Power Costs_Electric Rev Req Model (2009 GRC) Rebuttal REmoval of New  WH Solar AdjustMI 2" xfId="3611"/>
    <cellStyle name="_Costs not in KWI3000 '06Budget_Rebuttal Power Costs_Electric Rev Req Model (2009 GRC) Rebuttal REmoval of New  WH Solar AdjustMI 2 2" xfId="3612"/>
    <cellStyle name="_Costs not in KWI3000 '06Budget_Rebuttal Power Costs_Electric Rev Req Model (2009 GRC) Rebuttal REmoval of New  WH Solar AdjustMI 3" xfId="3613"/>
    <cellStyle name="_Costs not in KWI3000 '06Budget_Rebuttal Power Costs_Electric Rev Req Model (2009 GRC) Rebuttal REmoval of New  WH Solar AdjustMI_DEM-WP(C) ENERG10C--ctn Mid-C_042010 2010GRC" xfId="3614"/>
    <cellStyle name="_Costs not in KWI3000 '06Budget_Rebuttal Power Costs_Electric Rev Req Model (2009 GRC) Revised 01-18-2010" xfId="3615"/>
    <cellStyle name="_Costs not in KWI3000 '06Budget_Rebuttal Power Costs_Electric Rev Req Model (2009 GRC) Revised 01-18-2010 2" xfId="3616"/>
    <cellStyle name="_Costs not in KWI3000 '06Budget_Rebuttal Power Costs_Electric Rev Req Model (2009 GRC) Revised 01-18-2010 2 2" xfId="3617"/>
    <cellStyle name="_Costs not in KWI3000 '06Budget_Rebuttal Power Costs_Electric Rev Req Model (2009 GRC) Revised 01-18-2010 3" xfId="3618"/>
    <cellStyle name="_Costs not in KWI3000 '06Budget_Rebuttal Power Costs_Electric Rev Req Model (2009 GRC) Revised 01-18-2010_DEM-WP(C) ENERG10C--ctn Mid-C_042010 2010GRC" xfId="3619"/>
    <cellStyle name="_Costs not in KWI3000 '06Budget_Rebuttal Power Costs_Final Order Electric EXHIBIT A-1" xfId="3620"/>
    <cellStyle name="_Costs not in KWI3000 '06Budget_Rebuttal Power Costs_Final Order Electric EXHIBIT A-1 2" xfId="3621"/>
    <cellStyle name="_Costs not in KWI3000 '06Budget_Rebuttal Power Costs_Final Order Electric EXHIBIT A-1 2 2" xfId="3622"/>
    <cellStyle name="_Costs not in KWI3000 '06Budget_Rebuttal Power Costs_Final Order Electric EXHIBIT A-1 3" xfId="3623"/>
    <cellStyle name="_Costs not in KWI3000 '06Budget_ROR &amp; CONV FACTOR" xfId="3624"/>
    <cellStyle name="_Costs not in KWI3000 '06Budget_ROR &amp; CONV FACTOR 2" xfId="3625"/>
    <cellStyle name="_Costs not in KWI3000 '06Budget_ROR &amp; CONV FACTOR 2 2" xfId="3626"/>
    <cellStyle name="_Costs not in KWI3000 '06Budget_ROR &amp; CONV FACTOR 3" xfId="3627"/>
    <cellStyle name="_Costs not in KWI3000 '06Budget_ROR 5.02" xfId="3628"/>
    <cellStyle name="_Costs not in KWI3000 '06Budget_ROR 5.02 2" xfId="3629"/>
    <cellStyle name="_Costs not in KWI3000 '06Budget_ROR 5.02 2 2" xfId="3630"/>
    <cellStyle name="_Costs not in KWI3000 '06Budget_ROR 5.02 3" xfId="3631"/>
    <cellStyle name="_Costs not in KWI3000 '06Budget_Transmission Workbook for May BOD" xfId="3632"/>
    <cellStyle name="_Costs not in KWI3000 '06Budget_Transmission Workbook for May BOD 2" xfId="3633"/>
    <cellStyle name="_Costs not in KWI3000 '06Budget_Transmission Workbook for May BOD_DEM-WP(C) ENERG10C--ctn Mid-C_042010 2010GRC" xfId="3634"/>
    <cellStyle name="_Costs not in KWI3000 '06Budget_Wind Integration 10GRC" xfId="3635"/>
    <cellStyle name="_Costs not in KWI3000 '06Budget_Wind Integration 10GRC 2" xfId="3636"/>
    <cellStyle name="_Costs not in KWI3000 '06Budget_Wind Integration 10GRC_DEM-WP(C) ENERG10C--ctn Mid-C_042010 2010GRC" xfId="3637"/>
    <cellStyle name="_DEM-08C Power Cost Comparison" xfId="3638"/>
    <cellStyle name="_DEM-WP (C) Costs not in AURORA 2006GRC Order 11.30.06 Gas" xfId="3639"/>
    <cellStyle name="_DEM-WP (C) Costs not in AURORA 2006GRC Order 11.30.06 Gas 2" xfId="3640"/>
    <cellStyle name="_DEM-WP (C) Costs not in AURORA 2006GRC Order 11.30.06 Gas_Chelan PUD Power Costs (8-10)" xfId="3641"/>
    <cellStyle name="_DEM-WP (C) Costs not in AURORA 2006GRC Order 11.30.06 Gas_DEM-WP(C) ENERG10C--ctn Mid-C_042010 2010GRC" xfId="3642"/>
    <cellStyle name="_DEM-WP (C) Costs not in AURORA 2006GRC Order 11.30.06 Gas_NIM Summary" xfId="3643"/>
    <cellStyle name="_DEM-WP (C) Costs not in AURORA 2006GRC Order 11.30.06 Gas_NIM Summary 2" xfId="3644"/>
    <cellStyle name="_DEM-WP (C) Costs not in AURORA 2006GRC Order 11.30.06 Gas_NIM Summary_DEM-WP(C) ENERG10C--ctn Mid-C_042010 2010GRC" xfId="3645"/>
    <cellStyle name="_DEM-WP (C) Power Cost 2006GRC Order" xfId="63"/>
    <cellStyle name="_DEM-WP (C) Power Cost 2006GRC Order 2" xfId="64"/>
    <cellStyle name="_DEM-WP (C) Power Cost 2006GRC Order 2 2" xfId="3646"/>
    <cellStyle name="_DEM-WP (C) Power Cost 2006GRC Order 2 2 2" xfId="3647"/>
    <cellStyle name="_DEM-WP (C) Power Cost 2006GRC Order 2 3" xfId="3648"/>
    <cellStyle name="_DEM-WP (C) Power Cost 2006GRC Order 3" xfId="65"/>
    <cellStyle name="_DEM-WP (C) Power Cost 2006GRC Order 3 2" xfId="3649"/>
    <cellStyle name="_DEM-WP (C) Power Cost 2006GRC Order 4" xfId="3650"/>
    <cellStyle name="_DEM-WP (C) Power Cost 2006GRC Order 4 2" xfId="3651"/>
    <cellStyle name="_DEM-WP (C) Power Cost 2006GRC Order 5" xfId="3652"/>
    <cellStyle name="_DEM-WP (C) Power Cost 2006GRC Order 5 2" xfId="3653"/>
    <cellStyle name="_DEM-WP (C) Power Cost 2006GRC Order 6" xfId="3654"/>
    <cellStyle name="_DEM-WP (C) Power Cost 2006GRC Order 7" xfId="3655"/>
    <cellStyle name="_DEM-WP (C) Power Cost 2006GRC Order 7 2" xfId="3656"/>
    <cellStyle name="_DEM-WP (C) Power Cost 2006GRC Order 8" xfId="3657"/>
    <cellStyle name="_DEM-WP (C) Power Cost 2006GRC Order 8 2" xfId="3658"/>
    <cellStyle name="_DEM-WP (C) Power Cost 2006GRC Order_04 07E Wild Horse Wind Expansion (C) (2)" xfId="66"/>
    <cellStyle name="_DEM-WP (C) Power Cost 2006GRC Order_04 07E Wild Horse Wind Expansion (C) (2) 2" xfId="3659"/>
    <cellStyle name="_DEM-WP (C) Power Cost 2006GRC Order_04 07E Wild Horse Wind Expansion (C) (2) 2 2" xfId="3660"/>
    <cellStyle name="_DEM-WP (C) Power Cost 2006GRC Order_04 07E Wild Horse Wind Expansion (C) (2) 3" xfId="3661"/>
    <cellStyle name="_DEM-WP (C) Power Cost 2006GRC Order_04 07E Wild Horse Wind Expansion (C) (2)_Adj Bench DR 3 for Initial Briefs (Electric)" xfId="3662"/>
    <cellStyle name="_DEM-WP (C) Power Cost 2006GRC Order_04 07E Wild Horse Wind Expansion (C) (2)_Adj Bench DR 3 for Initial Briefs (Electric) 2" xfId="3663"/>
    <cellStyle name="_DEM-WP (C) Power Cost 2006GRC Order_04 07E Wild Horse Wind Expansion (C) (2)_Adj Bench DR 3 for Initial Briefs (Electric) 2 2" xfId="3664"/>
    <cellStyle name="_DEM-WP (C) Power Cost 2006GRC Order_04 07E Wild Horse Wind Expansion (C) (2)_Adj Bench DR 3 for Initial Briefs (Electric) 3" xfId="3665"/>
    <cellStyle name="_DEM-WP (C) Power Cost 2006GRC Order_04 07E Wild Horse Wind Expansion (C) (2)_Adj Bench DR 3 for Initial Briefs (Electric)_DEM-WP(C) ENERG10C--ctn Mid-C_042010 2010GRC" xfId="3666"/>
    <cellStyle name="_DEM-WP (C) Power Cost 2006GRC Order_04 07E Wild Horse Wind Expansion (C) (2)_Book1" xfId="3667"/>
    <cellStyle name="_DEM-WP (C) Power Cost 2006GRC Order_04 07E Wild Horse Wind Expansion (C) (2)_DEM-WP(C) ENERG10C--ctn Mid-C_042010 2010GRC" xfId="3668"/>
    <cellStyle name="_DEM-WP (C) Power Cost 2006GRC Order_04 07E Wild Horse Wind Expansion (C) (2)_Electric Rev Req Model (2009 GRC) " xfId="3669"/>
    <cellStyle name="_DEM-WP (C) Power Cost 2006GRC Order_04 07E Wild Horse Wind Expansion (C) (2)_Electric Rev Req Model (2009 GRC)  2" xfId="3670"/>
    <cellStyle name="_DEM-WP (C) Power Cost 2006GRC Order_04 07E Wild Horse Wind Expansion (C) (2)_Electric Rev Req Model (2009 GRC)  2 2" xfId="3671"/>
    <cellStyle name="_DEM-WP (C) Power Cost 2006GRC Order_04 07E Wild Horse Wind Expansion (C) (2)_Electric Rev Req Model (2009 GRC)  3" xfId="3672"/>
    <cellStyle name="_DEM-WP (C) Power Cost 2006GRC Order_04 07E Wild Horse Wind Expansion (C) (2)_Electric Rev Req Model (2009 GRC) _DEM-WP(C) ENERG10C--ctn Mid-C_042010 2010GRC" xfId="3673"/>
    <cellStyle name="_DEM-WP (C) Power Cost 2006GRC Order_04 07E Wild Horse Wind Expansion (C) (2)_Electric Rev Req Model (2009 GRC) Rebuttal" xfId="3674"/>
    <cellStyle name="_DEM-WP (C) Power Cost 2006GRC Order_04 07E Wild Horse Wind Expansion (C) (2)_Electric Rev Req Model (2009 GRC) Rebuttal 2" xfId="3675"/>
    <cellStyle name="_DEM-WP (C) Power Cost 2006GRC Order_04 07E Wild Horse Wind Expansion (C) (2)_Electric Rev Req Model (2009 GRC) Rebuttal 2 2" xfId="3676"/>
    <cellStyle name="_DEM-WP (C) Power Cost 2006GRC Order_04 07E Wild Horse Wind Expansion (C) (2)_Electric Rev Req Model (2009 GRC) Rebuttal 3" xfId="3677"/>
    <cellStyle name="_DEM-WP (C) Power Cost 2006GRC Order_04 07E Wild Horse Wind Expansion (C) (2)_Electric Rev Req Model (2009 GRC) Rebuttal REmoval of New  WH Solar AdjustMI" xfId="3678"/>
    <cellStyle name="_DEM-WP (C) Power Cost 2006GRC Order_04 07E Wild Horse Wind Expansion (C) (2)_Electric Rev Req Model (2009 GRC) Rebuttal REmoval of New  WH Solar AdjustMI 2" xfId="3679"/>
    <cellStyle name="_DEM-WP (C) Power Cost 2006GRC Order_04 07E Wild Horse Wind Expansion (C) (2)_Electric Rev Req Model (2009 GRC) Rebuttal REmoval of New  WH Solar AdjustMI 2 2" xfId="3680"/>
    <cellStyle name="_DEM-WP (C) Power Cost 2006GRC Order_04 07E Wild Horse Wind Expansion (C) (2)_Electric Rev Req Model (2009 GRC) Rebuttal REmoval of New  WH Solar AdjustMI 3" xfId="3681"/>
    <cellStyle name="_DEM-WP (C) Power Cost 2006GRC Order_04 07E Wild Horse Wind Expansion (C) (2)_Electric Rev Req Model (2009 GRC) Rebuttal REmoval of New  WH Solar AdjustMI_DEM-WP(C) ENERG10C--ctn Mid-C_042010 2010GRC" xfId="3682"/>
    <cellStyle name="_DEM-WP (C) Power Cost 2006GRC Order_04 07E Wild Horse Wind Expansion (C) (2)_Electric Rev Req Model (2009 GRC) Revised 01-18-2010" xfId="3683"/>
    <cellStyle name="_DEM-WP (C) Power Cost 2006GRC Order_04 07E Wild Horse Wind Expansion (C) (2)_Electric Rev Req Model (2009 GRC) Revised 01-18-2010 2" xfId="3684"/>
    <cellStyle name="_DEM-WP (C) Power Cost 2006GRC Order_04 07E Wild Horse Wind Expansion (C) (2)_Electric Rev Req Model (2009 GRC) Revised 01-18-2010 2 2" xfId="3685"/>
    <cellStyle name="_DEM-WP (C) Power Cost 2006GRC Order_04 07E Wild Horse Wind Expansion (C) (2)_Electric Rev Req Model (2009 GRC) Revised 01-18-2010 3" xfId="3686"/>
    <cellStyle name="_DEM-WP (C) Power Cost 2006GRC Order_04 07E Wild Horse Wind Expansion (C) (2)_Electric Rev Req Model (2009 GRC) Revised 01-18-2010_DEM-WP(C) ENERG10C--ctn Mid-C_042010 2010GRC" xfId="3687"/>
    <cellStyle name="_DEM-WP (C) Power Cost 2006GRC Order_04 07E Wild Horse Wind Expansion (C) (2)_Electric Rev Req Model (2010 GRC)" xfId="3688"/>
    <cellStyle name="_DEM-WP (C) Power Cost 2006GRC Order_04 07E Wild Horse Wind Expansion (C) (2)_Electric Rev Req Model (2010 GRC) SF" xfId="3689"/>
    <cellStyle name="_DEM-WP (C) Power Cost 2006GRC Order_04 07E Wild Horse Wind Expansion (C) (2)_Final Order Electric EXHIBIT A-1" xfId="3690"/>
    <cellStyle name="_DEM-WP (C) Power Cost 2006GRC Order_04 07E Wild Horse Wind Expansion (C) (2)_Final Order Electric EXHIBIT A-1 2" xfId="3691"/>
    <cellStyle name="_DEM-WP (C) Power Cost 2006GRC Order_04 07E Wild Horse Wind Expansion (C) (2)_Final Order Electric EXHIBIT A-1 2 2" xfId="3692"/>
    <cellStyle name="_DEM-WP (C) Power Cost 2006GRC Order_04 07E Wild Horse Wind Expansion (C) (2)_Final Order Electric EXHIBIT A-1 3" xfId="3693"/>
    <cellStyle name="_DEM-WP (C) Power Cost 2006GRC Order_04 07E Wild Horse Wind Expansion (C) (2)_TENASKA REGULATORY ASSET" xfId="3694"/>
    <cellStyle name="_DEM-WP (C) Power Cost 2006GRC Order_04 07E Wild Horse Wind Expansion (C) (2)_TENASKA REGULATORY ASSET 2" xfId="3695"/>
    <cellStyle name="_DEM-WP (C) Power Cost 2006GRC Order_04 07E Wild Horse Wind Expansion (C) (2)_TENASKA REGULATORY ASSET 2 2" xfId="3696"/>
    <cellStyle name="_DEM-WP (C) Power Cost 2006GRC Order_04 07E Wild Horse Wind Expansion (C) (2)_TENASKA REGULATORY ASSET 3" xfId="3697"/>
    <cellStyle name="_DEM-WP (C) Power Cost 2006GRC Order_16.37E Wild Horse Expansion DeferralRevwrkingfile SF" xfId="3698"/>
    <cellStyle name="_DEM-WP (C) Power Cost 2006GRC Order_16.37E Wild Horse Expansion DeferralRevwrkingfile SF 2" xfId="3699"/>
    <cellStyle name="_DEM-WP (C) Power Cost 2006GRC Order_16.37E Wild Horse Expansion DeferralRevwrkingfile SF 2 2" xfId="3700"/>
    <cellStyle name="_DEM-WP (C) Power Cost 2006GRC Order_16.37E Wild Horse Expansion DeferralRevwrkingfile SF 3" xfId="3701"/>
    <cellStyle name="_DEM-WP (C) Power Cost 2006GRC Order_16.37E Wild Horse Expansion DeferralRevwrkingfile SF_DEM-WP(C) ENERG10C--ctn Mid-C_042010 2010GRC" xfId="3702"/>
    <cellStyle name="_DEM-WP (C) Power Cost 2006GRC Order_2009 Compliance Filing PCA Exhibits for GRC" xfId="3703"/>
    <cellStyle name="_DEM-WP (C) Power Cost 2006GRC Order_2009 GRC Compl Filing - Exhibit D" xfId="3704"/>
    <cellStyle name="_DEM-WP (C) Power Cost 2006GRC Order_2009 GRC Compl Filing - Exhibit D 2" xfId="3705"/>
    <cellStyle name="_DEM-WP (C) Power Cost 2006GRC Order_2009 GRC Compl Filing - Exhibit D_DEM-WP(C) ENERG10C--ctn Mid-C_042010 2010GRC" xfId="3706"/>
    <cellStyle name="_DEM-WP (C) Power Cost 2006GRC Order_3.01 Income Statement" xfId="67"/>
    <cellStyle name="_DEM-WP (C) Power Cost 2006GRC Order_4 31 Regulatory Assets and Liabilities  7 06- Exhibit D" xfId="3707"/>
    <cellStyle name="_DEM-WP (C) Power Cost 2006GRC Order_4 31 Regulatory Assets and Liabilities  7 06- Exhibit D 2" xfId="3708"/>
    <cellStyle name="_DEM-WP (C) Power Cost 2006GRC Order_4 31 Regulatory Assets and Liabilities  7 06- Exhibit D 2 2" xfId="3709"/>
    <cellStyle name="_DEM-WP (C) Power Cost 2006GRC Order_4 31 Regulatory Assets and Liabilities  7 06- Exhibit D 3" xfId="3710"/>
    <cellStyle name="_DEM-WP (C) Power Cost 2006GRC Order_4 31 Regulatory Assets and Liabilities  7 06- Exhibit D_DEM-WP(C) ENERG10C--ctn Mid-C_042010 2010GRC" xfId="3711"/>
    <cellStyle name="_DEM-WP (C) Power Cost 2006GRC Order_4 31 Regulatory Assets and Liabilities  7 06- Exhibit D_NIM Summary" xfId="3712"/>
    <cellStyle name="_DEM-WP (C) Power Cost 2006GRC Order_4 31 Regulatory Assets and Liabilities  7 06- Exhibit D_NIM Summary 2" xfId="3713"/>
    <cellStyle name="_DEM-WP (C) Power Cost 2006GRC Order_4 31 Regulatory Assets and Liabilities  7 06- Exhibit D_NIM Summary_DEM-WP(C) ENERG10C--ctn Mid-C_042010 2010GRC" xfId="3714"/>
    <cellStyle name="_DEM-WP (C) Power Cost 2006GRC Order_4 31 Regulatory Assets and Liabilities  7 06- Exhibit D_NIM+O&amp;M" xfId="3715"/>
    <cellStyle name="_DEM-WP (C) Power Cost 2006GRC Order_4 31 Regulatory Assets and Liabilities  7 06- Exhibit D_NIM+O&amp;M Monthly" xfId="3716"/>
    <cellStyle name="_DEM-WP (C) Power Cost 2006GRC Order_4 31E Reg Asset  Liab and EXH D" xfId="3717"/>
    <cellStyle name="_DEM-WP (C) Power Cost 2006GRC Order_4 31E Reg Asset  Liab and EXH D _ Aug 10 Filing (2)" xfId="3718"/>
    <cellStyle name="_DEM-WP (C) Power Cost 2006GRC Order_4 32 Regulatory Assets and Liabilities  7 06- Exhibit D" xfId="3719"/>
    <cellStyle name="_DEM-WP (C) Power Cost 2006GRC Order_4 32 Regulatory Assets and Liabilities  7 06- Exhibit D 2" xfId="3720"/>
    <cellStyle name="_DEM-WP (C) Power Cost 2006GRC Order_4 32 Regulatory Assets and Liabilities  7 06- Exhibit D 2 2" xfId="3721"/>
    <cellStyle name="_DEM-WP (C) Power Cost 2006GRC Order_4 32 Regulatory Assets and Liabilities  7 06- Exhibit D 3" xfId="3722"/>
    <cellStyle name="_DEM-WP (C) Power Cost 2006GRC Order_4 32 Regulatory Assets and Liabilities  7 06- Exhibit D_DEM-WP(C) ENERG10C--ctn Mid-C_042010 2010GRC" xfId="3723"/>
    <cellStyle name="_DEM-WP (C) Power Cost 2006GRC Order_4 32 Regulatory Assets and Liabilities  7 06- Exhibit D_NIM Summary" xfId="3724"/>
    <cellStyle name="_DEM-WP (C) Power Cost 2006GRC Order_4 32 Regulatory Assets and Liabilities  7 06- Exhibit D_NIM Summary 2" xfId="3725"/>
    <cellStyle name="_DEM-WP (C) Power Cost 2006GRC Order_4 32 Regulatory Assets and Liabilities  7 06- Exhibit D_NIM Summary_DEM-WP(C) ENERG10C--ctn Mid-C_042010 2010GRC" xfId="3726"/>
    <cellStyle name="_DEM-WP (C) Power Cost 2006GRC Order_4 32 Regulatory Assets and Liabilities  7 06- Exhibit D_NIM+O&amp;M" xfId="3727"/>
    <cellStyle name="_DEM-WP (C) Power Cost 2006GRC Order_4 32 Regulatory Assets and Liabilities  7 06- Exhibit D_NIM+O&amp;M Monthly" xfId="3728"/>
    <cellStyle name="_DEM-WP (C) Power Cost 2006GRC Order_AURORA Total New" xfId="3729"/>
    <cellStyle name="_DEM-WP (C) Power Cost 2006GRC Order_AURORA Total New 2" xfId="3730"/>
    <cellStyle name="_DEM-WP (C) Power Cost 2006GRC Order_Book2" xfId="3731"/>
    <cellStyle name="_DEM-WP (C) Power Cost 2006GRC Order_Book2 2" xfId="3732"/>
    <cellStyle name="_DEM-WP (C) Power Cost 2006GRC Order_Book2 2 2" xfId="3733"/>
    <cellStyle name="_DEM-WP (C) Power Cost 2006GRC Order_Book2 3" xfId="3734"/>
    <cellStyle name="_DEM-WP (C) Power Cost 2006GRC Order_Book2_Adj Bench DR 3 for Initial Briefs (Electric)" xfId="3735"/>
    <cellStyle name="_DEM-WP (C) Power Cost 2006GRC Order_Book2_Adj Bench DR 3 for Initial Briefs (Electric) 2" xfId="3736"/>
    <cellStyle name="_DEM-WP (C) Power Cost 2006GRC Order_Book2_Adj Bench DR 3 for Initial Briefs (Electric) 2 2" xfId="3737"/>
    <cellStyle name="_DEM-WP (C) Power Cost 2006GRC Order_Book2_Adj Bench DR 3 for Initial Briefs (Electric) 3" xfId="3738"/>
    <cellStyle name="_DEM-WP (C) Power Cost 2006GRC Order_Book2_Adj Bench DR 3 for Initial Briefs (Electric)_DEM-WP(C) ENERG10C--ctn Mid-C_042010 2010GRC" xfId="3739"/>
    <cellStyle name="_DEM-WP (C) Power Cost 2006GRC Order_Book2_DEM-WP(C) ENERG10C--ctn Mid-C_042010 2010GRC" xfId="3740"/>
    <cellStyle name="_DEM-WP (C) Power Cost 2006GRC Order_Book2_Electric Rev Req Model (2009 GRC) Rebuttal" xfId="3741"/>
    <cellStyle name="_DEM-WP (C) Power Cost 2006GRC Order_Book2_Electric Rev Req Model (2009 GRC) Rebuttal 2" xfId="3742"/>
    <cellStyle name="_DEM-WP (C) Power Cost 2006GRC Order_Book2_Electric Rev Req Model (2009 GRC) Rebuttal 2 2" xfId="3743"/>
    <cellStyle name="_DEM-WP (C) Power Cost 2006GRC Order_Book2_Electric Rev Req Model (2009 GRC) Rebuttal 3" xfId="3744"/>
    <cellStyle name="_DEM-WP (C) Power Cost 2006GRC Order_Book2_Electric Rev Req Model (2009 GRC) Rebuttal REmoval of New  WH Solar AdjustMI" xfId="3745"/>
    <cellStyle name="_DEM-WP (C) Power Cost 2006GRC Order_Book2_Electric Rev Req Model (2009 GRC) Rebuttal REmoval of New  WH Solar AdjustMI 2" xfId="3746"/>
    <cellStyle name="_DEM-WP (C) Power Cost 2006GRC Order_Book2_Electric Rev Req Model (2009 GRC) Rebuttal REmoval of New  WH Solar AdjustMI 2 2" xfId="3747"/>
    <cellStyle name="_DEM-WP (C) Power Cost 2006GRC Order_Book2_Electric Rev Req Model (2009 GRC) Rebuttal REmoval of New  WH Solar AdjustMI 3" xfId="3748"/>
    <cellStyle name="_DEM-WP (C) Power Cost 2006GRC Order_Book2_Electric Rev Req Model (2009 GRC) Rebuttal REmoval of New  WH Solar AdjustMI_DEM-WP(C) ENERG10C--ctn Mid-C_042010 2010GRC" xfId="3749"/>
    <cellStyle name="_DEM-WP (C) Power Cost 2006GRC Order_Book2_Electric Rev Req Model (2009 GRC) Revised 01-18-2010" xfId="3750"/>
    <cellStyle name="_DEM-WP (C) Power Cost 2006GRC Order_Book2_Electric Rev Req Model (2009 GRC) Revised 01-18-2010 2" xfId="3751"/>
    <cellStyle name="_DEM-WP (C) Power Cost 2006GRC Order_Book2_Electric Rev Req Model (2009 GRC) Revised 01-18-2010 2 2" xfId="3752"/>
    <cellStyle name="_DEM-WP (C) Power Cost 2006GRC Order_Book2_Electric Rev Req Model (2009 GRC) Revised 01-18-2010 3" xfId="3753"/>
    <cellStyle name="_DEM-WP (C) Power Cost 2006GRC Order_Book2_Electric Rev Req Model (2009 GRC) Revised 01-18-2010_DEM-WP(C) ENERG10C--ctn Mid-C_042010 2010GRC" xfId="3754"/>
    <cellStyle name="_DEM-WP (C) Power Cost 2006GRC Order_Book2_Final Order Electric EXHIBIT A-1" xfId="3755"/>
    <cellStyle name="_DEM-WP (C) Power Cost 2006GRC Order_Book2_Final Order Electric EXHIBIT A-1 2" xfId="3756"/>
    <cellStyle name="_DEM-WP (C) Power Cost 2006GRC Order_Book2_Final Order Electric EXHIBIT A-1 2 2" xfId="3757"/>
    <cellStyle name="_DEM-WP (C) Power Cost 2006GRC Order_Book2_Final Order Electric EXHIBIT A-1 3" xfId="3758"/>
    <cellStyle name="_DEM-WP (C) Power Cost 2006GRC Order_Book4" xfId="3759"/>
    <cellStyle name="_DEM-WP (C) Power Cost 2006GRC Order_Book4 2" xfId="3760"/>
    <cellStyle name="_DEM-WP (C) Power Cost 2006GRC Order_Book4 2 2" xfId="3761"/>
    <cellStyle name="_DEM-WP (C) Power Cost 2006GRC Order_Book4 3" xfId="3762"/>
    <cellStyle name="_DEM-WP (C) Power Cost 2006GRC Order_Book4_DEM-WP(C) ENERG10C--ctn Mid-C_042010 2010GRC" xfId="3763"/>
    <cellStyle name="_DEM-WP (C) Power Cost 2006GRC Order_Book9" xfId="68"/>
    <cellStyle name="_DEM-WP (C) Power Cost 2006GRC Order_Book9 2" xfId="3764"/>
    <cellStyle name="_DEM-WP (C) Power Cost 2006GRC Order_Book9 2 2" xfId="3765"/>
    <cellStyle name="_DEM-WP (C) Power Cost 2006GRC Order_Book9 3" xfId="3766"/>
    <cellStyle name="_DEM-WP (C) Power Cost 2006GRC Order_Book9_DEM-WP(C) ENERG10C--ctn Mid-C_042010 2010GRC" xfId="3767"/>
    <cellStyle name="_DEM-WP (C) Power Cost 2006GRC Order_Chelan PUD Power Costs (8-10)" xfId="3768"/>
    <cellStyle name="_DEM-WP (C) Power Cost 2006GRC Order_DEM-WP(C) Chelan Power Costs" xfId="3769"/>
    <cellStyle name="_DEM-WP (C) Power Cost 2006GRC Order_DEM-WP(C) ENERG10C--ctn Mid-C_042010 2010GRC" xfId="3770"/>
    <cellStyle name="_DEM-WP (C) Power Cost 2006GRC Order_DEM-WP(C) Gas Transport 2010GRC" xfId="3771"/>
    <cellStyle name="_DEM-WP (C) Power Cost 2006GRC Order_Electric COS Inputs" xfId="3772"/>
    <cellStyle name="_DEM-WP (C) Power Cost 2006GRC Order_Electric COS Inputs 2" xfId="3773"/>
    <cellStyle name="_DEM-WP (C) Power Cost 2006GRC Order_Electric COS Inputs 2 2" xfId="3774"/>
    <cellStyle name="_DEM-WP (C) Power Cost 2006GRC Order_Electric COS Inputs 2 2 2" xfId="3775"/>
    <cellStyle name="_DEM-WP (C) Power Cost 2006GRC Order_Electric COS Inputs 2 3" xfId="3776"/>
    <cellStyle name="_DEM-WP (C) Power Cost 2006GRC Order_Electric COS Inputs 2 3 2" xfId="3777"/>
    <cellStyle name="_DEM-WP (C) Power Cost 2006GRC Order_Electric COS Inputs 2 4" xfId="3778"/>
    <cellStyle name="_DEM-WP (C) Power Cost 2006GRC Order_Electric COS Inputs 2 4 2" xfId="3779"/>
    <cellStyle name="_DEM-WP (C) Power Cost 2006GRC Order_Electric COS Inputs 3" xfId="3780"/>
    <cellStyle name="_DEM-WP (C) Power Cost 2006GRC Order_Electric COS Inputs 3 2" xfId="3781"/>
    <cellStyle name="_DEM-WP (C) Power Cost 2006GRC Order_Electric COS Inputs 4" xfId="3782"/>
    <cellStyle name="_DEM-WP (C) Power Cost 2006GRC Order_Electric COS Inputs 4 2" xfId="3783"/>
    <cellStyle name="_DEM-WP (C) Power Cost 2006GRC Order_Electric COS Inputs 5" xfId="3784"/>
    <cellStyle name="_DEM-WP (C) Power Cost 2006GRC Order_Electric COS Inputs 6" xfId="3785"/>
    <cellStyle name="_DEM-WP (C) Power Cost 2006GRC Order_NIM Summary" xfId="3786"/>
    <cellStyle name="_DEM-WP (C) Power Cost 2006GRC Order_NIM Summary 09GRC" xfId="3787"/>
    <cellStyle name="_DEM-WP (C) Power Cost 2006GRC Order_NIM Summary 09GRC 2" xfId="3788"/>
    <cellStyle name="_DEM-WP (C) Power Cost 2006GRC Order_NIM Summary 09GRC_DEM-WP(C) ENERG10C--ctn Mid-C_042010 2010GRC" xfId="3789"/>
    <cellStyle name="_DEM-WP (C) Power Cost 2006GRC Order_NIM Summary 2" xfId="3790"/>
    <cellStyle name="_DEM-WP (C) Power Cost 2006GRC Order_NIM Summary 3" xfId="3791"/>
    <cellStyle name="_DEM-WP (C) Power Cost 2006GRC Order_NIM Summary 4" xfId="3792"/>
    <cellStyle name="_DEM-WP (C) Power Cost 2006GRC Order_NIM Summary 5" xfId="3793"/>
    <cellStyle name="_DEM-WP (C) Power Cost 2006GRC Order_NIM Summary 6" xfId="3794"/>
    <cellStyle name="_DEM-WP (C) Power Cost 2006GRC Order_NIM Summary 7" xfId="3795"/>
    <cellStyle name="_DEM-WP (C) Power Cost 2006GRC Order_NIM Summary 8" xfId="3796"/>
    <cellStyle name="_DEM-WP (C) Power Cost 2006GRC Order_NIM Summary 9" xfId="3797"/>
    <cellStyle name="_DEM-WP (C) Power Cost 2006GRC Order_NIM Summary_DEM-WP(C) ENERG10C--ctn Mid-C_042010 2010GRC" xfId="3798"/>
    <cellStyle name="_DEM-WP (C) Power Cost 2006GRC Order_NIM+O&amp;M" xfId="3799"/>
    <cellStyle name="_DEM-WP (C) Power Cost 2006GRC Order_NIM+O&amp;M 2" xfId="3800"/>
    <cellStyle name="_DEM-WP (C) Power Cost 2006GRC Order_NIM+O&amp;M Monthly" xfId="3801"/>
    <cellStyle name="_DEM-WP (C) Power Cost 2006GRC Order_NIM+O&amp;M Monthly 2" xfId="3802"/>
    <cellStyle name="_DEM-WP (C) Power Cost 2006GRC Order_PCA 10 -  Exhibit D from A Kellogg Jan 2011" xfId="3803"/>
    <cellStyle name="_DEM-WP (C) Power Cost 2006GRC Order_PCA 10 -  Exhibit D from A Kellogg July 2011" xfId="3804"/>
    <cellStyle name="_DEM-WP (C) Power Cost 2006GRC Order_PCA 10 -  Exhibit D from S Free Rcv'd 12-11" xfId="3805"/>
    <cellStyle name="_DEM-WP (C) Power Cost 2006GRC Order_PCA 9 -  Exhibit D April 2010" xfId="3806"/>
    <cellStyle name="_DEM-WP (C) Power Cost 2006GRC Order_PCA 9 -  Exhibit D April 2010 (3)" xfId="3807"/>
    <cellStyle name="_DEM-WP (C) Power Cost 2006GRC Order_PCA 9 -  Exhibit D April 2010 (3) 2" xfId="3808"/>
    <cellStyle name="_DEM-WP (C) Power Cost 2006GRC Order_PCA 9 -  Exhibit D April 2010 (3)_DEM-WP(C) ENERG10C--ctn Mid-C_042010 2010GRC" xfId="3809"/>
    <cellStyle name="_DEM-WP (C) Power Cost 2006GRC Order_PCA 9 -  Exhibit D Nov 2010" xfId="3810"/>
    <cellStyle name="_DEM-WP (C) Power Cost 2006GRC Order_PCA 9 - Exhibit D at August 2010" xfId="3811"/>
    <cellStyle name="_DEM-WP (C) Power Cost 2006GRC Order_PCA 9 - Exhibit D June 2010 GRC" xfId="3812"/>
    <cellStyle name="_DEM-WP (C) Power Cost 2006GRC Order_Power Costs - Comparison bx Rbtl-Staff-Jt-PC" xfId="3813"/>
    <cellStyle name="_DEM-WP (C) Power Cost 2006GRC Order_Power Costs - Comparison bx Rbtl-Staff-Jt-PC 2" xfId="3814"/>
    <cellStyle name="_DEM-WP (C) Power Cost 2006GRC Order_Power Costs - Comparison bx Rbtl-Staff-Jt-PC 2 2" xfId="3815"/>
    <cellStyle name="_DEM-WP (C) Power Cost 2006GRC Order_Power Costs - Comparison bx Rbtl-Staff-Jt-PC 3" xfId="3816"/>
    <cellStyle name="_DEM-WP (C) Power Cost 2006GRC Order_Power Costs - Comparison bx Rbtl-Staff-Jt-PC_Adj Bench DR 3 for Initial Briefs (Electric)" xfId="3817"/>
    <cellStyle name="_DEM-WP (C) Power Cost 2006GRC Order_Power Costs - Comparison bx Rbtl-Staff-Jt-PC_Adj Bench DR 3 for Initial Briefs (Electric) 2" xfId="3818"/>
    <cellStyle name="_DEM-WP (C) Power Cost 2006GRC Order_Power Costs - Comparison bx Rbtl-Staff-Jt-PC_Adj Bench DR 3 for Initial Briefs (Electric) 2 2" xfId="3819"/>
    <cellStyle name="_DEM-WP (C) Power Cost 2006GRC Order_Power Costs - Comparison bx Rbtl-Staff-Jt-PC_Adj Bench DR 3 for Initial Briefs (Electric) 3" xfId="3820"/>
    <cellStyle name="_DEM-WP (C) Power Cost 2006GRC Order_Power Costs - Comparison bx Rbtl-Staff-Jt-PC_Adj Bench DR 3 for Initial Briefs (Electric)_DEM-WP(C) ENERG10C--ctn Mid-C_042010 2010GRC" xfId="3821"/>
    <cellStyle name="_DEM-WP (C) Power Cost 2006GRC Order_Power Costs - Comparison bx Rbtl-Staff-Jt-PC_DEM-WP(C) ENERG10C--ctn Mid-C_042010 2010GRC" xfId="3822"/>
    <cellStyle name="_DEM-WP (C) Power Cost 2006GRC Order_Power Costs - Comparison bx Rbtl-Staff-Jt-PC_Electric Rev Req Model (2009 GRC) Rebuttal" xfId="3823"/>
    <cellStyle name="_DEM-WP (C) Power Cost 2006GRC Order_Power Costs - Comparison bx Rbtl-Staff-Jt-PC_Electric Rev Req Model (2009 GRC) Rebuttal 2" xfId="3824"/>
    <cellStyle name="_DEM-WP (C) Power Cost 2006GRC Order_Power Costs - Comparison bx Rbtl-Staff-Jt-PC_Electric Rev Req Model (2009 GRC) Rebuttal 2 2" xfId="3825"/>
    <cellStyle name="_DEM-WP (C) Power Cost 2006GRC Order_Power Costs - Comparison bx Rbtl-Staff-Jt-PC_Electric Rev Req Model (2009 GRC) Rebuttal 3" xfId="3826"/>
    <cellStyle name="_DEM-WP (C) Power Cost 2006GRC Order_Power Costs - Comparison bx Rbtl-Staff-Jt-PC_Electric Rev Req Model (2009 GRC) Rebuttal REmoval of New  WH Solar AdjustMI" xfId="3827"/>
    <cellStyle name="_DEM-WP (C) Power Cost 2006GRC Order_Power Costs - Comparison bx Rbtl-Staff-Jt-PC_Electric Rev Req Model (2009 GRC) Rebuttal REmoval of New  WH Solar AdjustMI 2" xfId="3828"/>
    <cellStyle name="_DEM-WP (C) Power Cost 2006GRC Order_Power Costs - Comparison bx Rbtl-Staff-Jt-PC_Electric Rev Req Model (2009 GRC) Rebuttal REmoval of New  WH Solar AdjustMI 2 2" xfId="3829"/>
    <cellStyle name="_DEM-WP (C) Power Cost 2006GRC Order_Power Costs - Comparison bx Rbtl-Staff-Jt-PC_Electric Rev Req Model (2009 GRC) Rebuttal REmoval of New  WH Solar AdjustMI 3" xfId="3830"/>
    <cellStyle name="_DEM-WP (C) Power Cost 2006GRC Order_Power Costs - Comparison bx Rbtl-Staff-Jt-PC_Electric Rev Req Model (2009 GRC) Rebuttal REmoval of New  WH Solar AdjustMI_DEM-WP(C) ENERG10C--ctn Mid-C_042010 2010GRC" xfId="3831"/>
    <cellStyle name="_DEM-WP (C) Power Cost 2006GRC Order_Power Costs - Comparison bx Rbtl-Staff-Jt-PC_Electric Rev Req Model (2009 GRC) Revised 01-18-2010" xfId="3832"/>
    <cellStyle name="_DEM-WP (C) Power Cost 2006GRC Order_Power Costs - Comparison bx Rbtl-Staff-Jt-PC_Electric Rev Req Model (2009 GRC) Revised 01-18-2010 2" xfId="3833"/>
    <cellStyle name="_DEM-WP (C) Power Cost 2006GRC Order_Power Costs - Comparison bx Rbtl-Staff-Jt-PC_Electric Rev Req Model (2009 GRC) Revised 01-18-2010 2 2" xfId="3834"/>
    <cellStyle name="_DEM-WP (C) Power Cost 2006GRC Order_Power Costs - Comparison bx Rbtl-Staff-Jt-PC_Electric Rev Req Model (2009 GRC) Revised 01-18-2010 3" xfId="3835"/>
    <cellStyle name="_DEM-WP (C) Power Cost 2006GRC Order_Power Costs - Comparison bx Rbtl-Staff-Jt-PC_Electric Rev Req Model (2009 GRC) Revised 01-18-2010_DEM-WP(C) ENERG10C--ctn Mid-C_042010 2010GRC" xfId="3836"/>
    <cellStyle name="_DEM-WP (C) Power Cost 2006GRC Order_Power Costs - Comparison bx Rbtl-Staff-Jt-PC_Final Order Electric EXHIBIT A-1" xfId="3837"/>
    <cellStyle name="_DEM-WP (C) Power Cost 2006GRC Order_Power Costs - Comparison bx Rbtl-Staff-Jt-PC_Final Order Electric EXHIBIT A-1 2" xfId="3838"/>
    <cellStyle name="_DEM-WP (C) Power Cost 2006GRC Order_Power Costs - Comparison bx Rbtl-Staff-Jt-PC_Final Order Electric EXHIBIT A-1 2 2" xfId="3839"/>
    <cellStyle name="_DEM-WP (C) Power Cost 2006GRC Order_Power Costs - Comparison bx Rbtl-Staff-Jt-PC_Final Order Electric EXHIBIT A-1 3" xfId="3840"/>
    <cellStyle name="_DEM-WP (C) Power Cost 2006GRC Order_Production Adj 4.37" xfId="3841"/>
    <cellStyle name="_DEM-WP (C) Power Cost 2006GRC Order_Production Adj 4.37 2" xfId="3842"/>
    <cellStyle name="_DEM-WP (C) Power Cost 2006GRC Order_Production Adj 4.37 2 2" xfId="3843"/>
    <cellStyle name="_DEM-WP (C) Power Cost 2006GRC Order_Production Adj 4.37 3" xfId="3844"/>
    <cellStyle name="_DEM-WP (C) Power Cost 2006GRC Order_Purchased Power Adj 4.03" xfId="3845"/>
    <cellStyle name="_DEM-WP (C) Power Cost 2006GRC Order_Purchased Power Adj 4.03 2" xfId="3846"/>
    <cellStyle name="_DEM-WP (C) Power Cost 2006GRC Order_Purchased Power Adj 4.03 2 2" xfId="3847"/>
    <cellStyle name="_DEM-WP (C) Power Cost 2006GRC Order_Purchased Power Adj 4.03 3" xfId="3848"/>
    <cellStyle name="_DEM-WP (C) Power Cost 2006GRC Order_Rebuttal Power Costs" xfId="3849"/>
    <cellStyle name="_DEM-WP (C) Power Cost 2006GRC Order_Rebuttal Power Costs 2" xfId="3850"/>
    <cellStyle name="_DEM-WP (C) Power Cost 2006GRC Order_Rebuttal Power Costs 2 2" xfId="3851"/>
    <cellStyle name="_DEM-WP (C) Power Cost 2006GRC Order_Rebuttal Power Costs 3" xfId="3852"/>
    <cellStyle name="_DEM-WP (C) Power Cost 2006GRC Order_Rebuttal Power Costs_Adj Bench DR 3 for Initial Briefs (Electric)" xfId="3853"/>
    <cellStyle name="_DEM-WP (C) Power Cost 2006GRC Order_Rebuttal Power Costs_Adj Bench DR 3 for Initial Briefs (Electric) 2" xfId="3854"/>
    <cellStyle name="_DEM-WP (C) Power Cost 2006GRC Order_Rebuttal Power Costs_Adj Bench DR 3 for Initial Briefs (Electric) 2 2" xfId="3855"/>
    <cellStyle name="_DEM-WP (C) Power Cost 2006GRC Order_Rebuttal Power Costs_Adj Bench DR 3 for Initial Briefs (Electric) 3" xfId="3856"/>
    <cellStyle name="_DEM-WP (C) Power Cost 2006GRC Order_Rebuttal Power Costs_Adj Bench DR 3 for Initial Briefs (Electric)_DEM-WP(C) ENERG10C--ctn Mid-C_042010 2010GRC" xfId="3857"/>
    <cellStyle name="_DEM-WP (C) Power Cost 2006GRC Order_Rebuttal Power Costs_DEM-WP(C) ENERG10C--ctn Mid-C_042010 2010GRC" xfId="3858"/>
    <cellStyle name="_DEM-WP (C) Power Cost 2006GRC Order_Rebuttal Power Costs_Electric Rev Req Model (2009 GRC) Rebuttal" xfId="3859"/>
    <cellStyle name="_DEM-WP (C) Power Cost 2006GRC Order_Rebuttal Power Costs_Electric Rev Req Model (2009 GRC) Rebuttal 2" xfId="3860"/>
    <cellStyle name="_DEM-WP (C) Power Cost 2006GRC Order_Rebuttal Power Costs_Electric Rev Req Model (2009 GRC) Rebuttal 2 2" xfId="3861"/>
    <cellStyle name="_DEM-WP (C) Power Cost 2006GRC Order_Rebuttal Power Costs_Electric Rev Req Model (2009 GRC) Rebuttal 3" xfId="3862"/>
    <cellStyle name="_DEM-WP (C) Power Cost 2006GRC Order_Rebuttal Power Costs_Electric Rev Req Model (2009 GRC) Rebuttal REmoval of New  WH Solar AdjustMI" xfId="3863"/>
    <cellStyle name="_DEM-WP (C) Power Cost 2006GRC Order_Rebuttal Power Costs_Electric Rev Req Model (2009 GRC) Rebuttal REmoval of New  WH Solar AdjustMI 2" xfId="3864"/>
    <cellStyle name="_DEM-WP (C) Power Cost 2006GRC Order_Rebuttal Power Costs_Electric Rev Req Model (2009 GRC) Rebuttal REmoval of New  WH Solar AdjustMI 2 2" xfId="3865"/>
    <cellStyle name="_DEM-WP (C) Power Cost 2006GRC Order_Rebuttal Power Costs_Electric Rev Req Model (2009 GRC) Rebuttal REmoval of New  WH Solar AdjustMI 3" xfId="3866"/>
    <cellStyle name="_DEM-WP (C) Power Cost 2006GRC Order_Rebuttal Power Costs_Electric Rev Req Model (2009 GRC) Rebuttal REmoval of New  WH Solar AdjustMI_DEM-WP(C) ENERG10C--ctn Mid-C_042010 2010GRC" xfId="3867"/>
    <cellStyle name="_DEM-WP (C) Power Cost 2006GRC Order_Rebuttal Power Costs_Electric Rev Req Model (2009 GRC) Revised 01-18-2010" xfId="3868"/>
    <cellStyle name="_DEM-WP (C) Power Cost 2006GRC Order_Rebuttal Power Costs_Electric Rev Req Model (2009 GRC) Revised 01-18-2010 2" xfId="3869"/>
    <cellStyle name="_DEM-WP (C) Power Cost 2006GRC Order_Rebuttal Power Costs_Electric Rev Req Model (2009 GRC) Revised 01-18-2010 2 2" xfId="3870"/>
    <cellStyle name="_DEM-WP (C) Power Cost 2006GRC Order_Rebuttal Power Costs_Electric Rev Req Model (2009 GRC) Revised 01-18-2010 3" xfId="3871"/>
    <cellStyle name="_DEM-WP (C) Power Cost 2006GRC Order_Rebuttal Power Costs_Electric Rev Req Model (2009 GRC) Revised 01-18-2010_DEM-WP(C) ENERG10C--ctn Mid-C_042010 2010GRC" xfId="3872"/>
    <cellStyle name="_DEM-WP (C) Power Cost 2006GRC Order_Rebuttal Power Costs_Final Order Electric EXHIBIT A-1" xfId="3873"/>
    <cellStyle name="_DEM-WP (C) Power Cost 2006GRC Order_Rebuttal Power Costs_Final Order Electric EXHIBIT A-1 2" xfId="3874"/>
    <cellStyle name="_DEM-WP (C) Power Cost 2006GRC Order_Rebuttal Power Costs_Final Order Electric EXHIBIT A-1 2 2" xfId="3875"/>
    <cellStyle name="_DEM-WP (C) Power Cost 2006GRC Order_Rebuttal Power Costs_Final Order Electric EXHIBIT A-1 3" xfId="3876"/>
    <cellStyle name="_DEM-WP (C) Power Cost 2006GRC Order_ROR 5.02" xfId="3877"/>
    <cellStyle name="_DEM-WP (C) Power Cost 2006GRC Order_ROR 5.02 2" xfId="3878"/>
    <cellStyle name="_DEM-WP (C) Power Cost 2006GRC Order_ROR 5.02 2 2" xfId="3879"/>
    <cellStyle name="_DEM-WP (C) Power Cost 2006GRC Order_ROR 5.02 3" xfId="3880"/>
    <cellStyle name="_DEM-WP (C) Power Cost 2006GRC Order_Scenario 1 REC vs PTC Offset" xfId="3881"/>
    <cellStyle name="_DEM-WP (C) Power Cost 2006GRC Order_Scenario 3" xfId="3882"/>
    <cellStyle name="_DEM-WP (C) Power Cost 2006GRC Order_Wind Integration 10GRC" xfId="3883"/>
    <cellStyle name="_DEM-WP (C) Power Cost 2006GRC Order_Wind Integration 10GRC 2" xfId="3884"/>
    <cellStyle name="_DEM-WP (C) Power Cost 2006GRC Order_Wind Integration 10GRC_DEM-WP(C) ENERG10C--ctn Mid-C_042010 2010GRC" xfId="3885"/>
    <cellStyle name="_DEM-WP Revised (HC) Wild Horse 2006GRC" xfId="69"/>
    <cellStyle name="_DEM-WP Revised (HC) Wild Horse 2006GRC 2" xfId="3886"/>
    <cellStyle name="_DEM-WP Revised (HC) Wild Horse 2006GRC 2 2" xfId="3887"/>
    <cellStyle name="_DEM-WP Revised (HC) Wild Horse 2006GRC 3" xfId="3888"/>
    <cellStyle name="_DEM-WP Revised (HC) Wild Horse 2006GRC_16.37E Wild Horse Expansion DeferralRevwrkingfile SF" xfId="3889"/>
    <cellStyle name="_DEM-WP Revised (HC) Wild Horse 2006GRC_16.37E Wild Horse Expansion DeferralRevwrkingfile SF 2" xfId="3890"/>
    <cellStyle name="_DEM-WP Revised (HC) Wild Horse 2006GRC_16.37E Wild Horse Expansion DeferralRevwrkingfile SF 2 2" xfId="3891"/>
    <cellStyle name="_DEM-WP Revised (HC) Wild Horse 2006GRC_16.37E Wild Horse Expansion DeferralRevwrkingfile SF 3" xfId="3892"/>
    <cellStyle name="_DEM-WP Revised (HC) Wild Horse 2006GRC_16.37E Wild Horse Expansion DeferralRevwrkingfile SF_DEM-WP(C) ENERG10C--ctn Mid-C_042010 2010GRC" xfId="3893"/>
    <cellStyle name="_DEM-WP Revised (HC) Wild Horse 2006GRC_2009 GRC Compl Filing - Exhibit D" xfId="3894"/>
    <cellStyle name="_DEM-WP Revised (HC) Wild Horse 2006GRC_2009 GRC Compl Filing - Exhibit D 2" xfId="3895"/>
    <cellStyle name="_DEM-WP Revised (HC) Wild Horse 2006GRC_2009 GRC Compl Filing - Exhibit D_DEM-WP(C) ENERG10C--ctn Mid-C_042010 2010GRC" xfId="3896"/>
    <cellStyle name="_DEM-WP Revised (HC) Wild Horse 2006GRC_Adj Bench DR 3 for Initial Briefs (Electric)" xfId="3897"/>
    <cellStyle name="_DEM-WP Revised (HC) Wild Horse 2006GRC_Adj Bench DR 3 for Initial Briefs (Electric) 2" xfId="3898"/>
    <cellStyle name="_DEM-WP Revised (HC) Wild Horse 2006GRC_Adj Bench DR 3 for Initial Briefs (Electric) 2 2" xfId="3899"/>
    <cellStyle name="_DEM-WP Revised (HC) Wild Horse 2006GRC_Adj Bench DR 3 for Initial Briefs (Electric) 3" xfId="3900"/>
    <cellStyle name="_DEM-WP Revised (HC) Wild Horse 2006GRC_Adj Bench DR 3 for Initial Briefs (Electric)_DEM-WP(C) ENERG10C--ctn Mid-C_042010 2010GRC" xfId="3901"/>
    <cellStyle name="_DEM-WP Revised (HC) Wild Horse 2006GRC_Book1" xfId="3902"/>
    <cellStyle name="_DEM-WP Revised (HC) Wild Horse 2006GRC_Book2" xfId="3903"/>
    <cellStyle name="_DEM-WP Revised (HC) Wild Horse 2006GRC_Book2 2" xfId="3904"/>
    <cellStyle name="_DEM-WP Revised (HC) Wild Horse 2006GRC_Book2 2 2" xfId="3905"/>
    <cellStyle name="_DEM-WP Revised (HC) Wild Horse 2006GRC_Book2 3" xfId="3906"/>
    <cellStyle name="_DEM-WP Revised (HC) Wild Horse 2006GRC_Book2_DEM-WP(C) ENERG10C--ctn Mid-C_042010 2010GRC" xfId="3907"/>
    <cellStyle name="_DEM-WP Revised (HC) Wild Horse 2006GRC_Book4" xfId="3908"/>
    <cellStyle name="_DEM-WP Revised (HC) Wild Horse 2006GRC_Book4 2" xfId="3909"/>
    <cellStyle name="_DEM-WP Revised (HC) Wild Horse 2006GRC_Book4 2 2" xfId="3910"/>
    <cellStyle name="_DEM-WP Revised (HC) Wild Horse 2006GRC_Book4 3" xfId="3911"/>
    <cellStyle name="_DEM-WP Revised (HC) Wild Horse 2006GRC_Book4_DEM-WP(C) ENERG10C--ctn Mid-C_042010 2010GRC" xfId="3912"/>
    <cellStyle name="_DEM-WP Revised (HC) Wild Horse 2006GRC_DEM-WP(C) ENERG10C--ctn Mid-C_042010 2010GRC" xfId="3913"/>
    <cellStyle name="_DEM-WP Revised (HC) Wild Horse 2006GRC_Electric Rev Req Model (2009 GRC) " xfId="3914"/>
    <cellStyle name="_DEM-WP Revised (HC) Wild Horse 2006GRC_Electric Rev Req Model (2009 GRC)  2" xfId="3915"/>
    <cellStyle name="_DEM-WP Revised (HC) Wild Horse 2006GRC_Electric Rev Req Model (2009 GRC)  2 2" xfId="3916"/>
    <cellStyle name="_DEM-WP Revised (HC) Wild Horse 2006GRC_Electric Rev Req Model (2009 GRC)  3" xfId="3917"/>
    <cellStyle name="_DEM-WP Revised (HC) Wild Horse 2006GRC_Electric Rev Req Model (2009 GRC) _DEM-WP(C) ENERG10C--ctn Mid-C_042010 2010GRC" xfId="3918"/>
    <cellStyle name="_DEM-WP Revised (HC) Wild Horse 2006GRC_Electric Rev Req Model (2009 GRC) Rebuttal" xfId="70"/>
    <cellStyle name="_DEM-WP Revised (HC) Wild Horse 2006GRC_Electric Rev Req Model (2009 GRC) Rebuttal 2" xfId="3919"/>
    <cellStyle name="_DEM-WP Revised (HC) Wild Horse 2006GRC_Electric Rev Req Model (2009 GRC) Rebuttal 2 2" xfId="3920"/>
    <cellStyle name="_DEM-WP Revised (HC) Wild Horse 2006GRC_Electric Rev Req Model (2009 GRC) Rebuttal 3" xfId="3921"/>
    <cellStyle name="_DEM-WP Revised (HC) Wild Horse 2006GRC_Electric Rev Req Model (2009 GRC) Rebuttal REmoval of New  WH Solar AdjustMI" xfId="3922"/>
    <cellStyle name="_DEM-WP Revised (HC) Wild Horse 2006GRC_Electric Rev Req Model (2009 GRC) Rebuttal REmoval of New  WH Solar AdjustMI 2" xfId="3923"/>
    <cellStyle name="_DEM-WP Revised (HC) Wild Horse 2006GRC_Electric Rev Req Model (2009 GRC) Rebuttal REmoval of New  WH Solar AdjustMI 2 2" xfId="3924"/>
    <cellStyle name="_DEM-WP Revised (HC) Wild Horse 2006GRC_Electric Rev Req Model (2009 GRC) Rebuttal REmoval of New  WH Solar AdjustMI 3" xfId="3925"/>
    <cellStyle name="_DEM-WP Revised (HC) Wild Horse 2006GRC_Electric Rev Req Model (2009 GRC) Rebuttal REmoval of New  WH Solar AdjustMI_DEM-WP(C) ENERG10C--ctn Mid-C_042010 2010GRC" xfId="3926"/>
    <cellStyle name="_DEM-WP Revised (HC) Wild Horse 2006GRC_Electric Rev Req Model (2009 GRC) Revised 01-18-2010" xfId="3927"/>
    <cellStyle name="_DEM-WP Revised (HC) Wild Horse 2006GRC_Electric Rev Req Model (2009 GRC) Revised 01-18-2010 2" xfId="3928"/>
    <cellStyle name="_DEM-WP Revised (HC) Wild Horse 2006GRC_Electric Rev Req Model (2009 GRC) Revised 01-18-2010 2 2" xfId="3929"/>
    <cellStyle name="_DEM-WP Revised (HC) Wild Horse 2006GRC_Electric Rev Req Model (2009 GRC) Revised 01-18-2010 3" xfId="3930"/>
    <cellStyle name="_DEM-WP Revised (HC) Wild Horse 2006GRC_Electric Rev Req Model (2009 GRC) Revised 01-18-2010_DEM-WP(C) ENERG10C--ctn Mid-C_042010 2010GRC" xfId="3931"/>
    <cellStyle name="_DEM-WP Revised (HC) Wild Horse 2006GRC_Electric Rev Req Model (2010 GRC)" xfId="3932"/>
    <cellStyle name="_DEM-WP Revised (HC) Wild Horse 2006GRC_Electric Rev Req Model (2010 GRC) SF" xfId="3933"/>
    <cellStyle name="_DEM-WP Revised (HC) Wild Horse 2006GRC_Final Order Electric" xfId="3934"/>
    <cellStyle name="_DEM-WP Revised (HC) Wild Horse 2006GRC_Final Order Electric EXHIBIT A-1" xfId="3935"/>
    <cellStyle name="_DEM-WP Revised (HC) Wild Horse 2006GRC_Final Order Electric EXHIBIT A-1 2" xfId="3936"/>
    <cellStyle name="_DEM-WP Revised (HC) Wild Horse 2006GRC_Final Order Electric EXHIBIT A-1 2 2" xfId="3937"/>
    <cellStyle name="_DEM-WP Revised (HC) Wild Horse 2006GRC_Final Order Electric EXHIBIT A-1 3" xfId="3938"/>
    <cellStyle name="_DEM-WP Revised (HC) Wild Horse 2006GRC_NIM Summary" xfId="3939"/>
    <cellStyle name="_DEM-WP Revised (HC) Wild Horse 2006GRC_NIM Summary 2" xfId="3940"/>
    <cellStyle name="_DEM-WP Revised (HC) Wild Horse 2006GRC_NIM Summary_DEM-WP(C) ENERG10C--ctn Mid-C_042010 2010GRC" xfId="3941"/>
    <cellStyle name="_DEM-WP Revised (HC) Wild Horse 2006GRC_Power Costs - Comparison bx Rbtl-Staff-Jt-PC" xfId="3942"/>
    <cellStyle name="_DEM-WP Revised (HC) Wild Horse 2006GRC_Power Costs - Comparison bx Rbtl-Staff-Jt-PC 2" xfId="3943"/>
    <cellStyle name="_DEM-WP Revised (HC) Wild Horse 2006GRC_Power Costs - Comparison bx Rbtl-Staff-Jt-PC 2 2" xfId="3944"/>
    <cellStyle name="_DEM-WP Revised (HC) Wild Horse 2006GRC_Power Costs - Comparison bx Rbtl-Staff-Jt-PC 3" xfId="3945"/>
    <cellStyle name="_DEM-WP Revised (HC) Wild Horse 2006GRC_Power Costs - Comparison bx Rbtl-Staff-Jt-PC_DEM-WP(C) ENERG10C--ctn Mid-C_042010 2010GRC" xfId="3946"/>
    <cellStyle name="_DEM-WP Revised (HC) Wild Horse 2006GRC_Rebuttal Power Costs" xfId="3947"/>
    <cellStyle name="_DEM-WP Revised (HC) Wild Horse 2006GRC_Rebuttal Power Costs 2" xfId="3948"/>
    <cellStyle name="_DEM-WP Revised (HC) Wild Horse 2006GRC_Rebuttal Power Costs 2 2" xfId="3949"/>
    <cellStyle name="_DEM-WP Revised (HC) Wild Horse 2006GRC_Rebuttal Power Costs 3" xfId="3950"/>
    <cellStyle name="_DEM-WP Revised (HC) Wild Horse 2006GRC_Rebuttal Power Costs_DEM-WP(C) ENERG10C--ctn Mid-C_042010 2010GRC" xfId="3951"/>
    <cellStyle name="_DEM-WP Revised (HC) Wild Horse 2006GRC_TENASKA REGULATORY ASSET" xfId="3952"/>
    <cellStyle name="_DEM-WP Revised (HC) Wild Horse 2006GRC_TENASKA REGULATORY ASSET 2" xfId="3953"/>
    <cellStyle name="_DEM-WP Revised (HC) Wild Horse 2006GRC_TENASKA REGULATORY ASSET 2 2" xfId="3954"/>
    <cellStyle name="_DEM-WP Revised (HC) Wild Horse 2006GRC_TENASKA REGULATORY ASSET 3" xfId="3955"/>
    <cellStyle name="_x0013__DEM-WP(C) Colstrip 12 Coal Cost Forecast 2010GRC" xfId="3956"/>
    <cellStyle name="_DEM-WP(C) Colstrip FOR" xfId="3957"/>
    <cellStyle name="_DEM-WP(C) Colstrip FOR 2" xfId="3958"/>
    <cellStyle name="_DEM-WP(C) Colstrip FOR 2 2" xfId="3959"/>
    <cellStyle name="_DEM-WP(C) Colstrip FOR 3" xfId="3960"/>
    <cellStyle name="_DEM-WP(C) Colstrip FOR Apr08 update" xfId="3961"/>
    <cellStyle name="_DEM-WP(C) Colstrip FOR_(C) WHE Proforma with ITC cash grant 10 Yr Amort_for rebuttal_120709" xfId="3962"/>
    <cellStyle name="_DEM-WP(C) Colstrip FOR_(C) WHE Proforma with ITC cash grant 10 Yr Amort_for rebuttal_120709 2" xfId="3963"/>
    <cellStyle name="_DEM-WP(C) Colstrip FOR_(C) WHE Proforma with ITC cash grant 10 Yr Amort_for rebuttal_120709 2 2" xfId="3964"/>
    <cellStyle name="_DEM-WP(C) Colstrip FOR_(C) WHE Proforma with ITC cash grant 10 Yr Amort_for rebuttal_120709 3" xfId="3965"/>
    <cellStyle name="_DEM-WP(C) Colstrip FOR_(C) WHE Proforma with ITC cash grant 10 Yr Amort_for rebuttal_120709_DEM-WP(C) ENERG10C--ctn Mid-C_042010 2010GRC" xfId="3966"/>
    <cellStyle name="_DEM-WP(C) Colstrip FOR_16.07E Wild Horse Wind Expansionwrkingfile" xfId="3967"/>
    <cellStyle name="_DEM-WP(C) Colstrip FOR_16.07E Wild Horse Wind Expansionwrkingfile 2" xfId="3968"/>
    <cellStyle name="_DEM-WP(C) Colstrip FOR_16.07E Wild Horse Wind Expansionwrkingfile 2 2" xfId="3969"/>
    <cellStyle name="_DEM-WP(C) Colstrip FOR_16.07E Wild Horse Wind Expansionwrkingfile 3" xfId="3970"/>
    <cellStyle name="_DEM-WP(C) Colstrip FOR_16.07E Wild Horse Wind Expansionwrkingfile SF" xfId="3971"/>
    <cellStyle name="_DEM-WP(C) Colstrip FOR_16.07E Wild Horse Wind Expansionwrkingfile SF 2" xfId="3972"/>
    <cellStyle name="_DEM-WP(C) Colstrip FOR_16.07E Wild Horse Wind Expansionwrkingfile SF 2 2" xfId="3973"/>
    <cellStyle name="_DEM-WP(C) Colstrip FOR_16.07E Wild Horse Wind Expansionwrkingfile SF 3" xfId="3974"/>
    <cellStyle name="_DEM-WP(C) Colstrip FOR_16.07E Wild Horse Wind Expansionwrkingfile SF_DEM-WP(C) ENERG10C--ctn Mid-C_042010 2010GRC" xfId="3975"/>
    <cellStyle name="_DEM-WP(C) Colstrip FOR_16.07E Wild Horse Wind Expansionwrkingfile_DEM-WP(C) ENERG10C--ctn Mid-C_042010 2010GRC" xfId="3976"/>
    <cellStyle name="_DEM-WP(C) Colstrip FOR_16.37E Wild Horse Expansion DeferralRevwrkingfile SF" xfId="3977"/>
    <cellStyle name="_DEM-WP(C) Colstrip FOR_16.37E Wild Horse Expansion DeferralRevwrkingfile SF 2" xfId="3978"/>
    <cellStyle name="_DEM-WP(C) Colstrip FOR_16.37E Wild Horse Expansion DeferralRevwrkingfile SF 2 2" xfId="3979"/>
    <cellStyle name="_DEM-WP(C) Colstrip FOR_16.37E Wild Horse Expansion DeferralRevwrkingfile SF 3" xfId="3980"/>
    <cellStyle name="_DEM-WP(C) Colstrip FOR_16.37E Wild Horse Expansion DeferralRevwrkingfile SF_DEM-WP(C) ENERG10C--ctn Mid-C_042010 2010GRC" xfId="3981"/>
    <cellStyle name="_DEM-WP(C) Colstrip FOR_Adj Bench DR 3 for Initial Briefs (Electric)" xfId="3982"/>
    <cellStyle name="_DEM-WP(C) Colstrip FOR_Adj Bench DR 3 for Initial Briefs (Electric) 2" xfId="3983"/>
    <cellStyle name="_DEM-WP(C) Colstrip FOR_Adj Bench DR 3 for Initial Briefs (Electric) 2 2" xfId="3984"/>
    <cellStyle name="_DEM-WP(C) Colstrip FOR_Adj Bench DR 3 for Initial Briefs (Electric) 3" xfId="3985"/>
    <cellStyle name="_DEM-WP(C) Colstrip FOR_Adj Bench DR 3 for Initial Briefs (Electric)_DEM-WP(C) ENERG10C--ctn Mid-C_042010 2010GRC" xfId="3986"/>
    <cellStyle name="_DEM-WP(C) Colstrip FOR_Book2" xfId="3987"/>
    <cellStyle name="_DEM-WP(C) Colstrip FOR_Book2 2" xfId="3988"/>
    <cellStyle name="_DEM-WP(C) Colstrip FOR_Book2 2 2" xfId="3989"/>
    <cellStyle name="_DEM-WP(C) Colstrip FOR_Book2 3" xfId="3990"/>
    <cellStyle name="_DEM-WP(C) Colstrip FOR_Book2_Adj Bench DR 3 for Initial Briefs (Electric)" xfId="3991"/>
    <cellStyle name="_DEM-WP(C) Colstrip FOR_Book2_Adj Bench DR 3 for Initial Briefs (Electric) 2" xfId="3992"/>
    <cellStyle name="_DEM-WP(C) Colstrip FOR_Book2_Adj Bench DR 3 for Initial Briefs (Electric) 2 2" xfId="3993"/>
    <cellStyle name="_DEM-WP(C) Colstrip FOR_Book2_Adj Bench DR 3 for Initial Briefs (Electric) 3" xfId="3994"/>
    <cellStyle name="_DEM-WP(C) Colstrip FOR_Book2_Adj Bench DR 3 for Initial Briefs (Electric)_DEM-WP(C) ENERG10C--ctn Mid-C_042010 2010GRC" xfId="3995"/>
    <cellStyle name="_DEM-WP(C) Colstrip FOR_Book2_DEM-WP(C) ENERG10C--ctn Mid-C_042010 2010GRC" xfId="3996"/>
    <cellStyle name="_DEM-WP(C) Colstrip FOR_Book2_Electric Rev Req Model (2009 GRC) Rebuttal" xfId="3997"/>
    <cellStyle name="_DEM-WP(C) Colstrip FOR_Book2_Electric Rev Req Model (2009 GRC) Rebuttal 2" xfId="3998"/>
    <cellStyle name="_DEM-WP(C) Colstrip FOR_Book2_Electric Rev Req Model (2009 GRC) Rebuttal 2 2" xfId="3999"/>
    <cellStyle name="_DEM-WP(C) Colstrip FOR_Book2_Electric Rev Req Model (2009 GRC) Rebuttal 3" xfId="4000"/>
    <cellStyle name="_DEM-WP(C) Colstrip FOR_Book2_Electric Rev Req Model (2009 GRC) Rebuttal REmoval of New  WH Solar AdjustMI" xfId="4001"/>
    <cellStyle name="_DEM-WP(C) Colstrip FOR_Book2_Electric Rev Req Model (2009 GRC) Rebuttal REmoval of New  WH Solar AdjustMI 2" xfId="4002"/>
    <cellStyle name="_DEM-WP(C) Colstrip FOR_Book2_Electric Rev Req Model (2009 GRC) Rebuttal REmoval of New  WH Solar AdjustMI 2 2" xfId="4003"/>
    <cellStyle name="_DEM-WP(C) Colstrip FOR_Book2_Electric Rev Req Model (2009 GRC) Rebuttal REmoval of New  WH Solar AdjustMI 3" xfId="4004"/>
    <cellStyle name="_DEM-WP(C) Colstrip FOR_Book2_Electric Rev Req Model (2009 GRC) Rebuttal REmoval of New  WH Solar AdjustMI_DEM-WP(C) ENERG10C--ctn Mid-C_042010 2010GRC" xfId="4005"/>
    <cellStyle name="_DEM-WP(C) Colstrip FOR_Book2_Electric Rev Req Model (2009 GRC) Revised 01-18-2010" xfId="4006"/>
    <cellStyle name="_DEM-WP(C) Colstrip FOR_Book2_Electric Rev Req Model (2009 GRC) Revised 01-18-2010 2" xfId="4007"/>
    <cellStyle name="_DEM-WP(C) Colstrip FOR_Book2_Electric Rev Req Model (2009 GRC) Revised 01-18-2010 2 2" xfId="4008"/>
    <cellStyle name="_DEM-WP(C) Colstrip FOR_Book2_Electric Rev Req Model (2009 GRC) Revised 01-18-2010 3" xfId="4009"/>
    <cellStyle name="_DEM-WP(C) Colstrip FOR_Book2_Electric Rev Req Model (2009 GRC) Revised 01-18-2010_DEM-WP(C) ENERG10C--ctn Mid-C_042010 2010GRC" xfId="4010"/>
    <cellStyle name="_DEM-WP(C) Colstrip FOR_Book2_Final Order Electric EXHIBIT A-1" xfId="4011"/>
    <cellStyle name="_DEM-WP(C) Colstrip FOR_Book2_Final Order Electric EXHIBIT A-1 2" xfId="4012"/>
    <cellStyle name="_DEM-WP(C) Colstrip FOR_Book2_Final Order Electric EXHIBIT A-1 2 2" xfId="4013"/>
    <cellStyle name="_DEM-WP(C) Colstrip FOR_Book2_Final Order Electric EXHIBIT A-1 3" xfId="4014"/>
    <cellStyle name="_DEM-WP(C) Colstrip FOR_Confidential Material" xfId="4015"/>
    <cellStyle name="_DEM-WP(C) Colstrip FOR_DEM-WP(C) Colstrip 12 Coal Cost Forecast 2010GRC" xfId="4016"/>
    <cellStyle name="_DEM-WP(C) Colstrip FOR_DEM-WP(C) ENERG10C--ctn Mid-C_042010 2010GRC" xfId="4017"/>
    <cellStyle name="_DEM-WP(C) Colstrip FOR_DEM-WP(C) Production O&amp;M 2010GRC As-Filed" xfId="4018"/>
    <cellStyle name="_DEM-WP(C) Colstrip FOR_DEM-WP(C) Production O&amp;M 2010GRC As-Filed 2" xfId="4019"/>
    <cellStyle name="_DEM-WP(C) Colstrip FOR_DEM-WP(C) Production O&amp;M 2010GRC As-Filed 3" xfId="4020"/>
    <cellStyle name="_DEM-WP(C) Colstrip FOR_Electric Rev Req Model (2009 GRC) Rebuttal" xfId="4021"/>
    <cellStyle name="_DEM-WP(C) Colstrip FOR_Electric Rev Req Model (2009 GRC) Rebuttal 2" xfId="4022"/>
    <cellStyle name="_DEM-WP(C) Colstrip FOR_Electric Rev Req Model (2009 GRC) Rebuttal 2 2" xfId="4023"/>
    <cellStyle name="_DEM-WP(C) Colstrip FOR_Electric Rev Req Model (2009 GRC) Rebuttal 3" xfId="4024"/>
    <cellStyle name="_DEM-WP(C) Colstrip FOR_Electric Rev Req Model (2009 GRC) Rebuttal REmoval of New  WH Solar AdjustMI" xfId="4025"/>
    <cellStyle name="_DEM-WP(C) Colstrip FOR_Electric Rev Req Model (2009 GRC) Rebuttal REmoval of New  WH Solar AdjustMI 2" xfId="4026"/>
    <cellStyle name="_DEM-WP(C) Colstrip FOR_Electric Rev Req Model (2009 GRC) Rebuttal REmoval of New  WH Solar AdjustMI 2 2" xfId="4027"/>
    <cellStyle name="_DEM-WP(C) Colstrip FOR_Electric Rev Req Model (2009 GRC) Rebuttal REmoval of New  WH Solar AdjustMI 3" xfId="4028"/>
    <cellStyle name="_DEM-WP(C) Colstrip FOR_Electric Rev Req Model (2009 GRC) Rebuttal REmoval of New  WH Solar AdjustMI_DEM-WP(C) ENERG10C--ctn Mid-C_042010 2010GRC" xfId="4029"/>
    <cellStyle name="_DEM-WP(C) Colstrip FOR_Electric Rev Req Model (2009 GRC) Revised 01-18-2010" xfId="4030"/>
    <cellStyle name="_DEM-WP(C) Colstrip FOR_Electric Rev Req Model (2009 GRC) Revised 01-18-2010 2" xfId="4031"/>
    <cellStyle name="_DEM-WP(C) Colstrip FOR_Electric Rev Req Model (2009 GRC) Revised 01-18-2010 2 2" xfId="4032"/>
    <cellStyle name="_DEM-WP(C) Colstrip FOR_Electric Rev Req Model (2009 GRC) Revised 01-18-2010 3" xfId="4033"/>
    <cellStyle name="_DEM-WP(C) Colstrip FOR_Electric Rev Req Model (2009 GRC) Revised 01-18-2010_DEM-WP(C) ENERG10C--ctn Mid-C_042010 2010GRC" xfId="4034"/>
    <cellStyle name="_DEM-WP(C) Colstrip FOR_Final Order Electric EXHIBIT A-1" xfId="4035"/>
    <cellStyle name="_DEM-WP(C) Colstrip FOR_Final Order Electric EXHIBIT A-1 2" xfId="4036"/>
    <cellStyle name="_DEM-WP(C) Colstrip FOR_Final Order Electric EXHIBIT A-1 2 2" xfId="4037"/>
    <cellStyle name="_DEM-WP(C) Colstrip FOR_Final Order Electric EXHIBIT A-1 3" xfId="4038"/>
    <cellStyle name="_DEM-WP(C) Colstrip FOR_Rebuttal Power Costs" xfId="4039"/>
    <cellStyle name="_DEM-WP(C) Colstrip FOR_Rebuttal Power Costs 2" xfId="4040"/>
    <cellStyle name="_DEM-WP(C) Colstrip FOR_Rebuttal Power Costs 2 2" xfId="4041"/>
    <cellStyle name="_DEM-WP(C) Colstrip FOR_Rebuttal Power Costs 3" xfId="4042"/>
    <cellStyle name="_DEM-WP(C) Colstrip FOR_Rebuttal Power Costs_Adj Bench DR 3 for Initial Briefs (Electric)" xfId="4043"/>
    <cellStyle name="_DEM-WP(C) Colstrip FOR_Rebuttal Power Costs_Adj Bench DR 3 for Initial Briefs (Electric) 2" xfId="4044"/>
    <cellStyle name="_DEM-WP(C) Colstrip FOR_Rebuttal Power Costs_Adj Bench DR 3 for Initial Briefs (Electric) 2 2" xfId="4045"/>
    <cellStyle name="_DEM-WP(C) Colstrip FOR_Rebuttal Power Costs_Adj Bench DR 3 for Initial Briefs (Electric) 3" xfId="4046"/>
    <cellStyle name="_DEM-WP(C) Colstrip FOR_Rebuttal Power Costs_Adj Bench DR 3 for Initial Briefs (Electric)_DEM-WP(C) ENERG10C--ctn Mid-C_042010 2010GRC" xfId="4047"/>
    <cellStyle name="_DEM-WP(C) Colstrip FOR_Rebuttal Power Costs_DEM-WP(C) ENERG10C--ctn Mid-C_042010 2010GRC" xfId="4048"/>
    <cellStyle name="_DEM-WP(C) Colstrip FOR_Rebuttal Power Costs_Electric Rev Req Model (2009 GRC) Rebuttal" xfId="4049"/>
    <cellStyle name="_DEM-WP(C) Colstrip FOR_Rebuttal Power Costs_Electric Rev Req Model (2009 GRC) Rebuttal 2" xfId="4050"/>
    <cellStyle name="_DEM-WP(C) Colstrip FOR_Rebuttal Power Costs_Electric Rev Req Model (2009 GRC) Rebuttal 2 2" xfId="4051"/>
    <cellStyle name="_DEM-WP(C) Colstrip FOR_Rebuttal Power Costs_Electric Rev Req Model (2009 GRC) Rebuttal 3" xfId="4052"/>
    <cellStyle name="_DEM-WP(C) Colstrip FOR_Rebuttal Power Costs_Electric Rev Req Model (2009 GRC) Rebuttal REmoval of New  WH Solar AdjustMI" xfId="4053"/>
    <cellStyle name="_DEM-WP(C) Colstrip FOR_Rebuttal Power Costs_Electric Rev Req Model (2009 GRC) Rebuttal REmoval of New  WH Solar AdjustMI 2" xfId="4054"/>
    <cellStyle name="_DEM-WP(C) Colstrip FOR_Rebuttal Power Costs_Electric Rev Req Model (2009 GRC) Rebuttal REmoval of New  WH Solar AdjustMI 2 2" xfId="4055"/>
    <cellStyle name="_DEM-WP(C) Colstrip FOR_Rebuttal Power Costs_Electric Rev Req Model (2009 GRC) Rebuttal REmoval of New  WH Solar AdjustMI 3" xfId="4056"/>
    <cellStyle name="_DEM-WP(C) Colstrip FOR_Rebuttal Power Costs_Electric Rev Req Model (2009 GRC) Rebuttal REmoval of New  WH Solar AdjustMI_DEM-WP(C) ENERG10C--ctn Mid-C_042010 2010GRC" xfId="4057"/>
    <cellStyle name="_DEM-WP(C) Colstrip FOR_Rebuttal Power Costs_Electric Rev Req Model (2009 GRC) Revised 01-18-2010" xfId="4058"/>
    <cellStyle name="_DEM-WP(C) Colstrip FOR_Rebuttal Power Costs_Electric Rev Req Model (2009 GRC) Revised 01-18-2010 2" xfId="4059"/>
    <cellStyle name="_DEM-WP(C) Colstrip FOR_Rebuttal Power Costs_Electric Rev Req Model (2009 GRC) Revised 01-18-2010 2 2" xfId="4060"/>
    <cellStyle name="_DEM-WP(C) Colstrip FOR_Rebuttal Power Costs_Electric Rev Req Model (2009 GRC) Revised 01-18-2010 3" xfId="4061"/>
    <cellStyle name="_DEM-WP(C) Colstrip FOR_Rebuttal Power Costs_Electric Rev Req Model (2009 GRC) Revised 01-18-2010_DEM-WP(C) ENERG10C--ctn Mid-C_042010 2010GRC" xfId="4062"/>
    <cellStyle name="_DEM-WP(C) Colstrip FOR_Rebuttal Power Costs_Final Order Electric EXHIBIT A-1" xfId="4063"/>
    <cellStyle name="_DEM-WP(C) Colstrip FOR_Rebuttal Power Costs_Final Order Electric EXHIBIT A-1 2" xfId="4064"/>
    <cellStyle name="_DEM-WP(C) Colstrip FOR_Rebuttal Power Costs_Final Order Electric EXHIBIT A-1 2 2" xfId="4065"/>
    <cellStyle name="_DEM-WP(C) Colstrip FOR_Rebuttal Power Costs_Final Order Electric EXHIBIT A-1 3" xfId="4066"/>
    <cellStyle name="_DEM-WP(C) Colstrip FOR_TENASKA REGULATORY ASSET" xfId="4067"/>
    <cellStyle name="_DEM-WP(C) Colstrip FOR_TENASKA REGULATORY ASSET 2" xfId="4068"/>
    <cellStyle name="_DEM-WP(C) Colstrip FOR_TENASKA REGULATORY ASSET 2 2" xfId="4069"/>
    <cellStyle name="_DEM-WP(C) Colstrip FOR_TENASKA REGULATORY ASSET 3" xfId="4070"/>
    <cellStyle name="_DEM-WP(C) Costs not in AURORA 2006GRC" xfId="71"/>
    <cellStyle name="_DEM-WP(C) Costs not in AURORA 2006GRC 2" xfId="72"/>
    <cellStyle name="_DEM-WP(C) Costs not in AURORA 2006GRC 2 2" xfId="4071"/>
    <cellStyle name="_DEM-WP(C) Costs not in AURORA 2006GRC 2 2 2" xfId="4072"/>
    <cellStyle name="_DEM-WP(C) Costs not in AURORA 2006GRC 2 3" xfId="4073"/>
    <cellStyle name="_DEM-WP(C) Costs not in AURORA 2006GRC 3" xfId="73"/>
    <cellStyle name="_DEM-WP(C) Costs not in AURORA 2006GRC 3 2" xfId="4074"/>
    <cellStyle name="_DEM-WP(C) Costs not in AURORA 2006GRC 4" xfId="4075"/>
    <cellStyle name="_DEM-WP(C) Costs not in AURORA 2006GRC 4 2" xfId="4076"/>
    <cellStyle name="_DEM-WP(C) Costs not in AURORA 2006GRC 5" xfId="4077"/>
    <cellStyle name="_DEM-WP(C) Costs not in AURORA 2006GRC 6" xfId="4078"/>
    <cellStyle name="_DEM-WP(C) Costs not in AURORA 2006GRC 6 2" xfId="4079"/>
    <cellStyle name="_DEM-WP(C) Costs not in AURORA 2006GRC 7" xfId="4080"/>
    <cellStyle name="_DEM-WP(C) Costs not in AURORA 2006GRC 7 2" xfId="4081"/>
    <cellStyle name="_DEM-WP(C) Costs not in AURORA 2006GRC_(C) WHE Proforma with ITC cash grant 10 Yr Amort_for deferral_102809" xfId="4082"/>
    <cellStyle name="_DEM-WP(C) Costs not in AURORA 2006GRC_(C) WHE Proforma with ITC cash grant 10 Yr Amort_for deferral_102809 2" xfId="4083"/>
    <cellStyle name="_DEM-WP(C) Costs not in AURORA 2006GRC_(C) WHE Proforma with ITC cash grant 10 Yr Amort_for deferral_102809 2 2" xfId="4084"/>
    <cellStyle name="_DEM-WP(C) Costs not in AURORA 2006GRC_(C) WHE Proforma with ITC cash grant 10 Yr Amort_for deferral_102809 3" xfId="4085"/>
    <cellStyle name="_DEM-WP(C) Costs not in AURORA 2006GRC_(C) WHE Proforma with ITC cash grant 10 Yr Amort_for deferral_102809_16.07E Wild Horse Wind Expansionwrkingfile" xfId="4086"/>
    <cellStyle name="_DEM-WP(C) Costs not in AURORA 2006GRC_(C) WHE Proforma with ITC cash grant 10 Yr Amort_for deferral_102809_16.07E Wild Horse Wind Expansionwrkingfile 2" xfId="4087"/>
    <cellStyle name="_DEM-WP(C) Costs not in AURORA 2006GRC_(C) WHE Proforma with ITC cash grant 10 Yr Amort_for deferral_102809_16.07E Wild Horse Wind Expansionwrkingfile 2 2" xfId="4088"/>
    <cellStyle name="_DEM-WP(C) Costs not in AURORA 2006GRC_(C) WHE Proforma with ITC cash grant 10 Yr Amort_for deferral_102809_16.07E Wild Horse Wind Expansionwrkingfile 3" xfId="4089"/>
    <cellStyle name="_DEM-WP(C) Costs not in AURORA 2006GRC_(C) WHE Proforma with ITC cash grant 10 Yr Amort_for deferral_102809_16.07E Wild Horse Wind Expansionwrkingfile SF" xfId="4090"/>
    <cellStyle name="_DEM-WP(C) Costs not in AURORA 2006GRC_(C) WHE Proforma with ITC cash grant 10 Yr Amort_for deferral_102809_16.07E Wild Horse Wind Expansionwrkingfile SF 2" xfId="4091"/>
    <cellStyle name="_DEM-WP(C) Costs not in AURORA 2006GRC_(C) WHE Proforma with ITC cash grant 10 Yr Amort_for deferral_102809_16.07E Wild Horse Wind Expansionwrkingfile SF 2 2" xfId="4092"/>
    <cellStyle name="_DEM-WP(C) Costs not in AURORA 2006GRC_(C) WHE Proforma with ITC cash grant 10 Yr Amort_for deferral_102809_16.07E Wild Horse Wind Expansionwrkingfile SF 3" xfId="4093"/>
    <cellStyle name="_DEM-WP(C) Costs not in AURORA 2006GRC_(C) WHE Proforma with ITC cash grant 10 Yr Amort_for deferral_102809_16.07E Wild Horse Wind Expansionwrkingfile SF_DEM-WP(C) ENERG10C--ctn Mid-C_042010 2010GRC" xfId="4094"/>
    <cellStyle name="_DEM-WP(C) Costs not in AURORA 2006GRC_(C) WHE Proforma with ITC cash grant 10 Yr Amort_for deferral_102809_16.07E Wild Horse Wind Expansionwrkingfile_DEM-WP(C) ENERG10C--ctn Mid-C_042010 2010GRC" xfId="4095"/>
    <cellStyle name="_DEM-WP(C) Costs not in AURORA 2006GRC_(C) WHE Proforma with ITC cash grant 10 Yr Amort_for deferral_102809_16.37E Wild Horse Expansion DeferralRevwrkingfile SF" xfId="4096"/>
    <cellStyle name="_DEM-WP(C) Costs not in AURORA 2006GRC_(C) WHE Proforma with ITC cash grant 10 Yr Amort_for deferral_102809_16.37E Wild Horse Expansion DeferralRevwrkingfile SF 2" xfId="4097"/>
    <cellStyle name="_DEM-WP(C) Costs not in AURORA 2006GRC_(C) WHE Proforma with ITC cash grant 10 Yr Amort_for deferral_102809_16.37E Wild Horse Expansion DeferralRevwrkingfile SF 2 2" xfId="4098"/>
    <cellStyle name="_DEM-WP(C) Costs not in AURORA 2006GRC_(C) WHE Proforma with ITC cash grant 10 Yr Amort_for deferral_102809_16.37E Wild Horse Expansion DeferralRevwrkingfile SF 3" xfId="4099"/>
    <cellStyle name="_DEM-WP(C) Costs not in AURORA 2006GRC_(C) WHE Proforma with ITC cash grant 10 Yr Amort_for deferral_102809_16.37E Wild Horse Expansion DeferralRevwrkingfile SF_DEM-WP(C) ENERG10C--ctn Mid-C_042010 2010GRC" xfId="4100"/>
    <cellStyle name="_DEM-WP(C) Costs not in AURORA 2006GRC_(C) WHE Proforma with ITC cash grant 10 Yr Amort_for deferral_102809_DEM-WP(C) ENERG10C--ctn Mid-C_042010 2010GRC" xfId="4101"/>
    <cellStyle name="_DEM-WP(C) Costs not in AURORA 2006GRC_(C) WHE Proforma with ITC cash grant 10 Yr Amort_for rebuttal_120709" xfId="4102"/>
    <cellStyle name="_DEM-WP(C) Costs not in AURORA 2006GRC_(C) WHE Proforma with ITC cash grant 10 Yr Amort_for rebuttal_120709 2" xfId="4103"/>
    <cellStyle name="_DEM-WP(C) Costs not in AURORA 2006GRC_(C) WHE Proforma with ITC cash grant 10 Yr Amort_for rebuttal_120709 2 2" xfId="4104"/>
    <cellStyle name="_DEM-WP(C) Costs not in AURORA 2006GRC_(C) WHE Proforma with ITC cash grant 10 Yr Amort_for rebuttal_120709 3" xfId="4105"/>
    <cellStyle name="_DEM-WP(C) Costs not in AURORA 2006GRC_(C) WHE Proforma with ITC cash grant 10 Yr Amort_for rebuttal_120709_DEM-WP(C) ENERG10C--ctn Mid-C_042010 2010GRC" xfId="4106"/>
    <cellStyle name="_DEM-WP(C) Costs not in AURORA 2006GRC_04.07E Wild Horse Wind Expansion" xfId="4107"/>
    <cellStyle name="_DEM-WP(C) Costs not in AURORA 2006GRC_04.07E Wild Horse Wind Expansion 2" xfId="4108"/>
    <cellStyle name="_DEM-WP(C) Costs not in AURORA 2006GRC_04.07E Wild Horse Wind Expansion 2 2" xfId="4109"/>
    <cellStyle name="_DEM-WP(C) Costs not in AURORA 2006GRC_04.07E Wild Horse Wind Expansion 3" xfId="4110"/>
    <cellStyle name="_DEM-WP(C) Costs not in AURORA 2006GRC_04.07E Wild Horse Wind Expansion_16.07E Wild Horse Wind Expansionwrkingfile" xfId="4111"/>
    <cellStyle name="_DEM-WP(C) Costs not in AURORA 2006GRC_04.07E Wild Horse Wind Expansion_16.07E Wild Horse Wind Expansionwrkingfile 2" xfId="4112"/>
    <cellStyle name="_DEM-WP(C) Costs not in AURORA 2006GRC_04.07E Wild Horse Wind Expansion_16.07E Wild Horse Wind Expansionwrkingfile 2 2" xfId="4113"/>
    <cellStyle name="_DEM-WP(C) Costs not in AURORA 2006GRC_04.07E Wild Horse Wind Expansion_16.07E Wild Horse Wind Expansionwrkingfile 3" xfId="4114"/>
    <cellStyle name="_DEM-WP(C) Costs not in AURORA 2006GRC_04.07E Wild Horse Wind Expansion_16.07E Wild Horse Wind Expansionwrkingfile SF" xfId="4115"/>
    <cellStyle name="_DEM-WP(C) Costs not in AURORA 2006GRC_04.07E Wild Horse Wind Expansion_16.07E Wild Horse Wind Expansionwrkingfile SF 2" xfId="4116"/>
    <cellStyle name="_DEM-WP(C) Costs not in AURORA 2006GRC_04.07E Wild Horse Wind Expansion_16.07E Wild Horse Wind Expansionwrkingfile SF 2 2" xfId="4117"/>
    <cellStyle name="_DEM-WP(C) Costs not in AURORA 2006GRC_04.07E Wild Horse Wind Expansion_16.07E Wild Horse Wind Expansionwrkingfile SF 3" xfId="4118"/>
    <cellStyle name="_DEM-WP(C) Costs not in AURORA 2006GRC_04.07E Wild Horse Wind Expansion_16.07E Wild Horse Wind Expansionwrkingfile SF_DEM-WP(C) ENERG10C--ctn Mid-C_042010 2010GRC" xfId="4119"/>
    <cellStyle name="_DEM-WP(C) Costs not in AURORA 2006GRC_04.07E Wild Horse Wind Expansion_16.07E Wild Horse Wind Expansionwrkingfile_DEM-WP(C) ENERG10C--ctn Mid-C_042010 2010GRC" xfId="4120"/>
    <cellStyle name="_DEM-WP(C) Costs not in AURORA 2006GRC_04.07E Wild Horse Wind Expansion_16.37E Wild Horse Expansion DeferralRevwrkingfile SF" xfId="4121"/>
    <cellStyle name="_DEM-WP(C) Costs not in AURORA 2006GRC_04.07E Wild Horse Wind Expansion_16.37E Wild Horse Expansion DeferralRevwrkingfile SF 2" xfId="4122"/>
    <cellStyle name="_DEM-WP(C) Costs not in AURORA 2006GRC_04.07E Wild Horse Wind Expansion_16.37E Wild Horse Expansion DeferralRevwrkingfile SF 2 2" xfId="4123"/>
    <cellStyle name="_DEM-WP(C) Costs not in AURORA 2006GRC_04.07E Wild Horse Wind Expansion_16.37E Wild Horse Expansion DeferralRevwrkingfile SF 3" xfId="4124"/>
    <cellStyle name="_DEM-WP(C) Costs not in AURORA 2006GRC_04.07E Wild Horse Wind Expansion_16.37E Wild Horse Expansion DeferralRevwrkingfile SF_DEM-WP(C) ENERG10C--ctn Mid-C_042010 2010GRC" xfId="4125"/>
    <cellStyle name="_DEM-WP(C) Costs not in AURORA 2006GRC_04.07E Wild Horse Wind Expansion_DEM-WP(C) ENERG10C--ctn Mid-C_042010 2010GRC" xfId="4126"/>
    <cellStyle name="_DEM-WP(C) Costs not in AURORA 2006GRC_16.07E Wild Horse Wind Expansionwrkingfile" xfId="4127"/>
    <cellStyle name="_DEM-WP(C) Costs not in AURORA 2006GRC_16.07E Wild Horse Wind Expansionwrkingfile 2" xfId="4128"/>
    <cellStyle name="_DEM-WP(C) Costs not in AURORA 2006GRC_16.07E Wild Horse Wind Expansionwrkingfile 2 2" xfId="4129"/>
    <cellStyle name="_DEM-WP(C) Costs not in AURORA 2006GRC_16.07E Wild Horse Wind Expansionwrkingfile 3" xfId="4130"/>
    <cellStyle name="_DEM-WP(C) Costs not in AURORA 2006GRC_16.07E Wild Horse Wind Expansionwrkingfile SF" xfId="4131"/>
    <cellStyle name="_DEM-WP(C) Costs not in AURORA 2006GRC_16.07E Wild Horse Wind Expansionwrkingfile SF 2" xfId="4132"/>
    <cellStyle name="_DEM-WP(C) Costs not in AURORA 2006GRC_16.07E Wild Horse Wind Expansionwrkingfile SF 2 2" xfId="4133"/>
    <cellStyle name="_DEM-WP(C) Costs not in AURORA 2006GRC_16.07E Wild Horse Wind Expansionwrkingfile SF 3" xfId="4134"/>
    <cellStyle name="_DEM-WP(C) Costs not in AURORA 2006GRC_16.07E Wild Horse Wind Expansionwrkingfile SF_DEM-WP(C) ENERG10C--ctn Mid-C_042010 2010GRC" xfId="4135"/>
    <cellStyle name="_DEM-WP(C) Costs not in AURORA 2006GRC_16.07E Wild Horse Wind Expansionwrkingfile_DEM-WP(C) ENERG10C--ctn Mid-C_042010 2010GRC" xfId="4136"/>
    <cellStyle name="_DEM-WP(C) Costs not in AURORA 2006GRC_16.37E Wild Horse Expansion DeferralRevwrkingfile SF" xfId="4137"/>
    <cellStyle name="_DEM-WP(C) Costs not in AURORA 2006GRC_16.37E Wild Horse Expansion DeferralRevwrkingfile SF 2" xfId="4138"/>
    <cellStyle name="_DEM-WP(C) Costs not in AURORA 2006GRC_16.37E Wild Horse Expansion DeferralRevwrkingfile SF 2 2" xfId="4139"/>
    <cellStyle name="_DEM-WP(C) Costs not in AURORA 2006GRC_16.37E Wild Horse Expansion DeferralRevwrkingfile SF 3" xfId="4140"/>
    <cellStyle name="_DEM-WP(C) Costs not in AURORA 2006GRC_16.37E Wild Horse Expansion DeferralRevwrkingfile SF_DEM-WP(C) ENERG10C--ctn Mid-C_042010 2010GRC" xfId="4141"/>
    <cellStyle name="_DEM-WP(C) Costs not in AURORA 2006GRC_2009 Compliance Filing PCA Exhibits for GRC" xfId="4142"/>
    <cellStyle name="_DEM-WP(C) Costs not in AURORA 2006GRC_2009 GRC Compl Filing - Exhibit D" xfId="4143"/>
    <cellStyle name="_DEM-WP(C) Costs not in AURORA 2006GRC_2009 GRC Compl Filing - Exhibit D 2" xfId="4144"/>
    <cellStyle name="_DEM-WP(C) Costs not in AURORA 2006GRC_2009 GRC Compl Filing - Exhibit D_DEM-WP(C) ENERG10C--ctn Mid-C_042010 2010GRC" xfId="4145"/>
    <cellStyle name="_DEM-WP(C) Costs not in AURORA 2006GRC_3.01 Income Statement" xfId="74"/>
    <cellStyle name="_DEM-WP(C) Costs not in AURORA 2006GRC_4 31 Regulatory Assets and Liabilities  7 06- Exhibit D" xfId="4146"/>
    <cellStyle name="_DEM-WP(C) Costs not in AURORA 2006GRC_4 31 Regulatory Assets and Liabilities  7 06- Exhibit D 2" xfId="4147"/>
    <cellStyle name="_DEM-WP(C) Costs not in AURORA 2006GRC_4 31 Regulatory Assets and Liabilities  7 06- Exhibit D 2 2" xfId="4148"/>
    <cellStyle name="_DEM-WP(C) Costs not in AURORA 2006GRC_4 31 Regulatory Assets and Liabilities  7 06- Exhibit D 3" xfId="4149"/>
    <cellStyle name="_DEM-WP(C) Costs not in AURORA 2006GRC_4 31 Regulatory Assets and Liabilities  7 06- Exhibit D_DEM-WP(C) ENERG10C--ctn Mid-C_042010 2010GRC" xfId="4150"/>
    <cellStyle name="_DEM-WP(C) Costs not in AURORA 2006GRC_4 31 Regulatory Assets and Liabilities  7 06- Exhibit D_NIM Summary" xfId="4151"/>
    <cellStyle name="_DEM-WP(C) Costs not in AURORA 2006GRC_4 31 Regulatory Assets and Liabilities  7 06- Exhibit D_NIM Summary 2" xfId="4152"/>
    <cellStyle name="_DEM-WP(C) Costs not in AURORA 2006GRC_4 31 Regulatory Assets and Liabilities  7 06- Exhibit D_NIM Summary_DEM-WP(C) ENERG10C--ctn Mid-C_042010 2010GRC" xfId="4153"/>
    <cellStyle name="_DEM-WP(C) Costs not in AURORA 2006GRC_4 31E Reg Asset  Liab and EXH D" xfId="4154"/>
    <cellStyle name="_DEM-WP(C) Costs not in AURORA 2006GRC_4 31E Reg Asset  Liab and EXH D _ Aug 10 Filing (2)" xfId="4155"/>
    <cellStyle name="_DEM-WP(C) Costs not in AURORA 2006GRC_4 32 Regulatory Assets and Liabilities  7 06- Exhibit D" xfId="4156"/>
    <cellStyle name="_DEM-WP(C) Costs not in AURORA 2006GRC_4 32 Regulatory Assets and Liabilities  7 06- Exhibit D 2" xfId="4157"/>
    <cellStyle name="_DEM-WP(C) Costs not in AURORA 2006GRC_4 32 Regulatory Assets and Liabilities  7 06- Exhibit D 2 2" xfId="4158"/>
    <cellStyle name="_DEM-WP(C) Costs not in AURORA 2006GRC_4 32 Regulatory Assets and Liabilities  7 06- Exhibit D 3" xfId="4159"/>
    <cellStyle name="_DEM-WP(C) Costs not in AURORA 2006GRC_4 32 Regulatory Assets and Liabilities  7 06- Exhibit D_DEM-WP(C) ENERG10C--ctn Mid-C_042010 2010GRC" xfId="4160"/>
    <cellStyle name="_DEM-WP(C) Costs not in AURORA 2006GRC_4 32 Regulatory Assets and Liabilities  7 06- Exhibit D_NIM Summary" xfId="4161"/>
    <cellStyle name="_DEM-WP(C) Costs not in AURORA 2006GRC_4 32 Regulatory Assets and Liabilities  7 06- Exhibit D_NIM Summary 2" xfId="4162"/>
    <cellStyle name="_DEM-WP(C) Costs not in AURORA 2006GRC_4 32 Regulatory Assets and Liabilities  7 06- Exhibit D_NIM Summary_DEM-WP(C) ENERG10C--ctn Mid-C_042010 2010GRC" xfId="4163"/>
    <cellStyle name="_DEM-WP(C) Costs not in AURORA 2006GRC_AURORA Total New" xfId="4164"/>
    <cellStyle name="_DEM-WP(C) Costs not in AURORA 2006GRC_AURORA Total New 2" xfId="4165"/>
    <cellStyle name="_DEM-WP(C) Costs not in AURORA 2006GRC_Book2" xfId="4166"/>
    <cellStyle name="_DEM-WP(C) Costs not in AURORA 2006GRC_Book2 2" xfId="4167"/>
    <cellStyle name="_DEM-WP(C) Costs not in AURORA 2006GRC_Book2 2 2" xfId="4168"/>
    <cellStyle name="_DEM-WP(C) Costs not in AURORA 2006GRC_Book2 3" xfId="4169"/>
    <cellStyle name="_DEM-WP(C) Costs not in AURORA 2006GRC_Book2_Adj Bench DR 3 for Initial Briefs (Electric)" xfId="4170"/>
    <cellStyle name="_DEM-WP(C) Costs not in AURORA 2006GRC_Book2_Adj Bench DR 3 for Initial Briefs (Electric) 2" xfId="4171"/>
    <cellStyle name="_DEM-WP(C) Costs not in AURORA 2006GRC_Book2_Adj Bench DR 3 for Initial Briefs (Electric) 2 2" xfId="4172"/>
    <cellStyle name="_DEM-WP(C) Costs not in AURORA 2006GRC_Book2_Adj Bench DR 3 for Initial Briefs (Electric) 3" xfId="4173"/>
    <cellStyle name="_DEM-WP(C) Costs not in AURORA 2006GRC_Book2_Adj Bench DR 3 for Initial Briefs (Electric)_DEM-WP(C) ENERG10C--ctn Mid-C_042010 2010GRC" xfId="4174"/>
    <cellStyle name="_DEM-WP(C) Costs not in AURORA 2006GRC_Book2_DEM-WP(C) ENERG10C--ctn Mid-C_042010 2010GRC" xfId="4175"/>
    <cellStyle name="_DEM-WP(C) Costs not in AURORA 2006GRC_Book2_Electric Rev Req Model (2009 GRC) Rebuttal" xfId="4176"/>
    <cellStyle name="_DEM-WP(C) Costs not in AURORA 2006GRC_Book2_Electric Rev Req Model (2009 GRC) Rebuttal 2" xfId="4177"/>
    <cellStyle name="_DEM-WP(C) Costs not in AURORA 2006GRC_Book2_Electric Rev Req Model (2009 GRC) Rebuttal 2 2" xfId="4178"/>
    <cellStyle name="_DEM-WP(C) Costs not in AURORA 2006GRC_Book2_Electric Rev Req Model (2009 GRC) Rebuttal 3" xfId="4179"/>
    <cellStyle name="_DEM-WP(C) Costs not in AURORA 2006GRC_Book2_Electric Rev Req Model (2009 GRC) Rebuttal REmoval of New  WH Solar AdjustMI" xfId="4180"/>
    <cellStyle name="_DEM-WP(C) Costs not in AURORA 2006GRC_Book2_Electric Rev Req Model (2009 GRC) Rebuttal REmoval of New  WH Solar AdjustMI 2" xfId="4181"/>
    <cellStyle name="_DEM-WP(C) Costs not in AURORA 2006GRC_Book2_Electric Rev Req Model (2009 GRC) Rebuttal REmoval of New  WH Solar AdjustMI 2 2" xfId="4182"/>
    <cellStyle name="_DEM-WP(C) Costs not in AURORA 2006GRC_Book2_Electric Rev Req Model (2009 GRC) Rebuttal REmoval of New  WH Solar AdjustMI 3" xfId="4183"/>
    <cellStyle name="_DEM-WP(C) Costs not in AURORA 2006GRC_Book2_Electric Rev Req Model (2009 GRC) Rebuttal REmoval of New  WH Solar AdjustMI_DEM-WP(C) ENERG10C--ctn Mid-C_042010 2010GRC" xfId="4184"/>
    <cellStyle name="_DEM-WP(C) Costs not in AURORA 2006GRC_Book2_Electric Rev Req Model (2009 GRC) Revised 01-18-2010" xfId="4185"/>
    <cellStyle name="_DEM-WP(C) Costs not in AURORA 2006GRC_Book2_Electric Rev Req Model (2009 GRC) Revised 01-18-2010 2" xfId="4186"/>
    <cellStyle name="_DEM-WP(C) Costs not in AURORA 2006GRC_Book2_Electric Rev Req Model (2009 GRC) Revised 01-18-2010 2 2" xfId="4187"/>
    <cellStyle name="_DEM-WP(C) Costs not in AURORA 2006GRC_Book2_Electric Rev Req Model (2009 GRC) Revised 01-18-2010 3" xfId="4188"/>
    <cellStyle name="_DEM-WP(C) Costs not in AURORA 2006GRC_Book2_Electric Rev Req Model (2009 GRC) Revised 01-18-2010_DEM-WP(C) ENERG10C--ctn Mid-C_042010 2010GRC" xfId="4189"/>
    <cellStyle name="_DEM-WP(C) Costs not in AURORA 2006GRC_Book2_Final Order Electric EXHIBIT A-1" xfId="4190"/>
    <cellStyle name="_DEM-WP(C) Costs not in AURORA 2006GRC_Book2_Final Order Electric EXHIBIT A-1 2" xfId="4191"/>
    <cellStyle name="_DEM-WP(C) Costs not in AURORA 2006GRC_Book2_Final Order Electric EXHIBIT A-1 2 2" xfId="4192"/>
    <cellStyle name="_DEM-WP(C) Costs not in AURORA 2006GRC_Book2_Final Order Electric EXHIBIT A-1 3" xfId="4193"/>
    <cellStyle name="_DEM-WP(C) Costs not in AURORA 2006GRC_Book4" xfId="4194"/>
    <cellStyle name="_DEM-WP(C) Costs not in AURORA 2006GRC_Book4 2" xfId="4195"/>
    <cellStyle name="_DEM-WP(C) Costs not in AURORA 2006GRC_Book4 2 2" xfId="4196"/>
    <cellStyle name="_DEM-WP(C) Costs not in AURORA 2006GRC_Book4 3" xfId="4197"/>
    <cellStyle name="_DEM-WP(C) Costs not in AURORA 2006GRC_Book4_DEM-WP(C) ENERG10C--ctn Mid-C_042010 2010GRC" xfId="4198"/>
    <cellStyle name="_DEM-WP(C) Costs not in AURORA 2006GRC_Book9" xfId="75"/>
    <cellStyle name="_DEM-WP(C) Costs not in AURORA 2006GRC_Book9 2" xfId="4199"/>
    <cellStyle name="_DEM-WP(C) Costs not in AURORA 2006GRC_Book9 2 2" xfId="4200"/>
    <cellStyle name="_DEM-WP(C) Costs not in AURORA 2006GRC_Book9 3" xfId="4201"/>
    <cellStyle name="_DEM-WP(C) Costs not in AURORA 2006GRC_Book9_DEM-WP(C) ENERG10C--ctn Mid-C_042010 2010GRC" xfId="4202"/>
    <cellStyle name="_DEM-WP(C) Costs not in AURORA 2006GRC_Chelan PUD Power Costs (8-10)" xfId="4203"/>
    <cellStyle name="_DEM-WP(C) Costs not in AURORA 2006GRC_DEM-WP(C) Chelan Power Costs" xfId="4204"/>
    <cellStyle name="_DEM-WP(C) Costs not in AURORA 2006GRC_DEM-WP(C) ENERG10C--ctn Mid-C_042010 2010GRC" xfId="4205"/>
    <cellStyle name="_DEM-WP(C) Costs not in AURORA 2006GRC_DEM-WP(C) Gas Transport 2010GRC" xfId="4206"/>
    <cellStyle name="_DEM-WP(C) Costs not in AURORA 2006GRC_Electric COS Inputs" xfId="4207"/>
    <cellStyle name="_DEM-WP(C) Costs not in AURORA 2006GRC_Electric COS Inputs 2" xfId="4208"/>
    <cellStyle name="_DEM-WP(C) Costs not in AURORA 2006GRC_Electric COS Inputs 2 2" xfId="4209"/>
    <cellStyle name="_DEM-WP(C) Costs not in AURORA 2006GRC_Electric COS Inputs 2 2 2" xfId="4210"/>
    <cellStyle name="_DEM-WP(C) Costs not in AURORA 2006GRC_Electric COS Inputs 2 3" xfId="4211"/>
    <cellStyle name="_DEM-WP(C) Costs not in AURORA 2006GRC_Electric COS Inputs 2 3 2" xfId="4212"/>
    <cellStyle name="_DEM-WP(C) Costs not in AURORA 2006GRC_Electric COS Inputs 2 4" xfId="4213"/>
    <cellStyle name="_DEM-WP(C) Costs not in AURORA 2006GRC_Electric COS Inputs 2 4 2" xfId="4214"/>
    <cellStyle name="_DEM-WP(C) Costs not in AURORA 2006GRC_Electric COS Inputs 3" xfId="4215"/>
    <cellStyle name="_DEM-WP(C) Costs not in AURORA 2006GRC_Electric COS Inputs 3 2" xfId="4216"/>
    <cellStyle name="_DEM-WP(C) Costs not in AURORA 2006GRC_Electric COS Inputs 4" xfId="4217"/>
    <cellStyle name="_DEM-WP(C) Costs not in AURORA 2006GRC_Electric COS Inputs 4 2" xfId="4218"/>
    <cellStyle name="_DEM-WP(C) Costs not in AURORA 2006GRC_Electric COS Inputs 5" xfId="4219"/>
    <cellStyle name="_DEM-WP(C) Costs not in AURORA 2006GRC_Electric COS Inputs 6" xfId="4220"/>
    <cellStyle name="_DEM-WP(C) Costs not in AURORA 2006GRC_LSRWEP LGIA like Acctg Petition Aug 2010" xfId="4221"/>
    <cellStyle name="_DEM-WP(C) Costs not in AURORA 2006GRC_NIM Summary" xfId="4222"/>
    <cellStyle name="_DEM-WP(C) Costs not in AURORA 2006GRC_NIM Summary 09GRC" xfId="4223"/>
    <cellStyle name="_DEM-WP(C) Costs not in AURORA 2006GRC_NIM Summary 09GRC 2" xfId="4224"/>
    <cellStyle name="_DEM-WP(C) Costs not in AURORA 2006GRC_NIM Summary 09GRC_DEM-WP(C) ENERG10C--ctn Mid-C_042010 2010GRC" xfId="4225"/>
    <cellStyle name="_DEM-WP(C) Costs not in AURORA 2006GRC_NIM Summary 2" xfId="4226"/>
    <cellStyle name="_DEM-WP(C) Costs not in AURORA 2006GRC_NIM Summary 3" xfId="4227"/>
    <cellStyle name="_DEM-WP(C) Costs not in AURORA 2006GRC_NIM Summary 4" xfId="4228"/>
    <cellStyle name="_DEM-WP(C) Costs not in AURORA 2006GRC_NIM Summary 5" xfId="4229"/>
    <cellStyle name="_DEM-WP(C) Costs not in AURORA 2006GRC_NIM Summary 6" xfId="4230"/>
    <cellStyle name="_DEM-WP(C) Costs not in AURORA 2006GRC_NIM Summary 7" xfId="4231"/>
    <cellStyle name="_DEM-WP(C) Costs not in AURORA 2006GRC_NIM Summary 8" xfId="4232"/>
    <cellStyle name="_DEM-WP(C) Costs not in AURORA 2006GRC_NIM Summary 9" xfId="4233"/>
    <cellStyle name="_DEM-WP(C) Costs not in AURORA 2006GRC_NIM Summary_DEM-WP(C) ENERG10C--ctn Mid-C_042010 2010GRC" xfId="4234"/>
    <cellStyle name="_DEM-WP(C) Costs not in AURORA 2006GRC_PCA 10 -  Exhibit D from A Kellogg Jan 2011" xfId="4235"/>
    <cellStyle name="_DEM-WP(C) Costs not in AURORA 2006GRC_PCA 10 -  Exhibit D from A Kellogg July 2011" xfId="4236"/>
    <cellStyle name="_DEM-WP(C) Costs not in AURORA 2006GRC_PCA 10 -  Exhibit D from S Free Rcv'd 12-11" xfId="4237"/>
    <cellStyle name="_DEM-WP(C) Costs not in AURORA 2006GRC_PCA 9 -  Exhibit D April 2010" xfId="4238"/>
    <cellStyle name="_DEM-WP(C) Costs not in AURORA 2006GRC_PCA 9 -  Exhibit D April 2010 (3)" xfId="4239"/>
    <cellStyle name="_DEM-WP(C) Costs not in AURORA 2006GRC_PCA 9 -  Exhibit D April 2010 (3) 2" xfId="4240"/>
    <cellStyle name="_DEM-WP(C) Costs not in AURORA 2006GRC_PCA 9 -  Exhibit D April 2010 (3)_DEM-WP(C) ENERG10C--ctn Mid-C_042010 2010GRC" xfId="4241"/>
    <cellStyle name="_DEM-WP(C) Costs not in AURORA 2006GRC_PCA 9 -  Exhibit D Nov 2010" xfId="4242"/>
    <cellStyle name="_DEM-WP(C) Costs not in AURORA 2006GRC_PCA 9 - Exhibit D at August 2010" xfId="4243"/>
    <cellStyle name="_DEM-WP(C) Costs not in AURORA 2006GRC_PCA 9 - Exhibit D June 2010 GRC" xfId="4244"/>
    <cellStyle name="_DEM-WP(C) Costs not in AURORA 2006GRC_Power Costs - Comparison bx Rbtl-Staff-Jt-PC" xfId="4245"/>
    <cellStyle name="_DEM-WP(C) Costs not in AURORA 2006GRC_Power Costs - Comparison bx Rbtl-Staff-Jt-PC 2" xfId="4246"/>
    <cellStyle name="_DEM-WP(C) Costs not in AURORA 2006GRC_Power Costs - Comparison bx Rbtl-Staff-Jt-PC 2 2" xfId="4247"/>
    <cellStyle name="_DEM-WP(C) Costs not in AURORA 2006GRC_Power Costs - Comparison bx Rbtl-Staff-Jt-PC 3" xfId="4248"/>
    <cellStyle name="_DEM-WP(C) Costs not in AURORA 2006GRC_Power Costs - Comparison bx Rbtl-Staff-Jt-PC_Adj Bench DR 3 for Initial Briefs (Electric)" xfId="4249"/>
    <cellStyle name="_DEM-WP(C) Costs not in AURORA 2006GRC_Power Costs - Comparison bx Rbtl-Staff-Jt-PC_Adj Bench DR 3 for Initial Briefs (Electric) 2" xfId="4250"/>
    <cellStyle name="_DEM-WP(C) Costs not in AURORA 2006GRC_Power Costs - Comparison bx Rbtl-Staff-Jt-PC_Adj Bench DR 3 for Initial Briefs (Electric) 2 2" xfId="4251"/>
    <cellStyle name="_DEM-WP(C) Costs not in AURORA 2006GRC_Power Costs - Comparison bx Rbtl-Staff-Jt-PC_Adj Bench DR 3 for Initial Briefs (Electric) 3" xfId="4252"/>
    <cellStyle name="_DEM-WP(C) Costs not in AURORA 2006GRC_Power Costs - Comparison bx Rbtl-Staff-Jt-PC_Adj Bench DR 3 for Initial Briefs (Electric)_DEM-WP(C) ENERG10C--ctn Mid-C_042010 2010GRC" xfId="4253"/>
    <cellStyle name="_DEM-WP(C) Costs not in AURORA 2006GRC_Power Costs - Comparison bx Rbtl-Staff-Jt-PC_DEM-WP(C) ENERG10C--ctn Mid-C_042010 2010GRC" xfId="4254"/>
    <cellStyle name="_DEM-WP(C) Costs not in AURORA 2006GRC_Power Costs - Comparison bx Rbtl-Staff-Jt-PC_Electric Rev Req Model (2009 GRC) Rebuttal" xfId="4255"/>
    <cellStyle name="_DEM-WP(C) Costs not in AURORA 2006GRC_Power Costs - Comparison bx Rbtl-Staff-Jt-PC_Electric Rev Req Model (2009 GRC) Rebuttal 2" xfId="4256"/>
    <cellStyle name="_DEM-WP(C) Costs not in AURORA 2006GRC_Power Costs - Comparison bx Rbtl-Staff-Jt-PC_Electric Rev Req Model (2009 GRC) Rebuttal 2 2" xfId="4257"/>
    <cellStyle name="_DEM-WP(C) Costs not in AURORA 2006GRC_Power Costs - Comparison bx Rbtl-Staff-Jt-PC_Electric Rev Req Model (2009 GRC) Rebuttal 3" xfId="4258"/>
    <cellStyle name="_DEM-WP(C) Costs not in AURORA 2006GRC_Power Costs - Comparison bx Rbtl-Staff-Jt-PC_Electric Rev Req Model (2009 GRC) Rebuttal REmoval of New  WH Solar AdjustMI" xfId="4259"/>
    <cellStyle name="_DEM-WP(C) Costs not in AURORA 2006GRC_Power Costs - Comparison bx Rbtl-Staff-Jt-PC_Electric Rev Req Model (2009 GRC) Rebuttal REmoval of New  WH Solar AdjustMI 2" xfId="4260"/>
    <cellStyle name="_DEM-WP(C) Costs not in AURORA 2006GRC_Power Costs - Comparison bx Rbtl-Staff-Jt-PC_Electric Rev Req Model (2009 GRC) Rebuttal REmoval of New  WH Solar AdjustMI 2 2" xfId="4261"/>
    <cellStyle name="_DEM-WP(C) Costs not in AURORA 2006GRC_Power Costs - Comparison bx Rbtl-Staff-Jt-PC_Electric Rev Req Model (2009 GRC) Rebuttal REmoval of New  WH Solar AdjustMI 3" xfId="4262"/>
    <cellStyle name="_DEM-WP(C) Costs not in AURORA 2006GRC_Power Costs - Comparison bx Rbtl-Staff-Jt-PC_Electric Rev Req Model (2009 GRC) Rebuttal REmoval of New  WH Solar AdjustMI_DEM-WP(C) ENERG10C--ctn Mid-C_042010 2010GRC" xfId="4263"/>
    <cellStyle name="_DEM-WP(C) Costs not in AURORA 2006GRC_Power Costs - Comparison bx Rbtl-Staff-Jt-PC_Electric Rev Req Model (2009 GRC) Revised 01-18-2010" xfId="4264"/>
    <cellStyle name="_DEM-WP(C) Costs not in AURORA 2006GRC_Power Costs - Comparison bx Rbtl-Staff-Jt-PC_Electric Rev Req Model (2009 GRC) Revised 01-18-2010 2" xfId="4265"/>
    <cellStyle name="_DEM-WP(C) Costs not in AURORA 2006GRC_Power Costs - Comparison bx Rbtl-Staff-Jt-PC_Electric Rev Req Model (2009 GRC) Revised 01-18-2010 2 2" xfId="4266"/>
    <cellStyle name="_DEM-WP(C) Costs not in AURORA 2006GRC_Power Costs - Comparison bx Rbtl-Staff-Jt-PC_Electric Rev Req Model (2009 GRC) Revised 01-18-2010 3" xfId="4267"/>
    <cellStyle name="_DEM-WP(C) Costs not in AURORA 2006GRC_Power Costs - Comparison bx Rbtl-Staff-Jt-PC_Electric Rev Req Model (2009 GRC) Revised 01-18-2010_DEM-WP(C) ENERG10C--ctn Mid-C_042010 2010GRC" xfId="4268"/>
    <cellStyle name="_DEM-WP(C) Costs not in AURORA 2006GRC_Power Costs - Comparison bx Rbtl-Staff-Jt-PC_Final Order Electric EXHIBIT A-1" xfId="4269"/>
    <cellStyle name="_DEM-WP(C) Costs not in AURORA 2006GRC_Power Costs - Comparison bx Rbtl-Staff-Jt-PC_Final Order Electric EXHIBIT A-1 2" xfId="4270"/>
    <cellStyle name="_DEM-WP(C) Costs not in AURORA 2006GRC_Power Costs - Comparison bx Rbtl-Staff-Jt-PC_Final Order Electric EXHIBIT A-1 2 2" xfId="4271"/>
    <cellStyle name="_DEM-WP(C) Costs not in AURORA 2006GRC_Power Costs - Comparison bx Rbtl-Staff-Jt-PC_Final Order Electric EXHIBIT A-1 3" xfId="4272"/>
    <cellStyle name="_DEM-WP(C) Costs not in AURORA 2006GRC_Production Adj 4.37" xfId="4273"/>
    <cellStyle name="_DEM-WP(C) Costs not in AURORA 2006GRC_Production Adj 4.37 2" xfId="4274"/>
    <cellStyle name="_DEM-WP(C) Costs not in AURORA 2006GRC_Production Adj 4.37 2 2" xfId="4275"/>
    <cellStyle name="_DEM-WP(C) Costs not in AURORA 2006GRC_Production Adj 4.37 3" xfId="4276"/>
    <cellStyle name="_DEM-WP(C) Costs not in AURORA 2006GRC_Purchased Power Adj 4.03" xfId="4277"/>
    <cellStyle name="_DEM-WP(C) Costs not in AURORA 2006GRC_Purchased Power Adj 4.03 2" xfId="4278"/>
    <cellStyle name="_DEM-WP(C) Costs not in AURORA 2006GRC_Purchased Power Adj 4.03 2 2" xfId="4279"/>
    <cellStyle name="_DEM-WP(C) Costs not in AURORA 2006GRC_Purchased Power Adj 4.03 3" xfId="4280"/>
    <cellStyle name="_DEM-WP(C) Costs not in AURORA 2006GRC_Rebuttal Power Costs" xfId="4281"/>
    <cellStyle name="_DEM-WP(C) Costs not in AURORA 2006GRC_Rebuttal Power Costs 2" xfId="4282"/>
    <cellStyle name="_DEM-WP(C) Costs not in AURORA 2006GRC_Rebuttal Power Costs 2 2" xfId="4283"/>
    <cellStyle name="_DEM-WP(C) Costs not in AURORA 2006GRC_Rebuttal Power Costs 3" xfId="4284"/>
    <cellStyle name="_DEM-WP(C) Costs not in AURORA 2006GRC_Rebuttal Power Costs_Adj Bench DR 3 for Initial Briefs (Electric)" xfId="4285"/>
    <cellStyle name="_DEM-WP(C) Costs not in AURORA 2006GRC_Rebuttal Power Costs_Adj Bench DR 3 for Initial Briefs (Electric) 2" xfId="4286"/>
    <cellStyle name="_DEM-WP(C) Costs not in AURORA 2006GRC_Rebuttal Power Costs_Adj Bench DR 3 for Initial Briefs (Electric) 2 2" xfId="4287"/>
    <cellStyle name="_DEM-WP(C) Costs not in AURORA 2006GRC_Rebuttal Power Costs_Adj Bench DR 3 for Initial Briefs (Electric) 3" xfId="4288"/>
    <cellStyle name="_DEM-WP(C) Costs not in AURORA 2006GRC_Rebuttal Power Costs_Adj Bench DR 3 for Initial Briefs (Electric)_DEM-WP(C) ENERG10C--ctn Mid-C_042010 2010GRC" xfId="4289"/>
    <cellStyle name="_DEM-WP(C) Costs not in AURORA 2006GRC_Rebuttal Power Costs_DEM-WP(C) ENERG10C--ctn Mid-C_042010 2010GRC" xfId="4290"/>
    <cellStyle name="_DEM-WP(C) Costs not in AURORA 2006GRC_Rebuttal Power Costs_Electric Rev Req Model (2009 GRC) Rebuttal" xfId="4291"/>
    <cellStyle name="_DEM-WP(C) Costs not in AURORA 2006GRC_Rebuttal Power Costs_Electric Rev Req Model (2009 GRC) Rebuttal 2" xfId="4292"/>
    <cellStyle name="_DEM-WP(C) Costs not in AURORA 2006GRC_Rebuttal Power Costs_Electric Rev Req Model (2009 GRC) Rebuttal 2 2" xfId="4293"/>
    <cellStyle name="_DEM-WP(C) Costs not in AURORA 2006GRC_Rebuttal Power Costs_Electric Rev Req Model (2009 GRC) Rebuttal 3" xfId="4294"/>
    <cellStyle name="_DEM-WP(C) Costs not in AURORA 2006GRC_Rebuttal Power Costs_Electric Rev Req Model (2009 GRC) Rebuttal REmoval of New  WH Solar AdjustMI" xfId="4295"/>
    <cellStyle name="_DEM-WP(C) Costs not in AURORA 2006GRC_Rebuttal Power Costs_Electric Rev Req Model (2009 GRC) Rebuttal REmoval of New  WH Solar AdjustMI 2" xfId="4296"/>
    <cellStyle name="_DEM-WP(C) Costs not in AURORA 2006GRC_Rebuttal Power Costs_Electric Rev Req Model (2009 GRC) Rebuttal REmoval of New  WH Solar AdjustMI 2 2" xfId="4297"/>
    <cellStyle name="_DEM-WP(C) Costs not in AURORA 2006GRC_Rebuttal Power Costs_Electric Rev Req Model (2009 GRC) Rebuttal REmoval of New  WH Solar AdjustMI 3" xfId="4298"/>
    <cellStyle name="_DEM-WP(C) Costs not in AURORA 2006GRC_Rebuttal Power Costs_Electric Rev Req Model (2009 GRC) Rebuttal REmoval of New  WH Solar AdjustMI_DEM-WP(C) ENERG10C--ctn Mid-C_042010 2010GRC" xfId="4299"/>
    <cellStyle name="_DEM-WP(C) Costs not in AURORA 2006GRC_Rebuttal Power Costs_Electric Rev Req Model (2009 GRC) Revised 01-18-2010" xfId="4300"/>
    <cellStyle name="_DEM-WP(C) Costs not in AURORA 2006GRC_Rebuttal Power Costs_Electric Rev Req Model (2009 GRC) Revised 01-18-2010 2" xfId="4301"/>
    <cellStyle name="_DEM-WP(C) Costs not in AURORA 2006GRC_Rebuttal Power Costs_Electric Rev Req Model (2009 GRC) Revised 01-18-2010 2 2" xfId="4302"/>
    <cellStyle name="_DEM-WP(C) Costs not in AURORA 2006GRC_Rebuttal Power Costs_Electric Rev Req Model (2009 GRC) Revised 01-18-2010 3" xfId="4303"/>
    <cellStyle name="_DEM-WP(C) Costs not in AURORA 2006GRC_Rebuttal Power Costs_Electric Rev Req Model (2009 GRC) Revised 01-18-2010_DEM-WP(C) ENERG10C--ctn Mid-C_042010 2010GRC" xfId="4304"/>
    <cellStyle name="_DEM-WP(C) Costs not in AURORA 2006GRC_Rebuttal Power Costs_Final Order Electric EXHIBIT A-1" xfId="4305"/>
    <cellStyle name="_DEM-WP(C) Costs not in AURORA 2006GRC_Rebuttal Power Costs_Final Order Electric EXHIBIT A-1 2" xfId="4306"/>
    <cellStyle name="_DEM-WP(C) Costs not in AURORA 2006GRC_Rebuttal Power Costs_Final Order Electric EXHIBIT A-1 2 2" xfId="4307"/>
    <cellStyle name="_DEM-WP(C) Costs not in AURORA 2006GRC_Rebuttal Power Costs_Final Order Electric EXHIBIT A-1 3" xfId="4308"/>
    <cellStyle name="_DEM-WP(C) Costs not in AURORA 2006GRC_ROR 5.02" xfId="4309"/>
    <cellStyle name="_DEM-WP(C) Costs not in AURORA 2006GRC_ROR 5.02 2" xfId="4310"/>
    <cellStyle name="_DEM-WP(C) Costs not in AURORA 2006GRC_ROR 5.02 2 2" xfId="4311"/>
    <cellStyle name="_DEM-WP(C) Costs not in AURORA 2006GRC_ROR 5.02 3" xfId="4312"/>
    <cellStyle name="_DEM-WP(C) Costs not in AURORA 2006GRC_Transmission Workbook for May BOD" xfId="4313"/>
    <cellStyle name="_DEM-WP(C) Costs not in AURORA 2006GRC_Transmission Workbook for May BOD 2" xfId="4314"/>
    <cellStyle name="_DEM-WP(C) Costs not in AURORA 2006GRC_Transmission Workbook for May BOD_DEM-WP(C) ENERG10C--ctn Mid-C_042010 2010GRC" xfId="4315"/>
    <cellStyle name="_DEM-WP(C) Costs not in AURORA 2006GRC_Wind Integration 10GRC" xfId="4316"/>
    <cellStyle name="_DEM-WP(C) Costs not in AURORA 2006GRC_Wind Integration 10GRC 2" xfId="4317"/>
    <cellStyle name="_DEM-WP(C) Costs not in AURORA 2006GRC_Wind Integration 10GRC_DEM-WP(C) ENERG10C--ctn Mid-C_042010 2010GRC" xfId="4318"/>
    <cellStyle name="_DEM-WP(C) Costs not in AURORA 2007GRC" xfId="76"/>
    <cellStyle name="_DEM-WP(C) Costs not in AURORA 2007GRC 2" xfId="4319"/>
    <cellStyle name="_DEM-WP(C) Costs not in AURORA 2007GRC 2 2" xfId="4320"/>
    <cellStyle name="_DEM-WP(C) Costs not in AURORA 2007GRC 3" xfId="4321"/>
    <cellStyle name="_DEM-WP(C) Costs not in AURORA 2007GRC Update" xfId="4322"/>
    <cellStyle name="_DEM-WP(C) Costs not in AURORA 2007GRC Update 2" xfId="4323"/>
    <cellStyle name="_DEM-WP(C) Costs not in AURORA 2007GRC Update_DEM-WP(C) ENERG10C--ctn Mid-C_042010 2010GRC" xfId="4324"/>
    <cellStyle name="_DEM-WP(C) Costs not in AURORA 2007GRC Update_NIM Summary" xfId="4325"/>
    <cellStyle name="_DEM-WP(C) Costs not in AURORA 2007GRC Update_NIM Summary 2" xfId="4326"/>
    <cellStyle name="_DEM-WP(C) Costs not in AURORA 2007GRC Update_NIM Summary_DEM-WP(C) ENERG10C--ctn Mid-C_042010 2010GRC" xfId="4327"/>
    <cellStyle name="_DEM-WP(C) Costs not in AURORA 2007GRC_16.37E Wild Horse Expansion DeferralRevwrkingfile SF" xfId="4328"/>
    <cellStyle name="_DEM-WP(C) Costs not in AURORA 2007GRC_16.37E Wild Horse Expansion DeferralRevwrkingfile SF 2" xfId="4329"/>
    <cellStyle name="_DEM-WP(C) Costs not in AURORA 2007GRC_16.37E Wild Horse Expansion DeferralRevwrkingfile SF 2 2" xfId="4330"/>
    <cellStyle name="_DEM-WP(C) Costs not in AURORA 2007GRC_16.37E Wild Horse Expansion DeferralRevwrkingfile SF 3" xfId="4331"/>
    <cellStyle name="_DEM-WP(C) Costs not in AURORA 2007GRC_16.37E Wild Horse Expansion DeferralRevwrkingfile SF_DEM-WP(C) ENERG10C--ctn Mid-C_042010 2010GRC" xfId="4332"/>
    <cellStyle name="_DEM-WP(C) Costs not in AURORA 2007GRC_2009 GRC Compl Filing - Exhibit D" xfId="4333"/>
    <cellStyle name="_DEM-WP(C) Costs not in AURORA 2007GRC_2009 GRC Compl Filing - Exhibit D 2" xfId="4334"/>
    <cellStyle name="_DEM-WP(C) Costs not in AURORA 2007GRC_2009 GRC Compl Filing - Exhibit D_DEM-WP(C) ENERG10C--ctn Mid-C_042010 2010GRC" xfId="4335"/>
    <cellStyle name="_DEM-WP(C) Costs not in AURORA 2007GRC_Adj Bench DR 3 for Initial Briefs (Electric)" xfId="4336"/>
    <cellStyle name="_DEM-WP(C) Costs not in AURORA 2007GRC_Adj Bench DR 3 for Initial Briefs (Electric) 2" xfId="4337"/>
    <cellStyle name="_DEM-WP(C) Costs not in AURORA 2007GRC_Adj Bench DR 3 for Initial Briefs (Electric) 2 2" xfId="4338"/>
    <cellStyle name="_DEM-WP(C) Costs not in AURORA 2007GRC_Adj Bench DR 3 for Initial Briefs (Electric) 3" xfId="4339"/>
    <cellStyle name="_DEM-WP(C) Costs not in AURORA 2007GRC_Adj Bench DR 3 for Initial Briefs (Electric)_DEM-WP(C) ENERG10C--ctn Mid-C_042010 2010GRC" xfId="4340"/>
    <cellStyle name="_DEM-WP(C) Costs not in AURORA 2007GRC_Book1" xfId="4341"/>
    <cellStyle name="_DEM-WP(C) Costs not in AURORA 2007GRC_Book2" xfId="4342"/>
    <cellStyle name="_DEM-WP(C) Costs not in AURORA 2007GRC_Book2 2" xfId="4343"/>
    <cellStyle name="_DEM-WP(C) Costs not in AURORA 2007GRC_Book2 2 2" xfId="4344"/>
    <cellStyle name="_DEM-WP(C) Costs not in AURORA 2007GRC_Book2 3" xfId="4345"/>
    <cellStyle name="_DEM-WP(C) Costs not in AURORA 2007GRC_Book2_DEM-WP(C) ENERG10C--ctn Mid-C_042010 2010GRC" xfId="4346"/>
    <cellStyle name="_DEM-WP(C) Costs not in AURORA 2007GRC_Book4" xfId="4347"/>
    <cellStyle name="_DEM-WP(C) Costs not in AURORA 2007GRC_Book4 2" xfId="4348"/>
    <cellStyle name="_DEM-WP(C) Costs not in AURORA 2007GRC_Book4 2 2" xfId="4349"/>
    <cellStyle name="_DEM-WP(C) Costs not in AURORA 2007GRC_Book4 3" xfId="4350"/>
    <cellStyle name="_DEM-WP(C) Costs not in AURORA 2007GRC_Book4_DEM-WP(C) ENERG10C--ctn Mid-C_042010 2010GRC" xfId="4351"/>
    <cellStyle name="_DEM-WP(C) Costs not in AURORA 2007GRC_DEM-WP(C) ENERG10C--ctn Mid-C_042010 2010GRC" xfId="4352"/>
    <cellStyle name="_DEM-WP(C) Costs not in AURORA 2007GRC_Electric Rev Req Model (2009 GRC) " xfId="4353"/>
    <cellStyle name="_DEM-WP(C) Costs not in AURORA 2007GRC_Electric Rev Req Model (2009 GRC)  2" xfId="4354"/>
    <cellStyle name="_DEM-WP(C) Costs not in AURORA 2007GRC_Electric Rev Req Model (2009 GRC)  2 2" xfId="4355"/>
    <cellStyle name="_DEM-WP(C) Costs not in AURORA 2007GRC_Electric Rev Req Model (2009 GRC)  3" xfId="4356"/>
    <cellStyle name="_DEM-WP(C) Costs not in AURORA 2007GRC_Electric Rev Req Model (2009 GRC) _DEM-WP(C) ENERG10C--ctn Mid-C_042010 2010GRC" xfId="4357"/>
    <cellStyle name="_DEM-WP(C) Costs not in AURORA 2007GRC_Electric Rev Req Model (2009 GRC) Rebuttal" xfId="77"/>
    <cellStyle name="_DEM-WP(C) Costs not in AURORA 2007GRC_Electric Rev Req Model (2009 GRC) Rebuttal 2" xfId="4358"/>
    <cellStyle name="_DEM-WP(C) Costs not in AURORA 2007GRC_Electric Rev Req Model (2009 GRC) Rebuttal 2 2" xfId="4359"/>
    <cellStyle name="_DEM-WP(C) Costs not in AURORA 2007GRC_Electric Rev Req Model (2009 GRC) Rebuttal 3" xfId="4360"/>
    <cellStyle name="_DEM-WP(C) Costs not in AURORA 2007GRC_Electric Rev Req Model (2009 GRC) Rebuttal REmoval of New  WH Solar AdjustMI" xfId="4361"/>
    <cellStyle name="_DEM-WP(C) Costs not in AURORA 2007GRC_Electric Rev Req Model (2009 GRC) Rebuttal REmoval of New  WH Solar AdjustMI 2" xfId="4362"/>
    <cellStyle name="_DEM-WP(C) Costs not in AURORA 2007GRC_Electric Rev Req Model (2009 GRC) Rebuttal REmoval of New  WH Solar AdjustMI 2 2" xfId="4363"/>
    <cellStyle name="_DEM-WP(C) Costs not in AURORA 2007GRC_Electric Rev Req Model (2009 GRC) Rebuttal REmoval of New  WH Solar AdjustMI 3" xfId="4364"/>
    <cellStyle name="_DEM-WP(C) Costs not in AURORA 2007GRC_Electric Rev Req Model (2009 GRC) Rebuttal REmoval of New  WH Solar AdjustMI_DEM-WP(C) ENERG10C--ctn Mid-C_042010 2010GRC" xfId="4365"/>
    <cellStyle name="_DEM-WP(C) Costs not in AURORA 2007GRC_Electric Rev Req Model (2009 GRC) Revised 01-18-2010" xfId="4366"/>
    <cellStyle name="_DEM-WP(C) Costs not in AURORA 2007GRC_Electric Rev Req Model (2009 GRC) Revised 01-18-2010 2" xfId="4367"/>
    <cellStyle name="_DEM-WP(C) Costs not in AURORA 2007GRC_Electric Rev Req Model (2009 GRC) Revised 01-18-2010 2 2" xfId="4368"/>
    <cellStyle name="_DEM-WP(C) Costs not in AURORA 2007GRC_Electric Rev Req Model (2009 GRC) Revised 01-18-2010 3" xfId="4369"/>
    <cellStyle name="_DEM-WP(C) Costs not in AURORA 2007GRC_Electric Rev Req Model (2009 GRC) Revised 01-18-2010_DEM-WP(C) ENERG10C--ctn Mid-C_042010 2010GRC" xfId="4370"/>
    <cellStyle name="_DEM-WP(C) Costs not in AURORA 2007GRC_Electric Rev Req Model (2010 GRC)" xfId="4371"/>
    <cellStyle name="_DEM-WP(C) Costs not in AURORA 2007GRC_Electric Rev Req Model (2010 GRC) SF" xfId="4372"/>
    <cellStyle name="_DEM-WP(C) Costs not in AURORA 2007GRC_Final Order Electric" xfId="4373"/>
    <cellStyle name="_DEM-WP(C) Costs not in AURORA 2007GRC_Final Order Electric EXHIBIT A-1" xfId="4374"/>
    <cellStyle name="_DEM-WP(C) Costs not in AURORA 2007GRC_Final Order Electric EXHIBIT A-1 2" xfId="4375"/>
    <cellStyle name="_DEM-WP(C) Costs not in AURORA 2007GRC_Final Order Electric EXHIBIT A-1 2 2" xfId="4376"/>
    <cellStyle name="_DEM-WP(C) Costs not in AURORA 2007GRC_Final Order Electric EXHIBIT A-1 3" xfId="4377"/>
    <cellStyle name="_DEM-WP(C) Costs not in AURORA 2007GRC_NIM Summary" xfId="4378"/>
    <cellStyle name="_DEM-WP(C) Costs not in AURORA 2007GRC_NIM Summary 2" xfId="4379"/>
    <cellStyle name="_DEM-WP(C) Costs not in AURORA 2007GRC_NIM Summary_DEM-WP(C) ENERG10C--ctn Mid-C_042010 2010GRC" xfId="4380"/>
    <cellStyle name="_DEM-WP(C) Costs not in AURORA 2007GRC_NIM+O&amp;M Monthly" xfId="4381"/>
    <cellStyle name="_DEM-WP(C) Costs not in AURORA 2007GRC_Power Costs - Comparison bx Rbtl-Staff-Jt-PC" xfId="4382"/>
    <cellStyle name="_DEM-WP(C) Costs not in AURORA 2007GRC_Power Costs - Comparison bx Rbtl-Staff-Jt-PC 2" xfId="4383"/>
    <cellStyle name="_DEM-WP(C) Costs not in AURORA 2007GRC_Power Costs - Comparison bx Rbtl-Staff-Jt-PC 2 2" xfId="4384"/>
    <cellStyle name="_DEM-WP(C) Costs not in AURORA 2007GRC_Power Costs - Comparison bx Rbtl-Staff-Jt-PC 3" xfId="4385"/>
    <cellStyle name="_DEM-WP(C) Costs not in AURORA 2007GRC_Power Costs - Comparison bx Rbtl-Staff-Jt-PC_DEM-WP(C) ENERG10C--ctn Mid-C_042010 2010GRC" xfId="4386"/>
    <cellStyle name="_DEM-WP(C) Costs not in AURORA 2007GRC_Rebuttal Power Costs" xfId="4387"/>
    <cellStyle name="_DEM-WP(C) Costs not in AURORA 2007GRC_Rebuttal Power Costs 2" xfId="4388"/>
    <cellStyle name="_DEM-WP(C) Costs not in AURORA 2007GRC_Rebuttal Power Costs 2 2" xfId="4389"/>
    <cellStyle name="_DEM-WP(C) Costs not in AURORA 2007GRC_Rebuttal Power Costs 3" xfId="4390"/>
    <cellStyle name="_DEM-WP(C) Costs not in AURORA 2007GRC_Rebuttal Power Costs_DEM-WP(C) ENERG10C--ctn Mid-C_042010 2010GRC" xfId="4391"/>
    <cellStyle name="_DEM-WP(C) Costs not in AURORA 2007GRC_TENASKA REGULATORY ASSET" xfId="4392"/>
    <cellStyle name="_DEM-WP(C) Costs not in AURORA 2007GRC_TENASKA REGULATORY ASSET 2" xfId="4393"/>
    <cellStyle name="_DEM-WP(C) Costs not in AURORA 2007GRC_TENASKA REGULATORY ASSET 2 2" xfId="4394"/>
    <cellStyle name="_DEM-WP(C) Costs not in AURORA 2007GRC_TENASKA REGULATORY ASSET 3" xfId="4395"/>
    <cellStyle name="_DEM-WP(C) Costs not in AURORA 2007PCORC" xfId="4396"/>
    <cellStyle name="_DEM-WP(C) Costs not in AURORA 2007PCORC 2" xfId="4397"/>
    <cellStyle name="_DEM-WP(C) Costs not in AURORA 2007PCORC_Chelan PUD Power Costs (8-10)" xfId="4398"/>
    <cellStyle name="_DEM-WP(C) Costs not in AURORA 2007PCORC_DEM-WP(C) ENERG10C--ctn Mid-C_042010 2010GRC" xfId="4399"/>
    <cellStyle name="_DEM-WP(C) Costs not in AURORA 2007PCORC_NIM Summary" xfId="4400"/>
    <cellStyle name="_DEM-WP(C) Costs not in AURORA 2007PCORC_NIM Summary 2" xfId="4401"/>
    <cellStyle name="_DEM-WP(C) Costs not in AURORA 2007PCORC_NIM Summary_DEM-WP(C) ENERG10C--ctn Mid-C_042010 2010GRC" xfId="4402"/>
    <cellStyle name="_DEM-WP(C) Costs not in AURORA 2007PCORC-5.07Update" xfId="78"/>
    <cellStyle name="_DEM-WP(C) Costs not in AURORA 2007PCORC-5.07Update 2" xfId="4403"/>
    <cellStyle name="_DEM-WP(C) Costs not in AURORA 2007PCORC-5.07Update 2 2" xfId="4404"/>
    <cellStyle name="_DEM-WP(C) Costs not in AURORA 2007PCORC-5.07Update 3" xfId="4405"/>
    <cellStyle name="_DEM-WP(C) Costs not in AURORA 2007PCORC-5.07Update_16.37E Wild Horse Expansion DeferralRevwrkingfile SF" xfId="4406"/>
    <cellStyle name="_DEM-WP(C) Costs not in AURORA 2007PCORC-5.07Update_16.37E Wild Horse Expansion DeferralRevwrkingfile SF 2" xfId="4407"/>
    <cellStyle name="_DEM-WP(C) Costs not in AURORA 2007PCORC-5.07Update_16.37E Wild Horse Expansion DeferralRevwrkingfile SF 2 2" xfId="4408"/>
    <cellStyle name="_DEM-WP(C) Costs not in AURORA 2007PCORC-5.07Update_16.37E Wild Horse Expansion DeferralRevwrkingfile SF 3" xfId="4409"/>
    <cellStyle name="_DEM-WP(C) Costs not in AURORA 2007PCORC-5.07Update_16.37E Wild Horse Expansion DeferralRevwrkingfile SF_DEM-WP(C) ENERG10C--ctn Mid-C_042010 2010GRC" xfId="4410"/>
    <cellStyle name="_DEM-WP(C) Costs not in AURORA 2007PCORC-5.07Update_2009 GRC Compl Filing - Exhibit D" xfId="4411"/>
    <cellStyle name="_DEM-WP(C) Costs not in AURORA 2007PCORC-5.07Update_2009 GRC Compl Filing - Exhibit D 2" xfId="4412"/>
    <cellStyle name="_DEM-WP(C) Costs not in AURORA 2007PCORC-5.07Update_2009 GRC Compl Filing - Exhibit D_DEM-WP(C) ENERG10C--ctn Mid-C_042010 2010GRC" xfId="4413"/>
    <cellStyle name="_DEM-WP(C) Costs not in AURORA 2007PCORC-5.07Update_Adj Bench DR 3 for Initial Briefs (Electric)" xfId="4414"/>
    <cellStyle name="_DEM-WP(C) Costs not in AURORA 2007PCORC-5.07Update_Adj Bench DR 3 for Initial Briefs (Electric) 2" xfId="4415"/>
    <cellStyle name="_DEM-WP(C) Costs not in AURORA 2007PCORC-5.07Update_Adj Bench DR 3 for Initial Briefs (Electric) 2 2" xfId="4416"/>
    <cellStyle name="_DEM-WP(C) Costs not in AURORA 2007PCORC-5.07Update_Adj Bench DR 3 for Initial Briefs (Electric) 3" xfId="4417"/>
    <cellStyle name="_DEM-WP(C) Costs not in AURORA 2007PCORC-5.07Update_Adj Bench DR 3 for Initial Briefs (Electric)_DEM-WP(C) ENERG10C--ctn Mid-C_042010 2010GRC" xfId="4418"/>
    <cellStyle name="_DEM-WP(C) Costs not in AURORA 2007PCORC-5.07Update_Book1" xfId="4419"/>
    <cellStyle name="_DEM-WP(C) Costs not in AURORA 2007PCORC-5.07Update_Book2" xfId="4420"/>
    <cellStyle name="_DEM-WP(C) Costs not in AURORA 2007PCORC-5.07Update_Book2 2" xfId="4421"/>
    <cellStyle name="_DEM-WP(C) Costs not in AURORA 2007PCORC-5.07Update_Book2 2 2" xfId="4422"/>
    <cellStyle name="_DEM-WP(C) Costs not in AURORA 2007PCORC-5.07Update_Book2 3" xfId="4423"/>
    <cellStyle name="_DEM-WP(C) Costs not in AURORA 2007PCORC-5.07Update_Book2_DEM-WP(C) ENERG10C--ctn Mid-C_042010 2010GRC" xfId="4424"/>
    <cellStyle name="_DEM-WP(C) Costs not in AURORA 2007PCORC-5.07Update_Book4" xfId="4425"/>
    <cellStyle name="_DEM-WP(C) Costs not in AURORA 2007PCORC-5.07Update_Book4 2" xfId="4426"/>
    <cellStyle name="_DEM-WP(C) Costs not in AURORA 2007PCORC-5.07Update_Book4 2 2" xfId="4427"/>
    <cellStyle name="_DEM-WP(C) Costs not in AURORA 2007PCORC-5.07Update_Book4 3" xfId="4428"/>
    <cellStyle name="_DEM-WP(C) Costs not in AURORA 2007PCORC-5.07Update_Book4_DEM-WP(C) ENERG10C--ctn Mid-C_042010 2010GRC" xfId="4429"/>
    <cellStyle name="_DEM-WP(C) Costs not in AURORA 2007PCORC-5.07Update_Chelan PUD Power Costs (8-10)" xfId="4430"/>
    <cellStyle name="_DEM-WP(C) Costs not in AURORA 2007PCORC-5.07Update_Confidential Material" xfId="4431"/>
    <cellStyle name="_DEM-WP(C) Costs not in AURORA 2007PCORC-5.07Update_DEM-WP(C) Colstrip 12 Coal Cost Forecast 2010GRC" xfId="4432"/>
    <cellStyle name="_DEM-WP(C) Costs not in AURORA 2007PCORC-5.07Update_DEM-WP(C) ENERG10C--ctn Mid-C_042010 2010GRC" xfId="4433"/>
    <cellStyle name="_DEM-WP(C) Costs not in AURORA 2007PCORC-5.07Update_DEM-WP(C) Production O&amp;M 2009GRC Rebuttal" xfId="4434"/>
    <cellStyle name="_DEM-WP(C) Costs not in AURORA 2007PCORC-5.07Update_DEM-WP(C) Production O&amp;M 2009GRC Rebuttal 2" xfId="4435"/>
    <cellStyle name="_DEM-WP(C) Costs not in AURORA 2007PCORC-5.07Update_DEM-WP(C) Production O&amp;M 2009GRC Rebuttal 2 2" xfId="4436"/>
    <cellStyle name="_DEM-WP(C) Costs not in AURORA 2007PCORC-5.07Update_DEM-WP(C) Production O&amp;M 2009GRC Rebuttal 3" xfId="4437"/>
    <cellStyle name="_DEM-WP(C) Costs not in AURORA 2007PCORC-5.07Update_DEM-WP(C) Production O&amp;M 2009GRC Rebuttal_Adj Bench DR 3 for Initial Briefs (Electric)" xfId="4438"/>
    <cellStyle name="_DEM-WP(C) Costs not in AURORA 2007PCORC-5.07Update_DEM-WP(C) Production O&amp;M 2009GRC Rebuttal_Adj Bench DR 3 for Initial Briefs (Electric) 2" xfId="4439"/>
    <cellStyle name="_DEM-WP(C) Costs not in AURORA 2007PCORC-5.07Update_DEM-WP(C) Production O&amp;M 2009GRC Rebuttal_Adj Bench DR 3 for Initial Briefs (Electric) 2 2" xfId="4440"/>
    <cellStyle name="_DEM-WP(C) Costs not in AURORA 2007PCORC-5.07Update_DEM-WP(C) Production O&amp;M 2009GRC Rebuttal_Adj Bench DR 3 for Initial Briefs (Electric) 3" xfId="4441"/>
    <cellStyle name="_DEM-WP(C) Costs not in AURORA 2007PCORC-5.07Update_DEM-WP(C) Production O&amp;M 2009GRC Rebuttal_Adj Bench DR 3 for Initial Briefs (Electric)_DEM-WP(C) ENERG10C--ctn Mid-C_042010 2010GRC" xfId="4442"/>
    <cellStyle name="_DEM-WP(C) Costs not in AURORA 2007PCORC-5.07Update_DEM-WP(C) Production O&amp;M 2009GRC Rebuttal_Book2" xfId="4443"/>
    <cellStyle name="_DEM-WP(C) Costs not in AURORA 2007PCORC-5.07Update_DEM-WP(C) Production O&amp;M 2009GRC Rebuttal_Book2 2" xfId="4444"/>
    <cellStyle name="_DEM-WP(C) Costs not in AURORA 2007PCORC-5.07Update_DEM-WP(C) Production O&amp;M 2009GRC Rebuttal_Book2 2 2" xfId="4445"/>
    <cellStyle name="_DEM-WP(C) Costs not in AURORA 2007PCORC-5.07Update_DEM-WP(C) Production O&amp;M 2009GRC Rebuttal_Book2 3" xfId="4446"/>
    <cellStyle name="_DEM-WP(C) Costs not in AURORA 2007PCORC-5.07Update_DEM-WP(C) Production O&amp;M 2009GRC Rebuttal_Book2_Adj Bench DR 3 for Initial Briefs (Electric)" xfId="4447"/>
    <cellStyle name="_DEM-WP(C) Costs not in AURORA 2007PCORC-5.07Update_DEM-WP(C) Production O&amp;M 2009GRC Rebuttal_Book2_Adj Bench DR 3 for Initial Briefs (Electric) 2" xfId="4448"/>
    <cellStyle name="_DEM-WP(C) Costs not in AURORA 2007PCORC-5.07Update_DEM-WP(C) Production O&amp;M 2009GRC Rebuttal_Book2_Adj Bench DR 3 for Initial Briefs (Electric) 2 2" xfId="4449"/>
    <cellStyle name="_DEM-WP(C) Costs not in AURORA 2007PCORC-5.07Update_DEM-WP(C) Production O&amp;M 2009GRC Rebuttal_Book2_Adj Bench DR 3 for Initial Briefs (Electric) 3" xfId="4450"/>
    <cellStyle name="_DEM-WP(C) Costs not in AURORA 2007PCORC-5.07Update_DEM-WP(C) Production O&amp;M 2009GRC Rebuttal_Book2_Adj Bench DR 3 for Initial Briefs (Electric)_DEM-WP(C) ENERG10C--ctn Mid-C_042010 2010GRC" xfId="4451"/>
    <cellStyle name="_DEM-WP(C) Costs not in AURORA 2007PCORC-5.07Update_DEM-WP(C) Production O&amp;M 2009GRC Rebuttal_Book2_DEM-WP(C) ENERG10C--ctn Mid-C_042010 2010GRC" xfId="4452"/>
    <cellStyle name="_DEM-WP(C) Costs not in AURORA 2007PCORC-5.07Update_DEM-WP(C) Production O&amp;M 2009GRC Rebuttal_Book2_Electric Rev Req Model (2009 GRC) Rebuttal" xfId="4453"/>
    <cellStyle name="_DEM-WP(C) Costs not in AURORA 2007PCORC-5.07Update_DEM-WP(C) Production O&amp;M 2009GRC Rebuttal_Book2_Electric Rev Req Model (2009 GRC) Rebuttal 2" xfId="4454"/>
    <cellStyle name="_DEM-WP(C) Costs not in AURORA 2007PCORC-5.07Update_DEM-WP(C) Production O&amp;M 2009GRC Rebuttal_Book2_Electric Rev Req Model (2009 GRC) Rebuttal 2 2" xfId="4455"/>
    <cellStyle name="_DEM-WP(C) Costs not in AURORA 2007PCORC-5.07Update_DEM-WP(C) Production O&amp;M 2009GRC Rebuttal_Book2_Electric Rev Req Model (2009 GRC) Rebuttal 3" xfId="4456"/>
    <cellStyle name="_DEM-WP(C) Costs not in AURORA 2007PCORC-5.07Update_DEM-WP(C) Production O&amp;M 2009GRC Rebuttal_Book2_Electric Rev Req Model (2009 GRC) Rebuttal REmoval of New  WH Solar AdjustMI" xfId="4457"/>
    <cellStyle name="_DEM-WP(C) Costs not in AURORA 2007PCORC-5.07Update_DEM-WP(C) Production O&amp;M 2009GRC Rebuttal_Book2_Electric Rev Req Model (2009 GRC) Rebuttal REmoval of New  WH Solar AdjustMI 2" xfId="4458"/>
    <cellStyle name="_DEM-WP(C) Costs not in AURORA 2007PCORC-5.07Update_DEM-WP(C) Production O&amp;M 2009GRC Rebuttal_Book2_Electric Rev Req Model (2009 GRC) Rebuttal REmoval of New  WH Solar AdjustMI 2 2" xfId="4459"/>
    <cellStyle name="_DEM-WP(C) Costs not in AURORA 2007PCORC-5.07Update_DEM-WP(C) Production O&amp;M 2009GRC Rebuttal_Book2_Electric Rev Req Model (2009 GRC) Rebuttal REmoval of New  WH Solar AdjustMI 3" xfId="4460"/>
    <cellStyle name="_DEM-WP(C) Costs not in AURORA 2007PCORC-5.07Update_DEM-WP(C) Production O&amp;M 2009GRC Rebuttal_Book2_Electric Rev Req Model (2009 GRC) Rebuttal REmoval of New  WH Solar AdjustMI_DEM-WP(C) ENERG10C--ctn Mid-C_042010 2010GRC" xfId="4461"/>
    <cellStyle name="_DEM-WP(C) Costs not in AURORA 2007PCORC-5.07Update_DEM-WP(C) Production O&amp;M 2009GRC Rebuttal_Book2_Electric Rev Req Model (2009 GRC) Revised 01-18-2010" xfId="4462"/>
    <cellStyle name="_DEM-WP(C) Costs not in AURORA 2007PCORC-5.07Update_DEM-WP(C) Production O&amp;M 2009GRC Rebuttal_Book2_Electric Rev Req Model (2009 GRC) Revised 01-18-2010 2" xfId="4463"/>
    <cellStyle name="_DEM-WP(C) Costs not in AURORA 2007PCORC-5.07Update_DEM-WP(C) Production O&amp;M 2009GRC Rebuttal_Book2_Electric Rev Req Model (2009 GRC) Revised 01-18-2010 2 2" xfId="4464"/>
    <cellStyle name="_DEM-WP(C) Costs not in AURORA 2007PCORC-5.07Update_DEM-WP(C) Production O&amp;M 2009GRC Rebuttal_Book2_Electric Rev Req Model (2009 GRC) Revised 01-18-2010 3" xfId="4465"/>
    <cellStyle name="_DEM-WP(C) Costs not in AURORA 2007PCORC-5.07Update_DEM-WP(C) Production O&amp;M 2009GRC Rebuttal_Book2_Electric Rev Req Model (2009 GRC) Revised 01-18-2010_DEM-WP(C) ENERG10C--ctn Mid-C_042010 2010GRC" xfId="4466"/>
    <cellStyle name="_DEM-WP(C) Costs not in AURORA 2007PCORC-5.07Update_DEM-WP(C) Production O&amp;M 2009GRC Rebuttal_Book2_Final Order Electric EXHIBIT A-1" xfId="4467"/>
    <cellStyle name="_DEM-WP(C) Costs not in AURORA 2007PCORC-5.07Update_DEM-WP(C) Production O&amp;M 2009GRC Rebuttal_Book2_Final Order Electric EXHIBIT A-1 2" xfId="4468"/>
    <cellStyle name="_DEM-WP(C) Costs not in AURORA 2007PCORC-5.07Update_DEM-WP(C) Production O&amp;M 2009GRC Rebuttal_Book2_Final Order Electric EXHIBIT A-1 2 2" xfId="4469"/>
    <cellStyle name="_DEM-WP(C) Costs not in AURORA 2007PCORC-5.07Update_DEM-WP(C) Production O&amp;M 2009GRC Rebuttal_Book2_Final Order Electric EXHIBIT A-1 3" xfId="4470"/>
    <cellStyle name="_DEM-WP(C) Costs not in AURORA 2007PCORC-5.07Update_DEM-WP(C) Production O&amp;M 2009GRC Rebuttal_DEM-WP(C) ENERG10C--ctn Mid-C_042010 2010GRC" xfId="4471"/>
    <cellStyle name="_DEM-WP(C) Costs not in AURORA 2007PCORC-5.07Update_DEM-WP(C) Production O&amp;M 2009GRC Rebuttal_Electric Rev Req Model (2009 GRC) Rebuttal" xfId="4472"/>
    <cellStyle name="_DEM-WP(C) Costs not in AURORA 2007PCORC-5.07Update_DEM-WP(C) Production O&amp;M 2009GRC Rebuttal_Electric Rev Req Model (2009 GRC) Rebuttal 2" xfId="4473"/>
    <cellStyle name="_DEM-WP(C) Costs not in AURORA 2007PCORC-5.07Update_DEM-WP(C) Production O&amp;M 2009GRC Rebuttal_Electric Rev Req Model (2009 GRC) Rebuttal 2 2" xfId="4474"/>
    <cellStyle name="_DEM-WP(C) Costs not in AURORA 2007PCORC-5.07Update_DEM-WP(C) Production O&amp;M 2009GRC Rebuttal_Electric Rev Req Model (2009 GRC) Rebuttal 3" xfId="4475"/>
    <cellStyle name="_DEM-WP(C) Costs not in AURORA 2007PCORC-5.07Update_DEM-WP(C) Production O&amp;M 2009GRC Rebuttal_Electric Rev Req Model (2009 GRC) Rebuttal REmoval of New  WH Solar AdjustMI" xfId="4476"/>
    <cellStyle name="_DEM-WP(C) Costs not in AURORA 2007PCORC-5.07Update_DEM-WP(C) Production O&amp;M 2009GRC Rebuttal_Electric Rev Req Model (2009 GRC) Rebuttal REmoval of New  WH Solar AdjustMI 2" xfId="4477"/>
    <cellStyle name="_DEM-WP(C) Costs not in AURORA 2007PCORC-5.07Update_DEM-WP(C) Production O&amp;M 2009GRC Rebuttal_Electric Rev Req Model (2009 GRC) Rebuttal REmoval of New  WH Solar AdjustMI 2 2" xfId="4478"/>
    <cellStyle name="_DEM-WP(C) Costs not in AURORA 2007PCORC-5.07Update_DEM-WP(C) Production O&amp;M 2009GRC Rebuttal_Electric Rev Req Model (2009 GRC) Rebuttal REmoval of New  WH Solar AdjustMI 3" xfId="4479"/>
    <cellStyle name="_DEM-WP(C) Costs not in AURORA 2007PCORC-5.07Update_DEM-WP(C) Production O&amp;M 2009GRC Rebuttal_Electric Rev Req Model (2009 GRC) Rebuttal REmoval of New  WH Solar AdjustMI_DEM-WP(C) ENERG10C--ctn Mid-C_042010 2010GRC" xfId="4480"/>
    <cellStyle name="_DEM-WP(C) Costs not in AURORA 2007PCORC-5.07Update_DEM-WP(C) Production O&amp;M 2009GRC Rebuttal_Electric Rev Req Model (2009 GRC) Revised 01-18-2010" xfId="4481"/>
    <cellStyle name="_DEM-WP(C) Costs not in AURORA 2007PCORC-5.07Update_DEM-WP(C) Production O&amp;M 2009GRC Rebuttal_Electric Rev Req Model (2009 GRC) Revised 01-18-2010 2" xfId="4482"/>
    <cellStyle name="_DEM-WP(C) Costs not in AURORA 2007PCORC-5.07Update_DEM-WP(C) Production O&amp;M 2009GRC Rebuttal_Electric Rev Req Model (2009 GRC) Revised 01-18-2010 2 2" xfId="4483"/>
    <cellStyle name="_DEM-WP(C) Costs not in AURORA 2007PCORC-5.07Update_DEM-WP(C) Production O&amp;M 2009GRC Rebuttal_Electric Rev Req Model (2009 GRC) Revised 01-18-2010 3" xfId="4484"/>
    <cellStyle name="_DEM-WP(C) Costs not in AURORA 2007PCORC-5.07Update_DEM-WP(C) Production O&amp;M 2009GRC Rebuttal_Electric Rev Req Model (2009 GRC) Revised 01-18-2010_DEM-WP(C) ENERG10C--ctn Mid-C_042010 2010GRC" xfId="4485"/>
    <cellStyle name="_DEM-WP(C) Costs not in AURORA 2007PCORC-5.07Update_DEM-WP(C) Production O&amp;M 2009GRC Rebuttal_Final Order Electric EXHIBIT A-1" xfId="4486"/>
    <cellStyle name="_DEM-WP(C) Costs not in AURORA 2007PCORC-5.07Update_DEM-WP(C) Production O&amp;M 2009GRC Rebuttal_Final Order Electric EXHIBIT A-1 2" xfId="4487"/>
    <cellStyle name="_DEM-WP(C) Costs not in AURORA 2007PCORC-5.07Update_DEM-WP(C) Production O&amp;M 2009GRC Rebuttal_Final Order Electric EXHIBIT A-1 2 2" xfId="4488"/>
    <cellStyle name="_DEM-WP(C) Costs not in AURORA 2007PCORC-5.07Update_DEM-WP(C) Production O&amp;M 2009GRC Rebuttal_Final Order Electric EXHIBIT A-1 3" xfId="4489"/>
    <cellStyle name="_DEM-WP(C) Costs not in AURORA 2007PCORC-5.07Update_DEM-WP(C) Production O&amp;M 2009GRC Rebuttal_Rebuttal Power Costs" xfId="4490"/>
    <cellStyle name="_DEM-WP(C) Costs not in AURORA 2007PCORC-5.07Update_DEM-WP(C) Production O&amp;M 2009GRC Rebuttal_Rebuttal Power Costs 2" xfId="4491"/>
    <cellStyle name="_DEM-WP(C) Costs not in AURORA 2007PCORC-5.07Update_DEM-WP(C) Production O&amp;M 2009GRC Rebuttal_Rebuttal Power Costs 2 2" xfId="4492"/>
    <cellStyle name="_DEM-WP(C) Costs not in AURORA 2007PCORC-5.07Update_DEM-WP(C) Production O&amp;M 2009GRC Rebuttal_Rebuttal Power Costs 3" xfId="4493"/>
    <cellStyle name="_DEM-WP(C) Costs not in AURORA 2007PCORC-5.07Update_DEM-WP(C) Production O&amp;M 2009GRC Rebuttal_Rebuttal Power Costs_Adj Bench DR 3 for Initial Briefs (Electric)" xfId="4494"/>
    <cellStyle name="_DEM-WP(C) Costs not in AURORA 2007PCORC-5.07Update_DEM-WP(C) Production O&amp;M 2009GRC Rebuttal_Rebuttal Power Costs_Adj Bench DR 3 for Initial Briefs (Electric) 2" xfId="4495"/>
    <cellStyle name="_DEM-WP(C) Costs not in AURORA 2007PCORC-5.07Update_DEM-WP(C) Production O&amp;M 2009GRC Rebuttal_Rebuttal Power Costs_Adj Bench DR 3 for Initial Briefs (Electric) 2 2" xfId="4496"/>
    <cellStyle name="_DEM-WP(C) Costs not in AURORA 2007PCORC-5.07Update_DEM-WP(C) Production O&amp;M 2009GRC Rebuttal_Rebuttal Power Costs_Adj Bench DR 3 for Initial Briefs (Electric) 3" xfId="4497"/>
    <cellStyle name="_DEM-WP(C) Costs not in AURORA 2007PCORC-5.07Update_DEM-WP(C) Production O&amp;M 2009GRC Rebuttal_Rebuttal Power Costs_Adj Bench DR 3 for Initial Briefs (Electric)_DEM-WP(C) ENERG10C--ctn Mid-C_042010 2010GRC" xfId="4498"/>
    <cellStyle name="_DEM-WP(C) Costs not in AURORA 2007PCORC-5.07Update_DEM-WP(C) Production O&amp;M 2009GRC Rebuttal_Rebuttal Power Costs_DEM-WP(C) ENERG10C--ctn Mid-C_042010 2010GRC" xfId="4499"/>
    <cellStyle name="_DEM-WP(C) Costs not in AURORA 2007PCORC-5.07Update_DEM-WP(C) Production O&amp;M 2009GRC Rebuttal_Rebuttal Power Costs_Electric Rev Req Model (2009 GRC) Rebuttal" xfId="4500"/>
    <cellStyle name="_DEM-WP(C) Costs not in AURORA 2007PCORC-5.07Update_DEM-WP(C) Production O&amp;M 2009GRC Rebuttal_Rebuttal Power Costs_Electric Rev Req Model (2009 GRC) Rebuttal 2" xfId="4501"/>
    <cellStyle name="_DEM-WP(C) Costs not in AURORA 2007PCORC-5.07Update_DEM-WP(C) Production O&amp;M 2009GRC Rebuttal_Rebuttal Power Costs_Electric Rev Req Model (2009 GRC) Rebuttal 2 2" xfId="4502"/>
    <cellStyle name="_DEM-WP(C) Costs not in AURORA 2007PCORC-5.07Update_DEM-WP(C) Production O&amp;M 2009GRC Rebuttal_Rebuttal Power Costs_Electric Rev Req Model (2009 GRC) Rebuttal 3" xfId="4503"/>
    <cellStyle name="_DEM-WP(C) Costs not in AURORA 2007PCORC-5.07Update_DEM-WP(C) Production O&amp;M 2009GRC Rebuttal_Rebuttal Power Costs_Electric Rev Req Model (2009 GRC) Rebuttal REmoval of New  WH Solar AdjustMI" xfId="4504"/>
    <cellStyle name="_DEM-WP(C) Costs not in AURORA 2007PCORC-5.07Update_DEM-WP(C) Production O&amp;M 2009GRC Rebuttal_Rebuttal Power Costs_Electric Rev Req Model (2009 GRC) Rebuttal REmoval of New  WH Solar AdjustMI 2" xfId="4505"/>
    <cellStyle name="_DEM-WP(C) Costs not in AURORA 2007PCORC-5.07Update_DEM-WP(C) Production O&amp;M 2009GRC Rebuttal_Rebuttal Power Costs_Electric Rev Req Model (2009 GRC) Rebuttal REmoval of New  WH Solar AdjustMI 2 2" xfId="4506"/>
    <cellStyle name="_DEM-WP(C) Costs not in AURORA 2007PCORC-5.07Update_DEM-WP(C) Production O&amp;M 2009GRC Rebuttal_Rebuttal Power Costs_Electric Rev Req Model (2009 GRC) Rebuttal REmoval of New  WH Solar AdjustMI 3" xfId="4507"/>
    <cellStyle name="_DEM-WP(C) Costs not in AURORA 2007PCORC-5.07Update_DEM-WP(C) Production O&amp;M 2009GRC Rebuttal_Rebuttal Power Costs_Electric Rev Req Model (2009 GRC) Rebuttal REmoval of New  WH Solar AdjustMI_DEM-WP(C) ENERG10C--ctn Mid-C_042010 2010GRC" xfId="4508"/>
    <cellStyle name="_DEM-WP(C) Costs not in AURORA 2007PCORC-5.07Update_DEM-WP(C) Production O&amp;M 2009GRC Rebuttal_Rebuttal Power Costs_Electric Rev Req Model (2009 GRC) Revised 01-18-2010" xfId="4509"/>
    <cellStyle name="_DEM-WP(C) Costs not in AURORA 2007PCORC-5.07Update_DEM-WP(C) Production O&amp;M 2009GRC Rebuttal_Rebuttal Power Costs_Electric Rev Req Model (2009 GRC) Revised 01-18-2010 2" xfId="4510"/>
    <cellStyle name="_DEM-WP(C) Costs not in AURORA 2007PCORC-5.07Update_DEM-WP(C) Production O&amp;M 2009GRC Rebuttal_Rebuttal Power Costs_Electric Rev Req Model (2009 GRC) Revised 01-18-2010 2 2" xfId="4511"/>
    <cellStyle name="_DEM-WP(C) Costs not in AURORA 2007PCORC-5.07Update_DEM-WP(C) Production O&amp;M 2009GRC Rebuttal_Rebuttal Power Costs_Electric Rev Req Model (2009 GRC) Revised 01-18-2010 3" xfId="4512"/>
    <cellStyle name="_DEM-WP(C) Costs not in AURORA 2007PCORC-5.07Update_DEM-WP(C) Production O&amp;M 2009GRC Rebuttal_Rebuttal Power Costs_Electric Rev Req Model (2009 GRC) Revised 01-18-2010_DEM-WP(C) ENERG10C--ctn Mid-C_042010 2010GRC" xfId="4513"/>
    <cellStyle name="_DEM-WP(C) Costs not in AURORA 2007PCORC-5.07Update_DEM-WP(C) Production O&amp;M 2009GRC Rebuttal_Rebuttal Power Costs_Final Order Electric EXHIBIT A-1" xfId="4514"/>
    <cellStyle name="_DEM-WP(C) Costs not in AURORA 2007PCORC-5.07Update_DEM-WP(C) Production O&amp;M 2009GRC Rebuttal_Rebuttal Power Costs_Final Order Electric EXHIBIT A-1 2" xfId="4515"/>
    <cellStyle name="_DEM-WP(C) Costs not in AURORA 2007PCORC-5.07Update_DEM-WP(C) Production O&amp;M 2009GRC Rebuttal_Rebuttal Power Costs_Final Order Electric EXHIBIT A-1 2 2" xfId="4516"/>
    <cellStyle name="_DEM-WP(C) Costs not in AURORA 2007PCORC-5.07Update_DEM-WP(C) Production O&amp;M 2009GRC Rebuttal_Rebuttal Power Costs_Final Order Electric EXHIBIT A-1 3" xfId="4517"/>
    <cellStyle name="_DEM-WP(C) Costs not in AURORA 2007PCORC-5.07Update_DEM-WP(C) Production O&amp;M 2010GRC As-Filed" xfId="4518"/>
    <cellStyle name="_DEM-WP(C) Costs not in AURORA 2007PCORC-5.07Update_DEM-WP(C) Production O&amp;M 2010GRC As-Filed 2" xfId="4519"/>
    <cellStyle name="_DEM-WP(C) Costs not in AURORA 2007PCORC-5.07Update_DEM-WP(C) Production O&amp;M 2010GRC As-Filed 3" xfId="4520"/>
    <cellStyle name="_DEM-WP(C) Costs not in AURORA 2007PCORC-5.07Update_Electric Rev Req Model (2009 GRC) " xfId="4521"/>
    <cellStyle name="_DEM-WP(C) Costs not in AURORA 2007PCORC-5.07Update_Electric Rev Req Model (2009 GRC)  2" xfId="4522"/>
    <cellStyle name="_DEM-WP(C) Costs not in AURORA 2007PCORC-5.07Update_Electric Rev Req Model (2009 GRC)  2 2" xfId="4523"/>
    <cellStyle name="_DEM-WP(C) Costs not in AURORA 2007PCORC-5.07Update_Electric Rev Req Model (2009 GRC)  3" xfId="4524"/>
    <cellStyle name="_DEM-WP(C) Costs not in AURORA 2007PCORC-5.07Update_Electric Rev Req Model (2009 GRC) _DEM-WP(C) ENERG10C--ctn Mid-C_042010 2010GRC" xfId="4525"/>
    <cellStyle name="_DEM-WP(C) Costs not in AURORA 2007PCORC-5.07Update_Electric Rev Req Model (2009 GRC) Rebuttal" xfId="79"/>
    <cellStyle name="_DEM-WP(C) Costs not in AURORA 2007PCORC-5.07Update_Electric Rev Req Model (2009 GRC) Rebuttal 2" xfId="4526"/>
    <cellStyle name="_DEM-WP(C) Costs not in AURORA 2007PCORC-5.07Update_Electric Rev Req Model (2009 GRC) Rebuttal 2 2" xfId="4527"/>
    <cellStyle name="_DEM-WP(C) Costs not in AURORA 2007PCORC-5.07Update_Electric Rev Req Model (2009 GRC) Rebuttal 3" xfId="4528"/>
    <cellStyle name="_DEM-WP(C) Costs not in AURORA 2007PCORC-5.07Update_Electric Rev Req Model (2009 GRC) Rebuttal REmoval of New  WH Solar AdjustMI" xfId="4529"/>
    <cellStyle name="_DEM-WP(C) Costs not in AURORA 2007PCORC-5.07Update_Electric Rev Req Model (2009 GRC) Rebuttal REmoval of New  WH Solar AdjustMI 2" xfId="4530"/>
    <cellStyle name="_DEM-WP(C) Costs not in AURORA 2007PCORC-5.07Update_Electric Rev Req Model (2009 GRC) Rebuttal REmoval of New  WH Solar AdjustMI 2 2" xfId="4531"/>
    <cellStyle name="_DEM-WP(C) Costs not in AURORA 2007PCORC-5.07Update_Electric Rev Req Model (2009 GRC) Rebuttal REmoval of New  WH Solar AdjustMI 3" xfId="4532"/>
    <cellStyle name="_DEM-WP(C) Costs not in AURORA 2007PCORC-5.07Update_Electric Rev Req Model (2009 GRC) Rebuttal REmoval of New  WH Solar AdjustMI_DEM-WP(C) ENERG10C--ctn Mid-C_042010 2010GRC" xfId="4533"/>
    <cellStyle name="_DEM-WP(C) Costs not in AURORA 2007PCORC-5.07Update_Electric Rev Req Model (2009 GRC) Revised 01-18-2010" xfId="4534"/>
    <cellStyle name="_DEM-WP(C) Costs not in AURORA 2007PCORC-5.07Update_Electric Rev Req Model (2009 GRC) Revised 01-18-2010 2" xfId="4535"/>
    <cellStyle name="_DEM-WP(C) Costs not in AURORA 2007PCORC-5.07Update_Electric Rev Req Model (2009 GRC) Revised 01-18-2010 2 2" xfId="4536"/>
    <cellStyle name="_DEM-WP(C) Costs not in AURORA 2007PCORC-5.07Update_Electric Rev Req Model (2009 GRC) Revised 01-18-2010 3" xfId="4537"/>
    <cellStyle name="_DEM-WP(C) Costs not in AURORA 2007PCORC-5.07Update_Electric Rev Req Model (2009 GRC) Revised 01-18-2010_DEM-WP(C) ENERG10C--ctn Mid-C_042010 2010GRC" xfId="4538"/>
    <cellStyle name="_DEM-WP(C) Costs not in AURORA 2007PCORC-5.07Update_Electric Rev Req Model (2010 GRC)" xfId="4539"/>
    <cellStyle name="_DEM-WP(C) Costs not in AURORA 2007PCORC-5.07Update_Electric Rev Req Model (2010 GRC) SF" xfId="4540"/>
    <cellStyle name="_DEM-WP(C) Costs not in AURORA 2007PCORC-5.07Update_Final Order Electric" xfId="4541"/>
    <cellStyle name="_DEM-WP(C) Costs not in AURORA 2007PCORC-5.07Update_Final Order Electric EXHIBIT A-1" xfId="4542"/>
    <cellStyle name="_DEM-WP(C) Costs not in AURORA 2007PCORC-5.07Update_Final Order Electric EXHIBIT A-1 2" xfId="4543"/>
    <cellStyle name="_DEM-WP(C) Costs not in AURORA 2007PCORC-5.07Update_Final Order Electric EXHIBIT A-1 2 2" xfId="4544"/>
    <cellStyle name="_DEM-WP(C) Costs not in AURORA 2007PCORC-5.07Update_Final Order Electric EXHIBIT A-1 3" xfId="4545"/>
    <cellStyle name="_DEM-WP(C) Costs not in AURORA 2007PCORC-5.07Update_NIM Summary" xfId="4546"/>
    <cellStyle name="_DEM-WP(C) Costs not in AURORA 2007PCORC-5.07Update_NIM Summary 09GRC" xfId="4547"/>
    <cellStyle name="_DEM-WP(C) Costs not in AURORA 2007PCORC-5.07Update_NIM Summary 09GRC 2" xfId="4548"/>
    <cellStyle name="_DEM-WP(C) Costs not in AURORA 2007PCORC-5.07Update_NIM Summary 09GRC_DEM-WP(C) ENERG10C--ctn Mid-C_042010 2010GRC" xfId="4549"/>
    <cellStyle name="_DEM-WP(C) Costs not in AURORA 2007PCORC-5.07Update_NIM Summary 09GRC_NIM Summary" xfId="4550"/>
    <cellStyle name="_DEM-WP(C) Costs not in AURORA 2007PCORC-5.07Update_NIM Summary 09GRC_NIM Summary 2" xfId="4551"/>
    <cellStyle name="_DEM-WP(C) Costs not in AURORA 2007PCORC-5.07Update_NIM Summary 09GRC_NIM Summary_DEM-WP(C) ENERG10C--ctn Mid-C_042010 2010GRC" xfId="4552"/>
    <cellStyle name="_DEM-WP(C) Costs not in AURORA 2007PCORC-5.07Update_NIM Summary 2" xfId="4553"/>
    <cellStyle name="_DEM-WP(C) Costs not in AURORA 2007PCORC-5.07Update_NIM Summary 3" xfId="4554"/>
    <cellStyle name="_DEM-WP(C) Costs not in AURORA 2007PCORC-5.07Update_NIM Summary 4" xfId="4555"/>
    <cellStyle name="_DEM-WP(C) Costs not in AURORA 2007PCORC-5.07Update_NIM Summary 5" xfId="4556"/>
    <cellStyle name="_DEM-WP(C) Costs not in AURORA 2007PCORC-5.07Update_NIM Summary 6" xfId="4557"/>
    <cellStyle name="_DEM-WP(C) Costs not in AURORA 2007PCORC-5.07Update_NIM Summary 7" xfId="4558"/>
    <cellStyle name="_DEM-WP(C) Costs not in AURORA 2007PCORC-5.07Update_NIM Summary 8" xfId="4559"/>
    <cellStyle name="_DEM-WP(C) Costs not in AURORA 2007PCORC-5.07Update_NIM Summary 9" xfId="4560"/>
    <cellStyle name="_DEM-WP(C) Costs not in AURORA 2007PCORC-5.07Update_NIM Summary_DEM-WP(C) ENERG10C--ctn Mid-C_042010 2010GRC" xfId="4561"/>
    <cellStyle name="_DEM-WP(C) Costs not in AURORA 2007PCORC-5.07Update_NIM+O&amp;M Monthly" xfId="4562"/>
    <cellStyle name="_DEM-WP(C) Costs not in AURORA 2007PCORC-5.07Update_Power Costs - Comparison bx Rbtl-Staff-Jt-PC" xfId="4563"/>
    <cellStyle name="_DEM-WP(C) Costs not in AURORA 2007PCORC-5.07Update_Power Costs - Comparison bx Rbtl-Staff-Jt-PC 2" xfId="4564"/>
    <cellStyle name="_DEM-WP(C) Costs not in AURORA 2007PCORC-5.07Update_Power Costs - Comparison bx Rbtl-Staff-Jt-PC 2 2" xfId="4565"/>
    <cellStyle name="_DEM-WP(C) Costs not in AURORA 2007PCORC-5.07Update_Power Costs - Comparison bx Rbtl-Staff-Jt-PC 3" xfId="4566"/>
    <cellStyle name="_DEM-WP(C) Costs not in AURORA 2007PCORC-5.07Update_Power Costs - Comparison bx Rbtl-Staff-Jt-PC_DEM-WP(C) ENERG10C--ctn Mid-C_042010 2010GRC" xfId="4567"/>
    <cellStyle name="_DEM-WP(C) Costs not in AURORA 2007PCORC-5.07Update_Rebuttal Power Costs" xfId="4568"/>
    <cellStyle name="_DEM-WP(C) Costs not in AURORA 2007PCORC-5.07Update_Rebuttal Power Costs 2" xfId="4569"/>
    <cellStyle name="_DEM-WP(C) Costs not in AURORA 2007PCORC-5.07Update_Rebuttal Power Costs 2 2" xfId="4570"/>
    <cellStyle name="_DEM-WP(C) Costs not in AURORA 2007PCORC-5.07Update_Rebuttal Power Costs 3" xfId="4571"/>
    <cellStyle name="_DEM-WP(C) Costs not in AURORA 2007PCORC-5.07Update_Rebuttal Power Costs_DEM-WP(C) ENERG10C--ctn Mid-C_042010 2010GRC" xfId="4572"/>
    <cellStyle name="_DEM-WP(C) Costs not in AURORA 2007PCORC-5.07Update_TENASKA REGULATORY ASSET" xfId="4573"/>
    <cellStyle name="_DEM-WP(C) Costs not in AURORA 2007PCORC-5.07Update_TENASKA REGULATORY ASSET 2" xfId="4574"/>
    <cellStyle name="_DEM-WP(C) Costs not in AURORA 2007PCORC-5.07Update_TENASKA REGULATORY ASSET 2 2" xfId="4575"/>
    <cellStyle name="_DEM-WP(C) Costs not in AURORA 2007PCORC-5.07Update_TENASKA REGULATORY ASSET 3" xfId="4576"/>
    <cellStyle name="_DEM-WP(C) Costs Not In AURORA 2009GRC" xfId="4577"/>
    <cellStyle name="_x0013__DEM-WP(C) ENERG10C--ctn Mid-C_042010 2010GRC" xfId="4578"/>
    <cellStyle name="_DEM-WP(C) Prod O&amp;M 2007GRC" xfId="4579"/>
    <cellStyle name="_DEM-WP(C) Prod O&amp;M 2007GRC 2" xfId="4580"/>
    <cellStyle name="_DEM-WP(C) Prod O&amp;M 2007GRC 2 2" xfId="4581"/>
    <cellStyle name="_DEM-WP(C) Prod O&amp;M 2007GRC 3" xfId="4582"/>
    <cellStyle name="_DEM-WP(C) Prod O&amp;M 2007GRC_Adj Bench DR 3 for Initial Briefs (Electric)" xfId="4583"/>
    <cellStyle name="_DEM-WP(C) Prod O&amp;M 2007GRC_Adj Bench DR 3 for Initial Briefs (Electric) 2" xfId="4584"/>
    <cellStyle name="_DEM-WP(C) Prod O&amp;M 2007GRC_Adj Bench DR 3 for Initial Briefs (Electric) 2 2" xfId="4585"/>
    <cellStyle name="_DEM-WP(C) Prod O&amp;M 2007GRC_Adj Bench DR 3 for Initial Briefs (Electric) 3" xfId="4586"/>
    <cellStyle name="_DEM-WP(C) Prod O&amp;M 2007GRC_Adj Bench DR 3 for Initial Briefs (Electric)_DEM-WP(C) ENERG10C--ctn Mid-C_042010 2010GRC" xfId="4587"/>
    <cellStyle name="_DEM-WP(C) Prod O&amp;M 2007GRC_Book2" xfId="4588"/>
    <cellStyle name="_DEM-WP(C) Prod O&amp;M 2007GRC_Book2 2" xfId="4589"/>
    <cellStyle name="_DEM-WP(C) Prod O&amp;M 2007GRC_Book2 2 2" xfId="4590"/>
    <cellStyle name="_DEM-WP(C) Prod O&amp;M 2007GRC_Book2 3" xfId="4591"/>
    <cellStyle name="_DEM-WP(C) Prod O&amp;M 2007GRC_Book2_Adj Bench DR 3 for Initial Briefs (Electric)" xfId="4592"/>
    <cellStyle name="_DEM-WP(C) Prod O&amp;M 2007GRC_Book2_Adj Bench DR 3 for Initial Briefs (Electric) 2" xfId="4593"/>
    <cellStyle name="_DEM-WP(C) Prod O&amp;M 2007GRC_Book2_Adj Bench DR 3 for Initial Briefs (Electric) 2 2" xfId="4594"/>
    <cellStyle name="_DEM-WP(C) Prod O&amp;M 2007GRC_Book2_Adj Bench DR 3 for Initial Briefs (Electric) 3" xfId="4595"/>
    <cellStyle name="_DEM-WP(C) Prod O&amp;M 2007GRC_Book2_Adj Bench DR 3 for Initial Briefs (Electric)_DEM-WP(C) ENERG10C--ctn Mid-C_042010 2010GRC" xfId="4596"/>
    <cellStyle name="_DEM-WP(C) Prod O&amp;M 2007GRC_Book2_DEM-WP(C) ENERG10C--ctn Mid-C_042010 2010GRC" xfId="4597"/>
    <cellStyle name="_DEM-WP(C) Prod O&amp;M 2007GRC_Book2_Electric Rev Req Model (2009 GRC) Rebuttal" xfId="4598"/>
    <cellStyle name="_DEM-WP(C) Prod O&amp;M 2007GRC_Book2_Electric Rev Req Model (2009 GRC) Rebuttal 2" xfId="4599"/>
    <cellStyle name="_DEM-WP(C) Prod O&amp;M 2007GRC_Book2_Electric Rev Req Model (2009 GRC) Rebuttal 2 2" xfId="4600"/>
    <cellStyle name="_DEM-WP(C) Prod O&amp;M 2007GRC_Book2_Electric Rev Req Model (2009 GRC) Rebuttal 3" xfId="4601"/>
    <cellStyle name="_DEM-WP(C) Prod O&amp;M 2007GRC_Book2_Electric Rev Req Model (2009 GRC) Rebuttal REmoval of New  WH Solar AdjustMI" xfId="4602"/>
    <cellStyle name="_DEM-WP(C) Prod O&amp;M 2007GRC_Book2_Electric Rev Req Model (2009 GRC) Rebuttal REmoval of New  WH Solar AdjustMI 2" xfId="4603"/>
    <cellStyle name="_DEM-WP(C) Prod O&amp;M 2007GRC_Book2_Electric Rev Req Model (2009 GRC) Rebuttal REmoval of New  WH Solar AdjustMI 2 2" xfId="4604"/>
    <cellStyle name="_DEM-WP(C) Prod O&amp;M 2007GRC_Book2_Electric Rev Req Model (2009 GRC) Rebuttal REmoval of New  WH Solar AdjustMI 3" xfId="4605"/>
    <cellStyle name="_DEM-WP(C) Prod O&amp;M 2007GRC_Book2_Electric Rev Req Model (2009 GRC) Rebuttal REmoval of New  WH Solar AdjustMI_DEM-WP(C) ENERG10C--ctn Mid-C_042010 2010GRC" xfId="4606"/>
    <cellStyle name="_DEM-WP(C) Prod O&amp;M 2007GRC_Book2_Electric Rev Req Model (2009 GRC) Revised 01-18-2010" xfId="4607"/>
    <cellStyle name="_DEM-WP(C) Prod O&amp;M 2007GRC_Book2_Electric Rev Req Model (2009 GRC) Revised 01-18-2010 2" xfId="4608"/>
    <cellStyle name="_DEM-WP(C) Prod O&amp;M 2007GRC_Book2_Electric Rev Req Model (2009 GRC) Revised 01-18-2010 2 2" xfId="4609"/>
    <cellStyle name="_DEM-WP(C) Prod O&amp;M 2007GRC_Book2_Electric Rev Req Model (2009 GRC) Revised 01-18-2010 3" xfId="4610"/>
    <cellStyle name="_DEM-WP(C) Prod O&amp;M 2007GRC_Book2_Electric Rev Req Model (2009 GRC) Revised 01-18-2010_DEM-WP(C) ENERG10C--ctn Mid-C_042010 2010GRC" xfId="4611"/>
    <cellStyle name="_DEM-WP(C) Prod O&amp;M 2007GRC_Book2_Final Order Electric EXHIBIT A-1" xfId="4612"/>
    <cellStyle name="_DEM-WP(C) Prod O&amp;M 2007GRC_Book2_Final Order Electric EXHIBIT A-1 2" xfId="4613"/>
    <cellStyle name="_DEM-WP(C) Prod O&amp;M 2007GRC_Book2_Final Order Electric EXHIBIT A-1 2 2" xfId="4614"/>
    <cellStyle name="_DEM-WP(C) Prod O&amp;M 2007GRC_Book2_Final Order Electric EXHIBIT A-1 3" xfId="4615"/>
    <cellStyle name="_DEM-WP(C) Prod O&amp;M 2007GRC_Confidential Material" xfId="4616"/>
    <cellStyle name="_DEM-WP(C) Prod O&amp;M 2007GRC_DEM-WP(C) Colstrip 12 Coal Cost Forecast 2010GRC" xfId="4617"/>
    <cellStyle name="_DEM-WP(C) Prod O&amp;M 2007GRC_DEM-WP(C) ENERG10C--ctn Mid-C_042010 2010GRC" xfId="4618"/>
    <cellStyle name="_DEM-WP(C) Prod O&amp;M 2007GRC_DEM-WP(C) Production O&amp;M 2010GRC As-Filed" xfId="4619"/>
    <cellStyle name="_DEM-WP(C) Prod O&amp;M 2007GRC_DEM-WP(C) Production O&amp;M 2010GRC As-Filed 2" xfId="4620"/>
    <cellStyle name="_DEM-WP(C) Prod O&amp;M 2007GRC_DEM-WP(C) Production O&amp;M 2010GRC As-Filed 3" xfId="4621"/>
    <cellStyle name="_DEM-WP(C) Prod O&amp;M 2007GRC_Electric Rev Req Model (2009 GRC) Rebuttal" xfId="4622"/>
    <cellStyle name="_DEM-WP(C) Prod O&amp;M 2007GRC_Electric Rev Req Model (2009 GRC) Rebuttal 2" xfId="4623"/>
    <cellStyle name="_DEM-WP(C) Prod O&amp;M 2007GRC_Electric Rev Req Model (2009 GRC) Rebuttal 2 2" xfId="4624"/>
    <cellStyle name="_DEM-WP(C) Prod O&amp;M 2007GRC_Electric Rev Req Model (2009 GRC) Rebuttal 3" xfId="4625"/>
    <cellStyle name="_DEM-WP(C) Prod O&amp;M 2007GRC_Electric Rev Req Model (2009 GRC) Rebuttal REmoval of New  WH Solar AdjustMI" xfId="4626"/>
    <cellStyle name="_DEM-WP(C) Prod O&amp;M 2007GRC_Electric Rev Req Model (2009 GRC) Rebuttal REmoval of New  WH Solar AdjustMI 2" xfId="4627"/>
    <cellStyle name="_DEM-WP(C) Prod O&amp;M 2007GRC_Electric Rev Req Model (2009 GRC) Rebuttal REmoval of New  WH Solar AdjustMI 2 2" xfId="4628"/>
    <cellStyle name="_DEM-WP(C) Prod O&amp;M 2007GRC_Electric Rev Req Model (2009 GRC) Rebuttal REmoval of New  WH Solar AdjustMI 3" xfId="4629"/>
    <cellStyle name="_DEM-WP(C) Prod O&amp;M 2007GRC_Electric Rev Req Model (2009 GRC) Rebuttal REmoval of New  WH Solar AdjustMI_DEM-WP(C) ENERG10C--ctn Mid-C_042010 2010GRC" xfId="4630"/>
    <cellStyle name="_DEM-WP(C) Prod O&amp;M 2007GRC_Electric Rev Req Model (2009 GRC) Revised 01-18-2010" xfId="4631"/>
    <cellStyle name="_DEM-WP(C) Prod O&amp;M 2007GRC_Electric Rev Req Model (2009 GRC) Revised 01-18-2010 2" xfId="4632"/>
    <cellStyle name="_DEM-WP(C) Prod O&amp;M 2007GRC_Electric Rev Req Model (2009 GRC) Revised 01-18-2010 2 2" xfId="4633"/>
    <cellStyle name="_DEM-WP(C) Prod O&amp;M 2007GRC_Electric Rev Req Model (2009 GRC) Revised 01-18-2010 3" xfId="4634"/>
    <cellStyle name="_DEM-WP(C) Prod O&amp;M 2007GRC_Electric Rev Req Model (2009 GRC) Revised 01-18-2010_DEM-WP(C) ENERG10C--ctn Mid-C_042010 2010GRC" xfId="4635"/>
    <cellStyle name="_DEM-WP(C) Prod O&amp;M 2007GRC_Final Order Electric EXHIBIT A-1" xfId="4636"/>
    <cellStyle name="_DEM-WP(C) Prod O&amp;M 2007GRC_Final Order Electric EXHIBIT A-1 2" xfId="4637"/>
    <cellStyle name="_DEM-WP(C) Prod O&amp;M 2007GRC_Final Order Electric EXHIBIT A-1 2 2" xfId="4638"/>
    <cellStyle name="_DEM-WP(C) Prod O&amp;M 2007GRC_Final Order Electric EXHIBIT A-1 3" xfId="4639"/>
    <cellStyle name="_DEM-WP(C) Prod O&amp;M 2007GRC_Rebuttal Power Costs" xfId="4640"/>
    <cellStyle name="_DEM-WP(C) Prod O&amp;M 2007GRC_Rebuttal Power Costs 2" xfId="4641"/>
    <cellStyle name="_DEM-WP(C) Prod O&amp;M 2007GRC_Rebuttal Power Costs 2 2" xfId="4642"/>
    <cellStyle name="_DEM-WP(C) Prod O&amp;M 2007GRC_Rebuttal Power Costs 3" xfId="4643"/>
    <cellStyle name="_DEM-WP(C) Prod O&amp;M 2007GRC_Rebuttal Power Costs_Adj Bench DR 3 for Initial Briefs (Electric)" xfId="4644"/>
    <cellStyle name="_DEM-WP(C) Prod O&amp;M 2007GRC_Rebuttal Power Costs_Adj Bench DR 3 for Initial Briefs (Electric) 2" xfId="4645"/>
    <cellStyle name="_DEM-WP(C) Prod O&amp;M 2007GRC_Rebuttal Power Costs_Adj Bench DR 3 for Initial Briefs (Electric) 2 2" xfId="4646"/>
    <cellStyle name="_DEM-WP(C) Prod O&amp;M 2007GRC_Rebuttal Power Costs_Adj Bench DR 3 for Initial Briefs (Electric) 3" xfId="4647"/>
    <cellStyle name="_DEM-WP(C) Prod O&amp;M 2007GRC_Rebuttal Power Costs_Adj Bench DR 3 for Initial Briefs (Electric)_DEM-WP(C) ENERG10C--ctn Mid-C_042010 2010GRC" xfId="4648"/>
    <cellStyle name="_DEM-WP(C) Prod O&amp;M 2007GRC_Rebuttal Power Costs_DEM-WP(C) ENERG10C--ctn Mid-C_042010 2010GRC" xfId="4649"/>
    <cellStyle name="_DEM-WP(C) Prod O&amp;M 2007GRC_Rebuttal Power Costs_Electric Rev Req Model (2009 GRC) Rebuttal" xfId="4650"/>
    <cellStyle name="_DEM-WP(C) Prod O&amp;M 2007GRC_Rebuttal Power Costs_Electric Rev Req Model (2009 GRC) Rebuttal 2" xfId="4651"/>
    <cellStyle name="_DEM-WP(C) Prod O&amp;M 2007GRC_Rebuttal Power Costs_Electric Rev Req Model (2009 GRC) Rebuttal 2 2" xfId="4652"/>
    <cellStyle name="_DEM-WP(C) Prod O&amp;M 2007GRC_Rebuttal Power Costs_Electric Rev Req Model (2009 GRC) Rebuttal 3" xfId="4653"/>
    <cellStyle name="_DEM-WP(C) Prod O&amp;M 2007GRC_Rebuttal Power Costs_Electric Rev Req Model (2009 GRC) Rebuttal REmoval of New  WH Solar AdjustMI" xfId="4654"/>
    <cellStyle name="_DEM-WP(C) Prod O&amp;M 2007GRC_Rebuttal Power Costs_Electric Rev Req Model (2009 GRC) Rebuttal REmoval of New  WH Solar AdjustMI 2" xfId="4655"/>
    <cellStyle name="_DEM-WP(C) Prod O&amp;M 2007GRC_Rebuttal Power Costs_Electric Rev Req Model (2009 GRC) Rebuttal REmoval of New  WH Solar AdjustMI 2 2" xfId="4656"/>
    <cellStyle name="_DEM-WP(C) Prod O&amp;M 2007GRC_Rebuttal Power Costs_Electric Rev Req Model (2009 GRC) Rebuttal REmoval of New  WH Solar AdjustMI 3" xfId="4657"/>
    <cellStyle name="_DEM-WP(C) Prod O&amp;M 2007GRC_Rebuttal Power Costs_Electric Rev Req Model (2009 GRC) Rebuttal REmoval of New  WH Solar AdjustMI_DEM-WP(C) ENERG10C--ctn Mid-C_042010 2010GRC" xfId="4658"/>
    <cellStyle name="_DEM-WP(C) Prod O&amp;M 2007GRC_Rebuttal Power Costs_Electric Rev Req Model (2009 GRC) Revised 01-18-2010" xfId="4659"/>
    <cellStyle name="_DEM-WP(C) Prod O&amp;M 2007GRC_Rebuttal Power Costs_Electric Rev Req Model (2009 GRC) Revised 01-18-2010 2" xfId="4660"/>
    <cellStyle name="_DEM-WP(C) Prod O&amp;M 2007GRC_Rebuttal Power Costs_Electric Rev Req Model (2009 GRC) Revised 01-18-2010 2 2" xfId="4661"/>
    <cellStyle name="_DEM-WP(C) Prod O&amp;M 2007GRC_Rebuttal Power Costs_Electric Rev Req Model (2009 GRC) Revised 01-18-2010 3" xfId="4662"/>
    <cellStyle name="_DEM-WP(C) Prod O&amp;M 2007GRC_Rebuttal Power Costs_Electric Rev Req Model (2009 GRC) Revised 01-18-2010_DEM-WP(C) ENERG10C--ctn Mid-C_042010 2010GRC" xfId="4663"/>
    <cellStyle name="_DEM-WP(C) Prod O&amp;M 2007GRC_Rebuttal Power Costs_Final Order Electric EXHIBIT A-1" xfId="4664"/>
    <cellStyle name="_DEM-WP(C) Prod O&amp;M 2007GRC_Rebuttal Power Costs_Final Order Electric EXHIBIT A-1 2" xfId="4665"/>
    <cellStyle name="_DEM-WP(C) Prod O&amp;M 2007GRC_Rebuttal Power Costs_Final Order Electric EXHIBIT A-1 2 2" xfId="4666"/>
    <cellStyle name="_DEM-WP(C) Prod O&amp;M 2007GRC_Rebuttal Power Costs_Final Order Electric EXHIBIT A-1 3" xfId="4667"/>
    <cellStyle name="_x0013__DEM-WP(C) Production O&amp;M 2010GRC As-Filed" xfId="4668"/>
    <cellStyle name="_x0013__DEM-WP(C) Production O&amp;M 2010GRC As-Filed 2" xfId="4669"/>
    <cellStyle name="_x0013__DEM-WP(C) Production O&amp;M 2010GRC As-Filed 3" xfId="4670"/>
    <cellStyle name="_DEM-WP(C) Rate Year Sumas by Month Update Corrected" xfId="4671"/>
    <cellStyle name="_DEM-WP(C) ST Power Contracts 3102008" xfId="4672"/>
    <cellStyle name="_DEM-WP(C) ST Power Contracts 3102008 2" xfId="4673"/>
    <cellStyle name="_DEM-WP(C) ST Power Contracts 3102008 3" xfId="4674"/>
    <cellStyle name="_DEM-WP(C) ST Power Contracts 3102008 3 2" xfId="4675"/>
    <cellStyle name="_DEM-WP(C) Sumas Proforma 11.14.07" xfId="4676"/>
    <cellStyle name="_DEM-WP(C) Sumas Proforma 11.5.07" xfId="80"/>
    <cellStyle name="_DEM-WP(C) Wells_Power_Cost" xfId="4677"/>
    <cellStyle name="_DEM-WP(C) Wells_Power_Cost 2" xfId="4678"/>
    <cellStyle name="_DEM-WP(C) Wells_Power_Cost 2 2" xfId="4679"/>
    <cellStyle name="_DEM-WP(C) Westside Hydro Data_051007" xfId="81"/>
    <cellStyle name="_DEM-WP(C) Westside Hydro Data_051007 2" xfId="4680"/>
    <cellStyle name="_DEM-WP(C) Westside Hydro Data_051007 2 2" xfId="4681"/>
    <cellStyle name="_DEM-WP(C) Westside Hydro Data_051007 3" xfId="4682"/>
    <cellStyle name="_DEM-WP(C) Westside Hydro Data_051007_16.37E Wild Horse Expansion DeferralRevwrkingfile SF" xfId="4683"/>
    <cellStyle name="_DEM-WP(C) Westside Hydro Data_051007_16.37E Wild Horse Expansion DeferralRevwrkingfile SF 2" xfId="4684"/>
    <cellStyle name="_DEM-WP(C) Westside Hydro Data_051007_16.37E Wild Horse Expansion DeferralRevwrkingfile SF 2 2" xfId="4685"/>
    <cellStyle name="_DEM-WP(C) Westside Hydro Data_051007_16.37E Wild Horse Expansion DeferralRevwrkingfile SF 3" xfId="4686"/>
    <cellStyle name="_DEM-WP(C) Westside Hydro Data_051007_16.37E Wild Horse Expansion DeferralRevwrkingfile SF_DEM-WP(C) ENERG10C--ctn Mid-C_042010 2010GRC" xfId="4687"/>
    <cellStyle name="_DEM-WP(C) Westside Hydro Data_051007_2009 GRC Compl Filing - Exhibit D" xfId="4688"/>
    <cellStyle name="_DEM-WP(C) Westside Hydro Data_051007_2009 GRC Compl Filing - Exhibit D 2" xfId="4689"/>
    <cellStyle name="_DEM-WP(C) Westside Hydro Data_051007_2009 GRC Compl Filing - Exhibit D_DEM-WP(C) ENERG10C--ctn Mid-C_042010 2010GRC" xfId="4690"/>
    <cellStyle name="_DEM-WP(C) Westside Hydro Data_051007_Adj Bench DR 3 for Initial Briefs (Electric)" xfId="4691"/>
    <cellStyle name="_DEM-WP(C) Westside Hydro Data_051007_Adj Bench DR 3 for Initial Briefs (Electric) 2" xfId="4692"/>
    <cellStyle name="_DEM-WP(C) Westside Hydro Data_051007_Adj Bench DR 3 for Initial Briefs (Electric) 2 2" xfId="4693"/>
    <cellStyle name="_DEM-WP(C) Westside Hydro Data_051007_Adj Bench DR 3 for Initial Briefs (Electric) 3" xfId="4694"/>
    <cellStyle name="_DEM-WP(C) Westside Hydro Data_051007_Adj Bench DR 3 for Initial Briefs (Electric)_DEM-WP(C) ENERG10C--ctn Mid-C_042010 2010GRC" xfId="4695"/>
    <cellStyle name="_DEM-WP(C) Westside Hydro Data_051007_Book1" xfId="4696"/>
    <cellStyle name="_DEM-WP(C) Westside Hydro Data_051007_Book2" xfId="4697"/>
    <cellStyle name="_DEM-WP(C) Westside Hydro Data_051007_Book2 2" xfId="4698"/>
    <cellStyle name="_DEM-WP(C) Westside Hydro Data_051007_Book2 2 2" xfId="4699"/>
    <cellStyle name="_DEM-WP(C) Westside Hydro Data_051007_Book2 3" xfId="4700"/>
    <cellStyle name="_DEM-WP(C) Westside Hydro Data_051007_Book2_DEM-WP(C) ENERG10C--ctn Mid-C_042010 2010GRC" xfId="4701"/>
    <cellStyle name="_DEM-WP(C) Westside Hydro Data_051007_Book4" xfId="4702"/>
    <cellStyle name="_DEM-WP(C) Westside Hydro Data_051007_Book4 2" xfId="4703"/>
    <cellStyle name="_DEM-WP(C) Westside Hydro Data_051007_Book4 2 2" xfId="4704"/>
    <cellStyle name="_DEM-WP(C) Westside Hydro Data_051007_Book4 3" xfId="4705"/>
    <cellStyle name="_DEM-WP(C) Westside Hydro Data_051007_Book4_DEM-WP(C) ENERG10C--ctn Mid-C_042010 2010GRC" xfId="4706"/>
    <cellStyle name="_DEM-WP(C) Westside Hydro Data_051007_DEM-WP(C) ENERG10C--ctn Mid-C_042010 2010GRC" xfId="4707"/>
    <cellStyle name="_DEM-WP(C) Westside Hydro Data_051007_Electric Rev Req Model (2009 GRC) " xfId="4708"/>
    <cellStyle name="_DEM-WP(C) Westside Hydro Data_051007_Electric Rev Req Model (2009 GRC)  2" xfId="4709"/>
    <cellStyle name="_DEM-WP(C) Westside Hydro Data_051007_Electric Rev Req Model (2009 GRC)  2 2" xfId="4710"/>
    <cellStyle name="_DEM-WP(C) Westside Hydro Data_051007_Electric Rev Req Model (2009 GRC)  3" xfId="4711"/>
    <cellStyle name="_DEM-WP(C) Westside Hydro Data_051007_Electric Rev Req Model (2009 GRC) _DEM-WP(C) ENERG10C--ctn Mid-C_042010 2010GRC" xfId="4712"/>
    <cellStyle name="_DEM-WP(C) Westside Hydro Data_051007_Electric Rev Req Model (2009 GRC) Rebuttal" xfId="82"/>
    <cellStyle name="_DEM-WP(C) Westside Hydro Data_051007_Electric Rev Req Model (2009 GRC) Rebuttal 2" xfId="4713"/>
    <cellStyle name="_DEM-WP(C) Westside Hydro Data_051007_Electric Rev Req Model (2009 GRC) Rebuttal 2 2" xfId="4714"/>
    <cellStyle name="_DEM-WP(C) Westside Hydro Data_051007_Electric Rev Req Model (2009 GRC) Rebuttal 3" xfId="4715"/>
    <cellStyle name="_DEM-WP(C) Westside Hydro Data_051007_Electric Rev Req Model (2009 GRC) Rebuttal REmoval of New  WH Solar AdjustMI" xfId="4716"/>
    <cellStyle name="_DEM-WP(C) Westside Hydro Data_051007_Electric Rev Req Model (2009 GRC) Rebuttal REmoval of New  WH Solar AdjustMI 2" xfId="4717"/>
    <cellStyle name="_DEM-WP(C) Westside Hydro Data_051007_Electric Rev Req Model (2009 GRC) Rebuttal REmoval of New  WH Solar AdjustMI 2 2" xfId="4718"/>
    <cellStyle name="_DEM-WP(C) Westside Hydro Data_051007_Electric Rev Req Model (2009 GRC) Rebuttal REmoval of New  WH Solar AdjustMI 3" xfId="4719"/>
    <cellStyle name="_DEM-WP(C) Westside Hydro Data_051007_Electric Rev Req Model (2009 GRC) Rebuttal REmoval of New  WH Solar AdjustMI_DEM-WP(C) ENERG10C--ctn Mid-C_042010 2010GRC" xfId="4720"/>
    <cellStyle name="_DEM-WP(C) Westside Hydro Data_051007_Electric Rev Req Model (2009 GRC) Revised 01-18-2010" xfId="4721"/>
    <cellStyle name="_DEM-WP(C) Westside Hydro Data_051007_Electric Rev Req Model (2009 GRC) Revised 01-18-2010 2" xfId="4722"/>
    <cellStyle name="_DEM-WP(C) Westside Hydro Data_051007_Electric Rev Req Model (2009 GRC) Revised 01-18-2010 2 2" xfId="4723"/>
    <cellStyle name="_DEM-WP(C) Westside Hydro Data_051007_Electric Rev Req Model (2009 GRC) Revised 01-18-2010 3" xfId="4724"/>
    <cellStyle name="_DEM-WP(C) Westside Hydro Data_051007_Electric Rev Req Model (2009 GRC) Revised 01-18-2010_DEM-WP(C) ENERG10C--ctn Mid-C_042010 2010GRC" xfId="4725"/>
    <cellStyle name="_DEM-WP(C) Westside Hydro Data_051007_Electric Rev Req Model (2010 GRC)" xfId="4726"/>
    <cellStyle name="_DEM-WP(C) Westside Hydro Data_051007_Electric Rev Req Model (2010 GRC) SF" xfId="4727"/>
    <cellStyle name="_DEM-WP(C) Westside Hydro Data_051007_Final Order Electric" xfId="4728"/>
    <cellStyle name="_DEM-WP(C) Westside Hydro Data_051007_Final Order Electric EXHIBIT A-1" xfId="4729"/>
    <cellStyle name="_DEM-WP(C) Westside Hydro Data_051007_Final Order Electric EXHIBIT A-1 2" xfId="4730"/>
    <cellStyle name="_DEM-WP(C) Westside Hydro Data_051007_Final Order Electric EXHIBIT A-1 2 2" xfId="4731"/>
    <cellStyle name="_DEM-WP(C) Westside Hydro Data_051007_Final Order Electric EXHIBIT A-1 3" xfId="4732"/>
    <cellStyle name="_DEM-WP(C) Westside Hydro Data_051007_NIM Summary" xfId="4733"/>
    <cellStyle name="_DEM-WP(C) Westside Hydro Data_051007_NIM Summary 2" xfId="4734"/>
    <cellStyle name="_DEM-WP(C) Westside Hydro Data_051007_NIM Summary_DEM-WP(C) ENERG10C--ctn Mid-C_042010 2010GRC" xfId="4735"/>
    <cellStyle name="_DEM-WP(C) Westside Hydro Data_051007_Power Costs - Comparison bx Rbtl-Staff-Jt-PC" xfId="4736"/>
    <cellStyle name="_DEM-WP(C) Westside Hydro Data_051007_Power Costs - Comparison bx Rbtl-Staff-Jt-PC 2" xfId="4737"/>
    <cellStyle name="_DEM-WP(C) Westside Hydro Data_051007_Power Costs - Comparison bx Rbtl-Staff-Jt-PC 2 2" xfId="4738"/>
    <cellStyle name="_DEM-WP(C) Westside Hydro Data_051007_Power Costs - Comparison bx Rbtl-Staff-Jt-PC 3" xfId="4739"/>
    <cellStyle name="_DEM-WP(C) Westside Hydro Data_051007_Power Costs - Comparison bx Rbtl-Staff-Jt-PC_DEM-WP(C) ENERG10C--ctn Mid-C_042010 2010GRC" xfId="4740"/>
    <cellStyle name="_DEM-WP(C) Westside Hydro Data_051007_Rebuttal Power Costs" xfId="4741"/>
    <cellStyle name="_DEM-WP(C) Westside Hydro Data_051007_Rebuttal Power Costs 2" xfId="4742"/>
    <cellStyle name="_DEM-WP(C) Westside Hydro Data_051007_Rebuttal Power Costs 2 2" xfId="4743"/>
    <cellStyle name="_DEM-WP(C) Westside Hydro Data_051007_Rebuttal Power Costs 3" xfId="4744"/>
    <cellStyle name="_DEM-WP(C) Westside Hydro Data_051007_Rebuttal Power Costs_DEM-WP(C) ENERG10C--ctn Mid-C_042010 2010GRC" xfId="4745"/>
    <cellStyle name="_DEM-WP(C) Westside Hydro Data_051007_TENASKA REGULATORY ASSET" xfId="4746"/>
    <cellStyle name="_DEM-WP(C) Westside Hydro Data_051007_TENASKA REGULATORY ASSET 2" xfId="4747"/>
    <cellStyle name="_DEM-WP(C) Westside Hydro Data_051007_TENASKA REGULATORY ASSET 2 2" xfId="4748"/>
    <cellStyle name="_DEM-WP(C) Westside Hydro Data_051007_TENASKA REGULATORY ASSET 3" xfId="4749"/>
    <cellStyle name="_Elec Peak Capacity Need_2008-2029_032709_Wind 5% Cap" xfId="4750"/>
    <cellStyle name="_Elec Peak Capacity Need_2008-2029_032709_Wind 5% Cap 2" xfId="4751"/>
    <cellStyle name="_Elec Peak Capacity Need_2008-2029_032709_Wind 5% Cap 2 2" xfId="4752"/>
    <cellStyle name="_Elec Peak Capacity Need_2008-2029_032709_Wind 5% Cap_DEM-WP(C) ENERG10C--ctn Mid-C_042010 2010GRC" xfId="4753"/>
    <cellStyle name="_Elec Peak Capacity Need_2008-2029_032709_Wind 5% Cap_NIM Summary" xfId="4754"/>
    <cellStyle name="_Elec Peak Capacity Need_2008-2029_032709_Wind 5% Cap_NIM Summary 2" xfId="4755"/>
    <cellStyle name="_Elec Peak Capacity Need_2008-2029_032709_Wind 5% Cap_NIM Summary_DEM-WP(C) ENERG10C--ctn Mid-C_042010 2010GRC" xfId="4756"/>
    <cellStyle name="_Elec Peak Capacity Need_2008-2029_032709_Wind 5% Cap-ST-Adj-PJP1" xfId="4757"/>
    <cellStyle name="_Elec Peak Capacity Need_2008-2029_032709_Wind 5% Cap-ST-Adj-PJP1 2" xfId="4758"/>
    <cellStyle name="_Elec Peak Capacity Need_2008-2029_032709_Wind 5% Cap-ST-Adj-PJP1 2 2" xfId="4759"/>
    <cellStyle name="_Elec Peak Capacity Need_2008-2029_032709_Wind 5% Cap-ST-Adj-PJP1_DEM-WP(C) ENERG10C--ctn Mid-C_042010 2010GRC" xfId="4760"/>
    <cellStyle name="_Elec Peak Capacity Need_2008-2029_032709_Wind 5% Cap-ST-Adj-PJP1_NIM Summary" xfId="4761"/>
    <cellStyle name="_Elec Peak Capacity Need_2008-2029_032709_Wind 5% Cap-ST-Adj-PJP1_NIM Summary 2" xfId="4762"/>
    <cellStyle name="_Elec Peak Capacity Need_2008-2029_032709_Wind 5% Cap-ST-Adj-PJP1_NIM Summary_DEM-WP(C) ENERG10C--ctn Mid-C_042010 2010GRC" xfId="4763"/>
    <cellStyle name="_Elec Peak Capacity Need_2008-2029_120908_Wind 5% Cap_Low" xfId="4764"/>
    <cellStyle name="_Elec Peak Capacity Need_2008-2029_120908_Wind 5% Cap_Low 2" xfId="4765"/>
    <cellStyle name="_Elec Peak Capacity Need_2008-2029_120908_Wind 5% Cap_Low 2 2" xfId="4766"/>
    <cellStyle name="_Elec Peak Capacity Need_2008-2029_120908_Wind 5% Cap_Low_DEM-WP(C) ENERG10C--ctn Mid-C_042010 2010GRC" xfId="4767"/>
    <cellStyle name="_Elec Peak Capacity Need_2008-2029_120908_Wind 5% Cap_Low_NIM Summary" xfId="4768"/>
    <cellStyle name="_Elec Peak Capacity Need_2008-2029_120908_Wind 5% Cap_Low_NIM Summary 2" xfId="4769"/>
    <cellStyle name="_Elec Peak Capacity Need_2008-2029_120908_Wind 5% Cap_Low_NIM Summary_DEM-WP(C) ENERG10C--ctn Mid-C_042010 2010GRC" xfId="4770"/>
    <cellStyle name="_Elec Peak Capacity Need_2008-2029_Wind 5% Cap_050809" xfId="4771"/>
    <cellStyle name="_Elec Peak Capacity Need_2008-2029_Wind 5% Cap_050809 2" xfId="4772"/>
    <cellStyle name="_Elec Peak Capacity Need_2008-2029_Wind 5% Cap_050809 2 2" xfId="4773"/>
    <cellStyle name="_Elec Peak Capacity Need_2008-2029_Wind 5% Cap_050809_DEM-WP(C) ENERG10C--ctn Mid-C_042010 2010GRC" xfId="4774"/>
    <cellStyle name="_Elec Peak Capacity Need_2008-2029_Wind 5% Cap_050809_NIM Summary" xfId="4775"/>
    <cellStyle name="_Elec Peak Capacity Need_2008-2029_Wind 5% Cap_050809_NIM Summary 2" xfId="4776"/>
    <cellStyle name="_Elec Peak Capacity Need_2008-2029_Wind 5% Cap_050809_NIM Summary_DEM-WP(C) ENERG10C--ctn Mid-C_042010 2010GRC" xfId="4777"/>
    <cellStyle name="_x0013__Electric Rev Req Model (2009 GRC) " xfId="4778"/>
    <cellStyle name="_x0013__Electric Rev Req Model (2009 GRC)  2" xfId="4779"/>
    <cellStyle name="_x0013__Electric Rev Req Model (2009 GRC)  2 2" xfId="4780"/>
    <cellStyle name="_x0013__Electric Rev Req Model (2009 GRC)  3" xfId="4781"/>
    <cellStyle name="_x0013__Electric Rev Req Model (2009 GRC) _DEM-WP(C) ENERG10C--ctn Mid-C_042010 2010GRC" xfId="4782"/>
    <cellStyle name="_x0013__Electric Rev Req Model (2009 GRC) Rebuttal" xfId="4783"/>
    <cellStyle name="_x0013__Electric Rev Req Model (2009 GRC) Rebuttal 2" xfId="4784"/>
    <cellStyle name="_x0013__Electric Rev Req Model (2009 GRC) Rebuttal 2 2" xfId="4785"/>
    <cellStyle name="_x0013__Electric Rev Req Model (2009 GRC) Rebuttal 3" xfId="4786"/>
    <cellStyle name="_x0013__Electric Rev Req Model (2009 GRC) Rebuttal REmoval of New  WH Solar AdjustMI" xfId="4787"/>
    <cellStyle name="_x0013__Electric Rev Req Model (2009 GRC) Rebuttal REmoval of New  WH Solar AdjustMI 2" xfId="4788"/>
    <cellStyle name="_x0013__Electric Rev Req Model (2009 GRC) Rebuttal REmoval of New  WH Solar AdjustMI 2 2" xfId="4789"/>
    <cellStyle name="_x0013__Electric Rev Req Model (2009 GRC) Rebuttal REmoval of New  WH Solar AdjustMI 3" xfId="4790"/>
    <cellStyle name="_x0013__Electric Rev Req Model (2009 GRC) Rebuttal REmoval of New  WH Solar AdjustMI_DEM-WP(C) ENERG10C--ctn Mid-C_042010 2010GRC" xfId="4791"/>
    <cellStyle name="_x0013__Electric Rev Req Model (2009 GRC) Revised 01-18-2010" xfId="4792"/>
    <cellStyle name="_x0013__Electric Rev Req Model (2009 GRC) Revised 01-18-2010 2" xfId="4793"/>
    <cellStyle name="_x0013__Electric Rev Req Model (2009 GRC) Revised 01-18-2010 2 2" xfId="4794"/>
    <cellStyle name="_x0013__Electric Rev Req Model (2009 GRC) Revised 01-18-2010 3" xfId="4795"/>
    <cellStyle name="_x0013__Electric Rev Req Model (2009 GRC) Revised 01-18-2010_DEM-WP(C) ENERG10C--ctn Mid-C_042010 2010GRC" xfId="4796"/>
    <cellStyle name="_x0013__Electric Rev Req Model (2010 GRC)" xfId="4797"/>
    <cellStyle name="_x0013__Electric Rev Req Model (2010 GRC) SF" xfId="4798"/>
    <cellStyle name="_ENCOGEN_WBOOK" xfId="4799"/>
    <cellStyle name="_ENCOGEN_WBOOK 2" xfId="4800"/>
    <cellStyle name="_ENCOGEN_WBOOK_DEM-WP(C) ENERG10C--ctn Mid-C_042010 2010GRC" xfId="4801"/>
    <cellStyle name="_ENCOGEN_WBOOK_NIM Summary" xfId="4802"/>
    <cellStyle name="_ENCOGEN_WBOOK_NIM Summary 2" xfId="4803"/>
    <cellStyle name="_ENCOGEN_WBOOK_NIM Summary_DEM-WP(C) ENERG10C--ctn Mid-C_042010 2010GRC" xfId="4804"/>
    <cellStyle name="_x0013__Final Order Electric EXHIBIT A-1" xfId="4805"/>
    <cellStyle name="_x0013__Final Order Electric EXHIBIT A-1 2" xfId="4806"/>
    <cellStyle name="_x0013__Final Order Electric EXHIBIT A-1 2 2" xfId="4807"/>
    <cellStyle name="_x0013__Final Order Electric EXHIBIT A-1 3" xfId="4808"/>
    <cellStyle name="_Fixed Gas Transport 1 19 09" xfId="83"/>
    <cellStyle name="_Fixed Gas Transport 1 19 09 2" xfId="4809"/>
    <cellStyle name="_Fixed Gas Transport 1 19 09 2 2" xfId="4810"/>
    <cellStyle name="_Fixed Gas Transport 1 19 09 3" xfId="4811"/>
    <cellStyle name="_Fixed Gas Transport 1 19 09_DEM-WP(C) ENERG10C--ctn Mid-C_042010 2010GRC" xfId="4812"/>
    <cellStyle name="_Fuel Prices 4-14" xfId="84"/>
    <cellStyle name="_Fuel Prices 4-14 2" xfId="85"/>
    <cellStyle name="_Fuel Prices 4-14 2 2" xfId="4813"/>
    <cellStyle name="_Fuel Prices 4-14 2 2 2" xfId="4814"/>
    <cellStyle name="_Fuel Prices 4-14 2 3" xfId="4815"/>
    <cellStyle name="_Fuel Prices 4-14 3" xfId="86"/>
    <cellStyle name="_Fuel Prices 4-14 3 2" xfId="4816"/>
    <cellStyle name="_Fuel Prices 4-14 4" xfId="4817"/>
    <cellStyle name="_Fuel Prices 4-14 4 2" xfId="4818"/>
    <cellStyle name="_Fuel Prices 4-14 5" xfId="4819"/>
    <cellStyle name="_Fuel Prices 4-14 5 2" xfId="4820"/>
    <cellStyle name="_Fuel Prices 4-14 6" xfId="4821"/>
    <cellStyle name="_Fuel Prices 4-14 7" xfId="4822"/>
    <cellStyle name="_Fuel Prices 4-14 7 2" xfId="4823"/>
    <cellStyle name="_Fuel Prices 4-14 8" xfId="4824"/>
    <cellStyle name="_Fuel Prices 4-14 8 2" xfId="4825"/>
    <cellStyle name="_Fuel Prices 4-14_04 07E Wild Horse Wind Expansion (C) (2)" xfId="87"/>
    <cellStyle name="_Fuel Prices 4-14_04 07E Wild Horse Wind Expansion (C) (2) 2" xfId="4826"/>
    <cellStyle name="_Fuel Prices 4-14_04 07E Wild Horse Wind Expansion (C) (2) 2 2" xfId="4827"/>
    <cellStyle name="_Fuel Prices 4-14_04 07E Wild Horse Wind Expansion (C) (2) 3" xfId="4828"/>
    <cellStyle name="_Fuel Prices 4-14_04 07E Wild Horse Wind Expansion (C) (2)_Adj Bench DR 3 for Initial Briefs (Electric)" xfId="4829"/>
    <cellStyle name="_Fuel Prices 4-14_04 07E Wild Horse Wind Expansion (C) (2)_Adj Bench DR 3 for Initial Briefs (Electric) 2" xfId="4830"/>
    <cellStyle name="_Fuel Prices 4-14_04 07E Wild Horse Wind Expansion (C) (2)_Adj Bench DR 3 for Initial Briefs (Electric) 2 2" xfId="4831"/>
    <cellStyle name="_Fuel Prices 4-14_04 07E Wild Horse Wind Expansion (C) (2)_Adj Bench DR 3 for Initial Briefs (Electric) 3" xfId="4832"/>
    <cellStyle name="_Fuel Prices 4-14_04 07E Wild Horse Wind Expansion (C) (2)_Adj Bench DR 3 for Initial Briefs (Electric)_DEM-WP(C) ENERG10C--ctn Mid-C_042010 2010GRC" xfId="4833"/>
    <cellStyle name="_Fuel Prices 4-14_04 07E Wild Horse Wind Expansion (C) (2)_Book1" xfId="4834"/>
    <cellStyle name="_Fuel Prices 4-14_04 07E Wild Horse Wind Expansion (C) (2)_DEM-WP(C) ENERG10C--ctn Mid-C_042010 2010GRC" xfId="4835"/>
    <cellStyle name="_Fuel Prices 4-14_04 07E Wild Horse Wind Expansion (C) (2)_Electric Rev Req Model (2009 GRC) " xfId="4836"/>
    <cellStyle name="_Fuel Prices 4-14_04 07E Wild Horse Wind Expansion (C) (2)_Electric Rev Req Model (2009 GRC)  2" xfId="4837"/>
    <cellStyle name="_Fuel Prices 4-14_04 07E Wild Horse Wind Expansion (C) (2)_Electric Rev Req Model (2009 GRC)  2 2" xfId="4838"/>
    <cellStyle name="_Fuel Prices 4-14_04 07E Wild Horse Wind Expansion (C) (2)_Electric Rev Req Model (2009 GRC)  3" xfId="4839"/>
    <cellStyle name="_Fuel Prices 4-14_04 07E Wild Horse Wind Expansion (C) (2)_Electric Rev Req Model (2009 GRC) _DEM-WP(C) ENERG10C--ctn Mid-C_042010 2010GRC" xfId="4840"/>
    <cellStyle name="_Fuel Prices 4-14_04 07E Wild Horse Wind Expansion (C) (2)_Electric Rev Req Model (2009 GRC) Rebuttal" xfId="4841"/>
    <cellStyle name="_Fuel Prices 4-14_04 07E Wild Horse Wind Expansion (C) (2)_Electric Rev Req Model (2009 GRC) Rebuttal 2" xfId="4842"/>
    <cellStyle name="_Fuel Prices 4-14_04 07E Wild Horse Wind Expansion (C) (2)_Electric Rev Req Model (2009 GRC) Rebuttal 2 2" xfId="4843"/>
    <cellStyle name="_Fuel Prices 4-14_04 07E Wild Horse Wind Expansion (C) (2)_Electric Rev Req Model (2009 GRC) Rebuttal 3" xfId="4844"/>
    <cellStyle name="_Fuel Prices 4-14_04 07E Wild Horse Wind Expansion (C) (2)_Electric Rev Req Model (2009 GRC) Rebuttal REmoval of New  WH Solar AdjustMI" xfId="4845"/>
    <cellStyle name="_Fuel Prices 4-14_04 07E Wild Horse Wind Expansion (C) (2)_Electric Rev Req Model (2009 GRC) Rebuttal REmoval of New  WH Solar AdjustMI 2" xfId="4846"/>
    <cellStyle name="_Fuel Prices 4-14_04 07E Wild Horse Wind Expansion (C) (2)_Electric Rev Req Model (2009 GRC) Rebuttal REmoval of New  WH Solar AdjustMI 2 2" xfId="4847"/>
    <cellStyle name="_Fuel Prices 4-14_04 07E Wild Horse Wind Expansion (C) (2)_Electric Rev Req Model (2009 GRC) Rebuttal REmoval of New  WH Solar AdjustMI 3" xfId="4848"/>
    <cellStyle name="_Fuel Prices 4-14_04 07E Wild Horse Wind Expansion (C) (2)_Electric Rev Req Model (2009 GRC) Rebuttal REmoval of New  WH Solar AdjustMI_DEM-WP(C) ENERG10C--ctn Mid-C_042010 2010GRC" xfId="4849"/>
    <cellStyle name="_Fuel Prices 4-14_04 07E Wild Horse Wind Expansion (C) (2)_Electric Rev Req Model (2009 GRC) Revised 01-18-2010" xfId="4850"/>
    <cellStyle name="_Fuel Prices 4-14_04 07E Wild Horse Wind Expansion (C) (2)_Electric Rev Req Model (2009 GRC) Revised 01-18-2010 2" xfId="4851"/>
    <cellStyle name="_Fuel Prices 4-14_04 07E Wild Horse Wind Expansion (C) (2)_Electric Rev Req Model (2009 GRC) Revised 01-18-2010 2 2" xfId="4852"/>
    <cellStyle name="_Fuel Prices 4-14_04 07E Wild Horse Wind Expansion (C) (2)_Electric Rev Req Model (2009 GRC) Revised 01-18-2010 3" xfId="4853"/>
    <cellStyle name="_Fuel Prices 4-14_04 07E Wild Horse Wind Expansion (C) (2)_Electric Rev Req Model (2009 GRC) Revised 01-18-2010_DEM-WP(C) ENERG10C--ctn Mid-C_042010 2010GRC" xfId="4854"/>
    <cellStyle name="_Fuel Prices 4-14_04 07E Wild Horse Wind Expansion (C) (2)_Electric Rev Req Model (2010 GRC)" xfId="4855"/>
    <cellStyle name="_Fuel Prices 4-14_04 07E Wild Horse Wind Expansion (C) (2)_Electric Rev Req Model (2010 GRC) SF" xfId="4856"/>
    <cellStyle name="_Fuel Prices 4-14_04 07E Wild Horse Wind Expansion (C) (2)_Final Order Electric EXHIBIT A-1" xfId="4857"/>
    <cellStyle name="_Fuel Prices 4-14_04 07E Wild Horse Wind Expansion (C) (2)_Final Order Electric EXHIBIT A-1 2" xfId="4858"/>
    <cellStyle name="_Fuel Prices 4-14_04 07E Wild Horse Wind Expansion (C) (2)_Final Order Electric EXHIBIT A-1 2 2" xfId="4859"/>
    <cellStyle name="_Fuel Prices 4-14_04 07E Wild Horse Wind Expansion (C) (2)_Final Order Electric EXHIBIT A-1 3" xfId="4860"/>
    <cellStyle name="_Fuel Prices 4-14_04 07E Wild Horse Wind Expansion (C) (2)_TENASKA REGULATORY ASSET" xfId="4861"/>
    <cellStyle name="_Fuel Prices 4-14_04 07E Wild Horse Wind Expansion (C) (2)_TENASKA REGULATORY ASSET 2" xfId="4862"/>
    <cellStyle name="_Fuel Prices 4-14_04 07E Wild Horse Wind Expansion (C) (2)_TENASKA REGULATORY ASSET 2 2" xfId="4863"/>
    <cellStyle name="_Fuel Prices 4-14_04 07E Wild Horse Wind Expansion (C) (2)_TENASKA REGULATORY ASSET 3" xfId="4864"/>
    <cellStyle name="_Fuel Prices 4-14_16.37E Wild Horse Expansion DeferralRevwrkingfile SF" xfId="4865"/>
    <cellStyle name="_Fuel Prices 4-14_16.37E Wild Horse Expansion DeferralRevwrkingfile SF 2" xfId="4866"/>
    <cellStyle name="_Fuel Prices 4-14_16.37E Wild Horse Expansion DeferralRevwrkingfile SF 2 2" xfId="4867"/>
    <cellStyle name="_Fuel Prices 4-14_16.37E Wild Horse Expansion DeferralRevwrkingfile SF 3" xfId="4868"/>
    <cellStyle name="_Fuel Prices 4-14_16.37E Wild Horse Expansion DeferralRevwrkingfile SF_DEM-WP(C) ENERG10C--ctn Mid-C_042010 2010GRC" xfId="4869"/>
    <cellStyle name="_Fuel Prices 4-14_2009 Compliance Filing PCA Exhibits for GRC" xfId="4870"/>
    <cellStyle name="_Fuel Prices 4-14_2009 GRC Compl Filing - Exhibit D" xfId="4871"/>
    <cellStyle name="_Fuel Prices 4-14_2009 GRC Compl Filing - Exhibit D 2" xfId="4872"/>
    <cellStyle name="_Fuel Prices 4-14_2009 GRC Compl Filing - Exhibit D_DEM-WP(C) ENERG10C--ctn Mid-C_042010 2010GRC" xfId="4873"/>
    <cellStyle name="_Fuel Prices 4-14_3.01 Income Statement" xfId="88"/>
    <cellStyle name="_Fuel Prices 4-14_4 31 Regulatory Assets and Liabilities  7 06- Exhibit D" xfId="4874"/>
    <cellStyle name="_Fuel Prices 4-14_4 31 Regulatory Assets and Liabilities  7 06- Exhibit D 2" xfId="4875"/>
    <cellStyle name="_Fuel Prices 4-14_4 31 Regulatory Assets and Liabilities  7 06- Exhibit D 2 2" xfId="4876"/>
    <cellStyle name="_Fuel Prices 4-14_4 31 Regulatory Assets and Liabilities  7 06- Exhibit D 3" xfId="4877"/>
    <cellStyle name="_Fuel Prices 4-14_4 31 Regulatory Assets and Liabilities  7 06- Exhibit D_DEM-WP(C) ENERG10C--ctn Mid-C_042010 2010GRC" xfId="4878"/>
    <cellStyle name="_Fuel Prices 4-14_4 31 Regulatory Assets and Liabilities  7 06- Exhibit D_NIM Summary" xfId="4879"/>
    <cellStyle name="_Fuel Prices 4-14_4 31 Regulatory Assets and Liabilities  7 06- Exhibit D_NIM Summary 2" xfId="4880"/>
    <cellStyle name="_Fuel Prices 4-14_4 31 Regulatory Assets and Liabilities  7 06- Exhibit D_NIM Summary_DEM-WP(C) ENERG10C--ctn Mid-C_042010 2010GRC" xfId="4881"/>
    <cellStyle name="_Fuel Prices 4-14_4 31 Regulatory Assets and Liabilities  7 06- Exhibit D_NIM+O&amp;M" xfId="4882"/>
    <cellStyle name="_Fuel Prices 4-14_4 31 Regulatory Assets and Liabilities  7 06- Exhibit D_NIM+O&amp;M Monthly" xfId="4883"/>
    <cellStyle name="_Fuel Prices 4-14_4 31E Reg Asset  Liab and EXH D" xfId="4884"/>
    <cellStyle name="_Fuel Prices 4-14_4 31E Reg Asset  Liab and EXH D _ Aug 10 Filing (2)" xfId="4885"/>
    <cellStyle name="_Fuel Prices 4-14_4 32 Regulatory Assets and Liabilities  7 06- Exhibit D" xfId="4886"/>
    <cellStyle name="_Fuel Prices 4-14_4 32 Regulatory Assets and Liabilities  7 06- Exhibit D 2" xfId="4887"/>
    <cellStyle name="_Fuel Prices 4-14_4 32 Regulatory Assets and Liabilities  7 06- Exhibit D 2 2" xfId="4888"/>
    <cellStyle name="_Fuel Prices 4-14_4 32 Regulatory Assets and Liabilities  7 06- Exhibit D 3" xfId="4889"/>
    <cellStyle name="_Fuel Prices 4-14_4 32 Regulatory Assets and Liabilities  7 06- Exhibit D_DEM-WP(C) ENERG10C--ctn Mid-C_042010 2010GRC" xfId="4890"/>
    <cellStyle name="_Fuel Prices 4-14_4 32 Regulatory Assets and Liabilities  7 06- Exhibit D_NIM Summary" xfId="4891"/>
    <cellStyle name="_Fuel Prices 4-14_4 32 Regulatory Assets and Liabilities  7 06- Exhibit D_NIM Summary 2" xfId="4892"/>
    <cellStyle name="_Fuel Prices 4-14_4 32 Regulatory Assets and Liabilities  7 06- Exhibit D_NIM Summary_DEM-WP(C) ENERG10C--ctn Mid-C_042010 2010GRC" xfId="4893"/>
    <cellStyle name="_Fuel Prices 4-14_4 32 Regulatory Assets and Liabilities  7 06- Exhibit D_NIM+O&amp;M" xfId="4894"/>
    <cellStyle name="_Fuel Prices 4-14_4 32 Regulatory Assets and Liabilities  7 06- Exhibit D_NIM+O&amp;M Monthly" xfId="4895"/>
    <cellStyle name="_Fuel Prices 4-14_AURORA Total New" xfId="4896"/>
    <cellStyle name="_Fuel Prices 4-14_AURORA Total New 2" xfId="4897"/>
    <cellStyle name="_Fuel Prices 4-14_Book2" xfId="4898"/>
    <cellStyle name="_Fuel Prices 4-14_Book2 2" xfId="4899"/>
    <cellStyle name="_Fuel Prices 4-14_Book2 2 2" xfId="4900"/>
    <cellStyle name="_Fuel Prices 4-14_Book2 3" xfId="4901"/>
    <cellStyle name="_Fuel Prices 4-14_Book2_Adj Bench DR 3 for Initial Briefs (Electric)" xfId="4902"/>
    <cellStyle name="_Fuel Prices 4-14_Book2_Adj Bench DR 3 for Initial Briefs (Electric) 2" xfId="4903"/>
    <cellStyle name="_Fuel Prices 4-14_Book2_Adj Bench DR 3 for Initial Briefs (Electric) 2 2" xfId="4904"/>
    <cellStyle name="_Fuel Prices 4-14_Book2_Adj Bench DR 3 for Initial Briefs (Electric) 3" xfId="4905"/>
    <cellStyle name="_Fuel Prices 4-14_Book2_Adj Bench DR 3 for Initial Briefs (Electric)_DEM-WP(C) ENERG10C--ctn Mid-C_042010 2010GRC" xfId="4906"/>
    <cellStyle name="_Fuel Prices 4-14_Book2_DEM-WP(C) ENERG10C--ctn Mid-C_042010 2010GRC" xfId="4907"/>
    <cellStyle name="_Fuel Prices 4-14_Book2_Electric Rev Req Model (2009 GRC) Rebuttal" xfId="4908"/>
    <cellStyle name="_Fuel Prices 4-14_Book2_Electric Rev Req Model (2009 GRC) Rebuttal 2" xfId="4909"/>
    <cellStyle name="_Fuel Prices 4-14_Book2_Electric Rev Req Model (2009 GRC) Rebuttal 2 2" xfId="4910"/>
    <cellStyle name="_Fuel Prices 4-14_Book2_Electric Rev Req Model (2009 GRC) Rebuttal 3" xfId="4911"/>
    <cellStyle name="_Fuel Prices 4-14_Book2_Electric Rev Req Model (2009 GRC) Rebuttal REmoval of New  WH Solar AdjustMI" xfId="4912"/>
    <cellStyle name="_Fuel Prices 4-14_Book2_Electric Rev Req Model (2009 GRC) Rebuttal REmoval of New  WH Solar AdjustMI 2" xfId="4913"/>
    <cellStyle name="_Fuel Prices 4-14_Book2_Electric Rev Req Model (2009 GRC) Rebuttal REmoval of New  WH Solar AdjustMI 2 2" xfId="4914"/>
    <cellStyle name="_Fuel Prices 4-14_Book2_Electric Rev Req Model (2009 GRC) Rebuttal REmoval of New  WH Solar AdjustMI 3" xfId="4915"/>
    <cellStyle name="_Fuel Prices 4-14_Book2_Electric Rev Req Model (2009 GRC) Rebuttal REmoval of New  WH Solar AdjustMI_DEM-WP(C) ENERG10C--ctn Mid-C_042010 2010GRC" xfId="4916"/>
    <cellStyle name="_Fuel Prices 4-14_Book2_Electric Rev Req Model (2009 GRC) Revised 01-18-2010" xfId="4917"/>
    <cellStyle name="_Fuel Prices 4-14_Book2_Electric Rev Req Model (2009 GRC) Revised 01-18-2010 2" xfId="4918"/>
    <cellStyle name="_Fuel Prices 4-14_Book2_Electric Rev Req Model (2009 GRC) Revised 01-18-2010 2 2" xfId="4919"/>
    <cellStyle name="_Fuel Prices 4-14_Book2_Electric Rev Req Model (2009 GRC) Revised 01-18-2010 3" xfId="4920"/>
    <cellStyle name="_Fuel Prices 4-14_Book2_Electric Rev Req Model (2009 GRC) Revised 01-18-2010_DEM-WP(C) ENERG10C--ctn Mid-C_042010 2010GRC" xfId="4921"/>
    <cellStyle name="_Fuel Prices 4-14_Book2_Final Order Electric EXHIBIT A-1" xfId="4922"/>
    <cellStyle name="_Fuel Prices 4-14_Book2_Final Order Electric EXHIBIT A-1 2" xfId="4923"/>
    <cellStyle name="_Fuel Prices 4-14_Book2_Final Order Electric EXHIBIT A-1 2 2" xfId="4924"/>
    <cellStyle name="_Fuel Prices 4-14_Book2_Final Order Electric EXHIBIT A-1 3" xfId="4925"/>
    <cellStyle name="_Fuel Prices 4-14_Book4" xfId="4926"/>
    <cellStyle name="_Fuel Prices 4-14_Book4 2" xfId="4927"/>
    <cellStyle name="_Fuel Prices 4-14_Book4 2 2" xfId="4928"/>
    <cellStyle name="_Fuel Prices 4-14_Book4 3" xfId="4929"/>
    <cellStyle name="_Fuel Prices 4-14_Book4_DEM-WP(C) ENERG10C--ctn Mid-C_042010 2010GRC" xfId="4930"/>
    <cellStyle name="_Fuel Prices 4-14_Book9" xfId="89"/>
    <cellStyle name="_Fuel Prices 4-14_Book9 2" xfId="4931"/>
    <cellStyle name="_Fuel Prices 4-14_Book9 2 2" xfId="4932"/>
    <cellStyle name="_Fuel Prices 4-14_Book9 3" xfId="4933"/>
    <cellStyle name="_Fuel Prices 4-14_Book9_DEM-WP(C) ENERG10C--ctn Mid-C_042010 2010GRC" xfId="4934"/>
    <cellStyle name="_Fuel Prices 4-14_Chelan PUD Power Costs (8-10)" xfId="4935"/>
    <cellStyle name="_Fuel Prices 4-14_DEM-WP(C) Chelan Power Costs" xfId="4936"/>
    <cellStyle name="_Fuel Prices 4-14_DEM-WP(C) ENERG10C--ctn Mid-C_042010 2010GRC" xfId="4937"/>
    <cellStyle name="_Fuel Prices 4-14_DEM-WP(C) Gas Transport 2010GRC" xfId="4938"/>
    <cellStyle name="_Fuel Prices 4-14_Direct Assignment Distribution Plant 2008" xfId="4939"/>
    <cellStyle name="_Fuel Prices 4-14_Direct Assignment Distribution Plant 2008 2" xfId="4940"/>
    <cellStyle name="_Fuel Prices 4-14_Direct Assignment Distribution Plant 2008 2 2" xfId="4941"/>
    <cellStyle name="_Fuel Prices 4-14_Direct Assignment Distribution Plant 2008 2 2 2" xfId="4942"/>
    <cellStyle name="_Fuel Prices 4-14_Direct Assignment Distribution Plant 2008 2 3" xfId="4943"/>
    <cellStyle name="_Fuel Prices 4-14_Direct Assignment Distribution Plant 2008 2 3 2" xfId="4944"/>
    <cellStyle name="_Fuel Prices 4-14_Direct Assignment Distribution Plant 2008 2 4" xfId="4945"/>
    <cellStyle name="_Fuel Prices 4-14_Direct Assignment Distribution Plant 2008 2 4 2" xfId="4946"/>
    <cellStyle name="_Fuel Prices 4-14_Direct Assignment Distribution Plant 2008 3" xfId="4947"/>
    <cellStyle name="_Fuel Prices 4-14_Direct Assignment Distribution Plant 2008 3 2" xfId="4948"/>
    <cellStyle name="_Fuel Prices 4-14_Direct Assignment Distribution Plant 2008 4" xfId="4949"/>
    <cellStyle name="_Fuel Prices 4-14_Direct Assignment Distribution Plant 2008 4 2" xfId="4950"/>
    <cellStyle name="_Fuel Prices 4-14_Direct Assignment Distribution Plant 2008 5" xfId="4951"/>
    <cellStyle name="_Fuel Prices 4-14_Direct Assignment Distribution Plant 2008 6" xfId="4952"/>
    <cellStyle name="_Fuel Prices 4-14_Electric COS Inputs" xfId="4953"/>
    <cellStyle name="_Fuel Prices 4-14_Electric COS Inputs 2" xfId="4954"/>
    <cellStyle name="_Fuel Prices 4-14_Electric COS Inputs 2 2" xfId="4955"/>
    <cellStyle name="_Fuel Prices 4-14_Electric COS Inputs 2 2 2" xfId="4956"/>
    <cellStyle name="_Fuel Prices 4-14_Electric COS Inputs 2 3" xfId="4957"/>
    <cellStyle name="_Fuel Prices 4-14_Electric COS Inputs 2 3 2" xfId="4958"/>
    <cellStyle name="_Fuel Prices 4-14_Electric COS Inputs 2 4" xfId="4959"/>
    <cellStyle name="_Fuel Prices 4-14_Electric COS Inputs 2 4 2" xfId="4960"/>
    <cellStyle name="_Fuel Prices 4-14_Electric COS Inputs 3" xfId="4961"/>
    <cellStyle name="_Fuel Prices 4-14_Electric COS Inputs 3 2" xfId="4962"/>
    <cellStyle name="_Fuel Prices 4-14_Electric COS Inputs 4" xfId="4963"/>
    <cellStyle name="_Fuel Prices 4-14_Electric COS Inputs 4 2" xfId="4964"/>
    <cellStyle name="_Fuel Prices 4-14_Electric COS Inputs 5" xfId="4965"/>
    <cellStyle name="_Fuel Prices 4-14_Electric COS Inputs 6" xfId="4966"/>
    <cellStyle name="_Fuel Prices 4-14_Electric Rate Spread and Rate Design 3.23.09" xfId="4967"/>
    <cellStyle name="_Fuel Prices 4-14_Electric Rate Spread and Rate Design 3.23.09 2" xfId="4968"/>
    <cellStyle name="_Fuel Prices 4-14_Electric Rate Spread and Rate Design 3.23.09 2 2" xfId="4969"/>
    <cellStyle name="_Fuel Prices 4-14_Electric Rate Spread and Rate Design 3.23.09 2 2 2" xfId="4970"/>
    <cellStyle name="_Fuel Prices 4-14_Electric Rate Spread and Rate Design 3.23.09 2 3" xfId="4971"/>
    <cellStyle name="_Fuel Prices 4-14_Electric Rate Spread and Rate Design 3.23.09 2 3 2" xfId="4972"/>
    <cellStyle name="_Fuel Prices 4-14_Electric Rate Spread and Rate Design 3.23.09 2 4" xfId="4973"/>
    <cellStyle name="_Fuel Prices 4-14_Electric Rate Spread and Rate Design 3.23.09 2 4 2" xfId="4974"/>
    <cellStyle name="_Fuel Prices 4-14_Electric Rate Spread and Rate Design 3.23.09 3" xfId="4975"/>
    <cellStyle name="_Fuel Prices 4-14_Electric Rate Spread and Rate Design 3.23.09 3 2" xfId="4976"/>
    <cellStyle name="_Fuel Prices 4-14_Electric Rate Spread and Rate Design 3.23.09 4" xfId="4977"/>
    <cellStyle name="_Fuel Prices 4-14_Electric Rate Spread and Rate Design 3.23.09 4 2" xfId="4978"/>
    <cellStyle name="_Fuel Prices 4-14_Electric Rate Spread and Rate Design 3.23.09 5" xfId="4979"/>
    <cellStyle name="_Fuel Prices 4-14_Electric Rate Spread and Rate Design 3.23.09 6" xfId="4980"/>
    <cellStyle name="_Fuel Prices 4-14_INPUTS" xfId="4981"/>
    <cellStyle name="_Fuel Prices 4-14_INPUTS 2" xfId="4982"/>
    <cellStyle name="_Fuel Prices 4-14_INPUTS 2 2" xfId="4983"/>
    <cellStyle name="_Fuel Prices 4-14_INPUTS 2 2 2" xfId="4984"/>
    <cellStyle name="_Fuel Prices 4-14_INPUTS 2 3" xfId="4985"/>
    <cellStyle name="_Fuel Prices 4-14_INPUTS 2 3 2" xfId="4986"/>
    <cellStyle name="_Fuel Prices 4-14_INPUTS 2 4" xfId="4987"/>
    <cellStyle name="_Fuel Prices 4-14_INPUTS 2 4 2" xfId="4988"/>
    <cellStyle name="_Fuel Prices 4-14_INPUTS 3" xfId="4989"/>
    <cellStyle name="_Fuel Prices 4-14_INPUTS 3 2" xfId="4990"/>
    <cellStyle name="_Fuel Prices 4-14_INPUTS 4" xfId="4991"/>
    <cellStyle name="_Fuel Prices 4-14_INPUTS 4 2" xfId="4992"/>
    <cellStyle name="_Fuel Prices 4-14_INPUTS 5" xfId="4993"/>
    <cellStyle name="_Fuel Prices 4-14_INPUTS 6" xfId="4994"/>
    <cellStyle name="_Fuel Prices 4-14_Leased Transformer &amp; Substation Plant &amp; Rev 12-2009" xfId="4995"/>
    <cellStyle name="_Fuel Prices 4-14_Leased Transformer &amp; Substation Plant &amp; Rev 12-2009 2" xfId="4996"/>
    <cellStyle name="_Fuel Prices 4-14_Leased Transformer &amp; Substation Plant &amp; Rev 12-2009 2 2" xfId="4997"/>
    <cellStyle name="_Fuel Prices 4-14_Leased Transformer &amp; Substation Plant &amp; Rev 12-2009 2 2 2" xfId="4998"/>
    <cellStyle name="_Fuel Prices 4-14_Leased Transformer &amp; Substation Plant &amp; Rev 12-2009 2 3" xfId="4999"/>
    <cellStyle name="_Fuel Prices 4-14_Leased Transformer &amp; Substation Plant &amp; Rev 12-2009 2 3 2" xfId="5000"/>
    <cellStyle name="_Fuel Prices 4-14_Leased Transformer &amp; Substation Plant &amp; Rev 12-2009 2 4" xfId="5001"/>
    <cellStyle name="_Fuel Prices 4-14_Leased Transformer &amp; Substation Plant &amp; Rev 12-2009 2 4 2" xfId="5002"/>
    <cellStyle name="_Fuel Prices 4-14_Leased Transformer &amp; Substation Plant &amp; Rev 12-2009 3" xfId="5003"/>
    <cellStyle name="_Fuel Prices 4-14_Leased Transformer &amp; Substation Plant &amp; Rev 12-2009 3 2" xfId="5004"/>
    <cellStyle name="_Fuel Prices 4-14_Leased Transformer &amp; Substation Plant &amp; Rev 12-2009 4" xfId="5005"/>
    <cellStyle name="_Fuel Prices 4-14_Leased Transformer &amp; Substation Plant &amp; Rev 12-2009 4 2" xfId="5006"/>
    <cellStyle name="_Fuel Prices 4-14_Leased Transformer &amp; Substation Plant &amp; Rev 12-2009 5" xfId="5007"/>
    <cellStyle name="_Fuel Prices 4-14_Leased Transformer &amp; Substation Plant &amp; Rev 12-2009 6" xfId="5008"/>
    <cellStyle name="_Fuel Prices 4-14_NIM Summary" xfId="5009"/>
    <cellStyle name="_Fuel Prices 4-14_NIM Summary 09GRC" xfId="5010"/>
    <cellStyle name="_Fuel Prices 4-14_NIM Summary 09GRC 2" xfId="5011"/>
    <cellStyle name="_Fuel Prices 4-14_NIM Summary 09GRC_DEM-WP(C) ENERG10C--ctn Mid-C_042010 2010GRC" xfId="5012"/>
    <cellStyle name="_Fuel Prices 4-14_NIM Summary 2" xfId="5013"/>
    <cellStyle name="_Fuel Prices 4-14_NIM Summary 3" xfId="5014"/>
    <cellStyle name="_Fuel Prices 4-14_NIM Summary 4" xfId="5015"/>
    <cellStyle name="_Fuel Prices 4-14_NIM Summary 5" xfId="5016"/>
    <cellStyle name="_Fuel Prices 4-14_NIM Summary 6" xfId="5017"/>
    <cellStyle name="_Fuel Prices 4-14_NIM Summary 7" xfId="5018"/>
    <cellStyle name="_Fuel Prices 4-14_NIM Summary 8" xfId="5019"/>
    <cellStyle name="_Fuel Prices 4-14_NIM Summary 9" xfId="5020"/>
    <cellStyle name="_Fuel Prices 4-14_NIM Summary_DEM-WP(C) ENERG10C--ctn Mid-C_042010 2010GRC" xfId="5021"/>
    <cellStyle name="_Fuel Prices 4-14_NIM+O&amp;M" xfId="5022"/>
    <cellStyle name="_Fuel Prices 4-14_NIM+O&amp;M 2" xfId="5023"/>
    <cellStyle name="_Fuel Prices 4-14_NIM+O&amp;M Monthly" xfId="5024"/>
    <cellStyle name="_Fuel Prices 4-14_NIM+O&amp;M Monthly 2" xfId="5025"/>
    <cellStyle name="_Fuel Prices 4-14_PCA 10 -  Exhibit D from A Kellogg Jan 2011" xfId="5026"/>
    <cellStyle name="_Fuel Prices 4-14_PCA 10 -  Exhibit D from A Kellogg July 2011" xfId="5027"/>
    <cellStyle name="_Fuel Prices 4-14_PCA 10 -  Exhibit D from S Free Rcv'd 12-11" xfId="5028"/>
    <cellStyle name="_Fuel Prices 4-14_PCA 9 -  Exhibit D April 2010" xfId="5029"/>
    <cellStyle name="_Fuel Prices 4-14_PCA 9 -  Exhibit D April 2010 (3)" xfId="5030"/>
    <cellStyle name="_Fuel Prices 4-14_PCA 9 -  Exhibit D April 2010 (3) 2" xfId="5031"/>
    <cellStyle name="_Fuel Prices 4-14_PCA 9 -  Exhibit D April 2010 (3)_DEM-WP(C) ENERG10C--ctn Mid-C_042010 2010GRC" xfId="5032"/>
    <cellStyle name="_Fuel Prices 4-14_PCA 9 -  Exhibit D Nov 2010" xfId="5033"/>
    <cellStyle name="_Fuel Prices 4-14_PCA 9 - Exhibit D at August 2010" xfId="5034"/>
    <cellStyle name="_Fuel Prices 4-14_PCA 9 - Exhibit D June 2010 GRC" xfId="5035"/>
    <cellStyle name="_Fuel Prices 4-14_Peak Credit Exhibits for 2009 GRC" xfId="5036"/>
    <cellStyle name="_Fuel Prices 4-14_Peak Credit Exhibits for 2009 GRC 2" xfId="5037"/>
    <cellStyle name="_Fuel Prices 4-14_Peak Credit Exhibits for 2009 GRC 2 2" xfId="5038"/>
    <cellStyle name="_Fuel Prices 4-14_Peak Credit Exhibits for 2009 GRC 2 2 2" xfId="5039"/>
    <cellStyle name="_Fuel Prices 4-14_Peak Credit Exhibits for 2009 GRC 2 3" xfId="5040"/>
    <cellStyle name="_Fuel Prices 4-14_Peak Credit Exhibits for 2009 GRC 2 3 2" xfId="5041"/>
    <cellStyle name="_Fuel Prices 4-14_Peak Credit Exhibits for 2009 GRC 2 4" xfId="5042"/>
    <cellStyle name="_Fuel Prices 4-14_Peak Credit Exhibits for 2009 GRC 2 4 2" xfId="5043"/>
    <cellStyle name="_Fuel Prices 4-14_Peak Credit Exhibits for 2009 GRC 3" xfId="5044"/>
    <cellStyle name="_Fuel Prices 4-14_Peak Credit Exhibits for 2009 GRC 3 2" xfId="5045"/>
    <cellStyle name="_Fuel Prices 4-14_Peak Credit Exhibits for 2009 GRC 4" xfId="5046"/>
    <cellStyle name="_Fuel Prices 4-14_Peak Credit Exhibits for 2009 GRC 4 2" xfId="5047"/>
    <cellStyle name="_Fuel Prices 4-14_Peak Credit Exhibits for 2009 GRC 5" xfId="5048"/>
    <cellStyle name="_Fuel Prices 4-14_Peak Credit Exhibits for 2009 GRC 6" xfId="5049"/>
    <cellStyle name="_Fuel Prices 4-14_Power Costs - Comparison bx Rbtl-Staff-Jt-PC" xfId="5050"/>
    <cellStyle name="_Fuel Prices 4-14_Power Costs - Comparison bx Rbtl-Staff-Jt-PC 2" xfId="5051"/>
    <cellStyle name="_Fuel Prices 4-14_Power Costs - Comparison bx Rbtl-Staff-Jt-PC 2 2" xfId="5052"/>
    <cellStyle name="_Fuel Prices 4-14_Power Costs - Comparison bx Rbtl-Staff-Jt-PC 3" xfId="5053"/>
    <cellStyle name="_Fuel Prices 4-14_Power Costs - Comparison bx Rbtl-Staff-Jt-PC_Adj Bench DR 3 for Initial Briefs (Electric)" xfId="5054"/>
    <cellStyle name="_Fuel Prices 4-14_Power Costs - Comparison bx Rbtl-Staff-Jt-PC_Adj Bench DR 3 for Initial Briefs (Electric) 2" xfId="5055"/>
    <cellStyle name="_Fuel Prices 4-14_Power Costs - Comparison bx Rbtl-Staff-Jt-PC_Adj Bench DR 3 for Initial Briefs (Electric) 2 2" xfId="5056"/>
    <cellStyle name="_Fuel Prices 4-14_Power Costs - Comparison bx Rbtl-Staff-Jt-PC_Adj Bench DR 3 for Initial Briefs (Electric) 3" xfId="5057"/>
    <cellStyle name="_Fuel Prices 4-14_Power Costs - Comparison bx Rbtl-Staff-Jt-PC_Adj Bench DR 3 for Initial Briefs (Electric)_DEM-WP(C) ENERG10C--ctn Mid-C_042010 2010GRC" xfId="5058"/>
    <cellStyle name="_Fuel Prices 4-14_Power Costs - Comparison bx Rbtl-Staff-Jt-PC_DEM-WP(C) ENERG10C--ctn Mid-C_042010 2010GRC" xfId="5059"/>
    <cellStyle name="_Fuel Prices 4-14_Power Costs - Comparison bx Rbtl-Staff-Jt-PC_Electric Rev Req Model (2009 GRC) Rebuttal" xfId="5060"/>
    <cellStyle name="_Fuel Prices 4-14_Power Costs - Comparison bx Rbtl-Staff-Jt-PC_Electric Rev Req Model (2009 GRC) Rebuttal 2" xfId="5061"/>
    <cellStyle name="_Fuel Prices 4-14_Power Costs - Comparison bx Rbtl-Staff-Jt-PC_Electric Rev Req Model (2009 GRC) Rebuttal 2 2" xfId="5062"/>
    <cellStyle name="_Fuel Prices 4-14_Power Costs - Comparison bx Rbtl-Staff-Jt-PC_Electric Rev Req Model (2009 GRC) Rebuttal 3" xfId="5063"/>
    <cellStyle name="_Fuel Prices 4-14_Power Costs - Comparison bx Rbtl-Staff-Jt-PC_Electric Rev Req Model (2009 GRC) Rebuttal REmoval of New  WH Solar AdjustMI" xfId="5064"/>
    <cellStyle name="_Fuel Prices 4-14_Power Costs - Comparison bx Rbtl-Staff-Jt-PC_Electric Rev Req Model (2009 GRC) Rebuttal REmoval of New  WH Solar AdjustMI 2" xfId="5065"/>
    <cellStyle name="_Fuel Prices 4-14_Power Costs - Comparison bx Rbtl-Staff-Jt-PC_Electric Rev Req Model (2009 GRC) Rebuttal REmoval of New  WH Solar AdjustMI 2 2" xfId="5066"/>
    <cellStyle name="_Fuel Prices 4-14_Power Costs - Comparison bx Rbtl-Staff-Jt-PC_Electric Rev Req Model (2009 GRC) Rebuttal REmoval of New  WH Solar AdjustMI 3" xfId="5067"/>
    <cellStyle name="_Fuel Prices 4-14_Power Costs - Comparison bx Rbtl-Staff-Jt-PC_Electric Rev Req Model (2009 GRC) Rebuttal REmoval of New  WH Solar AdjustMI_DEM-WP(C) ENERG10C--ctn Mid-C_042010 2010GRC" xfId="5068"/>
    <cellStyle name="_Fuel Prices 4-14_Power Costs - Comparison bx Rbtl-Staff-Jt-PC_Electric Rev Req Model (2009 GRC) Revised 01-18-2010" xfId="5069"/>
    <cellStyle name="_Fuel Prices 4-14_Power Costs - Comparison bx Rbtl-Staff-Jt-PC_Electric Rev Req Model (2009 GRC) Revised 01-18-2010 2" xfId="5070"/>
    <cellStyle name="_Fuel Prices 4-14_Power Costs - Comparison bx Rbtl-Staff-Jt-PC_Electric Rev Req Model (2009 GRC) Revised 01-18-2010 2 2" xfId="5071"/>
    <cellStyle name="_Fuel Prices 4-14_Power Costs - Comparison bx Rbtl-Staff-Jt-PC_Electric Rev Req Model (2009 GRC) Revised 01-18-2010 3" xfId="5072"/>
    <cellStyle name="_Fuel Prices 4-14_Power Costs - Comparison bx Rbtl-Staff-Jt-PC_Electric Rev Req Model (2009 GRC) Revised 01-18-2010_DEM-WP(C) ENERG10C--ctn Mid-C_042010 2010GRC" xfId="5073"/>
    <cellStyle name="_Fuel Prices 4-14_Power Costs - Comparison bx Rbtl-Staff-Jt-PC_Final Order Electric EXHIBIT A-1" xfId="5074"/>
    <cellStyle name="_Fuel Prices 4-14_Power Costs - Comparison bx Rbtl-Staff-Jt-PC_Final Order Electric EXHIBIT A-1 2" xfId="5075"/>
    <cellStyle name="_Fuel Prices 4-14_Power Costs - Comparison bx Rbtl-Staff-Jt-PC_Final Order Electric EXHIBIT A-1 2 2" xfId="5076"/>
    <cellStyle name="_Fuel Prices 4-14_Power Costs - Comparison bx Rbtl-Staff-Jt-PC_Final Order Electric EXHIBIT A-1 3" xfId="5077"/>
    <cellStyle name="_Fuel Prices 4-14_Production Adj 4.37" xfId="5078"/>
    <cellStyle name="_Fuel Prices 4-14_Production Adj 4.37 2" xfId="5079"/>
    <cellStyle name="_Fuel Prices 4-14_Production Adj 4.37 2 2" xfId="5080"/>
    <cellStyle name="_Fuel Prices 4-14_Production Adj 4.37 3" xfId="5081"/>
    <cellStyle name="_Fuel Prices 4-14_Purchased Power Adj 4.03" xfId="5082"/>
    <cellStyle name="_Fuel Prices 4-14_Purchased Power Adj 4.03 2" xfId="5083"/>
    <cellStyle name="_Fuel Prices 4-14_Purchased Power Adj 4.03 2 2" xfId="5084"/>
    <cellStyle name="_Fuel Prices 4-14_Purchased Power Adj 4.03 3" xfId="5085"/>
    <cellStyle name="_Fuel Prices 4-14_Rate Design Sch 24" xfId="5086"/>
    <cellStyle name="_Fuel Prices 4-14_Rate Design Sch 24 2" xfId="5087"/>
    <cellStyle name="_Fuel Prices 4-14_Rate Design Sch 25" xfId="5088"/>
    <cellStyle name="_Fuel Prices 4-14_Rate Design Sch 25 2" xfId="5089"/>
    <cellStyle name="_Fuel Prices 4-14_Rate Design Sch 25 2 2" xfId="5090"/>
    <cellStyle name="_Fuel Prices 4-14_Rate Design Sch 25 3" xfId="5091"/>
    <cellStyle name="_Fuel Prices 4-14_Rate Design Sch 26" xfId="5092"/>
    <cellStyle name="_Fuel Prices 4-14_Rate Design Sch 26 2" xfId="5093"/>
    <cellStyle name="_Fuel Prices 4-14_Rate Design Sch 26 2 2" xfId="5094"/>
    <cellStyle name="_Fuel Prices 4-14_Rate Design Sch 26 3" xfId="5095"/>
    <cellStyle name="_Fuel Prices 4-14_Rate Design Sch 31" xfId="5096"/>
    <cellStyle name="_Fuel Prices 4-14_Rate Design Sch 31 2" xfId="5097"/>
    <cellStyle name="_Fuel Prices 4-14_Rate Design Sch 31 2 2" xfId="5098"/>
    <cellStyle name="_Fuel Prices 4-14_Rate Design Sch 31 3" xfId="5099"/>
    <cellStyle name="_Fuel Prices 4-14_Rate Design Sch 43" xfId="5100"/>
    <cellStyle name="_Fuel Prices 4-14_Rate Design Sch 43 2" xfId="5101"/>
    <cellStyle name="_Fuel Prices 4-14_Rate Design Sch 43 2 2" xfId="5102"/>
    <cellStyle name="_Fuel Prices 4-14_Rate Design Sch 43 3" xfId="5103"/>
    <cellStyle name="_Fuel Prices 4-14_Rate Design Sch 448-449" xfId="5104"/>
    <cellStyle name="_Fuel Prices 4-14_Rate Design Sch 448-449 2" xfId="5105"/>
    <cellStyle name="_Fuel Prices 4-14_Rate Design Sch 46" xfId="5106"/>
    <cellStyle name="_Fuel Prices 4-14_Rate Design Sch 46 2" xfId="5107"/>
    <cellStyle name="_Fuel Prices 4-14_Rate Design Sch 46 2 2" xfId="5108"/>
    <cellStyle name="_Fuel Prices 4-14_Rate Design Sch 46 3" xfId="5109"/>
    <cellStyle name="_Fuel Prices 4-14_Rate Spread" xfId="5110"/>
    <cellStyle name="_Fuel Prices 4-14_Rate Spread 2" xfId="5111"/>
    <cellStyle name="_Fuel Prices 4-14_Rate Spread 2 2" xfId="5112"/>
    <cellStyle name="_Fuel Prices 4-14_Rate Spread 3" xfId="5113"/>
    <cellStyle name="_Fuel Prices 4-14_Rebuttal Power Costs" xfId="5114"/>
    <cellStyle name="_Fuel Prices 4-14_Rebuttal Power Costs 2" xfId="5115"/>
    <cellStyle name="_Fuel Prices 4-14_Rebuttal Power Costs 2 2" xfId="5116"/>
    <cellStyle name="_Fuel Prices 4-14_Rebuttal Power Costs 3" xfId="5117"/>
    <cellStyle name="_Fuel Prices 4-14_Rebuttal Power Costs_Adj Bench DR 3 for Initial Briefs (Electric)" xfId="5118"/>
    <cellStyle name="_Fuel Prices 4-14_Rebuttal Power Costs_Adj Bench DR 3 for Initial Briefs (Electric) 2" xfId="5119"/>
    <cellStyle name="_Fuel Prices 4-14_Rebuttal Power Costs_Adj Bench DR 3 for Initial Briefs (Electric) 2 2" xfId="5120"/>
    <cellStyle name="_Fuel Prices 4-14_Rebuttal Power Costs_Adj Bench DR 3 for Initial Briefs (Electric) 3" xfId="5121"/>
    <cellStyle name="_Fuel Prices 4-14_Rebuttal Power Costs_Adj Bench DR 3 for Initial Briefs (Electric)_DEM-WP(C) ENERG10C--ctn Mid-C_042010 2010GRC" xfId="5122"/>
    <cellStyle name="_Fuel Prices 4-14_Rebuttal Power Costs_DEM-WP(C) ENERG10C--ctn Mid-C_042010 2010GRC" xfId="5123"/>
    <cellStyle name="_Fuel Prices 4-14_Rebuttal Power Costs_Electric Rev Req Model (2009 GRC) Rebuttal" xfId="5124"/>
    <cellStyle name="_Fuel Prices 4-14_Rebuttal Power Costs_Electric Rev Req Model (2009 GRC) Rebuttal 2" xfId="5125"/>
    <cellStyle name="_Fuel Prices 4-14_Rebuttal Power Costs_Electric Rev Req Model (2009 GRC) Rebuttal 2 2" xfId="5126"/>
    <cellStyle name="_Fuel Prices 4-14_Rebuttal Power Costs_Electric Rev Req Model (2009 GRC) Rebuttal 3" xfId="5127"/>
    <cellStyle name="_Fuel Prices 4-14_Rebuttal Power Costs_Electric Rev Req Model (2009 GRC) Rebuttal REmoval of New  WH Solar AdjustMI" xfId="5128"/>
    <cellStyle name="_Fuel Prices 4-14_Rebuttal Power Costs_Electric Rev Req Model (2009 GRC) Rebuttal REmoval of New  WH Solar AdjustMI 2" xfId="5129"/>
    <cellStyle name="_Fuel Prices 4-14_Rebuttal Power Costs_Electric Rev Req Model (2009 GRC) Rebuttal REmoval of New  WH Solar AdjustMI 2 2" xfId="5130"/>
    <cellStyle name="_Fuel Prices 4-14_Rebuttal Power Costs_Electric Rev Req Model (2009 GRC) Rebuttal REmoval of New  WH Solar AdjustMI 3" xfId="5131"/>
    <cellStyle name="_Fuel Prices 4-14_Rebuttal Power Costs_Electric Rev Req Model (2009 GRC) Rebuttal REmoval of New  WH Solar AdjustMI_DEM-WP(C) ENERG10C--ctn Mid-C_042010 2010GRC" xfId="5132"/>
    <cellStyle name="_Fuel Prices 4-14_Rebuttal Power Costs_Electric Rev Req Model (2009 GRC) Revised 01-18-2010" xfId="5133"/>
    <cellStyle name="_Fuel Prices 4-14_Rebuttal Power Costs_Electric Rev Req Model (2009 GRC) Revised 01-18-2010 2" xfId="5134"/>
    <cellStyle name="_Fuel Prices 4-14_Rebuttal Power Costs_Electric Rev Req Model (2009 GRC) Revised 01-18-2010 2 2" xfId="5135"/>
    <cellStyle name="_Fuel Prices 4-14_Rebuttal Power Costs_Electric Rev Req Model (2009 GRC) Revised 01-18-2010 3" xfId="5136"/>
    <cellStyle name="_Fuel Prices 4-14_Rebuttal Power Costs_Electric Rev Req Model (2009 GRC) Revised 01-18-2010_DEM-WP(C) ENERG10C--ctn Mid-C_042010 2010GRC" xfId="5137"/>
    <cellStyle name="_Fuel Prices 4-14_Rebuttal Power Costs_Final Order Electric EXHIBIT A-1" xfId="5138"/>
    <cellStyle name="_Fuel Prices 4-14_Rebuttal Power Costs_Final Order Electric EXHIBIT A-1 2" xfId="5139"/>
    <cellStyle name="_Fuel Prices 4-14_Rebuttal Power Costs_Final Order Electric EXHIBIT A-1 2 2" xfId="5140"/>
    <cellStyle name="_Fuel Prices 4-14_Rebuttal Power Costs_Final Order Electric EXHIBIT A-1 3" xfId="5141"/>
    <cellStyle name="_Fuel Prices 4-14_ROR 5.02" xfId="5142"/>
    <cellStyle name="_Fuel Prices 4-14_ROR 5.02 2" xfId="5143"/>
    <cellStyle name="_Fuel Prices 4-14_ROR 5.02 2 2" xfId="5144"/>
    <cellStyle name="_Fuel Prices 4-14_ROR 5.02 3" xfId="5145"/>
    <cellStyle name="_Fuel Prices 4-14_Sch 40 Feeder OH 2008" xfId="5146"/>
    <cellStyle name="_Fuel Prices 4-14_Sch 40 Feeder OH 2008 2" xfId="5147"/>
    <cellStyle name="_Fuel Prices 4-14_Sch 40 Feeder OH 2008 2 2" xfId="5148"/>
    <cellStyle name="_Fuel Prices 4-14_Sch 40 Feeder OH 2008 3" xfId="5149"/>
    <cellStyle name="_Fuel Prices 4-14_Sch 40 Interim Energy Rates " xfId="5150"/>
    <cellStyle name="_Fuel Prices 4-14_Sch 40 Interim Energy Rates  2" xfId="5151"/>
    <cellStyle name="_Fuel Prices 4-14_Sch 40 Interim Energy Rates  2 2" xfId="5152"/>
    <cellStyle name="_Fuel Prices 4-14_Sch 40 Interim Energy Rates  3" xfId="5153"/>
    <cellStyle name="_Fuel Prices 4-14_Sch 40 Substation A&amp;G 2008" xfId="5154"/>
    <cellStyle name="_Fuel Prices 4-14_Sch 40 Substation A&amp;G 2008 2" xfId="5155"/>
    <cellStyle name="_Fuel Prices 4-14_Sch 40 Substation A&amp;G 2008 2 2" xfId="5156"/>
    <cellStyle name="_Fuel Prices 4-14_Sch 40 Substation A&amp;G 2008 3" xfId="5157"/>
    <cellStyle name="_Fuel Prices 4-14_Sch 40 Substation O&amp;M 2008" xfId="5158"/>
    <cellStyle name="_Fuel Prices 4-14_Sch 40 Substation O&amp;M 2008 2" xfId="5159"/>
    <cellStyle name="_Fuel Prices 4-14_Sch 40 Substation O&amp;M 2008 2 2" xfId="5160"/>
    <cellStyle name="_Fuel Prices 4-14_Sch 40 Substation O&amp;M 2008 3" xfId="5161"/>
    <cellStyle name="_Fuel Prices 4-14_Subs 2008" xfId="5162"/>
    <cellStyle name="_Fuel Prices 4-14_Subs 2008 2" xfId="5163"/>
    <cellStyle name="_Fuel Prices 4-14_Subs 2008 2 2" xfId="5164"/>
    <cellStyle name="_Fuel Prices 4-14_Subs 2008 3" xfId="5165"/>
    <cellStyle name="_Fuel Prices 4-14_Wind Integration 10GRC" xfId="5166"/>
    <cellStyle name="_Fuel Prices 4-14_Wind Integration 10GRC 2" xfId="5167"/>
    <cellStyle name="_Fuel Prices 4-14_Wind Integration 10GRC_DEM-WP(C) ENERG10C--ctn Mid-C_042010 2010GRC" xfId="5168"/>
    <cellStyle name="_Gas Pro Forma Rev CY 2007 Janet 4_8_08" xfId="5169"/>
    <cellStyle name="_Gas Transportation Charges_2009GRC_120308" xfId="90"/>
    <cellStyle name="_Gas Transportation Charges_2009GRC_120308 2" xfId="5170"/>
    <cellStyle name="_Gas Transportation Charges_2009GRC_120308 2 2" xfId="5171"/>
    <cellStyle name="_Gas Transportation Charges_2009GRC_120308 3" xfId="5172"/>
    <cellStyle name="_Gas Transportation Charges_2009GRC_120308 4" xfId="5173"/>
    <cellStyle name="_Gas Transportation Charges_2009GRC_120308 4 2" xfId="5174"/>
    <cellStyle name="_Gas Transportation Charges_2009GRC_120308_4 31E Reg Asset  Liab and EXH D" xfId="5175"/>
    <cellStyle name="_Gas Transportation Charges_2009GRC_120308_4 31E Reg Asset  Liab and EXH D _ Aug 10 Filing (2)" xfId="5176"/>
    <cellStyle name="_Gas Transportation Charges_2009GRC_120308_Chelan PUD Power Costs (8-10)" xfId="5177"/>
    <cellStyle name="_Gas Transportation Charges_2009GRC_120308_DEM-WP(C) Chelan Power Costs" xfId="5178"/>
    <cellStyle name="_Gas Transportation Charges_2009GRC_120308_DEM-WP(C) Costs Not In AURORA 2010GRC As Filed" xfId="5179"/>
    <cellStyle name="_Gas Transportation Charges_2009GRC_120308_DEM-WP(C) Costs Not In AURORA 2010GRC As Filed 2" xfId="5180"/>
    <cellStyle name="_Gas Transportation Charges_2009GRC_120308_DEM-WP(C) Costs Not In AURORA 2010GRC As Filed 3" xfId="5181"/>
    <cellStyle name="_Gas Transportation Charges_2009GRC_120308_DEM-WP(C) Costs Not In AURORA 2010GRC As Filed_DEM-WP(C) ENERG10C--ctn Mid-C_042010 2010GRC" xfId="5182"/>
    <cellStyle name="_Gas Transportation Charges_2009GRC_120308_DEM-WP(C) ENERG10C--ctn Mid-C_042010 2010GRC" xfId="5183"/>
    <cellStyle name="_Gas Transportation Charges_2009GRC_120308_DEM-WP(C) Gas Transport 2010GRC" xfId="5184"/>
    <cellStyle name="_Gas Transportation Charges_2009GRC_120308_NIM Summary" xfId="5185"/>
    <cellStyle name="_Gas Transportation Charges_2009GRC_120308_NIM Summary 09GRC" xfId="5186"/>
    <cellStyle name="_Gas Transportation Charges_2009GRC_120308_NIM Summary 09GRC 2" xfId="5187"/>
    <cellStyle name="_Gas Transportation Charges_2009GRC_120308_NIM Summary 09GRC_DEM-WP(C) ENERG10C--ctn Mid-C_042010 2010GRC" xfId="5188"/>
    <cellStyle name="_Gas Transportation Charges_2009GRC_120308_NIM Summary 2" xfId="5189"/>
    <cellStyle name="_Gas Transportation Charges_2009GRC_120308_NIM Summary 3" xfId="5190"/>
    <cellStyle name="_Gas Transportation Charges_2009GRC_120308_NIM Summary 4" xfId="5191"/>
    <cellStyle name="_Gas Transportation Charges_2009GRC_120308_NIM Summary 5" xfId="5192"/>
    <cellStyle name="_Gas Transportation Charges_2009GRC_120308_NIM Summary 6" xfId="5193"/>
    <cellStyle name="_Gas Transportation Charges_2009GRC_120308_NIM Summary 7" xfId="5194"/>
    <cellStyle name="_Gas Transportation Charges_2009GRC_120308_NIM Summary 8" xfId="5195"/>
    <cellStyle name="_Gas Transportation Charges_2009GRC_120308_NIM Summary 9" xfId="5196"/>
    <cellStyle name="_Gas Transportation Charges_2009GRC_120308_NIM Summary_DEM-WP(C) ENERG10C--ctn Mid-C_042010 2010GRC" xfId="5197"/>
    <cellStyle name="_Gas Transportation Charges_2009GRC_120308_NIM+O&amp;M" xfId="5198"/>
    <cellStyle name="_Gas Transportation Charges_2009GRC_120308_NIM+O&amp;M 2" xfId="5199"/>
    <cellStyle name="_Gas Transportation Charges_2009GRC_120308_NIM+O&amp;M Monthly" xfId="5200"/>
    <cellStyle name="_Gas Transportation Charges_2009GRC_120308_NIM+O&amp;M Monthly 2" xfId="5201"/>
    <cellStyle name="_Gas Transportation Charges_2009GRC_120308_PCA 9 -  Exhibit D April 2010 (3)" xfId="5202"/>
    <cellStyle name="_Gas Transportation Charges_2009GRC_120308_PCA 9 -  Exhibit D April 2010 (3) 2" xfId="5203"/>
    <cellStyle name="_Gas Transportation Charges_2009GRC_120308_PCA 9 -  Exhibit D April 2010 (3)_DEM-WP(C) ENERG10C--ctn Mid-C_042010 2010GRC" xfId="5204"/>
    <cellStyle name="_Gas Transportation Charges_2009GRC_120308_Reconciliation" xfId="5205"/>
    <cellStyle name="_Gas Transportation Charges_2009GRC_120308_Reconciliation 2" xfId="5206"/>
    <cellStyle name="_Gas Transportation Charges_2009GRC_120308_Reconciliation 3" xfId="5207"/>
    <cellStyle name="_Gas Transportation Charges_2009GRC_120308_Reconciliation_DEM-WP(C) ENERG10C--ctn Mid-C_042010 2010GRC" xfId="5208"/>
    <cellStyle name="_Gas Transportation Charges_2009GRC_120308_Wind Integration 10GRC" xfId="5209"/>
    <cellStyle name="_Gas Transportation Charges_2009GRC_120308_Wind Integration 10GRC 2" xfId="5210"/>
    <cellStyle name="_Gas Transportation Charges_2009GRC_120308_Wind Integration 10GRC_DEM-WP(C) ENERG10C--ctn Mid-C_042010 2010GRC" xfId="5211"/>
    <cellStyle name="_x0013__LSRWEP LGIA like Acctg Petition Aug 2010" xfId="5212"/>
    <cellStyle name="_Mid C 09GRC" xfId="5213"/>
    <cellStyle name="_Monthly Fixed Input" xfId="5214"/>
    <cellStyle name="_Monthly Fixed Input 2" xfId="5215"/>
    <cellStyle name="_Monthly Fixed Input_DEM-WP(C) ENERG10C--ctn Mid-C_042010 2010GRC" xfId="5216"/>
    <cellStyle name="_Monthly Fixed Input_NIM Summary" xfId="5217"/>
    <cellStyle name="_Monthly Fixed Input_NIM Summary 2" xfId="5218"/>
    <cellStyle name="_Monthly Fixed Input_NIM Summary_DEM-WP(C) ENERG10C--ctn Mid-C_042010 2010GRC" xfId="5219"/>
    <cellStyle name="_NIM 06 Base Case Current Trends" xfId="91"/>
    <cellStyle name="_NIM 06 Base Case Current Trends 2" xfId="5220"/>
    <cellStyle name="_NIM 06 Base Case Current Trends 2 2" xfId="5221"/>
    <cellStyle name="_NIM 06 Base Case Current Trends 2 3" xfId="5222"/>
    <cellStyle name="_NIM 06 Base Case Current Trends 3" xfId="5223"/>
    <cellStyle name="_NIM 06 Base Case Current Trends_Adj Bench DR 3 for Initial Briefs (Electric)" xfId="5224"/>
    <cellStyle name="_NIM 06 Base Case Current Trends_Adj Bench DR 3 for Initial Briefs (Electric) 2" xfId="5225"/>
    <cellStyle name="_NIM 06 Base Case Current Trends_Adj Bench DR 3 for Initial Briefs (Electric) 2 2" xfId="5226"/>
    <cellStyle name="_NIM 06 Base Case Current Trends_Adj Bench DR 3 for Initial Briefs (Electric) 3" xfId="5227"/>
    <cellStyle name="_NIM 06 Base Case Current Trends_Adj Bench DR 3 for Initial Briefs (Electric)_DEM-WP(C) ENERG10C--ctn Mid-C_042010 2010GRC" xfId="5228"/>
    <cellStyle name="_NIM 06 Base Case Current Trends_Book1" xfId="5229"/>
    <cellStyle name="_NIM 06 Base Case Current Trends_Book2" xfId="5230"/>
    <cellStyle name="_NIM 06 Base Case Current Trends_Book2 2" xfId="5231"/>
    <cellStyle name="_NIM 06 Base Case Current Trends_Book2 2 2" xfId="5232"/>
    <cellStyle name="_NIM 06 Base Case Current Trends_Book2 3" xfId="5233"/>
    <cellStyle name="_NIM 06 Base Case Current Trends_Book2_Adj Bench DR 3 for Initial Briefs (Electric)" xfId="5234"/>
    <cellStyle name="_NIM 06 Base Case Current Trends_Book2_Adj Bench DR 3 for Initial Briefs (Electric) 2" xfId="5235"/>
    <cellStyle name="_NIM 06 Base Case Current Trends_Book2_Adj Bench DR 3 for Initial Briefs (Electric) 2 2" xfId="5236"/>
    <cellStyle name="_NIM 06 Base Case Current Trends_Book2_Adj Bench DR 3 for Initial Briefs (Electric) 3" xfId="5237"/>
    <cellStyle name="_NIM 06 Base Case Current Trends_Book2_Adj Bench DR 3 for Initial Briefs (Electric)_DEM-WP(C) ENERG10C--ctn Mid-C_042010 2010GRC" xfId="5238"/>
    <cellStyle name="_NIM 06 Base Case Current Trends_Book2_DEM-WP(C) ENERG10C--ctn Mid-C_042010 2010GRC" xfId="5239"/>
    <cellStyle name="_NIM 06 Base Case Current Trends_Book2_Electric Rev Req Model (2009 GRC) Rebuttal" xfId="5240"/>
    <cellStyle name="_NIM 06 Base Case Current Trends_Book2_Electric Rev Req Model (2009 GRC) Rebuttal 2" xfId="5241"/>
    <cellStyle name="_NIM 06 Base Case Current Trends_Book2_Electric Rev Req Model (2009 GRC) Rebuttal 2 2" xfId="5242"/>
    <cellStyle name="_NIM 06 Base Case Current Trends_Book2_Electric Rev Req Model (2009 GRC) Rebuttal 3" xfId="5243"/>
    <cellStyle name="_NIM 06 Base Case Current Trends_Book2_Electric Rev Req Model (2009 GRC) Rebuttal REmoval of New  WH Solar AdjustMI" xfId="5244"/>
    <cellStyle name="_NIM 06 Base Case Current Trends_Book2_Electric Rev Req Model (2009 GRC) Rebuttal REmoval of New  WH Solar AdjustMI 2" xfId="5245"/>
    <cellStyle name="_NIM 06 Base Case Current Trends_Book2_Electric Rev Req Model (2009 GRC) Rebuttal REmoval of New  WH Solar AdjustMI 2 2" xfId="5246"/>
    <cellStyle name="_NIM 06 Base Case Current Trends_Book2_Electric Rev Req Model (2009 GRC) Rebuttal REmoval of New  WH Solar AdjustMI 3" xfId="5247"/>
    <cellStyle name="_NIM 06 Base Case Current Trends_Book2_Electric Rev Req Model (2009 GRC) Rebuttal REmoval of New  WH Solar AdjustMI_DEM-WP(C) ENERG10C--ctn Mid-C_042010 2010GRC" xfId="5248"/>
    <cellStyle name="_NIM 06 Base Case Current Trends_Book2_Electric Rev Req Model (2009 GRC) Revised 01-18-2010" xfId="5249"/>
    <cellStyle name="_NIM 06 Base Case Current Trends_Book2_Electric Rev Req Model (2009 GRC) Revised 01-18-2010 2" xfId="5250"/>
    <cellStyle name="_NIM 06 Base Case Current Trends_Book2_Electric Rev Req Model (2009 GRC) Revised 01-18-2010 2 2" xfId="5251"/>
    <cellStyle name="_NIM 06 Base Case Current Trends_Book2_Electric Rev Req Model (2009 GRC) Revised 01-18-2010 3" xfId="5252"/>
    <cellStyle name="_NIM 06 Base Case Current Trends_Book2_Electric Rev Req Model (2009 GRC) Revised 01-18-2010_DEM-WP(C) ENERG10C--ctn Mid-C_042010 2010GRC" xfId="5253"/>
    <cellStyle name="_NIM 06 Base Case Current Trends_Book2_Final Order Electric EXHIBIT A-1" xfId="5254"/>
    <cellStyle name="_NIM 06 Base Case Current Trends_Book2_Final Order Electric EXHIBIT A-1 2" xfId="5255"/>
    <cellStyle name="_NIM 06 Base Case Current Trends_Book2_Final Order Electric EXHIBIT A-1 2 2" xfId="5256"/>
    <cellStyle name="_NIM 06 Base Case Current Trends_Book2_Final Order Electric EXHIBIT A-1 3" xfId="5257"/>
    <cellStyle name="_NIM 06 Base Case Current Trends_Chelan PUD Power Costs (8-10)" xfId="5258"/>
    <cellStyle name="_NIM 06 Base Case Current Trends_Confidential Material" xfId="5259"/>
    <cellStyle name="_NIM 06 Base Case Current Trends_DEM-WP(C) Colstrip 12 Coal Cost Forecast 2010GRC" xfId="5260"/>
    <cellStyle name="_NIM 06 Base Case Current Trends_DEM-WP(C) ENERG10C--ctn Mid-C_042010 2010GRC" xfId="5261"/>
    <cellStyle name="_NIM 06 Base Case Current Trends_DEM-WP(C) Production O&amp;M 2010GRC As-Filed" xfId="5262"/>
    <cellStyle name="_NIM 06 Base Case Current Trends_DEM-WP(C) Production O&amp;M 2010GRC As-Filed 2" xfId="5263"/>
    <cellStyle name="_NIM 06 Base Case Current Trends_DEM-WP(C) Production O&amp;M 2010GRC As-Filed 3" xfId="5264"/>
    <cellStyle name="_NIM 06 Base Case Current Trends_Electric Rev Req Model (2009 GRC) " xfId="5265"/>
    <cellStyle name="_NIM 06 Base Case Current Trends_Electric Rev Req Model (2009 GRC)  2" xfId="5266"/>
    <cellStyle name="_NIM 06 Base Case Current Trends_Electric Rev Req Model (2009 GRC)  2 2" xfId="5267"/>
    <cellStyle name="_NIM 06 Base Case Current Trends_Electric Rev Req Model (2009 GRC)  3" xfId="5268"/>
    <cellStyle name="_NIM 06 Base Case Current Trends_Electric Rev Req Model (2009 GRC) _DEM-WP(C) ENERG10C--ctn Mid-C_042010 2010GRC" xfId="5269"/>
    <cellStyle name="_NIM 06 Base Case Current Trends_Electric Rev Req Model (2009 GRC) Rebuttal" xfId="5270"/>
    <cellStyle name="_NIM 06 Base Case Current Trends_Electric Rev Req Model (2009 GRC) Rebuttal 2" xfId="5271"/>
    <cellStyle name="_NIM 06 Base Case Current Trends_Electric Rev Req Model (2009 GRC) Rebuttal 2 2" xfId="5272"/>
    <cellStyle name="_NIM 06 Base Case Current Trends_Electric Rev Req Model (2009 GRC) Rebuttal 3" xfId="5273"/>
    <cellStyle name="_NIM 06 Base Case Current Trends_Electric Rev Req Model (2009 GRC) Rebuttal REmoval of New  WH Solar AdjustMI" xfId="5274"/>
    <cellStyle name="_NIM 06 Base Case Current Trends_Electric Rev Req Model (2009 GRC) Rebuttal REmoval of New  WH Solar AdjustMI 2" xfId="5275"/>
    <cellStyle name="_NIM 06 Base Case Current Trends_Electric Rev Req Model (2009 GRC) Rebuttal REmoval of New  WH Solar AdjustMI 2 2" xfId="5276"/>
    <cellStyle name="_NIM 06 Base Case Current Trends_Electric Rev Req Model (2009 GRC) Rebuttal REmoval of New  WH Solar AdjustMI 3" xfId="5277"/>
    <cellStyle name="_NIM 06 Base Case Current Trends_Electric Rev Req Model (2009 GRC) Rebuttal REmoval of New  WH Solar AdjustMI_DEM-WP(C) ENERG10C--ctn Mid-C_042010 2010GRC" xfId="5278"/>
    <cellStyle name="_NIM 06 Base Case Current Trends_Electric Rev Req Model (2009 GRC) Revised 01-18-2010" xfId="5279"/>
    <cellStyle name="_NIM 06 Base Case Current Trends_Electric Rev Req Model (2009 GRC) Revised 01-18-2010 2" xfId="5280"/>
    <cellStyle name="_NIM 06 Base Case Current Trends_Electric Rev Req Model (2009 GRC) Revised 01-18-2010 2 2" xfId="5281"/>
    <cellStyle name="_NIM 06 Base Case Current Trends_Electric Rev Req Model (2009 GRC) Revised 01-18-2010 3" xfId="5282"/>
    <cellStyle name="_NIM 06 Base Case Current Trends_Electric Rev Req Model (2009 GRC) Revised 01-18-2010_DEM-WP(C) ENERG10C--ctn Mid-C_042010 2010GRC" xfId="5283"/>
    <cellStyle name="_NIM 06 Base Case Current Trends_Electric Rev Req Model (2010 GRC)" xfId="5284"/>
    <cellStyle name="_NIM 06 Base Case Current Trends_Electric Rev Req Model (2010 GRC) SF" xfId="5285"/>
    <cellStyle name="_NIM 06 Base Case Current Trends_Final Order Electric EXHIBIT A-1" xfId="5286"/>
    <cellStyle name="_NIM 06 Base Case Current Trends_Final Order Electric EXHIBIT A-1 2" xfId="5287"/>
    <cellStyle name="_NIM 06 Base Case Current Trends_Final Order Electric EXHIBIT A-1 2 2" xfId="5288"/>
    <cellStyle name="_NIM 06 Base Case Current Trends_Final Order Electric EXHIBIT A-1 3" xfId="5289"/>
    <cellStyle name="_NIM 06 Base Case Current Trends_NIM Summary" xfId="5290"/>
    <cellStyle name="_NIM 06 Base Case Current Trends_NIM Summary 2" xfId="5291"/>
    <cellStyle name="_NIM 06 Base Case Current Trends_NIM Summary_DEM-WP(C) ENERG10C--ctn Mid-C_042010 2010GRC" xfId="5292"/>
    <cellStyle name="_NIM 06 Base Case Current Trends_NIM+O&amp;M" xfId="5293"/>
    <cellStyle name="_NIM 06 Base Case Current Trends_NIM+O&amp;M 2" xfId="5294"/>
    <cellStyle name="_NIM 06 Base Case Current Trends_NIM+O&amp;M Monthly" xfId="5295"/>
    <cellStyle name="_NIM 06 Base Case Current Trends_NIM+O&amp;M Monthly 2" xfId="5296"/>
    <cellStyle name="_NIM 06 Base Case Current Trends_Rebuttal Power Costs" xfId="5297"/>
    <cellStyle name="_NIM 06 Base Case Current Trends_Rebuttal Power Costs 2" xfId="5298"/>
    <cellStyle name="_NIM 06 Base Case Current Trends_Rebuttal Power Costs 2 2" xfId="5299"/>
    <cellStyle name="_NIM 06 Base Case Current Trends_Rebuttal Power Costs 3" xfId="5300"/>
    <cellStyle name="_NIM 06 Base Case Current Trends_Rebuttal Power Costs_Adj Bench DR 3 for Initial Briefs (Electric)" xfId="5301"/>
    <cellStyle name="_NIM 06 Base Case Current Trends_Rebuttal Power Costs_Adj Bench DR 3 for Initial Briefs (Electric) 2" xfId="5302"/>
    <cellStyle name="_NIM 06 Base Case Current Trends_Rebuttal Power Costs_Adj Bench DR 3 for Initial Briefs (Electric) 2 2" xfId="5303"/>
    <cellStyle name="_NIM 06 Base Case Current Trends_Rebuttal Power Costs_Adj Bench DR 3 for Initial Briefs (Electric) 3" xfId="5304"/>
    <cellStyle name="_NIM 06 Base Case Current Trends_Rebuttal Power Costs_Adj Bench DR 3 for Initial Briefs (Electric)_DEM-WP(C) ENERG10C--ctn Mid-C_042010 2010GRC" xfId="5305"/>
    <cellStyle name="_NIM 06 Base Case Current Trends_Rebuttal Power Costs_DEM-WP(C) ENERG10C--ctn Mid-C_042010 2010GRC" xfId="5306"/>
    <cellStyle name="_NIM 06 Base Case Current Trends_Rebuttal Power Costs_Electric Rev Req Model (2009 GRC) Rebuttal" xfId="5307"/>
    <cellStyle name="_NIM 06 Base Case Current Trends_Rebuttal Power Costs_Electric Rev Req Model (2009 GRC) Rebuttal 2" xfId="5308"/>
    <cellStyle name="_NIM 06 Base Case Current Trends_Rebuttal Power Costs_Electric Rev Req Model (2009 GRC) Rebuttal 2 2" xfId="5309"/>
    <cellStyle name="_NIM 06 Base Case Current Trends_Rebuttal Power Costs_Electric Rev Req Model (2009 GRC) Rebuttal 3" xfId="5310"/>
    <cellStyle name="_NIM 06 Base Case Current Trends_Rebuttal Power Costs_Electric Rev Req Model (2009 GRC) Rebuttal REmoval of New  WH Solar AdjustMI" xfId="5311"/>
    <cellStyle name="_NIM 06 Base Case Current Trends_Rebuttal Power Costs_Electric Rev Req Model (2009 GRC) Rebuttal REmoval of New  WH Solar AdjustMI 2" xfId="5312"/>
    <cellStyle name="_NIM 06 Base Case Current Trends_Rebuttal Power Costs_Electric Rev Req Model (2009 GRC) Rebuttal REmoval of New  WH Solar AdjustMI 2 2" xfId="5313"/>
    <cellStyle name="_NIM 06 Base Case Current Trends_Rebuttal Power Costs_Electric Rev Req Model (2009 GRC) Rebuttal REmoval of New  WH Solar AdjustMI 3" xfId="5314"/>
    <cellStyle name="_NIM 06 Base Case Current Trends_Rebuttal Power Costs_Electric Rev Req Model (2009 GRC) Rebuttal REmoval of New  WH Solar AdjustMI_DEM-WP(C) ENERG10C--ctn Mid-C_042010 2010GRC" xfId="5315"/>
    <cellStyle name="_NIM 06 Base Case Current Trends_Rebuttal Power Costs_Electric Rev Req Model (2009 GRC) Revised 01-18-2010" xfId="5316"/>
    <cellStyle name="_NIM 06 Base Case Current Trends_Rebuttal Power Costs_Electric Rev Req Model (2009 GRC) Revised 01-18-2010 2" xfId="5317"/>
    <cellStyle name="_NIM 06 Base Case Current Trends_Rebuttal Power Costs_Electric Rev Req Model (2009 GRC) Revised 01-18-2010 2 2" xfId="5318"/>
    <cellStyle name="_NIM 06 Base Case Current Trends_Rebuttal Power Costs_Electric Rev Req Model (2009 GRC) Revised 01-18-2010 3" xfId="5319"/>
    <cellStyle name="_NIM 06 Base Case Current Trends_Rebuttal Power Costs_Electric Rev Req Model (2009 GRC) Revised 01-18-2010_DEM-WP(C) ENERG10C--ctn Mid-C_042010 2010GRC" xfId="5320"/>
    <cellStyle name="_NIM 06 Base Case Current Trends_Rebuttal Power Costs_Final Order Electric EXHIBIT A-1" xfId="5321"/>
    <cellStyle name="_NIM 06 Base Case Current Trends_Rebuttal Power Costs_Final Order Electric EXHIBIT A-1 2" xfId="5322"/>
    <cellStyle name="_NIM 06 Base Case Current Trends_Rebuttal Power Costs_Final Order Electric EXHIBIT A-1 2 2" xfId="5323"/>
    <cellStyle name="_NIM 06 Base Case Current Trends_Rebuttal Power Costs_Final Order Electric EXHIBIT A-1 3" xfId="5324"/>
    <cellStyle name="_NIM 06 Base Case Current Trends_TENASKA REGULATORY ASSET" xfId="5325"/>
    <cellStyle name="_NIM 06 Base Case Current Trends_TENASKA REGULATORY ASSET 2" xfId="5326"/>
    <cellStyle name="_NIM 06 Base Case Current Trends_TENASKA REGULATORY ASSET 2 2" xfId="5327"/>
    <cellStyle name="_NIM 06 Base Case Current Trends_TENASKA REGULATORY ASSET 3" xfId="5328"/>
    <cellStyle name="_NIM Summary 09GRC" xfId="5329"/>
    <cellStyle name="_NIM Summary 09GRC 2" xfId="5330"/>
    <cellStyle name="_NIM Summary 09GRC_DEM-WP(C) ENERG10C--ctn Mid-C_042010 2010GRC" xfId="5331"/>
    <cellStyle name="_NIM Summary 09GRC_NIM Summary" xfId="5332"/>
    <cellStyle name="_NIM Summary 09GRC_NIM Summary 2" xfId="5333"/>
    <cellStyle name="_NIM Summary 09GRC_NIM Summary_DEM-WP(C) ENERG10C--ctn Mid-C_042010 2010GRC" xfId="5334"/>
    <cellStyle name="_PC DRAFT 10 15 07" xfId="5335"/>
    <cellStyle name="_PCA 7 - Exhibit D update 9_30_2008" xfId="5336"/>
    <cellStyle name="_PCA 7 - Exhibit D update 9_30_2008 2" xfId="5337"/>
    <cellStyle name="_PCA 7 - Exhibit D update 9_30_2008 2 2" xfId="5338"/>
    <cellStyle name="_PCA 7 - Exhibit D update 9_30_2008 3" xfId="5339"/>
    <cellStyle name="_PCA 7 - Exhibit D update 9_30_2008 4" xfId="5340"/>
    <cellStyle name="_PCA 7 - Exhibit D update 9_30_2008 4 2" xfId="5341"/>
    <cellStyle name="_PCA 7 - Exhibit D update 9_30_2008_Chelan PUD Power Costs (8-10)" xfId="5342"/>
    <cellStyle name="_PCA 7 - Exhibit D update 9_30_2008_DEM-WP(C) Chelan Power Costs" xfId="5343"/>
    <cellStyle name="_PCA 7 - Exhibit D update 9_30_2008_DEM-WP(C) ENERG10C--ctn Mid-C_042010 2010GRC" xfId="5344"/>
    <cellStyle name="_PCA 7 - Exhibit D update 9_30_2008_DEM-WP(C) Gas Transport 2010GRC" xfId="5345"/>
    <cellStyle name="_PCA 7 - Exhibit D update 9_30_2008_NIM Summary" xfId="5346"/>
    <cellStyle name="_PCA 7 - Exhibit D update 9_30_2008_NIM Summary 2" xfId="5347"/>
    <cellStyle name="_PCA 7 - Exhibit D update 9_30_2008_NIM Summary_DEM-WP(C) ENERG10C--ctn Mid-C_042010 2010GRC" xfId="5348"/>
    <cellStyle name="_PCA 7 - Exhibit D update 9_30_2008_Transmission Workbook for May BOD" xfId="5349"/>
    <cellStyle name="_PCA 7 - Exhibit D update 9_30_2008_Transmission Workbook for May BOD 2" xfId="5350"/>
    <cellStyle name="_PCA 7 - Exhibit D update 9_30_2008_Transmission Workbook for May BOD_DEM-WP(C) ENERG10C--ctn Mid-C_042010 2010GRC" xfId="5351"/>
    <cellStyle name="_PCA 7 - Exhibit D update 9_30_2008_Wind Integration 10GRC" xfId="5352"/>
    <cellStyle name="_PCA 7 - Exhibit D update 9_30_2008_Wind Integration 10GRC 2" xfId="5353"/>
    <cellStyle name="_PCA 7 - Exhibit D update 9_30_2008_Wind Integration 10GRC_DEM-WP(C) ENERG10C--ctn Mid-C_042010 2010GRC" xfId="5354"/>
    <cellStyle name="_Portfolio SPlan Base Case.xls Chart 1" xfId="92"/>
    <cellStyle name="_Portfolio SPlan Base Case.xls Chart 1 2" xfId="5355"/>
    <cellStyle name="_Portfolio SPlan Base Case.xls Chart 1 2 2" xfId="5356"/>
    <cellStyle name="_Portfolio SPlan Base Case.xls Chart 1 3" xfId="5357"/>
    <cellStyle name="_Portfolio SPlan Base Case.xls Chart 1_Adj Bench DR 3 for Initial Briefs (Electric)" xfId="5358"/>
    <cellStyle name="_Portfolio SPlan Base Case.xls Chart 1_Adj Bench DR 3 for Initial Briefs (Electric) 2" xfId="5359"/>
    <cellStyle name="_Portfolio SPlan Base Case.xls Chart 1_Adj Bench DR 3 for Initial Briefs (Electric) 2 2" xfId="5360"/>
    <cellStyle name="_Portfolio SPlan Base Case.xls Chart 1_Adj Bench DR 3 for Initial Briefs (Electric) 3" xfId="5361"/>
    <cellStyle name="_Portfolio SPlan Base Case.xls Chart 1_Adj Bench DR 3 for Initial Briefs (Electric)_DEM-WP(C) ENERG10C--ctn Mid-C_042010 2010GRC" xfId="5362"/>
    <cellStyle name="_Portfolio SPlan Base Case.xls Chart 1_Book1" xfId="5363"/>
    <cellStyle name="_Portfolio SPlan Base Case.xls Chart 1_Book2" xfId="5364"/>
    <cellStyle name="_Portfolio SPlan Base Case.xls Chart 1_Book2 2" xfId="5365"/>
    <cellStyle name="_Portfolio SPlan Base Case.xls Chart 1_Book2 2 2" xfId="5366"/>
    <cellStyle name="_Portfolio SPlan Base Case.xls Chart 1_Book2 3" xfId="5367"/>
    <cellStyle name="_Portfolio SPlan Base Case.xls Chart 1_Book2_Adj Bench DR 3 for Initial Briefs (Electric)" xfId="5368"/>
    <cellStyle name="_Portfolio SPlan Base Case.xls Chart 1_Book2_Adj Bench DR 3 for Initial Briefs (Electric) 2" xfId="5369"/>
    <cellStyle name="_Portfolio SPlan Base Case.xls Chart 1_Book2_Adj Bench DR 3 for Initial Briefs (Electric) 2 2" xfId="5370"/>
    <cellStyle name="_Portfolio SPlan Base Case.xls Chart 1_Book2_Adj Bench DR 3 for Initial Briefs (Electric) 3" xfId="5371"/>
    <cellStyle name="_Portfolio SPlan Base Case.xls Chart 1_Book2_Adj Bench DR 3 for Initial Briefs (Electric)_DEM-WP(C) ENERG10C--ctn Mid-C_042010 2010GRC" xfId="5372"/>
    <cellStyle name="_Portfolio SPlan Base Case.xls Chart 1_Book2_DEM-WP(C) ENERG10C--ctn Mid-C_042010 2010GRC" xfId="5373"/>
    <cellStyle name="_Portfolio SPlan Base Case.xls Chart 1_Book2_Electric Rev Req Model (2009 GRC) Rebuttal" xfId="5374"/>
    <cellStyle name="_Portfolio SPlan Base Case.xls Chart 1_Book2_Electric Rev Req Model (2009 GRC) Rebuttal 2" xfId="5375"/>
    <cellStyle name="_Portfolio SPlan Base Case.xls Chart 1_Book2_Electric Rev Req Model (2009 GRC) Rebuttal 2 2" xfId="5376"/>
    <cellStyle name="_Portfolio SPlan Base Case.xls Chart 1_Book2_Electric Rev Req Model (2009 GRC) Rebuttal 3" xfId="5377"/>
    <cellStyle name="_Portfolio SPlan Base Case.xls Chart 1_Book2_Electric Rev Req Model (2009 GRC) Rebuttal REmoval of New  WH Solar AdjustMI" xfId="5378"/>
    <cellStyle name="_Portfolio SPlan Base Case.xls Chart 1_Book2_Electric Rev Req Model (2009 GRC) Rebuttal REmoval of New  WH Solar AdjustMI 2" xfId="5379"/>
    <cellStyle name="_Portfolio SPlan Base Case.xls Chart 1_Book2_Electric Rev Req Model (2009 GRC) Rebuttal REmoval of New  WH Solar AdjustMI 2 2" xfId="5380"/>
    <cellStyle name="_Portfolio SPlan Base Case.xls Chart 1_Book2_Electric Rev Req Model (2009 GRC) Rebuttal REmoval of New  WH Solar AdjustMI 3" xfId="5381"/>
    <cellStyle name="_Portfolio SPlan Base Case.xls Chart 1_Book2_Electric Rev Req Model (2009 GRC) Rebuttal REmoval of New  WH Solar AdjustMI_DEM-WP(C) ENERG10C--ctn Mid-C_042010 2010GRC" xfId="5382"/>
    <cellStyle name="_Portfolio SPlan Base Case.xls Chart 1_Book2_Electric Rev Req Model (2009 GRC) Revised 01-18-2010" xfId="5383"/>
    <cellStyle name="_Portfolio SPlan Base Case.xls Chart 1_Book2_Electric Rev Req Model (2009 GRC) Revised 01-18-2010 2" xfId="5384"/>
    <cellStyle name="_Portfolio SPlan Base Case.xls Chart 1_Book2_Electric Rev Req Model (2009 GRC) Revised 01-18-2010 2 2" xfId="5385"/>
    <cellStyle name="_Portfolio SPlan Base Case.xls Chart 1_Book2_Electric Rev Req Model (2009 GRC) Revised 01-18-2010 3" xfId="5386"/>
    <cellStyle name="_Portfolio SPlan Base Case.xls Chart 1_Book2_Electric Rev Req Model (2009 GRC) Revised 01-18-2010_DEM-WP(C) ENERG10C--ctn Mid-C_042010 2010GRC" xfId="5387"/>
    <cellStyle name="_Portfolio SPlan Base Case.xls Chart 1_Book2_Final Order Electric EXHIBIT A-1" xfId="5388"/>
    <cellStyle name="_Portfolio SPlan Base Case.xls Chart 1_Book2_Final Order Electric EXHIBIT A-1 2" xfId="5389"/>
    <cellStyle name="_Portfolio SPlan Base Case.xls Chart 1_Book2_Final Order Electric EXHIBIT A-1 2 2" xfId="5390"/>
    <cellStyle name="_Portfolio SPlan Base Case.xls Chart 1_Book2_Final Order Electric EXHIBIT A-1 3" xfId="5391"/>
    <cellStyle name="_Portfolio SPlan Base Case.xls Chart 1_Chelan PUD Power Costs (8-10)" xfId="5392"/>
    <cellStyle name="_Portfolio SPlan Base Case.xls Chart 1_Confidential Material" xfId="5393"/>
    <cellStyle name="_Portfolio SPlan Base Case.xls Chart 1_DEM-WP(C) Colstrip 12 Coal Cost Forecast 2010GRC" xfId="5394"/>
    <cellStyle name="_Portfolio SPlan Base Case.xls Chart 1_DEM-WP(C) ENERG10C--ctn Mid-C_042010 2010GRC" xfId="5395"/>
    <cellStyle name="_Portfolio SPlan Base Case.xls Chart 1_DEM-WP(C) Production O&amp;M 2010GRC As-Filed" xfId="5396"/>
    <cellStyle name="_Portfolio SPlan Base Case.xls Chart 1_DEM-WP(C) Production O&amp;M 2010GRC As-Filed 2" xfId="5397"/>
    <cellStyle name="_Portfolio SPlan Base Case.xls Chart 1_DEM-WP(C) Production O&amp;M 2010GRC As-Filed 3" xfId="5398"/>
    <cellStyle name="_Portfolio SPlan Base Case.xls Chart 1_Electric Rev Req Model (2009 GRC) " xfId="5399"/>
    <cellStyle name="_Portfolio SPlan Base Case.xls Chart 1_Electric Rev Req Model (2009 GRC)  2" xfId="5400"/>
    <cellStyle name="_Portfolio SPlan Base Case.xls Chart 1_Electric Rev Req Model (2009 GRC)  2 2" xfId="5401"/>
    <cellStyle name="_Portfolio SPlan Base Case.xls Chart 1_Electric Rev Req Model (2009 GRC)  3" xfId="5402"/>
    <cellStyle name="_Portfolio SPlan Base Case.xls Chart 1_Electric Rev Req Model (2009 GRC) _DEM-WP(C) ENERG10C--ctn Mid-C_042010 2010GRC" xfId="5403"/>
    <cellStyle name="_Portfolio SPlan Base Case.xls Chart 1_Electric Rev Req Model (2009 GRC) Rebuttal" xfId="5404"/>
    <cellStyle name="_Portfolio SPlan Base Case.xls Chart 1_Electric Rev Req Model (2009 GRC) Rebuttal 2" xfId="5405"/>
    <cellStyle name="_Portfolio SPlan Base Case.xls Chart 1_Electric Rev Req Model (2009 GRC) Rebuttal 2 2" xfId="5406"/>
    <cellStyle name="_Portfolio SPlan Base Case.xls Chart 1_Electric Rev Req Model (2009 GRC) Rebuttal 3" xfId="5407"/>
    <cellStyle name="_Portfolio SPlan Base Case.xls Chart 1_Electric Rev Req Model (2009 GRC) Rebuttal REmoval of New  WH Solar AdjustMI" xfId="5408"/>
    <cellStyle name="_Portfolio SPlan Base Case.xls Chart 1_Electric Rev Req Model (2009 GRC) Rebuttal REmoval of New  WH Solar AdjustMI 2" xfId="5409"/>
    <cellStyle name="_Portfolio SPlan Base Case.xls Chart 1_Electric Rev Req Model (2009 GRC) Rebuttal REmoval of New  WH Solar AdjustMI 2 2" xfId="5410"/>
    <cellStyle name="_Portfolio SPlan Base Case.xls Chart 1_Electric Rev Req Model (2009 GRC) Rebuttal REmoval of New  WH Solar AdjustMI 3" xfId="5411"/>
    <cellStyle name="_Portfolio SPlan Base Case.xls Chart 1_Electric Rev Req Model (2009 GRC) Rebuttal REmoval of New  WH Solar AdjustMI_DEM-WP(C) ENERG10C--ctn Mid-C_042010 2010GRC" xfId="5412"/>
    <cellStyle name="_Portfolio SPlan Base Case.xls Chart 1_Electric Rev Req Model (2009 GRC) Revised 01-18-2010" xfId="5413"/>
    <cellStyle name="_Portfolio SPlan Base Case.xls Chart 1_Electric Rev Req Model (2009 GRC) Revised 01-18-2010 2" xfId="5414"/>
    <cellStyle name="_Portfolio SPlan Base Case.xls Chart 1_Electric Rev Req Model (2009 GRC) Revised 01-18-2010 2 2" xfId="5415"/>
    <cellStyle name="_Portfolio SPlan Base Case.xls Chart 1_Electric Rev Req Model (2009 GRC) Revised 01-18-2010 3" xfId="5416"/>
    <cellStyle name="_Portfolio SPlan Base Case.xls Chart 1_Electric Rev Req Model (2009 GRC) Revised 01-18-2010_DEM-WP(C) ENERG10C--ctn Mid-C_042010 2010GRC" xfId="5417"/>
    <cellStyle name="_Portfolio SPlan Base Case.xls Chart 1_Electric Rev Req Model (2010 GRC)" xfId="5418"/>
    <cellStyle name="_Portfolio SPlan Base Case.xls Chart 1_Electric Rev Req Model (2010 GRC) SF" xfId="5419"/>
    <cellStyle name="_Portfolio SPlan Base Case.xls Chart 1_Final Order Electric EXHIBIT A-1" xfId="5420"/>
    <cellStyle name="_Portfolio SPlan Base Case.xls Chart 1_Final Order Electric EXHIBIT A-1 2" xfId="5421"/>
    <cellStyle name="_Portfolio SPlan Base Case.xls Chart 1_Final Order Electric EXHIBIT A-1 2 2" xfId="5422"/>
    <cellStyle name="_Portfolio SPlan Base Case.xls Chart 1_Final Order Electric EXHIBIT A-1 3" xfId="5423"/>
    <cellStyle name="_Portfolio SPlan Base Case.xls Chart 1_NIM Summary" xfId="5424"/>
    <cellStyle name="_Portfolio SPlan Base Case.xls Chart 1_NIM Summary 2" xfId="5425"/>
    <cellStyle name="_Portfolio SPlan Base Case.xls Chart 1_NIM Summary_DEM-WP(C) ENERG10C--ctn Mid-C_042010 2010GRC" xfId="5426"/>
    <cellStyle name="_Portfolio SPlan Base Case.xls Chart 1_Rebuttal Power Costs" xfId="5427"/>
    <cellStyle name="_Portfolio SPlan Base Case.xls Chart 1_Rebuttal Power Costs 2" xfId="5428"/>
    <cellStyle name="_Portfolio SPlan Base Case.xls Chart 1_Rebuttal Power Costs 2 2" xfId="5429"/>
    <cellStyle name="_Portfolio SPlan Base Case.xls Chart 1_Rebuttal Power Costs 3" xfId="5430"/>
    <cellStyle name="_Portfolio SPlan Base Case.xls Chart 1_Rebuttal Power Costs_Adj Bench DR 3 for Initial Briefs (Electric)" xfId="5431"/>
    <cellStyle name="_Portfolio SPlan Base Case.xls Chart 1_Rebuttal Power Costs_Adj Bench DR 3 for Initial Briefs (Electric) 2" xfId="5432"/>
    <cellStyle name="_Portfolio SPlan Base Case.xls Chart 1_Rebuttal Power Costs_Adj Bench DR 3 for Initial Briefs (Electric) 2 2" xfId="5433"/>
    <cellStyle name="_Portfolio SPlan Base Case.xls Chart 1_Rebuttal Power Costs_Adj Bench DR 3 for Initial Briefs (Electric) 3" xfId="5434"/>
    <cellStyle name="_Portfolio SPlan Base Case.xls Chart 1_Rebuttal Power Costs_Adj Bench DR 3 for Initial Briefs (Electric)_DEM-WP(C) ENERG10C--ctn Mid-C_042010 2010GRC" xfId="5435"/>
    <cellStyle name="_Portfolio SPlan Base Case.xls Chart 1_Rebuttal Power Costs_DEM-WP(C) ENERG10C--ctn Mid-C_042010 2010GRC" xfId="5436"/>
    <cellStyle name="_Portfolio SPlan Base Case.xls Chart 1_Rebuttal Power Costs_Electric Rev Req Model (2009 GRC) Rebuttal" xfId="5437"/>
    <cellStyle name="_Portfolio SPlan Base Case.xls Chart 1_Rebuttal Power Costs_Electric Rev Req Model (2009 GRC) Rebuttal 2" xfId="5438"/>
    <cellStyle name="_Portfolio SPlan Base Case.xls Chart 1_Rebuttal Power Costs_Electric Rev Req Model (2009 GRC) Rebuttal 2 2" xfId="5439"/>
    <cellStyle name="_Portfolio SPlan Base Case.xls Chart 1_Rebuttal Power Costs_Electric Rev Req Model (2009 GRC) Rebuttal 3" xfId="5440"/>
    <cellStyle name="_Portfolio SPlan Base Case.xls Chart 1_Rebuttal Power Costs_Electric Rev Req Model (2009 GRC) Rebuttal REmoval of New  WH Solar AdjustMI" xfId="5441"/>
    <cellStyle name="_Portfolio SPlan Base Case.xls Chart 1_Rebuttal Power Costs_Electric Rev Req Model (2009 GRC) Rebuttal REmoval of New  WH Solar AdjustMI 2" xfId="5442"/>
    <cellStyle name="_Portfolio SPlan Base Case.xls Chart 1_Rebuttal Power Costs_Electric Rev Req Model (2009 GRC) Rebuttal REmoval of New  WH Solar AdjustMI 2 2" xfId="5443"/>
    <cellStyle name="_Portfolio SPlan Base Case.xls Chart 1_Rebuttal Power Costs_Electric Rev Req Model (2009 GRC) Rebuttal REmoval of New  WH Solar AdjustMI 3" xfId="5444"/>
    <cellStyle name="_Portfolio SPlan Base Case.xls Chart 1_Rebuttal Power Costs_Electric Rev Req Model (2009 GRC) Rebuttal REmoval of New  WH Solar AdjustMI_DEM-WP(C) ENERG10C--ctn Mid-C_042010 2010GRC" xfId="5445"/>
    <cellStyle name="_Portfolio SPlan Base Case.xls Chart 1_Rebuttal Power Costs_Electric Rev Req Model (2009 GRC) Revised 01-18-2010" xfId="5446"/>
    <cellStyle name="_Portfolio SPlan Base Case.xls Chart 1_Rebuttal Power Costs_Electric Rev Req Model (2009 GRC) Revised 01-18-2010 2" xfId="5447"/>
    <cellStyle name="_Portfolio SPlan Base Case.xls Chart 1_Rebuttal Power Costs_Electric Rev Req Model (2009 GRC) Revised 01-18-2010 2 2" xfId="5448"/>
    <cellStyle name="_Portfolio SPlan Base Case.xls Chart 1_Rebuttal Power Costs_Electric Rev Req Model (2009 GRC) Revised 01-18-2010 3" xfId="5449"/>
    <cellStyle name="_Portfolio SPlan Base Case.xls Chart 1_Rebuttal Power Costs_Electric Rev Req Model (2009 GRC) Revised 01-18-2010_DEM-WP(C) ENERG10C--ctn Mid-C_042010 2010GRC" xfId="5450"/>
    <cellStyle name="_Portfolio SPlan Base Case.xls Chart 1_Rebuttal Power Costs_Final Order Electric EXHIBIT A-1" xfId="5451"/>
    <cellStyle name="_Portfolio SPlan Base Case.xls Chart 1_Rebuttal Power Costs_Final Order Electric EXHIBIT A-1 2" xfId="5452"/>
    <cellStyle name="_Portfolio SPlan Base Case.xls Chart 1_Rebuttal Power Costs_Final Order Electric EXHIBIT A-1 2 2" xfId="5453"/>
    <cellStyle name="_Portfolio SPlan Base Case.xls Chart 1_Rebuttal Power Costs_Final Order Electric EXHIBIT A-1 3" xfId="5454"/>
    <cellStyle name="_Portfolio SPlan Base Case.xls Chart 1_TENASKA REGULATORY ASSET" xfId="5455"/>
    <cellStyle name="_Portfolio SPlan Base Case.xls Chart 1_TENASKA REGULATORY ASSET 2" xfId="5456"/>
    <cellStyle name="_Portfolio SPlan Base Case.xls Chart 1_TENASKA REGULATORY ASSET 2 2" xfId="5457"/>
    <cellStyle name="_Portfolio SPlan Base Case.xls Chart 1_TENASKA REGULATORY ASSET 3" xfId="5458"/>
    <cellStyle name="_Portfolio SPlan Base Case.xls Chart 2" xfId="93"/>
    <cellStyle name="_Portfolio SPlan Base Case.xls Chart 2 2" xfId="5459"/>
    <cellStyle name="_Portfolio SPlan Base Case.xls Chart 2 2 2" xfId="5460"/>
    <cellStyle name="_Portfolio SPlan Base Case.xls Chart 2 3" xfId="5461"/>
    <cellStyle name="_Portfolio SPlan Base Case.xls Chart 2_Adj Bench DR 3 for Initial Briefs (Electric)" xfId="5462"/>
    <cellStyle name="_Portfolio SPlan Base Case.xls Chart 2_Adj Bench DR 3 for Initial Briefs (Electric) 2" xfId="5463"/>
    <cellStyle name="_Portfolio SPlan Base Case.xls Chart 2_Adj Bench DR 3 for Initial Briefs (Electric) 2 2" xfId="5464"/>
    <cellStyle name="_Portfolio SPlan Base Case.xls Chart 2_Adj Bench DR 3 for Initial Briefs (Electric) 3" xfId="5465"/>
    <cellStyle name="_Portfolio SPlan Base Case.xls Chart 2_Adj Bench DR 3 for Initial Briefs (Electric)_DEM-WP(C) ENERG10C--ctn Mid-C_042010 2010GRC" xfId="5466"/>
    <cellStyle name="_Portfolio SPlan Base Case.xls Chart 2_Book1" xfId="5467"/>
    <cellStyle name="_Portfolio SPlan Base Case.xls Chart 2_Book2" xfId="5468"/>
    <cellStyle name="_Portfolio SPlan Base Case.xls Chart 2_Book2 2" xfId="5469"/>
    <cellStyle name="_Portfolio SPlan Base Case.xls Chart 2_Book2 2 2" xfId="5470"/>
    <cellStyle name="_Portfolio SPlan Base Case.xls Chart 2_Book2 3" xfId="5471"/>
    <cellStyle name="_Portfolio SPlan Base Case.xls Chart 2_Book2_Adj Bench DR 3 for Initial Briefs (Electric)" xfId="5472"/>
    <cellStyle name="_Portfolio SPlan Base Case.xls Chart 2_Book2_Adj Bench DR 3 for Initial Briefs (Electric) 2" xfId="5473"/>
    <cellStyle name="_Portfolio SPlan Base Case.xls Chart 2_Book2_Adj Bench DR 3 for Initial Briefs (Electric) 2 2" xfId="5474"/>
    <cellStyle name="_Portfolio SPlan Base Case.xls Chart 2_Book2_Adj Bench DR 3 for Initial Briefs (Electric) 3" xfId="5475"/>
    <cellStyle name="_Portfolio SPlan Base Case.xls Chart 2_Book2_Adj Bench DR 3 for Initial Briefs (Electric)_DEM-WP(C) ENERG10C--ctn Mid-C_042010 2010GRC" xfId="5476"/>
    <cellStyle name="_Portfolio SPlan Base Case.xls Chart 2_Book2_DEM-WP(C) ENERG10C--ctn Mid-C_042010 2010GRC" xfId="5477"/>
    <cellStyle name="_Portfolio SPlan Base Case.xls Chart 2_Book2_Electric Rev Req Model (2009 GRC) Rebuttal" xfId="5478"/>
    <cellStyle name="_Portfolio SPlan Base Case.xls Chart 2_Book2_Electric Rev Req Model (2009 GRC) Rebuttal 2" xfId="5479"/>
    <cellStyle name="_Portfolio SPlan Base Case.xls Chart 2_Book2_Electric Rev Req Model (2009 GRC) Rebuttal 2 2" xfId="5480"/>
    <cellStyle name="_Portfolio SPlan Base Case.xls Chart 2_Book2_Electric Rev Req Model (2009 GRC) Rebuttal 3" xfId="5481"/>
    <cellStyle name="_Portfolio SPlan Base Case.xls Chart 2_Book2_Electric Rev Req Model (2009 GRC) Rebuttal REmoval of New  WH Solar AdjustMI" xfId="5482"/>
    <cellStyle name="_Portfolio SPlan Base Case.xls Chart 2_Book2_Electric Rev Req Model (2009 GRC) Rebuttal REmoval of New  WH Solar AdjustMI 2" xfId="5483"/>
    <cellStyle name="_Portfolio SPlan Base Case.xls Chart 2_Book2_Electric Rev Req Model (2009 GRC) Rebuttal REmoval of New  WH Solar AdjustMI 2 2" xfId="5484"/>
    <cellStyle name="_Portfolio SPlan Base Case.xls Chart 2_Book2_Electric Rev Req Model (2009 GRC) Rebuttal REmoval of New  WH Solar AdjustMI 3" xfId="5485"/>
    <cellStyle name="_Portfolio SPlan Base Case.xls Chart 2_Book2_Electric Rev Req Model (2009 GRC) Rebuttal REmoval of New  WH Solar AdjustMI_DEM-WP(C) ENERG10C--ctn Mid-C_042010 2010GRC" xfId="5486"/>
    <cellStyle name="_Portfolio SPlan Base Case.xls Chart 2_Book2_Electric Rev Req Model (2009 GRC) Revised 01-18-2010" xfId="5487"/>
    <cellStyle name="_Portfolio SPlan Base Case.xls Chart 2_Book2_Electric Rev Req Model (2009 GRC) Revised 01-18-2010 2" xfId="5488"/>
    <cellStyle name="_Portfolio SPlan Base Case.xls Chart 2_Book2_Electric Rev Req Model (2009 GRC) Revised 01-18-2010 2 2" xfId="5489"/>
    <cellStyle name="_Portfolio SPlan Base Case.xls Chart 2_Book2_Electric Rev Req Model (2009 GRC) Revised 01-18-2010 3" xfId="5490"/>
    <cellStyle name="_Portfolio SPlan Base Case.xls Chart 2_Book2_Electric Rev Req Model (2009 GRC) Revised 01-18-2010_DEM-WP(C) ENERG10C--ctn Mid-C_042010 2010GRC" xfId="5491"/>
    <cellStyle name="_Portfolio SPlan Base Case.xls Chart 2_Book2_Final Order Electric EXHIBIT A-1" xfId="5492"/>
    <cellStyle name="_Portfolio SPlan Base Case.xls Chart 2_Book2_Final Order Electric EXHIBIT A-1 2" xfId="5493"/>
    <cellStyle name="_Portfolio SPlan Base Case.xls Chart 2_Book2_Final Order Electric EXHIBIT A-1 2 2" xfId="5494"/>
    <cellStyle name="_Portfolio SPlan Base Case.xls Chart 2_Book2_Final Order Electric EXHIBIT A-1 3" xfId="5495"/>
    <cellStyle name="_Portfolio SPlan Base Case.xls Chart 2_Chelan PUD Power Costs (8-10)" xfId="5496"/>
    <cellStyle name="_Portfolio SPlan Base Case.xls Chart 2_Confidential Material" xfId="5497"/>
    <cellStyle name="_Portfolio SPlan Base Case.xls Chart 2_DEM-WP(C) Colstrip 12 Coal Cost Forecast 2010GRC" xfId="5498"/>
    <cellStyle name="_Portfolio SPlan Base Case.xls Chart 2_DEM-WP(C) ENERG10C--ctn Mid-C_042010 2010GRC" xfId="5499"/>
    <cellStyle name="_Portfolio SPlan Base Case.xls Chart 2_DEM-WP(C) Production O&amp;M 2010GRC As-Filed" xfId="5500"/>
    <cellStyle name="_Portfolio SPlan Base Case.xls Chart 2_DEM-WP(C) Production O&amp;M 2010GRC As-Filed 2" xfId="5501"/>
    <cellStyle name="_Portfolio SPlan Base Case.xls Chart 2_DEM-WP(C) Production O&amp;M 2010GRC As-Filed 3" xfId="5502"/>
    <cellStyle name="_Portfolio SPlan Base Case.xls Chart 2_Electric Rev Req Model (2009 GRC) " xfId="5503"/>
    <cellStyle name="_Portfolio SPlan Base Case.xls Chart 2_Electric Rev Req Model (2009 GRC)  2" xfId="5504"/>
    <cellStyle name="_Portfolio SPlan Base Case.xls Chart 2_Electric Rev Req Model (2009 GRC)  2 2" xfId="5505"/>
    <cellStyle name="_Portfolio SPlan Base Case.xls Chart 2_Electric Rev Req Model (2009 GRC)  3" xfId="5506"/>
    <cellStyle name="_Portfolio SPlan Base Case.xls Chart 2_Electric Rev Req Model (2009 GRC)  4" xfId="5507"/>
    <cellStyle name="_Portfolio SPlan Base Case.xls Chart 2_Electric Rev Req Model (2009 GRC) _DEM-WP(C) ENERG10C--ctn Mid-C_042010 2010GRC" xfId="5508"/>
    <cellStyle name="_Portfolio SPlan Base Case.xls Chart 2_Electric Rev Req Model (2009 GRC) Rebuttal" xfId="5509"/>
    <cellStyle name="_Portfolio SPlan Base Case.xls Chart 2_Electric Rev Req Model (2009 GRC) Rebuttal 2" xfId="5510"/>
    <cellStyle name="_Portfolio SPlan Base Case.xls Chart 2_Electric Rev Req Model (2009 GRC) Rebuttal 2 2" xfId="5511"/>
    <cellStyle name="_Portfolio SPlan Base Case.xls Chart 2_Electric Rev Req Model (2009 GRC) Rebuttal 3" xfId="5512"/>
    <cellStyle name="_Portfolio SPlan Base Case.xls Chart 2_Electric Rev Req Model (2009 GRC) Rebuttal 4" xfId="5513"/>
    <cellStyle name="_Portfolio SPlan Base Case.xls Chart 2_Electric Rev Req Model (2009 GRC) Rebuttal REmoval of New  WH Solar AdjustMI" xfId="5514"/>
    <cellStyle name="_Portfolio SPlan Base Case.xls Chart 2_Electric Rev Req Model (2009 GRC) Rebuttal REmoval of New  WH Solar AdjustMI 2" xfId="5515"/>
    <cellStyle name="_Portfolio SPlan Base Case.xls Chart 2_Electric Rev Req Model (2009 GRC) Rebuttal REmoval of New  WH Solar AdjustMI 2 2" xfId="5516"/>
    <cellStyle name="_Portfolio SPlan Base Case.xls Chart 2_Electric Rev Req Model (2009 GRC) Rebuttal REmoval of New  WH Solar AdjustMI 3" xfId="5517"/>
    <cellStyle name="_Portfolio SPlan Base Case.xls Chart 2_Electric Rev Req Model (2009 GRC) Rebuttal REmoval of New  WH Solar AdjustMI 4" xfId="5518"/>
    <cellStyle name="_Portfolio SPlan Base Case.xls Chart 2_Electric Rev Req Model (2009 GRC) Rebuttal REmoval of New  WH Solar AdjustMI_DEM-WP(C) ENERG10C--ctn Mid-C_042010 2010GRC" xfId="5519"/>
    <cellStyle name="_Portfolio SPlan Base Case.xls Chart 2_Electric Rev Req Model (2009 GRC) Revised 01-18-2010" xfId="5520"/>
    <cellStyle name="_Portfolio SPlan Base Case.xls Chart 2_Electric Rev Req Model (2009 GRC) Revised 01-18-2010 2" xfId="5521"/>
    <cellStyle name="_Portfolio SPlan Base Case.xls Chart 2_Electric Rev Req Model (2009 GRC) Revised 01-18-2010 2 2" xfId="5522"/>
    <cellStyle name="_Portfolio SPlan Base Case.xls Chart 2_Electric Rev Req Model (2009 GRC) Revised 01-18-2010 3" xfId="5523"/>
    <cellStyle name="_Portfolio SPlan Base Case.xls Chart 2_Electric Rev Req Model (2009 GRC) Revised 01-18-2010 4" xfId="5524"/>
    <cellStyle name="_Portfolio SPlan Base Case.xls Chart 2_Electric Rev Req Model (2009 GRC) Revised 01-18-2010_DEM-WP(C) ENERG10C--ctn Mid-C_042010 2010GRC" xfId="5525"/>
    <cellStyle name="_Portfolio SPlan Base Case.xls Chart 2_Electric Rev Req Model (2010 GRC)" xfId="5526"/>
    <cellStyle name="_Portfolio SPlan Base Case.xls Chart 2_Electric Rev Req Model (2010 GRC) SF" xfId="5527"/>
    <cellStyle name="_Portfolio SPlan Base Case.xls Chart 2_Final Order Electric EXHIBIT A-1" xfId="5528"/>
    <cellStyle name="_Portfolio SPlan Base Case.xls Chart 2_Final Order Electric EXHIBIT A-1 2" xfId="5529"/>
    <cellStyle name="_Portfolio SPlan Base Case.xls Chart 2_Final Order Electric EXHIBIT A-1 2 2" xfId="5530"/>
    <cellStyle name="_Portfolio SPlan Base Case.xls Chart 2_Final Order Electric EXHIBIT A-1 3" xfId="5531"/>
    <cellStyle name="_Portfolio SPlan Base Case.xls Chart 2_Final Order Electric EXHIBIT A-1 4" xfId="5532"/>
    <cellStyle name="_Portfolio SPlan Base Case.xls Chart 2_NIM Summary" xfId="5533"/>
    <cellStyle name="_Portfolio SPlan Base Case.xls Chart 2_NIM Summary 2" xfId="5534"/>
    <cellStyle name="_Portfolio SPlan Base Case.xls Chart 2_NIM Summary_DEM-WP(C) ENERG10C--ctn Mid-C_042010 2010GRC" xfId="5535"/>
    <cellStyle name="_Portfolio SPlan Base Case.xls Chart 2_Rebuttal Power Costs" xfId="5536"/>
    <cellStyle name="_Portfolio SPlan Base Case.xls Chart 2_Rebuttal Power Costs 2" xfId="5537"/>
    <cellStyle name="_Portfolio SPlan Base Case.xls Chart 2_Rebuttal Power Costs 2 2" xfId="5538"/>
    <cellStyle name="_Portfolio SPlan Base Case.xls Chart 2_Rebuttal Power Costs 3" xfId="5539"/>
    <cellStyle name="_Portfolio SPlan Base Case.xls Chart 2_Rebuttal Power Costs 4" xfId="5540"/>
    <cellStyle name="_Portfolio SPlan Base Case.xls Chart 2_Rebuttal Power Costs_Adj Bench DR 3 for Initial Briefs (Electric)" xfId="5541"/>
    <cellStyle name="_Portfolio SPlan Base Case.xls Chart 2_Rebuttal Power Costs_Adj Bench DR 3 for Initial Briefs (Electric) 2" xfId="5542"/>
    <cellStyle name="_Portfolio SPlan Base Case.xls Chart 2_Rebuttal Power Costs_Adj Bench DR 3 for Initial Briefs (Electric) 2 2" xfId="5543"/>
    <cellStyle name="_Portfolio SPlan Base Case.xls Chart 2_Rebuttal Power Costs_Adj Bench DR 3 for Initial Briefs (Electric) 3" xfId="5544"/>
    <cellStyle name="_Portfolio SPlan Base Case.xls Chart 2_Rebuttal Power Costs_Adj Bench DR 3 for Initial Briefs (Electric) 4" xfId="5545"/>
    <cellStyle name="_Portfolio SPlan Base Case.xls Chart 2_Rebuttal Power Costs_Adj Bench DR 3 for Initial Briefs (Electric)_DEM-WP(C) ENERG10C--ctn Mid-C_042010 2010GRC" xfId="5546"/>
    <cellStyle name="_Portfolio SPlan Base Case.xls Chart 2_Rebuttal Power Costs_DEM-WP(C) ENERG10C--ctn Mid-C_042010 2010GRC" xfId="5547"/>
    <cellStyle name="_Portfolio SPlan Base Case.xls Chart 2_Rebuttal Power Costs_Electric Rev Req Model (2009 GRC) Rebuttal" xfId="5548"/>
    <cellStyle name="_Portfolio SPlan Base Case.xls Chart 2_Rebuttal Power Costs_Electric Rev Req Model (2009 GRC) Rebuttal 2" xfId="5549"/>
    <cellStyle name="_Portfolio SPlan Base Case.xls Chart 2_Rebuttal Power Costs_Electric Rev Req Model (2009 GRC) Rebuttal 2 2" xfId="5550"/>
    <cellStyle name="_Portfolio SPlan Base Case.xls Chart 2_Rebuttal Power Costs_Electric Rev Req Model (2009 GRC) Rebuttal 3" xfId="5551"/>
    <cellStyle name="_Portfolio SPlan Base Case.xls Chart 2_Rebuttal Power Costs_Electric Rev Req Model (2009 GRC) Rebuttal 4" xfId="5552"/>
    <cellStyle name="_Portfolio SPlan Base Case.xls Chart 2_Rebuttal Power Costs_Electric Rev Req Model (2009 GRC) Rebuttal REmoval of New  WH Solar AdjustMI" xfId="5553"/>
    <cellStyle name="_Portfolio SPlan Base Case.xls Chart 2_Rebuttal Power Costs_Electric Rev Req Model (2009 GRC) Rebuttal REmoval of New  WH Solar AdjustMI 2" xfId="5554"/>
    <cellStyle name="_Portfolio SPlan Base Case.xls Chart 2_Rebuttal Power Costs_Electric Rev Req Model (2009 GRC) Rebuttal REmoval of New  WH Solar AdjustMI 2 2" xfId="5555"/>
    <cellStyle name="_Portfolio SPlan Base Case.xls Chart 2_Rebuttal Power Costs_Electric Rev Req Model (2009 GRC) Rebuttal REmoval of New  WH Solar AdjustMI 3" xfId="5556"/>
    <cellStyle name="_Portfolio SPlan Base Case.xls Chart 2_Rebuttal Power Costs_Electric Rev Req Model (2009 GRC) Rebuttal REmoval of New  WH Solar AdjustMI 4" xfId="5557"/>
    <cellStyle name="_Portfolio SPlan Base Case.xls Chart 2_Rebuttal Power Costs_Electric Rev Req Model (2009 GRC) Rebuttal REmoval of New  WH Solar AdjustMI_DEM-WP(C) ENERG10C--ctn Mid-C_042010 2010GRC" xfId="5558"/>
    <cellStyle name="_Portfolio SPlan Base Case.xls Chart 2_Rebuttal Power Costs_Electric Rev Req Model (2009 GRC) Revised 01-18-2010" xfId="5559"/>
    <cellStyle name="_Portfolio SPlan Base Case.xls Chart 2_Rebuttal Power Costs_Electric Rev Req Model (2009 GRC) Revised 01-18-2010 2" xfId="5560"/>
    <cellStyle name="_Portfolio SPlan Base Case.xls Chart 2_Rebuttal Power Costs_Electric Rev Req Model (2009 GRC) Revised 01-18-2010 2 2" xfId="5561"/>
    <cellStyle name="_Portfolio SPlan Base Case.xls Chart 2_Rebuttal Power Costs_Electric Rev Req Model (2009 GRC) Revised 01-18-2010 3" xfId="5562"/>
    <cellStyle name="_Portfolio SPlan Base Case.xls Chart 2_Rebuttal Power Costs_Electric Rev Req Model (2009 GRC) Revised 01-18-2010 4" xfId="5563"/>
    <cellStyle name="_Portfolio SPlan Base Case.xls Chart 2_Rebuttal Power Costs_Electric Rev Req Model (2009 GRC) Revised 01-18-2010_DEM-WP(C) ENERG10C--ctn Mid-C_042010 2010GRC" xfId="5564"/>
    <cellStyle name="_Portfolio SPlan Base Case.xls Chart 2_Rebuttal Power Costs_Final Order Electric EXHIBIT A-1" xfId="5565"/>
    <cellStyle name="_Portfolio SPlan Base Case.xls Chart 2_Rebuttal Power Costs_Final Order Electric EXHIBIT A-1 2" xfId="5566"/>
    <cellStyle name="_Portfolio SPlan Base Case.xls Chart 2_Rebuttal Power Costs_Final Order Electric EXHIBIT A-1 2 2" xfId="5567"/>
    <cellStyle name="_Portfolio SPlan Base Case.xls Chart 2_Rebuttal Power Costs_Final Order Electric EXHIBIT A-1 3" xfId="5568"/>
    <cellStyle name="_Portfolio SPlan Base Case.xls Chart 2_Rebuttal Power Costs_Final Order Electric EXHIBIT A-1 4" xfId="5569"/>
    <cellStyle name="_Portfolio SPlan Base Case.xls Chart 2_TENASKA REGULATORY ASSET" xfId="5570"/>
    <cellStyle name="_Portfolio SPlan Base Case.xls Chart 2_TENASKA REGULATORY ASSET 2" xfId="5571"/>
    <cellStyle name="_Portfolio SPlan Base Case.xls Chart 2_TENASKA REGULATORY ASSET 2 2" xfId="5572"/>
    <cellStyle name="_Portfolio SPlan Base Case.xls Chart 2_TENASKA REGULATORY ASSET 3" xfId="5573"/>
    <cellStyle name="_Portfolio SPlan Base Case.xls Chart 2_TENASKA REGULATORY ASSET 4" xfId="5574"/>
    <cellStyle name="_Portfolio SPlan Base Case.xls Chart 3" xfId="94"/>
    <cellStyle name="_Portfolio SPlan Base Case.xls Chart 3 2" xfId="5575"/>
    <cellStyle name="_Portfolio SPlan Base Case.xls Chart 3 2 2" xfId="5576"/>
    <cellStyle name="_Portfolio SPlan Base Case.xls Chart 3 3" xfId="5577"/>
    <cellStyle name="_Portfolio SPlan Base Case.xls Chart 3 4" xfId="5578"/>
    <cellStyle name="_Portfolio SPlan Base Case.xls Chart 3_Adj Bench DR 3 for Initial Briefs (Electric)" xfId="5579"/>
    <cellStyle name="_Portfolio SPlan Base Case.xls Chart 3_Adj Bench DR 3 for Initial Briefs (Electric) 2" xfId="5580"/>
    <cellStyle name="_Portfolio SPlan Base Case.xls Chart 3_Adj Bench DR 3 for Initial Briefs (Electric) 2 2" xfId="5581"/>
    <cellStyle name="_Portfolio SPlan Base Case.xls Chart 3_Adj Bench DR 3 for Initial Briefs (Electric) 3" xfId="5582"/>
    <cellStyle name="_Portfolio SPlan Base Case.xls Chart 3_Adj Bench DR 3 for Initial Briefs (Electric) 4" xfId="5583"/>
    <cellStyle name="_Portfolio SPlan Base Case.xls Chart 3_Adj Bench DR 3 for Initial Briefs (Electric)_DEM-WP(C) ENERG10C--ctn Mid-C_042010 2010GRC" xfId="5584"/>
    <cellStyle name="_Portfolio SPlan Base Case.xls Chart 3_Book1" xfId="5585"/>
    <cellStyle name="_Portfolio SPlan Base Case.xls Chart 3_Book2" xfId="5586"/>
    <cellStyle name="_Portfolio SPlan Base Case.xls Chart 3_Book2 2" xfId="5587"/>
    <cellStyle name="_Portfolio SPlan Base Case.xls Chart 3_Book2 2 2" xfId="5588"/>
    <cellStyle name="_Portfolio SPlan Base Case.xls Chart 3_Book2 3" xfId="5589"/>
    <cellStyle name="_Portfolio SPlan Base Case.xls Chart 3_Book2 4" xfId="5590"/>
    <cellStyle name="_Portfolio SPlan Base Case.xls Chart 3_Book2_Adj Bench DR 3 for Initial Briefs (Electric)" xfId="5591"/>
    <cellStyle name="_Portfolio SPlan Base Case.xls Chart 3_Book2_Adj Bench DR 3 for Initial Briefs (Electric) 2" xfId="5592"/>
    <cellStyle name="_Portfolio SPlan Base Case.xls Chart 3_Book2_Adj Bench DR 3 for Initial Briefs (Electric) 2 2" xfId="5593"/>
    <cellStyle name="_Portfolio SPlan Base Case.xls Chart 3_Book2_Adj Bench DR 3 for Initial Briefs (Electric) 3" xfId="5594"/>
    <cellStyle name="_Portfolio SPlan Base Case.xls Chart 3_Book2_Adj Bench DR 3 for Initial Briefs (Electric) 4" xfId="5595"/>
    <cellStyle name="_Portfolio SPlan Base Case.xls Chart 3_Book2_Adj Bench DR 3 for Initial Briefs (Electric)_DEM-WP(C) ENERG10C--ctn Mid-C_042010 2010GRC" xfId="5596"/>
    <cellStyle name="_Portfolio SPlan Base Case.xls Chart 3_Book2_DEM-WP(C) ENERG10C--ctn Mid-C_042010 2010GRC" xfId="5597"/>
    <cellStyle name="_Portfolio SPlan Base Case.xls Chart 3_Book2_Electric Rev Req Model (2009 GRC) Rebuttal" xfId="5598"/>
    <cellStyle name="_Portfolio SPlan Base Case.xls Chart 3_Book2_Electric Rev Req Model (2009 GRC) Rebuttal 2" xfId="5599"/>
    <cellStyle name="_Portfolio SPlan Base Case.xls Chart 3_Book2_Electric Rev Req Model (2009 GRC) Rebuttal 2 2" xfId="5600"/>
    <cellStyle name="_Portfolio SPlan Base Case.xls Chart 3_Book2_Electric Rev Req Model (2009 GRC) Rebuttal 3" xfId="5601"/>
    <cellStyle name="_Portfolio SPlan Base Case.xls Chart 3_Book2_Electric Rev Req Model (2009 GRC) Rebuttal 4" xfId="5602"/>
    <cellStyle name="_Portfolio SPlan Base Case.xls Chart 3_Book2_Electric Rev Req Model (2009 GRC) Rebuttal REmoval of New  WH Solar AdjustMI" xfId="5603"/>
    <cellStyle name="_Portfolio SPlan Base Case.xls Chart 3_Book2_Electric Rev Req Model (2009 GRC) Rebuttal REmoval of New  WH Solar AdjustMI 2" xfId="5604"/>
    <cellStyle name="_Portfolio SPlan Base Case.xls Chart 3_Book2_Electric Rev Req Model (2009 GRC) Rebuttal REmoval of New  WH Solar AdjustMI 2 2" xfId="5605"/>
    <cellStyle name="_Portfolio SPlan Base Case.xls Chart 3_Book2_Electric Rev Req Model (2009 GRC) Rebuttal REmoval of New  WH Solar AdjustMI 3" xfId="5606"/>
    <cellStyle name="_Portfolio SPlan Base Case.xls Chart 3_Book2_Electric Rev Req Model (2009 GRC) Rebuttal REmoval of New  WH Solar AdjustMI 4" xfId="5607"/>
    <cellStyle name="_Portfolio SPlan Base Case.xls Chart 3_Book2_Electric Rev Req Model (2009 GRC) Rebuttal REmoval of New  WH Solar AdjustMI_DEM-WP(C) ENERG10C--ctn Mid-C_042010 2010GRC" xfId="5608"/>
    <cellStyle name="_Portfolio SPlan Base Case.xls Chart 3_Book2_Electric Rev Req Model (2009 GRC) Revised 01-18-2010" xfId="5609"/>
    <cellStyle name="_Portfolio SPlan Base Case.xls Chart 3_Book2_Electric Rev Req Model (2009 GRC) Revised 01-18-2010 2" xfId="5610"/>
    <cellStyle name="_Portfolio SPlan Base Case.xls Chart 3_Book2_Electric Rev Req Model (2009 GRC) Revised 01-18-2010 2 2" xfId="5611"/>
    <cellStyle name="_Portfolio SPlan Base Case.xls Chart 3_Book2_Electric Rev Req Model (2009 GRC) Revised 01-18-2010 3" xfId="5612"/>
    <cellStyle name="_Portfolio SPlan Base Case.xls Chart 3_Book2_Electric Rev Req Model (2009 GRC) Revised 01-18-2010 4" xfId="5613"/>
    <cellStyle name="_Portfolio SPlan Base Case.xls Chart 3_Book2_Electric Rev Req Model (2009 GRC) Revised 01-18-2010_DEM-WP(C) ENERG10C--ctn Mid-C_042010 2010GRC" xfId="5614"/>
    <cellStyle name="_Portfolio SPlan Base Case.xls Chart 3_Book2_Final Order Electric EXHIBIT A-1" xfId="5615"/>
    <cellStyle name="_Portfolio SPlan Base Case.xls Chart 3_Book2_Final Order Electric EXHIBIT A-1 2" xfId="5616"/>
    <cellStyle name="_Portfolio SPlan Base Case.xls Chart 3_Book2_Final Order Electric EXHIBIT A-1 2 2" xfId="5617"/>
    <cellStyle name="_Portfolio SPlan Base Case.xls Chart 3_Book2_Final Order Electric EXHIBIT A-1 3" xfId="5618"/>
    <cellStyle name="_Portfolio SPlan Base Case.xls Chart 3_Book2_Final Order Electric EXHIBIT A-1 4" xfId="5619"/>
    <cellStyle name="_Portfolio SPlan Base Case.xls Chart 3_Chelan PUD Power Costs (8-10)" xfId="5620"/>
    <cellStyle name="_Portfolio SPlan Base Case.xls Chart 3_Confidential Material" xfId="5621"/>
    <cellStyle name="_Portfolio SPlan Base Case.xls Chart 3_DEM-WP(C) Colstrip 12 Coal Cost Forecast 2010GRC" xfId="5622"/>
    <cellStyle name="_Portfolio SPlan Base Case.xls Chart 3_DEM-WP(C) ENERG10C--ctn Mid-C_042010 2010GRC" xfId="5623"/>
    <cellStyle name="_Portfolio SPlan Base Case.xls Chart 3_DEM-WP(C) Production O&amp;M 2010GRC As-Filed" xfId="5624"/>
    <cellStyle name="_Portfolio SPlan Base Case.xls Chart 3_DEM-WP(C) Production O&amp;M 2010GRC As-Filed 2" xfId="5625"/>
    <cellStyle name="_Portfolio SPlan Base Case.xls Chart 3_DEM-WP(C) Production O&amp;M 2010GRC As-Filed 3" xfId="5626"/>
    <cellStyle name="_Portfolio SPlan Base Case.xls Chart 3_Electric Rev Req Model (2009 GRC) " xfId="5627"/>
    <cellStyle name="_Portfolio SPlan Base Case.xls Chart 3_Electric Rev Req Model (2009 GRC)  2" xfId="5628"/>
    <cellStyle name="_Portfolio SPlan Base Case.xls Chart 3_Electric Rev Req Model (2009 GRC)  2 2" xfId="5629"/>
    <cellStyle name="_Portfolio SPlan Base Case.xls Chart 3_Electric Rev Req Model (2009 GRC)  3" xfId="5630"/>
    <cellStyle name="_Portfolio SPlan Base Case.xls Chart 3_Electric Rev Req Model (2009 GRC)  4" xfId="5631"/>
    <cellStyle name="_Portfolio SPlan Base Case.xls Chart 3_Electric Rev Req Model (2009 GRC) _DEM-WP(C) ENERG10C--ctn Mid-C_042010 2010GRC" xfId="5632"/>
    <cellStyle name="_Portfolio SPlan Base Case.xls Chart 3_Electric Rev Req Model (2009 GRC) Rebuttal" xfId="5633"/>
    <cellStyle name="_Portfolio SPlan Base Case.xls Chart 3_Electric Rev Req Model (2009 GRC) Rebuttal 2" xfId="5634"/>
    <cellStyle name="_Portfolio SPlan Base Case.xls Chart 3_Electric Rev Req Model (2009 GRC) Rebuttal 2 2" xfId="5635"/>
    <cellStyle name="_Portfolio SPlan Base Case.xls Chart 3_Electric Rev Req Model (2009 GRC) Rebuttal 3" xfId="5636"/>
    <cellStyle name="_Portfolio SPlan Base Case.xls Chart 3_Electric Rev Req Model (2009 GRC) Rebuttal 4" xfId="5637"/>
    <cellStyle name="_Portfolio SPlan Base Case.xls Chart 3_Electric Rev Req Model (2009 GRC) Rebuttal REmoval of New  WH Solar AdjustMI" xfId="5638"/>
    <cellStyle name="_Portfolio SPlan Base Case.xls Chart 3_Electric Rev Req Model (2009 GRC) Rebuttal REmoval of New  WH Solar AdjustMI 2" xfId="5639"/>
    <cellStyle name="_Portfolio SPlan Base Case.xls Chart 3_Electric Rev Req Model (2009 GRC) Rebuttal REmoval of New  WH Solar AdjustMI 2 2" xfId="5640"/>
    <cellStyle name="_Portfolio SPlan Base Case.xls Chart 3_Electric Rev Req Model (2009 GRC) Rebuttal REmoval of New  WH Solar AdjustMI 3" xfId="5641"/>
    <cellStyle name="_Portfolio SPlan Base Case.xls Chart 3_Electric Rev Req Model (2009 GRC) Rebuttal REmoval of New  WH Solar AdjustMI 4" xfId="5642"/>
    <cellStyle name="_Portfolio SPlan Base Case.xls Chart 3_Electric Rev Req Model (2009 GRC) Rebuttal REmoval of New  WH Solar AdjustMI_DEM-WP(C) ENERG10C--ctn Mid-C_042010 2010GRC" xfId="5643"/>
    <cellStyle name="_Portfolio SPlan Base Case.xls Chart 3_Electric Rev Req Model (2009 GRC) Revised 01-18-2010" xfId="5644"/>
    <cellStyle name="_Portfolio SPlan Base Case.xls Chart 3_Electric Rev Req Model (2009 GRC) Revised 01-18-2010 2" xfId="5645"/>
    <cellStyle name="_Portfolio SPlan Base Case.xls Chart 3_Electric Rev Req Model (2009 GRC) Revised 01-18-2010 2 2" xfId="5646"/>
    <cellStyle name="_Portfolio SPlan Base Case.xls Chart 3_Electric Rev Req Model (2009 GRC) Revised 01-18-2010 3" xfId="5647"/>
    <cellStyle name="_Portfolio SPlan Base Case.xls Chart 3_Electric Rev Req Model (2009 GRC) Revised 01-18-2010 4" xfId="5648"/>
    <cellStyle name="_Portfolio SPlan Base Case.xls Chart 3_Electric Rev Req Model (2009 GRC) Revised 01-18-2010_DEM-WP(C) ENERG10C--ctn Mid-C_042010 2010GRC" xfId="5649"/>
    <cellStyle name="_Portfolio SPlan Base Case.xls Chart 3_Electric Rev Req Model (2010 GRC)" xfId="5650"/>
    <cellStyle name="_Portfolio SPlan Base Case.xls Chart 3_Electric Rev Req Model (2010 GRC) SF" xfId="5651"/>
    <cellStyle name="_Portfolio SPlan Base Case.xls Chart 3_Final Order Electric EXHIBIT A-1" xfId="5652"/>
    <cellStyle name="_Portfolio SPlan Base Case.xls Chart 3_Final Order Electric EXHIBIT A-1 2" xfId="5653"/>
    <cellStyle name="_Portfolio SPlan Base Case.xls Chart 3_Final Order Electric EXHIBIT A-1 2 2" xfId="5654"/>
    <cellStyle name="_Portfolio SPlan Base Case.xls Chart 3_Final Order Electric EXHIBIT A-1 3" xfId="5655"/>
    <cellStyle name="_Portfolio SPlan Base Case.xls Chart 3_Final Order Electric EXHIBIT A-1 4" xfId="5656"/>
    <cellStyle name="_Portfolio SPlan Base Case.xls Chart 3_NIM Summary" xfId="5657"/>
    <cellStyle name="_Portfolio SPlan Base Case.xls Chart 3_NIM Summary 2" xfId="5658"/>
    <cellStyle name="_Portfolio SPlan Base Case.xls Chart 3_NIM Summary_DEM-WP(C) ENERG10C--ctn Mid-C_042010 2010GRC" xfId="5659"/>
    <cellStyle name="_Portfolio SPlan Base Case.xls Chart 3_Rebuttal Power Costs" xfId="5660"/>
    <cellStyle name="_Portfolio SPlan Base Case.xls Chart 3_Rebuttal Power Costs 2" xfId="5661"/>
    <cellStyle name="_Portfolio SPlan Base Case.xls Chart 3_Rebuttal Power Costs 2 2" xfId="5662"/>
    <cellStyle name="_Portfolio SPlan Base Case.xls Chart 3_Rebuttal Power Costs 3" xfId="5663"/>
    <cellStyle name="_Portfolio SPlan Base Case.xls Chart 3_Rebuttal Power Costs 4" xfId="5664"/>
    <cellStyle name="_Portfolio SPlan Base Case.xls Chart 3_Rebuttal Power Costs_Adj Bench DR 3 for Initial Briefs (Electric)" xfId="5665"/>
    <cellStyle name="_Portfolio SPlan Base Case.xls Chart 3_Rebuttal Power Costs_Adj Bench DR 3 for Initial Briefs (Electric) 2" xfId="5666"/>
    <cellStyle name="_Portfolio SPlan Base Case.xls Chart 3_Rebuttal Power Costs_Adj Bench DR 3 for Initial Briefs (Electric) 2 2" xfId="5667"/>
    <cellStyle name="_Portfolio SPlan Base Case.xls Chart 3_Rebuttal Power Costs_Adj Bench DR 3 for Initial Briefs (Electric) 3" xfId="5668"/>
    <cellStyle name="_Portfolio SPlan Base Case.xls Chart 3_Rebuttal Power Costs_Adj Bench DR 3 for Initial Briefs (Electric) 4" xfId="5669"/>
    <cellStyle name="_Portfolio SPlan Base Case.xls Chart 3_Rebuttal Power Costs_Adj Bench DR 3 for Initial Briefs (Electric)_DEM-WP(C) ENERG10C--ctn Mid-C_042010 2010GRC" xfId="5670"/>
    <cellStyle name="_Portfolio SPlan Base Case.xls Chart 3_Rebuttal Power Costs_DEM-WP(C) ENERG10C--ctn Mid-C_042010 2010GRC" xfId="5671"/>
    <cellStyle name="_Portfolio SPlan Base Case.xls Chart 3_Rebuttal Power Costs_Electric Rev Req Model (2009 GRC) Rebuttal" xfId="5672"/>
    <cellStyle name="_Portfolio SPlan Base Case.xls Chart 3_Rebuttal Power Costs_Electric Rev Req Model (2009 GRC) Rebuttal 2" xfId="5673"/>
    <cellStyle name="_Portfolio SPlan Base Case.xls Chart 3_Rebuttal Power Costs_Electric Rev Req Model (2009 GRC) Rebuttal 2 2" xfId="5674"/>
    <cellStyle name="_Portfolio SPlan Base Case.xls Chart 3_Rebuttal Power Costs_Electric Rev Req Model (2009 GRC) Rebuttal 3" xfId="5675"/>
    <cellStyle name="_Portfolio SPlan Base Case.xls Chart 3_Rebuttal Power Costs_Electric Rev Req Model (2009 GRC) Rebuttal 4" xfId="5676"/>
    <cellStyle name="_Portfolio SPlan Base Case.xls Chart 3_Rebuttal Power Costs_Electric Rev Req Model (2009 GRC) Rebuttal REmoval of New  WH Solar AdjustMI" xfId="5677"/>
    <cellStyle name="_Portfolio SPlan Base Case.xls Chart 3_Rebuttal Power Costs_Electric Rev Req Model (2009 GRC) Rebuttal REmoval of New  WH Solar AdjustMI 2" xfId="5678"/>
    <cellStyle name="_Portfolio SPlan Base Case.xls Chart 3_Rebuttal Power Costs_Electric Rev Req Model (2009 GRC) Rebuttal REmoval of New  WH Solar AdjustMI 2 2" xfId="5679"/>
    <cellStyle name="_Portfolio SPlan Base Case.xls Chart 3_Rebuttal Power Costs_Electric Rev Req Model (2009 GRC) Rebuttal REmoval of New  WH Solar AdjustMI 3" xfId="5680"/>
    <cellStyle name="_Portfolio SPlan Base Case.xls Chart 3_Rebuttal Power Costs_Electric Rev Req Model (2009 GRC) Rebuttal REmoval of New  WH Solar AdjustMI 4" xfId="5681"/>
    <cellStyle name="_Portfolio SPlan Base Case.xls Chart 3_Rebuttal Power Costs_Electric Rev Req Model (2009 GRC) Rebuttal REmoval of New  WH Solar AdjustMI_DEM-WP(C) ENERG10C--ctn Mid-C_042010 2010GRC" xfId="5682"/>
    <cellStyle name="_Portfolio SPlan Base Case.xls Chart 3_Rebuttal Power Costs_Electric Rev Req Model (2009 GRC) Revised 01-18-2010" xfId="5683"/>
    <cellStyle name="_Portfolio SPlan Base Case.xls Chart 3_Rebuttal Power Costs_Electric Rev Req Model (2009 GRC) Revised 01-18-2010 2" xfId="5684"/>
    <cellStyle name="_Portfolio SPlan Base Case.xls Chart 3_Rebuttal Power Costs_Electric Rev Req Model (2009 GRC) Revised 01-18-2010 2 2" xfId="5685"/>
    <cellStyle name="_Portfolio SPlan Base Case.xls Chart 3_Rebuttal Power Costs_Electric Rev Req Model (2009 GRC) Revised 01-18-2010 3" xfId="5686"/>
    <cellStyle name="_Portfolio SPlan Base Case.xls Chart 3_Rebuttal Power Costs_Electric Rev Req Model (2009 GRC) Revised 01-18-2010 4" xfId="5687"/>
    <cellStyle name="_Portfolio SPlan Base Case.xls Chart 3_Rebuttal Power Costs_Electric Rev Req Model (2009 GRC) Revised 01-18-2010_DEM-WP(C) ENERG10C--ctn Mid-C_042010 2010GRC" xfId="5688"/>
    <cellStyle name="_Portfolio SPlan Base Case.xls Chart 3_Rebuttal Power Costs_Final Order Electric EXHIBIT A-1" xfId="5689"/>
    <cellStyle name="_Portfolio SPlan Base Case.xls Chart 3_Rebuttal Power Costs_Final Order Electric EXHIBIT A-1 2" xfId="5690"/>
    <cellStyle name="_Portfolio SPlan Base Case.xls Chart 3_Rebuttal Power Costs_Final Order Electric EXHIBIT A-1 2 2" xfId="5691"/>
    <cellStyle name="_Portfolio SPlan Base Case.xls Chart 3_Rebuttal Power Costs_Final Order Electric EXHIBIT A-1 3" xfId="5692"/>
    <cellStyle name="_Portfolio SPlan Base Case.xls Chart 3_Rebuttal Power Costs_Final Order Electric EXHIBIT A-1 4" xfId="5693"/>
    <cellStyle name="_Portfolio SPlan Base Case.xls Chart 3_TENASKA REGULATORY ASSET" xfId="5694"/>
    <cellStyle name="_Portfolio SPlan Base Case.xls Chart 3_TENASKA REGULATORY ASSET 2" xfId="5695"/>
    <cellStyle name="_Portfolio SPlan Base Case.xls Chart 3_TENASKA REGULATORY ASSET 2 2" xfId="5696"/>
    <cellStyle name="_Portfolio SPlan Base Case.xls Chart 3_TENASKA REGULATORY ASSET 3" xfId="5697"/>
    <cellStyle name="_Portfolio SPlan Base Case.xls Chart 3_TENASKA REGULATORY ASSET 4" xfId="5698"/>
    <cellStyle name="_Power Cost Value Copy 11.30.05 gas 1.09.06 AURORA at 1.10.06" xfId="95"/>
    <cellStyle name="_Power Cost Value Copy 11.30.05 gas 1.09.06 AURORA at 1.10.06 2" xfId="96"/>
    <cellStyle name="_Power Cost Value Copy 11.30.05 gas 1.09.06 AURORA at 1.10.06 2 2" xfId="5699"/>
    <cellStyle name="_Power Cost Value Copy 11.30.05 gas 1.09.06 AURORA at 1.10.06 2 2 2" xfId="5700"/>
    <cellStyle name="_Power Cost Value Copy 11.30.05 gas 1.09.06 AURORA at 1.10.06 2 3" xfId="5701"/>
    <cellStyle name="_Power Cost Value Copy 11.30.05 gas 1.09.06 AURORA at 1.10.06 3" xfId="97"/>
    <cellStyle name="_Power Cost Value Copy 11.30.05 gas 1.09.06 AURORA at 1.10.06 3 2" xfId="5702"/>
    <cellStyle name="_Power Cost Value Copy 11.30.05 gas 1.09.06 AURORA at 1.10.06 4" xfId="5703"/>
    <cellStyle name="_Power Cost Value Copy 11.30.05 gas 1.09.06 AURORA at 1.10.06 4 2" xfId="5704"/>
    <cellStyle name="_Power Cost Value Copy 11.30.05 gas 1.09.06 AURORA at 1.10.06 5" xfId="5705"/>
    <cellStyle name="_Power Cost Value Copy 11.30.05 gas 1.09.06 AURORA at 1.10.06 6" xfId="5706"/>
    <cellStyle name="_Power Cost Value Copy 11.30.05 gas 1.09.06 AURORA at 1.10.06 6 2" xfId="5707"/>
    <cellStyle name="_Power Cost Value Copy 11.30.05 gas 1.09.06 AURORA at 1.10.06 7" xfId="5708"/>
    <cellStyle name="_Power Cost Value Copy 11.30.05 gas 1.09.06 AURORA at 1.10.06 7 2" xfId="5709"/>
    <cellStyle name="_Power Cost Value Copy 11.30.05 gas 1.09.06 AURORA at 1.10.06_04 07E Wild Horse Wind Expansion (C) (2)" xfId="98"/>
    <cellStyle name="_Power Cost Value Copy 11.30.05 gas 1.09.06 AURORA at 1.10.06_04 07E Wild Horse Wind Expansion (C) (2) 2" xfId="5710"/>
    <cellStyle name="_Power Cost Value Copy 11.30.05 gas 1.09.06 AURORA at 1.10.06_04 07E Wild Horse Wind Expansion (C) (2) 2 2" xfId="5711"/>
    <cellStyle name="_Power Cost Value Copy 11.30.05 gas 1.09.06 AURORA at 1.10.06_04 07E Wild Horse Wind Expansion (C) (2) 3" xfId="5712"/>
    <cellStyle name="_Power Cost Value Copy 11.30.05 gas 1.09.06 AURORA at 1.10.06_04 07E Wild Horse Wind Expansion (C) (2) 4" xfId="5713"/>
    <cellStyle name="_Power Cost Value Copy 11.30.05 gas 1.09.06 AURORA at 1.10.06_04 07E Wild Horse Wind Expansion (C) (2)_Adj Bench DR 3 for Initial Briefs (Electric)" xfId="5714"/>
    <cellStyle name="_Power Cost Value Copy 11.30.05 gas 1.09.06 AURORA at 1.10.06_04 07E Wild Horse Wind Expansion (C) (2)_Adj Bench DR 3 for Initial Briefs (Electric) 2" xfId="5715"/>
    <cellStyle name="_Power Cost Value Copy 11.30.05 gas 1.09.06 AURORA at 1.10.06_04 07E Wild Horse Wind Expansion (C) (2)_Adj Bench DR 3 for Initial Briefs (Electric) 2 2" xfId="5716"/>
    <cellStyle name="_Power Cost Value Copy 11.30.05 gas 1.09.06 AURORA at 1.10.06_04 07E Wild Horse Wind Expansion (C) (2)_Adj Bench DR 3 for Initial Briefs (Electric) 3" xfId="5717"/>
    <cellStyle name="_Power Cost Value Copy 11.30.05 gas 1.09.06 AURORA at 1.10.06_04 07E Wild Horse Wind Expansion (C) (2)_Adj Bench DR 3 for Initial Briefs (Electric) 4" xfId="5718"/>
    <cellStyle name="_Power Cost Value Copy 11.30.05 gas 1.09.06 AURORA at 1.10.06_04 07E Wild Horse Wind Expansion (C) (2)_Adj Bench DR 3 for Initial Briefs (Electric)_DEM-WP(C) ENERG10C--ctn Mid-C_042010 2010GRC" xfId="5719"/>
    <cellStyle name="_Power Cost Value Copy 11.30.05 gas 1.09.06 AURORA at 1.10.06_04 07E Wild Horse Wind Expansion (C) (2)_Book1" xfId="5720"/>
    <cellStyle name="_Power Cost Value Copy 11.30.05 gas 1.09.06 AURORA at 1.10.06_04 07E Wild Horse Wind Expansion (C) (2)_DEM-WP(C) ENERG10C--ctn Mid-C_042010 2010GRC" xfId="5721"/>
    <cellStyle name="_Power Cost Value Copy 11.30.05 gas 1.09.06 AURORA at 1.10.06_04 07E Wild Horse Wind Expansion (C) (2)_Electric Rev Req Model (2009 GRC) " xfId="5722"/>
    <cellStyle name="_Power Cost Value Copy 11.30.05 gas 1.09.06 AURORA at 1.10.06_04 07E Wild Horse Wind Expansion (C) (2)_Electric Rev Req Model (2009 GRC)  2" xfId="5723"/>
    <cellStyle name="_Power Cost Value Copy 11.30.05 gas 1.09.06 AURORA at 1.10.06_04 07E Wild Horse Wind Expansion (C) (2)_Electric Rev Req Model (2009 GRC)  2 2" xfId="5724"/>
    <cellStyle name="_Power Cost Value Copy 11.30.05 gas 1.09.06 AURORA at 1.10.06_04 07E Wild Horse Wind Expansion (C) (2)_Electric Rev Req Model (2009 GRC)  3" xfId="5725"/>
    <cellStyle name="_Power Cost Value Copy 11.30.05 gas 1.09.06 AURORA at 1.10.06_04 07E Wild Horse Wind Expansion (C) (2)_Electric Rev Req Model (2009 GRC)  4" xfId="5726"/>
    <cellStyle name="_Power Cost Value Copy 11.30.05 gas 1.09.06 AURORA at 1.10.06_04 07E Wild Horse Wind Expansion (C) (2)_Electric Rev Req Model (2009 GRC) _DEM-WP(C) ENERG10C--ctn Mid-C_042010 2010GRC" xfId="5727"/>
    <cellStyle name="_Power Cost Value Copy 11.30.05 gas 1.09.06 AURORA at 1.10.06_04 07E Wild Horse Wind Expansion (C) (2)_Electric Rev Req Model (2009 GRC) Rebuttal" xfId="5728"/>
    <cellStyle name="_Power Cost Value Copy 11.30.05 gas 1.09.06 AURORA at 1.10.06_04 07E Wild Horse Wind Expansion (C) (2)_Electric Rev Req Model (2009 GRC) Rebuttal 2" xfId="5729"/>
    <cellStyle name="_Power Cost Value Copy 11.30.05 gas 1.09.06 AURORA at 1.10.06_04 07E Wild Horse Wind Expansion (C) (2)_Electric Rev Req Model (2009 GRC) Rebuttal 2 2" xfId="5730"/>
    <cellStyle name="_Power Cost Value Copy 11.30.05 gas 1.09.06 AURORA at 1.10.06_04 07E Wild Horse Wind Expansion (C) (2)_Electric Rev Req Model (2009 GRC) Rebuttal 3" xfId="5731"/>
    <cellStyle name="_Power Cost Value Copy 11.30.05 gas 1.09.06 AURORA at 1.10.06_04 07E Wild Horse Wind Expansion (C) (2)_Electric Rev Req Model (2009 GRC) Rebuttal 4" xfId="5732"/>
    <cellStyle name="_Power Cost Value Copy 11.30.05 gas 1.09.06 AURORA at 1.10.06_04 07E Wild Horse Wind Expansion (C) (2)_Electric Rev Req Model (2009 GRC) Rebuttal REmoval of New  WH Solar AdjustMI" xfId="5733"/>
    <cellStyle name="_Power Cost Value Copy 11.30.05 gas 1.09.06 AURORA at 1.10.06_04 07E Wild Horse Wind Expansion (C) (2)_Electric Rev Req Model (2009 GRC) Rebuttal REmoval of New  WH Solar AdjustMI 2" xfId="5734"/>
    <cellStyle name="_Power Cost Value Copy 11.30.05 gas 1.09.06 AURORA at 1.10.06_04 07E Wild Horse Wind Expansion (C) (2)_Electric Rev Req Model (2009 GRC) Rebuttal REmoval of New  WH Solar AdjustMI 2 2" xfId="5735"/>
    <cellStyle name="_Power Cost Value Copy 11.30.05 gas 1.09.06 AURORA at 1.10.06_04 07E Wild Horse Wind Expansion (C) (2)_Electric Rev Req Model (2009 GRC) Rebuttal REmoval of New  WH Solar AdjustMI 3" xfId="5736"/>
    <cellStyle name="_Power Cost Value Copy 11.30.05 gas 1.09.06 AURORA at 1.10.06_04 07E Wild Horse Wind Expansion (C) (2)_Electric Rev Req Model (2009 GRC) Rebuttal REmoval of New  WH Solar AdjustMI 4" xfId="5737"/>
    <cellStyle name="_Power Cost Value Copy 11.30.05 gas 1.09.06 AURORA at 1.10.06_04 07E Wild Horse Wind Expansion (C) (2)_Electric Rev Req Model (2009 GRC) Rebuttal REmoval of New  WH Solar AdjustMI_DEM-WP(C) ENERG10C--ctn Mid-C_042010 2010GRC" xfId="5738"/>
    <cellStyle name="_Power Cost Value Copy 11.30.05 gas 1.09.06 AURORA at 1.10.06_04 07E Wild Horse Wind Expansion (C) (2)_Electric Rev Req Model (2009 GRC) Revised 01-18-2010" xfId="5739"/>
    <cellStyle name="_Power Cost Value Copy 11.30.05 gas 1.09.06 AURORA at 1.10.06_04 07E Wild Horse Wind Expansion (C) (2)_Electric Rev Req Model (2009 GRC) Revised 01-18-2010 2" xfId="5740"/>
    <cellStyle name="_Power Cost Value Copy 11.30.05 gas 1.09.06 AURORA at 1.10.06_04 07E Wild Horse Wind Expansion (C) (2)_Electric Rev Req Model (2009 GRC) Revised 01-18-2010 2 2" xfId="5741"/>
    <cellStyle name="_Power Cost Value Copy 11.30.05 gas 1.09.06 AURORA at 1.10.06_04 07E Wild Horse Wind Expansion (C) (2)_Electric Rev Req Model (2009 GRC) Revised 01-18-2010 3" xfId="5742"/>
    <cellStyle name="_Power Cost Value Copy 11.30.05 gas 1.09.06 AURORA at 1.10.06_04 07E Wild Horse Wind Expansion (C) (2)_Electric Rev Req Model (2009 GRC) Revised 01-18-2010 4" xfId="5743"/>
    <cellStyle name="_Power Cost Value Copy 11.30.05 gas 1.09.06 AURORA at 1.10.06_04 07E Wild Horse Wind Expansion (C) (2)_Electric Rev Req Model (2009 GRC) Revised 01-18-2010_DEM-WP(C) ENERG10C--ctn Mid-C_042010 2010GRC" xfId="5744"/>
    <cellStyle name="_Power Cost Value Copy 11.30.05 gas 1.09.06 AURORA at 1.10.06_04 07E Wild Horse Wind Expansion (C) (2)_Electric Rev Req Model (2010 GRC)" xfId="5745"/>
    <cellStyle name="_Power Cost Value Copy 11.30.05 gas 1.09.06 AURORA at 1.10.06_04 07E Wild Horse Wind Expansion (C) (2)_Electric Rev Req Model (2010 GRC) SF" xfId="5746"/>
    <cellStyle name="_Power Cost Value Copy 11.30.05 gas 1.09.06 AURORA at 1.10.06_04 07E Wild Horse Wind Expansion (C) (2)_Final Order Electric EXHIBIT A-1" xfId="5747"/>
    <cellStyle name="_Power Cost Value Copy 11.30.05 gas 1.09.06 AURORA at 1.10.06_04 07E Wild Horse Wind Expansion (C) (2)_Final Order Electric EXHIBIT A-1 2" xfId="5748"/>
    <cellStyle name="_Power Cost Value Copy 11.30.05 gas 1.09.06 AURORA at 1.10.06_04 07E Wild Horse Wind Expansion (C) (2)_Final Order Electric EXHIBIT A-1 2 2" xfId="5749"/>
    <cellStyle name="_Power Cost Value Copy 11.30.05 gas 1.09.06 AURORA at 1.10.06_04 07E Wild Horse Wind Expansion (C) (2)_Final Order Electric EXHIBIT A-1 3" xfId="5750"/>
    <cellStyle name="_Power Cost Value Copy 11.30.05 gas 1.09.06 AURORA at 1.10.06_04 07E Wild Horse Wind Expansion (C) (2)_Final Order Electric EXHIBIT A-1 4" xfId="5751"/>
    <cellStyle name="_Power Cost Value Copy 11.30.05 gas 1.09.06 AURORA at 1.10.06_04 07E Wild Horse Wind Expansion (C) (2)_TENASKA REGULATORY ASSET" xfId="5752"/>
    <cellStyle name="_Power Cost Value Copy 11.30.05 gas 1.09.06 AURORA at 1.10.06_04 07E Wild Horse Wind Expansion (C) (2)_TENASKA REGULATORY ASSET 2" xfId="5753"/>
    <cellStyle name="_Power Cost Value Copy 11.30.05 gas 1.09.06 AURORA at 1.10.06_04 07E Wild Horse Wind Expansion (C) (2)_TENASKA REGULATORY ASSET 2 2" xfId="5754"/>
    <cellStyle name="_Power Cost Value Copy 11.30.05 gas 1.09.06 AURORA at 1.10.06_04 07E Wild Horse Wind Expansion (C) (2)_TENASKA REGULATORY ASSET 3" xfId="5755"/>
    <cellStyle name="_Power Cost Value Copy 11.30.05 gas 1.09.06 AURORA at 1.10.06_04 07E Wild Horse Wind Expansion (C) (2)_TENASKA REGULATORY ASSET 4" xfId="5756"/>
    <cellStyle name="_Power Cost Value Copy 11.30.05 gas 1.09.06 AURORA at 1.10.06_16.37E Wild Horse Expansion DeferralRevwrkingfile SF" xfId="5757"/>
    <cellStyle name="_Power Cost Value Copy 11.30.05 gas 1.09.06 AURORA at 1.10.06_16.37E Wild Horse Expansion DeferralRevwrkingfile SF 2" xfId="5758"/>
    <cellStyle name="_Power Cost Value Copy 11.30.05 gas 1.09.06 AURORA at 1.10.06_16.37E Wild Horse Expansion DeferralRevwrkingfile SF 2 2" xfId="5759"/>
    <cellStyle name="_Power Cost Value Copy 11.30.05 gas 1.09.06 AURORA at 1.10.06_16.37E Wild Horse Expansion DeferralRevwrkingfile SF 3" xfId="5760"/>
    <cellStyle name="_Power Cost Value Copy 11.30.05 gas 1.09.06 AURORA at 1.10.06_16.37E Wild Horse Expansion DeferralRevwrkingfile SF 4" xfId="5761"/>
    <cellStyle name="_Power Cost Value Copy 11.30.05 gas 1.09.06 AURORA at 1.10.06_16.37E Wild Horse Expansion DeferralRevwrkingfile SF_DEM-WP(C) ENERG10C--ctn Mid-C_042010 2010GRC" xfId="5762"/>
    <cellStyle name="_Power Cost Value Copy 11.30.05 gas 1.09.06 AURORA at 1.10.06_2009 Compliance Filing PCA Exhibits for GRC" xfId="5763"/>
    <cellStyle name="_Power Cost Value Copy 11.30.05 gas 1.09.06 AURORA at 1.10.06_2009 Compliance Filing PCA Exhibits for GRC 2" xfId="5764"/>
    <cellStyle name="_Power Cost Value Copy 11.30.05 gas 1.09.06 AURORA at 1.10.06_2009 GRC Compl Filing - Exhibit D" xfId="5765"/>
    <cellStyle name="_Power Cost Value Copy 11.30.05 gas 1.09.06 AURORA at 1.10.06_2009 GRC Compl Filing - Exhibit D 2" xfId="5766"/>
    <cellStyle name="_Power Cost Value Copy 11.30.05 gas 1.09.06 AURORA at 1.10.06_2009 GRC Compl Filing - Exhibit D_DEM-WP(C) ENERG10C--ctn Mid-C_042010 2010GRC" xfId="5767"/>
    <cellStyle name="_Power Cost Value Copy 11.30.05 gas 1.09.06 AURORA at 1.10.06_3.01 Income Statement" xfId="99"/>
    <cellStyle name="_Power Cost Value Copy 11.30.05 gas 1.09.06 AURORA at 1.10.06_4 31 Regulatory Assets and Liabilities  7 06- Exhibit D" xfId="5768"/>
    <cellStyle name="_Power Cost Value Copy 11.30.05 gas 1.09.06 AURORA at 1.10.06_4 31 Regulatory Assets and Liabilities  7 06- Exhibit D 2" xfId="5769"/>
    <cellStyle name="_Power Cost Value Copy 11.30.05 gas 1.09.06 AURORA at 1.10.06_4 31 Regulatory Assets and Liabilities  7 06- Exhibit D 2 2" xfId="5770"/>
    <cellStyle name="_Power Cost Value Copy 11.30.05 gas 1.09.06 AURORA at 1.10.06_4 31 Regulatory Assets and Liabilities  7 06- Exhibit D 3" xfId="5771"/>
    <cellStyle name="_Power Cost Value Copy 11.30.05 gas 1.09.06 AURORA at 1.10.06_4 31 Regulatory Assets and Liabilities  7 06- Exhibit D 4" xfId="5772"/>
    <cellStyle name="_Power Cost Value Copy 11.30.05 gas 1.09.06 AURORA at 1.10.06_4 31 Regulatory Assets and Liabilities  7 06- Exhibit D_DEM-WP(C) ENERG10C--ctn Mid-C_042010 2010GRC" xfId="5773"/>
    <cellStyle name="_Power Cost Value Copy 11.30.05 gas 1.09.06 AURORA at 1.10.06_4 31 Regulatory Assets and Liabilities  7 06- Exhibit D_NIM Summary" xfId="5774"/>
    <cellStyle name="_Power Cost Value Copy 11.30.05 gas 1.09.06 AURORA at 1.10.06_4 31 Regulatory Assets and Liabilities  7 06- Exhibit D_NIM Summary 2" xfId="5775"/>
    <cellStyle name="_Power Cost Value Copy 11.30.05 gas 1.09.06 AURORA at 1.10.06_4 31 Regulatory Assets and Liabilities  7 06- Exhibit D_NIM Summary_DEM-WP(C) ENERG10C--ctn Mid-C_042010 2010GRC" xfId="5776"/>
    <cellStyle name="_Power Cost Value Copy 11.30.05 gas 1.09.06 AURORA at 1.10.06_4 31E Reg Asset  Liab and EXH D" xfId="5777"/>
    <cellStyle name="_Power Cost Value Copy 11.30.05 gas 1.09.06 AURORA at 1.10.06_4 31E Reg Asset  Liab and EXH D _ Aug 10 Filing (2)" xfId="5778"/>
    <cellStyle name="_Power Cost Value Copy 11.30.05 gas 1.09.06 AURORA at 1.10.06_4 32 Regulatory Assets and Liabilities  7 06- Exhibit D" xfId="5779"/>
    <cellStyle name="_Power Cost Value Copy 11.30.05 gas 1.09.06 AURORA at 1.10.06_4 32 Regulatory Assets and Liabilities  7 06- Exhibit D 2" xfId="5780"/>
    <cellStyle name="_Power Cost Value Copy 11.30.05 gas 1.09.06 AURORA at 1.10.06_4 32 Regulatory Assets and Liabilities  7 06- Exhibit D 2 2" xfId="5781"/>
    <cellStyle name="_Power Cost Value Copy 11.30.05 gas 1.09.06 AURORA at 1.10.06_4 32 Regulatory Assets and Liabilities  7 06- Exhibit D 3" xfId="5782"/>
    <cellStyle name="_Power Cost Value Copy 11.30.05 gas 1.09.06 AURORA at 1.10.06_4 32 Regulatory Assets and Liabilities  7 06- Exhibit D 4" xfId="5783"/>
    <cellStyle name="_Power Cost Value Copy 11.30.05 gas 1.09.06 AURORA at 1.10.06_4 32 Regulatory Assets and Liabilities  7 06- Exhibit D_DEM-WP(C) ENERG10C--ctn Mid-C_042010 2010GRC" xfId="5784"/>
    <cellStyle name="_Power Cost Value Copy 11.30.05 gas 1.09.06 AURORA at 1.10.06_4 32 Regulatory Assets and Liabilities  7 06- Exhibit D_NIM Summary" xfId="5785"/>
    <cellStyle name="_Power Cost Value Copy 11.30.05 gas 1.09.06 AURORA at 1.10.06_4 32 Regulatory Assets and Liabilities  7 06- Exhibit D_NIM Summary 2" xfId="5786"/>
    <cellStyle name="_Power Cost Value Copy 11.30.05 gas 1.09.06 AURORA at 1.10.06_4 32 Regulatory Assets and Liabilities  7 06- Exhibit D_NIM Summary_DEM-WP(C) ENERG10C--ctn Mid-C_042010 2010GRC" xfId="5787"/>
    <cellStyle name="_Power Cost Value Copy 11.30.05 gas 1.09.06 AURORA at 1.10.06_ACCOUNTS" xfId="5788"/>
    <cellStyle name="_Power Cost Value Copy 11.30.05 gas 1.09.06 AURORA at 1.10.06_AURORA Total New" xfId="5789"/>
    <cellStyle name="_Power Cost Value Copy 11.30.05 gas 1.09.06 AURORA at 1.10.06_AURORA Total New 2" xfId="5790"/>
    <cellStyle name="_Power Cost Value Copy 11.30.05 gas 1.09.06 AURORA at 1.10.06_Book2" xfId="5791"/>
    <cellStyle name="_Power Cost Value Copy 11.30.05 gas 1.09.06 AURORA at 1.10.06_Book2 2" xfId="5792"/>
    <cellStyle name="_Power Cost Value Copy 11.30.05 gas 1.09.06 AURORA at 1.10.06_Book2 2 2" xfId="5793"/>
    <cellStyle name="_Power Cost Value Copy 11.30.05 gas 1.09.06 AURORA at 1.10.06_Book2 3" xfId="5794"/>
    <cellStyle name="_Power Cost Value Copy 11.30.05 gas 1.09.06 AURORA at 1.10.06_Book2 4" xfId="5795"/>
    <cellStyle name="_Power Cost Value Copy 11.30.05 gas 1.09.06 AURORA at 1.10.06_Book2_Adj Bench DR 3 for Initial Briefs (Electric)" xfId="5796"/>
    <cellStyle name="_Power Cost Value Copy 11.30.05 gas 1.09.06 AURORA at 1.10.06_Book2_Adj Bench DR 3 for Initial Briefs (Electric) 2" xfId="5797"/>
    <cellStyle name="_Power Cost Value Copy 11.30.05 gas 1.09.06 AURORA at 1.10.06_Book2_Adj Bench DR 3 for Initial Briefs (Electric) 2 2" xfId="5798"/>
    <cellStyle name="_Power Cost Value Copy 11.30.05 gas 1.09.06 AURORA at 1.10.06_Book2_Adj Bench DR 3 for Initial Briefs (Electric) 3" xfId="5799"/>
    <cellStyle name="_Power Cost Value Copy 11.30.05 gas 1.09.06 AURORA at 1.10.06_Book2_Adj Bench DR 3 for Initial Briefs (Electric) 4" xfId="5800"/>
    <cellStyle name="_Power Cost Value Copy 11.30.05 gas 1.09.06 AURORA at 1.10.06_Book2_Adj Bench DR 3 for Initial Briefs (Electric)_DEM-WP(C) ENERG10C--ctn Mid-C_042010 2010GRC" xfId="5801"/>
    <cellStyle name="_Power Cost Value Copy 11.30.05 gas 1.09.06 AURORA at 1.10.06_Book2_DEM-WP(C) ENERG10C--ctn Mid-C_042010 2010GRC" xfId="5802"/>
    <cellStyle name="_Power Cost Value Copy 11.30.05 gas 1.09.06 AURORA at 1.10.06_Book2_Electric Rev Req Model (2009 GRC) Rebuttal" xfId="5803"/>
    <cellStyle name="_Power Cost Value Copy 11.30.05 gas 1.09.06 AURORA at 1.10.06_Book2_Electric Rev Req Model (2009 GRC) Rebuttal 2" xfId="5804"/>
    <cellStyle name="_Power Cost Value Copy 11.30.05 gas 1.09.06 AURORA at 1.10.06_Book2_Electric Rev Req Model (2009 GRC) Rebuttal 2 2" xfId="5805"/>
    <cellStyle name="_Power Cost Value Copy 11.30.05 gas 1.09.06 AURORA at 1.10.06_Book2_Electric Rev Req Model (2009 GRC) Rebuttal 3" xfId="5806"/>
    <cellStyle name="_Power Cost Value Copy 11.30.05 gas 1.09.06 AURORA at 1.10.06_Book2_Electric Rev Req Model (2009 GRC) Rebuttal 4" xfId="5807"/>
    <cellStyle name="_Power Cost Value Copy 11.30.05 gas 1.09.06 AURORA at 1.10.06_Book2_Electric Rev Req Model (2009 GRC) Rebuttal REmoval of New  WH Solar AdjustMI" xfId="5808"/>
    <cellStyle name="_Power Cost Value Copy 11.30.05 gas 1.09.06 AURORA at 1.10.06_Book2_Electric Rev Req Model (2009 GRC) Rebuttal REmoval of New  WH Solar AdjustMI 2" xfId="5809"/>
    <cellStyle name="_Power Cost Value Copy 11.30.05 gas 1.09.06 AURORA at 1.10.06_Book2_Electric Rev Req Model (2009 GRC) Rebuttal REmoval of New  WH Solar AdjustMI 2 2" xfId="5810"/>
    <cellStyle name="_Power Cost Value Copy 11.30.05 gas 1.09.06 AURORA at 1.10.06_Book2_Electric Rev Req Model (2009 GRC) Rebuttal REmoval of New  WH Solar AdjustMI 3" xfId="5811"/>
    <cellStyle name="_Power Cost Value Copy 11.30.05 gas 1.09.06 AURORA at 1.10.06_Book2_Electric Rev Req Model (2009 GRC) Rebuttal REmoval of New  WH Solar AdjustMI 4" xfId="5812"/>
    <cellStyle name="_Power Cost Value Copy 11.30.05 gas 1.09.06 AURORA at 1.10.06_Book2_Electric Rev Req Model (2009 GRC) Rebuttal REmoval of New  WH Solar AdjustMI_DEM-WP(C) ENERG10C--ctn Mid-C_042010 2010GRC" xfId="5813"/>
    <cellStyle name="_Power Cost Value Copy 11.30.05 gas 1.09.06 AURORA at 1.10.06_Book2_Electric Rev Req Model (2009 GRC) Revised 01-18-2010" xfId="5814"/>
    <cellStyle name="_Power Cost Value Copy 11.30.05 gas 1.09.06 AURORA at 1.10.06_Book2_Electric Rev Req Model (2009 GRC) Revised 01-18-2010 2" xfId="5815"/>
    <cellStyle name="_Power Cost Value Copy 11.30.05 gas 1.09.06 AURORA at 1.10.06_Book2_Electric Rev Req Model (2009 GRC) Revised 01-18-2010 2 2" xfId="5816"/>
    <cellStyle name="_Power Cost Value Copy 11.30.05 gas 1.09.06 AURORA at 1.10.06_Book2_Electric Rev Req Model (2009 GRC) Revised 01-18-2010 3" xfId="5817"/>
    <cellStyle name="_Power Cost Value Copy 11.30.05 gas 1.09.06 AURORA at 1.10.06_Book2_Electric Rev Req Model (2009 GRC) Revised 01-18-2010 4" xfId="5818"/>
    <cellStyle name="_Power Cost Value Copy 11.30.05 gas 1.09.06 AURORA at 1.10.06_Book2_Electric Rev Req Model (2009 GRC) Revised 01-18-2010_DEM-WP(C) ENERG10C--ctn Mid-C_042010 2010GRC" xfId="5819"/>
    <cellStyle name="_Power Cost Value Copy 11.30.05 gas 1.09.06 AURORA at 1.10.06_Book2_Final Order Electric EXHIBIT A-1" xfId="5820"/>
    <cellStyle name="_Power Cost Value Copy 11.30.05 gas 1.09.06 AURORA at 1.10.06_Book2_Final Order Electric EXHIBIT A-1 2" xfId="5821"/>
    <cellStyle name="_Power Cost Value Copy 11.30.05 gas 1.09.06 AURORA at 1.10.06_Book2_Final Order Electric EXHIBIT A-1 2 2" xfId="5822"/>
    <cellStyle name="_Power Cost Value Copy 11.30.05 gas 1.09.06 AURORA at 1.10.06_Book2_Final Order Electric EXHIBIT A-1 3" xfId="5823"/>
    <cellStyle name="_Power Cost Value Copy 11.30.05 gas 1.09.06 AURORA at 1.10.06_Book2_Final Order Electric EXHIBIT A-1 4" xfId="5824"/>
    <cellStyle name="_Power Cost Value Copy 11.30.05 gas 1.09.06 AURORA at 1.10.06_Book4" xfId="5825"/>
    <cellStyle name="_Power Cost Value Copy 11.30.05 gas 1.09.06 AURORA at 1.10.06_Book4 2" xfId="5826"/>
    <cellStyle name="_Power Cost Value Copy 11.30.05 gas 1.09.06 AURORA at 1.10.06_Book4 2 2" xfId="5827"/>
    <cellStyle name="_Power Cost Value Copy 11.30.05 gas 1.09.06 AURORA at 1.10.06_Book4 3" xfId="5828"/>
    <cellStyle name="_Power Cost Value Copy 11.30.05 gas 1.09.06 AURORA at 1.10.06_Book4 4" xfId="5829"/>
    <cellStyle name="_Power Cost Value Copy 11.30.05 gas 1.09.06 AURORA at 1.10.06_Book4_DEM-WP(C) ENERG10C--ctn Mid-C_042010 2010GRC" xfId="5830"/>
    <cellStyle name="_Power Cost Value Copy 11.30.05 gas 1.09.06 AURORA at 1.10.06_Book9" xfId="100"/>
    <cellStyle name="_Power Cost Value Copy 11.30.05 gas 1.09.06 AURORA at 1.10.06_Book9 2" xfId="5831"/>
    <cellStyle name="_Power Cost Value Copy 11.30.05 gas 1.09.06 AURORA at 1.10.06_Book9 2 2" xfId="5832"/>
    <cellStyle name="_Power Cost Value Copy 11.30.05 gas 1.09.06 AURORA at 1.10.06_Book9 3" xfId="5833"/>
    <cellStyle name="_Power Cost Value Copy 11.30.05 gas 1.09.06 AURORA at 1.10.06_Book9 4" xfId="5834"/>
    <cellStyle name="_Power Cost Value Copy 11.30.05 gas 1.09.06 AURORA at 1.10.06_Book9_DEM-WP(C) ENERG10C--ctn Mid-C_042010 2010GRC" xfId="5835"/>
    <cellStyle name="_Power Cost Value Copy 11.30.05 gas 1.09.06 AURORA at 1.10.06_Check the Interest Calculation" xfId="5836"/>
    <cellStyle name="_Power Cost Value Copy 11.30.05 gas 1.09.06 AURORA at 1.10.06_Check the Interest Calculation_Scenario 1 REC vs PTC Offset" xfId="5837"/>
    <cellStyle name="_Power Cost Value Copy 11.30.05 gas 1.09.06 AURORA at 1.10.06_Check the Interest Calculation_Scenario 3" xfId="5838"/>
    <cellStyle name="_Power Cost Value Copy 11.30.05 gas 1.09.06 AURORA at 1.10.06_Chelan PUD Power Costs (8-10)" xfId="5839"/>
    <cellStyle name="_Power Cost Value Copy 11.30.05 gas 1.09.06 AURORA at 1.10.06_DEM-WP(C) Chelan Power Costs" xfId="5840"/>
    <cellStyle name="_Power Cost Value Copy 11.30.05 gas 1.09.06 AURORA at 1.10.06_DEM-WP(C) ENERG10C--ctn Mid-C_042010 2010GRC" xfId="5841"/>
    <cellStyle name="_Power Cost Value Copy 11.30.05 gas 1.09.06 AURORA at 1.10.06_DEM-WP(C) Gas Transport 2010GRC" xfId="5842"/>
    <cellStyle name="_Power Cost Value Copy 11.30.05 gas 1.09.06 AURORA at 1.10.06_Direct Assignment Distribution Plant 2008" xfId="5843"/>
    <cellStyle name="_Power Cost Value Copy 11.30.05 gas 1.09.06 AURORA at 1.10.06_Direct Assignment Distribution Plant 2008 2" xfId="5844"/>
    <cellStyle name="_Power Cost Value Copy 11.30.05 gas 1.09.06 AURORA at 1.10.06_Direct Assignment Distribution Plant 2008 2 2" xfId="5845"/>
    <cellStyle name="_Power Cost Value Copy 11.30.05 gas 1.09.06 AURORA at 1.10.06_Direct Assignment Distribution Plant 2008 2 2 2" xfId="5846"/>
    <cellStyle name="_Power Cost Value Copy 11.30.05 gas 1.09.06 AURORA at 1.10.06_Direct Assignment Distribution Plant 2008 2 3" xfId="5847"/>
    <cellStyle name="_Power Cost Value Copy 11.30.05 gas 1.09.06 AURORA at 1.10.06_Direct Assignment Distribution Plant 2008 2 3 2" xfId="5848"/>
    <cellStyle name="_Power Cost Value Copy 11.30.05 gas 1.09.06 AURORA at 1.10.06_Direct Assignment Distribution Plant 2008 2 4" xfId="5849"/>
    <cellStyle name="_Power Cost Value Copy 11.30.05 gas 1.09.06 AURORA at 1.10.06_Direct Assignment Distribution Plant 2008 2 4 2" xfId="5850"/>
    <cellStyle name="_Power Cost Value Copy 11.30.05 gas 1.09.06 AURORA at 1.10.06_Direct Assignment Distribution Plant 2008 3" xfId="5851"/>
    <cellStyle name="_Power Cost Value Copy 11.30.05 gas 1.09.06 AURORA at 1.10.06_Direct Assignment Distribution Plant 2008 3 2" xfId="5852"/>
    <cellStyle name="_Power Cost Value Copy 11.30.05 gas 1.09.06 AURORA at 1.10.06_Direct Assignment Distribution Plant 2008 4" xfId="5853"/>
    <cellStyle name="_Power Cost Value Copy 11.30.05 gas 1.09.06 AURORA at 1.10.06_Direct Assignment Distribution Plant 2008 4 2" xfId="5854"/>
    <cellStyle name="_Power Cost Value Copy 11.30.05 gas 1.09.06 AURORA at 1.10.06_Direct Assignment Distribution Plant 2008 5" xfId="5855"/>
    <cellStyle name="_Power Cost Value Copy 11.30.05 gas 1.09.06 AURORA at 1.10.06_Direct Assignment Distribution Plant 2008 6" xfId="5856"/>
    <cellStyle name="_Power Cost Value Copy 11.30.05 gas 1.09.06 AURORA at 1.10.06_Electric COS Inputs" xfId="5857"/>
    <cellStyle name="_Power Cost Value Copy 11.30.05 gas 1.09.06 AURORA at 1.10.06_Electric COS Inputs 2" xfId="5858"/>
    <cellStyle name="_Power Cost Value Copy 11.30.05 gas 1.09.06 AURORA at 1.10.06_Electric COS Inputs 2 2" xfId="5859"/>
    <cellStyle name="_Power Cost Value Copy 11.30.05 gas 1.09.06 AURORA at 1.10.06_Electric COS Inputs 2 2 2" xfId="5860"/>
    <cellStyle name="_Power Cost Value Copy 11.30.05 gas 1.09.06 AURORA at 1.10.06_Electric COS Inputs 2 3" xfId="5861"/>
    <cellStyle name="_Power Cost Value Copy 11.30.05 gas 1.09.06 AURORA at 1.10.06_Electric COS Inputs 2 3 2" xfId="5862"/>
    <cellStyle name="_Power Cost Value Copy 11.30.05 gas 1.09.06 AURORA at 1.10.06_Electric COS Inputs 2 4" xfId="5863"/>
    <cellStyle name="_Power Cost Value Copy 11.30.05 gas 1.09.06 AURORA at 1.10.06_Electric COS Inputs 2 4 2" xfId="5864"/>
    <cellStyle name="_Power Cost Value Copy 11.30.05 gas 1.09.06 AURORA at 1.10.06_Electric COS Inputs 3" xfId="5865"/>
    <cellStyle name="_Power Cost Value Copy 11.30.05 gas 1.09.06 AURORA at 1.10.06_Electric COS Inputs 3 2" xfId="5866"/>
    <cellStyle name="_Power Cost Value Copy 11.30.05 gas 1.09.06 AURORA at 1.10.06_Electric COS Inputs 4" xfId="5867"/>
    <cellStyle name="_Power Cost Value Copy 11.30.05 gas 1.09.06 AURORA at 1.10.06_Electric COS Inputs 4 2" xfId="5868"/>
    <cellStyle name="_Power Cost Value Copy 11.30.05 gas 1.09.06 AURORA at 1.10.06_Electric COS Inputs 5" xfId="5869"/>
    <cellStyle name="_Power Cost Value Copy 11.30.05 gas 1.09.06 AURORA at 1.10.06_Electric COS Inputs 6" xfId="5870"/>
    <cellStyle name="_Power Cost Value Copy 11.30.05 gas 1.09.06 AURORA at 1.10.06_Electric Rate Spread and Rate Design 3.23.09" xfId="5871"/>
    <cellStyle name="_Power Cost Value Copy 11.30.05 gas 1.09.06 AURORA at 1.10.06_Electric Rate Spread and Rate Design 3.23.09 2" xfId="5872"/>
    <cellStyle name="_Power Cost Value Copy 11.30.05 gas 1.09.06 AURORA at 1.10.06_Electric Rate Spread and Rate Design 3.23.09 2 2" xfId="5873"/>
    <cellStyle name="_Power Cost Value Copy 11.30.05 gas 1.09.06 AURORA at 1.10.06_Electric Rate Spread and Rate Design 3.23.09 2 2 2" xfId="5874"/>
    <cellStyle name="_Power Cost Value Copy 11.30.05 gas 1.09.06 AURORA at 1.10.06_Electric Rate Spread and Rate Design 3.23.09 2 3" xfId="5875"/>
    <cellStyle name="_Power Cost Value Copy 11.30.05 gas 1.09.06 AURORA at 1.10.06_Electric Rate Spread and Rate Design 3.23.09 2 3 2" xfId="5876"/>
    <cellStyle name="_Power Cost Value Copy 11.30.05 gas 1.09.06 AURORA at 1.10.06_Electric Rate Spread and Rate Design 3.23.09 2 4" xfId="5877"/>
    <cellStyle name="_Power Cost Value Copy 11.30.05 gas 1.09.06 AURORA at 1.10.06_Electric Rate Spread and Rate Design 3.23.09 2 4 2" xfId="5878"/>
    <cellStyle name="_Power Cost Value Copy 11.30.05 gas 1.09.06 AURORA at 1.10.06_Electric Rate Spread and Rate Design 3.23.09 3" xfId="5879"/>
    <cellStyle name="_Power Cost Value Copy 11.30.05 gas 1.09.06 AURORA at 1.10.06_Electric Rate Spread and Rate Design 3.23.09 3 2" xfId="5880"/>
    <cellStyle name="_Power Cost Value Copy 11.30.05 gas 1.09.06 AURORA at 1.10.06_Electric Rate Spread and Rate Design 3.23.09 4" xfId="5881"/>
    <cellStyle name="_Power Cost Value Copy 11.30.05 gas 1.09.06 AURORA at 1.10.06_Electric Rate Spread and Rate Design 3.23.09 4 2" xfId="5882"/>
    <cellStyle name="_Power Cost Value Copy 11.30.05 gas 1.09.06 AURORA at 1.10.06_Electric Rate Spread and Rate Design 3.23.09 5" xfId="5883"/>
    <cellStyle name="_Power Cost Value Copy 11.30.05 gas 1.09.06 AURORA at 1.10.06_Electric Rate Spread and Rate Design 3.23.09 6" xfId="5884"/>
    <cellStyle name="_Power Cost Value Copy 11.30.05 gas 1.09.06 AURORA at 1.10.06_Exhibit D fr R Gho 12-31-08" xfId="5885"/>
    <cellStyle name="_Power Cost Value Copy 11.30.05 gas 1.09.06 AURORA at 1.10.06_Exhibit D fr R Gho 12-31-08 2" xfId="5886"/>
    <cellStyle name="_Power Cost Value Copy 11.30.05 gas 1.09.06 AURORA at 1.10.06_Exhibit D fr R Gho 12-31-08 3" xfId="5887"/>
    <cellStyle name="_Power Cost Value Copy 11.30.05 gas 1.09.06 AURORA at 1.10.06_Exhibit D fr R Gho 12-31-08 v2" xfId="5888"/>
    <cellStyle name="_Power Cost Value Copy 11.30.05 gas 1.09.06 AURORA at 1.10.06_Exhibit D fr R Gho 12-31-08 v2 2" xfId="5889"/>
    <cellStyle name="_Power Cost Value Copy 11.30.05 gas 1.09.06 AURORA at 1.10.06_Exhibit D fr R Gho 12-31-08 v2 3" xfId="5890"/>
    <cellStyle name="_Power Cost Value Copy 11.30.05 gas 1.09.06 AURORA at 1.10.06_Exhibit D fr R Gho 12-31-08 v2_DEM-WP(C) ENERG10C--ctn Mid-C_042010 2010GRC" xfId="5891"/>
    <cellStyle name="_Power Cost Value Copy 11.30.05 gas 1.09.06 AURORA at 1.10.06_Exhibit D fr R Gho 12-31-08 v2_NIM Summary" xfId="5892"/>
    <cellStyle name="_Power Cost Value Copy 11.30.05 gas 1.09.06 AURORA at 1.10.06_Exhibit D fr R Gho 12-31-08 v2_NIM Summary 2" xfId="5893"/>
    <cellStyle name="_Power Cost Value Copy 11.30.05 gas 1.09.06 AURORA at 1.10.06_Exhibit D fr R Gho 12-31-08 v2_NIM Summary_DEM-WP(C) ENERG10C--ctn Mid-C_042010 2010GRC" xfId="5894"/>
    <cellStyle name="_Power Cost Value Copy 11.30.05 gas 1.09.06 AURORA at 1.10.06_Exhibit D fr R Gho 12-31-08_DEM-WP(C) ENERG10C--ctn Mid-C_042010 2010GRC" xfId="5895"/>
    <cellStyle name="_Power Cost Value Copy 11.30.05 gas 1.09.06 AURORA at 1.10.06_Exhibit D fr R Gho 12-31-08_NIM Summary" xfId="5896"/>
    <cellStyle name="_Power Cost Value Copy 11.30.05 gas 1.09.06 AURORA at 1.10.06_Exhibit D fr R Gho 12-31-08_NIM Summary 2" xfId="5897"/>
    <cellStyle name="_Power Cost Value Copy 11.30.05 gas 1.09.06 AURORA at 1.10.06_Exhibit D fr R Gho 12-31-08_NIM Summary_DEM-WP(C) ENERG10C--ctn Mid-C_042010 2010GRC" xfId="5898"/>
    <cellStyle name="_Power Cost Value Copy 11.30.05 gas 1.09.06 AURORA at 1.10.06_Gas Rev Req Model (2010 GRC)" xfId="5899"/>
    <cellStyle name="_Power Cost Value Copy 11.30.05 gas 1.09.06 AURORA at 1.10.06_Hopkins Ridge Prepaid Tran - Interest Earned RY 12ME Feb  '11" xfId="5900"/>
    <cellStyle name="_Power Cost Value Copy 11.30.05 gas 1.09.06 AURORA at 1.10.06_Hopkins Ridge Prepaid Tran - Interest Earned RY 12ME Feb  '11 2" xfId="5901"/>
    <cellStyle name="_Power Cost Value Copy 11.30.05 gas 1.09.06 AURORA at 1.10.06_Hopkins Ridge Prepaid Tran - Interest Earned RY 12ME Feb  '11_DEM-WP(C) ENERG10C--ctn Mid-C_042010 2010GRC" xfId="5902"/>
    <cellStyle name="_Power Cost Value Copy 11.30.05 gas 1.09.06 AURORA at 1.10.06_Hopkins Ridge Prepaid Tran - Interest Earned RY 12ME Feb  '11_NIM Summary" xfId="5903"/>
    <cellStyle name="_Power Cost Value Copy 11.30.05 gas 1.09.06 AURORA at 1.10.06_Hopkins Ridge Prepaid Tran - Interest Earned RY 12ME Feb  '11_NIM Summary 2" xfId="5904"/>
    <cellStyle name="_Power Cost Value Copy 11.30.05 gas 1.09.06 AURORA at 1.10.06_Hopkins Ridge Prepaid Tran - Interest Earned RY 12ME Feb  '11_NIM Summary_DEM-WP(C) ENERG10C--ctn Mid-C_042010 2010GRC" xfId="5905"/>
    <cellStyle name="_Power Cost Value Copy 11.30.05 gas 1.09.06 AURORA at 1.10.06_Hopkins Ridge Prepaid Tran - Interest Earned RY 12ME Feb  '11_Transmission Workbook for May BOD" xfId="5906"/>
    <cellStyle name="_Power Cost Value Copy 11.30.05 gas 1.09.06 AURORA at 1.10.06_Hopkins Ridge Prepaid Tran - Interest Earned RY 12ME Feb  '11_Transmission Workbook for May BOD 2" xfId="5907"/>
    <cellStyle name="_Power Cost Value Copy 11.30.05 gas 1.09.06 AURORA at 1.10.06_Hopkins Ridge Prepaid Tran - Interest Earned RY 12ME Feb  '11_Transmission Workbook for May BOD_DEM-WP(C) ENERG10C--ctn Mid-C_042010 2010GRC" xfId="5908"/>
    <cellStyle name="_Power Cost Value Copy 11.30.05 gas 1.09.06 AURORA at 1.10.06_INPUTS" xfId="5909"/>
    <cellStyle name="_Power Cost Value Copy 11.30.05 gas 1.09.06 AURORA at 1.10.06_INPUTS 2" xfId="5910"/>
    <cellStyle name="_Power Cost Value Copy 11.30.05 gas 1.09.06 AURORA at 1.10.06_INPUTS 2 2" xfId="5911"/>
    <cellStyle name="_Power Cost Value Copy 11.30.05 gas 1.09.06 AURORA at 1.10.06_INPUTS 2 2 2" xfId="5912"/>
    <cellStyle name="_Power Cost Value Copy 11.30.05 gas 1.09.06 AURORA at 1.10.06_INPUTS 2 3" xfId="5913"/>
    <cellStyle name="_Power Cost Value Copy 11.30.05 gas 1.09.06 AURORA at 1.10.06_INPUTS 2 3 2" xfId="5914"/>
    <cellStyle name="_Power Cost Value Copy 11.30.05 gas 1.09.06 AURORA at 1.10.06_INPUTS 2 4" xfId="5915"/>
    <cellStyle name="_Power Cost Value Copy 11.30.05 gas 1.09.06 AURORA at 1.10.06_INPUTS 2 4 2" xfId="5916"/>
    <cellStyle name="_Power Cost Value Copy 11.30.05 gas 1.09.06 AURORA at 1.10.06_INPUTS 3" xfId="5917"/>
    <cellStyle name="_Power Cost Value Copy 11.30.05 gas 1.09.06 AURORA at 1.10.06_INPUTS 3 2" xfId="5918"/>
    <cellStyle name="_Power Cost Value Copy 11.30.05 gas 1.09.06 AURORA at 1.10.06_INPUTS 4" xfId="5919"/>
    <cellStyle name="_Power Cost Value Copy 11.30.05 gas 1.09.06 AURORA at 1.10.06_INPUTS 4 2" xfId="5920"/>
    <cellStyle name="_Power Cost Value Copy 11.30.05 gas 1.09.06 AURORA at 1.10.06_INPUTS 5" xfId="5921"/>
    <cellStyle name="_Power Cost Value Copy 11.30.05 gas 1.09.06 AURORA at 1.10.06_INPUTS 6" xfId="5922"/>
    <cellStyle name="_Power Cost Value Copy 11.30.05 gas 1.09.06 AURORA at 1.10.06_Leased Transformer &amp; Substation Plant &amp; Rev 12-2009" xfId="5923"/>
    <cellStyle name="_Power Cost Value Copy 11.30.05 gas 1.09.06 AURORA at 1.10.06_Leased Transformer &amp; Substation Plant &amp; Rev 12-2009 2" xfId="5924"/>
    <cellStyle name="_Power Cost Value Copy 11.30.05 gas 1.09.06 AURORA at 1.10.06_Leased Transformer &amp; Substation Plant &amp; Rev 12-2009 2 2" xfId="5925"/>
    <cellStyle name="_Power Cost Value Copy 11.30.05 gas 1.09.06 AURORA at 1.10.06_Leased Transformer &amp; Substation Plant &amp; Rev 12-2009 2 2 2" xfId="5926"/>
    <cellStyle name="_Power Cost Value Copy 11.30.05 gas 1.09.06 AURORA at 1.10.06_Leased Transformer &amp; Substation Plant &amp; Rev 12-2009 2 3" xfId="5927"/>
    <cellStyle name="_Power Cost Value Copy 11.30.05 gas 1.09.06 AURORA at 1.10.06_Leased Transformer &amp; Substation Plant &amp; Rev 12-2009 2 3 2" xfId="5928"/>
    <cellStyle name="_Power Cost Value Copy 11.30.05 gas 1.09.06 AURORA at 1.10.06_Leased Transformer &amp; Substation Plant &amp; Rev 12-2009 2 4" xfId="5929"/>
    <cellStyle name="_Power Cost Value Copy 11.30.05 gas 1.09.06 AURORA at 1.10.06_Leased Transformer &amp; Substation Plant &amp; Rev 12-2009 2 4 2" xfId="5930"/>
    <cellStyle name="_Power Cost Value Copy 11.30.05 gas 1.09.06 AURORA at 1.10.06_Leased Transformer &amp; Substation Plant &amp; Rev 12-2009 3" xfId="5931"/>
    <cellStyle name="_Power Cost Value Copy 11.30.05 gas 1.09.06 AURORA at 1.10.06_Leased Transformer &amp; Substation Plant &amp; Rev 12-2009 3 2" xfId="5932"/>
    <cellStyle name="_Power Cost Value Copy 11.30.05 gas 1.09.06 AURORA at 1.10.06_Leased Transformer &amp; Substation Plant &amp; Rev 12-2009 4" xfId="5933"/>
    <cellStyle name="_Power Cost Value Copy 11.30.05 gas 1.09.06 AURORA at 1.10.06_Leased Transformer &amp; Substation Plant &amp; Rev 12-2009 4 2" xfId="5934"/>
    <cellStyle name="_Power Cost Value Copy 11.30.05 gas 1.09.06 AURORA at 1.10.06_Leased Transformer &amp; Substation Plant &amp; Rev 12-2009 5" xfId="5935"/>
    <cellStyle name="_Power Cost Value Copy 11.30.05 gas 1.09.06 AURORA at 1.10.06_Leased Transformer &amp; Substation Plant &amp; Rev 12-2009 6" xfId="5936"/>
    <cellStyle name="_Power Cost Value Copy 11.30.05 gas 1.09.06 AURORA at 1.10.06_NIM Summary" xfId="5937"/>
    <cellStyle name="_Power Cost Value Copy 11.30.05 gas 1.09.06 AURORA at 1.10.06_NIM Summary 09GRC" xfId="5938"/>
    <cellStyle name="_Power Cost Value Copy 11.30.05 gas 1.09.06 AURORA at 1.10.06_NIM Summary 09GRC 2" xfId="5939"/>
    <cellStyle name="_Power Cost Value Copy 11.30.05 gas 1.09.06 AURORA at 1.10.06_NIM Summary 09GRC_DEM-WP(C) ENERG10C--ctn Mid-C_042010 2010GRC" xfId="5940"/>
    <cellStyle name="_Power Cost Value Copy 11.30.05 gas 1.09.06 AURORA at 1.10.06_NIM Summary 2" xfId="5941"/>
    <cellStyle name="_Power Cost Value Copy 11.30.05 gas 1.09.06 AURORA at 1.10.06_NIM Summary 3" xfId="5942"/>
    <cellStyle name="_Power Cost Value Copy 11.30.05 gas 1.09.06 AURORA at 1.10.06_NIM Summary 4" xfId="5943"/>
    <cellStyle name="_Power Cost Value Copy 11.30.05 gas 1.09.06 AURORA at 1.10.06_NIM Summary 5" xfId="5944"/>
    <cellStyle name="_Power Cost Value Copy 11.30.05 gas 1.09.06 AURORA at 1.10.06_NIM Summary 6" xfId="5945"/>
    <cellStyle name="_Power Cost Value Copy 11.30.05 gas 1.09.06 AURORA at 1.10.06_NIM Summary 7" xfId="5946"/>
    <cellStyle name="_Power Cost Value Copy 11.30.05 gas 1.09.06 AURORA at 1.10.06_NIM Summary 8" xfId="5947"/>
    <cellStyle name="_Power Cost Value Copy 11.30.05 gas 1.09.06 AURORA at 1.10.06_NIM Summary 9" xfId="5948"/>
    <cellStyle name="_Power Cost Value Copy 11.30.05 gas 1.09.06 AURORA at 1.10.06_NIM Summary_DEM-WP(C) ENERG10C--ctn Mid-C_042010 2010GRC" xfId="5949"/>
    <cellStyle name="_Power Cost Value Copy 11.30.05 gas 1.09.06 AURORA at 1.10.06_PCA 10 -  Exhibit D from A Kellogg Jan 2011" xfId="5950"/>
    <cellStyle name="_Power Cost Value Copy 11.30.05 gas 1.09.06 AURORA at 1.10.06_PCA 10 -  Exhibit D from A Kellogg July 2011" xfId="5951"/>
    <cellStyle name="_Power Cost Value Copy 11.30.05 gas 1.09.06 AURORA at 1.10.06_PCA 10 -  Exhibit D from S Free Rcv'd 12-11" xfId="5952"/>
    <cellStyle name="_Power Cost Value Copy 11.30.05 gas 1.09.06 AURORA at 1.10.06_PCA 7 - Exhibit D update 11_30_08 (2)" xfId="5953"/>
    <cellStyle name="_Power Cost Value Copy 11.30.05 gas 1.09.06 AURORA at 1.10.06_PCA 7 - Exhibit D update 11_30_08 (2) 2" xfId="5954"/>
    <cellStyle name="_Power Cost Value Copy 11.30.05 gas 1.09.06 AURORA at 1.10.06_PCA 7 - Exhibit D update 11_30_08 (2) 2 2" xfId="5955"/>
    <cellStyle name="_Power Cost Value Copy 11.30.05 gas 1.09.06 AURORA at 1.10.06_PCA 7 - Exhibit D update 11_30_08 (2) 3" xfId="5956"/>
    <cellStyle name="_Power Cost Value Copy 11.30.05 gas 1.09.06 AURORA at 1.10.06_PCA 7 - Exhibit D update 11_30_08 (2) 4" xfId="5957"/>
    <cellStyle name="_Power Cost Value Copy 11.30.05 gas 1.09.06 AURORA at 1.10.06_PCA 7 - Exhibit D update 11_30_08 (2)_DEM-WP(C) ENERG10C--ctn Mid-C_042010 2010GRC" xfId="5958"/>
    <cellStyle name="_Power Cost Value Copy 11.30.05 gas 1.09.06 AURORA at 1.10.06_PCA 7 - Exhibit D update 11_30_08 (2)_NIM Summary" xfId="5959"/>
    <cellStyle name="_Power Cost Value Copy 11.30.05 gas 1.09.06 AURORA at 1.10.06_PCA 7 - Exhibit D update 11_30_08 (2)_NIM Summary 2" xfId="5960"/>
    <cellStyle name="_Power Cost Value Copy 11.30.05 gas 1.09.06 AURORA at 1.10.06_PCA 7 - Exhibit D update 11_30_08 (2)_NIM Summary_DEM-WP(C) ENERG10C--ctn Mid-C_042010 2010GRC" xfId="5961"/>
    <cellStyle name="_Power Cost Value Copy 11.30.05 gas 1.09.06 AURORA at 1.10.06_PCA 8 - Exhibit D update 12_31_09" xfId="5962"/>
    <cellStyle name="_Power Cost Value Copy 11.30.05 gas 1.09.06 AURORA at 1.10.06_PCA 8 - Exhibit D update 12_31_09 2" xfId="5963"/>
    <cellStyle name="_Power Cost Value Copy 11.30.05 gas 1.09.06 AURORA at 1.10.06_PCA 9 -  Exhibit D April 2010" xfId="5964"/>
    <cellStyle name="_Power Cost Value Copy 11.30.05 gas 1.09.06 AURORA at 1.10.06_PCA 9 -  Exhibit D April 2010 (3)" xfId="5965"/>
    <cellStyle name="_Power Cost Value Copy 11.30.05 gas 1.09.06 AURORA at 1.10.06_PCA 9 -  Exhibit D April 2010 (3) 2" xfId="5966"/>
    <cellStyle name="_Power Cost Value Copy 11.30.05 gas 1.09.06 AURORA at 1.10.06_PCA 9 -  Exhibit D April 2010 (3)_DEM-WP(C) ENERG10C--ctn Mid-C_042010 2010GRC" xfId="5967"/>
    <cellStyle name="_Power Cost Value Copy 11.30.05 gas 1.09.06 AURORA at 1.10.06_PCA 9 -  Exhibit D April 2010 2" xfId="5968"/>
    <cellStyle name="_Power Cost Value Copy 11.30.05 gas 1.09.06 AURORA at 1.10.06_PCA 9 -  Exhibit D April 2010 3" xfId="5969"/>
    <cellStyle name="_Power Cost Value Copy 11.30.05 gas 1.09.06 AURORA at 1.10.06_PCA 9 -  Exhibit D Feb 2010" xfId="5970"/>
    <cellStyle name="_Power Cost Value Copy 11.30.05 gas 1.09.06 AURORA at 1.10.06_PCA 9 -  Exhibit D Feb 2010 2" xfId="5971"/>
    <cellStyle name="_Power Cost Value Copy 11.30.05 gas 1.09.06 AURORA at 1.10.06_PCA 9 -  Exhibit D Feb 2010 v2" xfId="5972"/>
    <cellStyle name="_Power Cost Value Copy 11.30.05 gas 1.09.06 AURORA at 1.10.06_PCA 9 -  Exhibit D Feb 2010 v2 2" xfId="5973"/>
    <cellStyle name="_Power Cost Value Copy 11.30.05 gas 1.09.06 AURORA at 1.10.06_PCA 9 -  Exhibit D Feb 2010 WF" xfId="5974"/>
    <cellStyle name="_Power Cost Value Copy 11.30.05 gas 1.09.06 AURORA at 1.10.06_PCA 9 -  Exhibit D Feb 2010 WF 2" xfId="5975"/>
    <cellStyle name="_Power Cost Value Copy 11.30.05 gas 1.09.06 AURORA at 1.10.06_PCA 9 -  Exhibit D Jan 2010" xfId="5976"/>
    <cellStyle name="_Power Cost Value Copy 11.30.05 gas 1.09.06 AURORA at 1.10.06_PCA 9 -  Exhibit D Jan 2010 2" xfId="5977"/>
    <cellStyle name="_Power Cost Value Copy 11.30.05 gas 1.09.06 AURORA at 1.10.06_PCA 9 -  Exhibit D March 2010 (2)" xfId="5978"/>
    <cellStyle name="_Power Cost Value Copy 11.30.05 gas 1.09.06 AURORA at 1.10.06_PCA 9 -  Exhibit D March 2010 (2) 2" xfId="5979"/>
    <cellStyle name="_Power Cost Value Copy 11.30.05 gas 1.09.06 AURORA at 1.10.06_PCA 9 -  Exhibit D Nov 2010" xfId="5980"/>
    <cellStyle name="_Power Cost Value Copy 11.30.05 gas 1.09.06 AURORA at 1.10.06_PCA 9 -  Exhibit D Nov 2010 2" xfId="5981"/>
    <cellStyle name="_Power Cost Value Copy 11.30.05 gas 1.09.06 AURORA at 1.10.06_PCA 9 - Exhibit D at August 2010" xfId="5982"/>
    <cellStyle name="_Power Cost Value Copy 11.30.05 gas 1.09.06 AURORA at 1.10.06_PCA 9 - Exhibit D at August 2010 2" xfId="5983"/>
    <cellStyle name="_Power Cost Value Copy 11.30.05 gas 1.09.06 AURORA at 1.10.06_PCA 9 - Exhibit D June 2010 GRC" xfId="5984"/>
    <cellStyle name="_Power Cost Value Copy 11.30.05 gas 1.09.06 AURORA at 1.10.06_PCA 9 - Exhibit D June 2010 GRC 2" xfId="5985"/>
    <cellStyle name="_Power Cost Value Copy 11.30.05 gas 1.09.06 AURORA at 1.10.06_Power Costs - Comparison bx Rbtl-Staff-Jt-PC" xfId="5986"/>
    <cellStyle name="_Power Cost Value Copy 11.30.05 gas 1.09.06 AURORA at 1.10.06_Power Costs - Comparison bx Rbtl-Staff-Jt-PC 2" xfId="5987"/>
    <cellStyle name="_Power Cost Value Copy 11.30.05 gas 1.09.06 AURORA at 1.10.06_Power Costs - Comparison bx Rbtl-Staff-Jt-PC 2 2" xfId="5988"/>
    <cellStyle name="_Power Cost Value Copy 11.30.05 gas 1.09.06 AURORA at 1.10.06_Power Costs - Comparison bx Rbtl-Staff-Jt-PC 3" xfId="5989"/>
    <cellStyle name="_Power Cost Value Copy 11.30.05 gas 1.09.06 AURORA at 1.10.06_Power Costs - Comparison bx Rbtl-Staff-Jt-PC 4" xfId="5990"/>
    <cellStyle name="_Power Cost Value Copy 11.30.05 gas 1.09.06 AURORA at 1.10.06_Power Costs - Comparison bx Rbtl-Staff-Jt-PC_Adj Bench DR 3 for Initial Briefs (Electric)" xfId="5991"/>
    <cellStyle name="_Power Cost Value Copy 11.30.05 gas 1.09.06 AURORA at 1.10.06_Power Costs - Comparison bx Rbtl-Staff-Jt-PC_Adj Bench DR 3 for Initial Briefs (Electric) 2" xfId="5992"/>
    <cellStyle name="_Power Cost Value Copy 11.30.05 gas 1.09.06 AURORA at 1.10.06_Power Costs - Comparison bx Rbtl-Staff-Jt-PC_Adj Bench DR 3 for Initial Briefs (Electric) 2 2" xfId="5993"/>
    <cellStyle name="_Power Cost Value Copy 11.30.05 gas 1.09.06 AURORA at 1.10.06_Power Costs - Comparison bx Rbtl-Staff-Jt-PC_Adj Bench DR 3 for Initial Briefs (Electric) 3" xfId="5994"/>
    <cellStyle name="_Power Cost Value Copy 11.30.05 gas 1.09.06 AURORA at 1.10.06_Power Costs - Comparison bx Rbtl-Staff-Jt-PC_Adj Bench DR 3 for Initial Briefs (Electric) 4" xfId="5995"/>
    <cellStyle name="_Power Cost Value Copy 11.30.05 gas 1.09.06 AURORA at 1.10.06_Power Costs - Comparison bx Rbtl-Staff-Jt-PC_Adj Bench DR 3 for Initial Briefs (Electric)_DEM-WP(C) ENERG10C--ctn Mid-C_042010 2010GRC" xfId="5996"/>
    <cellStyle name="_Power Cost Value Copy 11.30.05 gas 1.09.06 AURORA at 1.10.06_Power Costs - Comparison bx Rbtl-Staff-Jt-PC_DEM-WP(C) ENERG10C--ctn Mid-C_042010 2010GRC" xfId="5997"/>
    <cellStyle name="_Power Cost Value Copy 11.30.05 gas 1.09.06 AURORA at 1.10.06_Power Costs - Comparison bx Rbtl-Staff-Jt-PC_Electric Rev Req Model (2009 GRC) Rebuttal" xfId="5998"/>
    <cellStyle name="_Power Cost Value Copy 11.30.05 gas 1.09.06 AURORA at 1.10.06_Power Costs - Comparison bx Rbtl-Staff-Jt-PC_Electric Rev Req Model (2009 GRC) Rebuttal 2" xfId="5999"/>
    <cellStyle name="_Power Cost Value Copy 11.30.05 gas 1.09.06 AURORA at 1.10.06_Power Costs - Comparison bx Rbtl-Staff-Jt-PC_Electric Rev Req Model (2009 GRC) Rebuttal 2 2" xfId="6000"/>
    <cellStyle name="_Power Cost Value Copy 11.30.05 gas 1.09.06 AURORA at 1.10.06_Power Costs - Comparison bx Rbtl-Staff-Jt-PC_Electric Rev Req Model (2009 GRC) Rebuttal 3" xfId="6001"/>
    <cellStyle name="_Power Cost Value Copy 11.30.05 gas 1.09.06 AURORA at 1.10.06_Power Costs - Comparison bx Rbtl-Staff-Jt-PC_Electric Rev Req Model (2009 GRC) Rebuttal 4" xfId="6002"/>
    <cellStyle name="_Power Cost Value Copy 11.30.05 gas 1.09.06 AURORA at 1.10.06_Power Costs - Comparison bx Rbtl-Staff-Jt-PC_Electric Rev Req Model (2009 GRC) Rebuttal REmoval of New  WH Solar AdjustMI" xfId="6003"/>
    <cellStyle name="_Power Cost Value Copy 11.30.05 gas 1.09.06 AURORA at 1.10.06_Power Costs - Comparison bx Rbtl-Staff-Jt-PC_Electric Rev Req Model (2009 GRC) Rebuttal REmoval of New  WH Solar AdjustMI 2" xfId="6004"/>
    <cellStyle name="_Power Cost Value Copy 11.30.05 gas 1.09.06 AURORA at 1.10.06_Power Costs - Comparison bx Rbtl-Staff-Jt-PC_Electric Rev Req Model (2009 GRC) Rebuttal REmoval of New  WH Solar AdjustMI 2 2" xfId="6005"/>
    <cellStyle name="_Power Cost Value Copy 11.30.05 gas 1.09.06 AURORA at 1.10.06_Power Costs - Comparison bx Rbtl-Staff-Jt-PC_Electric Rev Req Model (2009 GRC) Rebuttal REmoval of New  WH Solar AdjustMI 3" xfId="6006"/>
    <cellStyle name="_Power Cost Value Copy 11.30.05 gas 1.09.06 AURORA at 1.10.06_Power Costs - Comparison bx Rbtl-Staff-Jt-PC_Electric Rev Req Model (2009 GRC) Rebuttal REmoval of New  WH Solar AdjustMI 4" xfId="6007"/>
    <cellStyle name="_Power Cost Value Copy 11.30.05 gas 1.09.06 AURORA at 1.10.06_Power Costs - Comparison bx Rbtl-Staff-Jt-PC_Electric Rev Req Model (2009 GRC) Rebuttal REmoval of New  WH Solar AdjustMI_DEM-WP(C) ENERG10C--ctn Mid-C_042010 2010GRC" xfId="6008"/>
    <cellStyle name="_Power Cost Value Copy 11.30.05 gas 1.09.06 AURORA at 1.10.06_Power Costs - Comparison bx Rbtl-Staff-Jt-PC_Electric Rev Req Model (2009 GRC) Revised 01-18-2010" xfId="6009"/>
    <cellStyle name="_Power Cost Value Copy 11.30.05 gas 1.09.06 AURORA at 1.10.06_Power Costs - Comparison bx Rbtl-Staff-Jt-PC_Electric Rev Req Model (2009 GRC) Revised 01-18-2010 2" xfId="6010"/>
    <cellStyle name="_Power Cost Value Copy 11.30.05 gas 1.09.06 AURORA at 1.10.06_Power Costs - Comparison bx Rbtl-Staff-Jt-PC_Electric Rev Req Model (2009 GRC) Revised 01-18-2010 2 2" xfId="6011"/>
    <cellStyle name="_Power Cost Value Copy 11.30.05 gas 1.09.06 AURORA at 1.10.06_Power Costs - Comparison bx Rbtl-Staff-Jt-PC_Electric Rev Req Model (2009 GRC) Revised 01-18-2010 3" xfId="6012"/>
    <cellStyle name="_Power Cost Value Copy 11.30.05 gas 1.09.06 AURORA at 1.10.06_Power Costs - Comparison bx Rbtl-Staff-Jt-PC_Electric Rev Req Model (2009 GRC) Revised 01-18-2010 4" xfId="6013"/>
    <cellStyle name="_Power Cost Value Copy 11.30.05 gas 1.09.06 AURORA at 1.10.06_Power Costs - Comparison bx Rbtl-Staff-Jt-PC_Electric Rev Req Model (2009 GRC) Revised 01-18-2010_DEM-WP(C) ENERG10C--ctn Mid-C_042010 2010GRC" xfId="6014"/>
    <cellStyle name="_Power Cost Value Copy 11.30.05 gas 1.09.06 AURORA at 1.10.06_Power Costs - Comparison bx Rbtl-Staff-Jt-PC_Final Order Electric EXHIBIT A-1" xfId="6015"/>
    <cellStyle name="_Power Cost Value Copy 11.30.05 gas 1.09.06 AURORA at 1.10.06_Power Costs - Comparison bx Rbtl-Staff-Jt-PC_Final Order Electric EXHIBIT A-1 2" xfId="6016"/>
    <cellStyle name="_Power Cost Value Copy 11.30.05 gas 1.09.06 AURORA at 1.10.06_Power Costs - Comparison bx Rbtl-Staff-Jt-PC_Final Order Electric EXHIBIT A-1 2 2" xfId="6017"/>
    <cellStyle name="_Power Cost Value Copy 11.30.05 gas 1.09.06 AURORA at 1.10.06_Power Costs - Comparison bx Rbtl-Staff-Jt-PC_Final Order Electric EXHIBIT A-1 3" xfId="6018"/>
    <cellStyle name="_Power Cost Value Copy 11.30.05 gas 1.09.06 AURORA at 1.10.06_Power Costs - Comparison bx Rbtl-Staff-Jt-PC_Final Order Electric EXHIBIT A-1 4" xfId="6019"/>
    <cellStyle name="_Power Cost Value Copy 11.30.05 gas 1.09.06 AURORA at 1.10.06_Production Adj 4.37" xfId="6020"/>
    <cellStyle name="_Power Cost Value Copy 11.30.05 gas 1.09.06 AURORA at 1.10.06_Production Adj 4.37 2" xfId="6021"/>
    <cellStyle name="_Power Cost Value Copy 11.30.05 gas 1.09.06 AURORA at 1.10.06_Production Adj 4.37 2 2" xfId="6022"/>
    <cellStyle name="_Power Cost Value Copy 11.30.05 gas 1.09.06 AURORA at 1.10.06_Production Adj 4.37 3" xfId="6023"/>
    <cellStyle name="_Power Cost Value Copy 11.30.05 gas 1.09.06 AURORA at 1.10.06_Purchased Power Adj 4.03" xfId="6024"/>
    <cellStyle name="_Power Cost Value Copy 11.30.05 gas 1.09.06 AURORA at 1.10.06_Purchased Power Adj 4.03 2" xfId="6025"/>
    <cellStyle name="_Power Cost Value Copy 11.30.05 gas 1.09.06 AURORA at 1.10.06_Purchased Power Adj 4.03 2 2" xfId="6026"/>
    <cellStyle name="_Power Cost Value Copy 11.30.05 gas 1.09.06 AURORA at 1.10.06_Purchased Power Adj 4.03 3" xfId="6027"/>
    <cellStyle name="_Power Cost Value Copy 11.30.05 gas 1.09.06 AURORA at 1.10.06_Rate Design Sch 24" xfId="6028"/>
    <cellStyle name="_Power Cost Value Copy 11.30.05 gas 1.09.06 AURORA at 1.10.06_Rate Design Sch 24 2" xfId="6029"/>
    <cellStyle name="_Power Cost Value Copy 11.30.05 gas 1.09.06 AURORA at 1.10.06_Rate Design Sch 25" xfId="6030"/>
    <cellStyle name="_Power Cost Value Copy 11.30.05 gas 1.09.06 AURORA at 1.10.06_Rate Design Sch 25 2" xfId="6031"/>
    <cellStyle name="_Power Cost Value Copy 11.30.05 gas 1.09.06 AURORA at 1.10.06_Rate Design Sch 25 2 2" xfId="6032"/>
    <cellStyle name="_Power Cost Value Copy 11.30.05 gas 1.09.06 AURORA at 1.10.06_Rate Design Sch 25 3" xfId="6033"/>
    <cellStyle name="_Power Cost Value Copy 11.30.05 gas 1.09.06 AURORA at 1.10.06_Rate Design Sch 26" xfId="6034"/>
    <cellStyle name="_Power Cost Value Copy 11.30.05 gas 1.09.06 AURORA at 1.10.06_Rate Design Sch 26 2" xfId="6035"/>
    <cellStyle name="_Power Cost Value Copy 11.30.05 gas 1.09.06 AURORA at 1.10.06_Rate Design Sch 26 2 2" xfId="6036"/>
    <cellStyle name="_Power Cost Value Copy 11.30.05 gas 1.09.06 AURORA at 1.10.06_Rate Design Sch 26 3" xfId="6037"/>
    <cellStyle name="_Power Cost Value Copy 11.30.05 gas 1.09.06 AURORA at 1.10.06_Rate Design Sch 31" xfId="6038"/>
    <cellStyle name="_Power Cost Value Copy 11.30.05 gas 1.09.06 AURORA at 1.10.06_Rate Design Sch 31 2" xfId="6039"/>
    <cellStyle name="_Power Cost Value Copy 11.30.05 gas 1.09.06 AURORA at 1.10.06_Rate Design Sch 31 2 2" xfId="6040"/>
    <cellStyle name="_Power Cost Value Copy 11.30.05 gas 1.09.06 AURORA at 1.10.06_Rate Design Sch 31 3" xfId="6041"/>
    <cellStyle name="_Power Cost Value Copy 11.30.05 gas 1.09.06 AURORA at 1.10.06_Rate Design Sch 43" xfId="6042"/>
    <cellStyle name="_Power Cost Value Copy 11.30.05 gas 1.09.06 AURORA at 1.10.06_Rate Design Sch 43 2" xfId="6043"/>
    <cellStyle name="_Power Cost Value Copy 11.30.05 gas 1.09.06 AURORA at 1.10.06_Rate Design Sch 43 2 2" xfId="6044"/>
    <cellStyle name="_Power Cost Value Copy 11.30.05 gas 1.09.06 AURORA at 1.10.06_Rate Design Sch 43 3" xfId="6045"/>
    <cellStyle name="_Power Cost Value Copy 11.30.05 gas 1.09.06 AURORA at 1.10.06_Rate Design Sch 448-449" xfId="6046"/>
    <cellStyle name="_Power Cost Value Copy 11.30.05 gas 1.09.06 AURORA at 1.10.06_Rate Design Sch 448-449 2" xfId="6047"/>
    <cellStyle name="_Power Cost Value Copy 11.30.05 gas 1.09.06 AURORA at 1.10.06_Rate Design Sch 46" xfId="6048"/>
    <cellStyle name="_Power Cost Value Copy 11.30.05 gas 1.09.06 AURORA at 1.10.06_Rate Design Sch 46 2" xfId="6049"/>
    <cellStyle name="_Power Cost Value Copy 11.30.05 gas 1.09.06 AURORA at 1.10.06_Rate Design Sch 46 2 2" xfId="6050"/>
    <cellStyle name="_Power Cost Value Copy 11.30.05 gas 1.09.06 AURORA at 1.10.06_Rate Design Sch 46 3" xfId="6051"/>
    <cellStyle name="_Power Cost Value Copy 11.30.05 gas 1.09.06 AURORA at 1.10.06_Rate Spread" xfId="6052"/>
    <cellStyle name="_Power Cost Value Copy 11.30.05 gas 1.09.06 AURORA at 1.10.06_Rate Spread 2" xfId="6053"/>
    <cellStyle name="_Power Cost Value Copy 11.30.05 gas 1.09.06 AURORA at 1.10.06_Rate Spread 2 2" xfId="6054"/>
    <cellStyle name="_Power Cost Value Copy 11.30.05 gas 1.09.06 AURORA at 1.10.06_Rate Spread 3" xfId="6055"/>
    <cellStyle name="_Power Cost Value Copy 11.30.05 gas 1.09.06 AURORA at 1.10.06_Rebuttal Power Costs" xfId="6056"/>
    <cellStyle name="_Power Cost Value Copy 11.30.05 gas 1.09.06 AURORA at 1.10.06_Rebuttal Power Costs 2" xfId="6057"/>
    <cellStyle name="_Power Cost Value Copy 11.30.05 gas 1.09.06 AURORA at 1.10.06_Rebuttal Power Costs 2 2" xfId="6058"/>
    <cellStyle name="_Power Cost Value Copy 11.30.05 gas 1.09.06 AURORA at 1.10.06_Rebuttal Power Costs 3" xfId="6059"/>
    <cellStyle name="_Power Cost Value Copy 11.30.05 gas 1.09.06 AURORA at 1.10.06_Rebuttal Power Costs 4" xfId="6060"/>
    <cellStyle name="_Power Cost Value Copy 11.30.05 gas 1.09.06 AURORA at 1.10.06_Rebuttal Power Costs_Adj Bench DR 3 for Initial Briefs (Electric)" xfId="6061"/>
    <cellStyle name="_Power Cost Value Copy 11.30.05 gas 1.09.06 AURORA at 1.10.06_Rebuttal Power Costs_Adj Bench DR 3 for Initial Briefs (Electric) 2" xfId="6062"/>
    <cellStyle name="_Power Cost Value Copy 11.30.05 gas 1.09.06 AURORA at 1.10.06_Rebuttal Power Costs_Adj Bench DR 3 for Initial Briefs (Electric) 2 2" xfId="6063"/>
    <cellStyle name="_Power Cost Value Copy 11.30.05 gas 1.09.06 AURORA at 1.10.06_Rebuttal Power Costs_Adj Bench DR 3 for Initial Briefs (Electric) 3" xfId="6064"/>
    <cellStyle name="_Power Cost Value Copy 11.30.05 gas 1.09.06 AURORA at 1.10.06_Rebuttal Power Costs_Adj Bench DR 3 for Initial Briefs (Electric) 4" xfId="6065"/>
    <cellStyle name="_Power Cost Value Copy 11.30.05 gas 1.09.06 AURORA at 1.10.06_Rebuttal Power Costs_Adj Bench DR 3 for Initial Briefs (Electric)_DEM-WP(C) ENERG10C--ctn Mid-C_042010 2010GRC" xfId="6066"/>
    <cellStyle name="_Power Cost Value Copy 11.30.05 gas 1.09.06 AURORA at 1.10.06_Rebuttal Power Costs_DEM-WP(C) ENERG10C--ctn Mid-C_042010 2010GRC" xfId="6067"/>
    <cellStyle name="_Power Cost Value Copy 11.30.05 gas 1.09.06 AURORA at 1.10.06_Rebuttal Power Costs_Electric Rev Req Model (2009 GRC) Rebuttal" xfId="6068"/>
    <cellStyle name="_Power Cost Value Copy 11.30.05 gas 1.09.06 AURORA at 1.10.06_Rebuttal Power Costs_Electric Rev Req Model (2009 GRC) Rebuttal 2" xfId="6069"/>
    <cellStyle name="_Power Cost Value Copy 11.30.05 gas 1.09.06 AURORA at 1.10.06_Rebuttal Power Costs_Electric Rev Req Model (2009 GRC) Rebuttal 2 2" xfId="6070"/>
    <cellStyle name="_Power Cost Value Copy 11.30.05 gas 1.09.06 AURORA at 1.10.06_Rebuttal Power Costs_Electric Rev Req Model (2009 GRC) Rebuttal 3" xfId="6071"/>
    <cellStyle name="_Power Cost Value Copy 11.30.05 gas 1.09.06 AURORA at 1.10.06_Rebuttal Power Costs_Electric Rev Req Model (2009 GRC) Rebuttal 4" xfId="6072"/>
    <cellStyle name="_Power Cost Value Copy 11.30.05 gas 1.09.06 AURORA at 1.10.06_Rebuttal Power Costs_Electric Rev Req Model (2009 GRC) Rebuttal REmoval of New  WH Solar AdjustMI" xfId="6073"/>
    <cellStyle name="_Power Cost Value Copy 11.30.05 gas 1.09.06 AURORA at 1.10.06_Rebuttal Power Costs_Electric Rev Req Model (2009 GRC) Rebuttal REmoval of New  WH Solar AdjustMI 2" xfId="6074"/>
    <cellStyle name="_Power Cost Value Copy 11.30.05 gas 1.09.06 AURORA at 1.10.06_Rebuttal Power Costs_Electric Rev Req Model (2009 GRC) Rebuttal REmoval of New  WH Solar AdjustMI 2 2" xfId="6075"/>
    <cellStyle name="_Power Cost Value Copy 11.30.05 gas 1.09.06 AURORA at 1.10.06_Rebuttal Power Costs_Electric Rev Req Model (2009 GRC) Rebuttal REmoval of New  WH Solar AdjustMI 3" xfId="6076"/>
    <cellStyle name="_Power Cost Value Copy 11.30.05 gas 1.09.06 AURORA at 1.10.06_Rebuttal Power Costs_Electric Rev Req Model (2009 GRC) Rebuttal REmoval of New  WH Solar AdjustMI 4" xfId="6077"/>
    <cellStyle name="_Power Cost Value Copy 11.30.05 gas 1.09.06 AURORA at 1.10.06_Rebuttal Power Costs_Electric Rev Req Model (2009 GRC) Rebuttal REmoval of New  WH Solar AdjustMI_DEM-WP(C) ENERG10C--ctn Mid-C_042010 2010GRC" xfId="6078"/>
    <cellStyle name="_Power Cost Value Copy 11.30.05 gas 1.09.06 AURORA at 1.10.06_Rebuttal Power Costs_Electric Rev Req Model (2009 GRC) Revised 01-18-2010" xfId="6079"/>
    <cellStyle name="_Power Cost Value Copy 11.30.05 gas 1.09.06 AURORA at 1.10.06_Rebuttal Power Costs_Electric Rev Req Model (2009 GRC) Revised 01-18-2010 2" xfId="6080"/>
    <cellStyle name="_Power Cost Value Copy 11.30.05 gas 1.09.06 AURORA at 1.10.06_Rebuttal Power Costs_Electric Rev Req Model (2009 GRC) Revised 01-18-2010 2 2" xfId="6081"/>
    <cellStyle name="_Power Cost Value Copy 11.30.05 gas 1.09.06 AURORA at 1.10.06_Rebuttal Power Costs_Electric Rev Req Model (2009 GRC) Revised 01-18-2010 3" xfId="6082"/>
    <cellStyle name="_Power Cost Value Copy 11.30.05 gas 1.09.06 AURORA at 1.10.06_Rebuttal Power Costs_Electric Rev Req Model (2009 GRC) Revised 01-18-2010 4" xfId="6083"/>
    <cellStyle name="_Power Cost Value Copy 11.30.05 gas 1.09.06 AURORA at 1.10.06_Rebuttal Power Costs_Electric Rev Req Model (2009 GRC) Revised 01-18-2010_DEM-WP(C) ENERG10C--ctn Mid-C_042010 2010GRC" xfId="6084"/>
    <cellStyle name="_Power Cost Value Copy 11.30.05 gas 1.09.06 AURORA at 1.10.06_Rebuttal Power Costs_Final Order Electric EXHIBIT A-1" xfId="6085"/>
    <cellStyle name="_Power Cost Value Copy 11.30.05 gas 1.09.06 AURORA at 1.10.06_Rebuttal Power Costs_Final Order Electric EXHIBIT A-1 2" xfId="6086"/>
    <cellStyle name="_Power Cost Value Copy 11.30.05 gas 1.09.06 AURORA at 1.10.06_Rebuttal Power Costs_Final Order Electric EXHIBIT A-1 2 2" xfId="6087"/>
    <cellStyle name="_Power Cost Value Copy 11.30.05 gas 1.09.06 AURORA at 1.10.06_Rebuttal Power Costs_Final Order Electric EXHIBIT A-1 3" xfId="6088"/>
    <cellStyle name="_Power Cost Value Copy 11.30.05 gas 1.09.06 AURORA at 1.10.06_Rebuttal Power Costs_Final Order Electric EXHIBIT A-1 4" xfId="6089"/>
    <cellStyle name="_Power Cost Value Copy 11.30.05 gas 1.09.06 AURORA at 1.10.06_ROR 5.02" xfId="6090"/>
    <cellStyle name="_Power Cost Value Copy 11.30.05 gas 1.09.06 AURORA at 1.10.06_ROR 5.02 2" xfId="6091"/>
    <cellStyle name="_Power Cost Value Copy 11.30.05 gas 1.09.06 AURORA at 1.10.06_ROR 5.02 2 2" xfId="6092"/>
    <cellStyle name="_Power Cost Value Copy 11.30.05 gas 1.09.06 AURORA at 1.10.06_ROR 5.02 3" xfId="6093"/>
    <cellStyle name="_Power Cost Value Copy 11.30.05 gas 1.09.06 AURORA at 1.10.06_Sch 40 Feeder OH 2008" xfId="6094"/>
    <cellStyle name="_Power Cost Value Copy 11.30.05 gas 1.09.06 AURORA at 1.10.06_Sch 40 Feeder OH 2008 2" xfId="6095"/>
    <cellStyle name="_Power Cost Value Copy 11.30.05 gas 1.09.06 AURORA at 1.10.06_Sch 40 Feeder OH 2008 2 2" xfId="6096"/>
    <cellStyle name="_Power Cost Value Copy 11.30.05 gas 1.09.06 AURORA at 1.10.06_Sch 40 Feeder OH 2008 3" xfId="6097"/>
    <cellStyle name="_Power Cost Value Copy 11.30.05 gas 1.09.06 AURORA at 1.10.06_Sch 40 Interim Energy Rates " xfId="6098"/>
    <cellStyle name="_Power Cost Value Copy 11.30.05 gas 1.09.06 AURORA at 1.10.06_Sch 40 Interim Energy Rates  2" xfId="6099"/>
    <cellStyle name="_Power Cost Value Copy 11.30.05 gas 1.09.06 AURORA at 1.10.06_Sch 40 Interim Energy Rates  2 2" xfId="6100"/>
    <cellStyle name="_Power Cost Value Copy 11.30.05 gas 1.09.06 AURORA at 1.10.06_Sch 40 Interim Energy Rates  3" xfId="6101"/>
    <cellStyle name="_Power Cost Value Copy 11.30.05 gas 1.09.06 AURORA at 1.10.06_Sch 40 Substation A&amp;G 2008" xfId="6102"/>
    <cellStyle name="_Power Cost Value Copy 11.30.05 gas 1.09.06 AURORA at 1.10.06_Sch 40 Substation A&amp;G 2008 2" xfId="6103"/>
    <cellStyle name="_Power Cost Value Copy 11.30.05 gas 1.09.06 AURORA at 1.10.06_Sch 40 Substation A&amp;G 2008 2 2" xfId="6104"/>
    <cellStyle name="_Power Cost Value Copy 11.30.05 gas 1.09.06 AURORA at 1.10.06_Sch 40 Substation A&amp;G 2008 3" xfId="6105"/>
    <cellStyle name="_Power Cost Value Copy 11.30.05 gas 1.09.06 AURORA at 1.10.06_Sch 40 Substation O&amp;M 2008" xfId="6106"/>
    <cellStyle name="_Power Cost Value Copy 11.30.05 gas 1.09.06 AURORA at 1.10.06_Sch 40 Substation O&amp;M 2008 2" xfId="6107"/>
    <cellStyle name="_Power Cost Value Copy 11.30.05 gas 1.09.06 AURORA at 1.10.06_Sch 40 Substation O&amp;M 2008 2 2" xfId="6108"/>
    <cellStyle name="_Power Cost Value Copy 11.30.05 gas 1.09.06 AURORA at 1.10.06_Sch 40 Substation O&amp;M 2008 3" xfId="6109"/>
    <cellStyle name="_Power Cost Value Copy 11.30.05 gas 1.09.06 AURORA at 1.10.06_Subs 2008" xfId="6110"/>
    <cellStyle name="_Power Cost Value Copy 11.30.05 gas 1.09.06 AURORA at 1.10.06_Subs 2008 2" xfId="6111"/>
    <cellStyle name="_Power Cost Value Copy 11.30.05 gas 1.09.06 AURORA at 1.10.06_Subs 2008 2 2" xfId="6112"/>
    <cellStyle name="_Power Cost Value Copy 11.30.05 gas 1.09.06 AURORA at 1.10.06_Subs 2008 3" xfId="6113"/>
    <cellStyle name="_Power Cost Value Copy 11.30.05 gas 1.09.06 AURORA at 1.10.06_Transmission Workbook for May BOD" xfId="6114"/>
    <cellStyle name="_Power Cost Value Copy 11.30.05 gas 1.09.06 AURORA at 1.10.06_Transmission Workbook for May BOD 2" xfId="6115"/>
    <cellStyle name="_Power Cost Value Copy 11.30.05 gas 1.09.06 AURORA at 1.10.06_Transmission Workbook for May BOD_DEM-WP(C) ENERG10C--ctn Mid-C_042010 2010GRC" xfId="6116"/>
    <cellStyle name="_Power Cost Value Copy 11.30.05 gas 1.09.06 AURORA at 1.10.06_Wind Integration 10GRC" xfId="6117"/>
    <cellStyle name="_Power Cost Value Copy 11.30.05 gas 1.09.06 AURORA at 1.10.06_Wind Integration 10GRC 2" xfId="6118"/>
    <cellStyle name="_Power Cost Value Copy 11.30.05 gas 1.09.06 AURORA at 1.10.06_Wind Integration 10GRC_DEM-WP(C) ENERG10C--ctn Mid-C_042010 2010GRC" xfId="6119"/>
    <cellStyle name="_Power Costs Rate Year 11-13-07" xfId="6120"/>
    <cellStyle name="_Price Output" xfId="6121"/>
    <cellStyle name="_Price Output 2" xfId="6122"/>
    <cellStyle name="_Price Output 3" xfId="6123"/>
    <cellStyle name="_Price Output 3 2" xfId="6124"/>
    <cellStyle name="_Price Output_DEM-WP(C) Chelan Power Costs" xfId="6125"/>
    <cellStyle name="_Price Output_DEM-WP(C) ENERG10C--ctn Mid-C_042010 2010GRC" xfId="6126"/>
    <cellStyle name="_Price Output_DEM-WP(C) Gas Transport 2010GRC" xfId="6127"/>
    <cellStyle name="_Price Output_NIM Summary" xfId="6128"/>
    <cellStyle name="_Price Output_NIM Summary 2" xfId="6129"/>
    <cellStyle name="_Price Output_NIM Summary_DEM-WP(C) ENERG10C--ctn Mid-C_042010 2010GRC" xfId="6130"/>
    <cellStyle name="_Price Output_Wind Integration 10GRC" xfId="6131"/>
    <cellStyle name="_Price Output_Wind Integration 10GRC 2" xfId="6132"/>
    <cellStyle name="_Price Output_Wind Integration 10GRC_DEM-WP(C) ENERG10C--ctn Mid-C_042010 2010GRC" xfId="6133"/>
    <cellStyle name="_Prices" xfId="6134"/>
    <cellStyle name="_Prices 2" xfId="6135"/>
    <cellStyle name="_Prices 3" xfId="6136"/>
    <cellStyle name="_Prices 3 2" xfId="6137"/>
    <cellStyle name="_Prices_DEM-WP(C) Chelan Power Costs" xfId="6138"/>
    <cellStyle name="_Prices_DEM-WP(C) ENERG10C--ctn Mid-C_042010 2010GRC" xfId="6139"/>
    <cellStyle name="_Prices_DEM-WP(C) Gas Transport 2010GRC" xfId="6140"/>
    <cellStyle name="_Prices_NIM Summary" xfId="6141"/>
    <cellStyle name="_Prices_NIM Summary 2" xfId="6142"/>
    <cellStyle name="_Prices_NIM Summary_DEM-WP(C) ENERG10C--ctn Mid-C_042010 2010GRC" xfId="6143"/>
    <cellStyle name="_Prices_Wind Integration 10GRC" xfId="6144"/>
    <cellStyle name="_Prices_Wind Integration 10GRC 2" xfId="6145"/>
    <cellStyle name="_Prices_Wind Integration 10GRC_DEM-WP(C) ENERG10C--ctn Mid-C_042010 2010GRC" xfId="6146"/>
    <cellStyle name="_Pro Forma Rev 07 GRC" xfId="101"/>
    <cellStyle name="_x0013__Rebuttal Power Costs" xfId="6147"/>
    <cellStyle name="_x0013__Rebuttal Power Costs 2" xfId="6148"/>
    <cellStyle name="_x0013__Rebuttal Power Costs 2 2" xfId="6149"/>
    <cellStyle name="_x0013__Rebuttal Power Costs 3" xfId="6150"/>
    <cellStyle name="_x0013__Rebuttal Power Costs 4" xfId="6151"/>
    <cellStyle name="_x0013__Rebuttal Power Costs_Adj Bench DR 3 for Initial Briefs (Electric)" xfId="6152"/>
    <cellStyle name="_x0013__Rebuttal Power Costs_Adj Bench DR 3 for Initial Briefs (Electric) 2" xfId="6153"/>
    <cellStyle name="_x0013__Rebuttal Power Costs_Adj Bench DR 3 for Initial Briefs (Electric) 2 2" xfId="6154"/>
    <cellStyle name="_x0013__Rebuttal Power Costs_Adj Bench DR 3 for Initial Briefs (Electric) 3" xfId="6155"/>
    <cellStyle name="_x0013__Rebuttal Power Costs_Adj Bench DR 3 for Initial Briefs (Electric) 4" xfId="6156"/>
    <cellStyle name="_x0013__Rebuttal Power Costs_Adj Bench DR 3 for Initial Briefs (Electric)_DEM-WP(C) ENERG10C--ctn Mid-C_042010 2010GRC" xfId="6157"/>
    <cellStyle name="_x0013__Rebuttal Power Costs_DEM-WP(C) ENERG10C--ctn Mid-C_042010 2010GRC" xfId="6158"/>
    <cellStyle name="_x0013__Rebuttal Power Costs_Electric Rev Req Model (2009 GRC) Rebuttal" xfId="6159"/>
    <cellStyle name="_x0013__Rebuttal Power Costs_Electric Rev Req Model (2009 GRC) Rebuttal 2" xfId="6160"/>
    <cellStyle name="_x0013__Rebuttal Power Costs_Electric Rev Req Model (2009 GRC) Rebuttal 2 2" xfId="6161"/>
    <cellStyle name="_x0013__Rebuttal Power Costs_Electric Rev Req Model (2009 GRC) Rebuttal 3" xfId="6162"/>
    <cellStyle name="_x0013__Rebuttal Power Costs_Electric Rev Req Model (2009 GRC) Rebuttal 4" xfId="6163"/>
    <cellStyle name="_x0013__Rebuttal Power Costs_Electric Rev Req Model (2009 GRC) Rebuttal REmoval of New  WH Solar AdjustMI" xfId="6164"/>
    <cellStyle name="_x0013__Rebuttal Power Costs_Electric Rev Req Model (2009 GRC) Rebuttal REmoval of New  WH Solar AdjustMI 2" xfId="6165"/>
    <cellStyle name="_x0013__Rebuttal Power Costs_Electric Rev Req Model (2009 GRC) Rebuttal REmoval of New  WH Solar AdjustMI 2 2" xfId="6166"/>
    <cellStyle name="_x0013__Rebuttal Power Costs_Electric Rev Req Model (2009 GRC) Rebuttal REmoval of New  WH Solar AdjustMI 3" xfId="6167"/>
    <cellStyle name="_x0013__Rebuttal Power Costs_Electric Rev Req Model (2009 GRC) Rebuttal REmoval of New  WH Solar AdjustMI 4" xfId="6168"/>
    <cellStyle name="_x0013__Rebuttal Power Costs_Electric Rev Req Model (2009 GRC) Rebuttal REmoval of New  WH Solar AdjustMI_DEM-WP(C) ENERG10C--ctn Mid-C_042010 2010GRC" xfId="6169"/>
    <cellStyle name="_x0013__Rebuttal Power Costs_Electric Rev Req Model (2009 GRC) Revised 01-18-2010" xfId="6170"/>
    <cellStyle name="_x0013__Rebuttal Power Costs_Electric Rev Req Model (2009 GRC) Revised 01-18-2010 2" xfId="6171"/>
    <cellStyle name="_x0013__Rebuttal Power Costs_Electric Rev Req Model (2009 GRC) Revised 01-18-2010 2 2" xfId="6172"/>
    <cellStyle name="_x0013__Rebuttal Power Costs_Electric Rev Req Model (2009 GRC) Revised 01-18-2010 3" xfId="6173"/>
    <cellStyle name="_x0013__Rebuttal Power Costs_Electric Rev Req Model (2009 GRC) Revised 01-18-2010 4" xfId="6174"/>
    <cellStyle name="_x0013__Rebuttal Power Costs_Electric Rev Req Model (2009 GRC) Revised 01-18-2010_DEM-WP(C) ENERG10C--ctn Mid-C_042010 2010GRC" xfId="6175"/>
    <cellStyle name="_x0013__Rebuttal Power Costs_Final Order Electric EXHIBIT A-1" xfId="6176"/>
    <cellStyle name="_x0013__Rebuttal Power Costs_Final Order Electric EXHIBIT A-1 2" xfId="6177"/>
    <cellStyle name="_x0013__Rebuttal Power Costs_Final Order Electric EXHIBIT A-1 2 2" xfId="6178"/>
    <cellStyle name="_x0013__Rebuttal Power Costs_Final Order Electric EXHIBIT A-1 3" xfId="6179"/>
    <cellStyle name="_x0013__Rebuttal Power Costs_Final Order Electric EXHIBIT A-1 4" xfId="6180"/>
    <cellStyle name="_recommendation" xfId="6181"/>
    <cellStyle name="_recommendation 2" xfId="6182"/>
    <cellStyle name="_recommendation 3" xfId="6183"/>
    <cellStyle name="_recommendation 3 2" xfId="6184"/>
    <cellStyle name="_recommendation_DEM-WP(C) Chelan Power Costs" xfId="6185"/>
    <cellStyle name="_recommendation_DEM-WP(C) ENERG10C--ctn Mid-C_042010 2010GRC" xfId="6186"/>
    <cellStyle name="_recommendation_DEM-WP(C) Gas Transport 2010GRC" xfId="6187"/>
    <cellStyle name="_recommendation_DEM-WP(C) Wind Integration Summary 2010GRC" xfId="6188"/>
    <cellStyle name="_recommendation_DEM-WP(C) Wind Integration Summary 2010GRC 2" xfId="6189"/>
    <cellStyle name="_recommendation_DEM-WP(C) Wind Integration Summary 2010GRC_DEM-WP(C) ENERG10C--ctn Mid-C_042010 2010GRC" xfId="6190"/>
    <cellStyle name="_recommendation_NIM Summary" xfId="6191"/>
    <cellStyle name="_recommendation_NIM Summary 2" xfId="6192"/>
    <cellStyle name="_recommendation_NIM Summary_DEM-WP(C) ENERG10C--ctn Mid-C_042010 2010GRC" xfId="6193"/>
    <cellStyle name="_Recon to Darrin's 5.11.05 proforma" xfId="102"/>
    <cellStyle name="_Recon to Darrin's 5.11.05 proforma 2" xfId="103"/>
    <cellStyle name="_Recon to Darrin's 5.11.05 proforma 2 2" xfId="6194"/>
    <cellStyle name="_Recon to Darrin's 5.11.05 proforma 2 2 2" xfId="6195"/>
    <cellStyle name="_Recon to Darrin's 5.11.05 proforma 2 3" xfId="6196"/>
    <cellStyle name="_Recon to Darrin's 5.11.05 proforma 3" xfId="104"/>
    <cellStyle name="_Recon to Darrin's 5.11.05 proforma 3 2" xfId="6197"/>
    <cellStyle name="_Recon to Darrin's 5.11.05 proforma 3 2 2" xfId="6198"/>
    <cellStyle name="_Recon to Darrin's 5.11.05 proforma 3 3" xfId="6199"/>
    <cellStyle name="_Recon to Darrin's 5.11.05 proforma 3 3 2" xfId="6200"/>
    <cellStyle name="_Recon to Darrin's 5.11.05 proforma 3 4" xfId="6201"/>
    <cellStyle name="_Recon to Darrin's 5.11.05 proforma 3 4 2" xfId="6202"/>
    <cellStyle name="_Recon to Darrin's 5.11.05 proforma 4" xfId="6203"/>
    <cellStyle name="_Recon to Darrin's 5.11.05 proforma 4 2" xfId="6204"/>
    <cellStyle name="_Recon to Darrin's 5.11.05 proforma 5" xfId="6205"/>
    <cellStyle name="_Recon to Darrin's 5.11.05 proforma 5 2" xfId="6206"/>
    <cellStyle name="_Recon to Darrin's 5.11.05 proforma 6" xfId="6207"/>
    <cellStyle name="_Recon to Darrin's 5.11.05 proforma 7" xfId="6208"/>
    <cellStyle name="_Recon to Darrin's 5.11.05 proforma 7 2" xfId="6209"/>
    <cellStyle name="_Recon to Darrin's 5.11.05 proforma 8" xfId="6210"/>
    <cellStyle name="_Recon to Darrin's 5.11.05 proforma 8 2" xfId="6211"/>
    <cellStyle name="_Recon to Darrin's 5.11.05 proforma_(C) WHE Proforma with ITC cash grant 10 Yr Amort_for deferral_102809" xfId="6212"/>
    <cellStyle name="_Recon to Darrin's 5.11.05 proforma_(C) WHE Proforma with ITC cash grant 10 Yr Amort_for deferral_102809 2" xfId="6213"/>
    <cellStyle name="_Recon to Darrin's 5.11.05 proforma_(C) WHE Proforma with ITC cash grant 10 Yr Amort_for deferral_102809 2 2" xfId="6214"/>
    <cellStyle name="_Recon to Darrin's 5.11.05 proforma_(C) WHE Proforma with ITC cash grant 10 Yr Amort_for deferral_102809 3" xfId="6215"/>
    <cellStyle name="_Recon to Darrin's 5.11.05 proforma_(C) WHE Proforma with ITC cash grant 10 Yr Amort_for deferral_102809 4" xfId="6216"/>
    <cellStyle name="_Recon to Darrin's 5.11.05 proforma_(C) WHE Proforma with ITC cash grant 10 Yr Amort_for deferral_102809_16.07E Wild Horse Wind Expansionwrkingfile" xfId="6217"/>
    <cellStyle name="_Recon to Darrin's 5.11.05 proforma_(C) WHE Proforma with ITC cash grant 10 Yr Amort_for deferral_102809_16.07E Wild Horse Wind Expansionwrkingfile 2" xfId="6218"/>
    <cellStyle name="_Recon to Darrin's 5.11.05 proforma_(C) WHE Proforma with ITC cash grant 10 Yr Amort_for deferral_102809_16.07E Wild Horse Wind Expansionwrkingfile 2 2" xfId="6219"/>
    <cellStyle name="_Recon to Darrin's 5.11.05 proforma_(C) WHE Proforma with ITC cash grant 10 Yr Amort_for deferral_102809_16.07E Wild Horse Wind Expansionwrkingfile 3" xfId="6220"/>
    <cellStyle name="_Recon to Darrin's 5.11.05 proforma_(C) WHE Proforma with ITC cash grant 10 Yr Amort_for deferral_102809_16.07E Wild Horse Wind Expansionwrkingfile 4" xfId="6221"/>
    <cellStyle name="_Recon to Darrin's 5.11.05 proforma_(C) WHE Proforma with ITC cash grant 10 Yr Amort_for deferral_102809_16.07E Wild Horse Wind Expansionwrkingfile SF" xfId="6222"/>
    <cellStyle name="_Recon to Darrin's 5.11.05 proforma_(C) WHE Proforma with ITC cash grant 10 Yr Amort_for deferral_102809_16.07E Wild Horse Wind Expansionwrkingfile SF 2" xfId="6223"/>
    <cellStyle name="_Recon to Darrin's 5.11.05 proforma_(C) WHE Proforma with ITC cash grant 10 Yr Amort_for deferral_102809_16.07E Wild Horse Wind Expansionwrkingfile SF 2 2" xfId="6224"/>
    <cellStyle name="_Recon to Darrin's 5.11.05 proforma_(C) WHE Proforma with ITC cash grant 10 Yr Amort_for deferral_102809_16.07E Wild Horse Wind Expansionwrkingfile SF 3" xfId="6225"/>
    <cellStyle name="_Recon to Darrin's 5.11.05 proforma_(C) WHE Proforma with ITC cash grant 10 Yr Amort_for deferral_102809_16.07E Wild Horse Wind Expansionwrkingfile SF 4" xfId="6226"/>
    <cellStyle name="_Recon to Darrin's 5.11.05 proforma_(C) WHE Proforma with ITC cash grant 10 Yr Amort_for deferral_102809_16.07E Wild Horse Wind Expansionwrkingfile SF_DEM-WP(C) ENERG10C--ctn Mid-C_042010 2010GRC" xfId="6227"/>
    <cellStyle name="_Recon to Darrin's 5.11.05 proforma_(C) WHE Proforma with ITC cash grant 10 Yr Amort_for deferral_102809_16.07E Wild Horse Wind Expansionwrkingfile_DEM-WP(C) ENERG10C--ctn Mid-C_042010 2010GRC" xfId="6228"/>
    <cellStyle name="_Recon to Darrin's 5.11.05 proforma_(C) WHE Proforma with ITC cash grant 10 Yr Amort_for deferral_102809_16.37E Wild Horse Expansion DeferralRevwrkingfile SF" xfId="6229"/>
    <cellStyle name="_Recon to Darrin's 5.11.05 proforma_(C) WHE Proforma with ITC cash grant 10 Yr Amort_for deferral_102809_16.37E Wild Horse Expansion DeferralRevwrkingfile SF 2" xfId="6230"/>
    <cellStyle name="_Recon to Darrin's 5.11.05 proforma_(C) WHE Proforma with ITC cash grant 10 Yr Amort_for deferral_102809_16.37E Wild Horse Expansion DeferralRevwrkingfile SF 2 2" xfId="6231"/>
    <cellStyle name="_Recon to Darrin's 5.11.05 proforma_(C) WHE Proforma with ITC cash grant 10 Yr Amort_for deferral_102809_16.37E Wild Horse Expansion DeferralRevwrkingfile SF 3" xfId="6232"/>
    <cellStyle name="_Recon to Darrin's 5.11.05 proforma_(C) WHE Proforma with ITC cash grant 10 Yr Amort_for deferral_102809_16.37E Wild Horse Expansion DeferralRevwrkingfile SF 4" xfId="6233"/>
    <cellStyle name="_Recon to Darrin's 5.11.05 proforma_(C) WHE Proforma with ITC cash grant 10 Yr Amort_for deferral_102809_16.37E Wild Horse Expansion DeferralRevwrkingfile SF_DEM-WP(C) ENERG10C--ctn Mid-C_042010 2010GRC" xfId="6234"/>
    <cellStyle name="_Recon to Darrin's 5.11.05 proforma_(C) WHE Proforma with ITC cash grant 10 Yr Amort_for deferral_102809_DEM-WP(C) ENERG10C--ctn Mid-C_042010 2010GRC" xfId="6235"/>
    <cellStyle name="_Recon to Darrin's 5.11.05 proforma_(C) WHE Proforma with ITC cash grant 10 Yr Amort_for rebuttal_120709" xfId="6236"/>
    <cellStyle name="_Recon to Darrin's 5.11.05 proforma_(C) WHE Proforma with ITC cash grant 10 Yr Amort_for rebuttal_120709 2" xfId="6237"/>
    <cellStyle name="_Recon to Darrin's 5.11.05 proforma_(C) WHE Proforma with ITC cash grant 10 Yr Amort_for rebuttal_120709 2 2" xfId="6238"/>
    <cellStyle name="_Recon to Darrin's 5.11.05 proforma_(C) WHE Proforma with ITC cash grant 10 Yr Amort_for rebuttal_120709 3" xfId="6239"/>
    <cellStyle name="_Recon to Darrin's 5.11.05 proforma_(C) WHE Proforma with ITC cash grant 10 Yr Amort_for rebuttal_120709 4" xfId="6240"/>
    <cellStyle name="_Recon to Darrin's 5.11.05 proforma_(C) WHE Proforma with ITC cash grant 10 Yr Amort_for rebuttal_120709_DEM-WP(C) ENERG10C--ctn Mid-C_042010 2010GRC" xfId="6241"/>
    <cellStyle name="_Recon to Darrin's 5.11.05 proforma_04.07E Wild Horse Wind Expansion" xfId="6242"/>
    <cellStyle name="_Recon to Darrin's 5.11.05 proforma_04.07E Wild Horse Wind Expansion 2" xfId="6243"/>
    <cellStyle name="_Recon to Darrin's 5.11.05 proforma_04.07E Wild Horse Wind Expansion 2 2" xfId="6244"/>
    <cellStyle name="_Recon to Darrin's 5.11.05 proforma_04.07E Wild Horse Wind Expansion 3" xfId="6245"/>
    <cellStyle name="_Recon to Darrin's 5.11.05 proforma_04.07E Wild Horse Wind Expansion 4" xfId="6246"/>
    <cellStyle name="_Recon to Darrin's 5.11.05 proforma_04.07E Wild Horse Wind Expansion_16.07E Wild Horse Wind Expansionwrkingfile" xfId="6247"/>
    <cellStyle name="_Recon to Darrin's 5.11.05 proforma_04.07E Wild Horse Wind Expansion_16.07E Wild Horse Wind Expansionwrkingfile 2" xfId="6248"/>
    <cellStyle name="_Recon to Darrin's 5.11.05 proforma_04.07E Wild Horse Wind Expansion_16.07E Wild Horse Wind Expansionwrkingfile 2 2" xfId="6249"/>
    <cellStyle name="_Recon to Darrin's 5.11.05 proforma_04.07E Wild Horse Wind Expansion_16.07E Wild Horse Wind Expansionwrkingfile 3" xfId="6250"/>
    <cellStyle name="_Recon to Darrin's 5.11.05 proforma_04.07E Wild Horse Wind Expansion_16.07E Wild Horse Wind Expansionwrkingfile 4" xfId="6251"/>
    <cellStyle name="_Recon to Darrin's 5.11.05 proforma_04.07E Wild Horse Wind Expansion_16.07E Wild Horse Wind Expansionwrkingfile SF" xfId="6252"/>
    <cellStyle name="_Recon to Darrin's 5.11.05 proforma_04.07E Wild Horse Wind Expansion_16.07E Wild Horse Wind Expansionwrkingfile SF 2" xfId="6253"/>
    <cellStyle name="_Recon to Darrin's 5.11.05 proforma_04.07E Wild Horse Wind Expansion_16.07E Wild Horse Wind Expansionwrkingfile SF 2 2" xfId="6254"/>
    <cellStyle name="_Recon to Darrin's 5.11.05 proforma_04.07E Wild Horse Wind Expansion_16.07E Wild Horse Wind Expansionwrkingfile SF 3" xfId="6255"/>
    <cellStyle name="_Recon to Darrin's 5.11.05 proforma_04.07E Wild Horse Wind Expansion_16.07E Wild Horse Wind Expansionwrkingfile SF 4" xfId="6256"/>
    <cellStyle name="_Recon to Darrin's 5.11.05 proforma_04.07E Wild Horse Wind Expansion_16.07E Wild Horse Wind Expansionwrkingfile SF_DEM-WP(C) ENERG10C--ctn Mid-C_042010 2010GRC" xfId="6257"/>
    <cellStyle name="_Recon to Darrin's 5.11.05 proforma_04.07E Wild Horse Wind Expansion_16.07E Wild Horse Wind Expansionwrkingfile_DEM-WP(C) ENERG10C--ctn Mid-C_042010 2010GRC" xfId="6258"/>
    <cellStyle name="_Recon to Darrin's 5.11.05 proforma_04.07E Wild Horse Wind Expansion_16.37E Wild Horse Expansion DeferralRevwrkingfile SF" xfId="6259"/>
    <cellStyle name="_Recon to Darrin's 5.11.05 proforma_04.07E Wild Horse Wind Expansion_16.37E Wild Horse Expansion DeferralRevwrkingfile SF 2" xfId="6260"/>
    <cellStyle name="_Recon to Darrin's 5.11.05 proforma_04.07E Wild Horse Wind Expansion_16.37E Wild Horse Expansion DeferralRevwrkingfile SF 2 2" xfId="6261"/>
    <cellStyle name="_Recon to Darrin's 5.11.05 proforma_04.07E Wild Horse Wind Expansion_16.37E Wild Horse Expansion DeferralRevwrkingfile SF 3" xfId="6262"/>
    <cellStyle name="_Recon to Darrin's 5.11.05 proforma_04.07E Wild Horse Wind Expansion_16.37E Wild Horse Expansion DeferralRevwrkingfile SF 4" xfId="6263"/>
    <cellStyle name="_Recon to Darrin's 5.11.05 proforma_04.07E Wild Horse Wind Expansion_16.37E Wild Horse Expansion DeferralRevwrkingfile SF_DEM-WP(C) ENERG10C--ctn Mid-C_042010 2010GRC" xfId="6264"/>
    <cellStyle name="_Recon to Darrin's 5.11.05 proforma_04.07E Wild Horse Wind Expansion_DEM-WP(C) ENERG10C--ctn Mid-C_042010 2010GRC" xfId="6265"/>
    <cellStyle name="_Recon to Darrin's 5.11.05 proforma_16.07E Wild Horse Wind Expansionwrkingfile" xfId="6266"/>
    <cellStyle name="_Recon to Darrin's 5.11.05 proforma_16.07E Wild Horse Wind Expansionwrkingfile 2" xfId="6267"/>
    <cellStyle name="_Recon to Darrin's 5.11.05 proforma_16.07E Wild Horse Wind Expansionwrkingfile 2 2" xfId="6268"/>
    <cellStyle name="_Recon to Darrin's 5.11.05 proforma_16.07E Wild Horse Wind Expansionwrkingfile 3" xfId="6269"/>
    <cellStyle name="_Recon to Darrin's 5.11.05 proforma_16.07E Wild Horse Wind Expansionwrkingfile 4" xfId="6270"/>
    <cellStyle name="_Recon to Darrin's 5.11.05 proforma_16.07E Wild Horse Wind Expansionwrkingfile SF" xfId="6271"/>
    <cellStyle name="_Recon to Darrin's 5.11.05 proforma_16.07E Wild Horse Wind Expansionwrkingfile SF 2" xfId="6272"/>
    <cellStyle name="_Recon to Darrin's 5.11.05 proforma_16.07E Wild Horse Wind Expansionwrkingfile SF 2 2" xfId="6273"/>
    <cellStyle name="_Recon to Darrin's 5.11.05 proforma_16.07E Wild Horse Wind Expansionwrkingfile SF 3" xfId="6274"/>
    <cellStyle name="_Recon to Darrin's 5.11.05 proforma_16.07E Wild Horse Wind Expansionwrkingfile SF 4" xfId="6275"/>
    <cellStyle name="_Recon to Darrin's 5.11.05 proforma_16.07E Wild Horse Wind Expansionwrkingfile SF_DEM-WP(C) ENERG10C--ctn Mid-C_042010 2010GRC" xfId="6276"/>
    <cellStyle name="_Recon to Darrin's 5.11.05 proforma_16.07E Wild Horse Wind Expansionwrkingfile_DEM-WP(C) ENERG10C--ctn Mid-C_042010 2010GRC" xfId="6277"/>
    <cellStyle name="_Recon to Darrin's 5.11.05 proforma_16.37E Wild Horse Expansion DeferralRevwrkingfile SF" xfId="6278"/>
    <cellStyle name="_Recon to Darrin's 5.11.05 proforma_16.37E Wild Horse Expansion DeferralRevwrkingfile SF 2" xfId="6279"/>
    <cellStyle name="_Recon to Darrin's 5.11.05 proforma_16.37E Wild Horse Expansion DeferralRevwrkingfile SF 2 2" xfId="6280"/>
    <cellStyle name="_Recon to Darrin's 5.11.05 proforma_16.37E Wild Horse Expansion DeferralRevwrkingfile SF 3" xfId="6281"/>
    <cellStyle name="_Recon to Darrin's 5.11.05 proforma_16.37E Wild Horse Expansion DeferralRevwrkingfile SF 4" xfId="6282"/>
    <cellStyle name="_Recon to Darrin's 5.11.05 proforma_16.37E Wild Horse Expansion DeferralRevwrkingfile SF_DEM-WP(C) ENERG10C--ctn Mid-C_042010 2010GRC" xfId="6283"/>
    <cellStyle name="_Recon to Darrin's 5.11.05 proforma_2009 Compliance Filing PCA Exhibits for GRC" xfId="6284"/>
    <cellStyle name="_Recon to Darrin's 5.11.05 proforma_2009 Compliance Filing PCA Exhibits for GRC 2" xfId="6285"/>
    <cellStyle name="_Recon to Darrin's 5.11.05 proforma_2009 GRC Compl Filing - Exhibit D" xfId="6286"/>
    <cellStyle name="_Recon to Darrin's 5.11.05 proforma_2009 GRC Compl Filing - Exhibit D 2" xfId="6287"/>
    <cellStyle name="_Recon to Darrin's 5.11.05 proforma_2009 GRC Compl Filing - Exhibit D_DEM-WP(C) ENERG10C--ctn Mid-C_042010 2010GRC" xfId="6288"/>
    <cellStyle name="_Recon to Darrin's 5.11.05 proforma_3.01 Income Statement" xfId="105"/>
    <cellStyle name="_Recon to Darrin's 5.11.05 proforma_4 31 Regulatory Assets and Liabilities  7 06- Exhibit D" xfId="6289"/>
    <cellStyle name="_Recon to Darrin's 5.11.05 proforma_4 31 Regulatory Assets and Liabilities  7 06- Exhibit D 2" xfId="6290"/>
    <cellStyle name="_Recon to Darrin's 5.11.05 proforma_4 31 Regulatory Assets and Liabilities  7 06- Exhibit D 2 2" xfId="6291"/>
    <cellStyle name="_Recon to Darrin's 5.11.05 proforma_4 31 Regulatory Assets and Liabilities  7 06- Exhibit D 3" xfId="6292"/>
    <cellStyle name="_Recon to Darrin's 5.11.05 proforma_4 31 Regulatory Assets and Liabilities  7 06- Exhibit D 4" xfId="6293"/>
    <cellStyle name="_Recon to Darrin's 5.11.05 proforma_4 31 Regulatory Assets and Liabilities  7 06- Exhibit D_DEM-WP(C) ENERG10C--ctn Mid-C_042010 2010GRC" xfId="6294"/>
    <cellStyle name="_Recon to Darrin's 5.11.05 proforma_4 31 Regulatory Assets and Liabilities  7 06- Exhibit D_NIM Summary" xfId="6295"/>
    <cellStyle name="_Recon to Darrin's 5.11.05 proforma_4 31 Regulatory Assets and Liabilities  7 06- Exhibit D_NIM Summary 2" xfId="6296"/>
    <cellStyle name="_Recon to Darrin's 5.11.05 proforma_4 31 Regulatory Assets and Liabilities  7 06- Exhibit D_NIM Summary_DEM-WP(C) ENERG10C--ctn Mid-C_042010 2010GRC" xfId="6297"/>
    <cellStyle name="_Recon to Darrin's 5.11.05 proforma_4 31 Regulatory Assets and Liabilities  7 06- Exhibit D_NIM+O&amp;M" xfId="6298"/>
    <cellStyle name="_Recon to Darrin's 5.11.05 proforma_4 31 Regulatory Assets and Liabilities  7 06- Exhibit D_NIM+O&amp;M Monthly" xfId="6299"/>
    <cellStyle name="_Recon to Darrin's 5.11.05 proforma_4 31E Reg Asset  Liab and EXH D" xfId="6300"/>
    <cellStyle name="_Recon to Darrin's 5.11.05 proforma_4 31E Reg Asset  Liab and EXH D _ Aug 10 Filing (2)" xfId="6301"/>
    <cellStyle name="_Recon to Darrin's 5.11.05 proforma_4 32 Regulatory Assets and Liabilities  7 06- Exhibit D" xfId="6302"/>
    <cellStyle name="_Recon to Darrin's 5.11.05 proforma_4 32 Regulatory Assets and Liabilities  7 06- Exhibit D 2" xfId="6303"/>
    <cellStyle name="_Recon to Darrin's 5.11.05 proforma_4 32 Regulatory Assets and Liabilities  7 06- Exhibit D 2 2" xfId="6304"/>
    <cellStyle name="_Recon to Darrin's 5.11.05 proforma_4 32 Regulatory Assets and Liabilities  7 06- Exhibit D 3" xfId="6305"/>
    <cellStyle name="_Recon to Darrin's 5.11.05 proforma_4 32 Regulatory Assets and Liabilities  7 06- Exhibit D 4" xfId="6306"/>
    <cellStyle name="_Recon to Darrin's 5.11.05 proforma_4 32 Regulatory Assets and Liabilities  7 06- Exhibit D_DEM-WP(C) ENERG10C--ctn Mid-C_042010 2010GRC" xfId="6307"/>
    <cellStyle name="_Recon to Darrin's 5.11.05 proforma_4 32 Regulatory Assets and Liabilities  7 06- Exhibit D_NIM Summary" xfId="6308"/>
    <cellStyle name="_Recon to Darrin's 5.11.05 proforma_4 32 Regulatory Assets and Liabilities  7 06- Exhibit D_NIM Summary 2" xfId="6309"/>
    <cellStyle name="_Recon to Darrin's 5.11.05 proforma_4 32 Regulatory Assets and Liabilities  7 06- Exhibit D_NIM Summary_DEM-WP(C) ENERG10C--ctn Mid-C_042010 2010GRC" xfId="6310"/>
    <cellStyle name="_Recon to Darrin's 5.11.05 proforma_4 32 Regulatory Assets and Liabilities  7 06- Exhibit D_NIM+O&amp;M" xfId="6311"/>
    <cellStyle name="_Recon to Darrin's 5.11.05 proforma_4 32 Regulatory Assets and Liabilities  7 06- Exhibit D_NIM+O&amp;M Monthly" xfId="6312"/>
    <cellStyle name="_Recon to Darrin's 5.11.05 proforma_ACCOUNTS" xfId="6313"/>
    <cellStyle name="_Recon to Darrin's 5.11.05 proforma_AURORA Total New" xfId="6314"/>
    <cellStyle name="_Recon to Darrin's 5.11.05 proforma_AURORA Total New 2" xfId="6315"/>
    <cellStyle name="_Recon to Darrin's 5.11.05 proforma_Book2" xfId="6316"/>
    <cellStyle name="_Recon to Darrin's 5.11.05 proforma_Book2 2" xfId="6317"/>
    <cellStyle name="_Recon to Darrin's 5.11.05 proforma_Book2 2 2" xfId="6318"/>
    <cellStyle name="_Recon to Darrin's 5.11.05 proforma_Book2 3" xfId="6319"/>
    <cellStyle name="_Recon to Darrin's 5.11.05 proforma_Book2 4" xfId="6320"/>
    <cellStyle name="_Recon to Darrin's 5.11.05 proforma_Book2_Adj Bench DR 3 for Initial Briefs (Electric)" xfId="6321"/>
    <cellStyle name="_Recon to Darrin's 5.11.05 proforma_Book2_Adj Bench DR 3 for Initial Briefs (Electric) 2" xfId="6322"/>
    <cellStyle name="_Recon to Darrin's 5.11.05 proforma_Book2_Adj Bench DR 3 for Initial Briefs (Electric) 2 2" xfId="6323"/>
    <cellStyle name="_Recon to Darrin's 5.11.05 proforma_Book2_Adj Bench DR 3 for Initial Briefs (Electric) 3" xfId="6324"/>
    <cellStyle name="_Recon to Darrin's 5.11.05 proforma_Book2_Adj Bench DR 3 for Initial Briefs (Electric) 4" xfId="6325"/>
    <cellStyle name="_Recon to Darrin's 5.11.05 proforma_Book2_Adj Bench DR 3 for Initial Briefs (Electric)_DEM-WP(C) ENERG10C--ctn Mid-C_042010 2010GRC" xfId="6326"/>
    <cellStyle name="_Recon to Darrin's 5.11.05 proforma_Book2_DEM-WP(C) ENERG10C--ctn Mid-C_042010 2010GRC" xfId="6327"/>
    <cellStyle name="_Recon to Darrin's 5.11.05 proforma_Book2_Electric Rev Req Model (2009 GRC) Rebuttal" xfId="6328"/>
    <cellStyle name="_Recon to Darrin's 5.11.05 proforma_Book2_Electric Rev Req Model (2009 GRC) Rebuttal 2" xfId="6329"/>
    <cellStyle name="_Recon to Darrin's 5.11.05 proforma_Book2_Electric Rev Req Model (2009 GRC) Rebuttal 2 2" xfId="6330"/>
    <cellStyle name="_Recon to Darrin's 5.11.05 proforma_Book2_Electric Rev Req Model (2009 GRC) Rebuttal 3" xfId="6331"/>
    <cellStyle name="_Recon to Darrin's 5.11.05 proforma_Book2_Electric Rev Req Model (2009 GRC) Rebuttal 4" xfId="6332"/>
    <cellStyle name="_Recon to Darrin's 5.11.05 proforma_Book2_Electric Rev Req Model (2009 GRC) Rebuttal REmoval of New  WH Solar AdjustMI" xfId="6333"/>
    <cellStyle name="_Recon to Darrin's 5.11.05 proforma_Book2_Electric Rev Req Model (2009 GRC) Rebuttal REmoval of New  WH Solar AdjustMI 2" xfId="6334"/>
    <cellStyle name="_Recon to Darrin's 5.11.05 proforma_Book2_Electric Rev Req Model (2009 GRC) Rebuttal REmoval of New  WH Solar AdjustMI 2 2" xfId="6335"/>
    <cellStyle name="_Recon to Darrin's 5.11.05 proforma_Book2_Electric Rev Req Model (2009 GRC) Rebuttal REmoval of New  WH Solar AdjustMI 3" xfId="6336"/>
    <cellStyle name="_Recon to Darrin's 5.11.05 proforma_Book2_Electric Rev Req Model (2009 GRC) Rebuttal REmoval of New  WH Solar AdjustMI 4" xfId="6337"/>
    <cellStyle name="_Recon to Darrin's 5.11.05 proforma_Book2_Electric Rev Req Model (2009 GRC) Rebuttal REmoval of New  WH Solar AdjustMI_DEM-WP(C) ENERG10C--ctn Mid-C_042010 2010GRC" xfId="6338"/>
    <cellStyle name="_Recon to Darrin's 5.11.05 proforma_Book2_Electric Rev Req Model (2009 GRC) Revised 01-18-2010" xfId="6339"/>
    <cellStyle name="_Recon to Darrin's 5.11.05 proforma_Book2_Electric Rev Req Model (2009 GRC) Revised 01-18-2010 2" xfId="6340"/>
    <cellStyle name="_Recon to Darrin's 5.11.05 proforma_Book2_Electric Rev Req Model (2009 GRC) Revised 01-18-2010 2 2" xfId="6341"/>
    <cellStyle name="_Recon to Darrin's 5.11.05 proforma_Book2_Electric Rev Req Model (2009 GRC) Revised 01-18-2010 3" xfId="6342"/>
    <cellStyle name="_Recon to Darrin's 5.11.05 proforma_Book2_Electric Rev Req Model (2009 GRC) Revised 01-18-2010 4" xfId="6343"/>
    <cellStyle name="_Recon to Darrin's 5.11.05 proforma_Book2_Electric Rev Req Model (2009 GRC) Revised 01-18-2010_DEM-WP(C) ENERG10C--ctn Mid-C_042010 2010GRC" xfId="6344"/>
    <cellStyle name="_Recon to Darrin's 5.11.05 proforma_Book2_Final Order Electric EXHIBIT A-1" xfId="6345"/>
    <cellStyle name="_Recon to Darrin's 5.11.05 proforma_Book2_Final Order Electric EXHIBIT A-1 2" xfId="6346"/>
    <cellStyle name="_Recon to Darrin's 5.11.05 proforma_Book2_Final Order Electric EXHIBIT A-1 2 2" xfId="6347"/>
    <cellStyle name="_Recon to Darrin's 5.11.05 proforma_Book2_Final Order Electric EXHIBIT A-1 3" xfId="6348"/>
    <cellStyle name="_Recon to Darrin's 5.11.05 proforma_Book2_Final Order Electric EXHIBIT A-1 4" xfId="6349"/>
    <cellStyle name="_Recon to Darrin's 5.11.05 proforma_Book4" xfId="6350"/>
    <cellStyle name="_Recon to Darrin's 5.11.05 proforma_Book4 2" xfId="6351"/>
    <cellStyle name="_Recon to Darrin's 5.11.05 proforma_Book4 2 2" xfId="6352"/>
    <cellStyle name="_Recon to Darrin's 5.11.05 proforma_Book4 3" xfId="6353"/>
    <cellStyle name="_Recon to Darrin's 5.11.05 proforma_Book4 4" xfId="6354"/>
    <cellStyle name="_Recon to Darrin's 5.11.05 proforma_Book4_DEM-WP(C) ENERG10C--ctn Mid-C_042010 2010GRC" xfId="6355"/>
    <cellStyle name="_Recon to Darrin's 5.11.05 proforma_Book9" xfId="106"/>
    <cellStyle name="_Recon to Darrin's 5.11.05 proforma_Book9 2" xfId="6356"/>
    <cellStyle name="_Recon to Darrin's 5.11.05 proforma_Book9 2 2" xfId="6357"/>
    <cellStyle name="_Recon to Darrin's 5.11.05 proforma_Book9 3" xfId="6358"/>
    <cellStyle name="_Recon to Darrin's 5.11.05 proforma_Book9 4" xfId="6359"/>
    <cellStyle name="_Recon to Darrin's 5.11.05 proforma_Book9_DEM-WP(C) ENERG10C--ctn Mid-C_042010 2010GRC" xfId="6360"/>
    <cellStyle name="_Recon to Darrin's 5.11.05 proforma_Check the Interest Calculation" xfId="6361"/>
    <cellStyle name="_Recon to Darrin's 5.11.05 proforma_Check the Interest Calculation_Scenario 1 REC vs PTC Offset" xfId="6362"/>
    <cellStyle name="_Recon to Darrin's 5.11.05 proforma_Check the Interest Calculation_Scenario 3" xfId="6363"/>
    <cellStyle name="_Recon to Darrin's 5.11.05 proforma_Chelan PUD Power Costs (8-10)" xfId="6364"/>
    <cellStyle name="_Recon to Darrin's 5.11.05 proforma_DEM-WP(C) Chelan Power Costs" xfId="6365"/>
    <cellStyle name="_Recon to Darrin's 5.11.05 proforma_DEM-WP(C) ENERG10C--ctn Mid-C_042010 2010GRC" xfId="6366"/>
    <cellStyle name="_Recon to Darrin's 5.11.05 proforma_DEM-WP(C) Gas Transport 2010GRC" xfId="6367"/>
    <cellStyle name="_Recon to Darrin's 5.11.05 proforma_Exhibit D fr R Gho 12-31-08" xfId="6368"/>
    <cellStyle name="_Recon to Darrin's 5.11.05 proforma_Exhibit D fr R Gho 12-31-08 2" xfId="6369"/>
    <cellStyle name="_Recon to Darrin's 5.11.05 proforma_Exhibit D fr R Gho 12-31-08 3" xfId="6370"/>
    <cellStyle name="_Recon to Darrin's 5.11.05 proforma_Exhibit D fr R Gho 12-31-08 v2" xfId="6371"/>
    <cellStyle name="_Recon to Darrin's 5.11.05 proforma_Exhibit D fr R Gho 12-31-08 v2 2" xfId="6372"/>
    <cellStyle name="_Recon to Darrin's 5.11.05 proforma_Exhibit D fr R Gho 12-31-08 v2 3" xfId="6373"/>
    <cellStyle name="_Recon to Darrin's 5.11.05 proforma_Exhibit D fr R Gho 12-31-08 v2_DEM-WP(C) ENERG10C--ctn Mid-C_042010 2010GRC" xfId="6374"/>
    <cellStyle name="_Recon to Darrin's 5.11.05 proforma_Exhibit D fr R Gho 12-31-08 v2_NIM Summary" xfId="6375"/>
    <cellStyle name="_Recon to Darrin's 5.11.05 proforma_Exhibit D fr R Gho 12-31-08 v2_NIM Summary 2" xfId="6376"/>
    <cellStyle name="_Recon to Darrin's 5.11.05 proforma_Exhibit D fr R Gho 12-31-08 v2_NIM Summary_DEM-WP(C) ENERG10C--ctn Mid-C_042010 2010GRC" xfId="6377"/>
    <cellStyle name="_Recon to Darrin's 5.11.05 proforma_Exhibit D fr R Gho 12-31-08_DEM-WP(C) ENERG10C--ctn Mid-C_042010 2010GRC" xfId="6378"/>
    <cellStyle name="_Recon to Darrin's 5.11.05 proforma_Exhibit D fr R Gho 12-31-08_NIM Summary" xfId="6379"/>
    <cellStyle name="_Recon to Darrin's 5.11.05 proforma_Exhibit D fr R Gho 12-31-08_NIM Summary 2" xfId="6380"/>
    <cellStyle name="_Recon to Darrin's 5.11.05 proforma_Exhibit D fr R Gho 12-31-08_NIM Summary_DEM-WP(C) ENERG10C--ctn Mid-C_042010 2010GRC" xfId="6381"/>
    <cellStyle name="_Recon to Darrin's 5.11.05 proforma_Gas Rev Req Model (2010 GRC)" xfId="6382"/>
    <cellStyle name="_Recon to Darrin's 5.11.05 proforma_Hopkins Ridge Prepaid Tran - Interest Earned RY 12ME Feb  '11" xfId="6383"/>
    <cellStyle name="_Recon to Darrin's 5.11.05 proforma_Hopkins Ridge Prepaid Tran - Interest Earned RY 12ME Feb  '11 2" xfId="6384"/>
    <cellStyle name="_Recon to Darrin's 5.11.05 proforma_Hopkins Ridge Prepaid Tran - Interest Earned RY 12ME Feb  '11_DEM-WP(C) ENERG10C--ctn Mid-C_042010 2010GRC" xfId="6385"/>
    <cellStyle name="_Recon to Darrin's 5.11.05 proforma_Hopkins Ridge Prepaid Tran - Interest Earned RY 12ME Feb  '11_NIM Summary" xfId="6386"/>
    <cellStyle name="_Recon to Darrin's 5.11.05 proforma_Hopkins Ridge Prepaid Tran - Interest Earned RY 12ME Feb  '11_NIM Summary 2" xfId="6387"/>
    <cellStyle name="_Recon to Darrin's 5.11.05 proforma_Hopkins Ridge Prepaid Tran - Interest Earned RY 12ME Feb  '11_NIM Summary_DEM-WP(C) ENERG10C--ctn Mid-C_042010 2010GRC" xfId="6388"/>
    <cellStyle name="_Recon to Darrin's 5.11.05 proforma_Hopkins Ridge Prepaid Tran - Interest Earned RY 12ME Feb  '11_Transmission Workbook for May BOD" xfId="6389"/>
    <cellStyle name="_Recon to Darrin's 5.11.05 proforma_Hopkins Ridge Prepaid Tran - Interest Earned RY 12ME Feb  '11_Transmission Workbook for May BOD 2" xfId="6390"/>
    <cellStyle name="_Recon to Darrin's 5.11.05 proforma_Hopkins Ridge Prepaid Tran - Interest Earned RY 12ME Feb  '11_Transmission Workbook for May BOD_DEM-WP(C) ENERG10C--ctn Mid-C_042010 2010GRC" xfId="6391"/>
    <cellStyle name="_Recon to Darrin's 5.11.05 proforma_INPUTS" xfId="6392"/>
    <cellStyle name="_Recon to Darrin's 5.11.05 proforma_INPUTS 2" xfId="6393"/>
    <cellStyle name="_Recon to Darrin's 5.11.05 proforma_INPUTS 2 2" xfId="6394"/>
    <cellStyle name="_Recon to Darrin's 5.11.05 proforma_INPUTS 3" xfId="6395"/>
    <cellStyle name="_Recon to Darrin's 5.11.05 proforma_LSRWEP LGIA like Acctg Petition Aug 2010" xfId="6396"/>
    <cellStyle name="_Recon to Darrin's 5.11.05 proforma_NIM Summary" xfId="6397"/>
    <cellStyle name="_Recon to Darrin's 5.11.05 proforma_NIM Summary 09GRC" xfId="6398"/>
    <cellStyle name="_Recon to Darrin's 5.11.05 proforma_NIM Summary 09GRC 2" xfId="6399"/>
    <cellStyle name="_Recon to Darrin's 5.11.05 proforma_NIM Summary 09GRC_DEM-WP(C) ENERG10C--ctn Mid-C_042010 2010GRC" xfId="6400"/>
    <cellStyle name="_Recon to Darrin's 5.11.05 proforma_NIM Summary 2" xfId="6401"/>
    <cellStyle name="_Recon to Darrin's 5.11.05 proforma_NIM Summary 3" xfId="6402"/>
    <cellStyle name="_Recon to Darrin's 5.11.05 proforma_NIM Summary 4" xfId="6403"/>
    <cellStyle name="_Recon to Darrin's 5.11.05 proforma_NIM Summary 5" xfId="6404"/>
    <cellStyle name="_Recon to Darrin's 5.11.05 proforma_NIM Summary 6" xfId="6405"/>
    <cellStyle name="_Recon to Darrin's 5.11.05 proforma_NIM Summary 7" xfId="6406"/>
    <cellStyle name="_Recon to Darrin's 5.11.05 proforma_NIM Summary 8" xfId="6407"/>
    <cellStyle name="_Recon to Darrin's 5.11.05 proforma_NIM Summary 9" xfId="6408"/>
    <cellStyle name="_Recon to Darrin's 5.11.05 proforma_NIM Summary_DEM-WP(C) ENERG10C--ctn Mid-C_042010 2010GRC" xfId="6409"/>
    <cellStyle name="_Recon to Darrin's 5.11.05 proforma_NIM+O&amp;M" xfId="6410"/>
    <cellStyle name="_Recon to Darrin's 5.11.05 proforma_NIM+O&amp;M 2" xfId="6411"/>
    <cellStyle name="_Recon to Darrin's 5.11.05 proforma_NIM+O&amp;M Monthly" xfId="6412"/>
    <cellStyle name="_Recon to Darrin's 5.11.05 proforma_NIM+O&amp;M Monthly 2" xfId="6413"/>
    <cellStyle name="_Recon to Darrin's 5.11.05 proforma_PCA 10 -  Exhibit D from A Kellogg Jan 2011" xfId="6414"/>
    <cellStyle name="_Recon to Darrin's 5.11.05 proforma_PCA 10 -  Exhibit D from A Kellogg July 2011" xfId="6415"/>
    <cellStyle name="_Recon to Darrin's 5.11.05 proforma_PCA 10 -  Exhibit D from S Free Rcv'd 12-11" xfId="6416"/>
    <cellStyle name="_Recon to Darrin's 5.11.05 proforma_PCA 7 - Exhibit D update 11_30_08 (2)" xfId="6417"/>
    <cellStyle name="_Recon to Darrin's 5.11.05 proforma_PCA 7 - Exhibit D update 11_30_08 (2) 2" xfId="6418"/>
    <cellStyle name="_Recon to Darrin's 5.11.05 proforma_PCA 7 - Exhibit D update 11_30_08 (2) 2 2" xfId="6419"/>
    <cellStyle name="_Recon to Darrin's 5.11.05 proforma_PCA 7 - Exhibit D update 11_30_08 (2) 3" xfId="6420"/>
    <cellStyle name="_Recon to Darrin's 5.11.05 proforma_PCA 7 - Exhibit D update 11_30_08 (2) 4" xfId="6421"/>
    <cellStyle name="_Recon to Darrin's 5.11.05 proforma_PCA 7 - Exhibit D update 11_30_08 (2)_DEM-WP(C) ENERG10C--ctn Mid-C_042010 2010GRC" xfId="6422"/>
    <cellStyle name="_Recon to Darrin's 5.11.05 proforma_PCA 7 - Exhibit D update 11_30_08 (2)_NIM Summary" xfId="6423"/>
    <cellStyle name="_Recon to Darrin's 5.11.05 proforma_PCA 7 - Exhibit D update 11_30_08 (2)_NIM Summary 2" xfId="6424"/>
    <cellStyle name="_Recon to Darrin's 5.11.05 proforma_PCA 7 - Exhibit D update 11_30_08 (2)_NIM Summary_DEM-WP(C) ENERG10C--ctn Mid-C_042010 2010GRC" xfId="6425"/>
    <cellStyle name="_Recon to Darrin's 5.11.05 proforma_PCA 8 - Exhibit D update 12_31_09" xfId="6426"/>
    <cellStyle name="_Recon to Darrin's 5.11.05 proforma_PCA 8 - Exhibit D update 12_31_09 2" xfId="6427"/>
    <cellStyle name="_Recon to Darrin's 5.11.05 proforma_PCA 9 -  Exhibit D April 2010" xfId="6428"/>
    <cellStyle name="_Recon to Darrin's 5.11.05 proforma_PCA 9 -  Exhibit D April 2010 (3)" xfId="6429"/>
    <cellStyle name="_Recon to Darrin's 5.11.05 proforma_PCA 9 -  Exhibit D April 2010 (3) 2" xfId="6430"/>
    <cellStyle name="_Recon to Darrin's 5.11.05 proforma_PCA 9 -  Exhibit D April 2010 (3)_DEM-WP(C) ENERG10C--ctn Mid-C_042010 2010GRC" xfId="6431"/>
    <cellStyle name="_Recon to Darrin's 5.11.05 proforma_PCA 9 -  Exhibit D April 2010 2" xfId="6432"/>
    <cellStyle name="_Recon to Darrin's 5.11.05 proforma_PCA 9 -  Exhibit D April 2010 3" xfId="6433"/>
    <cellStyle name="_Recon to Darrin's 5.11.05 proforma_PCA 9 -  Exhibit D Feb 2010" xfId="6434"/>
    <cellStyle name="_Recon to Darrin's 5.11.05 proforma_PCA 9 -  Exhibit D Feb 2010 2" xfId="6435"/>
    <cellStyle name="_Recon to Darrin's 5.11.05 proforma_PCA 9 -  Exhibit D Feb 2010 v2" xfId="6436"/>
    <cellStyle name="_Recon to Darrin's 5.11.05 proforma_PCA 9 -  Exhibit D Feb 2010 v2 2" xfId="6437"/>
    <cellStyle name="_Recon to Darrin's 5.11.05 proforma_PCA 9 -  Exhibit D Feb 2010 WF" xfId="6438"/>
    <cellStyle name="_Recon to Darrin's 5.11.05 proforma_PCA 9 -  Exhibit D Feb 2010 WF 2" xfId="6439"/>
    <cellStyle name="_Recon to Darrin's 5.11.05 proforma_PCA 9 -  Exhibit D Jan 2010" xfId="6440"/>
    <cellStyle name="_Recon to Darrin's 5.11.05 proforma_PCA 9 -  Exhibit D Jan 2010 2" xfId="6441"/>
    <cellStyle name="_Recon to Darrin's 5.11.05 proforma_PCA 9 -  Exhibit D March 2010 (2)" xfId="6442"/>
    <cellStyle name="_Recon to Darrin's 5.11.05 proforma_PCA 9 -  Exhibit D March 2010 (2) 2" xfId="6443"/>
    <cellStyle name="_Recon to Darrin's 5.11.05 proforma_PCA 9 -  Exhibit D Nov 2010" xfId="6444"/>
    <cellStyle name="_Recon to Darrin's 5.11.05 proforma_PCA 9 -  Exhibit D Nov 2010 2" xfId="6445"/>
    <cellStyle name="_Recon to Darrin's 5.11.05 proforma_PCA 9 - Exhibit D at August 2010" xfId="6446"/>
    <cellStyle name="_Recon to Darrin's 5.11.05 proforma_PCA 9 - Exhibit D at August 2010 2" xfId="6447"/>
    <cellStyle name="_Recon to Darrin's 5.11.05 proforma_PCA 9 - Exhibit D June 2010 GRC" xfId="6448"/>
    <cellStyle name="_Recon to Darrin's 5.11.05 proforma_PCA 9 - Exhibit D June 2010 GRC 2" xfId="6449"/>
    <cellStyle name="_Recon to Darrin's 5.11.05 proforma_Power Costs - Comparison bx Rbtl-Staff-Jt-PC" xfId="6450"/>
    <cellStyle name="_Recon to Darrin's 5.11.05 proforma_Power Costs - Comparison bx Rbtl-Staff-Jt-PC 2" xfId="6451"/>
    <cellStyle name="_Recon to Darrin's 5.11.05 proforma_Power Costs - Comparison bx Rbtl-Staff-Jt-PC 2 2" xfId="6452"/>
    <cellStyle name="_Recon to Darrin's 5.11.05 proforma_Power Costs - Comparison bx Rbtl-Staff-Jt-PC 3" xfId="6453"/>
    <cellStyle name="_Recon to Darrin's 5.11.05 proforma_Power Costs - Comparison bx Rbtl-Staff-Jt-PC 4" xfId="6454"/>
    <cellStyle name="_Recon to Darrin's 5.11.05 proforma_Power Costs - Comparison bx Rbtl-Staff-Jt-PC_Adj Bench DR 3 for Initial Briefs (Electric)" xfId="6455"/>
    <cellStyle name="_Recon to Darrin's 5.11.05 proforma_Power Costs - Comparison bx Rbtl-Staff-Jt-PC_Adj Bench DR 3 for Initial Briefs (Electric) 2" xfId="6456"/>
    <cellStyle name="_Recon to Darrin's 5.11.05 proforma_Power Costs - Comparison bx Rbtl-Staff-Jt-PC_Adj Bench DR 3 for Initial Briefs (Electric) 2 2" xfId="6457"/>
    <cellStyle name="_Recon to Darrin's 5.11.05 proforma_Power Costs - Comparison bx Rbtl-Staff-Jt-PC_Adj Bench DR 3 for Initial Briefs (Electric) 3" xfId="6458"/>
    <cellStyle name="_Recon to Darrin's 5.11.05 proforma_Power Costs - Comparison bx Rbtl-Staff-Jt-PC_Adj Bench DR 3 for Initial Briefs (Electric) 4" xfId="6459"/>
    <cellStyle name="_Recon to Darrin's 5.11.05 proforma_Power Costs - Comparison bx Rbtl-Staff-Jt-PC_Adj Bench DR 3 for Initial Briefs (Electric)_DEM-WP(C) ENERG10C--ctn Mid-C_042010 2010GRC" xfId="6460"/>
    <cellStyle name="_Recon to Darrin's 5.11.05 proforma_Power Costs - Comparison bx Rbtl-Staff-Jt-PC_DEM-WP(C) ENERG10C--ctn Mid-C_042010 2010GRC" xfId="6461"/>
    <cellStyle name="_Recon to Darrin's 5.11.05 proforma_Power Costs - Comparison bx Rbtl-Staff-Jt-PC_Electric Rev Req Model (2009 GRC) Rebuttal" xfId="6462"/>
    <cellStyle name="_Recon to Darrin's 5.11.05 proforma_Power Costs - Comparison bx Rbtl-Staff-Jt-PC_Electric Rev Req Model (2009 GRC) Rebuttal 2" xfId="6463"/>
    <cellStyle name="_Recon to Darrin's 5.11.05 proforma_Power Costs - Comparison bx Rbtl-Staff-Jt-PC_Electric Rev Req Model (2009 GRC) Rebuttal 2 2" xfId="6464"/>
    <cellStyle name="_Recon to Darrin's 5.11.05 proforma_Power Costs - Comparison bx Rbtl-Staff-Jt-PC_Electric Rev Req Model (2009 GRC) Rebuttal 3" xfId="6465"/>
    <cellStyle name="_Recon to Darrin's 5.11.05 proforma_Power Costs - Comparison bx Rbtl-Staff-Jt-PC_Electric Rev Req Model (2009 GRC) Rebuttal 4" xfId="6466"/>
    <cellStyle name="_Recon to Darrin's 5.11.05 proforma_Power Costs - Comparison bx Rbtl-Staff-Jt-PC_Electric Rev Req Model (2009 GRC) Rebuttal REmoval of New  WH Solar AdjustMI" xfId="6467"/>
    <cellStyle name="_Recon to Darrin's 5.11.05 proforma_Power Costs - Comparison bx Rbtl-Staff-Jt-PC_Electric Rev Req Model (2009 GRC) Rebuttal REmoval of New  WH Solar AdjustMI 2" xfId="6468"/>
    <cellStyle name="_Recon to Darrin's 5.11.05 proforma_Power Costs - Comparison bx Rbtl-Staff-Jt-PC_Electric Rev Req Model (2009 GRC) Rebuttal REmoval of New  WH Solar AdjustMI 2 2" xfId="6469"/>
    <cellStyle name="_Recon to Darrin's 5.11.05 proforma_Power Costs - Comparison bx Rbtl-Staff-Jt-PC_Electric Rev Req Model (2009 GRC) Rebuttal REmoval of New  WH Solar AdjustMI 3" xfId="6470"/>
    <cellStyle name="_Recon to Darrin's 5.11.05 proforma_Power Costs - Comparison bx Rbtl-Staff-Jt-PC_Electric Rev Req Model (2009 GRC) Rebuttal REmoval of New  WH Solar AdjustMI 4" xfId="6471"/>
    <cellStyle name="_Recon to Darrin's 5.11.05 proforma_Power Costs - Comparison bx Rbtl-Staff-Jt-PC_Electric Rev Req Model (2009 GRC) Rebuttal REmoval of New  WH Solar AdjustMI_DEM-WP(C) ENERG10C--ctn Mid-C_042010 2010GRC" xfId="6472"/>
    <cellStyle name="_Recon to Darrin's 5.11.05 proforma_Power Costs - Comparison bx Rbtl-Staff-Jt-PC_Electric Rev Req Model (2009 GRC) Revised 01-18-2010" xfId="6473"/>
    <cellStyle name="_Recon to Darrin's 5.11.05 proforma_Power Costs - Comparison bx Rbtl-Staff-Jt-PC_Electric Rev Req Model (2009 GRC) Revised 01-18-2010 2" xfId="6474"/>
    <cellStyle name="_Recon to Darrin's 5.11.05 proforma_Power Costs - Comparison bx Rbtl-Staff-Jt-PC_Electric Rev Req Model (2009 GRC) Revised 01-18-2010 2 2" xfId="6475"/>
    <cellStyle name="_Recon to Darrin's 5.11.05 proforma_Power Costs - Comparison bx Rbtl-Staff-Jt-PC_Electric Rev Req Model (2009 GRC) Revised 01-18-2010 3" xfId="6476"/>
    <cellStyle name="_Recon to Darrin's 5.11.05 proforma_Power Costs - Comparison bx Rbtl-Staff-Jt-PC_Electric Rev Req Model (2009 GRC) Revised 01-18-2010 4" xfId="6477"/>
    <cellStyle name="_Recon to Darrin's 5.11.05 proforma_Power Costs - Comparison bx Rbtl-Staff-Jt-PC_Electric Rev Req Model (2009 GRC) Revised 01-18-2010_DEM-WP(C) ENERG10C--ctn Mid-C_042010 2010GRC" xfId="6478"/>
    <cellStyle name="_Recon to Darrin's 5.11.05 proforma_Power Costs - Comparison bx Rbtl-Staff-Jt-PC_Final Order Electric EXHIBIT A-1" xfId="6479"/>
    <cellStyle name="_Recon to Darrin's 5.11.05 proforma_Power Costs - Comparison bx Rbtl-Staff-Jt-PC_Final Order Electric EXHIBIT A-1 2" xfId="6480"/>
    <cellStyle name="_Recon to Darrin's 5.11.05 proforma_Power Costs - Comparison bx Rbtl-Staff-Jt-PC_Final Order Electric EXHIBIT A-1 2 2" xfId="6481"/>
    <cellStyle name="_Recon to Darrin's 5.11.05 proforma_Power Costs - Comparison bx Rbtl-Staff-Jt-PC_Final Order Electric EXHIBIT A-1 3" xfId="6482"/>
    <cellStyle name="_Recon to Darrin's 5.11.05 proforma_Power Costs - Comparison bx Rbtl-Staff-Jt-PC_Final Order Electric EXHIBIT A-1 4" xfId="6483"/>
    <cellStyle name="_Recon to Darrin's 5.11.05 proforma_Production Adj 4.37" xfId="6484"/>
    <cellStyle name="_Recon to Darrin's 5.11.05 proforma_Production Adj 4.37 2" xfId="6485"/>
    <cellStyle name="_Recon to Darrin's 5.11.05 proforma_Production Adj 4.37 2 2" xfId="6486"/>
    <cellStyle name="_Recon to Darrin's 5.11.05 proforma_Production Adj 4.37 3" xfId="6487"/>
    <cellStyle name="_Recon to Darrin's 5.11.05 proforma_Purchased Power Adj 4.03" xfId="6488"/>
    <cellStyle name="_Recon to Darrin's 5.11.05 proforma_Purchased Power Adj 4.03 2" xfId="6489"/>
    <cellStyle name="_Recon to Darrin's 5.11.05 proforma_Purchased Power Adj 4.03 2 2" xfId="6490"/>
    <cellStyle name="_Recon to Darrin's 5.11.05 proforma_Purchased Power Adj 4.03 3" xfId="6491"/>
    <cellStyle name="_Recon to Darrin's 5.11.05 proforma_Rebuttal Power Costs" xfId="6492"/>
    <cellStyle name="_Recon to Darrin's 5.11.05 proforma_Rebuttal Power Costs 2" xfId="6493"/>
    <cellStyle name="_Recon to Darrin's 5.11.05 proforma_Rebuttal Power Costs 2 2" xfId="6494"/>
    <cellStyle name="_Recon to Darrin's 5.11.05 proforma_Rebuttal Power Costs 3" xfId="6495"/>
    <cellStyle name="_Recon to Darrin's 5.11.05 proforma_Rebuttal Power Costs 4" xfId="6496"/>
    <cellStyle name="_Recon to Darrin's 5.11.05 proforma_Rebuttal Power Costs_Adj Bench DR 3 for Initial Briefs (Electric)" xfId="6497"/>
    <cellStyle name="_Recon to Darrin's 5.11.05 proforma_Rebuttal Power Costs_Adj Bench DR 3 for Initial Briefs (Electric) 2" xfId="6498"/>
    <cellStyle name="_Recon to Darrin's 5.11.05 proforma_Rebuttal Power Costs_Adj Bench DR 3 for Initial Briefs (Electric) 2 2" xfId="6499"/>
    <cellStyle name="_Recon to Darrin's 5.11.05 proforma_Rebuttal Power Costs_Adj Bench DR 3 for Initial Briefs (Electric) 3" xfId="6500"/>
    <cellStyle name="_Recon to Darrin's 5.11.05 proforma_Rebuttal Power Costs_Adj Bench DR 3 for Initial Briefs (Electric) 4" xfId="6501"/>
    <cellStyle name="_Recon to Darrin's 5.11.05 proforma_Rebuttal Power Costs_Adj Bench DR 3 for Initial Briefs (Electric)_DEM-WP(C) ENERG10C--ctn Mid-C_042010 2010GRC" xfId="6502"/>
    <cellStyle name="_Recon to Darrin's 5.11.05 proforma_Rebuttal Power Costs_DEM-WP(C) ENERG10C--ctn Mid-C_042010 2010GRC" xfId="6503"/>
    <cellStyle name="_Recon to Darrin's 5.11.05 proforma_Rebuttal Power Costs_Electric Rev Req Model (2009 GRC) Rebuttal" xfId="6504"/>
    <cellStyle name="_Recon to Darrin's 5.11.05 proforma_Rebuttal Power Costs_Electric Rev Req Model (2009 GRC) Rebuttal 2" xfId="6505"/>
    <cellStyle name="_Recon to Darrin's 5.11.05 proforma_Rebuttal Power Costs_Electric Rev Req Model (2009 GRC) Rebuttal 2 2" xfId="6506"/>
    <cellStyle name="_Recon to Darrin's 5.11.05 proforma_Rebuttal Power Costs_Electric Rev Req Model (2009 GRC) Rebuttal 3" xfId="6507"/>
    <cellStyle name="_Recon to Darrin's 5.11.05 proforma_Rebuttal Power Costs_Electric Rev Req Model (2009 GRC) Rebuttal 4" xfId="6508"/>
    <cellStyle name="_Recon to Darrin's 5.11.05 proforma_Rebuttal Power Costs_Electric Rev Req Model (2009 GRC) Rebuttal REmoval of New  WH Solar AdjustMI" xfId="6509"/>
    <cellStyle name="_Recon to Darrin's 5.11.05 proforma_Rebuttal Power Costs_Electric Rev Req Model (2009 GRC) Rebuttal REmoval of New  WH Solar AdjustMI 2" xfId="6510"/>
    <cellStyle name="_Recon to Darrin's 5.11.05 proforma_Rebuttal Power Costs_Electric Rev Req Model (2009 GRC) Rebuttal REmoval of New  WH Solar AdjustMI 2 2" xfId="6511"/>
    <cellStyle name="_Recon to Darrin's 5.11.05 proforma_Rebuttal Power Costs_Electric Rev Req Model (2009 GRC) Rebuttal REmoval of New  WH Solar AdjustMI 3" xfId="6512"/>
    <cellStyle name="_Recon to Darrin's 5.11.05 proforma_Rebuttal Power Costs_Electric Rev Req Model (2009 GRC) Rebuttal REmoval of New  WH Solar AdjustMI 4" xfId="6513"/>
    <cellStyle name="_Recon to Darrin's 5.11.05 proforma_Rebuttal Power Costs_Electric Rev Req Model (2009 GRC) Rebuttal REmoval of New  WH Solar AdjustMI_DEM-WP(C) ENERG10C--ctn Mid-C_042010 2010GRC" xfId="6514"/>
    <cellStyle name="_Recon to Darrin's 5.11.05 proforma_Rebuttal Power Costs_Electric Rev Req Model (2009 GRC) Revised 01-18-2010" xfId="6515"/>
    <cellStyle name="_Recon to Darrin's 5.11.05 proforma_Rebuttal Power Costs_Electric Rev Req Model (2009 GRC) Revised 01-18-2010 2" xfId="6516"/>
    <cellStyle name="_Recon to Darrin's 5.11.05 proforma_Rebuttal Power Costs_Electric Rev Req Model (2009 GRC) Revised 01-18-2010 2 2" xfId="6517"/>
    <cellStyle name="_Recon to Darrin's 5.11.05 proforma_Rebuttal Power Costs_Electric Rev Req Model (2009 GRC) Revised 01-18-2010 3" xfId="6518"/>
    <cellStyle name="_Recon to Darrin's 5.11.05 proforma_Rebuttal Power Costs_Electric Rev Req Model (2009 GRC) Revised 01-18-2010 4" xfId="6519"/>
    <cellStyle name="_Recon to Darrin's 5.11.05 proforma_Rebuttal Power Costs_Electric Rev Req Model (2009 GRC) Revised 01-18-2010_DEM-WP(C) ENERG10C--ctn Mid-C_042010 2010GRC" xfId="6520"/>
    <cellStyle name="_Recon to Darrin's 5.11.05 proforma_Rebuttal Power Costs_Final Order Electric EXHIBIT A-1" xfId="6521"/>
    <cellStyle name="_Recon to Darrin's 5.11.05 proforma_Rebuttal Power Costs_Final Order Electric EXHIBIT A-1 2" xfId="6522"/>
    <cellStyle name="_Recon to Darrin's 5.11.05 proforma_Rebuttal Power Costs_Final Order Electric EXHIBIT A-1 2 2" xfId="6523"/>
    <cellStyle name="_Recon to Darrin's 5.11.05 proforma_Rebuttal Power Costs_Final Order Electric EXHIBIT A-1 3" xfId="6524"/>
    <cellStyle name="_Recon to Darrin's 5.11.05 proforma_Rebuttal Power Costs_Final Order Electric EXHIBIT A-1 4" xfId="6525"/>
    <cellStyle name="_Recon to Darrin's 5.11.05 proforma_ROR &amp; CONV FACTOR" xfId="6526"/>
    <cellStyle name="_Recon to Darrin's 5.11.05 proforma_ROR &amp; CONV FACTOR 2" xfId="6527"/>
    <cellStyle name="_Recon to Darrin's 5.11.05 proforma_ROR &amp; CONV FACTOR 2 2" xfId="6528"/>
    <cellStyle name="_Recon to Darrin's 5.11.05 proforma_ROR &amp; CONV FACTOR 3" xfId="6529"/>
    <cellStyle name="_Recon to Darrin's 5.11.05 proforma_ROR 5.02" xfId="6530"/>
    <cellStyle name="_Recon to Darrin's 5.11.05 proforma_ROR 5.02 2" xfId="6531"/>
    <cellStyle name="_Recon to Darrin's 5.11.05 proforma_ROR 5.02 2 2" xfId="6532"/>
    <cellStyle name="_Recon to Darrin's 5.11.05 proforma_ROR 5.02 3" xfId="6533"/>
    <cellStyle name="_Recon to Darrin's 5.11.05 proforma_Transmission Workbook for May BOD" xfId="6534"/>
    <cellStyle name="_Recon to Darrin's 5.11.05 proforma_Transmission Workbook for May BOD 2" xfId="6535"/>
    <cellStyle name="_Recon to Darrin's 5.11.05 proforma_Transmission Workbook for May BOD_DEM-WP(C) ENERG10C--ctn Mid-C_042010 2010GRC" xfId="6536"/>
    <cellStyle name="_Recon to Darrin's 5.11.05 proforma_Wind Integration 10GRC" xfId="6537"/>
    <cellStyle name="_Recon to Darrin's 5.11.05 proforma_Wind Integration 10GRC 2" xfId="6538"/>
    <cellStyle name="_Recon to Darrin's 5.11.05 proforma_Wind Integration 10GRC_DEM-WP(C) ENERG10C--ctn Mid-C_042010 2010GRC" xfId="6539"/>
    <cellStyle name="_Revenue" xfId="107"/>
    <cellStyle name="_Revenue_2.01G Temp Normalization(C) NEW WAY DM" xfId="6540"/>
    <cellStyle name="_Revenue_2.02G Revenues and Expenses NEW WAY DM" xfId="6541"/>
    <cellStyle name="_Revenue_4.01G Temp Normalization (C)" xfId="6542"/>
    <cellStyle name="_Revenue_4.01G Temp Normalization(HC)" xfId="6543"/>
    <cellStyle name="_Revenue_4.01G Temp Normalization(HC)new" xfId="6544"/>
    <cellStyle name="_Revenue_4.01G Temp Normalization(not used)" xfId="6545"/>
    <cellStyle name="_Revenue_Book1" xfId="6546"/>
    <cellStyle name="_Revenue_Data" xfId="108"/>
    <cellStyle name="_Revenue_Data_1" xfId="109"/>
    <cellStyle name="_Revenue_Data_Pro Forma Rev 09 GRC" xfId="110"/>
    <cellStyle name="_Revenue_Data_Pro Forma Rev 2010 GRC" xfId="111"/>
    <cellStyle name="_Revenue_Data_Pro Forma Rev 2010 GRC_Preliminary" xfId="112"/>
    <cellStyle name="_Revenue_Data_Revenue (Feb 09 - Jan 10)" xfId="113"/>
    <cellStyle name="_Revenue_Data_Revenue (Jan 09 - Dec 09)" xfId="114"/>
    <cellStyle name="_Revenue_Data_Revenue (Mar 09 - Feb 10)" xfId="115"/>
    <cellStyle name="_Revenue_Data_Volume Exhibit (Jan09 - Dec09)" xfId="116"/>
    <cellStyle name="_Revenue_Mins" xfId="117"/>
    <cellStyle name="_Revenue_Pro Forma Rev 07 GRC" xfId="118"/>
    <cellStyle name="_Revenue_Pro Forma Rev 08 GRC" xfId="119"/>
    <cellStyle name="_Revenue_Pro Forma Rev 09 GRC" xfId="120"/>
    <cellStyle name="_Revenue_Pro Forma Rev 2010 GRC" xfId="121"/>
    <cellStyle name="_Revenue_Pro Forma Rev 2010 GRC_Preliminary" xfId="122"/>
    <cellStyle name="_Revenue_Revenue (Feb 09 - Jan 10)" xfId="123"/>
    <cellStyle name="_Revenue_Revenue (Jan 09 - Dec 09)" xfId="124"/>
    <cellStyle name="_Revenue_Revenue (Mar 09 - Feb 10)" xfId="125"/>
    <cellStyle name="_Revenue_Revenue Proforma_Restating Gas 11-16-07" xfId="6547"/>
    <cellStyle name="_Revenue_Sheet2" xfId="126"/>
    <cellStyle name="_Revenue_Therms Data" xfId="127"/>
    <cellStyle name="_Revenue_Therms Data Rerun" xfId="128"/>
    <cellStyle name="_Revenue_Volume Exhibit (Jan09 - Dec09)" xfId="129"/>
    <cellStyle name="_x0013__Scenario 1 REC vs PTC Offset" xfId="6548"/>
    <cellStyle name="_x0013__Scenario 3" xfId="6549"/>
    <cellStyle name="_Sumas Proforma - 11-09-07" xfId="130"/>
    <cellStyle name="_Sumas Proforma - 11-09-07 2" xfId="6550"/>
    <cellStyle name="_Sumas Property Taxes v1" xfId="131"/>
    <cellStyle name="_Sumas Property Taxes v1 2" xfId="6551"/>
    <cellStyle name="_Tenaska Comparison" xfId="132"/>
    <cellStyle name="_Tenaska Comparison 2" xfId="133"/>
    <cellStyle name="_Tenaska Comparison 2 2" xfId="6552"/>
    <cellStyle name="_Tenaska Comparison 2 2 2" xfId="6553"/>
    <cellStyle name="_Tenaska Comparison 2 3" xfId="6554"/>
    <cellStyle name="_Tenaska Comparison 3" xfId="134"/>
    <cellStyle name="_Tenaska Comparison 3 2" xfId="6555"/>
    <cellStyle name="_Tenaska Comparison 4" xfId="6556"/>
    <cellStyle name="_Tenaska Comparison 4 2" xfId="6557"/>
    <cellStyle name="_Tenaska Comparison 5" xfId="6558"/>
    <cellStyle name="_Tenaska Comparison 5 2" xfId="6559"/>
    <cellStyle name="_Tenaska Comparison 6" xfId="6560"/>
    <cellStyle name="_Tenaska Comparison 7" xfId="6561"/>
    <cellStyle name="_Tenaska Comparison 7 2" xfId="6562"/>
    <cellStyle name="_Tenaska Comparison 8" xfId="6563"/>
    <cellStyle name="_Tenaska Comparison 8 2" xfId="6564"/>
    <cellStyle name="_Tenaska Comparison_(C) WHE Proforma with ITC cash grant 10 Yr Amort_for deferral_102809" xfId="6565"/>
    <cellStyle name="_Tenaska Comparison_(C) WHE Proforma with ITC cash grant 10 Yr Amort_for deferral_102809 2" xfId="6566"/>
    <cellStyle name="_Tenaska Comparison_(C) WHE Proforma with ITC cash grant 10 Yr Amort_for deferral_102809 2 2" xfId="6567"/>
    <cellStyle name="_Tenaska Comparison_(C) WHE Proforma with ITC cash grant 10 Yr Amort_for deferral_102809 3" xfId="6568"/>
    <cellStyle name="_Tenaska Comparison_(C) WHE Proforma with ITC cash grant 10 Yr Amort_for deferral_102809 4" xfId="6569"/>
    <cellStyle name="_Tenaska Comparison_(C) WHE Proforma with ITC cash grant 10 Yr Amort_for deferral_102809_16.07E Wild Horse Wind Expansionwrkingfile" xfId="6570"/>
    <cellStyle name="_Tenaska Comparison_(C) WHE Proforma with ITC cash grant 10 Yr Amort_for deferral_102809_16.07E Wild Horse Wind Expansionwrkingfile 2" xfId="6571"/>
    <cellStyle name="_Tenaska Comparison_(C) WHE Proforma with ITC cash grant 10 Yr Amort_for deferral_102809_16.07E Wild Horse Wind Expansionwrkingfile 2 2" xfId="6572"/>
    <cellStyle name="_Tenaska Comparison_(C) WHE Proforma with ITC cash grant 10 Yr Amort_for deferral_102809_16.07E Wild Horse Wind Expansionwrkingfile 3" xfId="6573"/>
    <cellStyle name="_Tenaska Comparison_(C) WHE Proforma with ITC cash grant 10 Yr Amort_for deferral_102809_16.07E Wild Horse Wind Expansionwrkingfile 4" xfId="6574"/>
    <cellStyle name="_Tenaska Comparison_(C) WHE Proforma with ITC cash grant 10 Yr Amort_for deferral_102809_16.07E Wild Horse Wind Expansionwrkingfile SF" xfId="6575"/>
    <cellStyle name="_Tenaska Comparison_(C) WHE Proforma with ITC cash grant 10 Yr Amort_for deferral_102809_16.07E Wild Horse Wind Expansionwrkingfile SF 2" xfId="6576"/>
    <cellStyle name="_Tenaska Comparison_(C) WHE Proforma with ITC cash grant 10 Yr Amort_for deferral_102809_16.07E Wild Horse Wind Expansionwrkingfile SF 2 2" xfId="6577"/>
    <cellStyle name="_Tenaska Comparison_(C) WHE Proforma with ITC cash grant 10 Yr Amort_for deferral_102809_16.07E Wild Horse Wind Expansionwrkingfile SF 3" xfId="6578"/>
    <cellStyle name="_Tenaska Comparison_(C) WHE Proforma with ITC cash grant 10 Yr Amort_for deferral_102809_16.07E Wild Horse Wind Expansionwrkingfile SF 4" xfId="6579"/>
    <cellStyle name="_Tenaska Comparison_(C) WHE Proforma with ITC cash grant 10 Yr Amort_for deferral_102809_16.07E Wild Horse Wind Expansionwrkingfile SF_DEM-WP(C) ENERG10C--ctn Mid-C_042010 2010GRC" xfId="6580"/>
    <cellStyle name="_Tenaska Comparison_(C) WHE Proforma with ITC cash grant 10 Yr Amort_for deferral_102809_16.07E Wild Horse Wind Expansionwrkingfile_DEM-WP(C) ENERG10C--ctn Mid-C_042010 2010GRC" xfId="6581"/>
    <cellStyle name="_Tenaska Comparison_(C) WHE Proforma with ITC cash grant 10 Yr Amort_for deferral_102809_16.37E Wild Horse Expansion DeferralRevwrkingfile SF" xfId="6582"/>
    <cellStyle name="_Tenaska Comparison_(C) WHE Proforma with ITC cash grant 10 Yr Amort_for deferral_102809_16.37E Wild Horse Expansion DeferralRevwrkingfile SF 2" xfId="6583"/>
    <cellStyle name="_Tenaska Comparison_(C) WHE Proforma with ITC cash grant 10 Yr Amort_for deferral_102809_16.37E Wild Horse Expansion DeferralRevwrkingfile SF 2 2" xfId="6584"/>
    <cellStyle name="_Tenaska Comparison_(C) WHE Proforma with ITC cash grant 10 Yr Amort_for deferral_102809_16.37E Wild Horse Expansion DeferralRevwrkingfile SF 3" xfId="6585"/>
    <cellStyle name="_Tenaska Comparison_(C) WHE Proforma with ITC cash grant 10 Yr Amort_for deferral_102809_16.37E Wild Horse Expansion DeferralRevwrkingfile SF 4" xfId="6586"/>
    <cellStyle name="_Tenaska Comparison_(C) WHE Proforma with ITC cash grant 10 Yr Amort_for deferral_102809_16.37E Wild Horse Expansion DeferralRevwrkingfile SF_DEM-WP(C) ENERG10C--ctn Mid-C_042010 2010GRC" xfId="6587"/>
    <cellStyle name="_Tenaska Comparison_(C) WHE Proforma with ITC cash grant 10 Yr Amort_for deferral_102809_DEM-WP(C) ENERG10C--ctn Mid-C_042010 2010GRC" xfId="6588"/>
    <cellStyle name="_Tenaska Comparison_(C) WHE Proforma with ITC cash grant 10 Yr Amort_for rebuttal_120709" xfId="6589"/>
    <cellStyle name="_Tenaska Comparison_(C) WHE Proforma with ITC cash grant 10 Yr Amort_for rebuttal_120709 2" xfId="6590"/>
    <cellStyle name="_Tenaska Comparison_(C) WHE Proforma with ITC cash grant 10 Yr Amort_for rebuttal_120709 2 2" xfId="6591"/>
    <cellStyle name="_Tenaska Comparison_(C) WHE Proforma with ITC cash grant 10 Yr Amort_for rebuttal_120709 3" xfId="6592"/>
    <cellStyle name="_Tenaska Comparison_(C) WHE Proforma with ITC cash grant 10 Yr Amort_for rebuttal_120709 4" xfId="6593"/>
    <cellStyle name="_Tenaska Comparison_(C) WHE Proforma with ITC cash grant 10 Yr Amort_for rebuttal_120709_DEM-WP(C) ENERG10C--ctn Mid-C_042010 2010GRC" xfId="6594"/>
    <cellStyle name="_Tenaska Comparison_04.07E Wild Horse Wind Expansion" xfId="6595"/>
    <cellStyle name="_Tenaska Comparison_04.07E Wild Horse Wind Expansion 2" xfId="6596"/>
    <cellStyle name="_Tenaska Comparison_04.07E Wild Horse Wind Expansion 2 2" xfId="6597"/>
    <cellStyle name="_Tenaska Comparison_04.07E Wild Horse Wind Expansion 3" xfId="6598"/>
    <cellStyle name="_Tenaska Comparison_04.07E Wild Horse Wind Expansion 4" xfId="6599"/>
    <cellStyle name="_Tenaska Comparison_04.07E Wild Horse Wind Expansion_16.07E Wild Horse Wind Expansionwrkingfile" xfId="6600"/>
    <cellStyle name="_Tenaska Comparison_04.07E Wild Horse Wind Expansion_16.07E Wild Horse Wind Expansionwrkingfile 2" xfId="6601"/>
    <cellStyle name="_Tenaska Comparison_04.07E Wild Horse Wind Expansion_16.07E Wild Horse Wind Expansionwrkingfile 2 2" xfId="6602"/>
    <cellStyle name="_Tenaska Comparison_04.07E Wild Horse Wind Expansion_16.07E Wild Horse Wind Expansionwrkingfile 3" xfId="6603"/>
    <cellStyle name="_Tenaska Comparison_04.07E Wild Horse Wind Expansion_16.07E Wild Horse Wind Expansionwrkingfile 4" xfId="6604"/>
    <cellStyle name="_Tenaska Comparison_04.07E Wild Horse Wind Expansion_16.07E Wild Horse Wind Expansionwrkingfile SF" xfId="6605"/>
    <cellStyle name="_Tenaska Comparison_04.07E Wild Horse Wind Expansion_16.07E Wild Horse Wind Expansionwrkingfile SF 2" xfId="6606"/>
    <cellStyle name="_Tenaska Comparison_04.07E Wild Horse Wind Expansion_16.07E Wild Horse Wind Expansionwrkingfile SF 2 2" xfId="6607"/>
    <cellStyle name="_Tenaska Comparison_04.07E Wild Horse Wind Expansion_16.07E Wild Horse Wind Expansionwrkingfile SF 3" xfId="6608"/>
    <cellStyle name="_Tenaska Comparison_04.07E Wild Horse Wind Expansion_16.07E Wild Horse Wind Expansionwrkingfile SF 4" xfId="6609"/>
    <cellStyle name="_Tenaska Comparison_04.07E Wild Horse Wind Expansion_16.07E Wild Horse Wind Expansionwrkingfile SF_DEM-WP(C) ENERG10C--ctn Mid-C_042010 2010GRC" xfId="6610"/>
    <cellStyle name="_Tenaska Comparison_04.07E Wild Horse Wind Expansion_16.07E Wild Horse Wind Expansionwrkingfile_DEM-WP(C) ENERG10C--ctn Mid-C_042010 2010GRC" xfId="6611"/>
    <cellStyle name="_Tenaska Comparison_04.07E Wild Horse Wind Expansion_16.37E Wild Horse Expansion DeferralRevwrkingfile SF" xfId="6612"/>
    <cellStyle name="_Tenaska Comparison_04.07E Wild Horse Wind Expansion_16.37E Wild Horse Expansion DeferralRevwrkingfile SF 2" xfId="6613"/>
    <cellStyle name="_Tenaska Comparison_04.07E Wild Horse Wind Expansion_16.37E Wild Horse Expansion DeferralRevwrkingfile SF 2 2" xfId="6614"/>
    <cellStyle name="_Tenaska Comparison_04.07E Wild Horse Wind Expansion_16.37E Wild Horse Expansion DeferralRevwrkingfile SF 3" xfId="6615"/>
    <cellStyle name="_Tenaska Comparison_04.07E Wild Horse Wind Expansion_16.37E Wild Horse Expansion DeferralRevwrkingfile SF 4" xfId="6616"/>
    <cellStyle name="_Tenaska Comparison_04.07E Wild Horse Wind Expansion_16.37E Wild Horse Expansion DeferralRevwrkingfile SF_DEM-WP(C) ENERG10C--ctn Mid-C_042010 2010GRC" xfId="6617"/>
    <cellStyle name="_Tenaska Comparison_04.07E Wild Horse Wind Expansion_DEM-WP(C) ENERG10C--ctn Mid-C_042010 2010GRC" xfId="6618"/>
    <cellStyle name="_Tenaska Comparison_16.07E Wild Horse Wind Expansionwrkingfile" xfId="6619"/>
    <cellStyle name="_Tenaska Comparison_16.07E Wild Horse Wind Expansionwrkingfile 2" xfId="6620"/>
    <cellStyle name="_Tenaska Comparison_16.07E Wild Horse Wind Expansionwrkingfile 2 2" xfId="6621"/>
    <cellStyle name="_Tenaska Comparison_16.07E Wild Horse Wind Expansionwrkingfile 3" xfId="6622"/>
    <cellStyle name="_Tenaska Comparison_16.07E Wild Horse Wind Expansionwrkingfile 4" xfId="6623"/>
    <cellStyle name="_Tenaska Comparison_16.07E Wild Horse Wind Expansionwrkingfile SF" xfId="6624"/>
    <cellStyle name="_Tenaska Comparison_16.07E Wild Horse Wind Expansionwrkingfile SF 2" xfId="6625"/>
    <cellStyle name="_Tenaska Comparison_16.07E Wild Horse Wind Expansionwrkingfile SF 2 2" xfId="6626"/>
    <cellStyle name="_Tenaska Comparison_16.07E Wild Horse Wind Expansionwrkingfile SF 3" xfId="6627"/>
    <cellStyle name="_Tenaska Comparison_16.07E Wild Horse Wind Expansionwrkingfile SF 4" xfId="6628"/>
    <cellStyle name="_Tenaska Comparison_16.07E Wild Horse Wind Expansionwrkingfile SF_DEM-WP(C) ENERG10C--ctn Mid-C_042010 2010GRC" xfId="6629"/>
    <cellStyle name="_Tenaska Comparison_16.07E Wild Horse Wind Expansionwrkingfile_DEM-WP(C) ENERG10C--ctn Mid-C_042010 2010GRC" xfId="6630"/>
    <cellStyle name="_Tenaska Comparison_16.37E Wild Horse Expansion DeferralRevwrkingfile SF" xfId="6631"/>
    <cellStyle name="_Tenaska Comparison_16.37E Wild Horse Expansion DeferralRevwrkingfile SF 2" xfId="6632"/>
    <cellStyle name="_Tenaska Comparison_16.37E Wild Horse Expansion DeferralRevwrkingfile SF 2 2" xfId="6633"/>
    <cellStyle name="_Tenaska Comparison_16.37E Wild Horse Expansion DeferralRevwrkingfile SF 3" xfId="6634"/>
    <cellStyle name="_Tenaska Comparison_16.37E Wild Horse Expansion DeferralRevwrkingfile SF 4" xfId="6635"/>
    <cellStyle name="_Tenaska Comparison_16.37E Wild Horse Expansion DeferralRevwrkingfile SF_DEM-WP(C) ENERG10C--ctn Mid-C_042010 2010GRC" xfId="6636"/>
    <cellStyle name="_Tenaska Comparison_2009 Compliance Filing PCA Exhibits for GRC" xfId="6637"/>
    <cellStyle name="_Tenaska Comparison_2009 Compliance Filing PCA Exhibits for GRC 2" xfId="6638"/>
    <cellStyle name="_Tenaska Comparison_2009 GRC Compl Filing - Exhibit D" xfId="6639"/>
    <cellStyle name="_Tenaska Comparison_2009 GRC Compl Filing - Exhibit D 2" xfId="6640"/>
    <cellStyle name="_Tenaska Comparison_2009 GRC Compl Filing - Exhibit D 3" xfId="6641"/>
    <cellStyle name="_Tenaska Comparison_2009 GRC Compl Filing - Exhibit D_DEM-WP(C) ENERG10C--ctn Mid-C_042010 2010GRC" xfId="6642"/>
    <cellStyle name="_Tenaska Comparison_3.01 Income Statement" xfId="135"/>
    <cellStyle name="_Tenaska Comparison_4 31 Regulatory Assets and Liabilities  7 06- Exhibit D" xfId="6643"/>
    <cellStyle name="_Tenaska Comparison_4 31 Regulatory Assets and Liabilities  7 06- Exhibit D 2" xfId="6644"/>
    <cellStyle name="_Tenaska Comparison_4 31 Regulatory Assets and Liabilities  7 06- Exhibit D 2 2" xfId="6645"/>
    <cellStyle name="_Tenaska Comparison_4 31 Regulatory Assets and Liabilities  7 06- Exhibit D 3" xfId="6646"/>
    <cellStyle name="_Tenaska Comparison_4 31 Regulatory Assets and Liabilities  7 06- Exhibit D 4" xfId="6647"/>
    <cellStyle name="_Tenaska Comparison_4 31 Regulatory Assets and Liabilities  7 06- Exhibit D_DEM-WP(C) ENERG10C--ctn Mid-C_042010 2010GRC" xfId="6648"/>
    <cellStyle name="_Tenaska Comparison_4 31 Regulatory Assets and Liabilities  7 06- Exhibit D_NIM Summary" xfId="6649"/>
    <cellStyle name="_Tenaska Comparison_4 31 Regulatory Assets and Liabilities  7 06- Exhibit D_NIM Summary 2" xfId="6650"/>
    <cellStyle name="_Tenaska Comparison_4 31 Regulatory Assets and Liabilities  7 06- Exhibit D_NIM Summary_DEM-WP(C) ENERG10C--ctn Mid-C_042010 2010GRC" xfId="6651"/>
    <cellStyle name="_Tenaska Comparison_4 31 Regulatory Assets and Liabilities  7 06- Exhibit D_NIM+O&amp;M" xfId="6652"/>
    <cellStyle name="_Tenaska Comparison_4 31 Regulatory Assets and Liabilities  7 06- Exhibit D_NIM+O&amp;M Monthly" xfId="6653"/>
    <cellStyle name="_Tenaska Comparison_4 31E Reg Asset  Liab and EXH D" xfId="6654"/>
    <cellStyle name="_Tenaska Comparison_4 31E Reg Asset  Liab and EXH D _ Aug 10 Filing (2)" xfId="6655"/>
    <cellStyle name="_Tenaska Comparison_4 32 Regulatory Assets and Liabilities  7 06- Exhibit D" xfId="6656"/>
    <cellStyle name="_Tenaska Comparison_4 32 Regulatory Assets and Liabilities  7 06- Exhibit D 2" xfId="6657"/>
    <cellStyle name="_Tenaska Comparison_4 32 Regulatory Assets and Liabilities  7 06- Exhibit D 2 2" xfId="6658"/>
    <cellStyle name="_Tenaska Comparison_4 32 Regulatory Assets and Liabilities  7 06- Exhibit D 3" xfId="6659"/>
    <cellStyle name="_Tenaska Comparison_4 32 Regulatory Assets and Liabilities  7 06- Exhibit D 4" xfId="6660"/>
    <cellStyle name="_Tenaska Comparison_4 32 Regulatory Assets and Liabilities  7 06- Exhibit D_DEM-WP(C) ENERG10C--ctn Mid-C_042010 2010GRC" xfId="6661"/>
    <cellStyle name="_Tenaska Comparison_4 32 Regulatory Assets and Liabilities  7 06- Exhibit D_NIM Summary" xfId="6662"/>
    <cellStyle name="_Tenaska Comparison_4 32 Regulatory Assets and Liabilities  7 06- Exhibit D_NIM Summary 2" xfId="6663"/>
    <cellStyle name="_Tenaska Comparison_4 32 Regulatory Assets and Liabilities  7 06- Exhibit D_NIM Summary_DEM-WP(C) ENERG10C--ctn Mid-C_042010 2010GRC" xfId="6664"/>
    <cellStyle name="_Tenaska Comparison_4 32 Regulatory Assets and Liabilities  7 06- Exhibit D_NIM+O&amp;M" xfId="6665"/>
    <cellStyle name="_Tenaska Comparison_4 32 Regulatory Assets and Liabilities  7 06- Exhibit D_NIM+O&amp;M Monthly" xfId="6666"/>
    <cellStyle name="_Tenaska Comparison_AURORA Total New" xfId="6667"/>
    <cellStyle name="_Tenaska Comparison_AURORA Total New 2" xfId="6668"/>
    <cellStyle name="_Tenaska Comparison_Book2" xfId="6669"/>
    <cellStyle name="_Tenaska Comparison_Book2 2" xfId="6670"/>
    <cellStyle name="_Tenaska Comparison_Book2 2 2" xfId="6671"/>
    <cellStyle name="_Tenaska Comparison_Book2 3" xfId="6672"/>
    <cellStyle name="_Tenaska Comparison_Book2 4" xfId="6673"/>
    <cellStyle name="_Tenaska Comparison_Book2_Adj Bench DR 3 for Initial Briefs (Electric)" xfId="6674"/>
    <cellStyle name="_Tenaska Comparison_Book2_Adj Bench DR 3 for Initial Briefs (Electric) 2" xfId="6675"/>
    <cellStyle name="_Tenaska Comparison_Book2_Adj Bench DR 3 for Initial Briefs (Electric) 2 2" xfId="6676"/>
    <cellStyle name="_Tenaska Comparison_Book2_Adj Bench DR 3 for Initial Briefs (Electric) 3" xfId="6677"/>
    <cellStyle name="_Tenaska Comparison_Book2_Adj Bench DR 3 for Initial Briefs (Electric) 4" xfId="6678"/>
    <cellStyle name="_Tenaska Comparison_Book2_Adj Bench DR 3 for Initial Briefs (Electric)_DEM-WP(C) ENERG10C--ctn Mid-C_042010 2010GRC" xfId="6679"/>
    <cellStyle name="_Tenaska Comparison_Book2_DEM-WP(C) ENERG10C--ctn Mid-C_042010 2010GRC" xfId="6680"/>
    <cellStyle name="_Tenaska Comparison_Book2_Electric Rev Req Model (2009 GRC) Rebuttal" xfId="6681"/>
    <cellStyle name="_Tenaska Comparison_Book2_Electric Rev Req Model (2009 GRC) Rebuttal 2" xfId="6682"/>
    <cellStyle name="_Tenaska Comparison_Book2_Electric Rev Req Model (2009 GRC) Rebuttal 2 2" xfId="6683"/>
    <cellStyle name="_Tenaska Comparison_Book2_Electric Rev Req Model (2009 GRC) Rebuttal 3" xfId="6684"/>
    <cellStyle name="_Tenaska Comparison_Book2_Electric Rev Req Model (2009 GRC) Rebuttal 4" xfId="6685"/>
    <cellStyle name="_Tenaska Comparison_Book2_Electric Rev Req Model (2009 GRC) Rebuttal REmoval of New  WH Solar AdjustMI" xfId="6686"/>
    <cellStyle name="_Tenaska Comparison_Book2_Electric Rev Req Model (2009 GRC) Rebuttal REmoval of New  WH Solar AdjustMI 2" xfId="6687"/>
    <cellStyle name="_Tenaska Comparison_Book2_Electric Rev Req Model (2009 GRC) Rebuttal REmoval of New  WH Solar AdjustMI 2 2" xfId="6688"/>
    <cellStyle name="_Tenaska Comparison_Book2_Electric Rev Req Model (2009 GRC) Rebuttal REmoval of New  WH Solar AdjustMI 3" xfId="6689"/>
    <cellStyle name="_Tenaska Comparison_Book2_Electric Rev Req Model (2009 GRC) Rebuttal REmoval of New  WH Solar AdjustMI 4" xfId="6690"/>
    <cellStyle name="_Tenaska Comparison_Book2_Electric Rev Req Model (2009 GRC) Rebuttal REmoval of New  WH Solar AdjustMI_DEM-WP(C) ENERG10C--ctn Mid-C_042010 2010GRC" xfId="6691"/>
    <cellStyle name="_Tenaska Comparison_Book2_Electric Rev Req Model (2009 GRC) Revised 01-18-2010" xfId="6692"/>
    <cellStyle name="_Tenaska Comparison_Book2_Electric Rev Req Model (2009 GRC) Revised 01-18-2010 2" xfId="6693"/>
    <cellStyle name="_Tenaska Comparison_Book2_Electric Rev Req Model (2009 GRC) Revised 01-18-2010 2 2" xfId="6694"/>
    <cellStyle name="_Tenaska Comparison_Book2_Electric Rev Req Model (2009 GRC) Revised 01-18-2010 3" xfId="6695"/>
    <cellStyle name="_Tenaska Comparison_Book2_Electric Rev Req Model (2009 GRC) Revised 01-18-2010 4" xfId="6696"/>
    <cellStyle name="_Tenaska Comparison_Book2_Electric Rev Req Model (2009 GRC) Revised 01-18-2010_DEM-WP(C) ENERG10C--ctn Mid-C_042010 2010GRC" xfId="6697"/>
    <cellStyle name="_Tenaska Comparison_Book2_Final Order Electric EXHIBIT A-1" xfId="6698"/>
    <cellStyle name="_Tenaska Comparison_Book2_Final Order Electric EXHIBIT A-1 2" xfId="6699"/>
    <cellStyle name="_Tenaska Comparison_Book2_Final Order Electric EXHIBIT A-1 2 2" xfId="6700"/>
    <cellStyle name="_Tenaska Comparison_Book2_Final Order Electric EXHIBIT A-1 3" xfId="6701"/>
    <cellStyle name="_Tenaska Comparison_Book2_Final Order Electric EXHIBIT A-1 4" xfId="6702"/>
    <cellStyle name="_Tenaska Comparison_Book4" xfId="6703"/>
    <cellStyle name="_Tenaska Comparison_Book4 2" xfId="6704"/>
    <cellStyle name="_Tenaska Comparison_Book4 2 2" xfId="6705"/>
    <cellStyle name="_Tenaska Comparison_Book4 3" xfId="6706"/>
    <cellStyle name="_Tenaska Comparison_Book4 4" xfId="6707"/>
    <cellStyle name="_Tenaska Comparison_Book4_DEM-WP(C) ENERG10C--ctn Mid-C_042010 2010GRC" xfId="6708"/>
    <cellStyle name="_Tenaska Comparison_Book9" xfId="136"/>
    <cellStyle name="_Tenaska Comparison_Book9 2" xfId="6709"/>
    <cellStyle name="_Tenaska Comparison_Book9 2 2" xfId="6710"/>
    <cellStyle name="_Tenaska Comparison_Book9 3" xfId="6711"/>
    <cellStyle name="_Tenaska Comparison_Book9 4" xfId="6712"/>
    <cellStyle name="_Tenaska Comparison_Book9_DEM-WP(C) ENERG10C--ctn Mid-C_042010 2010GRC" xfId="6713"/>
    <cellStyle name="_Tenaska Comparison_Chelan PUD Power Costs (8-10)" xfId="6714"/>
    <cellStyle name="_Tenaska Comparison_DEM-WP(C) Chelan Power Costs" xfId="6715"/>
    <cellStyle name="_Tenaska Comparison_DEM-WP(C) ENERG10C--ctn Mid-C_042010 2010GRC" xfId="6716"/>
    <cellStyle name="_Tenaska Comparison_DEM-WP(C) Gas Transport 2010GRC" xfId="6717"/>
    <cellStyle name="_Tenaska Comparison_Electric COS Inputs" xfId="6718"/>
    <cellStyle name="_Tenaska Comparison_Electric COS Inputs 2" xfId="6719"/>
    <cellStyle name="_Tenaska Comparison_Electric COS Inputs 2 2" xfId="6720"/>
    <cellStyle name="_Tenaska Comparison_Electric COS Inputs 2 2 2" xfId="6721"/>
    <cellStyle name="_Tenaska Comparison_Electric COS Inputs 2 3" xfId="6722"/>
    <cellStyle name="_Tenaska Comparison_Electric COS Inputs 2 3 2" xfId="6723"/>
    <cellStyle name="_Tenaska Comparison_Electric COS Inputs 2 4" xfId="6724"/>
    <cellStyle name="_Tenaska Comparison_Electric COS Inputs 2 4 2" xfId="6725"/>
    <cellStyle name="_Tenaska Comparison_Electric COS Inputs 3" xfId="6726"/>
    <cellStyle name="_Tenaska Comparison_Electric COS Inputs 3 2" xfId="6727"/>
    <cellStyle name="_Tenaska Comparison_Electric COS Inputs 4" xfId="6728"/>
    <cellStyle name="_Tenaska Comparison_Electric COS Inputs 4 2" xfId="6729"/>
    <cellStyle name="_Tenaska Comparison_Electric COS Inputs 5" xfId="6730"/>
    <cellStyle name="_Tenaska Comparison_Electric COS Inputs 6" xfId="6731"/>
    <cellStyle name="_Tenaska Comparison_LSRWEP LGIA like Acctg Petition Aug 2010" xfId="6732"/>
    <cellStyle name="_Tenaska Comparison_NIM Summary" xfId="6733"/>
    <cellStyle name="_Tenaska Comparison_NIM Summary 09GRC" xfId="6734"/>
    <cellStyle name="_Tenaska Comparison_NIM Summary 09GRC 2" xfId="6735"/>
    <cellStyle name="_Tenaska Comparison_NIM Summary 09GRC_DEM-WP(C) ENERG10C--ctn Mid-C_042010 2010GRC" xfId="6736"/>
    <cellStyle name="_Tenaska Comparison_NIM Summary 2" xfId="6737"/>
    <cellStyle name="_Tenaska Comparison_NIM Summary 3" xfId="6738"/>
    <cellStyle name="_Tenaska Comparison_NIM Summary 4" xfId="6739"/>
    <cellStyle name="_Tenaska Comparison_NIM Summary 5" xfId="6740"/>
    <cellStyle name="_Tenaska Comparison_NIM Summary 6" xfId="6741"/>
    <cellStyle name="_Tenaska Comparison_NIM Summary 7" xfId="6742"/>
    <cellStyle name="_Tenaska Comparison_NIM Summary 8" xfId="6743"/>
    <cellStyle name="_Tenaska Comparison_NIM Summary 9" xfId="6744"/>
    <cellStyle name="_Tenaska Comparison_NIM Summary_DEM-WP(C) ENERG10C--ctn Mid-C_042010 2010GRC" xfId="6745"/>
    <cellStyle name="_Tenaska Comparison_NIM+O&amp;M" xfId="6746"/>
    <cellStyle name="_Tenaska Comparison_NIM+O&amp;M 2" xfId="6747"/>
    <cellStyle name="_Tenaska Comparison_NIM+O&amp;M Monthly" xfId="6748"/>
    <cellStyle name="_Tenaska Comparison_NIM+O&amp;M Monthly 2" xfId="6749"/>
    <cellStyle name="_Tenaska Comparison_PCA 10 -  Exhibit D from A Kellogg Jan 2011" xfId="6750"/>
    <cellStyle name="_Tenaska Comparison_PCA 10 -  Exhibit D from A Kellogg July 2011" xfId="6751"/>
    <cellStyle name="_Tenaska Comparison_PCA 10 -  Exhibit D from S Free Rcv'd 12-11" xfId="6752"/>
    <cellStyle name="_Tenaska Comparison_PCA 9 -  Exhibit D April 2010" xfId="6753"/>
    <cellStyle name="_Tenaska Comparison_PCA 9 -  Exhibit D April 2010 (3)" xfId="6754"/>
    <cellStyle name="_Tenaska Comparison_PCA 9 -  Exhibit D April 2010 (3) 2" xfId="6755"/>
    <cellStyle name="_Tenaska Comparison_PCA 9 -  Exhibit D April 2010 (3)_DEM-WP(C) ENERG10C--ctn Mid-C_042010 2010GRC" xfId="6756"/>
    <cellStyle name="_Tenaska Comparison_PCA 9 -  Exhibit D April 2010 2" xfId="6757"/>
    <cellStyle name="_Tenaska Comparison_PCA 9 -  Exhibit D April 2010 3" xfId="6758"/>
    <cellStyle name="_Tenaska Comparison_PCA 9 -  Exhibit D Nov 2010" xfId="6759"/>
    <cellStyle name="_Tenaska Comparison_PCA 9 -  Exhibit D Nov 2010 2" xfId="6760"/>
    <cellStyle name="_Tenaska Comparison_PCA 9 - Exhibit D at August 2010" xfId="6761"/>
    <cellStyle name="_Tenaska Comparison_PCA 9 - Exhibit D at August 2010 2" xfId="6762"/>
    <cellStyle name="_Tenaska Comparison_PCA 9 - Exhibit D June 2010 GRC" xfId="6763"/>
    <cellStyle name="_Tenaska Comparison_PCA 9 - Exhibit D June 2010 GRC 2" xfId="6764"/>
    <cellStyle name="_Tenaska Comparison_Power Costs - Comparison bx Rbtl-Staff-Jt-PC" xfId="6765"/>
    <cellStyle name="_Tenaska Comparison_Power Costs - Comparison bx Rbtl-Staff-Jt-PC 2" xfId="6766"/>
    <cellStyle name="_Tenaska Comparison_Power Costs - Comparison bx Rbtl-Staff-Jt-PC 2 2" xfId="6767"/>
    <cellStyle name="_Tenaska Comparison_Power Costs - Comparison bx Rbtl-Staff-Jt-PC 3" xfId="6768"/>
    <cellStyle name="_Tenaska Comparison_Power Costs - Comparison bx Rbtl-Staff-Jt-PC 4" xfId="6769"/>
    <cellStyle name="_Tenaska Comparison_Power Costs - Comparison bx Rbtl-Staff-Jt-PC_Adj Bench DR 3 for Initial Briefs (Electric)" xfId="6770"/>
    <cellStyle name="_Tenaska Comparison_Power Costs - Comparison bx Rbtl-Staff-Jt-PC_Adj Bench DR 3 for Initial Briefs (Electric) 2" xfId="6771"/>
    <cellStyle name="_Tenaska Comparison_Power Costs - Comparison bx Rbtl-Staff-Jt-PC_Adj Bench DR 3 for Initial Briefs (Electric) 2 2" xfId="6772"/>
    <cellStyle name="_Tenaska Comparison_Power Costs - Comparison bx Rbtl-Staff-Jt-PC_Adj Bench DR 3 for Initial Briefs (Electric) 3" xfId="6773"/>
    <cellStyle name="_Tenaska Comparison_Power Costs - Comparison bx Rbtl-Staff-Jt-PC_Adj Bench DR 3 for Initial Briefs (Electric) 4" xfId="6774"/>
    <cellStyle name="_Tenaska Comparison_Power Costs - Comparison bx Rbtl-Staff-Jt-PC_Adj Bench DR 3 for Initial Briefs (Electric)_DEM-WP(C) ENERG10C--ctn Mid-C_042010 2010GRC" xfId="6775"/>
    <cellStyle name="_Tenaska Comparison_Power Costs - Comparison bx Rbtl-Staff-Jt-PC_DEM-WP(C) ENERG10C--ctn Mid-C_042010 2010GRC" xfId="6776"/>
    <cellStyle name="_Tenaska Comparison_Power Costs - Comparison bx Rbtl-Staff-Jt-PC_Electric Rev Req Model (2009 GRC) Rebuttal" xfId="6777"/>
    <cellStyle name="_Tenaska Comparison_Power Costs - Comparison bx Rbtl-Staff-Jt-PC_Electric Rev Req Model (2009 GRC) Rebuttal 2" xfId="6778"/>
    <cellStyle name="_Tenaska Comparison_Power Costs - Comparison bx Rbtl-Staff-Jt-PC_Electric Rev Req Model (2009 GRC) Rebuttal 2 2" xfId="6779"/>
    <cellStyle name="_Tenaska Comparison_Power Costs - Comparison bx Rbtl-Staff-Jt-PC_Electric Rev Req Model (2009 GRC) Rebuttal 3" xfId="6780"/>
    <cellStyle name="_Tenaska Comparison_Power Costs - Comparison bx Rbtl-Staff-Jt-PC_Electric Rev Req Model (2009 GRC) Rebuttal 4" xfId="6781"/>
    <cellStyle name="_Tenaska Comparison_Power Costs - Comparison bx Rbtl-Staff-Jt-PC_Electric Rev Req Model (2009 GRC) Rebuttal REmoval of New  WH Solar AdjustMI" xfId="6782"/>
    <cellStyle name="_Tenaska Comparison_Power Costs - Comparison bx Rbtl-Staff-Jt-PC_Electric Rev Req Model (2009 GRC) Rebuttal REmoval of New  WH Solar AdjustMI 2" xfId="6783"/>
    <cellStyle name="_Tenaska Comparison_Power Costs - Comparison bx Rbtl-Staff-Jt-PC_Electric Rev Req Model (2009 GRC) Rebuttal REmoval of New  WH Solar AdjustMI 2 2" xfId="6784"/>
    <cellStyle name="_Tenaska Comparison_Power Costs - Comparison bx Rbtl-Staff-Jt-PC_Electric Rev Req Model (2009 GRC) Rebuttal REmoval of New  WH Solar AdjustMI 3" xfId="6785"/>
    <cellStyle name="_Tenaska Comparison_Power Costs - Comparison bx Rbtl-Staff-Jt-PC_Electric Rev Req Model (2009 GRC) Rebuttal REmoval of New  WH Solar AdjustMI 4" xfId="6786"/>
    <cellStyle name="_Tenaska Comparison_Power Costs - Comparison bx Rbtl-Staff-Jt-PC_Electric Rev Req Model (2009 GRC) Rebuttal REmoval of New  WH Solar AdjustMI_DEM-WP(C) ENERG10C--ctn Mid-C_042010 2010GRC" xfId="6787"/>
    <cellStyle name="_Tenaska Comparison_Power Costs - Comparison bx Rbtl-Staff-Jt-PC_Electric Rev Req Model (2009 GRC) Revised 01-18-2010" xfId="6788"/>
    <cellStyle name="_Tenaska Comparison_Power Costs - Comparison bx Rbtl-Staff-Jt-PC_Electric Rev Req Model (2009 GRC) Revised 01-18-2010 2" xfId="6789"/>
    <cellStyle name="_Tenaska Comparison_Power Costs - Comparison bx Rbtl-Staff-Jt-PC_Electric Rev Req Model (2009 GRC) Revised 01-18-2010 2 2" xfId="6790"/>
    <cellStyle name="_Tenaska Comparison_Power Costs - Comparison bx Rbtl-Staff-Jt-PC_Electric Rev Req Model (2009 GRC) Revised 01-18-2010 3" xfId="6791"/>
    <cellStyle name="_Tenaska Comparison_Power Costs - Comparison bx Rbtl-Staff-Jt-PC_Electric Rev Req Model (2009 GRC) Revised 01-18-2010 4" xfId="6792"/>
    <cellStyle name="_Tenaska Comparison_Power Costs - Comparison bx Rbtl-Staff-Jt-PC_Electric Rev Req Model (2009 GRC) Revised 01-18-2010_DEM-WP(C) ENERG10C--ctn Mid-C_042010 2010GRC" xfId="6793"/>
    <cellStyle name="_Tenaska Comparison_Power Costs - Comparison bx Rbtl-Staff-Jt-PC_Final Order Electric EXHIBIT A-1" xfId="6794"/>
    <cellStyle name="_Tenaska Comparison_Power Costs - Comparison bx Rbtl-Staff-Jt-PC_Final Order Electric EXHIBIT A-1 2" xfId="6795"/>
    <cellStyle name="_Tenaska Comparison_Power Costs - Comparison bx Rbtl-Staff-Jt-PC_Final Order Electric EXHIBIT A-1 2 2" xfId="6796"/>
    <cellStyle name="_Tenaska Comparison_Power Costs - Comparison bx Rbtl-Staff-Jt-PC_Final Order Electric EXHIBIT A-1 3" xfId="6797"/>
    <cellStyle name="_Tenaska Comparison_Power Costs - Comparison bx Rbtl-Staff-Jt-PC_Final Order Electric EXHIBIT A-1 4" xfId="6798"/>
    <cellStyle name="_Tenaska Comparison_Production Adj 4.37" xfId="6799"/>
    <cellStyle name="_Tenaska Comparison_Production Adj 4.37 2" xfId="6800"/>
    <cellStyle name="_Tenaska Comparison_Production Adj 4.37 2 2" xfId="6801"/>
    <cellStyle name="_Tenaska Comparison_Production Adj 4.37 3" xfId="6802"/>
    <cellStyle name="_Tenaska Comparison_Purchased Power Adj 4.03" xfId="6803"/>
    <cellStyle name="_Tenaska Comparison_Purchased Power Adj 4.03 2" xfId="6804"/>
    <cellStyle name="_Tenaska Comparison_Purchased Power Adj 4.03 2 2" xfId="6805"/>
    <cellStyle name="_Tenaska Comparison_Purchased Power Adj 4.03 3" xfId="6806"/>
    <cellStyle name="_Tenaska Comparison_Rebuttal Power Costs" xfId="6807"/>
    <cellStyle name="_Tenaska Comparison_Rebuttal Power Costs 2" xfId="6808"/>
    <cellStyle name="_Tenaska Comparison_Rebuttal Power Costs 2 2" xfId="6809"/>
    <cellStyle name="_Tenaska Comparison_Rebuttal Power Costs 3" xfId="6810"/>
    <cellStyle name="_Tenaska Comparison_Rebuttal Power Costs 4" xfId="6811"/>
    <cellStyle name="_Tenaska Comparison_Rebuttal Power Costs_Adj Bench DR 3 for Initial Briefs (Electric)" xfId="6812"/>
    <cellStyle name="_Tenaska Comparison_Rebuttal Power Costs_Adj Bench DR 3 for Initial Briefs (Electric) 2" xfId="6813"/>
    <cellStyle name="_Tenaska Comparison_Rebuttal Power Costs_Adj Bench DR 3 for Initial Briefs (Electric) 2 2" xfId="6814"/>
    <cellStyle name="_Tenaska Comparison_Rebuttal Power Costs_Adj Bench DR 3 for Initial Briefs (Electric) 3" xfId="6815"/>
    <cellStyle name="_Tenaska Comparison_Rebuttal Power Costs_Adj Bench DR 3 for Initial Briefs (Electric) 4" xfId="6816"/>
    <cellStyle name="_Tenaska Comparison_Rebuttal Power Costs_Adj Bench DR 3 for Initial Briefs (Electric)_DEM-WP(C) ENERG10C--ctn Mid-C_042010 2010GRC" xfId="6817"/>
    <cellStyle name="_Tenaska Comparison_Rebuttal Power Costs_DEM-WP(C) ENERG10C--ctn Mid-C_042010 2010GRC" xfId="6818"/>
    <cellStyle name="_Tenaska Comparison_Rebuttal Power Costs_Electric Rev Req Model (2009 GRC) Rebuttal" xfId="6819"/>
    <cellStyle name="_Tenaska Comparison_Rebuttal Power Costs_Electric Rev Req Model (2009 GRC) Rebuttal 2" xfId="6820"/>
    <cellStyle name="_Tenaska Comparison_Rebuttal Power Costs_Electric Rev Req Model (2009 GRC) Rebuttal 2 2" xfId="6821"/>
    <cellStyle name="_Tenaska Comparison_Rebuttal Power Costs_Electric Rev Req Model (2009 GRC) Rebuttal 3" xfId="6822"/>
    <cellStyle name="_Tenaska Comparison_Rebuttal Power Costs_Electric Rev Req Model (2009 GRC) Rebuttal 4" xfId="6823"/>
    <cellStyle name="_Tenaska Comparison_Rebuttal Power Costs_Electric Rev Req Model (2009 GRC) Rebuttal REmoval of New  WH Solar AdjustMI" xfId="6824"/>
    <cellStyle name="_Tenaska Comparison_Rebuttal Power Costs_Electric Rev Req Model (2009 GRC) Rebuttal REmoval of New  WH Solar AdjustMI 2" xfId="6825"/>
    <cellStyle name="_Tenaska Comparison_Rebuttal Power Costs_Electric Rev Req Model (2009 GRC) Rebuttal REmoval of New  WH Solar AdjustMI 2 2" xfId="6826"/>
    <cellStyle name="_Tenaska Comparison_Rebuttal Power Costs_Electric Rev Req Model (2009 GRC) Rebuttal REmoval of New  WH Solar AdjustMI 3" xfId="6827"/>
    <cellStyle name="_Tenaska Comparison_Rebuttal Power Costs_Electric Rev Req Model (2009 GRC) Rebuttal REmoval of New  WH Solar AdjustMI 4" xfId="6828"/>
    <cellStyle name="_Tenaska Comparison_Rebuttal Power Costs_Electric Rev Req Model (2009 GRC) Rebuttal REmoval of New  WH Solar AdjustMI_DEM-WP(C) ENERG10C--ctn Mid-C_042010 2010GRC" xfId="6829"/>
    <cellStyle name="_Tenaska Comparison_Rebuttal Power Costs_Electric Rev Req Model (2009 GRC) Revised 01-18-2010" xfId="6830"/>
    <cellStyle name="_Tenaska Comparison_Rebuttal Power Costs_Electric Rev Req Model (2009 GRC) Revised 01-18-2010 2" xfId="6831"/>
    <cellStyle name="_Tenaska Comparison_Rebuttal Power Costs_Electric Rev Req Model (2009 GRC) Revised 01-18-2010 2 2" xfId="6832"/>
    <cellStyle name="_Tenaska Comparison_Rebuttal Power Costs_Electric Rev Req Model (2009 GRC) Revised 01-18-2010 3" xfId="6833"/>
    <cellStyle name="_Tenaska Comparison_Rebuttal Power Costs_Electric Rev Req Model (2009 GRC) Revised 01-18-2010 4" xfId="6834"/>
    <cellStyle name="_Tenaska Comparison_Rebuttal Power Costs_Electric Rev Req Model (2009 GRC) Revised 01-18-2010_DEM-WP(C) ENERG10C--ctn Mid-C_042010 2010GRC" xfId="6835"/>
    <cellStyle name="_Tenaska Comparison_Rebuttal Power Costs_Final Order Electric EXHIBIT A-1" xfId="6836"/>
    <cellStyle name="_Tenaska Comparison_Rebuttal Power Costs_Final Order Electric EXHIBIT A-1 2" xfId="6837"/>
    <cellStyle name="_Tenaska Comparison_Rebuttal Power Costs_Final Order Electric EXHIBIT A-1 2 2" xfId="6838"/>
    <cellStyle name="_Tenaska Comparison_Rebuttal Power Costs_Final Order Electric EXHIBIT A-1 3" xfId="6839"/>
    <cellStyle name="_Tenaska Comparison_Rebuttal Power Costs_Final Order Electric EXHIBIT A-1 4" xfId="6840"/>
    <cellStyle name="_Tenaska Comparison_ROR 5.02" xfId="6841"/>
    <cellStyle name="_Tenaska Comparison_ROR 5.02 2" xfId="6842"/>
    <cellStyle name="_Tenaska Comparison_ROR 5.02 2 2" xfId="6843"/>
    <cellStyle name="_Tenaska Comparison_ROR 5.02 3" xfId="6844"/>
    <cellStyle name="_Tenaska Comparison_Transmission Workbook for May BOD" xfId="6845"/>
    <cellStyle name="_Tenaska Comparison_Transmission Workbook for May BOD 2" xfId="6846"/>
    <cellStyle name="_Tenaska Comparison_Transmission Workbook for May BOD_DEM-WP(C) ENERG10C--ctn Mid-C_042010 2010GRC" xfId="6847"/>
    <cellStyle name="_Tenaska Comparison_Wind Integration 10GRC" xfId="6848"/>
    <cellStyle name="_Tenaska Comparison_Wind Integration 10GRC 2" xfId="6849"/>
    <cellStyle name="_Tenaska Comparison_Wind Integration 10GRC_DEM-WP(C) ENERG10C--ctn Mid-C_042010 2010GRC" xfId="6850"/>
    <cellStyle name="_x0013__TENASKA REGULATORY ASSET" xfId="6851"/>
    <cellStyle name="_x0013__TENASKA REGULATORY ASSET 2" xfId="6852"/>
    <cellStyle name="_x0013__TENASKA REGULATORY ASSET 2 2" xfId="6853"/>
    <cellStyle name="_x0013__TENASKA REGULATORY ASSET 3" xfId="6854"/>
    <cellStyle name="_x0013__TENASKA REGULATORY ASSET 4" xfId="6855"/>
    <cellStyle name="_Therms Data" xfId="137"/>
    <cellStyle name="_Therms Data_Pro Forma Rev 09 GRC" xfId="138"/>
    <cellStyle name="_Therms Data_Pro Forma Rev 2010 GRC" xfId="139"/>
    <cellStyle name="_Therms Data_Pro Forma Rev 2010 GRC_Preliminary" xfId="140"/>
    <cellStyle name="_Therms Data_Revenue (Feb 09 - Jan 10)" xfId="141"/>
    <cellStyle name="_Therms Data_Revenue (Jan 09 - Dec 09)" xfId="142"/>
    <cellStyle name="_Therms Data_Revenue (Mar 09 - Feb 10)" xfId="143"/>
    <cellStyle name="_Therms Data_Volume Exhibit (Jan09 - Dec09)" xfId="144"/>
    <cellStyle name="_Value Copy 11 30 05 gas 12 09 05 AURORA at 12 14 05" xfId="145"/>
    <cellStyle name="_Value Copy 11 30 05 gas 12 09 05 AURORA at 12 14 05 2" xfId="146"/>
    <cellStyle name="_Value Copy 11 30 05 gas 12 09 05 AURORA at 12 14 05 2 2" xfId="6856"/>
    <cellStyle name="_Value Copy 11 30 05 gas 12 09 05 AURORA at 12 14 05 2 2 2" xfId="6857"/>
    <cellStyle name="_Value Copy 11 30 05 gas 12 09 05 AURORA at 12 14 05 2 3" xfId="6858"/>
    <cellStyle name="_Value Copy 11 30 05 gas 12 09 05 AURORA at 12 14 05 3" xfId="147"/>
    <cellStyle name="_Value Copy 11 30 05 gas 12 09 05 AURORA at 12 14 05 3 2" xfId="6859"/>
    <cellStyle name="_Value Copy 11 30 05 gas 12 09 05 AURORA at 12 14 05 4" xfId="6860"/>
    <cellStyle name="_Value Copy 11 30 05 gas 12 09 05 AURORA at 12 14 05 4 2" xfId="6861"/>
    <cellStyle name="_Value Copy 11 30 05 gas 12 09 05 AURORA at 12 14 05 5" xfId="6862"/>
    <cellStyle name="_Value Copy 11 30 05 gas 12 09 05 AURORA at 12 14 05 6" xfId="6863"/>
    <cellStyle name="_Value Copy 11 30 05 gas 12 09 05 AURORA at 12 14 05 6 2" xfId="6864"/>
    <cellStyle name="_Value Copy 11 30 05 gas 12 09 05 AURORA at 12 14 05 7" xfId="6865"/>
    <cellStyle name="_Value Copy 11 30 05 gas 12 09 05 AURORA at 12 14 05 7 2" xfId="6866"/>
    <cellStyle name="_Value Copy 11 30 05 gas 12 09 05 AURORA at 12 14 05_04 07E Wild Horse Wind Expansion (C) (2)" xfId="148"/>
    <cellStyle name="_Value Copy 11 30 05 gas 12 09 05 AURORA at 12 14 05_04 07E Wild Horse Wind Expansion (C) (2) 2" xfId="6867"/>
    <cellStyle name="_Value Copy 11 30 05 gas 12 09 05 AURORA at 12 14 05_04 07E Wild Horse Wind Expansion (C) (2) 2 2" xfId="6868"/>
    <cellStyle name="_Value Copy 11 30 05 gas 12 09 05 AURORA at 12 14 05_04 07E Wild Horse Wind Expansion (C) (2) 3" xfId="6869"/>
    <cellStyle name="_Value Copy 11 30 05 gas 12 09 05 AURORA at 12 14 05_04 07E Wild Horse Wind Expansion (C) (2) 4" xfId="6870"/>
    <cellStyle name="_Value Copy 11 30 05 gas 12 09 05 AURORA at 12 14 05_04 07E Wild Horse Wind Expansion (C) (2)_Adj Bench DR 3 for Initial Briefs (Electric)" xfId="6871"/>
    <cellStyle name="_Value Copy 11 30 05 gas 12 09 05 AURORA at 12 14 05_04 07E Wild Horse Wind Expansion (C) (2)_Adj Bench DR 3 for Initial Briefs (Electric) 2" xfId="6872"/>
    <cellStyle name="_Value Copy 11 30 05 gas 12 09 05 AURORA at 12 14 05_04 07E Wild Horse Wind Expansion (C) (2)_Adj Bench DR 3 for Initial Briefs (Electric) 2 2" xfId="6873"/>
    <cellStyle name="_Value Copy 11 30 05 gas 12 09 05 AURORA at 12 14 05_04 07E Wild Horse Wind Expansion (C) (2)_Adj Bench DR 3 for Initial Briefs (Electric) 3" xfId="6874"/>
    <cellStyle name="_Value Copy 11 30 05 gas 12 09 05 AURORA at 12 14 05_04 07E Wild Horse Wind Expansion (C) (2)_Adj Bench DR 3 for Initial Briefs (Electric) 4" xfId="6875"/>
    <cellStyle name="_Value Copy 11 30 05 gas 12 09 05 AURORA at 12 14 05_04 07E Wild Horse Wind Expansion (C) (2)_Adj Bench DR 3 for Initial Briefs (Electric)_DEM-WP(C) ENERG10C--ctn Mid-C_042010 2010GRC" xfId="6876"/>
    <cellStyle name="_Value Copy 11 30 05 gas 12 09 05 AURORA at 12 14 05_04 07E Wild Horse Wind Expansion (C) (2)_Book1" xfId="6877"/>
    <cellStyle name="_Value Copy 11 30 05 gas 12 09 05 AURORA at 12 14 05_04 07E Wild Horse Wind Expansion (C) (2)_DEM-WP(C) ENERG10C--ctn Mid-C_042010 2010GRC" xfId="6878"/>
    <cellStyle name="_Value Copy 11 30 05 gas 12 09 05 AURORA at 12 14 05_04 07E Wild Horse Wind Expansion (C) (2)_Electric Rev Req Model (2009 GRC) " xfId="6879"/>
    <cellStyle name="_Value Copy 11 30 05 gas 12 09 05 AURORA at 12 14 05_04 07E Wild Horse Wind Expansion (C) (2)_Electric Rev Req Model (2009 GRC)  2" xfId="6880"/>
    <cellStyle name="_Value Copy 11 30 05 gas 12 09 05 AURORA at 12 14 05_04 07E Wild Horse Wind Expansion (C) (2)_Electric Rev Req Model (2009 GRC)  2 2" xfId="6881"/>
    <cellStyle name="_Value Copy 11 30 05 gas 12 09 05 AURORA at 12 14 05_04 07E Wild Horse Wind Expansion (C) (2)_Electric Rev Req Model (2009 GRC)  3" xfId="6882"/>
    <cellStyle name="_Value Copy 11 30 05 gas 12 09 05 AURORA at 12 14 05_04 07E Wild Horse Wind Expansion (C) (2)_Electric Rev Req Model (2009 GRC)  4" xfId="6883"/>
    <cellStyle name="_Value Copy 11 30 05 gas 12 09 05 AURORA at 12 14 05_04 07E Wild Horse Wind Expansion (C) (2)_Electric Rev Req Model (2009 GRC) _DEM-WP(C) ENERG10C--ctn Mid-C_042010 2010GRC" xfId="6884"/>
    <cellStyle name="_Value Copy 11 30 05 gas 12 09 05 AURORA at 12 14 05_04 07E Wild Horse Wind Expansion (C) (2)_Electric Rev Req Model (2009 GRC) Rebuttal" xfId="6885"/>
    <cellStyle name="_Value Copy 11 30 05 gas 12 09 05 AURORA at 12 14 05_04 07E Wild Horse Wind Expansion (C) (2)_Electric Rev Req Model (2009 GRC) Rebuttal 2" xfId="6886"/>
    <cellStyle name="_Value Copy 11 30 05 gas 12 09 05 AURORA at 12 14 05_04 07E Wild Horse Wind Expansion (C) (2)_Electric Rev Req Model (2009 GRC) Rebuttal 2 2" xfId="6887"/>
    <cellStyle name="_Value Copy 11 30 05 gas 12 09 05 AURORA at 12 14 05_04 07E Wild Horse Wind Expansion (C) (2)_Electric Rev Req Model (2009 GRC) Rebuttal 3" xfId="6888"/>
    <cellStyle name="_Value Copy 11 30 05 gas 12 09 05 AURORA at 12 14 05_04 07E Wild Horse Wind Expansion (C) (2)_Electric Rev Req Model (2009 GRC) Rebuttal 4" xfId="6889"/>
    <cellStyle name="_Value Copy 11 30 05 gas 12 09 05 AURORA at 12 14 05_04 07E Wild Horse Wind Expansion (C) (2)_Electric Rev Req Model (2009 GRC) Rebuttal REmoval of New  WH Solar AdjustMI" xfId="6890"/>
    <cellStyle name="_Value Copy 11 30 05 gas 12 09 05 AURORA at 12 14 05_04 07E Wild Horse Wind Expansion (C) (2)_Electric Rev Req Model (2009 GRC) Rebuttal REmoval of New  WH Solar AdjustMI 2" xfId="6891"/>
    <cellStyle name="_Value Copy 11 30 05 gas 12 09 05 AURORA at 12 14 05_04 07E Wild Horse Wind Expansion (C) (2)_Electric Rev Req Model (2009 GRC) Rebuttal REmoval of New  WH Solar AdjustMI 2 2" xfId="6892"/>
    <cellStyle name="_Value Copy 11 30 05 gas 12 09 05 AURORA at 12 14 05_04 07E Wild Horse Wind Expansion (C) (2)_Electric Rev Req Model (2009 GRC) Rebuttal REmoval of New  WH Solar AdjustMI 3" xfId="6893"/>
    <cellStyle name="_Value Copy 11 30 05 gas 12 09 05 AURORA at 12 14 05_04 07E Wild Horse Wind Expansion (C) (2)_Electric Rev Req Model (2009 GRC) Rebuttal REmoval of New  WH Solar AdjustMI 4" xfId="6894"/>
    <cellStyle name="_Value Copy 11 30 05 gas 12 09 05 AURORA at 12 14 05_04 07E Wild Horse Wind Expansion (C) (2)_Electric Rev Req Model (2009 GRC) Rebuttal REmoval of New  WH Solar AdjustMI_DEM-WP(C) ENERG10C--ctn Mid-C_042010 2010GRC" xfId="6895"/>
    <cellStyle name="_Value Copy 11 30 05 gas 12 09 05 AURORA at 12 14 05_04 07E Wild Horse Wind Expansion (C) (2)_Electric Rev Req Model (2009 GRC) Revised 01-18-2010" xfId="6896"/>
    <cellStyle name="_Value Copy 11 30 05 gas 12 09 05 AURORA at 12 14 05_04 07E Wild Horse Wind Expansion (C) (2)_Electric Rev Req Model (2009 GRC) Revised 01-18-2010 2" xfId="6897"/>
    <cellStyle name="_Value Copy 11 30 05 gas 12 09 05 AURORA at 12 14 05_04 07E Wild Horse Wind Expansion (C) (2)_Electric Rev Req Model (2009 GRC) Revised 01-18-2010 2 2" xfId="6898"/>
    <cellStyle name="_Value Copy 11 30 05 gas 12 09 05 AURORA at 12 14 05_04 07E Wild Horse Wind Expansion (C) (2)_Electric Rev Req Model (2009 GRC) Revised 01-18-2010 3" xfId="6899"/>
    <cellStyle name="_Value Copy 11 30 05 gas 12 09 05 AURORA at 12 14 05_04 07E Wild Horse Wind Expansion (C) (2)_Electric Rev Req Model (2009 GRC) Revised 01-18-2010 4" xfId="6900"/>
    <cellStyle name="_Value Copy 11 30 05 gas 12 09 05 AURORA at 12 14 05_04 07E Wild Horse Wind Expansion (C) (2)_Electric Rev Req Model (2009 GRC) Revised 01-18-2010_DEM-WP(C) ENERG10C--ctn Mid-C_042010 2010GRC" xfId="6901"/>
    <cellStyle name="_Value Copy 11 30 05 gas 12 09 05 AURORA at 12 14 05_04 07E Wild Horse Wind Expansion (C) (2)_Electric Rev Req Model (2010 GRC)" xfId="6902"/>
    <cellStyle name="_Value Copy 11 30 05 gas 12 09 05 AURORA at 12 14 05_04 07E Wild Horse Wind Expansion (C) (2)_Electric Rev Req Model (2010 GRC) SF" xfId="6903"/>
    <cellStyle name="_Value Copy 11 30 05 gas 12 09 05 AURORA at 12 14 05_04 07E Wild Horse Wind Expansion (C) (2)_Final Order Electric EXHIBIT A-1" xfId="6904"/>
    <cellStyle name="_Value Copy 11 30 05 gas 12 09 05 AURORA at 12 14 05_04 07E Wild Horse Wind Expansion (C) (2)_Final Order Electric EXHIBIT A-1 2" xfId="6905"/>
    <cellStyle name="_Value Copy 11 30 05 gas 12 09 05 AURORA at 12 14 05_04 07E Wild Horse Wind Expansion (C) (2)_Final Order Electric EXHIBIT A-1 2 2" xfId="6906"/>
    <cellStyle name="_Value Copy 11 30 05 gas 12 09 05 AURORA at 12 14 05_04 07E Wild Horse Wind Expansion (C) (2)_Final Order Electric EXHIBIT A-1 3" xfId="6907"/>
    <cellStyle name="_Value Copy 11 30 05 gas 12 09 05 AURORA at 12 14 05_04 07E Wild Horse Wind Expansion (C) (2)_Final Order Electric EXHIBIT A-1 4" xfId="6908"/>
    <cellStyle name="_Value Copy 11 30 05 gas 12 09 05 AURORA at 12 14 05_04 07E Wild Horse Wind Expansion (C) (2)_TENASKA REGULATORY ASSET" xfId="6909"/>
    <cellStyle name="_Value Copy 11 30 05 gas 12 09 05 AURORA at 12 14 05_04 07E Wild Horse Wind Expansion (C) (2)_TENASKA REGULATORY ASSET 2" xfId="6910"/>
    <cellStyle name="_Value Copy 11 30 05 gas 12 09 05 AURORA at 12 14 05_04 07E Wild Horse Wind Expansion (C) (2)_TENASKA REGULATORY ASSET 2 2" xfId="6911"/>
    <cellStyle name="_Value Copy 11 30 05 gas 12 09 05 AURORA at 12 14 05_04 07E Wild Horse Wind Expansion (C) (2)_TENASKA REGULATORY ASSET 3" xfId="6912"/>
    <cellStyle name="_Value Copy 11 30 05 gas 12 09 05 AURORA at 12 14 05_04 07E Wild Horse Wind Expansion (C) (2)_TENASKA REGULATORY ASSET 4" xfId="6913"/>
    <cellStyle name="_Value Copy 11 30 05 gas 12 09 05 AURORA at 12 14 05_16.37E Wild Horse Expansion DeferralRevwrkingfile SF" xfId="6914"/>
    <cellStyle name="_Value Copy 11 30 05 gas 12 09 05 AURORA at 12 14 05_16.37E Wild Horse Expansion DeferralRevwrkingfile SF 2" xfId="6915"/>
    <cellStyle name="_Value Copy 11 30 05 gas 12 09 05 AURORA at 12 14 05_16.37E Wild Horse Expansion DeferralRevwrkingfile SF 2 2" xfId="6916"/>
    <cellStyle name="_Value Copy 11 30 05 gas 12 09 05 AURORA at 12 14 05_16.37E Wild Horse Expansion DeferralRevwrkingfile SF 3" xfId="6917"/>
    <cellStyle name="_Value Copy 11 30 05 gas 12 09 05 AURORA at 12 14 05_16.37E Wild Horse Expansion DeferralRevwrkingfile SF 4" xfId="6918"/>
    <cellStyle name="_Value Copy 11 30 05 gas 12 09 05 AURORA at 12 14 05_16.37E Wild Horse Expansion DeferralRevwrkingfile SF_DEM-WP(C) ENERG10C--ctn Mid-C_042010 2010GRC" xfId="6919"/>
    <cellStyle name="_Value Copy 11 30 05 gas 12 09 05 AURORA at 12 14 05_2009 Compliance Filing PCA Exhibits for GRC" xfId="6920"/>
    <cellStyle name="_Value Copy 11 30 05 gas 12 09 05 AURORA at 12 14 05_2009 Compliance Filing PCA Exhibits for GRC 2" xfId="6921"/>
    <cellStyle name="_Value Copy 11 30 05 gas 12 09 05 AURORA at 12 14 05_2009 GRC Compl Filing - Exhibit D" xfId="6922"/>
    <cellStyle name="_Value Copy 11 30 05 gas 12 09 05 AURORA at 12 14 05_2009 GRC Compl Filing - Exhibit D 2" xfId="6923"/>
    <cellStyle name="_Value Copy 11 30 05 gas 12 09 05 AURORA at 12 14 05_2009 GRC Compl Filing - Exhibit D_DEM-WP(C) ENERG10C--ctn Mid-C_042010 2010GRC" xfId="6924"/>
    <cellStyle name="_Value Copy 11 30 05 gas 12 09 05 AURORA at 12 14 05_3.01 Income Statement" xfId="149"/>
    <cellStyle name="_Value Copy 11 30 05 gas 12 09 05 AURORA at 12 14 05_4 31 Regulatory Assets and Liabilities  7 06- Exhibit D" xfId="6925"/>
    <cellStyle name="_Value Copy 11 30 05 gas 12 09 05 AURORA at 12 14 05_4 31 Regulatory Assets and Liabilities  7 06- Exhibit D 2" xfId="6926"/>
    <cellStyle name="_Value Copy 11 30 05 gas 12 09 05 AURORA at 12 14 05_4 31 Regulatory Assets and Liabilities  7 06- Exhibit D 2 2" xfId="6927"/>
    <cellStyle name="_Value Copy 11 30 05 gas 12 09 05 AURORA at 12 14 05_4 31 Regulatory Assets and Liabilities  7 06- Exhibit D 3" xfId="6928"/>
    <cellStyle name="_Value Copy 11 30 05 gas 12 09 05 AURORA at 12 14 05_4 31 Regulatory Assets and Liabilities  7 06- Exhibit D 4" xfId="6929"/>
    <cellStyle name="_Value Copy 11 30 05 gas 12 09 05 AURORA at 12 14 05_4 31 Regulatory Assets and Liabilities  7 06- Exhibit D_DEM-WP(C) ENERG10C--ctn Mid-C_042010 2010GRC" xfId="6930"/>
    <cellStyle name="_Value Copy 11 30 05 gas 12 09 05 AURORA at 12 14 05_4 31 Regulatory Assets and Liabilities  7 06- Exhibit D_NIM Summary" xfId="6931"/>
    <cellStyle name="_Value Copy 11 30 05 gas 12 09 05 AURORA at 12 14 05_4 31 Regulatory Assets and Liabilities  7 06- Exhibit D_NIM Summary 2" xfId="6932"/>
    <cellStyle name="_Value Copy 11 30 05 gas 12 09 05 AURORA at 12 14 05_4 31 Regulatory Assets and Liabilities  7 06- Exhibit D_NIM Summary_DEM-WP(C) ENERG10C--ctn Mid-C_042010 2010GRC" xfId="6933"/>
    <cellStyle name="_Value Copy 11 30 05 gas 12 09 05 AURORA at 12 14 05_4 31E Reg Asset  Liab and EXH D" xfId="6934"/>
    <cellStyle name="_Value Copy 11 30 05 gas 12 09 05 AURORA at 12 14 05_4 31E Reg Asset  Liab and EXH D _ Aug 10 Filing (2)" xfId="6935"/>
    <cellStyle name="_Value Copy 11 30 05 gas 12 09 05 AURORA at 12 14 05_4 32 Regulatory Assets and Liabilities  7 06- Exhibit D" xfId="6936"/>
    <cellStyle name="_Value Copy 11 30 05 gas 12 09 05 AURORA at 12 14 05_4 32 Regulatory Assets and Liabilities  7 06- Exhibit D 2" xfId="6937"/>
    <cellStyle name="_Value Copy 11 30 05 gas 12 09 05 AURORA at 12 14 05_4 32 Regulatory Assets and Liabilities  7 06- Exhibit D 2 2" xfId="6938"/>
    <cellStyle name="_Value Copy 11 30 05 gas 12 09 05 AURORA at 12 14 05_4 32 Regulatory Assets and Liabilities  7 06- Exhibit D 3" xfId="6939"/>
    <cellStyle name="_Value Copy 11 30 05 gas 12 09 05 AURORA at 12 14 05_4 32 Regulatory Assets and Liabilities  7 06- Exhibit D 4" xfId="6940"/>
    <cellStyle name="_Value Copy 11 30 05 gas 12 09 05 AURORA at 12 14 05_4 32 Regulatory Assets and Liabilities  7 06- Exhibit D_DEM-WP(C) ENERG10C--ctn Mid-C_042010 2010GRC" xfId="6941"/>
    <cellStyle name="_Value Copy 11 30 05 gas 12 09 05 AURORA at 12 14 05_4 32 Regulatory Assets and Liabilities  7 06- Exhibit D_NIM Summary" xfId="6942"/>
    <cellStyle name="_Value Copy 11 30 05 gas 12 09 05 AURORA at 12 14 05_4 32 Regulatory Assets and Liabilities  7 06- Exhibit D_NIM Summary 2" xfId="6943"/>
    <cellStyle name="_Value Copy 11 30 05 gas 12 09 05 AURORA at 12 14 05_4 32 Regulatory Assets and Liabilities  7 06- Exhibit D_NIM Summary_DEM-WP(C) ENERG10C--ctn Mid-C_042010 2010GRC" xfId="6944"/>
    <cellStyle name="_Value Copy 11 30 05 gas 12 09 05 AURORA at 12 14 05_ACCOUNTS" xfId="6945"/>
    <cellStyle name="_Value Copy 11 30 05 gas 12 09 05 AURORA at 12 14 05_AURORA Total New" xfId="6946"/>
    <cellStyle name="_Value Copy 11 30 05 gas 12 09 05 AURORA at 12 14 05_AURORA Total New 2" xfId="6947"/>
    <cellStyle name="_Value Copy 11 30 05 gas 12 09 05 AURORA at 12 14 05_Book2" xfId="6948"/>
    <cellStyle name="_Value Copy 11 30 05 gas 12 09 05 AURORA at 12 14 05_Book2 2" xfId="6949"/>
    <cellStyle name="_Value Copy 11 30 05 gas 12 09 05 AURORA at 12 14 05_Book2 2 2" xfId="6950"/>
    <cellStyle name="_Value Copy 11 30 05 gas 12 09 05 AURORA at 12 14 05_Book2 3" xfId="6951"/>
    <cellStyle name="_Value Copy 11 30 05 gas 12 09 05 AURORA at 12 14 05_Book2 4" xfId="6952"/>
    <cellStyle name="_Value Copy 11 30 05 gas 12 09 05 AURORA at 12 14 05_Book2_Adj Bench DR 3 for Initial Briefs (Electric)" xfId="6953"/>
    <cellStyle name="_Value Copy 11 30 05 gas 12 09 05 AURORA at 12 14 05_Book2_Adj Bench DR 3 for Initial Briefs (Electric) 2" xfId="6954"/>
    <cellStyle name="_Value Copy 11 30 05 gas 12 09 05 AURORA at 12 14 05_Book2_Adj Bench DR 3 for Initial Briefs (Electric) 2 2" xfId="6955"/>
    <cellStyle name="_Value Copy 11 30 05 gas 12 09 05 AURORA at 12 14 05_Book2_Adj Bench DR 3 for Initial Briefs (Electric) 3" xfId="6956"/>
    <cellStyle name="_Value Copy 11 30 05 gas 12 09 05 AURORA at 12 14 05_Book2_Adj Bench DR 3 for Initial Briefs (Electric) 4" xfId="6957"/>
    <cellStyle name="_Value Copy 11 30 05 gas 12 09 05 AURORA at 12 14 05_Book2_Adj Bench DR 3 for Initial Briefs (Electric)_DEM-WP(C) ENERG10C--ctn Mid-C_042010 2010GRC" xfId="6958"/>
    <cellStyle name="_Value Copy 11 30 05 gas 12 09 05 AURORA at 12 14 05_Book2_DEM-WP(C) ENERG10C--ctn Mid-C_042010 2010GRC" xfId="6959"/>
    <cellStyle name="_Value Copy 11 30 05 gas 12 09 05 AURORA at 12 14 05_Book2_Electric Rev Req Model (2009 GRC) Rebuttal" xfId="6960"/>
    <cellStyle name="_Value Copy 11 30 05 gas 12 09 05 AURORA at 12 14 05_Book2_Electric Rev Req Model (2009 GRC) Rebuttal 2" xfId="6961"/>
    <cellStyle name="_Value Copy 11 30 05 gas 12 09 05 AURORA at 12 14 05_Book2_Electric Rev Req Model (2009 GRC) Rebuttal 2 2" xfId="6962"/>
    <cellStyle name="_Value Copy 11 30 05 gas 12 09 05 AURORA at 12 14 05_Book2_Electric Rev Req Model (2009 GRC) Rebuttal 3" xfId="6963"/>
    <cellStyle name="_Value Copy 11 30 05 gas 12 09 05 AURORA at 12 14 05_Book2_Electric Rev Req Model (2009 GRC) Rebuttal 4" xfId="6964"/>
    <cellStyle name="_Value Copy 11 30 05 gas 12 09 05 AURORA at 12 14 05_Book2_Electric Rev Req Model (2009 GRC) Rebuttal REmoval of New  WH Solar AdjustMI" xfId="6965"/>
    <cellStyle name="_Value Copy 11 30 05 gas 12 09 05 AURORA at 12 14 05_Book2_Electric Rev Req Model (2009 GRC) Rebuttal REmoval of New  WH Solar AdjustMI 2" xfId="6966"/>
    <cellStyle name="_Value Copy 11 30 05 gas 12 09 05 AURORA at 12 14 05_Book2_Electric Rev Req Model (2009 GRC) Rebuttal REmoval of New  WH Solar AdjustMI 2 2" xfId="6967"/>
    <cellStyle name="_Value Copy 11 30 05 gas 12 09 05 AURORA at 12 14 05_Book2_Electric Rev Req Model (2009 GRC) Rebuttal REmoval of New  WH Solar AdjustMI 3" xfId="6968"/>
    <cellStyle name="_Value Copy 11 30 05 gas 12 09 05 AURORA at 12 14 05_Book2_Electric Rev Req Model (2009 GRC) Rebuttal REmoval of New  WH Solar AdjustMI 4" xfId="6969"/>
    <cellStyle name="_Value Copy 11 30 05 gas 12 09 05 AURORA at 12 14 05_Book2_Electric Rev Req Model (2009 GRC) Rebuttal REmoval of New  WH Solar AdjustMI_DEM-WP(C) ENERG10C--ctn Mid-C_042010 2010GRC" xfId="6970"/>
    <cellStyle name="_Value Copy 11 30 05 gas 12 09 05 AURORA at 12 14 05_Book2_Electric Rev Req Model (2009 GRC) Revised 01-18-2010" xfId="6971"/>
    <cellStyle name="_Value Copy 11 30 05 gas 12 09 05 AURORA at 12 14 05_Book2_Electric Rev Req Model (2009 GRC) Revised 01-18-2010 2" xfId="6972"/>
    <cellStyle name="_Value Copy 11 30 05 gas 12 09 05 AURORA at 12 14 05_Book2_Electric Rev Req Model (2009 GRC) Revised 01-18-2010 2 2" xfId="6973"/>
    <cellStyle name="_Value Copy 11 30 05 gas 12 09 05 AURORA at 12 14 05_Book2_Electric Rev Req Model (2009 GRC) Revised 01-18-2010 3" xfId="6974"/>
    <cellStyle name="_Value Copy 11 30 05 gas 12 09 05 AURORA at 12 14 05_Book2_Electric Rev Req Model (2009 GRC) Revised 01-18-2010 4" xfId="6975"/>
    <cellStyle name="_Value Copy 11 30 05 gas 12 09 05 AURORA at 12 14 05_Book2_Electric Rev Req Model (2009 GRC) Revised 01-18-2010_DEM-WP(C) ENERG10C--ctn Mid-C_042010 2010GRC" xfId="6976"/>
    <cellStyle name="_Value Copy 11 30 05 gas 12 09 05 AURORA at 12 14 05_Book2_Final Order Electric EXHIBIT A-1" xfId="6977"/>
    <cellStyle name="_Value Copy 11 30 05 gas 12 09 05 AURORA at 12 14 05_Book2_Final Order Electric EXHIBIT A-1 2" xfId="6978"/>
    <cellStyle name="_Value Copy 11 30 05 gas 12 09 05 AURORA at 12 14 05_Book2_Final Order Electric EXHIBIT A-1 2 2" xfId="6979"/>
    <cellStyle name="_Value Copy 11 30 05 gas 12 09 05 AURORA at 12 14 05_Book2_Final Order Electric EXHIBIT A-1 3" xfId="6980"/>
    <cellStyle name="_Value Copy 11 30 05 gas 12 09 05 AURORA at 12 14 05_Book2_Final Order Electric EXHIBIT A-1 4" xfId="6981"/>
    <cellStyle name="_Value Copy 11 30 05 gas 12 09 05 AURORA at 12 14 05_Book4" xfId="6982"/>
    <cellStyle name="_Value Copy 11 30 05 gas 12 09 05 AURORA at 12 14 05_Book4 2" xfId="6983"/>
    <cellStyle name="_Value Copy 11 30 05 gas 12 09 05 AURORA at 12 14 05_Book4 2 2" xfId="6984"/>
    <cellStyle name="_Value Copy 11 30 05 gas 12 09 05 AURORA at 12 14 05_Book4 3" xfId="6985"/>
    <cellStyle name="_Value Copy 11 30 05 gas 12 09 05 AURORA at 12 14 05_Book4 4" xfId="6986"/>
    <cellStyle name="_Value Copy 11 30 05 gas 12 09 05 AURORA at 12 14 05_Book4_DEM-WP(C) ENERG10C--ctn Mid-C_042010 2010GRC" xfId="6987"/>
    <cellStyle name="_Value Copy 11 30 05 gas 12 09 05 AURORA at 12 14 05_Book9" xfId="150"/>
    <cellStyle name="_Value Copy 11 30 05 gas 12 09 05 AURORA at 12 14 05_Book9 2" xfId="6988"/>
    <cellStyle name="_Value Copy 11 30 05 gas 12 09 05 AURORA at 12 14 05_Book9 2 2" xfId="6989"/>
    <cellStyle name="_Value Copy 11 30 05 gas 12 09 05 AURORA at 12 14 05_Book9 3" xfId="6990"/>
    <cellStyle name="_Value Copy 11 30 05 gas 12 09 05 AURORA at 12 14 05_Book9 4" xfId="6991"/>
    <cellStyle name="_Value Copy 11 30 05 gas 12 09 05 AURORA at 12 14 05_Book9_DEM-WP(C) ENERG10C--ctn Mid-C_042010 2010GRC" xfId="6992"/>
    <cellStyle name="_Value Copy 11 30 05 gas 12 09 05 AURORA at 12 14 05_Check the Interest Calculation" xfId="6993"/>
    <cellStyle name="_Value Copy 11 30 05 gas 12 09 05 AURORA at 12 14 05_Check the Interest Calculation_Scenario 1 REC vs PTC Offset" xfId="6994"/>
    <cellStyle name="_Value Copy 11 30 05 gas 12 09 05 AURORA at 12 14 05_Check the Interest Calculation_Scenario 3" xfId="6995"/>
    <cellStyle name="_Value Copy 11 30 05 gas 12 09 05 AURORA at 12 14 05_Chelan PUD Power Costs (8-10)" xfId="6996"/>
    <cellStyle name="_Value Copy 11 30 05 gas 12 09 05 AURORA at 12 14 05_DEM-WP(C) Chelan Power Costs" xfId="6997"/>
    <cellStyle name="_Value Copy 11 30 05 gas 12 09 05 AURORA at 12 14 05_DEM-WP(C) ENERG10C--ctn Mid-C_042010 2010GRC" xfId="6998"/>
    <cellStyle name="_Value Copy 11 30 05 gas 12 09 05 AURORA at 12 14 05_DEM-WP(C) Gas Transport 2010GRC" xfId="6999"/>
    <cellStyle name="_Value Copy 11 30 05 gas 12 09 05 AURORA at 12 14 05_Direct Assignment Distribution Plant 2008" xfId="7000"/>
    <cellStyle name="_Value Copy 11 30 05 gas 12 09 05 AURORA at 12 14 05_Direct Assignment Distribution Plant 2008 2" xfId="7001"/>
    <cellStyle name="_Value Copy 11 30 05 gas 12 09 05 AURORA at 12 14 05_Direct Assignment Distribution Plant 2008 2 2" xfId="7002"/>
    <cellStyle name="_Value Copy 11 30 05 gas 12 09 05 AURORA at 12 14 05_Direct Assignment Distribution Plant 2008 2 2 2" xfId="7003"/>
    <cellStyle name="_Value Copy 11 30 05 gas 12 09 05 AURORA at 12 14 05_Direct Assignment Distribution Plant 2008 2 3" xfId="7004"/>
    <cellStyle name="_Value Copy 11 30 05 gas 12 09 05 AURORA at 12 14 05_Direct Assignment Distribution Plant 2008 2 3 2" xfId="7005"/>
    <cellStyle name="_Value Copy 11 30 05 gas 12 09 05 AURORA at 12 14 05_Direct Assignment Distribution Plant 2008 2 4" xfId="7006"/>
    <cellStyle name="_Value Copy 11 30 05 gas 12 09 05 AURORA at 12 14 05_Direct Assignment Distribution Plant 2008 2 4 2" xfId="7007"/>
    <cellStyle name="_Value Copy 11 30 05 gas 12 09 05 AURORA at 12 14 05_Direct Assignment Distribution Plant 2008 3" xfId="7008"/>
    <cellStyle name="_Value Copy 11 30 05 gas 12 09 05 AURORA at 12 14 05_Direct Assignment Distribution Plant 2008 3 2" xfId="7009"/>
    <cellStyle name="_Value Copy 11 30 05 gas 12 09 05 AURORA at 12 14 05_Direct Assignment Distribution Plant 2008 4" xfId="7010"/>
    <cellStyle name="_Value Copy 11 30 05 gas 12 09 05 AURORA at 12 14 05_Direct Assignment Distribution Plant 2008 4 2" xfId="7011"/>
    <cellStyle name="_Value Copy 11 30 05 gas 12 09 05 AURORA at 12 14 05_Direct Assignment Distribution Plant 2008 5" xfId="7012"/>
    <cellStyle name="_Value Copy 11 30 05 gas 12 09 05 AURORA at 12 14 05_Direct Assignment Distribution Plant 2008 6" xfId="7013"/>
    <cellStyle name="_Value Copy 11 30 05 gas 12 09 05 AURORA at 12 14 05_Electric COS Inputs" xfId="7014"/>
    <cellStyle name="_Value Copy 11 30 05 gas 12 09 05 AURORA at 12 14 05_Electric COS Inputs 2" xfId="7015"/>
    <cellStyle name="_Value Copy 11 30 05 gas 12 09 05 AURORA at 12 14 05_Electric COS Inputs 2 2" xfId="7016"/>
    <cellStyle name="_Value Copy 11 30 05 gas 12 09 05 AURORA at 12 14 05_Electric COS Inputs 2 2 2" xfId="7017"/>
    <cellStyle name="_Value Copy 11 30 05 gas 12 09 05 AURORA at 12 14 05_Electric COS Inputs 2 3" xfId="7018"/>
    <cellStyle name="_Value Copy 11 30 05 gas 12 09 05 AURORA at 12 14 05_Electric COS Inputs 2 3 2" xfId="7019"/>
    <cellStyle name="_Value Copy 11 30 05 gas 12 09 05 AURORA at 12 14 05_Electric COS Inputs 2 4" xfId="7020"/>
    <cellStyle name="_Value Copy 11 30 05 gas 12 09 05 AURORA at 12 14 05_Electric COS Inputs 2 4 2" xfId="7021"/>
    <cellStyle name="_Value Copy 11 30 05 gas 12 09 05 AURORA at 12 14 05_Electric COS Inputs 3" xfId="7022"/>
    <cellStyle name="_Value Copy 11 30 05 gas 12 09 05 AURORA at 12 14 05_Electric COS Inputs 3 2" xfId="7023"/>
    <cellStyle name="_Value Copy 11 30 05 gas 12 09 05 AURORA at 12 14 05_Electric COS Inputs 4" xfId="7024"/>
    <cellStyle name="_Value Copy 11 30 05 gas 12 09 05 AURORA at 12 14 05_Electric COS Inputs 4 2" xfId="7025"/>
    <cellStyle name="_Value Copy 11 30 05 gas 12 09 05 AURORA at 12 14 05_Electric COS Inputs 5" xfId="7026"/>
    <cellStyle name="_Value Copy 11 30 05 gas 12 09 05 AURORA at 12 14 05_Electric COS Inputs 6" xfId="7027"/>
    <cellStyle name="_Value Copy 11 30 05 gas 12 09 05 AURORA at 12 14 05_Electric Rate Spread and Rate Design 3.23.09" xfId="7028"/>
    <cellStyle name="_Value Copy 11 30 05 gas 12 09 05 AURORA at 12 14 05_Electric Rate Spread and Rate Design 3.23.09 2" xfId="7029"/>
    <cellStyle name="_Value Copy 11 30 05 gas 12 09 05 AURORA at 12 14 05_Electric Rate Spread and Rate Design 3.23.09 2 2" xfId="7030"/>
    <cellStyle name="_Value Copy 11 30 05 gas 12 09 05 AURORA at 12 14 05_Electric Rate Spread and Rate Design 3.23.09 2 2 2" xfId="7031"/>
    <cellStyle name="_Value Copy 11 30 05 gas 12 09 05 AURORA at 12 14 05_Electric Rate Spread and Rate Design 3.23.09 2 3" xfId="7032"/>
    <cellStyle name="_Value Copy 11 30 05 gas 12 09 05 AURORA at 12 14 05_Electric Rate Spread and Rate Design 3.23.09 2 3 2" xfId="7033"/>
    <cellStyle name="_Value Copy 11 30 05 gas 12 09 05 AURORA at 12 14 05_Electric Rate Spread and Rate Design 3.23.09 2 4" xfId="7034"/>
    <cellStyle name="_Value Copy 11 30 05 gas 12 09 05 AURORA at 12 14 05_Electric Rate Spread and Rate Design 3.23.09 2 4 2" xfId="7035"/>
    <cellStyle name="_Value Copy 11 30 05 gas 12 09 05 AURORA at 12 14 05_Electric Rate Spread and Rate Design 3.23.09 3" xfId="7036"/>
    <cellStyle name="_Value Copy 11 30 05 gas 12 09 05 AURORA at 12 14 05_Electric Rate Spread and Rate Design 3.23.09 3 2" xfId="7037"/>
    <cellStyle name="_Value Copy 11 30 05 gas 12 09 05 AURORA at 12 14 05_Electric Rate Spread and Rate Design 3.23.09 4" xfId="7038"/>
    <cellStyle name="_Value Copy 11 30 05 gas 12 09 05 AURORA at 12 14 05_Electric Rate Spread and Rate Design 3.23.09 4 2" xfId="7039"/>
    <cellStyle name="_Value Copy 11 30 05 gas 12 09 05 AURORA at 12 14 05_Electric Rate Spread and Rate Design 3.23.09 5" xfId="7040"/>
    <cellStyle name="_Value Copy 11 30 05 gas 12 09 05 AURORA at 12 14 05_Electric Rate Spread and Rate Design 3.23.09 6" xfId="7041"/>
    <cellStyle name="_Value Copy 11 30 05 gas 12 09 05 AURORA at 12 14 05_Exhibit D fr R Gho 12-31-08" xfId="7042"/>
    <cellStyle name="_Value Copy 11 30 05 gas 12 09 05 AURORA at 12 14 05_Exhibit D fr R Gho 12-31-08 2" xfId="7043"/>
    <cellStyle name="_Value Copy 11 30 05 gas 12 09 05 AURORA at 12 14 05_Exhibit D fr R Gho 12-31-08 3" xfId="7044"/>
    <cellStyle name="_Value Copy 11 30 05 gas 12 09 05 AURORA at 12 14 05_Exhibit D fr R Gho 12-31-08 v2" xfId="7045"/>
    <cellStyle name="_Value Copy 11 30 05 gas 12 09 05 AURORA at 12 14 05_Exhibit D fr R Gho 12-31-08 v2 2" xfId="7046"/>
    <cellStyle name="_Value Copy 11 30 05 gas 12 09 05 AURORA at 12 14 05_Exhibit D fr R Gho 12-31-08 v2 3" xfId="7047"/>
    <cellStyle name="_Value Copy 11 30 05 gas 12 09 05 AURORA at 12 14 05_Exhibit D fr R Gho 12-31-08 v2_DEM-WP(C) ENERG10C--ctn Mid-C_042010 2010GRC" xfId="7048"/>
    <cellStyle name="_Value Copy 11 30 05 gas 12 09 05 AURORA at 12 14 05_Exhibit D fr R Gho 12-31-08 v2_NIM Summary" xfId="7049"/>
    <cellStyle name="_Value Copy 11 30 05 gas 12 09 05 AURORA at 12 14 05_Exhibit D fr R Gho 12-31-08 v2_NIM Summary 2" xfId="7050"/>
    <cellStyle name="_Value Copy 11 30 05 gas 12 09 05 AURORA at 12 14 05_Exhibit D fr R Gho 12-31-08 v2_NIM Summary_DEM-WP(C) ENERG10C--ctn Mid-C_042010 2010GRC" xfId="7051"/>
    <cellStyle name="_Value Copy 11 30 05 gas 12 09 05 AURORA at 12 14 05_Exhibit D fr R Gho 12-31-08_DEM-WP(C) ENERG10C--ctn Mid-C_042010 2010GRC" xfId="7052"/>
    <cellStyle name="_Value Copy 11 30 05 gas 12 09 05 AURORA at 12 14 05_Exhibit D fr R Gho 12-31-08_NIM Summary" xfId="7053"/>
    <cellStyle name="_Value Copy 11 30 05 gas 12 09 05 AURORA at 12 14 05_Exhibit D fr R Gho 12-31-08_NIM Summary 2" xfId="7054"/>
    <cellStyle name="_Value Copy 11 30 05 gas 12 09 05 AURORA at 12 14 05_Exhibit D fr R Gho 12-31-08_NIM Summary_DEM-WP(C) ENERG10C--ctn Mid-C_042010 2010GRC" xfId="7055"/>
    <cellStyle name="_Value Copy 11 30 05 gas 12 09 05 AURORA at 12 14 05_Gas Rev Req Model (2010 GRC)" xfId="7056"/>
    <cellStyle name="_Value Copy 11 30 05 gas 12 09 05 AURORA at 12 14 05_Hopkins Ridge Prepaid Tran - Interest Earned RY 12ME Feb  '11" xfId="7057"/>
    <cellStyle name="_Value Copy 11 30 05 gas 12 09 05 AURORA at 12 14 05_Hopkins Ridge Prepaid Tran - Interest Earned RY 12ME Feb  '11 2" xfId="7058"/>
    <cellStyle name="_Value Copy 11 30 05 gas 12 09 05 AURORA at 12 14 05_Hopkins Ridge Prepaid Tran - Interest Earned RY 12ME Feb  '11_DEM-WP(C) ENERG10C--ctn Mid-C_042010 2010GRC" xfId="7059"/>
    <cellStyle name="_Value Copy 11 30 05 gas 12 09 05 AURORA at 12 14 05_Hopkins Ridge Prepaid Tran - Interest Earned RY 12ME Feb  '11_NIM Summary" xfId="7060"/>
    <cellStyle name="_Value Copy 11 30 05 gas 12 09 05 AURORA at 12 14 05_Hopkins Ridge Prepaid Tran - Interest Earned RY 12ME Feb  '11_NIM Summary 2" xfId="7061"/>
    <cellStyle name="_Value Copy 11 30 05 gas 12 09 05 AURORA at 12 14 05_Hopkins Ridge Prepaid Tran - Interest Earned RY 12ME Feb  '11_NIM Summary_DEM-WP(C) ENERG10C--ctn Mid-C_042010 2010GRC" xfId="7062"/>
    <cellStyle name="_Value Copy 11 30 05 gas 12 09 05 AURORA at 12 14 05_Hopkins Ridge Prepaid Tran - Interest Earned RY 12ME Feb  '11_Transmission Workbook for May BOD" xfId="7063"/>
    <cellStyle name="_Value Copy 11 30 05 gas 12 09 05 AURORA at 12 14 05_Hopkins Ridge Prepaid Tran - Interest Earned RY 12ME Feb  '11_Transmission Workbook for May BOD 2" xfId="7064"/>
    <cellStyle name="_Value Copy 11 30 05 gas 12 09 05 AURORA at 12 14 05_Hopkins Ridge Prepaid Tran - Interest Earned RY 12ME Feb  '11_Transmission Workbook for May BOD_DEM-WP(C) ENERG10C--ctn Mid-C_042010 2010GRC" xfId="7065"/>
    <cellStyle name="_Value Copy 11 30 05 gas 12 09 05 AURORA at 12 14 05_INPUTS" xfId="7066"/>
    <cellStyle name="_Value Copy 11 30 05 gas 12 09 05 AURORA at 12 14 05_INPUTS 2" xfId="7067"/>
    <cellStyle name="_Value Copy 11 30 05 gas 12 09 05 AURORA at 12 14 05_INPUTS 2 2" xfId="7068"/>
    <cellStyle name="_Value Copy 11 30 05 gas 12 09 05 AURORA at 12 14 05_INPUTS 2 2 2" xfId="7069"/>
    <cellStyle name="_Value Copy 11 30 05 gas 12 09 05 AURORA at 12 14 05_INPUTS 2 3" xfId="7070"/>
    <cellStyle name="_Value Copy 11 30 05 gas 12 09 05 AURORA at 12 14 05_INPUTS 2 3 2" xfId="7071"/>
    <cellStyle name="_Value Copy 11 30 05 gas 12 09 05 AURORA at 12 14 05_INPUTS 2 4" xfId="7072"/>
    <cellStyle name="_Value Copy 11 30 05 gas 12 09 05 AURORA at 12 14 05_INPUTS 2 4 2" xfId="7073"/>
    <cellStyle name="_Value Copy 11 30 05 gas 12 09 05 AURORA at 12 14 05_INPUTS 3" xfId="7074"/>
    <cellStyle name="_Value Copy 11 30 05 gas 12 09 05 AURORA at 12 14 05_INPUTS 3 2" xfId="7075"/>
    <cellStyle name="_Value Copy 11 30 05 gas 12 09 05 AURORA at 12 14 05_INPUTS 4" xfId="7076"/>
    <cellStyle name="_Value Copy 11 30 05 gas 12 09 05 AURORA at 12 14 05_INPUTS 4 2" xfId="7077"/>
    <cellStyle name="_Value Copy 11 30 05 gas 12 09 05 AURORA at 12 14 05_INPUTS 5" xfId="7078"/>
    <cellStyle name="_Value Copy 11 30 05 gas 12 09 05 AURORA at 12 14 05_INPUTS 6" xfId="7079"/>
    <cellStyle name="_Value Copy 11 30 05 gas 12 09 05 AURORA at 12 14 05_Leased Transformer &amp; Substation Plant &amp; Rev 12-2009" xfId="7080"/>
    <cellStyle name="_Value Copy 11 30 05 gas 12 09 05 AURORA at 12 14 05_Leased Transformer &amp; Substation Plant &amp; Rev 12-2009 2" xfId="7081"/>
    <cellStyle name="_Value Copy 11 30 05 gas 12 09 05 AURORA at 12 14 05_Leased Transformer &amp; Substation Plant &amp; Rev 12-2009 2 2" xfId="7082"/>
    <cellStyle name="_Value Copy 11 30 05 gas 12 09 05 AURORA at 12 14 05_Leased Transformer &amp; Substation Plant &amp; Rev 12-2009 2 2 2" xfId="7083"/>
    <cellStyle name="_Value Copy 11 30 05 gas 12 09 05 AURORA at 12 14 05_Leased Transformer &amp; Substation Plant &amp; Rev 12-2009 2 3" xfId="7084"/>
    <cellStyle name="_Value Copy 11 30 05 gas 12 09 05 AURORA at 12 14 05_Leased Transformer &amp; Substation Plant &amp; Rev 12-2009 2 3 2" xfId="7085"/>
    <cellStyle name="_Value Copy 11 30 05 gas 12 09 05 AURORA at 12 14 05_Leased Transformer &amp; Substation Plant &amp; Rev 12-2009 2 4" xfId="7086"/>
    <cellStyle name="_Value Copy 11 30 05 gas 12 09 05 AURORA at 12 14 05_Leased Transformer &amp; Substation Plant &amp; Rev 12-2009 2 4 2" xfId="7087"/>
    <cellStyle name="_Value Copy 11 30 05 gas 12 09 05 AURORA at 12 14 05_Leased Transformer &amp; Substation Plant &amp; Rev 12-2009 3" xfId="7088"/>
    <cellStyle name="_Value Copy 11 30 05 gas 12 09 05 AURORA at 12 14 05_Leased Transformer &amp; Substation Plant &amp; Rev 12-2009 3 2" xfId="7089"/>
    <cellStyle name="_Value Copy 11 30 05 gas 12 09 05 AURORA at 12 14 05_Leased Transformer &amp; Substation Plant &amp; Rev 12-2009 4" xfId="7090"/>
    <cellStyle name="_Value Copy 11 30 05 gas 12 09 05 AURORA at 12 14 05_Leased Transformer &amp; Substation Plant &amp; Rev 12-2009 4 2" xfId="7091"/>
    <cellStyle name="_Value Copy 11 30 05 gas 12 09 05 AURORA at 12 14 05_Leased Transformer &amp; Substation Plant &amp; Rev 12-2009 5" xfId="7092"/>
    <cellStyle name="_Value Copy 11 30 05 gas 12 09 05 AURORA at 12 14 05_Leased Transformer &amp; Substation Plant &amp; Rev 12-2009 6" xfId="7093"/>
    <cellStyle name="_Value Copy 11 30 05 gas 12 09 05 AURORA at 12 14 05_NIM Summary" xfId="7094"/>
    <cellStyle name="_Value Copy 11 30 05 gas 12 09 05 AURORA at 12 14 05_NIM Summary 09GRC" xfId="7095"/>
    <cellStyle name="_Value Copy 11 30 05 gas 12 09 05 AURORA at 12 14 05_NIM Summary 09GRC 2" xfId="7096"/>
    <cellStyle name="_Value Copy 11 30 05 gas 12 09 05 AURORA at 12 14 05_NIM Summary 09GRC_DEM-WP(C) ENERG10C--ctn Mid-C_042010 2010GRC" xfId="7097"/>
    <cellStyle name="_Value Copy 11 30 05 gas 12 09 05 AURORA at 12 14 05_NIM Summary 2" xfId="7098"/>
    <cellStyle name="_Value Copy 11 30 05 gas 12 09 05 AURORA at 12 14 05_NIM Summary 3" xfId="7099"/>
    <cellStyle name="_Value Copy 11 30 05 gas 12 09 05 AURORA at 12 14 05_NIM Summary 4" xfId="7100"/>
    <cellStyle name="_Value Copy 11 30 05 gas 12 09 05 AURORA at 12 14 05_NIM Summary 5" xfId="7101"/>
    <cellStyle name="_Value Copy 11 30 05 gas 12 09 05 AURORA at 12 14 05_NIM Summary 6" xfId="7102"/>
    <cellStyle name="_Value Copy 11 30 05 gas 12 09 05 AURORA at 12 14 05_NIM Summary 7" xfId="7103"/>
    <cellStyle name="_Value Copy 11 30 05 gas 12 09 05 AURORA at 12 14 05_NIM Summary 8" xfId="7104"/>
    <cellStyle name="_Value Copy 11 30 05 gas 12 09 05 AURORA at 12 14 05_NIM Summary 9" xfId="7105"/>
    <cellStyle name="_Value Copy 11 30 05 gas 12 09 05 AURORA at 12 14 05_NIM Summary_DEM-WP(C) ENERG10C--ctn Mid-C_042010 2010GRC" xfId="7106"/>
    <cellStyle name="_Value Copy 11 30 05 gas 12 09 05 AURORA at 12 14 05_PCA 10 -  Exhibit D from A Kellogg Jan 2011" xfId="7107"/>
    <cellStyle name="_Value Copy 11 30 05 gas 12 09 05 AURORA at 12 14 05_PCA 10 -  Exhibit D from A Kellogg July 2011" xfId="7108"/>
    <cellStyle name="_Value Copy 11 30 05 gas 12 09 05 AURORA at 12 14 05_PCA 10 -  Exhibit D from S Free Rcv'd 12-11" xfId="7109"/>
    <cellStyle name="_Value Copy 11 30 05 gas 12 09 05 AURORA at 12 14 05_PCA 7 - Exhibit D update 11_30_08 (2)" xfId="7110"/>
    <cellStyle name="_Value Copy 11 30 05 gas 12 09 05 AURORA at 12 14 05_PCA 7 - Exhibit D update 11_30_08 (2) 2" xfId="7111"/>
    <cellStyle name="_Value Copy 11 30 05 gas 12 09 05 AURORA at 12 14 05_PCA 7 - Exhibit D update 11_30_08 (2) 2 2" xfId="7112"/>
    <cellStyle name="_Value Copy 11 30 05 gas 12 09 05 AURORA at 12 14 05_PCA 7 - Exhibit D update 11_30_08 (2) 3" xfId="7113"/>
    <cellStyle name="_Value Copy 11 30 05 gas 12 09 05 AURORA at 12 14 05_PCA 7 - Exhibit D update 11_30_08 (2) 4" xfId="7114"/>
    <cellStyle name="_Value Copy 11 30 05 gas 12 09 05 AURORA at 12 14 05_PCA 7 - Exhibit D update 11_30_08 (2)_DEM-WP(C) ENERG10C--ctn Mid-C_042010 2010GRC" xfId="7115"/>
    <cellStyle name="_Value Copy 11 30 05 gas 12 09 05 AURORA at 12 14 05_PCA 7 - Exhibit D update 11_30_08 (2)_NIM Summary" xfId="7116"/>
    <cellStyle name="_Value Copy 11 30 05 gas 12 09 05 AURORA at 12 14 05_PCA 7 - Exhibit D update 11_30_08 (2)_NIM Summary 2" xfId="7117"/>
    <cellStyle name="_Value Copy 11 30 05 gas 12 09 05 AURORA at 12 14 05_PCA 7 - Exhibit D update 11_30_08 (2)_NIM Summary_DEM-WP(C) ENERG10C--ctn Mid-C_042010 2010GRC" xfId="7118"/>
    <cellStyle name="_Value Copy 11 30 05 gas 12 09 05 AURORA at 12 14 05_PCA 8 - Exhibit D update 12_31_09" xfId="7119"/>
    <cellStyle name="_Value Copy 11 30 05 gas 12 09 05 AURORA at 12 14 05_PCA 8 - Exhibit D update 12_31_09 2" xfId="7120"/>
    <cellStyle name="_Value Copy 11 30 05 gas 12 09 05 AURORA at 12 14 05_PCA 9 -  Exhibit D April 2010" xfId="7121"/>
    <cellStyle name="_Value Copy 11 30 05 gas 12 09 05 AURORA at 12 14 05_PCA 9 -  Exhibit D April 2010 (3)" xfId="7122"/>
    <cellStyle name="_Value Copy 11 30 05 gas 12 09 05 AURORA at 12 14 05_PCA 9 -  Exhibit D April 2010 (3) 2" xfId="7123"/>
    <cellStyle name="_Value Copy 11 30 05 gas 12 09 05 AURORA at 12 14 05_PCA 9 -  Exhibit D April 2010 (3)_DEM-WP(C) ENERG10C--ctn Mid-C_042010 2010GRC" xfId="7124"/>
    <cellStyle name="_Value Copy 11 30 05 gas 12 09 05 AURORA at 12 14 05_PCA 9 -  Exhibit D April 2010 2" xfId="7125"/>
    <cellStyle name="_Value Copy 11 30 05 gas 12 09 05 AURORA at 12 14 05_PCA 9 -  Exhibit D April 2010 3" xfId="7126"/>
    <cellStyle name="_Value Copy 11 30 05 gas 12 09 05 AURORA at 12 14 05_PCA 9 -  Exhibit D Feb 2010" xfId="7127"/>
    <cellStyle name="_Value Copy 11 30 05 gas 12 09 05 AURORA at 12 14 05_PCA 9 -  Exhibit D Feb 2010 2" xfId="7128"/>
    <cellStyle name="_Value Copy 11 30 05 gas 12 09 05 AURORA at 12 14 05_PCA 9 -  Exhibit D Feb 2010 v2" xfId="7129"/>
    <cellStyle name="_Value Copy 11 30 05 gas 12 09 05 AURORA at 12 14 05_PCA 9 -  Exhibit D Feb 2010 v2 2" xfId="7130"/>
    <cellStyle name="_Value Copy 11 30 05 gas 12 09 05 AURORA at 12 14 05_PCA 9 -  Exhibit D Feb 2010 WF" xfId="7131"/>
    <cellStyle name="_Value Copy 11 30 05 gas 12 09 05 AURORA at 12 14 05_PCA 9 -  Exhibit D Feb 2010 WF 2" xfId="7132"/>
    <cellStyle name="_Value Copy 11 30 05 gas 12 09 05 AURORA at 12 14 05_PCA 9 -  Exhibit D Jan 2010" xfId="7133"/>
    <cellStyle name="_Value Copy 11 30 05 gas 12 09 05 AURORA at 12 14 05_PCA 9 -  Exhibit D Jan 2010 2" xfId="7134"/>
    <cellStyle name="_Value Copy 11 30 05 gas 12 09 05 AURORA at 12 14 05_PCA 9 -  Exhibit D March 2010 (2)" xfId="7135"/>
    <cellStyle name="_Value Copy 11 30 05 gas 12 09 05 AURORA at 12 14 05_PCA 9 -  Exhibit D March 2010 (2) 2" xfId="7136"/>
    <cellStyle name="_Value Copy 11 30 05 gas 12 09 05 AURORA at 12 14 05_PCA 9 -  Exhibit D Nov 2010" xfId="7137"/>
    <cellStyle name="_Value Copy 11 30 05 gas 12 09 05 AURORA at 12 14 05_PCA 9 -  Exhibit D Nov 2010 2" xfId="7138"/>
    <cellStyle name="_Value Copy 11 30 05 gas 12 09 05 AURORA at 12 14 05_PCA 9 - Exhibit D at August 2010" xfId="7139"/>
    <cellStyle name="_Value Copy 11 30 05 gas 12 09 05 AURORA at 12 14 05_PCA 9 - Exhibit D at August 2010 2" xfId="7140"/>
    <cellStyle name="_Value Copy 11 30 05 gas 12 09 05 AURORA at 12 14 05_PCA 9 - Exhibit D June 2010 GRC" xfId="7141"/>
    <cellStyle name="_Value Copy 11 30 05 gas 12 09 05 AURORA at 12 14 05_PCA 9 - Exhibit D June 2010 GRC 2" xfId="7142"/>
    <cellStyle name="_Value Copy 11 30 05 gas 12 09 05 AURORA at 12 14 05_Power Costs - Comparison bx Rbtl-Staff-Jt-PC" xfId="7143"/>
    <cellStyle name="_Value Copy 11 30 05 gas 12 09 05 AURORA at 12 14 05_Power Costs - Comparison bx Rbtl-Staff-Jt-PC 2" xfId="7144"/>
    <cellStyle name="_Value Copy 11 30 05 gas 12 09 05 AURORA at 12 14 05_Power Costs - Comparison bx Rbtl-Staff-Jt-PC 2 2" xfId="7145"/>
    <cellStyle name="_Value Copy 11 30 05 gas 12 09 05 AURORA at 12 14 05_Power Costs - Comparison bx Rbtl-Staff-Jt-PC 3" xfId="7146"/>
    <cellStyle name="_Value Copy 11 30 05 gas 12 09 05 AURORA at 12 14 05_Power Costs - Comparison bx Rbtl-Staff-Jt-PC 4" xfId="7147"/>
    <cellStyle name="_Value Copy 11 30 05 gas 12 09 05 AURORA at 12 14 05_Power Costs - Comparison bx Rbtl-Staff-Jt-PC_Adj Bench DR 3 for Initial Briefs (Electric)" xfId="7148"/>
    <cellStyle name="_Value Copy 11 30 05 gas 12 09 05 AURORA at 12 14 05_Power Costs - Comparison bx Rbtl-Staff-Jt-PC_Adj Bench DR 3 for Initial Briefs (Electric) 2" xfId="7149"/>
    <cellStyle name="_Value Copy 11 30 05 gas 12 09 05 AURORA at 12 14 05_Power Costs - Comparison bx Rbtl-Staff-Jt-PC_Adj Bench DR 3 for Initial Briefs (Electric) 2 2" xfId="7150"/>
    <cellStyle name="_Value Copy 11 30 05 gas 12 09 05 AURORA at 12 14 05_Power Costs - Comparison bx Rbtl-Staff-Jt-PC_Adj Bench DR 3 for Initial Briefs (Electric) 3" xfId="7151"/>
    <cellStyle name="_Value Copy 11 30 05 gas 12 09 05 AURORA at 12 14 05_Power Costs - Comparison bx Rbtl-Staff-Jt-PC_Adj Bench DR 3 for Initial Briefs (Electric) 4" xfId="7152"/>
    <cellStyle name="_Value Copy 11 30 05 gas 12 09 05 AURORA at 12 14 05_Power Costs - Comparison bx Rbtl-Staff-Jt-PC_Adj Bench DR 3 for Initial Briefs (Electric)_DEM-WP(C) ENERG10C--ctn Mid-C_042010 2010GRC" xfId="7153"/>
    <cellStyle name="_Value Copy 11 30 05 gas 12 09 05 AURORA at 12 14 05_Power Costs - Comparison bx Rbtl-Staff-Jt-PC_DEM-WP(C) ENERG10C--ctn Mid-C_042010 2010GRC" xfId="7154"/>
    <cellStyle name="_Value Copy 11 30 05 gas 12 09 05 AURORA at 12 14 05_Power Costs - Comparison bx Rbtl-Staff-Jt-PC_Electric Rev Req Model (2009 GRC) Rebuttal" xfId="7155"/>
    <cellStyle name="_Value Copy 11 30 05 gas 12 09 05 AURORA at 12 14 05_Power Costs - Comparison bx Rbtl-Staff-Jt-PC_Electric Rev Req Model (2009 GRC) Rebuttal 2" xfId="7156"/>
    <cellStyle name="_Value Copy 11 30 05 gas 12 09 05 AURORA at 12 14 05_Power Costs - Comparison bx Rbtl-Staff-Jt-PC_Electric Rev Req Model (2009 GRC) Rebuttal 2 2" xfId="7157"/>
    <cellStyle name="_Value Copy 11 30 05 gas 12 09 05 AURORA at 12 14 05_Power Costs - Comparison bx Rbtl-Staff-Jt-PC_Electric Rev Req Model (2009 GRC) Rebuttal 3" xfId="7158"/>
    <cellStyle name="_Value Copy 11 30 05 gas 12 09 05 AURORA at 12 14 05_Power Costs - Comparison bx Rbtl-Staff-Jt-PC_Electric Rev Req Model (2009 GRC) Rebuttal 4" xfId="7159"/>
    <cellStyle name="_Value Copy 11 30 05 gas 12 09 05 AURORA at 12 14 05_Power Costs - Comparison bx Rbtl-Staff-Jt-PC_Electric Rev Req Model (2009 GRC) Rebuttal REmoval of New  WH Solar AdjustMI" xfId="7160"/>
    <cellStyle name="_Value Copy 11 30 05 gas 12 09 05 AURORA at 12 14 05_Power Costs - Comparison bx Rbtl-Staff-Jt-PC_Electric Rev Req Model (2009 GRC) Rebuttal REmoval of New  WH Solar AdjustMI 2" xfId="7161"/>
    <cellStyle name="_Value Copy 11 30 05 gas 12 09 05 AURORA at 12 14 05_Power Costs - Comparison bx Rbtl-Staff-Jt-PC_Electric Rev Req Model (2009 GRC) Rebuttal REmoval of New  WH Solar AdjustMI 2 2" xfId="7162"/>
    <cellStyle name="_Value Copy 11 30 05 gas 12 09 05 AURORA at 12 14 05_Power Costs - Comparison bx Rbtl-Staff-Jt-PC_Electric Rev Req Model (2009 GRC) Rebuttal REmoval of New  WH Solar AdjustMI 3" xfId="7163"/>
    <cellStyle name="_Value Copy 11 30 05 gas 12 09 05 AURORA at 12 14 05_Power Costs - Comparison bx Rbtl-Staff-Jt-PC_Electric Rev Req Model (2009 GRC) Rebuttal REmoval of New  WH Solar AdjustMI 4" xfId="7164"/>
    <cellStyle name="_Value Copy 11 30 05 gas 12 09 05 AURORA at 12 14 05_Power Costs - Comparison bx Rbtl-Staff-Jt-PC_Electric Rev Req Model (2009 GRC) Rebuttal REmoval of New  WH Solar AdjustMI_DEM-WP(C) ENERG10C--ctn Mid-C_042010 2010GRC" xfId="7165"/>
    <cellStyle name="_Value Copy 11 30 05 gas 12 09 05 AURORA at 12 14 05_Power Costs - Comparison bx Rbtl-Staff-Jt-PC_Electric Rev Req Model (2009 GRC) Revised 01-18-2010" xfId="7166"/>
    <cellStyle name="_Value Copy 11 30 05 gas 12 09 05 AURORA at 12 14 05_Power Costs - Comparison bx Rbtl-Staff-Jt-PC_Electric Rev Req Model (2009 GRC) Revised 01-18-2010 2" xfId="7167"/>
    <cellStyle name="_Value Copy 11 30 05 gas 12 09 05 AURORA at 12 14 05_Power Costs - Comparison bx Rbtl-Staff-Jt-PC_Electric Rev Req Model (2009 GRC) Revised 01-18-2010 2 2" xfId="7168"/>
    <cellStyle name="_Value Copy 11 30 05 gas 12 09 05 AURORA at 12 14 05_Power Costs - Comparison bx Rbtl-Staff-Jt-PC_Electric Rev Req Model (2009 GRC) Revised 01-18-2010 3" xfId="7169"/>
    <cellStyle name="_Value Copy 11 30 05 gas 12 09 05 AURORA at 12 14 05_Power Costs - Comparison bx Rbtl-Staff-Jt-PC_Electric Rev Req Model (2009 GRC) Revised 01-18-2010 4" xfId="7170"/>
    <cellStyle name="_Value Copy 11 30 05 gas 12 09 05 AURORA at 12 14 05_Power Costs - Comparison bx Rbtl-Staff-Jt-PC_Electric Rev Req Model (2009 GRC) Revised 01-18-2010_DEM-WP(C) ENERG10C--ctn Mid-C_042010 2010GRC" xfId="7171"/>
    <cellStyle name="_Value Copy 11 30 05 gas 12 09 05 AURORA at 12 14 05_Power Costs - Comparison bx Rbtl-Staff-Jt-PC_Final Order Electric EXHIBIT A-1" xfId="7172"/>
    <cellStyle name="_Value Copy 11 30 05 gas 12 09 05 AURORA at 12 14 05_Power Costs - Comparison bx Rbtl-Staff-Jt-PC_Final Order Electric EXHIBIT A-1 2" xfId="7173"/>
    <cellStyle name="_Value Copy 11 30 05 gas 12 09 05 AURORA at 12 14 05_Power Costs - Comparison bx Rbtl-Staff-Jt-PC_Final Order Electric EXHIBIT A-1 2 2" xfId="7174"/>
    <cellStyle name="_Value Copy 11 30 05 gas 12 09 05 AURORA at 12 14 05_Power Costs - Comparison bx Rbtl-Staff-Jt-PC_Final Order Electric EXHIBIT A-1 3" xfId="7175"/>
    <cellStyle name="_Value Copy 11 30 05 gas 12 09 05 AURORA at 12 14 05_Power Costs - Comparison bx Rbtl-Staff-Jt-PC_Final Order Electric EXHIBIT A-1 4" xfId="7176"/>
    <cellStyle name="_Value Copy 11 30 05 gas 12 09 05 AURORA at 12 14 05_Production Adj 4.37" xfId="7177"/>
    <cellStyle name="_Value Copy 11 30 05 gas 12 09 05 AURORA at 12 14 05_Production Adj 4.37 2" xfId="7178"/>
    <cellStyle name="_Value Copy 11 30 05 gas 12 09 05 AURORA at 12 14 05_Production Adj 4.37 2 2" xfId="7179"/>
    <cellStyle name="_Value Copy 11 30 05 gas 12 09 05 AURORA at 12 14 05_Production Adj 4.37 3" xfId="7180"/>
    <cellStyle name="_Value Copy 11 30 05 gas 12 09 05 AURORA at 12 14 05_Purchased Power Adj 4.03" xfId="7181"/>
    <cellStyle name="_Value Copy 11 30 05 gas 12 09 05 AURORA at 12 14 05_Purchased Power Adj 4.03 2" xfId="7182"/>
    <cellStyle name="_Value Copy 11 30 05 gas 12 09 05 AURORA at 12 14 05_Purchased Power Adj 4.03 2 2" xfId="7183"/>
    <cellStyle name="_Value Copy 11 30 05 gas 12 09 05 AURORA at 12 14 05_Purchased Power Adj 4.03 3" xfId="7184"/>
    <cellStyle name="_Value Copy 11 30 05 gas 12 09 05 AURORA at 12 14 05_Rate Design Sch 24" xfId="7185"/>
    <cellStyle name="_Value Copy 11 30 05 gas 12 09 05 AURORA at 12 14 05_Rate Design Sch 24 2" xfId="7186"/>
    <cellStyle name="_Value Copy 11 30 05 gas 12 09 05 AURORA at 12 14 05_Rate Design Sch 25" xfId="7187"/>
    <cellStyle name="_Value Copy 11 30 05 gas 12 09 05 AURORA at 12 14 05_Rate Design Sch 25 2" xfId="7188"/>
    <cellStyle name="_Value Copy 11 30 05 gas 12 09 05 AURORA at 12 14 05_Rate Design Sch 25 2 2" xfId="7189"/>
    <cellStyle name="_Value Copy 11 30 05 gas 12 09 05 AURORA at 12 14 05_Rate Design Sch 25 3" xfId="7190"/>
    <cellStyle name="_Value Copy 11 30 05 gas 12 09 05 AURORA at 12 14 05_Rate Design Sch 26" xfId="7191"/>
    <cellStyle name="_Value Copy 11 30 05 gas 12 09 05 AURORA at 12 14 05_Rate Design Sch 26 2" xfId="7192"/>
    <cellStyle name="_Value Copy 11 30 05 gas 12 09 05 AURORA at 12 14 05_Rate Design Sch 26 2 2" xfId="7193"/>
    <cellStyle name="_Value Copy 11 30 05 gas 12 09 05 AURORA at 12 14 05_Rate Design Sch 26 3" xfId="7194"/>
    <cellStyle name="_Value Copy 11 30 05 gas 12 09 05 AURORA at 12 14 05_Rate Design Sch 31" xfId="7195"/>
    <cellStyle name="_Value Copy 11 30 05 gas 12 09 05 AURORA at 12 14 05_Rate Design Sch 31 2" xfId="7196"/>
    <cellStyle name="_Value Copy 11 30 05 gas 12 09 05 AURORA at 12 14 05_Rate Design Sch 31 2 2" xfId="7197"/>
    <cellStyle name="_Value Copy 11 30 05 gas 12 09 05 AURORA at 12 14 05_Rate Design Sch 31 3" xfId="7198"/>
    <cellStyle name="_Value Copy 11 30 05 gas 12 09 05 AURORA at 12 14 05_Rate Design Sch 43" xfId="7199"/>
    <cellStyle name="_Value Copy 11 30 05 gas 12 09 05 AURORA at 12 14 05_Rate Design Sch 43 2" xfId="7200"/>
    <cellStyle name="_Value Copy 11 30 05 gas 12 09 05 AURORA at 12 14 05_Rate Design Sch 43 2 2" xfId="7201"/>
    <cellStyle name="_Value Copy 11 30 05 gas 12 09 05 AURORA at 12 14 05_Rate Design Sch 43 3" xfId="7202"/>
    <cellStyle name="_Value Copy 11 30 05 gas 12 09 05 AURORA at 12 14 05_Rate Design Sch 448-449" xfId="7203"/>
    <cellStyle name="_Value Copy 11 30 05 gas 12 09 05 AURORA at 12 14 05_Rate Design Sch 448-449 2" xfId="7204"/>
    <cellStyle name="_Value Copy 11 30 05 gas 12 09 05 AURORA at 12 14 05_Rate Design Sch 46" xfId="7205"/>
    <cellStyle name="_Value Copy 11 30 05 gas 12 09 05 AURORA at 12 14 05_Rate Design Sch 46 2" xfId="7206"/>
    <cellStyle name="_Value Copy 11 30 05 gas 12 09 05 AURORA at 12 14 05_Rate Design Sch 46 2 2" xfId="7207"/>
    <cellStyle name="_Value Copy 11 30 05 gas 12 09 05 AURORA at 12 14 05_Rate Design Sch 46 3" xfId="7208"/>
    <cellStyle name="_Value Copy 11 30 05 gas 12 09 05 AURORA at 12 14 05_Rate Spread" xfId="7209"/>
    <cellStyle name="_Value Copy 11 30 05 gas 12 09 05 AURORA at 12 14 05_Rate Spread 2" xfId="7210"/>
    <cellStyle name="_Value Copy 11 30 05 gas 12 09 05 AURORA at 12 14 05_Rate Spread 2 2" xfId="7211"/>
    <cellStyle name="_Value Copy 11 30 05 gas 12 09 05 AURORA at 12 14 05_Rate Spread 3" xfId="7212"/>
    <cellStyle name="_Value Copy 11 30 05 gas 12 09 05 AURORA at 12 14 05_Rebuttal Power Costs" xfId="7213"/>
    <cellStyle name="_Value Copy 11 30 05 gas 12 09 05 AURORA at 12 14 05_Rebuttal Power Costs 2" xfId="7214"/>
    <cellStyle name="_Value Copy 11 30 05 gas 12 09 05 AURORA at 12 14 05_Rebuttal Power Costs 2 2" xfId="7215"/>
    <cellStyle name="_Value Copy 11 30 05 gas 12 09 05 AURORA at 12 14 05_Rebuttal Power Costs 3" xfId="7216"/>
    <cellStyle name="_Value Copy 11 30 05 gas 12 09 05 AURORA at 12 14 05_Rebuttal Power Costs 4" xfId="7217"/>
    <cellStyle name="_Value Copy 11 30 05 gas 12 09 05 AURORA at 12 14 05_Rebuttal Power Costs_Adj Bench DR 3 for Initial Briefs (Electric)" xfId="7218"/>
    <cellStyle name="_Value Copy 11 30 05 gas 12 09 05 AURORA at 12 14 05_Rebuttal Power Costs_Adj Bench DR 3 for Initial Briefs (Electric) 2" xfId="7219"/>
    <cellStyle name="_Value Copy 11 30 05 gas 12 09 05 AURORA at 12 14 05_Rebuttal Power Costs_Adj Bench DR 3 for Initial Briefs (Electric) 2 2" xfId="7220"/>
    <cellStyle name="_Value Copy 11 30 05 gas 12 09 05 AURORA at 12 14 05_Rebuttal Power Costs_Adj Bench DR 3 for Initial Briefs (Electric) 3" xfId="7221"/>
    <cellStyle name="_Value Copy 11 30 05 gas 12 09 05 AURORA at 12 14 05_Rebuttal Power Costs_Adj Bench DR 3 for Initial Briefs (Electric) 4" xfId="7222"/>
    <cellStyle name="_Value Copy 11 30 05 gas 12 09 05 AURORA at 12 14 05_Rebuttal Power Costs_Adj Bench DR 3 for Initial Briefs (Electric)_DEM-WP(C) ENERG10C--ctn Mid-C_042010 2010GRC" xfId="7223"/>
    <cellStyle name="_Value Copy 11 30 05 gas 12 09 05 AURORA at 12 14 05_Rebuttal Power Costs_DEM-WP(C) ENERG10C--ctn Mid-C_042010 2010GRC" xfId="7224"/>
    <cellStyle name="_Value Copy 11 30 05 gas 12 09 05 AURORA at 12 14 05_Rebuttal Power Costs_Electric Rev Req Model (2009 GRC) Rebuttal" xfId="7225"/>
    <cellStyle name="_Value Copy 11 30 05 gas 12 09 05 AURORA at 12 14 05_Rebuttal Power Costs_Electric Rev Req Model (2009 GRC) Rebuttal 2" xfId="7226"/>
    <cellStyle name="_Value Copy 11 30 05 gas 12 09 05 AURORA at 12 14 05_Rebuttal Power Costs_Electric Rev Req Model (2009 GRC) Rebuttal 2 2" xfId="7227"/>
    <cellStyle name="_Value Copy 11 30 05 gas 12 09 05 AURORA at 12 14 05_Rebuttal Power Costs_Electric Rev Req Model (2009 GRC) Rebuttal 3" xfId="7228"/>
    <cellStyle name="_Value Copy 11 30 05 gas 12 09 05 AURORA at 12 14 05_Rebuttal Power Costs_Electric Rev Req Model (2009 GRC) Rebuttal 4" xfId="7229"/>
    <cellStyle name="_Value Copy 11 30 05 gas 12 09 05 AURORA at 12 14 05_Rebuttal Power Costs_Electric Rev Req Model (2009 GRC) Rebuttal REmoval of New  WH Solar AdjustMI" xfId="7230"/>
    <cellStyle name="_Value Copy 11 30 05 gas 12 09 05 AURORA at 12 14 05_Rebuttal Power Costs_Electric Rev Req Model (2009 GRC) Rebuttal REmoval of New  WH Solar AdjustMI 2" xfId="7231"/>
    <cellStyle name="_Value Copy 11 30 05 gas 12 09 05 AURORA at 12 14 05_Rebuttal Power Costs_Electric Rev Req Model (2009 GRC) Rebuttal REmoval of New  WH Solar AdjustMI 2 2" xfId="7232"/>
    <cellStyle name="_Value Copy 11 30 05 gas 12 09 05 AURORA at 12 14 05_Rebuttal Power Costs_Electric Rev Req Model (2009 GRC) Rebuttal REmoval of New  WH Solar AdjustMI 3" xfId="7233"/>
    <cellStyle name="_Value Copy 11 30 05 gas 12 09 05 AURORA at 12 14 05_Rebuttal Power Costs_Electric Rev Req Model (2009 GRC) Rebuttal REmoval of New  WH Solar AdjustMI 4" xfId="7234"/>
    <cellStyle name="_Value Copy 11 30 05 gas 12 09 05 AURORA at 12 14 05_Rebuttal Power Costs_Electric Rev Req Model (2009 GRC) Rebuttal REmoval of New  WH Solar AdjustMI_DEM-WP(C) ENERG10C--ctn Mid-C_042010 2010GRC" xfId="7235"/>
    <cellStyle name="_Value Copy 11 30 05 gas 12 09 05 AURORA at 12 14 05_Rebuttal Power Costs_Electric Rev Req Model (2009 GRC) Revised 01-18-2010" xfId="7236"/>
    <cellStyle name="_Value Copy 11 30 05 gas 12 09 05 AURORA at 12 14 05_Rebuttal Power Costs_Electric Rev Req Model (2009 GRC) Revised 01-18-2010 2" xfId="7237"/>
    <cellStyle name="_Value Copy 11 30 05 gas 12 09 05 AURORA at 12 14 05_Rebuttal Power Costs_Electric Rev Req Model (2009 GRC) Revised 01-18-2010 2 2" xfId="7238"/>
    <cellStyle name="_Value Copy 11 30 05 gas 12 09 05 AURORA at 12 14 05_Rebuttal Power Costs_Electric Rev Req Model (2009 GRC) Revised 01-18-2010 3" xfId="7239"/>
    <cellStyle name="_Value Copy 11 30 05 gas 12 09 05 AURORA at 12 14 05_Rebuttal Power Costs_Electric Rev Req Model (2009 GRC) Revised 01-18-2010 4" xfId="7240"/>
    <cellStyle name="_Value Copy 11 30 05 gas 12 09 05 AURORA at 12 14 05_Rebuttal Power Costs_Electric Rev Req Model (2009 GRC) Revised 01-18-2010_DEM-WP(C) ENERG10C--ctn Mid-C_042010 2010GRC" xfId="7241"/>
    <cellStyle name="_Value Copy 11 30 05 gas 12 09 05 AURORA at 12 14 05_Rebuttal Power Costs_Final Order Electric EXHIBIT A-1" xfId="7242"/>
    <cellStyle name="_Value Copy 11 30 05 gas 12 09 05 AURORA at 12 14 05_Rebuttal Power Costs_Final Order Electric EXHIBIT A-1 2" xfId="7243"/>
    <cellStyle name="_Value Copy 11 30 05 gas 12 09 05 AURORA at 12 14 05_Rebuttal Power Costs_Final Order Electric EXHIBIT A-1 2 2" xfId="7244"/>
    <cellStyle name="_Value Copy 11 30 05 gas 12 09 05 AURORA at 12 14 05_Rebuttal Power Costs_Final Order Electric EXHIBIT A-1 3" xfId="7245"/>
    <cellStyle name="_Value Copy 11 30 05 gas 12 09 05 AURORA at 12 14 05_Rebuttal Power Costs_Final Order Electric EXHIBIT A-1 4" xfId="7246"/>
    <cellStyle name="_Value Copy 11 30 05 gas 12 09 05 AURORA at 12 14 05_ROR 5.02" xfId="7247"/>
    <cellStyle name="_Value Copy 11 30 05 gas 12 09 05 AURORA at 12 14 05_ROR 5.02 2" xfId="7248"/>
    <cellStyle name="_Value Copy 11 30 05 gas 12 09 05 AURORA at 12 14 05_ROR 5.02 2 2" xfId="7249"/>
    <cellStyle name="_Value Copy 11 30 05 gas 12 09 05 AURORA at 12 14 05_ROR 5.02 3" xfId="7250"/>
    <cellStyle name="_Value Copy 11 30 05 gas 12 09 05 AURORA at 12 14 05_Sch 40 Feeder OH 2008" xfId="7251"/>
    <cellStyle name="_Value Copy 11 30 05 gas 12 09 05 AURORA at 12 14 05_Sch 40 Feeder OH 2008 2" xfId="7252"/>
    <cellStyle name="_Value Copy 11 30 05 gas 12 09 05 AURORA at 12 14 05_Sch 40 Feeder OH 2008 2 2" xfId="7253"/>
    <cellStyle name="_Value Copy 11 30 05 gas 12 09 05 AURORA at 12 14 05_Sch 40 Feeder OH 2008 3" xfId="7254"/>
    <cellStyle name="_Value Copy 11 30 05 gas 12 09 05 AURORA at 12 14 05_Sch 40 Interim Energy Rates " xfId="7255"/>
    <cellStyle name="_Value Copy 11 30 05 gas 12 09 05 AURORA at 12 14 05_Sch 40 Interim Energy Rates  2" xfId="7256"/>
    <cellStyle name="_Value Copy 11 30 05 gas 12 09 05 AURORA at 12 14 05_Sch 40 Interim Energy Rates  2 2" xfId="7257"/>
    <cellStyle name="_Value Copy 11 30 05 gas 12 09 05 AURORA at 12 14 05_Sch 40 Interim Energy Rates  3" xfId="7258"/>
    <cellStyle name="_Value Copy 11 30 05 gas 12 09 05 AURORA at 12 14 05_Sch 40 Substation A&amp;G 2008" xfId="7259"/>
    <cellStyle name="_Value Copy 11 30 05 gas 12 09 05 AURORA at 12 14 05_Sch 40 Substation A&amp;G 2008 2" xfId="7260"/>
    <cellStyle name="_Value Copy 11 30 05 gas 12 09 05 AURORA at 12 14 05_Sch 40 Substation A&amp;G 2008 2 2" xfId="7261"/>
    <cellStyle name="_Value Copy 11 30 05 gas 12 09 05 AURORA at 12 14 05_Sch 40 Substation A&amp;G 2008 3" xfId="7262"/>
    <cellStyle name="_Value Copy 11 30 05 gas 12 09 05 AURORA at 12 14 05_Sch 40 Substation O&amp;M 2008" xfId="7263"/>
    <cellStyle name="_Value Copy 11 30 05 gas 12 09 05 AURORA at 12 14 05_Sch 40 Substation O&amp;M 2008 2" xfId="7264"/>
    <cellStyle name="_Value Copy 11 30 05 gas 12 09 05 AURORA at 12 14 05_Sch 40 Substation O&amp;M 2008 2 2" xfId="7265"/>
    <cellStyle name="_Value Copy 11 30 05 gas 12 09 05 AURORA at 12 14 05_Sch 40 Substation O&amp;M 2008 3" xfId="7266"/>
    <cellStyle name="_Value Copy 11 30 05 gas 12 09 05 AURORA at 12 14 05_Subs 2008" xfId="7267"/>
    <cellStyle name="_Value Copy 11 30 05 gas 12 09 05 AURORA at 12 14 05_Subs 2008 2" xfId="7268"/>
    <cellStyle name="_Value Copy 11 30 05 gas 12 09 05 AURORA at 12 14 05_Subs 2008 2 2" xfId="7269"/>
    <cellStyle name="_Value Copy 11 30 05 gas 12 09 05 AURORA at 12 14 05_Subs 2008 3" xfId="7270"/>
    <cellStyle name="_Value Copy 11 30 05 gas 12 09 05 AURORA at 12 14 05_Transmission Workbook for May BOD" xfId="7271"/>
    <cellStyle name="_Value Copy 11 30 05 gas 12 09 05 AURORA at 12 14 05_Transmission Workbook for May BOD 2" xfId="7272"/>
    <cellStyle name="_Value Copy 11 30 05 gas 12 09 05 AURORA at 12 14 05_Transmission Workbook for May BOD_DEM-WP(C) ENERG10C--ctn Mid-C_042010 2010GRC" xfId="7273"/>
    <cellStyle name="_Value Copy 11 30 05 gas 12 09 05 AURORA at 12 14 05_Wind Integration 10GRC" xfId="7274"/>
    <cellStyle name="_Value Copy 11 30 05 gas 12 09 05 AURORA at 12 14 05_Wind Integration 10GRC 2" xfId="7275"/>
    <cellStyle name="_Value Copy 11 30 05 gas 12 09 05 AURORA at 12 14 05_Wind Integration 10GRC_DEM-WP(C) ENERG10C--ctn Mid-C_042010 2010GRC" xfId="7276"/>
    <cellStyle name="_VC 2007GRC PC 10312007" xfId="7277"/>
    <cellStyle name="_VC 6.15.06 update on 06GRC power costs.xls Chart 1" xfId="151"/>
    <cellStyle name="_VC 6.15.06 update on 06GRC power costs.xls Chart 1 2" xfId="152"/>
    <cellStyle name="_VC 6.15.06 update on 06GRC power costs.xls Chart 1 2 2" xfId="7278"/>
    <cellStyle name="_VC 6.15.06 update on 06GRC power costs.xls Chart 1 2 2 2" xfId="7279"/>
    <cellStyle name="_VC 6.15.06 update on 06GRC power costs.xls Chart 1 2 3" xfId="7280"/>
    <cellStyle name="_VC 6.15.06 update on 06GRC power costs.xls Chart 1 3" xfId="153"/>
    <cellStyle name="_VC 6.15.06 update on 06GRC power costs.xls Chart 1 3 2" xfId="7281"/>
    <cellStyle name="_VC 6.15.06 update on 06GRC power costs.xls Chart 1 3 2 2" xfId="7282"/>
    <cellStyle name="_VC 6.15.06 update on 06GRC power costs.xls Chart 1 3 3" xfId="7283"/>
    <cellStyle name="_VC 6.15.06 update on 06GRC power costs.xls Chart 1 3 3 2" xfId="7284"/>
    <cellStyle name="_VC 6.15.06 update on 06GRC power costs.xls Chart 1 3 4" xfId="7285"/>
    <cellStyle name="_VC 6.15.06 update on 06GRC power costs.xls Chart 1 3 4 2" xfId="7286"/>
    <cellStyle name="_VC 6.15.06 update on 06GRC power costs.xls Chart 1 4" xfId="7287"/>
    <cellStyle name="_VC 6.15.06 update on 06GRC power costs.xls Chart 1 4 2" xfId="7288"/>
    <cellStyle name="_VC 6.15.06 update on 06GRC power costs.xls Chart 1 5" xfId="7289"/>
    <cellStyle name="_VC 6.15.06 update on 06GRC power costs.xls Chart 1 6" xfId="7290"/>
    <cellStyle name="_VC 6.15.06 update on 06GRC power costs.xls Chart 1 6 2" xfId="7291"/>
    <cellStyle name="_VC 6.15.06 update on 06GRC power costs.xls Chart 1 7" xfId="7292"/>
    <cellStyle name="_VC 6.15.06 update on 06GRC power costs.xls Chart 1 7 2" xfId="7293"/>
    <cellStyle name="_VC 6.15.06 update on 06GRC power costs.xls Chart 1_04 07E Wild Horse Wind Expansion (C) (2)" xfId="154"/>
    <cellStyle name="_VC 6.15.06 update on 06GRC power costs.xls Chart 1_04 07E Wild Horse Wind Expansion (C) (2) 2" xfId="7294"/>
    <cellStyle name="_VC 6.15.06 update on 06GRC power costs.xls Chart 1_04 07E Wild Horse Wind Expansion (C) (2) 2 2" xfId="7295"/>
    <cellStyle name="_VC 6.15.06 update on 06GRC power costs.xls Chart 1_04 07E Wild Horse Wind Expansion (C) (2) 3" xfId="7296"/>
    <cellStyle name="_VC 6.15.06 update on 06GRC power costs.xls Chart 1_04 07E Wild Horse Wind Expansion (C) (2) 4" xfId="7297"/>
    <cellStyle name="_VC 6.15.06 update on 06GRC power costs.xls Chart 1_04 07E Wild Horse Wind Expansion (C) (2)_Adj Bench DR 3 for Initial Briefs (Electric)" xfId="7298"/>
    <cellStyle name="_VC 6.15.06 update on 06GRC power costs.xls Chart 1_04 07E Wild Horse Wind Expansion (C) (2)_Adj Bench DR 3 for Initial Briefs (Electric) 2" xfId="7299"/>
    <cellStyle name="_VC 6.15.06 update on 06GRC power costs.xls Chart 1_04 07E Wild Horse Wind Expansion (C) (2)_Adj Bench DR 3 for Initial Briefs (Electric) 2 2" xfId="7300"/>
    <cellStyle name="_VC 6.15.06 update on 06GRC power costs.xls Chart 1_04 07E Wild Horse Wind Expansion (C) (2)_Adj Bench DR 3 for Initial Briefs (Electric) 3" xfId="7301"/>
    <cellStyle name="_VC 6.15.06 update on 06GRC power costs.xls Chart 1_04 07E Wild Horse Wind Expansion (C) (2)_Adj Bench DR 3 for Initial Briefs (Electric) 4" xfId="7302"/>
    <cellStyle name="_VC 6.15.06 update on 06GRC power costs.xls Chart 1_04 07E Wild Horse Wind Expansion (C) (2)_Adj Bench DR 3 for Initial Briefs (Electric)_DEM-WP(C) ENERG10C--ctn Mid-C_042010 2010GRC" xfId="7303"/>
    <cellStyle name="_VC 6.15.06 update on 06GRC power costs.xls Chart 1_04 07E Wild Horse Wind Expansion (C) (2)_Book1" xfId="7304"/>
    <cellStyle name="_VC 6.15.06 update on 06GRC power costs.xls Chart 1_04 07E Wild Horse Wind Expansion (C) (2)_DEM-WP(C) ENERG10C--ctn Mid-C_042010 2010GRC" xfId="7305"/>
    <cellStyle name="_VC 6.15.06 update on 06GRC power costs.xls Chart 1_04 07E Wild Horse Wind Expansion (C) (2)_Electric Rev Req Model (2009 GRC) " xfId="7306"/>
    <cellStyle name="_VC 6.15.06 update on 06GRC power costs.xls Chart 1_04 07E Wild Horse Wind Expansion (C) (2)_Electric Rev Req Model (2009 GRC)  2" xfId="7307"/>
    <cellStyle name="_VC 6.15.06 update on 06GRC power costs.xls Chart 1_04 07E Wild Horse Wind Expansion (C) (2)_Electric Rev Req Model (2009 GRC)  2 2" xfId="7308"/>
    <cellStyle name="_VC 6.15.06 update on 06GRC power costs.xls Chart 1_04 07E Wild Horse Wind Expansion (C) (2)_Electric Rev Req Model (2009 GRC)  3" xfId="7309"/>
    <cellStyle name="_VC 6.15.06 update on 06GRC power costs.xls Chart 1_04 07E Wild Horse Wind Expansion (C) (2)_Electric Rev Req Model (2009 GRC)  4" xfId="7310"/>
    <cellStyle name="_VC 6.15.06 update on 06GRC power costs.xls Chart 1_04 07E Wild Horse Wind Expansion (C) (2)_Electric Rev Req Model (2009 GRC) _DEM-WP(C) ENERG10C--ctn Mid-C_042010 2010GRC" xfId="7311"/>
    <cellStyle name="_VC 6.15.06 update on 06GRC power costs.xls Chart 1_04 07E Wild Horse Wind Expansion (C) (2)_Electric Rev Req Model (2009 GRC) Rebuttal" xfId="7312"/>
    <cellStyle name="_VC 6.15.06 update on 06GRC power costs.xls Chart 1_04 07E Wild Horse Wind Expansion (C) (2)_Electric Rev Req Model (2009 GRC) Rebuttal 2" xfId="7313"/>
    <cellStyle name="_VC 6.15.06 update on 06GRC power costs.xls Chart 1_04 07E Wild Horse Wind Expansion (C) (2)_Electric Rev Req Model (2009 GRC) Rebuttal 2 2" xfId="7314"/>
    <cellStyle name="_VC 6.15.06 update on 06GRC power costs.xls Chart 1_04 07E Wild Horse Wind Expansion (C) (2)_Electric Rev Req Model (2009 GRC) Rebuttal 3" xfId="7315"/>
    <cellStyle name="_VC 6.15.06 update on 06GRC power costs.xls Chart 1_04 07E Wild Horse Wind Expansion (C) (2)_Electric Rev Req Model (2009 GRC) Rebuttal 4" xfId="7316"/>
    <cellStyle name="_VC 6.15.06 update on 06GRC power costs.xls Chart 1_04 07E Wild Horse Wind Expansion (C) (2)_Electric Rev Req Model (2009 GRC) Rebuttal REmoval of New  WH Solar AdjustMI" xfId="7317"/>
    <cellStyle name="_VC 6.15.06 update on 06GRC power costs.xls Chart 1_04 07E Wild Horse Wind Expansion (C) (2)_Electric Rev Req Model (2009 GRC) Rebuttal REmoval of New  WH Solar AdjustMI 2" xfId="7318"/>
    <cellStyle name="_VC 6.15.06 update on 06GRC power costs.xls Chart 1_04 07E Wild Horse Wind Expansion (C) (2)_Electric Rev Req Model (2009 GRC) Rebuttal REmoval of New  WH Solar AdjustMI 2 2" xfId="7319"/>
    <cellStyle name="_VC 6.15.06 update on 06GRC power costs.xls Chart 1_04 07E Wild Horse Wind Expansion (C) (2)_Electric Rev Req Model (2009 GRC) Rebuttal REmoval of New  WH Solar AdjustMI 3" xfId="7320"/>
    <cellStyle name="_VC 6.15.06 update on 06GRC power costs.xls Chart 1_04 07E Wild Horse Wind Expansion (C) (2)_Electric Rev Req Model (2009 GRC) Rebuttal REmoval of New  WH Solar AdjustMI 4" xfId="7321"/>
    <cellStyle name="_VC 6.15.06 update on 06GRC power costs.xls Chart 1_04 07E Wild Horse Wind Expansion (C) (2)_Electric Rev Req Model (2009 GRC) Rebuttal REmoval of New  WH Solar AdjustMI_DEM-WP(C) ENERG10C--ctn Mid-C_042010 2010GRC" xfId="7322"/>
    <cellStyle name="_VC 6.15.06 update on 06GRC power costs.xls Chart 1_04 07E Wild Horse Wind Expansion (C) (2)_Electric Rev Req Model (2009 GRC) Revised 01-18-2010" xfId="7323"/>
    <cellStyle name="_VC 6.15.06 update on 06GRC power costs.xls Chart 1_04 07E Wild Horse Wind Expansion (C) (2)_Electric Rev Req Model (2009 GRC) Revised 01-18-2010 2" xfId="7324"/>
    <cellStyle name="_VC 6.15.06 update on 06GRC power costs.xls Chart 1_04 07E Wild Horse Wind Expansion (C) (2)_Electric Rev Req Model (2009 GRC) Revised 01-18-2010 2 2" xfId="7325"/>
    <cellStyle name="_VC 6.15.06 update on 06GRC power costs.xls Chart 1_04 07E Wild Horse Wind Expansion (C) (2)_Electric Rev Req Model (2009 GRC) Revised 01-18-2010 3" xfId="7326"/>
    <cellStyle name="_VC 6.15.06 update on 06GRC power costs.xls Chart 1_04 07E Wild Horse Wind Expansion (C) (2)_Electric Rev Req Model (2009 GRC) Revised 01-18-2010 4" xfId="7327"/>
    <cellStyle name="_VC 6.15.06 update on 06GRC power costs.xls Chart 1_04 07E Wild Horse Wind Expansion (C) (2)_Electric Rev Req Model (2009 GRC) Revised 01-18-2010_DEM-WP(C) ENERG10C--ctn Mid-C_042010 2010GRC" xfId="7328"/>
    <cellStyle name="_VC 6.15.06 update on 06GRC power costs.xls Chart 1_04 07E Wild Horse Wind Expansion (C) (2)_Electric Rev Req Model (2010 GRC)" xfId="7329"/>
    <cellStyle name="_VC 6.15.06 update on 06GRC power costs.xls Chart 1_04 07E Wild Horse Wind Expansion (C) (2)_Electric Rev Req Model (2010 GRC) SF" xfId="7330"/>
    <cellStyle name="_VC 6.15.06 update on 06GRC power costs.xls Chart 1_04 07E Wild Horse Wind Expansion (C) (2)_Final Order Electric EXHIBIT A-1" xfId="7331"/>
    <cellStyle name="_VC 6.15.06 update on 06GRC power costs.xls Chart 1_04 07E Wild Horse Wind Expansion (C) (2)_Final Order Electric EXHIBIT A-1 2" xfId="7332"/>
    <cellStyle name="_VC 6.15.06 update on 06GRC power costs.xls Chart 1_04 07E Wild Horse Wind Expansion (C) (2)_Final Order Electric EXHIBIT A-1 2 2" xfId="7333"/>
    <cellStyle name="_VC 6.15.06 update on 06GRC power costs.xls Chart 1_04 07E Wild Horse Wind Expansion (C) (2)_Final Order Electric EXHIBIT A-1 3" xfId="7334"/>
    <cellStyle name="_VC 6.15.06 update on 06GRC power costs.xls Chart 1_04 07E Wild Horse Wind Expansion (C) (2)_Final Order Electric EXHIBIT A-1 4" xfId="7335"/>
    <cellStyle name="_VC 6.15.06 update on 06GRC power costs.xls Chart 1_04 07E Wild Horse Wind Expansion (C) (2)_TENASKA REGULATORY ASSET" xfId="7336"/>
    <cellStyle name="_VC 6.15.06 update on 06GRC power costs.xls Chart 1_04 07E Wild Horse Wind Expansion (C) (2)_TENASKA REGULATORY ASSET 2" xfId="7337"/>
    <cellStyle name="_VC 6.15.06 update on 06GRC power costs.xls Chart 1_04 07E Wild Horse Wind Expansion (C) (2)_TENASKA REGULATORY ASSET 2 2" xfId="7338"/>
    <cellStyle name="_VC 6.15.06 update on 06GRC power costs.xls Chart 1_04 07E Wild Horse Wind Expansion (C) (2)_TENASKA REGULATORY ASSET 3" xfId="7339"/>
    <cellStyle name="_VC 6.15.06 update on 06GRC power costs.xls Chart 1_04 07E Wild Horse Wind Expansion (C) (2)_TENASKA REGULATORY ASSET 4" xfId="7340"/>
    <cellStyle name="_VC 6.15.06 update on 06GRC power costs.xls Chart 1_16.37E Wild Horse Expansion DeferralRevwrkingfile SF" xfId="7341"/>
    <cellStyle name="_VC 6.15.06 update on 06GRC power costs.xls Chart 1_16.37E Wild Horse Expansion DeferralRevwrkingfile SF 2" xfId="7342"/>
    <cellStyle name="_VC 6.15.06 update on 06GRC power costs.xls Chart 1_16.37E Wild Horse Expansion DeferralRevwrkingfile SF 2 2" xfId="7343"/>
    <cellStyle name="_VC 6.15.06 update on 06GRC power costs.xls Chart 1_16.37E Wild Horse Expansion DeferralRevwrkingfile SF 3" xfId="7344"/>
    <cellStyle name="_VC 6.15.06 update on 06GRC power costs.xls Chart 1_16.37E Wild Horse Expansion DeferralRevwrkingfile SF 4" xfId="7345"/>
    <cellStyle name="_VC 6.15.06 update on 06GRC power costs.xls Chart 1_16.37E Wild Horse Expansion DeferralRevwrkingfile SF_DEM-WP(C) ENERG10C--ctn Mid-C_042010 2010GRC" xfId="7346"/>
    <cellStyle name="_VC 6.15.06 update on 06GRC power costs.xls Chart 1_2009 Compliance Filing PCA Exhibits for GRC" xfId="7347"/>
    <cellStyle name="_VC 6.15.06 update on 06GRC power costs.xls Chart 1_2009 Compliance Filing PCA Exhibits for GRC 2" xfId="7348"/>
    <cellStyle name="_VC 6.15.06 update on 06GRC power costs.xls Chart 1_2009 GRC Compl Filing - Exhibit D" xfId="7349"/>
    <cellStyle name="_VC 6.15.06 update on 06GRC power costs.xls Chart 1_2009 GRC Compl Filing - Exhibit D 2" xfId="7350"/>
    <cellStyle name="_VC 6.15.06 update on 06GRC power costs.xls Chart 1_2009 GRC Compl Filing - Exhibit D 3" xfId="7351"/>
    <cellStyle name="_VC 6.15.06 update on 06GRC power costs.xls Chart 1_2009 GRC Compl Filing - Exhibit D_DEM-WP(C) ENERG10C--ctn Mid-C_042010 2010GRC" xfId="7352"/>
    <cellStyle name="_VC 6.15.06 update on 06GRC power costs.xls Chart 1_3.01 Income Statement" xfId="155"/>
    <cellStyle name="_VC 6.15.06 update on 06GRC power costs.xls Chart 1_4 31 Regulatory Assets and Liabilities  7 06- Exhibit D" xfId="7353"/>
    <cellStyle name="_VC 6.15.06 update on 06GRC power costs.xls Chart 1_4 31 Regulatory Assets and Liabilities  7 06- Exhibit D 2" xfId="7354"/>
    <cellStyle name="_VC 6.15.06 update on 06GRC power costs.xls Chart 1_4 31 Regulatory Assets and Liabilities  7 06- Exhibit D 2 2" xfId="7355"/>
    <cellStyle name="_VC 6.15.06 update on 06GRC power costs.xls Chart 1_4 31 Regulatory Assets and Liabilities  7 06- Exhibit D 3" xfId="7356"/>
    <cellStyle name="_VC 6.15.06 update on 06GRC power costs.xls Chart 1_4 31 Regulatory Assets and Liabilities  7 06- Exhibit D 4" xfId="7357"/>
    <cellStyle name="_VC 6.15.06 update on 06GRC power costs.xls Chart 1_4 31 Regulatory Assets and Liabilities  7 06- Exhibit D_DEM-WP(C) ENERG10C--ctn Mid-C_042010 2010GRC" xfId="7358"/>
    <cellStyle name="_VC 6.15.06 update on 06GRC power costs.xls Chart 1_4 31 Regulatory Assets and Liabilities  7 06- Exhibit D_NIM Summary" xfId="7359"/>
    <cellStyle name="_VC 6.15.06 update on 06GRC power costs.xls Chart 1_4 31 Regulatory Assets and Liabilities  7 06- Exhibit D_NIM Summary 2" xfId="7360"/>
    <cellStyle name="_VC 6.15.06 update on 06GRC power costs.xls Chart 1_4 31 Regulatory Assets and Liabilities  7 06- Exhibit D_NIM Summary_DEM-WP(C) ENERG10C--ctn Mid-C_042010 2010GRC" xfId="7361"/>
    <cellStyle name="_VC 6.15.06 update on 06GRC power costs.xls Chart 1_4 31E Reg Asset  Liab and EXH D" xfId="7362"/>
    <cellStyle name="_VC 6.15.06 update on 06GRC power costs.xls Chart 1_4 31E Reg Asset  Liab and EXH D _ Aug 10 Filing (2)" xfId="7363"/>
    <cellStyle name="_VC 6.15.06 update on 06GRC power costs.xls Chart 1_4 32 Regulatory Assets and Liabilities  7 06- Exhibit D" xfId="7364"/>
    <cellStyle name="_VC 6.15.06 update on 06GRC power costs.xls Chart 1_4 32 Regulatory Assets and Liabilities  7 06- Exhibit D 2" xfId="7365"/>
    <cellStyle name="_VC 6.15.06 update on 06GRC power costs.xls Chart 1_4 32 Regulatory Assets and Liabilities  7 06- Exhibit D 2 2" xfId="7366"/>
    <cellStyle name="_VC 6.15.06 update on 06GRC power costs.xls Chart 1_4 32 Regulatory Assets and Liabilities  7 06- Exhibit D 3" xfId="7367"/>
    <cellStyle name="_VC 6.15.06 update on 06GRC power costs.xls Chart 1_4 32 Regulatory Assets and Liabilities  7 06- Exhibit D 4" xfId="7368"/>
    <cellStyle name="_VC 6.15.06 update on 06GRC power costs.xls Chart 1_4 32 Regulatory Assets and Liabilities  7 06- Exhibit D_DEM-WP(C) ENERG10C--ctn Mid-C_042010 2010GRC" xfId="7369"/>
    <cellStyle name="_VC 6.15.06 update on 06GRC power costs.xls Chart 1_4 32 Regulatory Assets and Liabilities  7 06- Exhibit D_NIM Summary" xfId="7370"/>
    <cellStyle name="_VC 6.15.06 update on 06GRC power costs.xls Chart 1_4 32 Regulatory Assets and Liabilities  7 06- Exhibit D_NIM Summary 2" xfId="7371"/>
    <cellStyle name="_VC 6.15.06 update on 06GRC power costs.xls Chart 1_4 32 Regulatory Assets and Liabilities  7 06- Exhibit D_NIM Summary_DEM-WP(C) ENERG10C--ctn Mid-C_042010 2010GRC" xfId="7372"/>
    <cellStyle name="_VC 6.15.06 update on 06GRC power costs.xls Chart 1_ACCOUNTS" xfId="7373"/>
    <cellStyle name="_VC 6.15.06 update on 06GRC power costs.xls Chart 1_AURORA Total New" xfId="7374"/>
    <cellStyle name="_VC 6.15.06 update on 06GRC power costs.xls Chart 1_AURORA Total New 2" xfId="7375"/>
    <cellStyle name="_VC 6.15.06 update on 06GRC power costs.xls Chart 1_Book2" xfId="7376"/>
    <cellStyle name="_VC 6.15.06 update on 06GRC power costs.xls Chart 1_Book2 2" xfId="7377"/>
    <cellStyle name="_VC 6.15.06 update on 06GRC power costs.xls Chart 1_Book2 2 2" xfId="7378"/>
    <cellStyle name="_VC 6.15.06 update on 06GRC power costs.xls Chart 1_Book2 3" xfId="7379"/>
    <cellStyle name="_VC 6.15.06 update on 06GRC power costs.xls Chart 1_Book2 4" xfId="7380"/>
    <cellStyle name="_VC 6.15.06 update on 06GRC power costs.xls Chart 1_Book2_Adj Bench DR 3 for Initial Briefs (Electric)" xfId="7381"/>
    <cellStyle name="_VC 6.15.06 update on 06GRC power costs.xls Chart 1_Book2_Adj Bench DR 3 for Initial Briefs (Electric) 2" xfId="7382"/>
    <cellStyle name="_VC 6.15.06 update on 06GRC power costs.xls Chart 1_Book2_Adj Bench DR 3 for Initial Briefs (Electric) 2 2" xfId="7383"/>
    <cellStyle name="_VC 6.15.06 update on 06GRC power costs.xls Chart 1_Book2_Adj Bench DR 3 for Initial Briefs (Electric) 3" xfId="7384"/>
    <cellStyle name="_VC 6.15.06 update on 06GRC power costs.xls Chart 1_Book2_Adj Bench DR 3 for Initial Briefs (Electric) 4" xfId="7385"/>
    <cellStyle name="_VC 6.15.06 update on 06GRC power costs.xls Chart 1_Book2_Adj Bench DR 3 for Initial Briefs (Electric)_DEM-WP(C) ENERG10C--ctn Mid-C_042010 2010GRC" xfId="7386"/>
    <cellStyle name="_VC 6.15.06 update on 06GRC power costs.xls Chart 1_Book2_DEM-WP(C) ENERG10C--ctn Mid-C_042010 2010GRC" xfId="7387"/>
    <cellStyle name="_VC 6.15.06 update on 06GRC power costs.xls Chart 1_Book2_Electric Rev Req Model (2009 GRC) Rebuttal" xfId="7388"/>
    <cellStyle name="_VC 6.15.06 update on 06GRC power costs.xls Chart 1_Book2_Electric Rev Req Model (2009 GRC) Rebuttal 2" xfId="7389"/>
    <cellStyle name="_VC 6.15.06 update on 06GRC power costs.xls Chart 1_Book2_Electric Rev Req Model (2009 GRC) Rebuttal 2 2" xfId="7390"/>
    <cellStyle name="_VC 6.15.06 update on 06GRC power costs.xls Chart 1_Book2_Electric Rev Req Model (2009 GRC) Rebuttal 3" xfId="7391"/>
    <cellStyle name="_VC 6.15.06 update on 06GRC power costs.xls Chart 1_Book2_Electric Rev Req Model (2009 GRC) Rebuttal 4" xfId="7392"/>
    <cellStyle name="_VC 6.15.06 update on 06GRC power costs.xls Chart 1_Book2_Electric Rev Req Model (2009 GRC) Rebuttal REmoval of New  WH Solar AdjustMI" xfId="7393"/>
    <cellStyle name="_VC 6.15.06 update on 06GRC power costs.xls Chart 1_Book2_Electric Rev Req Model (2009 GRC) Rebuttal REmoval of New  WH Solar AdjustMI 2" xfId="7394"/>
    <cellStyle name="_VC 6.15.06 update on 06GRC power costs.xls Chart 1_Book2_Electric Rev Req Model (2009 GRC) Rebuttal REmoval of New  WH Solar AdjustMI 2 2" xfId="7395"/>
    <cellStyle name="_VC 6.15.06 update on 06GRC power costs.xls Chart 1_Book2_Electric Rev Req Model (2009 GRC) Rebuttal REmoval of New  WH Solar AdjustMI 3" xfId="7396"/>
    <cellStyle name="_VC 6.15.06 update on 06GRC power costs.xls Chart 1_Book2_Electric Rev Req Model (2009 GRC) Rebuttal REmoval of New  WH Solar AdjustMI 4" xfId="7397"/>
    <cellStyle name="_VC 6.15.06 update on 06GRC power costs.xls Chart 1_Book2_Electric Rev Req Model (2009 GRC) Rebuttal REmoval of New  WH Solar AdjustMI_DEM-WP(C) ENERG10C--ctn Mid-C_042010 2010GRC" xfId="7398"/>
    <cellStyle name="_VC 6.15.06 update on 06GRC power costs.xls Chart 1_Book2_Electric Rev Req Model (2009 GRC) Revised 01-18-2010" xfId="7399"/>
    <cellStyle name="_VC 6.15.06 update on 06GRC power costs.xls Chart 1_Book2_Electric Rev Req Model (2009 GRC) Revised 01-18-2010 2" xfId="7400"/>
    <cellStyle name="_VC 6.15.06 update on 06GRC power costs.xls Chart 1_Book2_Electric Rev Req Model (2009 GRC) Revised 01-18-2010 2 2" xfId="7401"/>
    <cellStyle name="_VC 6.15.06 update on 06GRC power costs.xls Chart 1_Book2_Electric Rev Req Model (2009 GRC) Revised 01-18-2010 3" xfId="7402"/>
    <cellStyle name="_VC 6.15.06 update on 06GRC power costs.xls Chart 1_Book2_Electric Rev Req Model (2009 GRC) Revised 01-18-2010 4" xfId="7403"/>
    <cellStyle name="_VC 6.15.06 update on 06GRC power costs.xls Chart 1_Book2_Electric Rev Req Model (2009 GRC) Revised 01-18-2010_DEM-WP(C) ENERG10C--ctn Mid-C_042010 2010GRC" xfId="7404"/>
    <cellStyle name="_VC 6.15.06 update on 06GRC power costs.xls Chart 1_Book2_Final Order Electric EXHIBIT A-1" xfId="7405"/>
    <cellStyle name="_VC 6.15.06 update on 06GRC power costs.xls Chart 1_Book2_Final Order Electric EXHIBIT A-1 2" xfId="7406"/>
    <cellStyle name="_VC 6.15.06 update on 06GRC power costs.xls Chart 1_Book2_Final Order Electric EXHIBIT A-1 2 2" xfId="7407"/>
    <cellStyle name="_VC 6.15.06 update on 06GRC power costs.xls Chart 1_Book2_Final Order Electric EXHIBIT A-1 3" xfId="7408"/>
    <cellStyle name="_VC 6.15.06 update on 06GRC power costs.xls Chart 1_Book2_Final Order Electric EXHIBIT A-1 4" xfId="7409"/>
    <cellStyle name="_VC 6.15.06 update on 06GRC power costs.xls Chart 1_Book4" xfId="7410"/>
    <cellStyle name="_VC 6.15.06 update on 06GRC power costs.xls Chart 1_Book4 2" xfId="7411"/>
    <cellStyle name="_VC 6.15.06 update on 06GRC power costs.xls Chart 1_Book4 2 2" xfId="7412"/>
    <cellStyle name="_VC 6.15.06 update on 06GRC power costs.xls Chart 1_Book4 3" xfId="7413"/>
    <cellStyle name="_VC 6.15.06 update on 06GRC power costs.xls Chart 1_Book4 4" xfId="7414"/>
    <cellStyle name="_VC 6.15.06 update on 06GRC power costs.xls Chart 1_Book4_DEM-WP(C) ENERG10C--ctn Mid-C_042010 2010GRC" xfId="7415"/>
    <cellStyle name="_VC 6.15.06 update on 06GRC power costs.xls Chart 1_Book9" xfId="156"/>
    <cellStyle name="_VC 6.15.06 update on 06GRC power costs.xls Chart 1_Book9 2" xfId="7416"/>
    <cellStyle name="_VC 6.15.06 update on 06GRC power costs.xls Chart 1_Book9 2 2" xfId="7417"/>
    <cellStyle name="_VC 6.15.06 update on 06GRC power costs.xls Chart 1_Book9 3" xfId="7418"/>
    <cellStyle name="_VC 6.15.06 update on 06GRC power costs.xls Chart 1_Book9 4" xfId="7419"/>
    <cellStyle name="_VC 6.15.06 update on 06GRC power costs.xls Chart 1_Book9_DEM-WP(C) ENERG10C--ctn Mid-C_042010 2010GRC" xfId="7420"/>
    <cellStyle name="_VC 6.15.06 update on 06GRC power costs.xls Chart 1_Chelan PUD Power Costs (8-10)" xfId="7421"/>
    <cellStyle name="_VC 6.15.06 update on 06GRC power costs.xls Chart 1_DEM-WP(C) Chelan Power Costs" xfId="7422"/>
    <cellStyle name="_VC 6.15.06 update on 06GRC power costs.xls Chart 1_DEM-WP(C) ENERG10C--ctn Mid-C_042010 2010GRC" xfId="7423"/>
    <cellStyle name="_VC 6.15.06 update on 06GRC power costs.xls Chart 1_DEM-WP(C) Gas Transport 2010GRC" xfId="7424"/>
    <cellStyle name="_VC 6.15.06 update on 06GRC power costs.xls Chart 1_Gas Rev Req Model (2010 GRC)" xfId="7425"/>
    <cellStyle name="_VC 6.15.06 update on 06GRC power costs.xls Chart 1_INPUTS" xfId="7426"/>
    <cellStyle name="_VC 6.15.06 update on 06GRC power costs.xls Chart 1_INPUTS 2" xfId="7427"/>
    <cellStyle name="_VC 6.15.06 update on 06GRC power costs.xls Chart 1_INPUTS 2 2" xfId="7428"/>
    <cellStyle name="_VC 6.15.06 update on 06GRC power costs.xls Chart 1_INPUTS 3" xfId="7429"/>
    <cellStyle name="_VC 6.15.06 update on 06GRC power costs.xls Chart 1_NIM Summary" xfId="7430"/>
    <cellStyle name="_VC 6.15.06 update on 06GRC power costs.xls Chart 1_NIM Summary 09GRC" xfId="7431"/>
    <cellStyle name="_VC 6.15.06 update on 06GRC power costs.xls Chart 1_NIM Summary 09GRC 2" xfId="7432"/>
    <cellStyle name="_VC 6.15.06 update on 06GRC power costs.xls Chart 1_NIM Summary 09GRC_DEM-WP(C) ENERG10C--ctn Mid-C_042010 2010GRC" xfId="7433"/>
    <cellStyle name="_VC 6.15.06 update on 06GRC power costs.xls Chart 1_NIM Summary 2" xfId="7434"/>
    <cellStyle name="_VC 6.15.06 update on 06GRC power costs.xls Chart 1_NIM Summary 3" xfId="7435"/>
    <cellStyle name="_VC 6.15.06 update on 06GRC power costs.xls Chart 1_NIM Summary 4" xfId="7436"/>
    <cellStyle name="_VC 6.15.06 update on 06GRC power costs.xls Chart 1_NIM Summary 5" xfId="7437"/>
    <cellStyle name="_VC 6.15.06 update on 06GRC power costs.xls Chart 1_NIM Summary 6" xfId="7438"/>
    <cellStyle name="_VC 6.15.06 update on 06GRC power costs.xls Chart 1_NIM Summary 7" xfId="7439"/>
    <cellStyle name="_VC 6.15.06 update on 06GRC power costs.xls Chart 1_NIM Summary 8" xfId="7440"/>
    <cellStyle name="_VC 6.15.06 update on 06GRC power costs.xls Chart 1_NIM Summary 9" xfId="7441"/>
    <cellStyle name="_VC 6.15.06 update on 06GRC power costs.xls Chart 1_NIM Summary_DEM-WP(C) ENERG10C--ctn Mid-C_042010 2010GRC" xfId="7442"/>
    <cellStyle name="_VC 6.15.06 update on 06GRC power costs.xls Chart 1_PCA 10 -  Exhibit D from A Kellogg Jan 2011" xfId="7443"/>
    <cellStyle name="_VC 6.15.06 update on 06GRC power costs.xls Chart 1_PCA 10 -  Exhibit D from A Kellogg July 2011" xfId="7444"/>
    <cellStyle name="_VC 6.15.06 update on 06GRC power costs.xls Chart 1_PCA 10 -  Exhibit D from S Free Rcv'd 12-11" xfId="7445"/>
    <cellStyle name="_VC 6.15.06 update on 06GRC power costs.xls Chart 1_PCA 9 -  Exhibit D April 2010" xfId="7446"/>
    <cellStyle name="_VC 6.15.06 update on 06GRC power costs.xls Chart 1_PCA 9 -  Exhibit D April 2010 (3)" xfId="7447"/>
    <cellStyle name="_VC 6.15.06 update on 06GRC power costs.xls Chart 1_PCA 9 -  Exhibit D April 2010 (3) 2" xfId="7448"/>
    <cellStyle name="_VC 6.15.06 update on 06GRC power costs.xls Chart 1_PCA 9 -  Exhibit D April 2010 (3)_DEM-WP(C) ENERG10C--ctn Mid-C_042010 2010GRC" xfId="7449"/>
    <cellStyle name="_VC 6.15.06 update on 06GRC power costs.xls Chart 1_PCA 9 -  Exhibit D April 2010 2" xfId="7450"/>
    <cellStyle name="_VC 6.15.06 update on 06GRC power costs.xls Chart 1_PCA 9 -  Exhibit D April 2010 3" xfId="7451"/>
    <cellStyle name="_VC 6.15.06 update on 06GRC power costs.xls Chart 1_PCA 9 -  Exhibit D Nov 2010" xfId="7452"/>
    <cellStyle name="_VC 6.15.06 update on 06GRC power costs.xls Chart 1_PCA 9 -  Exhibit D Nov 2010 2" xfId="7453"/>
    <cellStyle name="_VC 6.15.06 update on 06GRC power costs.xls Chart 1_PCA 9 - Exhibit D at August 2010" xfId="7454"/>
    <cellStyle name="_VC 6.15.06 update on 06GRC power costs.xls Chart 1_PCA 9 - Exhibit D at August 2010 2" xfId="7455"/>
    <cellStyle name="_VC 6.15.06 update on 06GRC power costs.xls Chart 1_PCA 9 - Exhibit D June 2010 GRC" xfId="7456"/>
    <cellStyle name="_VC 6.15.06 update on 06GRC power costs.xls Chart 1_PCA 9 - Exhibit D June 2010 GRC 2" xfId="7457"/>
    <cellStyle name="_VC 6.15.06 update on 06GRC power costs.xls Chart 1_Power Costs - Comparison bx Rbtl-Staff-Jt-PC" xfId="7458"/>
    <cellStyle name="_VC 6.15.06 update on 06GRC power costs.xls Chart 1_Power Costs - Comparison bx Rbtl-Staff-Jt-PC 2" xfId="7459"/>
    <cellStyle name="_VC 6.15.06 update on 06GRC power costs.xls Chart 1_Power Costs - Comparison bx Rbtl-Staff-Jt-PC 2 2" xfId="7460"/>
    <cellStyle name="_VC 6.15.06 update on 06GRC power costs.xls Chart 1_Power Costs - Comparison bx Rbtl-Staff-Jt-PC 3" xfId="7461"/>
    <cellStyle name="_VC 6.15.06 update on 06GRC power costs.xls Chart 1_Power Costs - Comparison bx Rbtl-Staff-Jt-PC 4" xfId="7462"/>
    <cellStyle name="_VC 6.15.06 update on 06GRC power costs.xls Chart 1_Power Costs - Comparison bx Rbtl-Staff-Jt-PC_Adj Bench DR 3 for Initial Briefs (Electric)" xfId="7463"/>
    <cellStyle name="_VC 6.15.06 update on 06GRC power costs.xls Chart 1_Power Costs - Comparison bx Rbtl-Staff-Jt-PC_Adj Bench DR 3 for Initial Briefs (Electric) 2" xfId="7464"/>
    <cellStyle name="_VC 6.15.06 update on 06GRC power costs.xls Chart 1_Power Costs - Comparison bx Rbtl-Staff-Jt-PC_Adj Bench DR 3 for Initial Briefs (Electric) 2 2" xfId="7465"/>
    <cellStyle name="_VC 6.15.06 update on 06GRC power costs.xls Chart 1_Power Costs - Comparison bx Rbtl-Staff-Jt-PC_Adj Bench DR 3 for Initial Briefs (Electric) 3" xfId="7466"/>
    <cellStyle name="_VC 6.15.06 update on 06GRC power costs.xls Chart 1_Power Costs - Comparison bx Rbtl-Staff-Jt-PC_Adj Bench DR 3 for Initial Briefs (Electric) 4" xfId="7467"/>
    <cellStyle name="_VC 6.15.06 update on 06GRC power costs.xls Chart 1_Power Costs - Comparison bx Rbtl-Staff-Jt-PC_Adj Bench DR 3 for Initial Briefs (Electric)_DEM-WP(C) ENERG10C--ctn Mid-C_042010 2010GRC" xfId="7468"/>
    <cellStyle name="_VC 6.15.06 update on 06GRC power costs.xls Chart 1_Power Costs - Comparison bx Rbtl-Staff-Jt-PC_DEM-WP(C) ENERG10C--ctn Mid-C_042010 2010GRC" xfId="7469"/>
    <cellStyle name="_VC 6.15.06 update on 06GRC power costs.xls Chart 1_Power Costs - Comparison bx Rbtl-Staff-Jt-PC_Electric Rev Req Model (2009 GRC) Rebuttal" xfId="7470"/>
    <cellStyle name="_VC 6.15.06 update on 06GRC power costs.xls Chart 1_Power Costs - Comparison bx Rbtl-Staff-Jt-PC_Electric Rev Req Model (2009 GRC) Rebuttal 2" xfId="7471"/>
    <cellStyle name="_VC 6.15.06 update on 06GRC power costs.xls Chart 1_Power Costs - Comparison bx Rbtl-Staff-Jt-PC_Electric Rev Req Model (2009 GRC) Rebuttal 2 2" xfId="7472"/>
    <cellStyle name="_VC 6.15.06 update on 06GRC power costs.xls Chart 1_Power Costs - Comparison bx Rbtl-Staff-Jt-PC_Electric Rev Req Model (2009 GRC) Rebuttal 3" xfId="7473"/>
    <cellStyle name="_VC 6.15.06 update on 06GRC power costs.xls Chart 1_Power Costs - Comparison bx Rbtl-Staff-Jt-PC_Electric Rev Req Model (2009 GRC) Rebuttal 4" xfId="7474"/>
    <cellStyle name="_VC 6.15.06 update on 06GRC power costs.xls Chart 1_Power Costs - Comparison bx Rbtl-Staff-Jt-PC_Electric Rev Req Model (2009 GRC) Rebuttal REmoval of New  WH Solar AdjustMI" xfId="7475"/>
    <cellStyle name="_VC 6.15.06 update on 06GRC power costs.xls Chart 1_Power Costs - Comparison bx Rbtl-Staff-Jt-PC_Electric Rev Req Model (2009 GRC) Rebuttal REmoval of New  WH Solar AdjustMI 2" xfId="7476"/>
    <cellStyle name="_VC 6.15.06 update on 06GRC power costs.xls Chart 1_Power Costs - Comparison bx Rbtl-Staff-Jt-PC_Electric Rev Req Model (2009 GRC) Rebuttal REmoval of New  WH Solar AdjustMI 2 2" xfId="7477"/>
    <cellStyle name="_VC 6.15.06 update on 06GRC power costs.xls Chart 1_Power Costs - Comparison bx Rbtl-Staff-Jt-PC_Electric Rev Req Model (2009 GRC) Rebuttal REmoval of New  WH Solar AdjustMI 3" xfId="7478"/>
    <cellStyle name="_VC 6.15.06 update on 06GRC power costs.xls Chart 1_Power Costs - Comparison bx Rbtl-Staff-Jt-PC_Electric Rev Req Model (2009 GRC) Rebuttal REmoval of New  WH Solar AdjustMI 4" xfId="7479"/>
    <cellStyle name="_VC 6.15.06 update on 06GRC power costs.xls Chart 1_Power Costs - Comparison bx Rbtl-Staff-Jt-PC_Electric Rev Req Model (2009 GRC) Rebuttal REmoval of New  WH Solar AdjustMI_DEM-WP(C) ENERG10C--ctn Mid-C_042010 2010GRC" xfId="7480"/>
    <cellStyle name="_VC 6.15.06 update on 06GRC power costs.xls Chart 1_Power Costs - Comparison bx Rbtl-Staff-Jt-PC_Electric Rev Req Model (2009 GRC) Revised 01-18-2010" xfId="7481"/>
    <cellStyle name="_VC 6.15.06 update on 06GRC power costs.xls Chart 1_Power Costs - Comparison bx Rbtl-Staff-Jt-PC_Electric Rev Req Model (2009 GRC) Revised 01-18-2010 2" xfId="7482"/>
    <cellStyle name="_VC 6.15.06 update on 06GRC power costs.xls Chart 1_Power Costs - Comparison bx Rbtl-Staff-Jt-PC_Electric Rev Req Model (2009 GRC) Revised 01-18-2010 2 2" xfId="7483"/>
    <cellStyle name="_VC 6.15.06 update on 06GRC power costs.xls Chart 1_Power Costs - Comparison bx Rbtl-Staff-Jt-PC_Electric Rev Req Model (2009 GRC) Revised 01-18-2010 3" xfId="7484"/>
    <cellStyle name="_VC 6.15.06 update on 06GRC power costs.xls Chart 1_Power Costs - Comparison bx Rbtl-Staff-Jt-PC_Electric Rev Req Model (2009 GRC) Revised 01-18-2010 4" xfId="7485"/>
    <cellStyle name="_VC 6.15.06 update on 06GRC power costs.xls Chart 1_Power Costs - Comparison bx Rbtl-Staff-Jt-PC_Electric Rev Req Model (2009 GRC) Revised 01-18-2010_DEM-WP(C) ENERG10C--ctn Mid-C_042010 2010GRC" xfId="7486"/>
    <cellStyle name="_VC 6.15.06 update on 06GRC power costs.xls Chart 1_Power Costs - Comparison bx Rbtl-Staff-Jt-PC_Final Order Electric EXHIBIT A-1" xfId="7487"/>
    <cellStyle name="_VC 6.15.06 update on 06GRC power costs.xls Chart 1_Power Costs - Comparison bx Rbtl-Staff-Jt-PC_Final Order Electric EXHIBIT A-1 2" xfId="7488"/>
    <cellStyle name="_VC 6.15.06 update on 06GRC power costs.xls Chart 1_Power Costs - Comparison bx Rbtl-Staff-Jt-PC_Final Order Electric EXHIBIT A-1 2 2" xfId="7489"/>
    <cellStyle name="_VC 6.15.06 update on 06GRC power costs.xls Chart 1_Power Costs - Comparison bx Rbtl-Staff-Jt-PC_Final Order Electric EXHIBIT A-1 3" xfId="7490"/>
    <cellStyle name="_VC 6.15.06 update on 06GRC power costs.xls Chart 1_Power Costs - Comparison bx Rbtl-Staff-Jt-PC_Final Order Electric EXHIBIT A-1 4" xfId="7491"/>
    <cellStyle name="_VC 6.15.06 update on 06GRC power costs.xls Chart 1_Production Adj 4.37" xfId="7492"/>
    <cellStyle name="_VC 6.15.06 update on 06GRC power costs.xls Chart 1_Production Adj 4.37 2" xfId="7493"/>
    <cellStyle name="_VC 6.15.06 update on 06GRC power costs.xls Chart 1_Production Adj 4.37 2 2" xfId="7494"/>
    <cellStyle name="_VC 6.15.06 update on 06GRC power costs.xls Chart 1_Production Adj 4.37 3" xfId="7495"/>
    <cellStyle name="_VC 6.15.06 update on 06GRC power costs.xls Chart 1_Purchased Power Adj 4.03" xfId="7496"/>
    <cellStyle name="_VC 6.15.06 update on 06GRC power costs.xls Chart 1_Purchased Power Adj 4.03 2" xfId="7497"/>
    <cellStyle name="_VC 6.15.06 update on 06GRC power costs.xls Chart 1_Purchased Power Adj 4.03 2 2" xfId="7498"/>
    <cellStyle name="_VC 6.15.06 update on 06GRC power costs.xls Chart 1_Purchased Power Adj 4.03 3" xfId="7499"/>
    <cellStyle name="_VC 6.15.06 update on 06GRC power costs.xls Chart 1_Rebuttal Power Costs" xfId="7500"/>
    <cellStyle name="_VC 6.15.06 update on 06GRC power costs.xls Chart 1_Rebuttal Power Costs 2" xfId="7501"/>
    <cellStyle name="_VC 6.15.06 update on 06GRC power costs.xls Chart 1_Rebuttal Power Costs 2 2" xfId="7502"/>
    <cellStyle name="_VC 6.15.06 update on 06GRC power costs.xls Chart 1_Rebuttal Power Costs 3" xfId="7503"/>
    <cellStyle name="_VC 6.15.06 update on 06GRC power costs.xls Chart 1_Rebuttal Power Costs 4" xfId="7504"/>
    <cellStyle name="_VC 6.15.06 update on 06GRC power costs.xls Chart 1_Rebuttal Power Costs_Adj Bench DR 3 for Initial Briefs (Electric)" xfId="7505"/>
    <cellStyle name="_VC 6.15.06 update on 06GRC power costs.xls Chart 1_Rebuttal Power Costs_Adj Bench DR 3 for Initial Briefs (Electric) 2" xfId="7506"/>
    <cellStyle name="_VC 6.15.06 update on 06GRC power costs.xls Chart 1_Rebuttal Power Costs_Adj Bench DR 3 for Initial Briefs (Electric) 2 2" xfId="7507"/>
    <cellStyle name="_VC 6.15.06 update on 06GRC power costs.xls Chart 1_Rebuttal Power Costs_Adj Bench DR 3 for Initial Briefs (Electric) 3" xfId="7508"/>
    <cellStyle name="_VC 6.15.06 update on 06GRC power costs.xls Chart 1_Rebuttal Power Costs_Adj Bench DR 3 for Initial Briefs (Electric) 4" xfId="7509"/>
    <cellStyle name="_VC 6.15.06 update on 06GRC power costs.xls Chart 1_Rebuttal Power Costs_Adj Bench DR 3 for Initial Briefs (Electric)_DEM-WP(C) ENERG10C--ctn Mid-C_042010 2010GRC" xfId="7510"/>
    <cellStyle name="_VC 6.15.06 update on 06GRC power costs.xls Chart 1_Rebuttal Power Costs_DEM-WP(C) ENERG10C--ctn Mid-C_042010 2010GRC" xfId="7511"/>
    <cellStyle name="_VC 6.15.06 update on 06GRC power costs.xls Chart 1_Rebuttal Power Costs_Electric Rev Req Model (2009 GRC) Rebuttal" xfId="7512"/>
    <cellStyle name="_VC 6.15.06 update on 06GRC power costs.xls Chart 1_Rebuttal Power Costs_Electric Rev Req Model (2009 GRC) Rebuttal 2" xfId="7513"/>
    <cellStyle name="_VC 6.15.06 update on 06GRC power costs.xls Chart 1_Rebuttal Power Costs_Electric Rev Req Model (2009 GRC) Rebuttal 2 2" xfId="7514"/>
    <cellStyle name="_VC 6.15.06 update on 06GRC power costs.xls Chart 1_Rebuttal Power Costs_Electric Rev Req Model (2009 GRC) Rebuttal 3" xfId="7515"/>
    <cellStyle name="_VC 6.15.06 update on 06GRC power costs.xls Chart 1_Rebuttal Power Costs_Electric Rev Req Model (2009 GRC) Rebuttal 4" xfId="7516"/>
    <cellStyle name="_VC 6.15.06 update on 06GRC power costs.xls Chart 1_Rebuttal Power Costs_Electric Rev Req Model (2009 GRC) Rebuttal REmoval of New  WH Solar AdjustMI" xfId="7517"/>
    <cellStyle name="_VC 6.15.06 update on 06GRC power costs.xls Chart 1_Rebuttal Power Costs_Electric Rev Req Model (2009 GRC) Rebuttal REmoval of New  WH Solar AdjustMI 2" xfId="7518"/>
    <cellStyle name="_VC 6.15.06 update on 06GRC power costs.xls Chart 1_Rebuttal Power Costs_Electric Rev Req Model (2009 GRC) Rebuttal REmoval of New  WH Solar AdjustMI 2 2" xfId="7519"/>
    <cellStyle name="_VC 6.15.06 update on 06GRC power costs.xls Chart 1_Rebuttal Power Costs_Electric Rev Req Model (2009 GRC) Rebuttal REmoval of New  WH Solar AdjustMI 3" xfId="7520"/>
    <cellStyle name="_VC 6.15.06 update on 06GRC power costs.xls Chart 1_Rebuttal Power Costs_Electric Rev Req Model (2009 GRC) Rebuttal REmoval of New  WH Solar AdjustMI 4" xfId="7521"/>
    <cellStyle name="_VC 6.15.06 update on 06GRC power costs.xls Chart 1_Rebuttal Power Costs_Electric Rev Req Model (2009 GRC) Rebuttal REmoval of New  WH Solar AdjustMI_DEM-WP(C) ENERG10C--ctn Mid-C_042010 2010GRC" xfId="7522"/>
    <cellStyle name="_VC 6.15.06 update on 06GRC power costs.xls Chart 1_Rebuttal Power Costs_Electric Rev Req Model (2009 GRC) Revised 01-18-2010" xfId="7523"/>
    <cellStyle name="_VC 6.15.06 update on 06GRC power costs.xls Chart 1_Rebuttal Power Costs_Electric Rev Req Model (2009 GRC) Revised 01-18-2010 2" xfId="7524"/>
    <cellStyle name="_VC 6.15.06 update on 06GRC power costs.xls Chart 1_Rebuttal Power Costs_Electric Rev Req Model (2009 GRC) Revised 01-18-2010 2 2" xfId="7525"/>
    <cellStyle name="_VC 6.15.06 update on 06GRC power costs.xls Chart 1_Rebuttal Power Costs_Electric Rev Req Model (2009 GRC) Revised 01-18-2010 3" xfId="7526"/>
    <cellStyle name="_VC 6.15.06 update on 06GRC power costs.xls Chart 1_Rebuttal Power Costs_Electric Rev Req Model (2009 GRC) Revised 01-18-2010 4" xfId="7527"/>
    <cellStyle name="_VC 6.15.06 update on 06GRC power costs.xls Chart 1_Rebuttal Power Costs_Electric Rev Req Model (2009 GRC) Revised 01-18-2010_DEM-WP(C) ENERG10C--ctn Mid-C_042010 2010GRC" xfId="7528"/>
    <cellStyle name="_VC 6.15.06 update on 06GRC power costs.xls Chart 1_Rebuttal Power Costs_Final Order Electric EXHIBIT A-1" xfId="7529"/>
    <cellStyle name="_VC 6.15.06 update on 06GRC power costs.xls Chart 1_Rebuttal Power Costs_Final Order Electric EXHIBIT A-1 2" xfId="7530"/>
    <cellStyle name="_VC 6.15.06 update on 06GRC power costs.xls Chart 1_Rebuttal Power Costs_Final Order Electric EXHIBIT A-1 2 2" xfId="7531"/>
    <cellStyle name="_VC 6.15.06 update on 06GRC power costs.xls Chart 1_Rebuttal Power Costs_Final Order Electric EXHIBIT A-1 3" xfId="7532"/>
    <cellStyle name="_VC 6.15.06 update on 06GRC power costs.xls Chart 1_Rebuttal Power Costs_Final Order Electric EXHIBIT A-1 4" xfId="7533"/>
    <cellStyle name="_VC 6.15.06 update on 06GRC power costs.xls Chart 1_ROR &amp; CONV FACTOR" xfId="7534"/>
    <cellStyle name="_VC 6.15.06 update on 06GRC power costs.xls Chart 1_ROR &amp; CONV FACTOR 2" xfId="7535"/>
    <cellStyle name="_VC 6.15.06 update on 06GRC power costs.xls Chart 1_ROR &amp; CONV FACTOR 2 2" xfId="7536"/>
    <cellStyle name="_VC 6.15.06 update on 06GRC power costs.xls Chart 1_ROR &amp; CONV FACTOR 3" xfId="7537"/>
    <cellStyle name="_VC 6.15.06 update on 06GRC power costs.xls Chart 1_ROR 5.02" xfId="7538"/>
    <cellStyle name="_VC 6.15.06 update on 06GRC power costs.xls Chart 1_ROR 5.02 2" xfId="7539"/>
    <cellStyle name="_VC 6.15.06 update on 06GRC power costs.xls Chart 1_ROR 5.02 2 2" xfId="7540"/>
    <cellStyle name="_VC 6.15.06 update on 06GRC power costs.xls Chart 1_ROR 5.02 3" xfId="7541"/>
    <cellStyle name="_VC 6.15.06 update on 06GRC power costs.xls Chart 1_Wind Integration 10GRC" xfId="7542"/>
    <cellStyle name="_VC 6.15.06 update on 06GRC power costs.xls Chart 1_Wind Integration 10GRC 2" xfId="7543"/>
    <cellStyle name="_VC 6.15.06 update on 06GRC power costs.xls Chart 1_Wind Integration 10GRC_DEM-WP(C) ENERG10C--ctn Mid-C_042010 2010GRC" xfId="7544"/>
    <cellStyle name="_VC 6.15.06 update on 06GRC power costs.xls Chart 2" xfId="157"/>
    <cellStyle name="_VC 6.15.06 update on 06GRC power costs.xls Chart 2 2" xfId="158"/>
    <cellStyle name="_VC 6.15.06 update on 06GRC power costs.xls Chart 2 2 2" xfId="7545"/>
    <cellStyle name="_VC 6.15.06 update on 06GRC power costs.xls Chart 2 2 2 2" xfId="7546"/>
    <cellStyle name="_VC 6.15.06 update on 06GRC power costs.xls Chart 2 2 3" xfId="7547"/>
    <cellStyle name="_VC 6.15.06 update on 06GRC power costs.xls Chart 2 3" xfId="159"/>
    <cellStyle name="_VC 6.15.06 update on 06GRC power costs.xls Chart 2 3 2" xfId="7548"/>
    <cellStyle name="_VC 6.15.06 update on 06GRC power costs.xls Chart 2 3 2 2" xfId="7549"/>
    <cellStyle name="_VC 6.15.06 update on 06GRC power costs.xls Chart 2 3 3" xfId="7550"/>
    <cellStyle name="_VC 6.15.06 update on 06GRC power costs.xls Chart 2 3 3 2" xfId="7551"/>
    <cellStyle name="_VC 6.15.06 update on 06GRC power costs.xls Chart 2 3 4" xfId="7552"/>
    <cellStyle name="_VC 6.15.06 update on 06GRC power costs.xls Chart 2 3 4 2" xfId="7553"/>
    <cellStyle name="_VC 6.15.06 update on 06GRC power costs.xls Chart 2 4" xfId="7554"/>
    <cellStyle name="_VC 6.15.06 update on 06GRC power costs.xls Chart 2 4 2" xfId="7555"/>
    <cellStyle name="_VC 6.15.06 update on 06GRC power costs.xls Chart 2 5" xfId="7556"/>
    <cellStyle name="_VC 6.15.06 update on 06GRC power costs.xls Chart 2 6" xfId="7557"/>
    <cellStyle name="_VC 6.15.06 update on 06GRC power costs.xls Chart 2 6 2" xfId="7558"/>
    <cellStyle name="_VC 6.15.06 update on 06GRC power costs.xls Chart 2 7" xfId="7559"/>
    <cellStyle name="_VC 6.15.06 update on 06GRC power costs.xls Chart 2 7 2" xfId="7560"/>
    <cellStyle name="_VC 6.15.06 update on 06GRC power costs.xls Chart 2_04 07E Wild Horse Wind Expansion (C) (2)" xfId="160"/>
    <cellStyle name="_VC 6.15.06 update on 06GRC power costs.xls Chart 2_04 07E Wild Horse Wind Expansion (C) (2) 2" xfId="7561"/>
    <cellStyle name="_VC 6.15.06 update on 06GRC power costs.xls Chart 2_04 07E Wild Horse Wind Expansion (C) (2) 2 2" xfId="7562"/>
    <cellStyle name="_VC 6.15.06 update on 06GRC power costs.xls Chart 2_04 07E Wild Horse Wind Expansion (C) (2) 3" xfId="7563"/>
    <cellStyle name="_VC 6.15.06 update on 06GRC power costs.xls Chart 2_04 07E Wild Horse Wind Expansion (C) (2) 4" xfId="7564"/>
    <cellStyle name="_VC 6.15.06 update on 06GRC power costs.xls Chart 2_04 07E Wild Horse Wind Expansion (C) (2)_Adj Bench DR 3 for Initial Briefs (Electric)" xfId="7565"/>
    <cellStyle name="_VC 6.15.06 update on 06GRC power costs.xls Chart 2_04 07E Wild Horse Wind Expansion (C) (2)_Adj Bench DR 3 for Initial Briefs (Electric) 2" xfId="7566"/>
    <cellStyle name="_VC 6.15.06 update on 06GRC power costs.xls Chart 2_04 07E Wild Horse Wind Expansion (C) (2)_Adj Bench DR 3 for Initial Briefs (Electric) 2 2" xfId="7567"/>
    <cellStyle name="_VC 6.15.06 update on 06GRC power costs.xls Chart 2_04 07E Wild Horse Wind Expansion (C) (2)_Adj Bench DR 3 for Initial Briefs (Electric) 3" xfId="7568"/>
    <cellStyle name="_VC 6.15.06 update on 06GRC power costs.xls Chart 2_04 07E Wild Horse Wind Expansion (C) (2)_Adj Bench DR 3 for Initial Briefs (Electric) 4" xfId="7569"/>
    <cellStyle name="_VC 6.15.06 update on 06GRC power costs.xls Chart 2_04 07E Wild Horse Wind Expansion (C) (2)_Adj Bench DR 3 for Initial Briefs (Electric)_DEM-WP(C) ENERG10C--ctn Mid-C_042010 2010GRC" xfId="7570"/>
    <cellStyle name="_VC 6.15.06 update on 06GRC power costs.xls Chart 2_04 07E Wild Horse Wind Expansion (C) (2)_Book1" xfId="7571"/>
    <cellStyle name="_VC 6.15.06 update on 06GRC power costs.xls Chart 2_04 07E Wild Horse Wind Expansion (C) (2)_DEM-WP(C) ENERG10C--ctn Mid-C_042010 2010GRC" xfId="7572"/>
    <cellStyle name="_VC 6.15.06 update on 06GRC power costs.xls Chart 2_04 07E Wild Horse Wind Expansion (C) (2)_Electric Rev Req Model (2009 GRC) " xfId="7573"/>
    <cellStyle name="_VC 6.15.06 update on 06GRC power costs.xls Chart 2_04 07E Wild Horse Wind Expansion (C) (2)_Electric Rev Req Model (2009 GRC)  2" xfId="7574"/>
    <cellStyle name="_VC 6.15.06 update on 06GRC power costs.xls Chart 2_04 07E Wild Horse Wind Expansion (C) (2)_Electric Rev Req Model (2009 GRC)  2 2" xfId="7575"/>
    <cellStyle name="_VC 6.15.06 update on 06GRC power costs.xls Chart 2_04 07E Wild Horse Wind Expansion (C) (2)_Electric Rev Req Model (2009 GRC)  3" xfId="7576"/>
    <cellStyle name="_VC 6.15.06 update on 06GRC power costs.xls Chart 2_04 07E Wild Horse Wind Expansion (C) (2)_Electric Rev Req Model (2009 GRC)  4" xfId="7577"/>
    <cellStyle name="_VC 6.15.06 update on 06GRC power costs.xls Chart 2_04 07E Wild Horse Wind Expansion (C) (2)_Electric Rev Req Model (2009 GRC) _DEM-WP(C) ENERG10C--ctn Mid-C_042010 2010GRC" xfId="7578"/>
    <cellStyle name="_VC 6.15.06 update on 06GRC power costs.xls Chart 2_04 07E Wild Horse Wind Expansion (C) (2)_Electric Rev Req Model (2009 GRC) Rebuttal" xfId="7579"/>
    <cellStyle name="_VC 6.15.06 update on 06GRC power costs.xls Chart 2_04 07E Wild Horse Wind Expansion (C) (2)_Electric Rev Req Model (2009 GRC) Rebuttal 2" xfId="7580"/>
    <cellStyle name="_VC 6.15.06 update on 06GRC power costs.xls Chart 2_04 07E Wild Horse Wind Expansion (C) (2)_Electric Rev Req Model (2009 GRC) Rebuttal 2 2" xfId="7581"/>
    <cellStyle name="_VC 6.15.06 update on 06GRC power costs.xls Chart 2_04 07E Wild Horse Wind Expansion (C) (2)_Electric Rev Req Model (2009 GRC) Rebuttal 3" xfId="7582"/>
    <cellStyle name="_VC 6.15.06 update on 06GRC power costs.xls Chart 2_04 07E Wild Horse Wind Expansion (C) (2)_Electric Rev Req Model (2009 GRC) Rebuttal 4" xfId="7583"/>
    <cellStyle name="_VC 6.15.06 update on 06GRC power costs.xls Chart 2_04 07E Wild Horse Wind Expansion (C) (2)_Electric Rev Req Model (2009 GRC) Rebuttal REmoval of New  WH Solar AdjustMI" xfId="7584"/>
    <cellStyle name="_VC 6.15.06 update on 06GRC power costs.xls Chart 2_04 07E Wild Horse Wind Expansion (C) (2)_Electric Rev Req Model (2009 GRC) Rebuttal REmoval of New  WH Solar AdjustMI 2" xfId="7585"/>
    <cellStyle name="_VC 6.15.06 update on 06GRC power costs.xls Chart 2_04 07E Wild Horse Wind Expansion (C) (2)_Electric Rev Req Model (2009 GRC) Rebuttal REmoval of New  WH Solar AdjustMI 2 2" xfId="7586"/>
    <cellStyle name="_VC 6.15.06 update on 06GRC power costs.xls Chart 2_04 07E Wild Horse Wind Expansion (C) (2)_Electric Rev Req Model (2009 GRC) Rebuttal REmoval of New  WH Solar AdjustMI 3" xfId="7587"/>
    <cellStyle name="_VC 6.15.06 update on 06GRC power costs.xls Chart 2_04 07E Wild Horse Wind Expansion (C) (2)_Electric Rev Req Model (2009 GRC) Rebuttal REmoval of New  WH Solar AdjustMI 4" xfId="7588"/>
    <cellStyle name="_VC 6.15.06 update on 06GRC power costs.xls Chart 2_04 07E Wild Horse Wind Expansion (C) (2)_Electric Rev Req Model (2009 GRC) Rebuttal REmoval of New  WH Solar AdjustMI_DEM-WP(C) ENERG10C--ctn Mid-C_042010 2010GRC" xfId="7589"/>
    <cellStyle name="_VC 6.15.06 update on 06GRC power costs.xls Chart 2_04 07E Wild Horse Wind Expansion (C) (2)_Electric Rev Req Model (2009 GRC) Revised 01-18-2010" xfId="7590"/>
    <cellStyle name="_VC 6.15.06 update on 06GRC power costs.xls Chart 2_04 07E Wild Horse Wind Expansion (C) (2)_Electric Rev Req Model (2009 GRC) Revised 01-18-2010 2" xfId="7591"/>
    <cellStyle name="_VC 6.15.06 update on 06GRC power costs.xls Chart 2_04 07E Wild Horse Wind Expansion (C) (2)_Electric Rev Req Model (2009 GRC) Revised 01-18-2010 2 2" xfId="7592"/>
    <cellStyle name="_VC 6.15.06 update on 06GRC power costs.xls Chart 2_04 07E Wild Horse Wind Expansion (C) (2)_Electric Rev Req Model (2009 GRC) Revised 01-18-2010 3" xfId="7593"/>
    <cellStyle name="_VC 6.15.06 update on 06GRC power costs.xls Chart 2_04 07E Wild Horse Wind Expansion (C) (2)_Electric Rev Req Model (2009 GRC) Revised 01-18-2010 4" xfId="7594"/>
    <cellStyle name="_VC 6.15.06 update on 06GRC power costs.xls Chart 2_04 07E Wild Horse Wind Expansion (C) (2)_Electric Rev Req Model (2009 GRC) Revised 01-18-2010_DEM-WP(C) ENERG10C--ctn Mid-C_042010 2010GRC" xfId="7595"/>
    <cellStyle name="_VC 6.15.06 update on 06GRC power costs.xls Chart 2_04 07E Wild Horse Wind Expansion (C) (2)_Electric Rev Req Model (2010 GRC)" xfId="7596"/>
    <cellStyle name="_VC 6.15.06 update on 06GRC power costs.xls Chart 2_04 07E Wild Horse Wind Expansion (C) (2)_Electric Rev Req Model (2010 GRC) SF" xfId="7597"/>
    <cellStyle name="_VC 6.15.06 update on 06GRC power costs.xls Chart 2_04 07E Wild Horse Wind Expansion (C) (2)_Final Order Electric EXHIBIT A-1" xfId="7598"/>
    <cellStyle name="_VC 6.15.06 update on 06GRC power costs.xls Chart 2_04 07E Wild Horse Wind Expansion (C) (2)_Final Order Electric EXHIBIT A-1 2" xfId="7599"/>
    <cellStyle name="_VC 6.15.06 update on 06GRC power costs.xls Chart 2_04 07E Wild Horse Wind Expansion (C) (2)_Final Order Electric EXHIBIT A-1 2 2" xfId="7600"/>
    <cellStyle name="_VC 6.15.06 update on 06GRC power costs.xls Chart 2_04 07E Wild Horse Wind Expansion (C) (2)_Final Order Electric EXHIBIT A-1 3" xfId="7601"/>
    <cellStyle name="_VC 6.15.06 update on 06GRC power costs.xls Chart 2_04 07E Wild Horse Wind Expansion (C) (2)_Final Order Electric EXHIBIT A-1 4" xfId="7602"/>
    <cellStyle name="_VC 6.15.06 update on 06GRC power costs.xls Chart 2_04 07E Wild Horse Wind Expansion (C) (2)_TENASKA REGULATORY ASSET" xfId="7603"/>
    <cellStyle name="_VC 6.15.06 update on 06GRC power costs.xls Chart 2_04 07E Wild Horse Wind Expansion (C) (2)_TENASKA REGULATORY ASSET 2" xfId="7604"/>
    <cellStyle name="_VC 6.15.06 update on 06GRC power costs.xls Chart 2_04 07E Wild Horse Wind Expansion (C) (2)_TENASKA REGULATORY ASSET 2 2" xfId="7605"/>
    <cellStyle name="_VC 6.15.06 update on 06GRC power costs.xls Chart 2_04 07E Wild Horse Wind Expansion (C) (2)_TENASKA REGULATORY ASSET 3" xfId="7606"/>
    <cellStyle name="_VC 6.15.06 update on 06GRC power costs.xls Chart 2_04 07E Wild Horse Wind Expansion (C) (2)_TENASKA REGULATORY ASSET 4" xfId="7607"/>
    <cellStyle name="_VC 6.15.06 update on 06GRC power costs.xls Chart 2_16.37E Wild Horse Expansion DeferralRevwrkingfile SF" xfId="7608"/>
    <cellStyle name="_VC 6.15.06 update on 06GRC power costs.xls Chart 2_16.37E Wild Horse Expansion DeferralRevwrkingfile SF 2" xfId="7609"/>
    <cellStyle name="_VC 6.15.06 update on 06GRC power costs.xls Chart 2_16.37E Wild Horse Expansion DeferralRevwrkingfile SF 2 2" xfId="7610"/>
    <cellStyle name="_VC 6.15.06 update on 06GRC power costs.xls Chart 2_16.37E Wild Horse Expansion DeferralRevwrkingfile SF 3" xfId="7611"/>
    <cellStyle name="_VC 6.15.06 update on 06GRC power costs.xls Chart 2_16.37E Wild Horse Expansion DeferralRevwrkingfile SF 4" xfId="7612"/>
    <cellStyle name="_VC 6.15.06 update on 06GRC power costs.xls Chart 2_16.37E Wild Horse Expansion DeferralRevwrkingfile SF_DEM-WP(C) ENERG10C--ctn Mid-C_042010 2010GRC" xfId="7613"/>
    <cellStyle name="_VC 6.15.06 update on 06GRC power costs.xls Chart 2_2009 Compliance Filing PCA Exhibits for GRC" xfId="7614"/>
    <cellStyle name="_VC 6.15.06 update on 06GRC power costs.xls Chart 2_2009 Compliance Filing PCA Exhibits for GRC 2" xfId="7615"/>
    <cellStyle name="_VC 6.15.06 update on 06GRC power costs.xls Chart 2_2009 GRC Compl Filing - Exhibit D" xfId="7616"/>
    <cellStyle name="_VC 6.15.06 update on 06GRC power costs.xls Chart 2_2009 GRC Compl Filing - Exhibit D 2" xfId="7617"/>
    <cellStyle name="_VC 6.15.06 update on 06GRC power costs.xls Chart 2_2009 GRC Compl Filing - Exhibit D 3" xfId="7618"/>
    <cellStyle name="_VC 6.15.06 update on 06GRC power costs.xls Chart 2_2009 GRC Compl Filing - Exhibit D_DEM-WP(C) ENERG10C--ctn Mid-C_042010 2010GRC" xfId="7619"/>
    <cellStyle name="_VC 6.15.06 update on 06GRC power costs.xls Chart 2_3.01 Income Statement" xfId="161"/>
    <cellStyle name="_VC 6.15.06 update on 06GRC power costs.xls Chart 2_4 31 Regulatory Assets and Liabilities  7 06- Exhibit D" xfId="7620"/>
    <cellStyle name="_VC 6.15.06 update on 06GRC power costs.xls Chart 2_4 31 Regulatory Assets and Liabilities  7 06- Exhibit D 2" xfId="7621"/>
    <cellStyle name="_VC 6.15.06 update on 06GRC power costs.xls Chart 2_4 31 Regulatory Assets and Liabilities  7 06- Exhibit D 2 2" xfId="7622"/>
    <cellStyle name="_VC 6.15.06 update on 06GRC power costs.xls Chart 2_4 31 Regulatory Assets and Liabilities  7 06- Exhibit D 3" xfId="7623"/>
    <cellStyle name="_VC 6.15.06 update on 06GRC power costs.xls Chart 2_4 31 Regulatory Assets and Liabilities  7 06- Exhibit D 4" xfId="7624"/>
    <cellStyle name="_VC 6.15.06 update on 06GRC power costs.xls Chart 2_4 31 Regulatory Assets and Liabilities  7 06- Exhibit D_DEM-WP(C) ENERG10C--ctn Mid-C_042010 2010GRC" xfId="7625"/>
    <cellStyle name="_VC 6.15.06 update on 06GRC power costs.xls Chart 2_4 31 Regulatory Assets and Liabilities  7 06- Exhibit D_NIM Summary" xfId="7626"/>
    <cellStyle name="_VC 6.15.06 update on 06GRC power costs.xls Chart 2_4 31 Regulatory Assets and Liabilities  7 06- Exhibit D_NIM Summary 2" xfId="7627"/>
    <cellStyle name="_VC 6.15.06 update on 06GRC power costs.xls Chart 2_4 31 Regulatory Assets and Liabilities  7 06- Exhibit D_NIM Summary_DEM-WP(C) ENERG10C--ctn Mid-C_042010 2010GRC" xfId="7628"/>
    <cellStyle name="_VC 6.15.06 update on 06GRC power costs.xls Chart 2_4 31E Reg Asset  Liab and EXH D" xfId="7629"/>
    <cellStyle name="_VC 6.15.06 update on 06GRC power costs.xls Chart 2_4 31E Reg Asset  Liab and EXH D _ Aug 10 Filing (2)" xfId="7630"/>
    <cellStyle name="_VC 6.15.06 update on 06GRC power costs.xls Chart 2_4 32 Regulatory Assets and Liabilities  7 06- Exhibit D" xfId="7631"/>
    <cellStyle name="_VC 6.15.06 update on 06GRC power costs.xls Chart 2_4 32 Regulatory Assets and Liabilities  7 06- Exhibit D 2" xfId="7632"/>
    <cellStyle name="_VC 6.15.06 update on 06GRC power costs.xls Chart 2_4 32 Regulatory Assets and Liabilities  7 06- Exhibit D 2 2" xfId="7633"/>
    <cellStyle name="_VC 6.15.06 update on 06GRC power costs.xls Chart 2_4 32 Regulatory Assets and Liabilities  7 06- Exhibit D 3" xfId="7634"/>
    <cellStyle name="_VC 6.15.06 update on 06GRC power costs.xls Chart 2_4 32 Regulatory Assets and Liabilities  7 06- Exhibit D 4" xfId="7635"/>
    <cellStyle name="_VC 6.15.06 update on 06GRC power costs.xls Chart 2_4 32 Regulatory Assets and Liabilities  7 06- Exhibit D_DEM-WP(C) ENERG10C--ctn Mid-C_042010 2010GRC" xfId="7636"/>
    <cellStyle name="_VC 6.15.06 update on 06GRC power costs.xls Chart 2_4 32 Regulatory Assets and Liabilities  7 06- Exhibit D_NIM Summary" xfId="7637"/>
    <cellStyle name="_VC 6.15.06 update on 06GRC power costs.xls Chart 2_4 32 Regulatory Assets and Liabilities  7 06- Exhibit D_NIM Summary 2" xfId="7638"/>
    <cellStyle name="_VC 6.15.06 update on 06GRC power costs.xls Chart 2_4 32 Regulatory Assets and Liabilities  7 06- Exhibit D_NIM Summary_DEM-WP(C) ENERG10C--ctn Mid-C_042010 2010GRC" xfId="7639"/>
    <cellStyle name="_VC 6.15.06 update on 06GRC power costs.xls Chart 2_ACCOUNTS" xfId="7640"/>
    <cellStyle name="_VC 6.15.06 update on 06GRC power costs.xls Chart 2_AURORA Total New" xfId="7641"/>
    <cellStyle name="_VC 6.15.06 update on 06GRC power costs.xls Chart 2_AURORA Total New 2" xfId="7642"/>
    <cellStyle name="_VC 6.15.06 update on 06GRC power costs.xls Chart 2_Book2" xfId="7643"/>
    <cellStyle name="_VC 6.15.06 update on 06GRC power costs.xls Chart 2_Book2 2" xfId="7644"/>
    <cellStyle name="_VC 6.15.06 update on 06GRC power costs.xls Chart 2_Book2 2 2" xfId="7645"/>
    <cellStyle name="_VC 6.15.06 update on 06GRC power costs.xls Chart 2_Book2 3" xfId="7646"/>
    <cellStyle name="_VC 6.15.06 update on 06GRC power costs.xls Chart 2_Book2 4" xfId="7647"/>
    <cellStyle name="_VC 6.15.06 update on 06GRC power costs.xls Chart 2_Book2_Adj Bench DR 3 for Initial Briefs (Electric)" xfId="7648"/>
    <cellStyle name="_VC 6.15.06 update on 06GRC power costs.xls Chart 2_Book2_Adj Bench DR 3 for Initial Briefs (Electric) 2" xfId="7649"/>
    <cellStyle name="_VC 6.15.06 update on 06GRC power costs.xls Chart 2_Book2_Adj Bench DR 3 for Initial Briefs (Electric) 2 2" xfId="7650"/>
    <cellStyle name="_VC 6.15.06 update on 06GRC power costs.xls Chart 2_Book2_Adj Bench DR 3 for Initial Briefs (Electric) 3" xfId="7651"/>
    <cellStyle name="_VC 6.15.06 update on 06GRC power costs.xls Chart 2_Book2_Adj Bench DR 3 for Initial Briefs (Electric) 4" xfId="7652"/>
    <cellStyle name="_VC 6.15.06 update on 06GRC power costs.xls Chart 2_Book2_Adj Bench DR 3 for Initial Briefs (Electric)_DEM-WP(C) ENERG10C--ctn Mid-C_042010 2010GRC" xfId="7653"/>
    <cellStyle name="_VC 6.15.06 update on 06GRC power costs.xls Chart 2_Book2_DEM-WP(C) ENERG10C--ctn Mid-C_042010 2010GRC" xfId="7654"/>
    <cellStyle name="_VC 6.15.06 update on 06GRC power costs.xls Chart 2_Book2_Electric Rev Req Model (2009 GRC) Rebuttal" xfId="7655"/>
    <cellStyle name="_VC 6.15.06 update on 06GRC power costs.xls Chart 2_Book2_Electric Rev Req Model (2009 GRC) Rebuttal 2" xfId="7656"/>
    <cellStyle name="_VC 6.15.06 update on 06GRC power costs.xls Chart 2_Book2_Electric Rev Req Model (2009 GRC) Rebuttal 2 2" xfId="7657"/>
    <cellStyle name="_VC 6.15.06 update on 06GRC power costs.xls Chart 2_Book2_Electric Rev Req Model (2009 GRC) Rebuttal 3" xfId="7658"/>
    <cellStyle name="_VC 6.15.06 update on 06GRC power costs.xls Chart 2_Book2_Electric Rev Req Model (2009 GRC) Rebuttal 4" xfId="7659"/>
    <cellStyle name="_VC 6.15.06 update on 06GRC power costs.xls Chart 2_Book2_Electric Rev Req Model (2009 GRC) Rebuttal REmoval of New  WH Solar AdjustMI" xfId="7660"/>
    <cellStyle name="_VC 6.15.06 update on 06GRC power costs.xls Chart 2_Book2_Electric Rev Req Model (2009 GRC) Rebuttal REmoval of New  WH Solar AdjustMI 2" xfId="7661"/>
    <cellStyle name="_VC 6.15.06 update on 06GRC power costs.xls Chart 2_Book2_Electric Rev Req Model (2009 GRC) Rebuttal REmoval of New  WH Solar AdjustMI 2 2" xfId="7662"/>
    <cellStyle name="_VC 6.15.06 update on 06GRC power costs.xls Chart 2_Book2_Electric Rev Req Model (2009 GRC) Rebuttal REmoval of New  WH Solar AdjustMI 3" xfId="7663"/>
    <cellStyle name="_VC 6.15.06 update on 06GRC power costs.xls Chart 2_Book2_Electric Rev Req Model (2009 GRC) Rebuttal REmoval of New  WH Solar AdjustMI 4" xfId="7664"/>
    <cellStyle name="_VC 6.15.06 update on 06GRC power costs.xls Chart 2_Book2_Electric Rev Req Model (2009 GRC) Rebuttal REmoval of New  WH Solar AdjustMI_DEM-WP(C) ENERG10C--ctn Mid-C_042010 2010GRC" xfId="7665"/>
    <cellStyle name="_VC 6.15.06 update on 06GRC power costs.xls Chart 2_Book2_Electric Rev Req Model (2009 GRC) Revised 01-18-2010" xfId="7666"/>
    <cellStyle name="_VC 6.15.06 update on 06GRC power costs.xls Chart 2_Book2_Electric Rev Req Model (2009 GRC) Revised 01-18-2010 2" xfId="7667"/>
    <cellStyle name="_VC 6.15.06 update on 06GRC power costs.xls Chart 2_Book2_Electric Rev Req Model (2009 GRC) Revised 01-18-2010 2 2" xfId="7668"/>
    <cellStyle name="_VC 6.15.06 update on 06GRC power costs.xls Chart 2_Book2_Electric Rev Req Model (2009 GRC) Revised 01-18-2010 3" xfId="7669"/>
    <cellStyle name="_VC 6.15.06 update on 06GRC power costs.xls Chart 2_Book2_Electric Rev Req Model (2009 GRC) Revised 01-18-2010 4" xfId="7670"/>
    <cellStyle name="_VC 6.15.06 update on 06GRC power costs.xls Chart 2_Book2_Electric Rev Req Model (2009 GRC) Revised 01-18-2010_DEM-WP(C) ENERG10C--ctn Mid-C_042010 2010GRC" xfId="7671"/>
    <cellStyle name="_VC 6.15.06 update on 06GRC power costs.xls Chart 2_Book2_Final Order Electric EXHIBIT A-1" xfId="7672"/>
    <cellStyle name="_VC 6.15.06 update on 06GRC power costs.xls Chart 2_Book2_Final Order Electric EXHIBIT A-1 2" xfId="7673"/>
    <cellStyle name="_VC 6.15.06 update on 06GRC power costs.xls Chart 2_Book2_Final Order Electric EXHIBIT A-1 2 2" xfId="7674"/>
    <cellStyle name="_VC 6.15.06 update on 06GRC power costs.xls Chart 2_Book2_Final Order Electric EXHIBIT A-1 3" xfId="7675"/>
    <cellStyle name="_VC 6.15.06 update on 06GRC power costs.xls Chart 2_Book2_Final Order Electric EXHIBIT A-1 4" xfId="7676"/>
    <cellStyle name="_VC 6.15.06 update on 06GRC power costs.xls Chart 2_Book4" xfId="7677"/>
    <cellStyle name="_VC 6.15.06 update on 06GRC power costs.xls Chart 2_Book4 2" xfId="7678"/>
    <cellStyle name="_VC 6.15.06 update on 06GRC power costs.xls Chart 2_Book4 2 2" xfId="7679"/>
    <cellStyle name="_VC 6.15.06 update on 06GRC power costs.xls Chart 2_Book4 3" xfId="7680"/>
    <cellStyle name="_VC 6.15.06 update on 06GRC power costs.xls Chart 2_Book4 4" xfId="7681"/>
    <cellStyle name="_VC 6.15.06 update on 06GRC power costs.xls Chart 2_Book4_DEM-WP(C) ENERG10C--ctn Mid-C_042010 2010GRC" xfId="7682"/>
    <cellStyle name="_VC 6.15.06 update on 06GRC power costs.xls Chart 2_Book9" xfId="162"/>
    <cellStyle name="_VC 6.15.06 update on 06GRC power costs.xls Chart 2_Book9 2" xfId="7683"/>
    <cellStyle name="_VC 6.15.06 update on 06GRC power costs.xls Chart 2_Book9 2 2" xfId="7684"/>
    <cellStyle name="_VC 6.15.06 update on 06GRC power costs.xls Chart 2_Book9 3" xfId="7685"/>
    <cellStyle name="_VC 6.15.06 update on 06GRC power costs.xls Chart 2_Book9 4" xfId="7686"/>
    <cellStyle name="_VC 6.15.06 update on 06GRC power costs.xls Chart 2_Book9_DEM-WP(C) ENERG10C--ctn Mid-C_042010 2010GRC" xfId="7687"/>
    <cellStyle name="_VC 6.15.06 update on 06GRC power costs.xls Chart 2_Chelan PUD Power Costs (8-10)" xfId="7688"/>
    <cellStyle name="_VC 6.15.06 update on 06GRC power costs.xls Chart 2_DEM-WP(C) Chelan Power Costs" xfId="7689"/>
    <cellStyle name="_VC 6.15.06 update on 06GRC power costs.xls Chart 2_DEM-WP(C) ENERG10C--ctn Mid-C_042010 2010GRC" xfId="7690"/>
    <cellStyle name="_VC 6.15.06 update on 06GRC power costs.xls Chart 2_DEM-WP(C) Gas Transport 2010GRC" xfId="7691"/>
    <cellStyle name="_VC 6.15.06 update on 06GRC power costs.xls Chart 2_Gas Rev Req Model (2010 GRC)" xfId="7692"/>
    <cellStyle name="_VC 6.15.06 update on 06GRC power costs.xls Chart 2_INPUTS" xfId="7693"/>
    <cellStyle name="_VC 6.15.06 update on 06GRC power costs.xls Chart 2_INPUTS 2" xfId="7694"/>
    <cellStyle name="_VC 6.15.06 update on 06GRC power costs.xls Chart 2_INPUTS 2 2" xfId="7695"/>
    <cellStyle name="_VC 6.15.06 update on 06GRC power costs.xls Chart 2_INPUTS 3" xfId="7696"/>
    <cellStyle name="_VC 6.15.06 update on 06GRC power costs.xls Chart 2_NIM Summary" xfId="7697"/>
    <cellStyle name="_VC 6.15.06 update on 06GRC power costs.xls Chart 2_NIM Summary 09GRC" xfId="7698"/>
    <cellStyle name="_VC 6.15.06 update on 06GRC power costs.xls Chart 2_NIM Summary 09GRC 2" xfId="7699"/>
    <cellStyle name="_VC 6.15.06 update on 06GRC power costs.xls Chart 2_NIM Summary 09GRC_DEM-WP(C) ENERG10C--ctn Mid-C_042010 2010GRC" xfId="7700"/>
    <cellStyle name="_VC 6.15.06 update on 06GRC power costs.xls Chart 2_NIM Summary 2" xfId="7701"/>
    <cellStyle name="_VC 6.15.06 update on 06GRC power costs.xls Chart 2_NIM Summary 3" xfId="7702"/>
    <cellStyle name="_VC 6.15.06 update on 06GRC power costs.xls Chart 2_NIM Summary 4" xfId="7703"/>
    <cellStyle name="_VC 6.15.06 update on 06GRC power costs.xls Chart 2_NIM Summary 5" xfId="7704"/>
    <cellStyle name="_VC 6.15.06 update on 06GRC power costs.xls Chart 2_NIM Summary 6" xfId="7705"/>
    <cellStyle name="_VC 6.15.06 update on 06GRC power costs.xls Chart 2_NIM Summary 7" xfId="7706"/>
    <cellStyle name="_VC 6.15.06 update on 06GRC power costs.xls Chart 2_NIM Summary 8" xfId="7707"/>
    <cellStyle name="_VC 6.15.06 update on 06GRC power costs.xls Chart 2_NIM Summary 9" xfId="7708"/>
    <cellStyle name="_VC 6.15.06 update on 06GRC power costs.xls Chart 2_NIM Summary_DEM-WP(C) ENERG10C--ctn Mid-C_042010 2010GRC" xfId="7709"/>
    <cellStyle name="_VC 6.15.06 update on 06GRC power costs.xls Chart 2_PCA 10 -  Exhibit D from A Kellogg Jan 2011" xfId="7710"/>
    <cellStyle name="_VC 6.15.06 update on 06GRC power costs.xls Chart 2_PCA 10 -  Exhibit D from A Kellogg July 2011" xfId="7711"/>
    <cellStyle name="_VC 6.15.06 update on 06GRC power costs.xls Chart 2_PCA 10 -  Exhibit D from S Free Rcv'd 12-11" xfId="7712"/>
    <cellStyle name="_VC 6.15.06 update on 06GRC power costs.xls Chart 2_PCA 9 -  Exhibit D April 2010" xfId="7713"/>
    <cellStyle name="_VC 6.15.06 update on 06GRC power costs.xls Chart 2_PCA 9 -  Exhibit D April 2010 (3)" xfId="7714"/>
    <cellStyle name="_VC 6.15.06 update on 06GRC power costs.xls Chart 2_PCA 9 -  Exhibit D April 2010 (3) 2" xfId="7715"/>
    <cellStyle name="_VC 6.15.06 update on 06GRC power costs.xls Chart 2_PCA 9 -  Exhibit D April 2010 (3)_DEM-WP(C) ENERG10C--ctn Mid-C_042010 2010GRC" xfId="7716"/>
    <cellStyle name="_VC 6.15.06 update on 06GRC power costs.xls Chart 2_PCA 9 -  Exhibit D April 2010 2" xfId="7717"/>
    <cellStyle name="_VC 6.15.06 update on 06GRC power costs.xls Chart 2_PCA 9 -  Exhibit D April 2010 3" xfId="7718"/>
    <cellStyle name="_VC 6.15.06 update on 06GRC power costs.xls Chart 2_PCA 9 -  Exhibit D Nov 2010" xfId="7719"/>
    <cellStyle name="_VC 6.15.06 update on 06GRC power costs.xls Chart 2_PCA 9 -  Exhibit D Nov 2010 2" xfId="7720"/>
    <cellStyle name="_VC 6.15.06 update on 06GRC power costs.xls Chart 2_PCA 9 - Exhibit D at August 2010" xfId="7721"/>
    <cellStyle name="_VC 6.15.06 update on 06GRC power costs.xls Chart 2_PCA 9 - Exhibit D at August 2010 2" xfId="7722"/>
    <cellStyle name="_VC 6.15.06 update on 06GRC power costs.xls Chart 2_PCA 9 - Exhibit D June 2010 GRC" xfId="7723"/>
    <cellStyle name="_VC 6.15.06 update on 06GRC power costs.xls Chart 2_PCA 9 - Exhibit D June 2010 GRC 2" xfId="7724"/>
    <cellStyle name="_VC 6.15.06 update on 06GRC power costs.xls Chart 2_Power Costs - Comparison bx Rbtl-Staff-Jt-PC" xfId="7725"/>
    <cellStyle name="_VC 6.15.06 update on 06GRC power costs.xls Chart 2_Power Costs - Comparison bx Rbtl-Staff-Jt-PC 2" xfId="7726"/>
    <cellStyle name="_VC 6.15.06 update on 06GRC power costs.xls Chart 2_Power Costs - Comparison bx Rbtl-Staff-Jt-PC 2 2" xfId="7727"/>
    <cellStyle name="_VC 6.15.06 update on 06GRC power costs.xls Chart 2_Power Costs - Comparison bx Rbtl-Staff-Jt-PC 3" xfId="7728"/>
    <cellStyle name="_VC 6.15.06 update on 06GRC power costs.xls Chart 2_Power Costs - Comparison bx Rbtl-Staff-Jt-PC 4" xfId="7729"/>
    <cellStyle name="_VC 6.15.06 update on 06GRC power costs.xls Chart 2_Power Costs - Comparison bx Rbtl-Staff-Jt-PC_Adj Bench DR 3 for Initial Briefs (Electric)" xfId="7730"/>
    <cellStyle name="_VC 6.15.06 update on 06GRC power costs.xls Chart 2_Power Costs - Comparison bx Rbtl-Staff-Jt-PC_Adj Bench DR 3 for Initial Briefs (Electric) 2" xfId="7731"/>
    <cellStyle name="_VC 6.15.06 update on 06GRC power costs.xls Chart 2_Power Costs - Comparison bx Rbtl-Staff-Jt-PC_Adj Bench DR 3 for Initial Briefs (Electric) 2 2" xfId="7732"/>
    <cellStyle name="_VC 6.15.06 update on 06GRC power costs.xls Chart 2_Power Costs - Comparison bx Rbtl-Staff-Jt-PC_Adj Bench DR 3 for Initial Briefs (Electric) 3" xfId="7733"/>
    <cellStyle name="_VC 6.15.06 update on 06GRC power costs.xls Chart 2_Power Costs - Comparison bx Rbtl-Staff-Jt-PC_Adj Bench DR 3 for Initial Briefs (Electric) 4" xfId="7734"/>
    <cellStyle name="_VC 6.15.06 update on 06GRC power costs.xls Chart 2_Power Costs - Comparison bx Rbtl-Staff-Jt-PC_Adj Bench DR 3 for Initial Briefs (Electric)_DEM-WP(C) ENERG10C--ctn Mid-C_042010 2010GRC" xfId="7735"/>
    <cellStyle name="_VC 6.15.06 update on 06GRC power costs.xls Chart 2_Power Costs - Comparison bx Rbtl-Staff-Jt-PC_DEM-WP(C) ENERG10C--ctn Mid-C_042010 2010GRC" xfId="7736"/>
    <cellStyle name="_VC 6.15.06 update on 06GRC power costs.xls Chart 2_Power Costs - Comparison bx Rbtl-Staff-Jt-PC_Electric Rev Req Model (2009 GRC) Rebuttal" xfId="7737"/>
    <cellStyle name="_VC 6.15.06 update on 06GRC power costs.xls Chart 2_Power Costs - Comparison bx Rbtl-Staff-Jt-PC_Electric Rev Req Model (2009 GRC) Rebuttal 2" xfId="7738"/>
    <cellStyle name="_VC 6.15.06 update on 06GRC power costs.xls Chart 2_Power Costs - Comparison bx Rbtl-Staff-Jt-PC_Electric Rev Req Model (2009 GRC) Rebuttal 2 2" xfId="7739"/>
    <cellStyle name="_VC 6.15.06 update on 06GRC power costs.xls Chart 2_Power Costs - Comparison bx Rbtl-Staff-Jt-PC_Electric Rev Req Model (2009 GRC) Rebuttal 3" xfId="7740"/>
    <cellStyle name="_VC 6.15.06 update on 06GRC power costs.xls Chart 2_Power Costs - Comparison bx Rbtl-Staff-Jt-PC_Electric Rev Req Model (2009 GRC) Rebuttal 4" xfId="7741"/>
    <cellStyle name="_VC 6.15.06 update on 06GRC power costs.xls Chart 2_Power Costs - Comparison bx Rbtl-Staff-Jt-PC_Electric Rev Req Model (2009 GRC) Rebuttal REmoval of New  WH Solar AdjustMI" xfId="7742"/>
    <cellStyle name="_VC 6.15.06 update on 06GRC power costs.xls Chart 2_Power Costs - Comparison bx Rbtl-Staff-Jt-PC_Electric Rev Req Model (2009 GRC) Rebuttal REmoval of New  WH Solar AdjustMI 2" xfId="7743"/>
    <cellStyle name="_VC 6.15.06 update on 06GRC power costs.xls Chart 2_Power Costs - Comparison bx Rbtl-Staff-Jt-PC_Electric Rev Req Model (2009 GRC) Rebuttal REmoval of New  WH Solar AdjustMI 2 2" xfId="7744"/>
    <cellStyle name="_VC 6.15.06 update on 06GRC power costs.xls Chart 2_Power Costs - Comparison bx Rbtl-Staff-Jt-PC_Electric Rev Req Model (2009 GRC) Rebuttal REmoval of New  WH Solar AdjustMI 3" xfId="7745"/>
    <cellStyle name="_VC 6.15.06 update on 06GRC power costs.xls Chart 2_Power Costs - Comparison bx Rbtl-Staff-Jt-PC_Electric Rev Req Model (2009 GRC) Rebuttal REmoval of New  WH Solar AdjustMI 4" xfId="7746"/>
    <cellStyle name="_VC 6.15.06 update on 06GRC power costs.xls Chart 2_Power Costs - Comparison bx Rbtl-Staff-Jt-PC_Electric Rev Req Model (2009 GRC) Rebuttal REmoval of New  WH Solar AdjustMI_DEM-WP(C) ENERG10C--ctn Mid-C_042010 2010GRC" xfId="7747"/>
    <cellStyle name="_VC 6.15.06 update on 06GRC power costs.xls Chart 2_Power Costs - Comparison bx Rbtl-Staff-Jt-PC_Electric Rev Req Model (2009 GRC) Revised 01-18-2010" xfId="7748"/>
    <cellStyle name="_VC 6.15.06 update on 06GRC power costs.xls Chart 2_Power Costs - Comparison bx Rbtl-Staff-Jt-PC_Electric Rev Req Model (2009 GRC) Revised 01-18-2010 2" xfId="7749"/>
    <cellStyle name="_VC 6.15.06 update on 06GRC power costs.xls Chart 2_Power Costs - Comparison bx Rbtl-Staff-Jt-PC_Electric Rev Req Model (2009 GRC) Revised 01-18-2010 2 2" xfId="7750"/>
    <cellStyle name="_VC 6.15.06 update on 06GRC power costs.xls Chart 2_Power Costs - Comparison bx Rbtl-Staff-Jt-PC_Electric Rev Req Model (2009 GRC) Revised 01-18-2010 3" xfId="7751"/>
    <cellStyle name="_VC 6.15.06 update on 06GRC power costs.xls Chart 2_Power Costs - Comparison bx Rbtl-Staff-Jt-PC_Electric Rev Req Model (2009 GRC) Revised 01-18-2010 4" xfId="7752"/>
    <cellStyle name="_VC 6.15.06 update on 06GRC power costs.xls Chart 2_Power Costs - Comparison bx Rbtl-Staff-Jt-PC_Electric Rev Req Model (2009 GRC) Revised 01-18-2010_DEM-WP(C) ENERG10C--ctn Mid-C_042010 2010GRC" xfId="7753"/>
    <cellStyle name="_VC 6.15.06 update on 06GRC power costs.xls Chart 2_Power Costs - Comparison bx Rbtl-Staff-Jt-PC_Final Order Electric EXHIBIT A-1" xfId="7754"/>
    <cellStyle name="_VC 6.15.06 update on 06GRC power costs.xls Chart 2_Power Costs - Comparison bx Rbtl-Staff-Jt-PC_Final Order Electric EXHIBIT A-1 2" xfId="7755"/>
    <cellStyle name="_VC 6.15.06 update on 06GRC power costs.xls Chart 2_Power Costs - Comparison bx Rbtl-Staff-Jt-PC_Final Order Electric EXHIBIT A-1 2 2" xfId="7756"/>
    <cellStyle name="_VC 6.15.06 update on 06GRC power costs.xls Chart 2_Power Costs - Comparison bx Rbtl-Staff-Jt-PC_Final Order Electric EXHIBIT A-1 3" xfId="7757"/>
    <cellStyle name="_VC 6.15.06 update on 06GRC power costs.xls Chart 2_Power Costs - Comparison bx Rbtl-Staff-Jt-PC_Final Order Electric EXHIBIT A-1 4" xfId="7758"/>
    <cellStyle name="_VC 6.15.06 update on 06GRC power costs.xls Chart 2_Production Adj 4.37" xfId="7759"/>
    <cellStyle name="_VC 6.15.06 update on 06GRC power costs.xls Chart 2_Production Adj 4.37 2" xfId="7760"/>
    <cellStyle name="_VC 6.15.06 update on 06GRC power costs.xls Chart 2_Production Adj 4.37 2 2" xfId="7761"/>
    <cellStyle name="_VC 6.15.06 update on 06GRC power costs.xls Chart 2_Production Adj 4.37 3" xfId="7762"/>
    <cellStyle name="_VC 6.15.06 update on 06GRC power costs.xls Chart 2_Purchased Power Adj 4.03" xfId="7763"/>
    <cellStyle name="_VC 6.15.06 update on 06GRC power costs.xls Chart 2_Purchased Power Adj 4.03 2" xfId="7764"/>
    <cellStyle name="_VC 6.15.06 update on 06GRC power costs.xls Chart 2_Purchased Power Adj 4.03 2 2" xfId="7765"/>
    <cellStyle name="_VC 6.15.06 update on 06GRC power costs.xls Chart 2_Purchased Power Adj 4.03 3" xfId="7766"/>
    <cellStyle name="_VC 6.15.06 update on 06GRC power costs.xls Chart 2_Rebuttal Power Costs" xfId="7767"/>
    <cellStyle name="_VC 6.15.06 update on 06GRC power costs.xls Chart 2_Rebuttal Power Costs 2" xfId="7768"/>
    <cellStyle name="_VC 6.15.06 update on 06GRC power costs.xls Chart 2_Rebuttal Power Costs 2 2" xfId="7769"/>
    <cellStyle name="_VC 6.15.06 update on 06GRC power costs.xls Chart 2_Rebuttal Power Costs 3" xfId="7770"/>
    <cellStyle name="_VC 6.15.06 update on 06GRC power costs.xls Chart 2_Rebuttal Power Costs 4" xfId="7771"/>
    <cellStyle name="_VC 6.15.06 update on 06GRC power costs.xls Chart 2_Rebuttal Power Costs_Adj Bench DR 3 for Initial Briefs (Electric)" xfId="7772"/>
    <cellStyle name="_VC 6.15.06 update on 06GRC power costs.xls Chart 2_Rebuttal Power Costs_Adj Bench DR 3 for Initial Briefs (Electric) 2" xfId="7773"/>
    <cellStyle name="_VC 6.15.06 update on 06GRC power costs.xls Chart 2_Rebuttal Power Costs_Adj Bench DR 3 for Initial Briefs (Electric) 2 2" xfId="7774"/>
    <cellStyle name="_VC 6.15.06 update on 06GRC power costs.xls Chart 2_Rebuttal Power Costs_Adj Bench DR 3 for Initial Briefs (Electric) 3" xfId="7775"/>
    <cellStyle name="_VC 6.15.06 update on 06GRC power costs.xls Chart 2_Rebuttal Power Costs_Adj Bench DR 3 for Initial Briefs (Electric) 4" xfId="7776"/>
    <cellStyle name="_VC 6.15.06 update on 06GRC power costs.xls Chart 2_Rebuttal Power Costs_Adj Bench DR 3 for Initial Briefs (Electric)_DEM-WP(C) ENERG10C--ctn Mid-C_042010 2010GRC" xfId="7777"/>
    <cellStyle name="_VC 6.15.06 update on 06GRC power costs.xls Chart 2_Rebuttal Power Costs_DEM-WP(C) ENERG10C--ctn Mid-C_042010 2010GRC" xfId="7778"/>
    <cellStyle name="_VC 6.15.06 update on 06GRC power costs.xls Chart 2_Rebuttal Power Costs_Electric Rev Req Model (2009 GRC) Rebuttal" xfId="7779"/>
    <cellStyle name="_VC 6.15.06 update on 06GRC power costs.xls Chart 2_Rebuttal Power Costs_Electric Rev Req Model (2009 GRC) Rebuttal 2" xfId="7780"/>
    <cellStyle name="_VC 6.15.06 update on 06GRC power costs.xls Chart 2_Rebuttal Power Costs_Electric Rev Req Model (2009 GRC) Rebuttal 2 2" xfId="7781"/>
    <cellStyle name="_VC 6.15.06 update on 06GRC power costs.xls Chart 2_Rebuttal Power Costs_Electric Rev Req Model (2009 GRC) Rebuttal 3" xfId="7782"/>
    <cellStyle name="_VC 6.15.06 update on 06GRC power costs.xls Chart 2_Rebuttal Power Costs_Electric Rev Req Model (2009 GRC) Rebuttal 4" xfId="7783"/>
    <cellStyle name="_VC 6.15.06 update on 06GRC power costs.xls Chart 2_Rebuttal Power Costs_Electric Rev Req Model (2009 GRC) Rebuttal REmoval of New  WH Solar AdjustMI" xfId="7784"/>
    <cellStyle name="_VC 6.15.06 update on 06GRC power costs.xls Chart 2_Rebuttal Power Costs_Electric Rev Req Model (2009 GRC) Rebuttal REmoval of New  WH Solar AdjustMI 2" xfId="7785"/>
    <cellStyle name="_VC 6.15.06 update on 06GRC power costs.xls Chart 2_Rebuttal Power Costs_Electric Rev Req Model (2009 GRC) Rebuttal REmoval of New  WH Solar AdjustMI 2 2" xfId="7786"/>
    <cellStyle name="_VC 6.15.06 update on 06GRC power costs.xls Chart 2_Rebuttal Power Costs_Electric Rev Req Model (2009 GRC) Rebuttal REmoval of New  WH Solar AdjustMI 3" xfId="7787"/>
    <cellStyle name="_VC 6.15.06 update on 06GRC power costs.xls Chart 2_Rebuttal Power Costs_Electric Rev Req Model (2009 GRC) Rebuttal REmoval of New  WH Solar AdjustMI 4" xfId="7788"/>
    <cellStyle name="_VC 6.15.06 update on 06GRC power costs.xls Chart 2_Rebuttal Power Costs_Electric Rev Req Model (2009 GRC) Rebuttal REmoval of New  WH Solar AdjustMI_DEM-WP(C) ENERG10C--ctn Mid-C_042010 2010GRC" xfId="7789"/>
    <cellStyle name="_VC 6.15.06 update on 06GRC power costs.xls Chart 2_Rebuttal Power Costs_Electric Rev Req Model (2009 GRC) Revised 01-18-2010" xfId="7790"/>
    <cellStyle name="_VC 6.15.06 update on 06GRC power costs.xls Chart 2_Rebuttal Power Costs_Electric Rev Req Model (2009 GRC) Revised 01-18-2010 2" xfId="7791"/>
    <cellStyle name="_VC 6.15.06 update on 06GRC power costs.xls Chart 2_Rebuttal Power Costs_Electric Rev Req Model (2009 GRC) Revised 01-18-2010 2 2" xfId="7792"/>
    <cellStyle name="_VC 6.15.06 update on 06GRC power costs.xls Chart 2_Rebuttal Power Costs_Electric Rev Req Model (2009 GRC) Revised 01-18-2010 3" xfId="7793"/>
    <cellStyle name="_VC 6.15.06 update on 06GRC power costs.xls Chart 2_Rebuttal Power Costs_Electric Rev Req Model (2009 GRC) Revised 01-18-2010 4" xfId="7794"/>
    <cellStyle name="_VC 6.15.06 update on 06GRC power costs.xls Chart 2_Rebuttal Power Costs_Electric Rev Req Model (2009 GRC) Revised 01-18-2010_DEM-WP(C) ENERG10C--ctn Mid-C_042010 2010GRC" xfId="7795"/>
    <cellStyle name="_VC 6.15.06 update on 06GRC power costs.xls Chart 2_Rebuttal Power Costs_Final Order Electric EXHIBIT A-1" xfId="7796"/>
    <cellStyle name="_VC 6.15.06 update on 06GRC power costs.xls Chart 2_Rebuttal Power Costs_Final Order Electric EXHIBIT A-1 2" xfId="7797"/>
    <cellStyle name="_VC 6.15.06 update on 06GRC power costs.xls Chart 2_Rebuttal Power Costs_Final Order Electric EXHIBIT A-1 2 2" xfId="7798"/>
    <cellStyle name="_VC 6.15.06 update on 06GRC power costs.xls Chart 2_Rebuttal Power Costs_Final Order Electric EXHIBIT A-1 3" xfId="7799"/>
    <cellStyle name="_VC 6.15.06 update on 06GRC power costs.xls Chart 2_Rebuttal Power Costs_Final Order Electric EXHIBIT A-1 4" xfId="7800"/>
    <cellStyle name="_VC 6.15.06 update on 06GRC power costs.xls Chart 2_ROR &amp; CONV FACTOR" xfId="7801"/>
    <cellStyle name="_VC 6.15.06 update on 06GRC power costs.xls Chart 2_ROR &amp; CONV FACTOR 2" xfId="7802"/>
    <cellStyle name="_VC 6.15.06 update on 06GRC power costs.xls Chart 2_ROR &amp; CONV FACTOR 2 2" xfId="7803"/>
    <cellStyle name="_VC 6.15.06 update on 06GRC power costs.xls Chart 2_ROR &amp; CONV FACTOR 3" xfId="7804"/>
    <cellStyle name="_VC 6.15.06 update on 06GRC power costs.xls Chart 2_ROR 5.02" xfId="7805"/>
    <cellStyle name="_VC 6.15.06 update on 06GRC power costs.xls Chart 2_ROR 5.02 2" xfId="7806"/>
    <cellStyle name="_VC 6.15.06 update on 06GRC power costs.xls Chart 2_ROR 5.02 2 2" xfId="7807"/>
    <cellStyle name="_VC 6.15.06 update on 06GRC power costs.xls Chart 2_ROR 5.02 3" xfId="7808"/>
    <cellStyle name="_VC 6.15.06 update on 06GRC power costs.xls Chart 2_Wind Integration 10GRC" xfId="7809"/>
    <cellStyle name="_VC 6.15.06 update on 06GRC power costs.xls Chart 2_Wind Integration 10GRC 2" xfId="7810"/>
    <cellStyle name="_VC 6.15.06 update on 06GRC power costs.xls Chart 2_Wind Integration 10GRC_DEM-WP(C) ENERG10C--ctn Mid-C_042010 2010GRC" xfId="7811"/>
    <cellStyle name="_VC 6.15.06 update on 06GRC power costs.xls Chart 3" xfId="163"/>
    <cellStyle name="_VC 6.15.06 update on 06GRC power costs.xls Chart 3 2" xfId="164"/>
    <cellStyle name="_VC 6.15.06 update on 06GRC power costs.xls Chart 3 2 2" xfId="7812"/>
    <cellStyle name="_VC 6.15.06 update on 06GRC power costs.xls Chart 3 2 2 2" xfId="7813"/>
    <cellStyle name="_VC 6.15.06 update on 06GRC power costs.xls Chart 3 2 3" xfId="7814"/>
    <cellStyle name="_VC 6.15.06 update on 06GRC power costs.xls Chart 3 3" xfId="165"/>
    <cellStyle name="_VC 6.15.06 update on 06GRC power costs.xls Chart 3 3 2" xfId="7815"/>
    <cellStyle name="_VC 6.15.06 update on 06GRC power costs.xls Chart 3 3 2 2" xfId="7816"/>
    <cellStyle name="_VC 6.15.06 update on 06GRC power costs.xls Chart 3 3 3" xfId="7817"/>
    <cellStyle name="_VC 6.15.06 update on 06GRC power costs.xls Chart 3 3 3 2" xfId="7818"/>
    <cellStyle name="_VC 6.15.06 update on 06GRC power costs.xls Chart 3 3 4" xfId="7819"/>
    <cellStyle name="_VC 6.15.06 update on 06GRC power costs.xls Chart 3 3 4 2" xfId="7820"/>
    <cellStyle name="_VC 6.15.06 update on 06GRC power costs.xls Chart 3 4" xfId="7821"/>
    <cellStyle name="_VC 6.15.06 update on 06GRC power costs.xls Chart 3 4 2" xfId="7822"/>
    <cellStyle name="_VC 6.15.06 update on 06GRC power costs.xls Chart 3 5" xfId="7823"/>
    <cellStyle name="_VC 6.15.06 update on 06GRC power costs.xls Chart 3 6" xfId="7824"/>
    <cellStyle name="_VC 6.15.06 update on 06GRC power costs.xls Chart 3 6 2" xfId="7825"/>
    <cellStyle name="_VC 6.15.06 update on 06GRC power costs.xls Chart 3 7" xfId="7826"/>
    <cellStyle name="_VC 6.15.06 update on 06GRC power costs.xls Chart 3 7 2" xfId="7827"/>
    <cellStyle name="_VC 6.15.06 update on 06GRC power costs.xls Chart 3_04 07E Wild Horse Wind Expansion (C) (2)" xfId="166"/>
    <cellStyle name="_VC 6.15.06 update on 06GRC power costs.xls Chart 3_04 07E Wild Horse Wind Expansion (C) (2) 2" xfId="7828"/>
    <cellStyle name="_VC 6.15.06 update on 06GRC power costs.xls Chart 3_04 07E Wild Horse Wind Expansion (C) (2) 2 2" xfId="7829"/>
    <cellStyle name="_VC 6.15.06 update on 06GRC power costs.xls Chart 3_04 07E Wild Horse Wind Expansion (C) (2) 3" xfId="7830"/>
    <cellStyle name="_VC 6.15.06 update on 06GRC power costs.xls Chart 3_04 07E Wild Horse Wind Expansion (C) (2) 4" xfId="7831"/>
    <cellStyle name="_VC 6.15.06 update on 06GRC power costs.xls Chart 3_04 07E Wild Horse Wind Expansion (C) (2)_Adj Bench DR 3 for Initial Briefs (Electric)" xfId="7832"/>
    <cellStyle name="_VC 6.15.06 update on 06GRC power costs.xls Chart 3_04 07E Wild Horse Wind Expansion (C) (2)_Adj Bench DR 3 for Initial Briefs (Electric) 2" xfId="7833"/>
    <cellStyle name="_VC 6.15.06 update on 06GRC power costs.xls Chart 3_04 07E Wild Horse Wind Expansion (C) (2)_Adj Bench DR 3 for Initial Briefs (Electric) 2 2" xfId="7834"/>
    <cellStyle name="_VC 6.15.06 update on 06GRC power costs.xls Chart 3_04 07E Wild Horse Wind Expansion (C) (2)_Adj Bench DR 3 for Initial Briefs (Electric) 3" xfId="7835"/>
    <cellStyle name="_VC 6.15.06 update on 06GRC power costs.xls Chart 3_04 07E Wild Horse Wind Expansion (C) (2)_Adj Bench DR 3 for Initial Briefs (Electric) 4" xfId="7836"/>
    <cellStyle name="_VC 6.15.06 update on 06GRC power costs.xls Chart 3_04 07E Wild Horse Wind Expansion (C) (2)_Adj Bench DR 3 for Initial Briefs (Electric)_DEM-WP(C) ENERG10C--ctn Mid-C_042010 2010GRC" xfId="7837"/>
    <cellStyle name="_VC 6.15.06 update on 06GRC power costs.xls Chart 3_04 07E Wild Horse Wind Expansion (C) (2)_Book1" xfId="7838"/>
    <cellStyle name="_VC 6.15.06 update on 06GRC power costs.xls Chart 3_04 07E Wild Horse Wind Expansion (C) (2)_DEM-WP(C) ENERG10C--ctn Mid-C_042010 2010GRC" xfId="7839"/>
    <cellStyle name="_VC 6.15.06 update on 06GRC power costs.xls Chart 3_04 07E Wild Horse Wind Expansion (C) (2)_Electric Rev Req Model (2009 GRC) " xfId="7840"/>
    <cellStyle name="_VC 6.15.06 update on 06GRC power costs.xls Chart 3_04 07E Wild Horse Wind Expansion (C) (2)_Electric Rev Req Model (2009 GRC)  2" xfId="7841"/>
    <cellStyle name="_VC 6.15.06 update on 06GRC power costs.xls Chart 3_04 07E Wild Horse Wind Expansion (C) (2)_Electric Rev Req Model (2009 GRC)  2 2" xfId="7842"/>
    <cellStyle name="_VC 6.15.06 update on 06GRC power costs.xls Chart 3_04 07E Wild Horse Wind Expansion (C) (2)_Electric Rev Req Model (2009 GRC)  3" xfId="7843"/>
    <cellStyle name="_VC 6.15.06 update on 06GRC power costs.xls Chart 3_04 07E Wild Horse Wind Expansion (C) (2)_Electric Rev Req Model (2009 GRC)  4" xfId="7844"/>
    <cellStyle name="_VC 6.15.06 update on 06GRC power costs.xls Chart 3_04 07E Wild Horse Wind Expansion (C) (2)_Electric Rev Req Model (2009 GRC) _DEM-WP(C) ENERG10C--ctn Mid-C_042010 2010GRC" xfId="7845"/>
    <cellStyle name="_VC 6.15.06 update on 06GRC power costs.xls Chart 3_04 07E Wild Horse Wind Expansion (C) (2)_Electric Rev Req Model (2009 GRC) Rebuttal" xfId="7846"/>
    <cellStyle name="_VC 6.15.06 update on 06GRC power costs.xls Chart 3_04 07E Wild Horse Wind Expansion (C) (2)_Electric Rev Req Model (2009 GRC) Rebuttal 2" xfId="7847"/>
    <cellStyle name="_VC 6.15.06 update on 06GRC power costs.xls Chart 3_04 07E Wild Horse Wind Expansion (C) (2)_Electric Rev Req Model (2009 GRC) Rebuttal 2 2" xfId="7848"/>
    <cellStyle name="_VC 6.15.06 update on 06GRC power costs.xls Chart 3_04 07E Wild Horse Wind Expansion (C) (2)_Electric Rev Req Model (2009 GRC) Rebuttal 3" xfId="7849"/>
    <cellStyle name="_VC 6.15.06 update on 06GRC power costs.xls Chart 3_04 07E Wild Horse Wind Expansion (C) (2)_Electric Rev Req Model (2009 GRC) Rebuttal 4" xfId="7850"/>
    <cellStyle name="_VC 6.15.06 update on 06GRC power costs.xls Chart 3_04 07E Wild Horse Wind Expansion (C) (2)_Electric Rev Req Model (2009 GRC) Rebuttal REmoval of New  WH Solar AdjustMI" xfId="7851"/>
    <cellStyle name="_VC 6.15.06 update on 06GRC power costs.xls Chart 3_04 07E Wild Horse Wind Expansion (C) (2)_Electric Rev Req Model (2009 GRC) Rebuttal REmoval of New  WH Solar AdjustMI 2" xfId="7852"/>
    <cellStyle name="_VC 6.15.06 update on 06GRC power costs.xls Chart 3_04 07E Wild Horse Wind Expansion (C) (2)_Electric Rev Req Model (2009 GRC) Rebuttal REmoval of New  WH Solar AdjustMI 2 2" xfId="7853"/>
    <cellStyle name="_VC 6.15.06 update on 06GRC power costs.xls Chart 3_04 07E Wild Horse Wind Expansion (C) (2)_Electric Rev Req Model (2009 GRC) Rebuttal REmoval of New  WH Solar AdjustMI 3" xfId="7854"/>
    <cellStyle name="_VC 6.15.06 update on 06GRC power costs.xls Chart 3_04 07E Wild Horse Wind Expansion (C) (2)_Electric Rev Req Model (2009 GRC) Rebuttal REmoval of New  WH Solar AdjustMI 4" xfId="7855"/>
    <cellStyle name="_VC 6.15.06 update on 06GRC power costs.xls Chart 3_04 07E Wild Horse Wind Expansion (C) (2)_Electric Rev Req Model (2009 GRC) Rebuttal REmoval of New  WH Solar AdjustMI_DEM-WP(C) ENERG10C--ctn Mid-C_042010 2010GRC" xfId="7856"/>
    <cellStyle name="_VC 6.15.06 update on 06GRC power costs.xls Chart 3_04 07E Wild Horse Wind Expansion (C) (2)_Electric Rev Req Model (2009 GRC) Revised 01-18-2010" xfId="7857"/>
    <cellStyle name="_VC 6.15.06 update on 06GRC power costs.xls Chart 3_04 07E Wild Horse Wind Expansion (C) (2)_Electric Rev Req Model (2009 GRC) Revised 01-18-2010 2" xfId="7858"/>
    <cellStyle name="_VC 6.15.06 update on 06GRC power costs.xls Chart 3_04 07E Wild Horse Wind Expansion (C) (2)_Electric Rev Req Model (2009 GRC) Revised 01-18-2010 2 2" xfId="7859"/>
    <cellStyle name="_VC 6.15.06 update on 06GRC power costs.xls Chart 3_04 07E Wild Horse Wind Expansion (C) (2)_Electric Rev Req Model (2009 GRC) Revised 01-18-2010 3" xfId="7860"/>
    <cellStyle name="_VC 6.15.06 update on 06GRC power costs.xls Chart 3_04 07E Wild Horse Wind Expansion (C) (2)_Electric Rev Req Model (2009 GRC) Revised 01-18-2010 4" xfId="7861"/>
    <cellStyle name="_VC 6.15.06 update on 06GRC power costs.xls Chart 3_04 07E Wild Horse Wind Expansion (C) (2)_Electric Rev Req Model (2009 GRC) Revised 01-18-2010_DEM-WP(C) ENERG10C--ctn Mid-C_042010 2010GRC" xfId="7862"/>
    <cellStyle name="_VC 6.15.06 update on 06GRC power costs.xls Chart 3_04 07E Wild Horse Wind Expansion (C) (2)_Electric Rev Req Model (2010 GRC)" xfId="7863"/>
    <cellStyle name="_VC 6.15.06 update on 06GRC power costs.xls Chart 3_04 07E Wild Horse Wind Expansion (C) (2)_Electric Rev Req Model (2010 GRC) SF" xfId="7864"/>
    <cellStyle name="_VC 6.15.06 update on 06GRC power costs.xls Chart 3_04 07E Wild Horse Wind Expansion (C) (2)_Final Order Electric EXHIBIT A-1" xfId="7865"/>
    <cellStyle name="_VC 6.15.06 update on 06GRC power costs.xls Chart 3_04 07E Wild Horse Wind Expansion (C) (2)_Final Order Electric EXHIBIT A-1 2" xfId="7866"/>
    <cellStyle name="_VC 6.15.06 update on 06GRC power costs.xls Chart 3_04 07E Wild Horse Wind Expansion (C) (2)_Final Order Electric EXHIBIT A-1 2 2" xfId="7867"/>
    <cellStyle name="_VC 6.15.06 update on 06GRC power costs.xls Chart 3_04 07E Wild Horse Wind Expansion (C) (2)_Final Order Electric EXHIBIT A-1 3" xfId="7868"/>
    <cellStyle name="_VC 6.15.06 update on 06GRC power costs.xls Chart 3_04 07E Wild Horse Wind Expansion (C) (2)_Final Order Electric EXHIBIT A-1 4" xfId="7869"/>
    <cellStyle name="_VC 6.15.06 update on 06GRC power costs.xls Chart 3_04 07E Wild Horse Wind Expansion (C) (2)_TENASKA REGULATORY ASSET" xfId="7870"/>
    <cellStyle name="_VC 6.15.06 update on 06GRC power costs.xls Chart 3_04 07E Wild Horse Wind Expansion (C) (2)_TENASKA REGULATORY ASSET 2" xfId="7871"/>
    <cellStyle name="_VC 6.15.06 update on 06GRC power costs.xls Chart 3_04 07E Wild Horse Wind Expansion (C) (2)_TENASKA REGULATORY ASSET 2 2" xfId="7872"/>
    <cellStyle name="_VC 6.15.06 update on 06GRC power costs.xls Chart 3_04 07E Wild Horse Wind Expansion (C) (2)_TENASKA REGULATORY ASSET 3" xfId="7873"/>
    <cellStyle name="_VC 6.15.06 update on 06GRC power costs.xls Chart 3_04 07E Wild Horse Wind Expansion (C) (2)_TENASKA REGULATORY ASSET 4" xfId="7874"/>
    <cellStyle name="_VC 6.15.06 update on 06GRC power costs.xls Chart 3_16.37E Wild Horse Expansion DeferralRevwrkingfile SF" xfId="7875"/>
    <cellStyle name="_VC 6.15.06 update on 06GRC power costs.xls Chart 3_16.37E Wild Horse Expansion DeferralRevwrkingfile SF 2" xfId="7876"/>
    <cellStyle name="_VC 6.15.06 update on 06GRC power costs.xls Chart 3_16.37E Wild Horse Expansion DeferralRevwrkingfile SF 2 2" xfId="7877"/>
    <cellStyle name="_VC 6.15.06 update on 06GRC power costs.xls Chart 3_16.37E Wild Horse Expansion DeferralRevwrkingfile SF 3" xfId="7878"/>
    <cellStyle name="_VC 6.15.06 update on 06GRC power costs.xls Chart 3_16.37E Wild Horse Expansion DeferralRevwrkingfile SF 4" xfId="7879"/>
    <cellStyle name="_VC 6.15.06 update on 06GRC power costs.xls Chart 3_16.37E Wild Horse Expansion DeferralRevwrkingfile SF_DEM-WP(C) ENERG10C--ctn Mid-C_042010 2010GRC" xfId="7880"/>
    <cellStyle name="_VC 6.15.06 update on 06GRC power costs.xls Chart 3_2009 Compliance Filing PCA Exhibits for GRC" xfId="7881"/>
    <cellStyle name="_VC 6.15.06 update on 06GRC power costs.xls Chart 3_2009 Compliance Filing PCA Exhibits for GRC 2" xfId="7882"/>
    <cellStyle name="_VC 6.15.06 update on 06GRC power costs.xls Chart 3_2009 GRC Compl Filing - Exhibit D" xfId="7883"/>
    <cellStyle name="_VC 6.15.06 update on 06GRC power costs.xls Chart 3_2009 GRC Compl Filing - Exhibit D 2" xfId="7884"/>
    <cellStyle name="_VC 6.15.06 update on 06GRC power costs.xls Chart 3_2009 GRC Compl Filing - Exhibit D 3" xfId="7885"/>
    <cellStyle name="_VC 6.15.06 update on 06GRC power costs.xls Chart 3_2009 GRC Compl Filing - Exhibit D_DEM-WP(C) ENERG10C--ctn Mid-C_042010 2010GRC" xfId="7886"/>
    <cellStyle name="_VC 6.15.06 update on 06GRC power costs.xls Chart 3_3.01 Income Statement" xfId="167"/>
    <cellStyle name="_VC 6.15.06 update on 06GRC power costs.xls Chart 3_4 31 Regulatory Assets and Liabilities  7 06- Exhibit D" xfId="7887"/>
    <cellStyle name="_VC 6.15.06 update on 06GRC power costs.xls Chart 3_4 31 Regulatory Assets and Liabilities  7 06- Exhibit D 2" xfId="7888"/>
    <cellStyle name="_VC 6.15.06 update on 06GRC power costs.xls Chart 3_4 31 Regulatory Assets and Liabilities  7 06- Exhibit D 2 2" xfId="7889"/>
    <cellStyle name="_VC 6.15.06 update on 06GRC power costs.xls Chart 3_4 31 Regulatory Assets and Liabilities  7 06- Exhibit D 3" xfId="7890"/>
    <cellStyle name="_VC 6.15.06 update on 06GRC power costs.xls Chart 3_4 31 Regulatory Assets and Liabilities  7 06- Exhibit D 4" xfId="7891"/>
    <cellStyle name="_VC 6.15.06 update on 06GRC power costs.xls Chart 3_4 31 Regulatory Assets and Liabilities  7 06- Exhibit D_DEM-WP(C) ENERG10C--ctn Mid-C_042010 2010GRC" xfId="7892"/>
    <cellStyle name="_VC 6.15.06 update on 06GRC power costs.xls Chart 3_4 31 Regulatory Assets and Liabilities  7 06- Exhibit D_NIM Summary" xfId="7893"/>
    <cellStyle name="_VC 6.15.06 update on 06GRC power costs.xls Chart 3_4 31 Regulatory Assets and Liabilities  7 06- Exhibit D_NIM Summary 2" xfId="7894"/>
    <cellStyle name="_VC 6.15.06 update on 06GRC power costs.xls Chart 3_4 31 Regulatory Assets and Liabilities  7 06- Exhibit D_NIM Summary_DEM-WP(C) ENERG10C--ctn Mid-C_042010 2010GRC" xfId="7895"/>
    <cellStyle name="_VC 6.15.06 update on 06GRC power costs.xls Chart 3_4 31E Reg Asset  Liab and EXH D" xfId="7896"/>
    <cellStyle name="_VC 6.15.06 update on 06GRC power costs.xls Chart 3_4 31E Reg Asset  Liab and EXH D _ Aug 10 Filing (2)" xfId="7897"/>
    <cellStyle name="_VC 6.15.06 update on 06GRC power costs.xls Chart 3_4 32 Regulatory Assets and Liabilities  7 06- Exhibit D" xfId="7898"/>
    <cellStyle name="_VC 6.15.06 update on 06GRC power costs.xls Chart 3_4 32 Regulatory Assets and Liabilities  7 06- Exhibit D 2" xfId="7899"/>
    <cellStyle name="_VC 6.15.06 update on 06GRC power costs.xls Chart 3_4 32 Regulatory Assets and Liabilities  7 06- Exhibit D 2 2" xfId="7900"/>
    <cellStyle name="_VC 6.15.06 update on 06GRC power costs.xls Chart 3_4 32 Regulatory Assets and Liabilities  7 06- Exhibit D 3" xfId="7901"/>
    <cellStyle name="_VC 6.15.06 update on 06GRC power costs.xls Chart 3_4 32 Regulatory Assets and Liabilities  7 06- Exhibit D 4" xfId="7902"/>
    <cellStyle name="_VC 6.15.06 update on 06GRC power costs.xls Chart 3_4 32 Regulatory Assets and Liabilities  7 06- Exhibit D_DEM-WP(C) ENERG10C--ctn Mid-C_042010 2010GRC" xfId="7903"/>
    <cellStyle name="_VC 6.15.06 update on 06GRC power costs.xls Chart 3_4 32 Regulatory Assets and Liabilities  7 06- Exhibit D_NIM Summary" xfId="7904"/>
    <cellStyle name="_VC 6.15.06 update on 06GRC power costs.xls Chart 3_4 32 Regulatory Assets and Liabilities  7 06- Exhibit D_NIM Summary 2" xfId="7905"/>
    <cellStyle name="_VC 6.15.06 update on 06GRC power costs.xls Chart 3_4 32 Regulatory Assets and Liabilities  7 06- Exhibit D_NIM Summary_DEM-WP(C) ENERG10C--ctn Mid-C_042010 2010GRC" xfId="7906"/>
    <cellStyle name="_VC 6.15.06 update on 06GRC power costs.xls Chart 3_ACCOUNTS" xfId="7907"/>
    <cellStyle name="_VC 6.15.06 update on 06GRC power costs.xls Chart 3_AURORA Total New" xfId="7908"/>
    <cellStyle name="_VC 6.15.06 update on 06GRC power costs.xls Chart 3_AURORA Total New 2" xfId="7909"/>
    <cellStyle name="_VC 6.15.06 update on 06GRC power costs.xls Chart 3_Book2" xfId="7910"/>
    <cellStyle name="_VC 6.15.06 update on 06GRC power costs.xls Chart 3_Book2 2" xfId="7911"/>
    <cellStyle name="_VC 6.15.06 update on 06GRC power costs.xls Chart 3_Book2 2 2" xfId="7912"/>
    <cellStyle name="_VC 6.15.06 update on 06GRC power costs.xls Chart 3_Book2 3" xfId="7913"/>
    <cellStyle name="_VC 6.15.06 update on 06GRC power costs.xls Chart 3_Book2 4" xfId="7914"/>
    <cellStyle name="_VC 6.15.06 update on 06GRC power costs.xls Chart 3_Book2_Adj Bench DR 3 for Initial Briefs (Electric)" xfId="7915"/>
    <cellStyle name="_VC 6.15.06 update on 06GRC power costs.xls Chart 3_Book2_Adj Bench DR 3 for Initial Briefs (Electric) 2" xfId="7916"/>
    <cellStyle name="_VC 6.15.06 update on 06GRC power costs.xls Chart 3_Book2_Adj Bench DR 3 for Initial Briefs (Electric) 2 2" xfId="7917"/>
    <cellStyle name="_VC 6.15.06 update on 06GRC power costs.xls Chart 3_Book2_Adj Bench DR 3 for Initial Briefs (Electric) 3" xfId="7918"/>
    <cellStyle name="_VC 6.15.06 update on 06GRC power costs.xls Chart 3_Book2_Adj Bench DR 3 for Initial Briefs (Electric) 4" xfId="7919"/>
    <cellStyle name="_VC 6.15.06 update on 06GRC power costs.xls Chart 3_Book2_Adj Bench DR 3 for Initial Briefs (Electric)_DEM-WP(C) ENERG10C--ctn Mid-C_042010 2010GRC" xfId="7920"/>
    <cellStyle name="_VC 6.15.06 update on 06GRC power costs.xls Chart 3_Book2_DEM-WP(C) ENERG10C--ctn Mid-C_042010 2010GRC" xfId="7921"/>
    <cellStyle name="_VC 6.15.06 update on 06GRC power costs.xls Chart 3_Book2_Electric Rev Req Model (2009 GRC) Rebuttal" xfId="7922"/>
    <cellStyle name="_VC 6.15.06 update on 06GRC power costs.xls Chart 3_Book2_Electric Rev Req Model (2009 GRC) Rebuttal 2" xfId="7923"/>
    <cellStyle name="_VC 6.15.06 update on 06GRC power costs.xls Chart 3_Book2_Electric Rev Req Model (2009 GRC) Rebuttal 2 2" xfId="7924"/>
    <cellStyle name="_VC 6.15.06 update on 06GRC power costs.xls Chart 3_Book2_Electric Rev Req Model (2009 GRC) Rebuttal 3" xfId="7925"/>
    <cellStyle name="_VC 6.15.06 update on 06GRC power costs.xls Chart 3_Book2_Electric Rev Req Model (2009 GRC) Rebuttal 4" xfId="7926"/>
    <cellStyle name="_VC 6.15.06 update on 06GRC power costs.xls Chart 3_Book2_Electric Rev Req Model (2009 GRC) Rebuttal REmoval of New  WH Solar AdjustMI" xfId="7927"/>
    <cellStyle name="_VC 6.15.06 update on 06GRC power costs.xls Chart 3_Book2_Electric Rev Req Model (2009 GRC) Rebuttal REmoval of New  WH Solar AdjustMI 2" xfId="7928"/>
    <cellStyle name="_VC 6.15.06 update on 06GRC power costs.xls Chart 3_Book2_Electric Rev Req Model (2009 GRC) Rebuttal REmoval of New  WH Solar AdjustMI 2 2" xfId="7929"/>
    <cellStyle name="_VC 6.15.06 update on 06GRC power costs.xls Chart 3_Book2_Electric Rev Req Model (2009 GRC) Rebuttal REmoval of New  WH Solar AdjustMI 3" xfId="7930"/>
    <cellStyle name="_VC 6.15.06 update on 06GRC power costs.xls Chart 3_Book2_Electric Rev Req Model (2009 GRC) Rebuttal REmoval of New  WH Solar AdjustMI 4" xfId="7931"/>
    <cellStyle name="_VC 6.15.06 update on 06GRC power costs.xls Chart 3_Book2_Electric Rev Req Model (2009 GRC) Rebuttal REmoval of New  WH Solar AdjustMI_DEM-WP(C) ENERG10C--ctn Mid-C_042010 2010GRC" xfId="7932"/>
    <cellStyle name="_VC 6.15.06 update on 06GRC power costs.xls Chart 3_Book2_Electric Rev Req Model (2009 GRC) Revised 01-18-2010" xfId="7933"/>
    <cellStyle name="_VC 6.15.06 update on 06GRC power costs.xls Chart 3_Book2_Electric Rev Req Model (2009 GRC) Revised 01-18-2010 2" xfId="7934"/>
    <cellStyle name="_VC 6.15.06 update on 06GRC power costs.xls Chart 3_Book2_Electric Rev Req Model (2009 GRC) Revised 01-18-2010 2 2" xfId="7935"/>
    <cellStyle name="_VC 6.15.06 update on 06GRC power costs.xls Chart 3_Book2_Electric Rev Req Model (2009 GRC) Revised 01-18-2010 3" xfId="7936"/>
    <cellStyle name="_VC 6.15.06 update on 06GRC power costs.xls Chart 3_Book2_Electric Rev Req Model (2009 GRC) Revised 01-18-2010 4" xfId="7937"/>
    <cellStyle name="_VC 6.15.06 update on 06GRC power costs.xls Chart 3_Book2_Electric Rev Req Model (2009 GRC) Revised 01-18-2010_DEM-WP(C) ENERG10C--ctn Mid-C_042010 2010GRC" xfId="7938"/>
    <cellStyle name="_VC 6.15.06 update on 06GRC power costs.xls Chart 3_Book2_Final Order Electric EXHIBIT A-1" xfId="7939"/>
    <cellStyle name="_VC 6.15.06 update on 06GRC power costs.xls Chart 3_Book2_Final Order Electric EXHIBIT A-1 2" xfId="7940"/>
    <cellStyle name="_VC 6.15.06 update on 06GRC power costs.xls Chart 3_Book2_Final Order Electric EXHIBIT A-1 2 2" xfId="7941"/>
    <cellStyle name="_VC 6.15.06 update on 06GRC power costs.xls Chart 3_Book2_Final Order Electric EXHIBIT A-1 3" xfId="7942"/>
    <cellStyle name="_VC 6.15.06 update on 06GRC power costs.xls Chart 3_Book2_Final Order Electric EXHIBIT A-1 4" xfId="7943"/>
    <cellStyle name="_VC 6.15.06 update on 06GRC power costs.xls Chart 3_Book4" xfId="7944"/>
    <cellStyle name="_VC 6.15.06 update on 06GRC power costs.xls Chart 3_Book4 2" xfId="7945"/>
    <cellStyle name="_VC 6.15.06 update on 06GRC power costs.xls Chart 3_Book4 2 2" xfId="7946"/>
    <cellStyle name="_VC 6.15.06 update on 06GRC power costs.xls Chart 3_Book4 3" xfId="7947"/>
    <cellStyle name="_VC 6.15.06 update on 06GRC power costs.xls Chart 3_Book4 4" xfId="7948"/>
    <cellStyle name="_VC 6.15.06 update on 06GRC power costs.xls Chart 3_Book4_DEM-WP(C) ENERG10C--ctn Mid-C_042010 2010GRC" xfId="7949"/>
    <cellStyle name="_VC 6.15.06 update on 06GRC power costs.xls Chart 3_Book9" xfId="168"/>
    <cellStyle name="_VC 6.15.06 update on 06GRC power costs.xls Chart 3_Book9 2" xfId="7950"/>
    <cellStyle name="_VC 6.15.06 update on 06GRC power costs.xls Chart 3_Book9 2 2" xfId="7951"/>
    <cellStyle name="_VC 6.15.06 update on 06GRC power costs.xls Chart 3_Book9 3" xfId="7952"/>
    <cellStyle name="_VC 6.15.06 update on 06GRC power costs.xls Chart 3_Book9 4" xfId="7953"/>
    <cellStyle name="_VC 6.15.06 update on 06GRC power costs.xls Chart 3_Book9_DEM-WP(C) ENERG10C--ctn Mid-C_042010 2010GRC" xfId="7954"/>
    <cellStyle name="_VC 6.15.06 update on 06GRC power costs.xls Chart 3_Chelan PUD Power Costs (8-10)" xfId="7955"/>
    <cellStyle name="_VC 6.15.06 update on 06GRC power costs.xls Chart 3_DEM-WP(C) Chelan Power Costs" xfId="7956"/>
    <cellStyle name="_VC 6.15.06 update on 06GRC power costs.xls Chart 3_DEM-WP(C) ENERG10C--ctn Mid-C_042010 2010GRC" xfId="7957"/>
    <cellStyle name="_VC 6.15.06 update on 06GRC power costs.xls Chart 3_DEM-WP(C) Gas Transport 2010GRC" xfId="7958"/>
    <cellStyle name="_VC 6.15.06 update on 06GRC power costs.xls Chart 3_Gas Rev Req Model (2010 GRC)" xfId="7959"/>
    <cellStyle name="_VC 6.15.06 update on 06GRC power costs.xls Chart 3_INPUTS" xfId="7960"/>
    <cellStyle name="_VC 6.15.06 update on 06GRC power costs.xls Chart 3_INPUTS 2" xfId="7961"/>
    <cellStyle name="_VC 6.15.06 update on 06GRC power costs.xls Chart 3_INPUTS 2 2" xfId="7962"/>
    <cellStyle name="_VC 6.15.06 update on 06GRC power costs.xls Chart 3_INPUTS 3" xfId="7963"/>
    <cellStyle name="_VC 6.15.06 update on 06GRC power costs.xls Chart 3_NIM Summary" xfId="7964"/>
    <cellStyle name="_VC 6.15.06 update on 06GRC power costs.xls Chart 3_NIM Summary 09GRC" xfId="7965"/>
    <cellStyle name="_VC 6.15.06 update on 06GRC power costs.xls Chart 3_NIM Summary 09GRC 2" xfId="7966"/>
    <cellStyle name="_VC 6.15.06 update on 06GRC power costs.xls Chart 3_NIM Summary 09GRC_DEM-WP(C) ENERG10C--ctn Mid-C_042010 2010GRC" xfId="7967"/>
    <cellStyle name="_VC 6.15.06 update on 06GRC power costs.xls Chart 3_NIM Summary 2" xfId="7968"/>
    <cellStyle name="_VC 6.15.06 update on 06GRC power costs.xls Chart 3_NIM Summary 3" xfId="7969"/>
    <cellStyle name="_VC 6.15.06 update on 06GRC power costs.xls Chart 3_NIM Summary 4" xfId="7970"/>
    <cellStyle name="_VC 6.15.06 update on 06GRC power costs.xls Chart 3_NIM Summary 5" xfId="7971"/>
    <cellStyle name="_VC 6.15.06 update on 06GRC power costs.xls Chart 3_NIM Summary 6" xfId="7972"/>
    <cellStyle name="_VC 6.15.06 update on 06GRC power costs.xls Chart 3_NIM Summary 7" xfId="7973"/>
    <cellStyle name="_VC 6.15.06 update on 06GRC power costs.xls Chart 3_NIM Summary 8" xfId="7974"/>
    <cellStyle name="_VC 6.15.06 update on 06GRC power costs.xls Chart 3_NIM Summary 9" xfId="7975"/>
    <cellStyle name="_VC 6.15.06 update on 06GRC power costs.xls Chart 3_NIM Summary_DEM-WP(C) ENERG10C--ctn Mid-C_042010 2010GRC" xfId="7976"/>
    <cellStyle name="_VC 6.15.06 update on 06GRC power costs.xls Chart 3_PCA 10 -  Exhibit D from A Kellogg Jan 2011" xfId="7977"/>
    <cellStyle name="_VC 6.15.06 update on 06GRC power costs.xls Chart 3_PCA 10 -  Exhibit D from A Kellogg July 2011" xfId="7978"/>
    <cellStyle name="_VC 6.15.06 update on 06GRC power costs.xls Chart 3_PCA 10 -  Exhibit D from S Free Rcv'd 12-11" xfId="7979"/>
    <cellStyle name="_VC 6.15.06 update on 06GRC power costs.xls Chart 3_PCA 9 -  Exhibit D April 2010" xfId="7980"/>
    <cellStyle name="_VC 6.15.06 update on 06GRC power costs.xls Chart 3_PCA 9 -  Exhibit D April 2010 (3)" xfId="7981"/>
    <cellStyle name="_VC 6.15.06 update on 06GRC power costs.xls Chart 3_PCA 9 -  Exhibit D April 2010 (3) 2" xfId="7982"/>
    <cellStyle name="_VC 6.15.06 update on 06GRC power costs.xls Chart 3_PCA 9 -  Exhibit D April 2010 (3)_DEM-WP(C) ENERG10C--ctn Mid-C_042010 2010GRC" xfId="7983"/>
    <cellStyle name="_VC 6.15.06 update on 06GRC power costs.xls Chart 3_PCA 9 -  Exhibit D April 2010 2" xfId="7984"/>
    <cellStyle name="_VC 6.15.06 update on 06GRC power costs.xls Chart 3_PCA 9 -  Exhibit D April 2010 3" xfId="7985"/>
    <cellStyle name="_VC 6.15.06 update on 06GRC power costs.xls Chart 3_PCA 9 -  Exhibit D Nov 2010" xfId="7986"/>
    <cellStyle name="_VC 6.15.06 update on 06GRC power costs.xls Chart 3_PCA 9 -  Exhibit D Nov 2010 2" xfId="7987"/>
    <cellStyle name="_VC 6.15.06 update on 06GRC power costs.xls Chart 3_PCA 9 - Exhibit D at August 2010" xfId="7988"/>
    <cellStyle name="_VC 6.15.06 update on 06GRC power costs.xls Chart 3_PCA 9 - Exhibit D at August 2010 2" xfId="7989"/>
    <cellStyle name="_VC 6.15.06 update on 06GRC power costs.xls Chart 3_PCA 9 - Exhibit D June 2010 GRC" xfId="7990"/>
    <cellStyle name="_VC 6.15.06 update on 06GRC power costs.xls Chart 3_PCA 9 - Exhibit D June 2010 GRC 2" xfId="7991"/>
    <cellStyle name="_VC 6.15.06 update on 06GRC power costs.xls Chart 3_Power Costs - Comparison bx Rbtl-Staff-Jt-PC" xfId="7992"/>
    <cellStyle name="_VC 6.15.06 update on 06GRC power costs.xls Chart 3_Power Costs - Comparison bx Rbtl-Staff-Jt-PC 2" xfId="7993"/>
    <cellStyle name="_VC 6.15.06 update on 06GRC power costs.xls Chart 3_Power Costs - Comparison bx Rbtl-Staff-Jt-PC 2 2" xfId="7994"/>
    <cellStyle name="_VC 6.15.06 update on 06GRC power costs.xls Chart 3_Power Costs - Comparison bx Rbtl-Staff-Jt-PC 3" xfId="7995"/>
    <cellStyle name="_VC 6.15.06 update on 06GRC power costs.xls Chart 3_Power Costs - Comparison bx Rbtl-Staff-Jt-PC 4" xfId="7996"/>
    <cellStyle name="_VC 6.15.06 update on 06GRC power costs.xls Chart 3_Power Costs - Comparison bx Rbtl-Staff-Jt-PC_Adj Bench DR 3 for Initial Briefs (Electric)" xfId="7997"/>
    <cellStyle name="_VC 6.15.06 update on 06GRC power costs.xls Chart 3_Power Costs - Comparison bx Rbtl-Staff-Jt-PC_Adj Bench DR 3 for Initial Briefs (Electric) 2" xfId="7998"/>
    <cellStyle name="_VC 6.15.06 update on 06GRC power costs.xls Chart 3_Power Costs - Comparison bx Rbtl-Staff-Jt-PC_Adj Bench DR 3 for Initial Briefs (Electric) 2 2" xfId="7999"/>
    <cellStyle name="_VC 6.15.06 update on 06GRC power costs.xls Chart 3_Power Costs - Comparison bx Rbtl-Staff-Jt-PC_Adj Bench DR 3 for Initial Briefs (Electric) 3" xfId="8000"/>
    <cellStyle name="_VC 6.15.06 update on 06GRC power costs.xls Chart 3_Power Costs - Comparison bx Rbtl-Staff-Jt-PC_Adj Bench DR 3 for Initial Briefs (Electric) 4" xfId="8001"/>
    <cellStyle name="_VC 6.15.06 update on 06GRC power costs.xls Chart 3_Power Costs - Comparison bx Rbtl-Staff-Jt-PC_Adj Bench DR 3 for Initial Briefs (Electric)_DEM-WP(C) ENERG10C--ctn Mid-C_042010 2010GRC" xfId="8002"/>
    <cellStyle name="_VC 6.15.06 update on 06GRC power costs.xls Chart 3_Power Costs - Comparison bx Rbtl-Staff-Jt-PC_DEM-WP(C) ENERG10C--ctn Mid-C_042010 2010GRC" xfId="8003"/>
    <cellStyle name="_VC 6.15.06 update on 06GRC power costs.xls Chart 3_Power Costs - Comparison bx Rbtl-Staff-Jt-PC_Electric Rev Req Model (2009 GRC) Rebuttal" xfId="8004"/>
    <cellStyle name="_VC 6.15.06 update on 06GRC power costs.xls Chart 3_Power Costs - Comparison bx Rbtl-Staff-Jt-PC_Electric Rev Req Model (2009 GRC) Rebuttal 2" xfId="8005"/>
    <cellStyle name="_VC 6.15.06 update on 06GRC power costs.xls Chart 3_Power Costs - Comparison bx Rbtl-Staff-Jt-PC_Electric Rev Req Model (2009 GRC) Rebuttal 2 2" xfId="8006"/>
    <cellStyle name="_VC 6.15.06 update on 06GRC power costs.xls Chart 3_Power Costs - Comparison bx Rbtl-Staff-Jt-PC_Electric Rev Req Model (2009 GRC) Rebuttal 3" xfId="8007"/>
    <cellStyle name="_VC 6.15.06 update on 06GRC power costs.xls Chart 3_Power Costs - Comparison bx Rbtl-Staff-Jt-PC_Electric Rev Req Model (2009 GRC) Rebuttal 4" xfId="8008"/>
    <cellStyle name="_VC 6.15.06 update on 06GRC power costs.xls Chart 3_Power Costs - Comparison bx Rbtl-Staff-Jt-PC_Electric Rev Req Model (2009 GRC) Rebuttal REmoval of New  WH Solar AdjustMI" xfId="8009"/>
    <cellStyle name="_VC 6.15.06 update on 06GRC power costs.xls Chart 3_Power Costs - Comparison bx Rbtl-Staff-Jt-PC_Electric Rev Req Model (2009 GRC) Rebuttal REmoval of New  WH Solar AdjustMI 2" xfId="8010"/>
    <cellStyle name="_VC 6.15.06 update on 06GRC power costs.xls Chart 3_Power Costs - Comparison bx Rbtl-Staff-Jt-PC_Electric Rev Req Model (2009 GRC) Rebuttal REmoval of New  WH Solar AdjustMI 2 2" xfId="8011"/>
    <cellStyle name="_VC 6.15.06 update on 06GRC power costs.xls Chart 3_Power Costs - Comparison bx Rbtl-Staff-Jt-PC_Electric Rev Req Model (2009 GRC) Rebuttal REmoval of New  WH Solar AdjustMI 3" xfId="8012"/>
    <cellStyle name="_VC 6.15.06 update on 06GRC power costs.xls Chart 3_Power Costs - Comparison bx Rbtl-Staff-Jt-PC_Electric Rev Req Model (2009 GRC) Rebuttal REmoval of New  WH Solar AdjustMI 4" xfId="8013"/>
    <cellStyle name="_VC 6.15.06 update on 06GRC power costs.xls Chart 3_Power Costs - Comparison bx Rbtl-Staff-Jt-PC_Electric Rev Req Model (2009 GRC) Rebuttal REmoval of New  WH Solar AdjustMI_DEM-WP(C) ENERG10C--ctn Mid-C_042010 2010GRC" xfId="8014"/>
    <cellStyle name="_VC 6.15.06 update on 06GRC power costs.xls Chart 3_Power Costs - Comparison bx Rbtl-Staff-Jt-PC_Electric Rev Req Model (2009 GRC) Revised 01-18-2010" xfId="8015"/>
    <cellStyle name="_VC 6.15.06 update on 06GRC power costs.xls Chart 3_Power Costs - Comparison bx Rbtl-Staff-Jt-PC_Electric Rev Req Model (2009 GRC) Revised 01-18-2010 2" xfId="8016"/>
    <cellStyle name="_VC 6.15.06 update on 06GRC power costs.xls Chart 3_Power Costs - Comparison bx Rbtl-Staff-Jt-PC_Electric Rev Req Model (2009 GRC) Revised 01-18-2010 2 2" xfId="8017"/>
    <cellStyle name="_VC 6.15.06 update on 06GRC power costs.xls Chart 3_Power Costs - Comparison bx Rbtl-Staff-Jt-PC_Electric Rev Req Model (2009 GRC) Revised 01-18-2010 3" xfId="8018"/>
    <cellStyle name="_VC 6.15.06 update on 06GRC power costs.xls Chart 3_Power Costs - Comparison bx Rbtl-Staff-Jt-PC_Electric Rev Req Model (2009 GRC) Revised 01-18-2010 4" xfId="8019"/>
    <cellStyle name="_VC 6.15.06 update on 06GRC power costs.xls Chart 3_Power Costs - Comparison bx Rbtl-Staff-Jt-PC_Electric Rev Req Model (2009 GRC) Revised 01-18-2010_DEM-WP(C) ENERG10C--ctn Mid-C_042010 2010GRC" xfId="8020"/>
    <cellStyle name="_VC 6.15.06 update on 06GRC power costs.xls Chart 3_Power Costs - Comparison bx Rbtl-Staff-Jt-PC_Final Order Electric EXHIBIT A-1" xfId="8021"/>
    <cellStyle name="_VC 6.15.06 update on 06GRC power costs.xls Chart 3_Power Costs - Comparison bx Rbtl-Staff-Jt-PC_Final Order Electric EXHIBIT A-1 2" xfId="8022"/>
    <cellStyle name="_VC 6.15.06 update on 06GRC power costs.xls Chart 3_Power Costs - Comparison bx Rbtl-Staff-Jt-PC_Final Order Electric EXHIBIT A-1 2 2" xfId="8023"/>
    <cellStyle name="_VC 6.15.06 update on 06GRC power costs.xls Chart 3_Power Costs - Comparison bx Rbtl-Staff-Jt-PC_Final Order Electric EXHIBIT A-1 3" xfId="8024"/>
    <cellStyle name="_VC 6.15.06 update on 06GRC power costs.xls Chart 3_Power Costs - Comparison bx Rbtl-Staff-Jt-PC_Final Order Electric EXHIBIT A-1 4" xfId="8025"/>
    <cellStyle name="_VC 6.15.06 update on 06GRC power costs.xls Chart 3_Production Adj 4.37" xfId="8026"/>
    <cellStyle name="_VC 6.15.06 update on 06GRC power costs.xls Chart 3_Production Adj 4.37 2" xfId="8027"/>
    <cellStyle name="_VC 6.15.06 update on 06GRC power costs.xls Chart 3_Production Adj 4.37 2 2" xfId="8028"/>
    <cellStyle name="_VC 6.15.06 update on 06GRC power costs.xls Chart 3_Production Adj 4.37 3" xfId="8029"/>
    <cellStyle name="_VC 6.15.06 update on 06GRC power costs.xls Chart 3_Purchased Power Adj 4.03" xfId="8030"/>
    <cellStyle name="_VC 6.15.06 update on 06GRC power costs.xls Chart 3_Purchased Power Adj 4.03 2" xfId="8031"/>
    <cellStyle name="_VC 6.15.06 update on 06GRC power costs.xls Chart 3_Purchased Power Adj 4.03 2 2" xfId="8032"/>
    <cellStyle name="_VC 6.15.06 update on 06GRC power costs.xls Chart 3_Purchased Power Adj 4.03 3" xfId="8033"/>
    <cellStyle name="_VC 6.15.06 update on 06GRC power costs.xls Chart 3_Rebuttal Power Costs" xfId="8034"/>
    <cellStyle name="_VC 6.15.06 update on 06GRC power costs.xls Chart 3_Rebuttal Power Costs 2" xfId="8035"/>
    <cellStyle name="_VC 6.15.06 update on 06GRC power costs.xls Chart 3_Rebuttal Power Costs 2 2" xfId="8036"/>
    <cellStyle name="_VC 6.15.06 update on 06GRC power costs.xls Chart 3_Rebuttal Power Costs 3" xfId="8037"/>
    <cellStyle name="_VC 6.15.06 update on 06GRC power costs.xls Chart 3_Rebuttal Power Costs 4" xfId="8038"/>
    <cellStyle name="_VC 6.15.06 update on 06GRC power costs.xls Chart 3_Rebuttal Power Costs_Adj Bench DR 3 for Initial Briefs (Electric)" xfId="8039"/>
    <cellStyle name="_VC 6.15.06 update on 06GRC power costs.xls Chart 3_Rebuttal Power Costs_Adj Bench DR 3 for Initial Briefs (Electric) 2" xfId="8040"/>
    <cellStyle name="_VC 6.15.06 update on 06GRC power costs.xls Chart 3_Rebuttal Power Costs_Adj Bench DR 3 for Initial Briefs (Electric) 2 2" xfId="8041"/>
    <cellStyle name="_VC 6.15.06 update on 06GRC power costs.xls Chart 3_Rebuttal Power Costs_Adj Bench DR 3 for Initial Briefs (Electric) 3" xfId="8042"/>
    <cellStyle name="_VC 6.15.06 update on 06GRC power costs.xls Chart 3_Rebuttal Power Costs_Adj Bench DR 3 for Initial Briefs (Electric) 4" xfId="8043"/>
    <cellStyle name="_VC 6.15.06 update on 06GRC power costs.xls Chart 3_Rebuttal Power Costs_Adj Bench DR 3 for Initial Briefs (Electric)_DEM-WP(C) ENERG10C--ctn Mid-C_042010 2010GRC" xfId="8044"/>
    <cellStyle name="_VC 6.15.06 update on 06GRC power costs.xls Chart 3_Rebuttal Power Costs_DEM-WP(C) ENERG10C--ctn Mid-C_042010 2010GRC" xfId="8045"/>
    <cellStyle name="_VC 6.15.06 update on 06GRC power costs.xls Chart 3_Rebuttal Power Costs_Electric Rev Req Model (2009 GRC) Rebuttal" xfId="8046"/>
    <cellStyle name="_VC 6.15.06 update on 06GRC power costs.xls Chart 3_Rebuttal Power Costs_Electric Rev Req Model (2009 GRC) Rebuttal 2" xfId="8047"/>
    <cellStyle name="_VC 6.15.06 update on 06GRC power costs.xls Chart 3_Rebuttal Power Costs_Electric Rev Req Model (2009 GRC) Rebuttal 2 2" xfId="8048"/>
    <cellStyle name="_VC 6.15.06 update on 06GRC power costs.xls Chart 3_Rebuttal Power Costs_Electric Rev Req Model (2009 GRC) Rebuttal 3" xfId="8049"/>
    <cellStyle name="_VC 6.15.06 update on 06GRC power costs.xls Chart 3_Rebuttal Power Costs_Electric Rev Req Model (2009 GRC) Rebuttal 4" xfId="8050"/>
    <cellStyle name="_VC 6.15.06 update on 06GRC power costs.xls Chart 3_Rebuttal Power Costs_Electric Rev Req Model (2009 GRC) Rebuttal REmoval of New  WH Solar AdjustMI" xfId="8051"/>
    <cellStyle name="_VC 6.15.06 update on 06GRC power costs.xls Chart 3_Rebuttal Power Costs_Electric Rev Req Model (2009 GRC) Rebuttal REmoval of New  WH Solar AdjustMI 2" xfId="8052"/>
    <cellStyle name="_VC 6.15.06 update on 06GRC power costs.xls Chart 3_Rebuttal Power Costs_Electric Rev Req Model (2009 GRC) Rebuttal REmoval of New  WH Solar AdjustMI 2 2" xfId="8053"/>
    <cellStyle name="_VC 6.15.06 update on 06GRC power costs.xls Chart 3_Rebuttal Power Costs_Electric Rev Req Model (2009 GRC) Rebuttal REmoval of New  WH Solar AdjustMI 3" xfId="8054"/>
    <cellStyle name="_VC 6.15.06 update on 06GRC power costs.xls Chart 3_Rebuttal Power Costs_Electric Rev Req Model (2009 GRC) Rebuttal REmoval of New  WH Solar AdjustMI 4" xfId="8055"/>
    <cellStyle name="_VC 6.15.06 update on 06GRC power costs.xls Chart 3_Rebuttal Power Costs_Electric Rev Req Model (2009 GRC) Rebuttal REmoval of New  WH Solar AdjustMI_DEM-WP(C) ENERG10C--ctn Mid-C_042010 2010GRC" xfId="8056"/>
    <cellStyle name="_VC 6.15.06 update on 06GRC power costs.xls Chart 3_Rebuttal Power Costs_Electric Rev Req Model (2009 GRC) Revised 01-18-2010" xfId="8057"/>
    <cellStyle name="_VC 6.15.06 update on 06GRC power costs.xls Chart 3_Rebuttal Power Costs_Electric Rev Req Model (2009 GRC) Revised 01-18-2010 2" xfId="8058"/>
    <cellStyle name="_VC 6.15.06 update on 06GRC power costs.xls Chart 3_Rebuttal Power Costs_Electric Rev Req Model (2009 GRC) Revised 01-18-2010 2 2" xfId="8059"/>
    <cellStyle name="_VC 6.15.06 update on 06GRC power costs.xls Chart 3_Rebuttal Power Costs_Electric Rev Req Model (2009 GRC) Revised 01-18-2010 3" xfId="8060"/>
    <cellStyle name="_VC 6.15.06 update on 06GRC power costs.xls Chart 3_Rebuttal Power Costs_Electric Rev Req Model (2009 GRC) Revised 01-18-2010 4" xfId="8061"/>
    <cellStyle name="_VC 6.15.06 update on 06GRC power costs.xls Chart 3_Rebuttal Power Costs_Electric Rev Req Model (2009 GRC) Revised 01-18-2010_DEM-WP(C) ENERG10C--ctn Mid-C_042010 2010GRC" xfId="8062"/>
    <cellStyle name="_VC 6.15.06 update on 06GRC power costs.xls Chart 3_Rebuttal Power Costs_Final Order Electric EXHIBIT A-1" xfId="8063"/>
    <cellStyle name="_VC 6.15.06 update on 06GRC power costs.xls Chart 3_Rebuttal Power Costs_Final Order Electric EXHIBIT A-1 2" xfId="8064"/>
    <cellStyle name="_VC 6.15.06 update on 06GRC power costs.xls Chart 3_Rebuttal Power Costs_Final Order Electric EXHIBIT A-1 2 2" xfId="8065"/>
    <cellStyle name="_VC 6.15.06 update on 06GRC power costs.xls Chart 3_Rebuttal Power Costs_Final Order Electric EXHIBIT A-1 3" xfId="8066"/>
    <cellStyle name="_VC 6.15.06 update on 06GRC power costs.xls Chart 3_Rebuttal Power Costs_Final Order Electric EXHIBIT A-1 4" xfId="8067"/>
    <cellStyle name="_VC 6.15.06 update on 06GRC power costs.xls Chart 3_ROR &amp; CONV FACTOR" xfId="8068"/>
    <cellStyle name="_VC 6.15.06 update on 06GRC power costs.xls Chart 3_ROR &amp; CONV FACTOR 2" xfId="8069"/>
    <cellStyle name="_VC 6.15.06 update on 06GRC power costs.xls Chart 3_ROR &amp; CONV FACTOR 2 2" xfId="8070"/>
    <cellStyle name="_VC 6.15.06 update on 06GRC power costs.xls Chart 3_ROR &amp; CONV FACTOR 3" xfId="8071"/>
    <cellStyle name="_VC 6.15.06 update on 06GRC power costs.xls Chart 3_ROR 5.02" xfId="8072"/>
    <cellStyle name="_VC 6.15.06 update on 06GRC power costs.xls Chart 3_ROR 5.02 2" xfId="8073"/>
    <cellStyle name="_VC 6.15.06 update on 06GRC power costs.xls Chart 3_ROR 5.02 2 2" xfId="8074"/>
    <cellStyle name="_VC 6.15.06 update on 06GRC power costs.xls Chart 3_ROR 5.02 3" xfId="8075"/>
    <cellStyle name="_VC 6.15.06 update on 06GRC power costs.xls Chart 3_Wind Integration 10GRC" xfId="8076"/>
    <cellStyle name="_VC 6.15.06 update on 06GRC power costs.xls Chart 3_Wind Integration 10GRC 2" xfId="8077"/>
    <cellStyle name="_VC 6.15.06 update on 06GRC power costs.xls Chart 3_Wind Integration 10GRC_DEM-WP(C) ENERG10C--ctn Mid-C_042010 2010GRC" xfId="8078"/>
    <cellStyle name="_VC Mid C Generation-ctn Mid-C_011209" xfId="8079"/>
    <cellStyle name="_VC Mid C Generation-ctn Mid-C_011209 2" xfId="8080"/>
    <cellStyle name="_VC Mid C Generation-ctn Mid-C_011209 2 2" xfId="8081"/>
    <cellStyle name="_Worksheet" xfId="8082"/>
    <cellStyle name="_Worksheet 2" xfId="8083"/>
    <cellStyle name="_Worksheet 2 2" xfId="8084"/>
    <cellStyle name="_Worksheet 3" xfId="8085"/>
    <cellStyle name="_Worksheet 4" xfId="8086"/>
    <cellStyle name="_Worksheet 4 2" xfId="8087"/>
    <cellStyle name="_Worksheet_Chelan PUD Power Costs (8-10)" xfId="8088"/>
    <cellStyle name="_Worksheet_DEM-WP(C) Chelan Power Costs" xfId="8089"/>
    <cellStyle name="_Worksheet_DEM-WP(C) ENERG10C--ctn Mid-C_042010 2010GRC" xfId="8090"/>
    <cellStyle name="_Worksheet_DEM-WP(C) Gas Transport 2010GRC" xfId="8091"/>
    <cellStyle name="_Worksheet_NIM Summary" xfId="8092"/>
    <cellStyle name="_Worksheet_NIM Summary 2" xfId="8093"/>
    <cellStyle name="_Worksheet_NIM Summary_DEM-WP(C) ENERG10C--ctn Mid-C_042010 2010GRC" xfId="8094"/>
    <cellStyle name="_Worksheet_Transmission Workbook for May BOD" xfId="8095"/>
    <cellStyle name="_Worksheet_Transmission Workbook for May BOD 2" xfId="8096"/>
    <cellStyle name="_Worksheet_Transmission Workbook for May BOD_DEM-WP(C) ENERG10C--ctn Mid-C_042010 2010GRC" xfId="8097"/>
    <cellStyle name="_Worksheet_Wind Integration 10GRC" xfId="8098"/>
    <cellStyle name="_Worksheet_Wind Integration 10GRC 2" xfId="8099"/>
    <cellStyle name="_Worksheet_Wind Integration 10GRC_DEM-WP(C) ENERG10C--ctn Mid-C_042010 2010GRC" xfId="8100"/>
    <cellStyle name="0,0_x000d__x000a_NA_x000d__x000a_" xfId="169"/>
    <cellStyle name="0,0_x000d__x000a_NA_x000d__x000a_ 2" xfId="8101"/>
    <cellStyle name="0000" xfId="170"/>
    <cellStyle name="000000" xfId="171"/>
    <cellStyle name="14BLIN - Style8" xfId="8102"/>
    <cellStyle name="14-BT - Style1" xfId="8103"/>
    <cellStyle name="20% - Accent1 10" xfId="8104"/>
    <cellStyle name="20% - Accent1 2" xfId="172"/>
    <cellStyle name="20% - Accent1 2 2" xfId="8105"/>
    <cellStyle name="20% - Accent1 2 2 2" xfId="8106"/>
    <cellStyle name="20% - Accent1 2 2 2 2" xfId="8107"/>
    <cellStyle name="20% - Accent1 2 2 3" xfId="8108"/>
    <cellStyle name="20% - Accent1 2 3" xfId="8109"/>
    <cellStyle name="20% - Accent1 2 3 2" xfId="8110"/>
    <cellStyle name="20% - Accent1 2 3 2 2" xfId="8111"/>
    <cellStyle name="20% - Accent1 2 3 3" xfId="8112"/>
    <cellStyle name="20% - Accent1 2 4" xfId="8113"/>
    <cellStyle name="20% - Accent1 2 4 2" xfId="8114"/>
    <cellStyle name="20% - Accent1 2 4 3" xfId="8115"/>
    <cellStyle name="20% - Accent1 2 5" xfId="8116"/>
    <cellStyle name="20% - Accent1 2_2009 GRC Compl Filing - Exhibit D" xfId="8117"/>
    <cellStyle name="20% - Accent1 3" xfId="173"/>
    <cellStyle name="20% - Accent1 3 2" xfId="8118"/>
    <cellStyle name="20% - Accent1 3 2 2" xfId="8119"/>
    <cellStyle name="20% - Accent1 3 2 3" xfId="8120"/>
    <cellStyle name="20% - Accent1 3 3" xfId="8121"/>
    <cellStyle name="20% - Accent1 3 4" xfId="8122"/>
    <cellStyle name="20% - Accent1 4" xfId="8123"/>
    <cellStyle name="20% - Accent1 4 2" xfId="8124"/>
    <cellStyle name="20% - Accent1 4 2 2" xfId="8125"/>
    <cellStyle name="20% - Accent1 4 2 3" xfId="8126"/>
    <cellStyle name="20% - Accent1 4 2 4" xfId="8127"/>
    <cellStyle name="20% - Accent1 4 3" xfId="8128"/>
    <cellStyle name="20% - Accent1 4 3 2" xfId="8129"/>
    <cellStyle name="20% - Accent1 4 4" xfId="8130"/>
    <cellStyle name="20% - Accent1 4 5" xfId="8131"/>
    <cellStyle name="20% - Accent1 4 6" xfId="8132"/>
    <cellStyle name="20% - Accent1 4 7" xfId="8133"/>
    <cellStyle name="20% - Accent1 4 8" xfId="8134"/>
    <cellStyle name="20% - Accent1 5" xfId="8135"/>
    <cellStyle name="20% - Accent1 5 2" xfId="8136"/>
    <cellStyle name="20% - Accent1 6" xfId="8137"/>
    <cellStyle name="20% - Accent1 6 2" xfId="8138"/>
    <cellStyle name="20% - Accent1 7" xfId="8139"/>
    <cellStyle name="20% - Accent1 8" xfId="8140"/>
    <cellStyle name="20% - Accent1 9" xfId="8141"/>
    <cellStyle name="20% - Accent2 10" xfId="8142"/>
    <cellStyle name="20% - Accent2 2" xfId="174"/>
    <cellStyle name="20% - Accent2 2 2" xfId="8143"/>
    <cellStyle name="20% - Accent2 2 2 2" xfId="8144"/>
    <cellStyle name="20% - Accent2 2 2 2 2" xfId="8145"/>
    <cellStyle name="20% - Accent2 2 2 3" xfId="8146"/>
    <cellStyle name="20% - Accent2 2 3" xfId="8147"/>
    <cellStyle name="20% - Accent2 2 3 2" xfId="8148"/>
    <cellStyle name="20% - Accent2 2 3 2 2" xfId="8149"/>
    <cellStyle name="20% - Accent2 2 3 3" xfId="8150"/>
    <cellStyle name="20% - Accent2 2 4" xfId="8151"/>
    <cellStyle name="20% - Accent2 2 4 2" xfId="8152"/>
    <cellStyle name="20% - Accent2 2 4 3" xfId="8153"/>
    <cellStyle name="20% - Accent2 2 5" xfId="8154"/>
    <cellStyle name="20% - Accent2 2_2009 GRC Compl Filing - Exhibit D" xfId="8155"/>
    <cellStyle name="20% - Accent2 3" xfId="175"/>
    <cellStyle name="20% - Accent2 3 2" xfId="8156"/>
    <cellStyle name="20% - Accent2 3 2 2" xfId="8157"/>
    <cellStyle name="20% - Accent2 3 2 3" xfId="8158"/>
    <cellStyle name="20% - Accent2 3 3" xfId="8159"/>
    <cellStyle name="20% - Accent2 3 4" xfId="8160"/>
    <cellStyle name="20% - Accent2 4" xfId="8161"/>
    <cellStyle name="20% - Accent2 4 2" xfId="8162"/>
    <cellStyle name="20% - Accent2 4 2 2" xfId="8163"/>
    <cellStyle name="20% - Accent2 4 2 3" xfId="8164"/>
    <cellStyle name="20% - Accent2 4 2 4" xfId="8165"/>
    <cellStyle name="20% - Accent2 4 3" xfId="8166"/>
    <cellStyle name="20% - Accent2 4 3 2" xfId="8167"/>
    <cellStyle name="20% - Accent2 4 4" xfId="8168"/>
    <cellStyle name="20% - Accent2 4 5" xfId="8169"/>
    <cellStyle name="20% - Accent2 4 6" xfId="8170"/>
    <cellStyle name="20% - Accent2 4 7" xfId="8171"/>
    <cellStyle name="20% - Accent2 4 8" xfId="8172"/>
    <cellStyle name="20% - Accent2 5" xfId="8173"/>
    <cellStyle name="20% - Accent2 5 2" xfId="8174"/>
    <cellStyle name="20% - Accent2 6" xfId="8175"/>
    <cellStyle name="20% - Accent2 6 2" xfId="8176"/>
    <cellStyle name="20% - Accent2 7" xfId="8177"/>
    <cellStyle name="20% - Accent2 8" xfId="8178"/>
    <cellStyle name="20% - Accent2 9" xfId="8179"/>
    <cellStyle name="20% - Accent3 10" xfId="8180"/>
    <cellStyle name="20% - Accent3 2" xfId="176"/>
    <cellStyle name="20% - Accent3 2 2" xfId="8181"/>
    <cellStyle name="20% - Accent3 2 2 2" xfId="8182"/>
    <cellStyle name="20% - Accent3 2 2 2 2" xfId="8183"/>
    <cellStyle name="20% - Accent3 2 2 3" xfId="8184"/>
    <cellStyle name="20% - Accent3 2 3" xfId="8185"/>
    <cellStyle name="20% - Accent3 2 3 2" xfId="8186"/>
    <cellStyle name="20% - Accent3 2 3 2 2" xfId="8187"/>
    <cellStyle name="20% - Accent3 2 3 3" xfId="8188"/>
    <cellStyle name="20% - Accent3 2 4" xfId="8189"/>
    <cellStyle name="20% - Accent3 2 4 2" xfId="8190"/>
    <cellStyle name="20% - Accent3 2 4 3" xfId="8191"/>
    <cellStyle name="20% - Accent3 2 5" xfId="8192"/>
    <cellStyle name="20% - Accent3 2_2009 GRC Compl Filing - Exhibit D" xfId="8193"/>
    <cellStyle name="20% - Accent3 3" xfId="177"/>
    <cellStyle name="20% - Accent3 3 2" xfId="8194"/>
    <cellStyle name="20% - Accent3 3 2 2" xfId="8195"/>
    <cellStyle name="20% - Accent3 3 2 3" xfId="8196"/>
    <cellStyle name="20% - Accent3 3 3" xfId="8197"/>
    <cellStyle name="20% - Accent3 3 4" xfId="8198"/>
    <cellStyle name="20% - Accent3 4" xfId="8199"/>
    <cellStyle name="20% - Accent3 4 2" xfId="8200"/>
    <cellStyle name="20% - Accent3 4 2 2" xfId="8201"/>
    <cellStyle name="20% - Accent3 4 2 3" xfId="8202"/>
    <cellStyle name="20% - Accent3 4 2 4" xfId="8203"/>
    <cellStyle name="20% - Accent3 4 3" xfId="8204"/>
    <cellStyle name="20% - Accent3 4 3 2" xfId="8205"/>
    <cellStyle name="20% - Accent3 4 4" xfId="8206"/>
    <cellStyle name="20% - Accent3 4 5" xfId="8207"/>
    <cellStyle name="20% - Accent3 4 6" xfId="8208"/>
    <cellStyle name="20% - Accent3 4 7" xfId="8209"/>
    <cellStyle name="20% - Accent3 4 8" xfId="8210"/>
    <cellStyle name="20% - Accent3 5" xfId="8211"/>
    <cellStyle name="20% - Accent3 5 2" xfId="8212"/>
    <cellStyle name="20% - Accent3 6" xfId="8213"/>
    <cellStyle name="20% - Accent3 6 2" xfId="8214"/>
    <cellStyle name="20% - Accent3 7" xfId="8215"/>
    <cellStyle name="20% - Accent3 8" xfId="8216"/>
    <cellStyle name="20% - Accent3 9" xfId="8217"/>
    <cellStyle name="20% - Accent4 10" xfId="8218"/>
    <cellStyle name="20% - Accent4 2" xfId="178"/>
    <cellStyle name="20% - Accent4 2 2" xfId="8219"/>
    <cellStyle name="20% - Accent4 2 2 2" xfId="8220"/>
    <cellStyle name="20% - Accent4 2 2 2 2" xfId="8221"/>
    <cellStyle name="20% - Accent4 2 2 3" xfId="8222"/>
    <cellStyle name="20% - Accent4 2 3" xfId="8223"/>
    <cellStyle name="20% - Accent4 2 3 2" xfId="8224"/>
    <cellStyle name="20% - Accent4 2 3 2 2" xfId="8225"/>
    <cellStyle name="20% - Accent4 2 3 3" xfId="8226"/>
    <cellStyle name="20% - Accent4 2 4" xfId="8227"/>
    <cellStyle name="20% - Accent4 2 4 2" xfId="8228"/>
    <cellStyle name="20% - Accent4 2 4 3" xfId="8229"/>
    <cellStyle name="20% - Accent4 2 5" xfId="8230"/>
    <cellStyle name="20% - Accent4 2_2009 GRC Compl Filing - Exhibit D" xfId="8231"/>
    <cellStyle name="20% - Accent4 3" xfId="179"/>
    <cellStyle name="20% - Accent4 3 2" xfId="8232"/>
    <cellStyle name="20% - Accent4 3 2 2" xfId="8233"/>
    <cellStyle name="20% - Accent4 3 2 3" xfId="8234"/>
    <cellStyle name="20% - Accent4 3 3" xfId="8235"/>
    <cellStyle name="20% - Accent4 3 4" xfId="8236"/>
    <cellStyle name="20% - Accent4 4" xfId="8237"/>
    <cellStyle name="20% - Accent4 4 2" xfId="8238"/>
    <cellStyle name="20% - Accent4 4 2 2" xfId="8239"/>
    <cellStyle name="20% - Accent4 4 2 3" xfId="8240"/>
    <cellStyle name="20% - Accent4 4 2 4" xfId="8241"/>
    <cellStyle name="20% - Accent4 4 3" xfId="8242"/>
    <cellStyle name="20% - Accent4 4 3 2" xfId="8243"/>
    <cellStyle name="20% - Accent4 4 4" xfId="8244"/>
    <cellStyle name="20% - Accent4 4 5" xfId="8245"/>
    <cellStyle name="20% - Accent4 4 6" xfId="8246"/>
    <cellStyle name="20% - Accent4 4 7" xfId="8247"/>
    <cellStyle name="20% - Accent4 4 8" xfId="8248"/>
    <cellStyle name="20% - Accent4 5" xfId="8249"/>
    <cellStyle name="20% - Accent4 5 2" xfId="8250"/>
    <cellStyle name="20% - Accent4 6" xfId="8251"/>
    <cellStyle name="20% - Accent4 6 2" xfId="8252"/>
    <cellStyle name="20% - Accent4 7" xfId="8253"/>
    <cellStyle name="20% - Accent4 8" xfId="8254"/>
    <cellStyle name="20% - Accent4 9" xfId="8255"/>
    <cellStyle name="20% - Accent5 2" xfId="180"/>
    <cellStyle name="20% - Accent5 2 2" xfId="8256"/>
    <cellStyle name="20% - Accent5 2 2 2" xfId="8257"/>
    <cellStyle name="20% - Accent5 2 2 2 2" xfId="8258"/>
    <cellStyle name="20% - Accent5 2 2 3" xfId="8259"/>
    <cellStyle name="20% - Accent5 2 3" xfId="8260"/>
    <cellStyle name="20% - Accent5 2 3 2" xfId="8261"/>
    <cellStyle name="20% - Accent5 2 3 2 2" xfId="8262"/>
    <cellStyle name="20% - Accent5 2 3 3" xfId="8263"/>
    <cellStyle name="20% - Accent5 2 4" xfId="8264"/>
    <cellStyle name="20% - Accent5 2 4 2" xfId="8265"/>
    <cellStyle name="20% - Accent5 2 5" xfId="8266"/>
    <cellStyle name="20% - Accent5 2_2009 GRC Compl Filing - Exhibit D" xfId="8267"/>
    <cellStyle name="20% - Accent5 3" xfId="181"/>
    <cellStyle name="20% - Accent5 3 2" xfId="8268"/>
    <cellStyle name="20% - Accent5 3 2 2" xfId="8269"/>
    <cellStyle name="20% - Accent5 3 2 3" xfId="8270"/>
    <cellStyle name="20% - Accent5 3 3" xfId="8271"/>
    <cellStyle name="20% - Accent5 3 4" xfId="8272"/>
    <cellStyle name="20% - Accent5 4" xfId="8273"/>
    <cellStyle name="20% - Accent5 4 2" xfId="8274"/>
    <cellStyle name="20% - Accent5 4 2 2" xfId="8275"/>
    <cellStyle name="20% - Accent5 4 3" xfId="8276"/>
    <cellStyle name="20% - Accent5 4 4" xfId="8277"/>
    <cellStyle name="20% - Accent5 5" xfId="8278"/>
    <cellStyle name="20% - Accent5 5 2" xfId="8279"/>
    <cellStyle name="20% - Accent5 6" xfId="8280"/>
    <cellStyle name="20% - Accent5 6 2" xfId="8281"/>
    <cellStyle name="20% - Accent5 7" xfId="8282"/>
    <cellStyle name="20% - Accent5 8" xfId="8283"/>
    <cellStyle name="20% - Accent5 9" xfId="8284"/>
    <cellStyle name="20% - Accent6 10" xfId="8285"/>
    <cellStyle name="20% - Accent6 2" xfId="182"/>
    <cellStyle name="20% - Accent6 2 2" xfId="8286"/>
    <cellStyle name="20% - Accent6 2 2 2" xfId="8287"/>
    <cellStyle name="20% - Accent6 2 2 2 2" xfId="8288"/>
    <cellStyle name="20% - Accent6 2 2 3" xfId="8289"/>
    <cellStyle name="20% - Accent6 2 3" xfId="8290"/>
    <cellStyle name="20% - Accent6 2 3 2" xfId="8291"/>
    <cellStyle name="20% - Accent6 2 3 2 2" xfId="8292"/>
    <cellStyle name="20% - Accent6 2 3 3" xfId="8293"/>
    <cellStyle name="20% - Accent6 2 4" xfId="8294"/>
    <cellStyle name="20% - Accent6 2 4 2" xfId="8295"/>
    <cellStyle name="20% - Accent6 2 5" xfId="8296"/>
    <cellStyle name="20% - Accent6 2_2009 GRC Compl Filing - Exhibit D" xfId="8297"/>
    <cellStyle name="20% - Accent6 3" xfId="183"/>
    <cellStyle name="20% - Accent6 3 2" xfId="8298"/>
    <cellStyle name="20% - Accent6 3 2 2" xfId="8299"/>
    <cellStyle name="20% - Accent6 3 2 3" xfId="8300"/>
    <cellStyle name="20% - Accent6 3 3" xfId="8301"/>
    <cellStyle name="20% - Accent6 3 4" xfId="8302"/>
    <cellStyle name="20% - Accent6 4" xfId="8303"/>
    <cellStyle name="20% - Accent6 4 2" xfId="8304"/>
    <cellStyle name="20% - Accent6 4 2 2" xfId="8305"/>
    <cellStyle name="20% - Accent6 4 2 3" xfId="8306"/>
    <cellStyle name="20% - Accent6 4 2 4" xfId="8307"/>
    <cellStyle name="20% - Accent6 4 3" xfId="8308"/>
    <cellStyle name="20% - Accent6 4 3 2" xfId="8309"/>
    <cellStyle name="20% - Accent6 4 4" xfId="8310"/>
    <cellStyle name="20% - Accent6 4 5" xfId="8311"/>
    <cellStyle name="20% - Accent6 4 6" xfId="8312"/>
    <cellStyle name="20% - Accent6 4 7" xfId="8313"/>
    <cellStyle name="20% - Accent6 4 8" xfId="8314"/>
    <cellStyle name="20% - Accent6 5" xfId="8315"/>
    <cellStyle name="20% - Accent6 5 2" xfId="8316"/>
    <cellStyle name="20% - Accent6 6" xfId="8317"/>
    <cellStyle name="20% - Accent6 6 2" xfId="8318"/>
    <cellStyle name="20% - Accent6 7" xfId="8319"/>
    <cellStyle name="20% - Accent6 8" xfId="8320"/>
    <cellStyle name="20% - Accent6 9" xfId="8321"/>
    <cellStyle name="40% - Accent1 10" xfId="8322"/>
    <cellStyle name="40% - Accent1 2" xfId="184"/>
    <cellStyle name="40% - Accent1 2 2" xfId="8323"/>
    <cellStyle name="40% - Accent1 2 2 2" xfId="8324"/>
    <cellStyle name="40% - Accent1 2 2 2 2" xfId="8325"/>
    <cellStyle name="40% - Accent1 2 2 3" xfId="8326"/>
    <cellStyle name="40% - Accent1 2 3" xfId="8327"/>
    <cellStyle name="40% - Accent1 2 3 2" xfId="8328"/>
    <cellStyle name="40% - Accent1 2 3 2 2" xfId="8329"/>
    <cellStyle name="40% - Accent1 2 3 3" xfId="8330"/>
    <cellStyle name="40% - Accent1 2 4" xfId="8331"/>
    <cellStyle name="40% - Accent1 2 4 2" xfId="8332"/>
    <cellStyle name="40% - Accent1 2 4 3" xfId="8333"/>
    <cellStyle name="40% - Accent1 2 5" xfId="8334"/>
    <cellStyle name="40% - Accent1 2_2009 GRC Compl Filing - Exhibit D" xfId="8335"/>
    <cellStyle name="40% - Accent1 3" xfId="185"/>
    <cellStyle name="40% - Accent1 3 2" xfId="8336"/>
    <cellStyle name="40% - Accent1 3 2 2" xfId="8337"/>
    <cellStyle name="40% - Accent1 3 2 3" xfId="8338"/>
    <cellStyle name="40% - Accent1 3 3" xfId="8339"/>
    <cellStyle name="40% - Accent1 3 4" xfId="8340"/>
    <cellStyle name="40% - Accent1 4" xfId="8341"/>
    <cellStyle name="40% - Accent1 4 2" xfId="8342"/>
    <cellStyle name="40% - Accent1 4 2 2" xfId="8343"/>
    <cellStyle name="40% - Accent1 4 2 3" xfId="8344"/>
    <cellStyle name="40% - Accent1 4 2 4" xfId="8345"/>
    <cellStyle name="40% - Accent1 4 3" xfId="8346"/>
    <cellStyle name="40% - Accent1 4 3 2" xfId="8347"/>
    <cellStyle name="40% - Accent1 4 4" xfId="8348"/>
    <cellStyle name="40% - Accent1 4 5" xfId="8349"/>
    <cellStyle name="40% - Accent1 4 6" xfId="8350"/>
    <cellStyle name="40% - Accent1 4 7" xfId="8351"/>
    <cellStyle name="40% - Accent1 4 8" xfId="8352"/>
    <cellStyle name="40% - Accent1 5" xfId="8353"/>
    <cellStyle name="40% - Accent1 5 2" xfId="8354"/>
    <cellStyle name="40% - Accent1 6" xfId="8355"/>
    <cellStyle name="40% - Accent1 6 2" xfId="8356"/>
    <cellStyle name="40% - Accent1 7" xfId="8357"/>
    <cellStyle name="40% - Accent1 8" xfId="8358"/>
    <cellStyle name="40% - Accent1 9" xfId="8359"/>
    <cellStyle name="40% - Accent2 2" xfId="186"/>
    <cellStyle name="40% - Accent2 2 2" xfId="8360"/>
    <cellStyle name="40% - Accent2 2 2 2" xfId="8361"/>
    <cellStyle name="40% - Accent2 2 2 2 2" xfId="8362"/>
    <cellStyle name="40% - Accent2 2 2 3" xfId="8363"/>
    <cellStyle name="40% - Accent2 2 3" xfId="8364"/>
    <cellStyle name="40% - Accent2 2 3 2" xfId="8365"/>
    <cellStyle name="40% - Accent2 2 3 2 2" xfId="8366"/>
    <cellStyle name="40% - Accent2 2 3 3" xfId="8367"/>
    <cellStyle name="40% - Accent2 2 4" xfId="8368"/>
    <cellStyle name="40% - Accent2 2 4 2" xfId="8369"/>
    <cellStyle name="40% - Accent2 2 5" xfId="8370"/>
    <cellStyle name="40% - Accent2 2_2009 GRC Compl Filing - Exhibit D" xfId="8371"/>
    <cellStyle name="40% - Accent2 3" xfId="187"/>
    <cellStyle name="40% - Accent2 3 2" xfId="8372"/>
    <cellStyle name="40% - Accent2 3 2 2" xfId="8373"/>
    <cellStyle name="40% - Accent2 3 2 3" xfId="8374"/>
    <cellStyle name="40% - Accent2 3 3" xfId="8375"/>
    <cellStyle name="40% - Accent2 3 4" xfId="8376"/>
    <cellStyle name="40% - Accent2 4" xfId="8377"/>
    <cellStyle name="40% - Accent2 4 2" xfId="8378"/>
    <cellStyle name="40% - Accent2 4 2 2" xfId="8379"/>
    <cellStyle name="40% - Accent2 4 3" xfId="8380"/>
    <cellStyle name="40% - Accent2 4 4" xfId="8381"/>
    <cellStyle name="40% - Accent2 5" xfId="8382"/>
    <cellStyle name="40% - Accent2 5 2" xfId="8383"/>
    <cellStyle name="40% - Accent2 6" xfId="8384"/>
    <cellStyle name="40% - Accent2 6 2" xfId="8385"/>
    <cellStyle name="40% - Accent2 7" xfId="8386"/>
    <cellStyle name="40% - Accent2 8" xfId="8387"/>
    <cellStyle name="40% - Accent2 9" xfId="8388"/>
    <cellStyle name="40% - Accent3 10" xfId="8389"/>
    <cellStyle name="40% - Accent3 2" xfId="188"/>
    <cellStyle name="40% - Accent3 2 2" xfId="8390"/>
    <cellStyle name="40% - Accent3 2 2 2" xfId="8391"/>
    <cellStyle name="40% - Accent3 2 2 2 2" xfId="8392"/>
    <cellStyle name="40% - Accent3 2 2 3" xfId="8393"/>
    <cellStyle name="40% - Accent3 2 3" xfId="8394"/>
    <cellStyle name="40% - Accent3 2 3 2" xfId="8395"/>
    <cellStyle name="40% - Accent3 2 3 2 2" xfId="8396"/>
    <cellStyle name="40% - Accent3 2 3 3" xfId="8397"/>
    <cellStyle name="40% - Accent3 2 4" xfId="8398"/>
    <cellStyle name="40% - Accent3 2 4 2" xfId="8399"/>
    <cellStyle name="40% - Accent3 2 4 3" xfId="8400"/>
    <cellStyle name="40% - Accent3 2 5" xfId="8401"/>
    <cellStyle name="40% - Accent3 2_2009 GRC Compl Filing - Exhibit D" xfId="8402"/>
    <cellStyle name="40% - Accent3 3" xfId="189"/>
    <cellStyle name="40% - Accent3 3 2" xfId="8403"/>
    <cellStyle name="40% - Accent3 3 2 2" xfId="8404"/>
    <cellStyle name="40% - Accent3 3 2 3" xfId="8405"/>
    <cellStyle name="40% - Accent3 3 3" xfId="8406"/>
    <cellStyle name="40% - Accent3 3 4" xfId="8407"/>
    <cellStyle name="40% - Accent3 4" xfId="8408"/>
    <cellStyle name="40% - Accent3 4 2" xfId="8409"/>
    <cellStyle name="40% - Accent3 4 2 2" xfId="8410"/>
    <cellStyle name="40% - Accent3 4 2 3" xfId="8411"/>
    <cellStyle name="40% - Accent3 4 2 4" xfId="8412"/>
    <cellStyle name="40% - Accent3 4 3" xfId="8413"/>
    <cellStyle name="40% - Accent3 4 3 2" xfId="8414"/>
    <cellStyle name="40% - Accent3 4 4" xfId="8415"/>
    <cellStyle name="40% - Accent3 4 5" xfId="8416"/>
    <cellStyle name="40% - Accent3 4 6" xfId="8417"/>
    <cellStyle name="40% - Accent3 4 7" xfId="8418"/>
    <cellStyle name="40% - Accent3 4 8" xfId="8419"/>
    <cellStyle name="40% - Accent3 5" xfId="8420"/>
    <cellStyle name="40% - Accent3 5 2" xfId="8421"/>
    <cellStyle name="40% - Accent3 6" xfId="8422"/>
    <cellStyle name="40% - Accent3 6 2" xfId="8423"/>
    <cellStyle name="40% - Accent3 7" xfId="8424"/>
    <cellStyle name="40% - Accent3 8" xfId="8425"/>
    <cellStyle name="40% - Accent3 9" xfId="8426"/>
    <cellStyle name="40% - Accent4 10" xfId="8427"/>
    <cellStyle name="40% - Accent4 2" xfId="190"/>
    <cellStyle name="40% - Accent4 2 2" xfId="8428"/>
    <cellStyle name="40% - Accent4 2 2 2" xfId="8429"/>
    <cellStyle name="40% - Accent4 2 2 2 2" xfId="8430"/>
    <cellStyle name="40% - Accent4 2 2 3" xfId="8431"/>
    <cellStyle name="40% - Accent4 2 3" xfId="8432"/>
    <cellStyle name="40% - Accent4 2 3 2" xfId="8433"/>
    <cellStyle name="40% - Accent4 2 3 2 2" xfId="8434"/>
    <cellStyle name="40% - Accent4 2 3 3" xfId="8435"/>
    <cellStyle name="40% - Accent4 2 4" xfId="8436"/>
    <cellStyle name="40% - Accent4 2 4 2" xfId="8437"/>
    <cellStyle name="40% - Accent4 2 4 3" xfId="8438"/>
    <cellStyle name="40% - Accent4 2 5" xfId="8439"/>
    <cellStyle name="40% - Accent4 2_2009 GRC Compl Filing - Exhibit D" xfId="8440"/>
    <cellStyle name="40% - Accent4 3" xfId="191"/>
    <cellStyle name="40% - Accent4 3 2" xfId="8441"/>
    <cellStyle name="40% - Accent4 3 2 2" xfId="8442"/>
    <cellStyle name="40% - Accent4 3 2 3" xfId="8443"/>
    <cellStyle name="40% - Accent4 3 3" xfId="8444"/>
    <cellStyle name="40% - Accent4 3 4" xfId="8445"/>
    <cellStyle name="40% - Accent4 4" xfId="8446"/>
    <cellStyle name="40% - Accent4 4 2" xfId="8447"/>
    <cellStyle name="40% - Accent4 4 2 2" xfId="8448"/>
    <cellStyle name="40% - Accent4 4 2 3" xfId="8449"/>
    <cellStyle name="40% - Accent4 4 2 4" xfId="8450"/>
    <cellStyle name="40% - Accent4 4 3" xfId="8451"/>
    <cellStyle name="40% - Accent4 4 3 2" xfId="8452"/>
    <cellStyle name="40% - Accent4 4 4" xfId="8453"/>
    <cellStyle name="40% - Accent4 4 5" xfId="8454"/>
    <cellStyle name="40% - Accent4 4 6" xfId="8455"/>
    <cellStyle name="40% - Accent4 4 7" xfId="8456"/>
    <cellStyle name="40% - Accent4 4 8" xfId="8457"/>
    <cellStyle name="40% - Accent4 5" xfId="8458"/>
    <cellStyle name="40% - Accent4 5 2" xfId="8459"/>
    <cellStyle name="40% - Accent4 6" xfId="8460"/>
    <cellStyle name="40% - Accent4 6 2" xfId="8461"/>
    <cellStyle name="40% - Accent4 7" xfId="8462"/>
    <cellStyle name="40% - Accent4 8" xfId="8463"/>
    <cellStyle name="40% - Accent4 9" xfId="8464"/>
    <cellStyle name="40% - Accent5 10" xfId="8465"/>
    <cellStyle name="40% - Accent5 2" xfId="192"/>
    <cellStyle name="40% - Accent5 2 2" xfId="8466"/>
    <cellStyle name="40% - Accent5 2 2 2" xfId="8467"/>
    <cellStyle name="40% - Accent5 2 2 2 2" xfId="8468"/>
    <cellStyle name="40% - Accent5 2 2 3" xfId="8469"/>
    <cellStyle name="40% - Accent5 2 3" xfId="8470"/>
    <cellStyle name="40% - Accent5 2 3 2" xfId="8471"/>
    <cellStyle name="40% - Accent5 2 3 2 2" xfId="8472"/>
    <cellStyle name="40% - Accent5 2 3 3" xfId="8473"/>
    <cellStyle name="40% - Accent5 2 4" xfId="8474"/>
    <cellStyle name="40% - Accent5 2 4 2" xfId="8475"/>
    <cellStyle name="40% - Accent5 2 5" xfId="8476"/>
    <cellStyle name="40% - Accent5 2_2009 GRC Compl Filing - Exhibit D" xfId="8477"/>
    <cellStyle name="40% - Accent5 3" xfId="193"/>
    <cellStyle name="40% - Accent5 3 2" xfId="8478"/>
    <cellStyle name="40% - Accent5 3 2 2" xfId="8479"/>
    <cellStyle name="40% - Accent5 3 2 3" xfId="8480"/>
    <cellStyle name="40% - Accent5 3 3" xfId="8481"/>
    <cellStyle name="40% - Accent5 3 4" xfId="8482"/>
    <cellStyle name="40% - Accent5 4" xfId="8483"/>
    <cellStyle name="40% - Accent5 4 2" xfId="8484"/>
    <cellStyle name="40% - Accent5 4 2 2" xfId="8485"/>
    <cellStyle name="40% - Accent5 4 2 3" xfId="8486"/>
    <cellStyle name="40% - Accent5 4 2 4" xfId="8487"/>
    <cellStyle name="40% - Accent5 4 3" xfId="8488"/>
    <cellStyle name="40% - Accent5 4 3 2" xfId="8489"/>
    <cellStyle name="40% - Accent5 4 4" xfId="8490"/>
    <cellStyle name="40% - Accent5 4 5" xfId="8491"/>
    <cellStyle name="40% - Accent5 4 6" xfId="8492"/>
    <cellStyle name="40% - Accent5 4 7" xfId="8493"/>
    <cellStyle name="40% - Accent5 4 8" xfId="8494"/>
    <cellStyle name="40% - Accent5 5" xfId="8495"/>
    <cellStyle name="40% - Accent5 5 2" xfId="8496"/>
    <cellStyle name="40% - Accent5 6" xfId="8497"/>
    <cellStyle name="40% - Accent5 6 2" xfId="8498"/>
    <cellStyle name="40% - Accent5 7" xfId="8499"/>
    <cellStyle name="40% - Accent5 8" xfId="8500"/>
    <cellStyle name="40% - Accent5 9" xfId="8501"/>
    <cellStyle name="40% - Accent6 10" xfId="8502"/>
    <cellStyle name="40% - Accent6 2" xfId="194"/>
    <cellStyle name="40% - Accent6 2 2" xfId="8503"/>
    <cellStyle name="40% - Accent6 2 2 2" xfId="8504"/>
    <cellStyle name="40% - Accent6 2 2 2 2" xfId="8505"/>
    <cellStyle name="40% - Accent6 2 2 3" xfId="8506"/>
    <cellStyle name="40% - Accent6 2 3" xfId="8507"/>
    <cellStyle name="40% - Accent6 2 3 2" xfId="8508"/>
    <cellStyle name="40% - Accent6 2 3 2 2" xfId="8509"/>
    <cellStyle name="40% - Accent6 2 3 3" xfId="8510"/>
    <cellStyle name="40% - Accent6 2 4" xfId="8511"/>
    <cellStyle name="40% - Accent6 2 4 2" xfId="8512"/>
    <cellStyle name="40% - Accent6 2 4 3" xfId="8513"/>
    <cellStyle name="40% - Accent6 2 5" xfId="8514"/>
    <cellStyle name="40% - Accent6 2_2009 GRC Compl Filing - Exhibit D" xfId="8515"/>
    <cellStyle name="40% - Accent6 3" xfId="195"/>
    <cellStyle name="40% - Accent6 3 2" xfId="8516"/>
    <cellStyle name="40% - Accent6 3 2 2" xfId="8517"/>
    <cellStyle name="40% - Accent6 3 2 3" xfId="8518"/>
    <cellStyle name="40% - Accent6 3 3" xfId="8519"/>
    <cellStyle name="40% - Accent6 3 4" xfId="8520"/>
    <cellStyle name="40% - Accent6 4" xfId="8521"/>
    <cellStyle name="40% - Accent6 4 2" xfId="8522"/>
    <cellStyle name="40% - Accent6 4 2 2" xfId="8523"/>
    <cellStyle name="40% - Accent6 4 2 3" xfId="8524"/>
    <cellStyle name="40% - Accent6 4 2 4" xfId="8525"/>
    <cellStyle name="40% - Accent6 4 3" xfId="8526"/>
    <cellStyle name="40% - Accent6 4 3 2" xfId="8527"/>
    <cellStyle name="40% - Accent6 4 4" xfId="8528"/>
    <cellStyle name="40% - Accent6 4 5" xfId="8529"/>
    <cellStyle name="40% - Accent6 4 6" xfId="8530"/>
    <cellStyle name="40% - Accent6 4 7" xfId="8531"/>
    <cellStyle name="40% - Accent6 4 8" xfId="8532"/>
    <cellStyle name="40% - Accent6 5" xfId="8533"/>
    <cellStyle name="40% - Accent6 5 2" xfId="8534"/>
    <cellStyle name="40% - Accent6 6" xfId="8535"/>
    <cellStyle name="40% - Accent6 6 2" xfId="8536"/>
    <cellStyle name="40% - Accent6 7" xfId="8537"/>
    <cellStyle name="40% - Accent6 8" xfId="8538"/>
    <cellStyle name="40% - Accent6 9" xfId="8539"/>
    <cellStyle name="60% - Accent1 2" xfId="8540"/>
    <cellStyle name="60% - Accent1 2 2" xfId="8541"/>
    <cellStyle name="60% - Accent1 2 2 2" xfId="8542"/>
    <cellStyle name="60% - Accent1 2 3" xfId="8543"/>
    <cellStyle name="60% - Accent1 2 4" xfId="8544"/>
    <cellStyle name="60% - Accent1 3" xfId="8545"/>
    <cellStyle name="60% - Accent1 3 2" xfId="8546"/>
    <cellStyle name="60% - Accent1 3 3" xfId="8547"/>
    <cellStyle name="60% - Accent1 3 4" xfId="8548"/>
    <cellStyle name="60% - Accent1 4" xfId="8549"/>
    <cellStyle name="60% - Accent1 5" xfId="8550"/>
    <cellStyle name="60% - Accent1 6" xfId="8551"/>
    <cellStyle name="60% - Accent1 7" xfId="8552"/>
    <cellStyle name="60% - Accent2 2" xfId="8553"/>
    <cellStyle name="60% - Accent2 2 2" xfId="8554"/>
    <cellStyle name="60% - Accent2 2 2 2" xfId="8555"/>
    <cellStyle name="60% - Accent2 2 3" xfId="8556"/>
    <cellStyle name="60% - Accent2 2 4" xfId="8557"/>
    <cellStyle name="60% - Accent2 3" xfId="8558"/>
    <cellStyle name="60% - Accent2 3 2" xfId="8559"/>
    <cellStyle name="60% - Accent2 3 3" xfId="8560"/>
    <cellStyle name="60% - Accent2 3 4" xfId="8561"/>
    <cellStyle name="60% - Accent2 4" xfId="8562"/>
    <cellStyle name="60% - Accent2 5" xfId="8563"/>
    <cellStyle name="60% - Accent2 6" xfId="8564"/>
    <cellStyle name="60% - Accent2 7" xfId="8565"/>
    <cellStyle name="60% - Accent3 2" xfId="8566"/>
    <cellStyle name="60% - Accent3 2 2" xfId="8567"/>
    <cellStyle name="60% - Accent3 2 2 2" xfId="8568"/>
    <cellStyle name="60% - Accent3 2 3" xfId="8569"/>
    <cellStyle name="60% - Accent3 2 4" xfId="8570"/>
    <cellStyle name="60% - Accent3 3" xfId="8571"/>
    <cellStyle name="60% - Accent3 3 2" xfId="8572"/>
    <cellStyle name="60% - Accent3 3 3" xfId="8573"/>
    <cellStyle name="60% - Accent3 3 4" xfId="8574"/>
    <cellStyle name="60% - Accent3 4" xfId="8575"/>
    <cellStyle name="60% - Accent3 5" xfId="8576"/>
    <cellStyle name="60% - Accent3 6" xfId="8577"/>
    <cellStyle name="60% - Accent3 7" xfId="8578"/>
    <cellStyle name="60% - Accent4 2" xfId="8579"/>
    <cellStyle name="60% - Accent4 2 2" xfId="8580"/>
    <cellStyle name="60% - Accent4 2 2 2" xfId="8581"/>
    <cellStyle name="60% - Accent4 2 3" xfId="8582"/>
    <cellStyle name="60% - Accent4 2 4" xfId="8583"/>
    <cellStyle name="60% - Accent4 3" xfId="8584"/>
    <cellStyle name="60% - Accent4 3 2" xfId="8585"/>
    <cellStyle name="60% - Accent4 3 3" xfId="8586"/>
    <cellStyle name="60% - Accent4 3 4" xfId="8587"/>
    <cellStyle name="60% - Accent4 4" xfId="8588"/>
    <cellStyle name="60% - Accent4 5" xfId="8589"/>
    <cellStyle name="60% - Accent4 6" xfId="8590"/>
    <cellStyle name="60% - Accent4 7" xfId="8591"/>
    <cellStyle name="60% - Accent5 2" xfId="8592"/>
    <cellStyle name="60% - Accent5 2 2" xfId="8593"/>
    <cellStyle name="60% - Accent5 2 2 2" xfId="8594"/>
    <cellStyle name="60% - Accent5 2 3" xfId="8595"/>
    <cellStyle name="60% - Accent5 2 4" xfId="8596"/>
    <cellStyle name="60% - Accent5 3" xfId="8597"/>
    <cellStyle name="60% - Accent5 3 2" xfId="8598"/>
    <cellStyle name="60% - Accent5 3 3" xfId="8599"/>
    <cellStyle name="60% - Accent5 3 4" xfId="8600"/>
    <cellStyle name="60% - Accent5 4" xfId="8601"/>
    <cellStyle name="60% - Accent5 5" xfId="8602"/>
    <cellStyle name="60% - Accent5 6" xfId="8603"/>
    <cellStyle name="60% - Accent5 7" xfId="8604"/>
    <cellStyle name="60% - Accent6 2" xfId="8605"/>
    <cellStyle name="60% - Accent6 2 2" xfId="8606"/>
    <cellStyle name="60% - Accent6 2 2 2" xfId="8607"/>
    <cellStyle name="60% - Accent6 2 3" xfId="8608"/>
    <cellStyle name="60% - Accent6 2 4" xfId="8609"/>
    <cellStyle name="60% - Accent6 3" xfId="8610"/>
    <cellStyle name="60% - Accent6 3 2" xfId="8611"/>
    <cellStyle name="60% - Accent6 3 3" xfId="8612"/>
    <cellStyle name="60% - Accent6 3 4" xfId="8613"/>
    <cellStyle name="60% - Accent6 4" xfId="8614"/>
    <cellStyle name="60% - Accent6 5" xfId="8615"/>
    <cellStyle name="60% - Accent6 6" xfId="8616"/>
    <cellStyle name="60% - Accent6 7" xfId="8617"/>
    <cellStyle name="Accent1 - 20%" xfId="196"/>
    <cellStyle name="Accent1 - 20% 2" xfId="8618"/>
    <cellStyle name="Accent1 - 40%" xfId="197"/>
    <cellStyle name="Accent1 - 40% 2" xfId="8619"/>
    <cellStyle name="Accent1 - 60%" xfId="198"/>
    <cellStyle name="Accent1 10" xfId="8620"/>
    <cellStyle name="Accent1 11" xfId="8621"/>
    <cellStyle name="Accent1 2" xfId="8622"/>
    <cellStyle name="Accent1 2 2" xfId="8623"/>
    <cellStyle name="Accent1 2 2 2" xfId="8624"/>
    <cellStyle name="Accent1 2 3" xfId="8625"/>
    <cellStyle name="Accent1 2 4" xfId="8626"/>
    <cellStyle name="Accent1 3" xfId="8627"/>
    <cellStyle name="Accent1 3 2" xfId="8628"/>
    <cellStyle name="Accent1 3 3" xfId="8629"/>
    <cellStyle name="Accent1 3 4" xfId="8630"/>
    <cellStyle name="Accent1 4" xfId="8631"/>
    <cellStyle name="Accent1 4 2" xfId="8632"/>
    <cellStyle name="Accent1 4 3" xfId="8633"/>
    <cellStyle name="Accent1 5" xfId="8634"/>
    <cellStyle name="Accent1 6" xfId="8635"/>
    <cellStyle name="Accent1 7" xfId="8636"/>
    <cellStyle name="Accent1 8" xfId="8637"/>
    <cellStyle name="Accent1 9" xfId="8638"/>
    <cellStyle name="Accent2 - 20%" xfId="199"/>
    <cellStyle name="Accent2 - 20% 2" xfId="8639"/>
    <cellStyle name="Accent2 - 40%" xfId="200"/>
    <cellStyle name="Accent2 - 40% 2" xfId="8640"/>
    <cellStyle name="Accent2 - 60%" xfId="201"/>
    <cellStyle name="Accent2 10" xfId="8641"/>
    <cellStyle name="Accent2 11" xfId="8642"/>
    <cellStyle name="Accent2 2" xfId="8643"/>
    <cellStyle name="Accent2 2 2" xfId="8644"/>
    <cellStyle name="Accent2 2 2 2" xfId="8645"/>
    <cellStyle name="Accent2 2 3" xfId="8646"/>
    <cellStyle name="Accent2 2 4" xfId="8647"/>
    <cellStyle name="Accent2 3" xfId="8648"/>
    <cellStyle name="Accent2 3 2" xfId="8649"/>
    <cellStyle name="Accent2 3 3" xfId="8650"/>
    <cellStyle name="Accent2 3 4" xfId="8651"/>
    <cellStyle name="Accent2 4" xfId="8652"/>
    <cellStyle name="Accent2 4 2" xfId="8653"/>
    <cellStyle name="Accent2 4 3" xfId="8654"/>
    <cellStyle name="Accent2 5" xfId="8655"/>
    <cellStyle name="Accent2 6" xfId="8656"/>
    <cellStyle name="Accent2 7" xfId="8657"/>
    <cellStyle name="Accent2 8" xfId="8658"/>
    <cellStyle name="Accent2 9" xfId="8659"/>
    <cellStyle name="Accent3 - 20%" xfId="202"/>
    <cellStyle name="Accent3 - 20% 2" xfId="8660"/>
    <cellStyle name="Accent3 - 40%" xfId="203"/>
    <cellStyle name="Accent3 - 40% 2" xfId="8661"/>
    <cellStyle name="Accent3 - 60%" xfId="204"/>
    <cellStyle name="Accent3 10" xfId="8662"/>
    <cellStyle name="Accent3 11" xfId="8663"/>
    <cellStyle name="Accent3 2" xfId="8664"/>
    <cellStyle name="Accent3 2 2" xfId="8665"/>
    <cellStyle name="Accent3 2 2 2" xfId="8666"/>
    <cellStyle name="Accent3 2 3" xfId="8667"/>
    <cellStyle name="Accent3 2 4" xfId="8668"/>
    <cellStyle name="Accent3 3" xfId="8669"/>
    <cellStyle name="Accent3 3 2" xfId="8670"/>
    <cellStyle name="Accent3 3 3" xfId="8671"/>
    <cellStyle name="Accent3 3 4" xfId="8672"/>
    <cellStyle name="Accent3 4" xfId="8673"/>
    <cellStyle name="Accent3 4 2" xfId="8674"/>
    <cellStyle name="Accent3 4 3" xfId="8675"/>
    <cellStyle name="Accent3 5" xfId="8676"/>
    <cellStyle name="Accent3 6" xfId="8677"/>
    <cellStyle name="Accent3 7" xfId="8678"/>
    <cellStyle name="Accent3 8" xfId="8679"/>
    <cellStyle name="Accent3 9" xfId="8680"/>
    <cellStyle name="Accent4 - 20%" xfId="205"/>
    <cellStyle name="Accent4 - 20% 2" xfId="8681"/>
    <cellStyle name="Accent4 - 40%" xfId="206"/>
    <cellStyle name="Accent4 - 40% 2" xfId="8682"/>
    <cellStyle name="Accent4 - 60%" xfId="207"/>
    <cellStyle name="Accent4 10" xfId="8683"/>
    <cellStyle name="Accent4 11" xfId="8684"/>
    <cellStyle name="Accent4 2" xfId="8685"/>
    <cellStyle name="Accent4 2 2" xfId="8686"/>
    <cellStyle name="Accent4 2 2 2" xfId="8687"/>
    <cellStyle name="Accent4 2 3" xfId="8688"/>
    <cellStyle name="Accent4 2 4" xfId="8689"/>
    <cellStyle name="Accent4 3" xfId="8690"/>
    <cellStyle name="Accent4 3 2" xfId="8691"/>
    <cellStyle name="Accent4 3 3" xfId="8692"/>
    <cellStyle name="Accent4 3 4" xfId="8693"/>
    <cellStyle name="Accent4 4" xfId="8694"/>
    <cellStyle name="Accent4 4 2" xfId="8695"/>
    <cellStyle name="Accent4 4 3" xfId="8696"/>
    <cellStyle name="Accent4 5" xfId="8697"/>
    <cellStyle name="Accent4 6" xfId="8698"/>
    <cellStyle name="Accent4 7" xfId="8699"/>
    <cellStyle name="Accent4 8" xfId="8700"/>
    <cellStyle name="Accent4 9" xfId="8701"/>
    <cellStyle name="Accent5 - 20%" xfId="208"/>
    <cellStyle name="Accent5 - 20% 2" xfId="8702"/>
    <cellStyle name="Accent5 - 40%" xfId="209"/>
    <cellStyle name="Accent5 - 40% 2" xfId="8703"/>
    <cellStyle name="Accent5 - 60%" xfId="210"/>
    <cellStyle name="Accent5 10" xfId="8704"/>
    <cellStyle name="Accent5 11" xfId="8705"/>
    <cellStyle name="Accent5 12" xfId="8706"/>
    <cellStyle name="Accent5 13" xfId="8707"/>
    <cellStyle name="Accent5 14" xfId="8708"/>
    <cellStyle name="Accent5 15" xfId="8709"/>
    <cellStyle name="Accent5 16" xfId="8710"/>
    <cellStyle name="Accent5 17" xfId="8711"/>
    <cellStyle name="Accent5 18" xfId="8712"/>
    <cellStyle name="Accent5 19" xfId="8713"/>
    <cellStyle name="Accent5 2" xfId="8714"/>
    <cellStyle name="Accent5 2 2" xfId="8715"/>
    <cellStyle name="Accent5 2 2 2" xfId="8716"/>
    <cellStyle name="Accent5 2 3" xfId="8717"/>
    <cellStyle name="Accent5 2 4" xfId="8718"/>
    <cellStyle name="Accent5 20" xfId="8719"/>
    <cellStyle name="Accent5 21" xfId="8720"/>
    <cellStyle name="Accent5 22" xfId="8721"/>
    <cellStyle name="Accent5 23" xfId="8722"/>
    <cellStyle name="Accent5 24" xfId="8723"/>
    <cellStyle name="Accent5 25" xfId="8724"/>
    <cellStyle name="Accent5 26" xfId="8725"/>
    <cellStyle name="Accent5 27" xfId="8726"/>
    <cellStyle name="Accent5 28" xfId="8727"/>
    <cellStyle name="Accent5 29" xfId="8728"/>
    <cellStyle name="Accent5 3" xfId="8729"/>
    <cellStyle name="Accent5 3 2" xfId="8730"/>
    <cellStyle name="Accent5 3 3" xfId="8731"/>
    <cellStyle name="Accent5 30" xfId="8732"/>
    <cellStyle name="Accent5 31" xfId="8733"/>
    <cellStyle name="Accent5 32" xfId="8734"/>
    <cellStyle name="Accent5 4" xfId="8735"/>
    <cellStyle name="Accent5 5" xfId="8736"/>
    <cellStyle name="Accent5 6" xfId="8737"/>
    <cellStyle name="Accent5 7" xfId="8738"/>
    <cellStyle name="Accent5 8" xfId="8739"/>
    <cellStyle name="Accent5 9" xfId="8740"/>
    <cellStyle name="Accent6 - 20%" xfId="211"/>
    <cellStyle name="Accent6 - 20% 2" xfId="8741"/>
    <cellStyle name="Accent6 - 40%" xfId="212"/>
    <cellStyle name="Accent6 - 40% 2" xfId="8742"/>
    <cellStyle name="Accent6 - 60%" xfId="213"/>
    <cellStyle name="Accent6 10" xfId="8743"/>
    <cellStyle name="Accent6 11" xfId="8744"/>
    <cellStyle name="Accent6 2" xfId="8745"/>
    <cellStyle name="Accent6 2 2" xfId="8746"/>
    <cellStyle name="Accent6 2 2 2" xfId="8747"/>
    <cellStyle name="Accent6 2 3" xfId="8748"/>
    <cellStyle name="Accent6 2 4" xfId="8749"/>
    <cellStyle name="Accent6 3" xfId="8750"/>
    <cellStyle name="Accent6 3 2" xfId="8751"/>
    <cellStyle name="Accent6 3 3" xfId="8752"/>
    <cellStyle name="Accent6 3 4" xfId="8753"/>
    <cellStyle name="Accent6 4" xfId="8754"/>
    <cellStyle name="Accent6 4 2" xfId="8755"/>
    <cellStyle name="Accent6 4 3" xfId="8756"/>
    <cellStyle name="Accent6 5" xfId="8757"/>
    <cellStyle name="Accent6 6" xfId="8758"/>
    <cellStyle name="Accent6 7" xfId="8759"/>
    <cellStyle name="Accent6 8" xfId="8760"/>
    <cellStyle name="Accent6 9" xfId="8761"/>
    <cellStyle name="Bad 2" xfId="8762"/>
    <cellStyle name="Bad 2 2" xfId="8763"/>
    <cellStyle name="Bad 2 2 2" xfId="8764"/>
    <cellStyle name="Bad 2 3" xfId="8765"/>
    <cellStyle name="Bad 2 4" xfId="8766"/>
    <cellStyle name="Bad 3" xfId="8767"/>
    <cellStyle name="Bad 3 2" xfId="8768"/>
    <cellStyle name="Bad 3 3" xfId="8769"/>
    <cellStyle name="Bad 3 4" xfId="8770"/>
    <cellStyle name="Bad 4" xfId="8771"/>
    <cellStyle name="Bad 5" xfId="8772"/>
    <cellStyle name="Bad 6" xfId="8773"/>
    <cellStyle name="Bad 7" xfId="8774"/>
    <cellStyle name="blank" xfId="214"/>
    <cellStyle name="bld-li - Style4" xfId="8775"/>
    <cellStyle name="Calc Currency (0)" xfId="215"/>
    <cellStyle name="Calc Currency (0) 2" xfId="216"/>
    <cellStyle name="Calc Currency (0) 2 2" xfId="8776"/>
    <cellStyle name="Calc Currency (0) 3" xfId="217"/>
    <cellStyle name="Calc Currency (0) 4" xfId="8777"/>
    <cellStyle name="Calculation 10" xfId="8778"/>
    <cellStyle name="Calculation 2" xfId="8779"/>
    <cellStyle name="Calculation 2 2" xfId="8780"/>
    <cellStyle name="Calculation 2 2 2" xfId="8781"/>
    <cellStyle name="Calculation 2 2 2 2" xfId="8782"/>
    <cellStyle name="Calculation 2 2 2 3" xfId="8783"/>
    <cellStyle name="Calculation 2 2 2 4" xfId="8784"/>
    <cellStyle name="Calculation 2 2 2 5" xfId="8785"/>
    <cellStyle name="Calculation 2 2 3" xfId="8786"/>
    <cellStyle name="Calculation 2 3" xfId="8787"/>
    <cellStyle name="Calculation 2 3 2" xfId="8788"/>
    <cellStyle name="Calculation 2 3 3" xfId="8789"/>
    <cellStyle name="Calculation 2 3 4" xfId="8790"/>
    <cellStyle name="Calculation 2 4" xfId="8791"/>
    <cellStyle name="Calculation 2 4 2" xfId="8792"/>
    <cellStyle name="Calculation 2 5" xfId="8793"/>
    <cellStyle name="Calculation 3" xfId="8794"/>
    <cellStyle name="Calculation 3 2" xfId="8795"/>
    <cellStyle name="Calculation 3 3" xfId="8796"/>
    <cellStyle name="Calculation 3 4" xfId="8797"/>
    <cellStyle name="Calculation 4" xfId="8798"/>
    <cellStyle name="Calculation 4 2" xfId="8799"/>
    <cellStyle name="Calculation 4 2 2" xfId="8800"/>
    <cellStyle name="Calculation 4 3" xfId="8801"/>
    <cellStyle name="Calculation 4 3 2" xfId="8802"/>
    <cellStyle name="Calculation 4 4" xfId="8803"/>
    <cellStyle name="Calculation 4 4 2" xfId="8804"/>
    <cellStyle name="Calculation 5" xfId="8805"/>
    <cellStyle name="Calculation 5 2" xfId="8806"/>
    <cellStyle name="Calculation 6" xfId="8807"/>
    <cellStyle name="Calculation 7" xfId="8808"/>
    <cellStyle name="Calculation 7 2" xfId="8809"/>
    <cellStyle name="Calculation 8" xfId="8810"/>
    <cellStyle name="Calculation 8 2" xfId="8811"/>
    <cellStyle name="Calculation 9" xfId="8812"/>
    <cellStyle name="Calculation 9 2" xfId="8813"/>
    <cellStyle name="Check Cell 2" xfId="8814"/>
    <cellStyle name="Check Cell 2 2" xfId="8815"/>
    <cellStyle name="Check Cell 2 2 2" xfId="8816"/>
    <cellStyle name="Check Cell 2 2 2 2" xfId="8817"/>
    <cellStyle name="Check Cell 2 2 2 3" xfId="8818"/>
    <cellStyle name="Check Cell 2 2 2 4" xfId="8819"/>
    <cellStyle name="Check Cell 2 2 2 5" xfId="8820"/>
    <cellStyle name="Check Cell 2 2 2 6" xfId="8821"/>
    <cellStyle name="Check Cell 2 2 2 7" xfId="8822"/>
    <cellStyle name="Check Cell 2 2 3" xfId="8823"/>
    <cellStyle name="Check Cell 2 3" xfId="8824"/>
    <cellStyle name="Check Cell 2 4" xfId="8825"/>
    <cellStyle name="Check Cell 3" xfId="8826"/>
    <cellStyle name="Check Cell 3 2" xfId="8827"/>
    <cellStyle name="Check Cell 3 3" xfId="8828"/>
    <cellStyle name="Check Cell 3 4" xfId="8829"/>
    <cellStyle name="Check Cell 3 5" xfId="8830"/>
    <cellStyle name="Check Cell 3 6" xfId="8831"/>
    <cellStyle name="Check Cell 4" xfId="8832"/>
    <cellStyle name="Check Cell 5" xfId="8833"/>
    <cellStyle name="Check Cell 6" xfId="8834"/>
    <cellStyle name="CheckCell" xfId="218"/>
    <cellStyle name="CheckCell 2" xfId="219"/>
    <cellStyle name="CheckCell 2 2" xfId="8835"/>
    <cellStyle name="CheckCell 3" xfId="8836"/>
    <cellStyle name="CheckCell 4" xfId="8837"/>
    <cellStyle name="CheckCell_Electric Rev Req Model (2009 GRC) Rebuttal" xfId="220"/>
    <cellStyle name="Comma" xfId="221" builtinId="3"/>
    <cellStyle name="Comma [0]" xfId="222" builtinId="6"/>
    <cellStyle name="Comma [0] 2" xfId="8838"/>
    <cellStyle name="Comma [0] 3" xfId="8839"/>
    <cellStyle name="Comma 10" xfId="223"/>
    <cellStyle name="Comma 10 2" xfId="8840"/>
    <cellStyle name="Comma 10 2 2" xfId="8841"/>
    <cellStyle name="Comma 10 2 3" xfId="8842"/>
    <cellStyle name="Comma 10 3" xfId="8843"/>
    <cellStyle name="Comma 10 4" xfId="8844"/>
    <cellStyle name="Comma 11" xfId="224"/>
    <cellStyle name="Comma 11 2" xfId="8845"/>
    <cellStyle name="Comma 11 2 2" xfId="8846"/>
    <cellStyle name="Comma 11 3" xfId="8847"/>
    <cellStyle name="Comma 11 4" xfId="8848"/>
    <cellStyle name="Comma 12" xfId="225"/>
    <cellStyle name="Comma 12 2" xfId="8849"/>
    <cellStyle name="Comma 12 2 2" xfId="8850"/>
    <cellStyle name="Comma 12 3" xfId="8851"/>
    <cellStyle name="Comma 12 4" xfId="8852"/>
    <cellStyle name="Comma 13" xfId="544"/>
    <cellStyle name="Comma 13 2" xfId="8853"/>
    <cellStyle name="Comma 13 2 2" xfId="8854"/>
    <cellStyle name="Comma 13 3" xfId="8855"/>
    <cellStyle name="Comma 13 4" xfId="8856"/>
    <cellStyle name="Comma 14" xfId="8857"/>
    <cellStyle name="Comma 14 2" xfId="8858"/>
    <cellStyle name="Comma 14 2 2" xfId="8859"/>
    <cellStyle name="Comma 14 3" xfId="8860"/>
    <cellStyle name="Comma 14 4" xfId="8861"/>
    <cellStyle name="Comma 15" xfId="226"/>
    <cellStyle name="Comma 15 2" xfId="8862"/>
    <cellStyle name="Comma 15 2 2" xfId="8863"/>
    <cellStyle name="Comma 15 3" xfId="8864"/>
    <cellStyle name="Comma 16" xfId="8865"/>
    <cellStyle name="Comma 16 2" xfId="8866"/>
    <cellStyle name="Comma 16 3" xfId="8867"/>
    <cellStyle name="Comma 17" xfId="8868"/>
    <cellStyle name="Comma 17 2" xfId="8869"/>
    <cellStyle name="Comma 17 2 2" xfId="8870"/>
    <cellStyle name="Comma 17 3" xfId="8871"/>
    <cellStyle name="Comma 17 3 2" xfId="8872"/>
    <cellStyle name="Comma 17 4" xfId="8873"/>
    <cellStyle name="Comma 17 4 2" xfId="8874"/>
    <cellStyle name="Comma 17 5" xfId="8875"/>
    <cellStyle name="Comma 18" xfId="8876"/>
    <cellStyle name="Comma 18 2" xfId="8877"/>
    <cellStyle name="Comma 18 3" xfId="8878"/>
    <cellStyle name="Comma 18 4" xfId="8879"/>
    <cellStyle name="Comma 18 5" xfId="8880"/>
    <cellStyle name="Comma 19" xfId="8881"/>
    <cellStyle name="Comma 19 2" xfId="8882"/>
    <cellStyle name="Comma 19 3" xfId="8883"/>
    <cellStyle name="Comma 2" xfId="227"/>
    <cellStyle name="Comma 2 10" xfId="8884"/>
    <cellStyle name="Comma 2 2" xfId="228"/>
    <cellStyle name="Comma 2 2 2" xfId="8885"/>
    <cellStyle name="Comma 2 2 2 2" xfId="8886"/>
    <cellStyle name="Comma 2 2 2 3" xfId="8887"/>
    <cellStyle name="Comma 2 2 3" xfId="8888"/>
    <cellStyle name="Comma 2 2 3 2" xfId="8889"/>
    <cellStyle name="Comma 2 2 4" xfId="8890"/>
    <cellStyle name="Comma 2 2 5" xfId="8891"/>
    <cellStyle name="Comma 2 2_DEM-WP(C) Chelan Power Costs" xfId="8892"/>
    <cellStyle name="Comma 2 3" xfId="229"/>
    <cellStyle name="Comma 2 3 2" xfId="8893"/>
    <cellStyle name="Comma 2 3 3" xfId="8894"/>
    <cellStyle name="Comma 2 4" xfId="230"/>
    <cellStyle name="Comma 2 4 2" xfId="8895"/>
    <cellStyle name="Comma 2 5" xfId="8896"/>
    <cellStyle name="Comma 2 5 2" xfId="8897"/>
    <cellStyle name="Comma 2 6" xfId="8898"/>
    <cellStyle name="Comma 2 6 2" xfId="8899"/>
    <cellStyle name="Comma 2 7" xfId="8900"/>
    <cellStyle name="Comma 2 7 2" xfId="8901"/>
    <cellStyle name="Comma 2 8" xfId="8902"/>
    <cellStyle name="Comma 2 8 2" xfId="8903"/>
    <cellStyle name="Comma 2 9" xfId="8904"/>
    <cellStyle name="Comma 2_4 31E Reg Asset  Liab and EXH D" xfId="8905"/>
    <cellStyle name="Comma 20" xfId="8906"/>
    <cellStyle name="Comma 20 2" xfId="8907"/>
    <cellStyle name="Comma 21" xfId="8908"/>
    <cellStyle name="Comma 21 2" xfId="8909"/>
    <cellStyle name="Comma 22" xfId="8910"/>
    <cellStyle name="Comma 22 2" xfId="8911"/>
    <cellStyle name="Comma 23" xfId="8912"/>
    <cellStyle name="Comma 23 2" xfId="8913"/>
    <cellStyle name="Comma 24" xfId="8914"/>
    <cellStyle name="Comma 24 2" xfId="8915"/>
    <cellStyle name="Comma 24 3" xfId="8916"/>
    <cellStyle name="Comma 25" xfId="8917"/>
    <cellStyle name="Comma 25 2" xfId="8918"/>
    <cellStyle name="Comma 26" xfId="8919"/>
    <cellStyle name="Comma 26 2" xfId="8920"/>
    <cellStyle name="Comma 27" xfId="8921"/>
    <cellStyle name="Comma 27 2" xfId="8922"/>
    <cellStyle name="Comma 28" xfId="8923"/>
    <cellStyle name="Comma 28 2" xfId="8924"/>
    <cellStyle name="Comma 29" xfId="8925"/>
    <cellStyle name="Comma 3" xfId="231"/>
    <cellStyle name="Comma 3 2" xfId="232"/>
    <cellStyle name="Comma 3 2 2" xfId="8926"/>
    <cellStyle name="Comma 3 2 2 2" xfId="8927"/>
    <cellStyle name="Comma 3 2 3" xfId="8928"/>
    <cellStyle name="Comma 3 2 4" xfId="8929"/>
    <cellStyle name="Comma 3 3" xfId="8930"/>
    <cellStyle name="Comma 3 3 2" xfId="8931"/>
    <cellStyle name="Comma 3 3 3" xfId="8932"/>
    <cellStyle name="Comma 3 4" xfId="8933"/>
    <cellStyle name="Comma 3 4 2" xfId="8934"/>
    <cellStyle name="Comma 3 5" xfId="8935"/>
    <cellStyle name="Comma 3 6" xfId="8936"/>
    <cellStyle name="Comma 30" xfId="8937"/>
    <cellStyle name="Comma 31" xfId="8938"/>
    <cellStyle name="Comma 31 2" xfId="8939"/>
    <cellStyle name="Comma 31 3" xfId="8940"/>
    <cellStyle name="Comma 32" xfId="8941"/>
    <cellStyle name="Comma 32 2" xfId="8942"/>
    <cellStyle name="Comma 32 2 2" xfId="8943"/>
    <cellStyle name="Comma 33" xfId="8944"/>
    <cellStyle name="Comma 34" xfId="8945"/>
    <cellStyle name="Comma 35" xfId="8946"/>
    <cellStyle name="Comma 36" xfId="8947"/>
    <cellStyle name="Comma 37" xfId="8948"/>
    <cellStyle name="Comma 38" xfId="8949"/>
    <cellStyle name="Comma 39" xfId="8950"/>
    <cellStyle name="Comma 4" xfId="233"/>
    <cellStyle name="Comma 4 2" xfId="234"/>
    <cellStyle name="Comma 4 2 2" xfId="8951"/>
    <cellStyle name="Comma 4 2 2 2" xfId="8952"/>
    <cellStyle name="Comma 4 2 3" xfId="8953"/>
    <cellStyle name="Comma 4 3" xfId="8954"/>
    <cellStyle name="Comma 4 3 2" xfId="8955"/>
    <cellStyle name="Comma 4 4" xfId="8956"/>
    <cellStyle name="Comma 4 5" xfId="8957"/>
    <cellStyle name="Comma 4 6" xfId="8958"/>
    <cellStyle name="Comma 40" xfId="8959"/>
    <cellStyle name="Comma 41" xfId="8960"/>
    <cellStyle name="Comma 42" xfId="8961"/>
    <cellStyle name="Comma 43" xfId="8962"/>
    <cellStyle name="Comma 44" xfId="8963"/>
    <cellStyle name="Comma 45" xfId="8964"/>
    <cellStyle name="Comma 46" xfId="8965"/>
    <cellStyle name="Comma 47" xfId="8966"/>
    <cellStyle name="Comma 48" xfId="8967"/>
    <cellStyle name="Comma 49" xfId="8968"/>
    <cellStyle name="Comma 5" xfId="235"/>
    <cellStyle name="Comma 5 2" xfId="8969"/>
    <cellStyle name="Comma 5 2 2" xfId="8970"/>
    <cellStyle name="Comma 5 3" xfId="8971"/>
    <cellStyle name="Comma 5 4" xfId="8972"/>
    <cellStyle name="Comma 5 5" xfId="8973"/>
    <cellStyle name="Comma 5 6" xfId="8974"/>
    <cellStyle name="Comma 50" xfId="8975"/>
    <cellStyle name="Comma 51" xfId="8976"/>
    <cellStyle name="Comma 51 2" xfId="8977"/>
    <cellStyle name="Comma 51 2 2" xfId="8978"/>
    <cellStyle name="Comma 51 2 3" xfId="8979"/>
    <cellStyle name="Comma 52" xfId="8980"/>
    <cellStyle name="Comma 53" xfId="8981"/>
    <cellStyle name="Comma 54" xfId="8982"/>
    <cellStyle name="Comma 55" xfId="8983"/>
    <cellStyle name="Comma 56" xfId="8984"/>
    <cellStyle name="Comma 57" xfId="8985"/>
    <cellStyle name="Comma 58" xfId="8986"/>
    <cellStyle name="Comma 59" xfId="8987"/>
    <cellStyle name="Comma 6" xfId="236"/>
    <cellStyle name="Comma 6 2" xfId="237"/>
    <cellStyle name="Comma 6 2 2" xfId="8988"/>
    <cellStyle name="Comma 6 2 2 2" xfId="8989"/>
    <cellStyle name="Comma 6 2 3" xfId="8990"/>
    <cellStyle name="Comma 6 3" xfId="8991"/>
    <cellStyle name="Comma 6 3 2" xfId="8992"/>
    <cellStyle name="Comma 6 4" xfId="8993"/>
    <cellStyle name="Comma 60" xfId="8994"/>
    <cellStyle name="Comma 61" xfId="8995"/>
    <cellStyle name="Comma 62" xfId="8996"/>
    <cellStyle name="Comma 63" xfId="8997"/>
    <cellStyle name="Comma 64" xfId="8998"/>
    <cellStyle name="Comma 65" xfId="8999"/>
    <cellStyle name="Comma 66" xfId="9000"/>
    <cellStyle name="Comma 67" xfId="9001"/>
    <cellStyle name="Comma 68" xfId="9002"/>
    <cellStyle name="Comma 69" xfId="9003"/>
    <cellStyle name="Comma 7" xfId="238"/>
    <cellStyle name="Comma 7 2" xfId="9004"/>
    <cellStyle name="Comma 7 2 2" xfId="9005"/>
    <cellStyle name="Comma 7 3" xfId="9006"/>
    <cellStyle name="Comma 7 4" xfId="9007"/>
    <cellStyle name="Comma 70" xfId="9008"/>
    <cellStyle name="Comma 8" xfId="239"/>
    <cellStyle name="Comma 8 2" xfId="9009"/>
    <cellStyle name="Comma 8 2 2" xfId="9010"/>
    <cellStyle name="Comma 8 2 2 2" xfId="9011"/>
    <cellStyle name="Comma 8 2 3" xfId="9012"/>
    <cellStyle name="Comma 8 3" xfId="9013"/>
    <cellStyle name="Comma 8 3 2" xfId="9014"/>
    <cellStyle name="Comma 8 4" xfId="9015"/>
    <cellStyle name="Comma 8 5" xfId="9016"/>
    <cellStyle name="Comma 9" xfId="240"/>
    <cellStyle name="Comma 9 2" xfId="9017"/>
    <cellStyle name="Comma 9 2 2" xfId="9018"/>
    <cellStyle name="Comma 9 2 2 2" xfId="9019"/>
    <cellStyle name="Comma 9 2 3" xfId="9020"/>
    <cellStyle name="Comma 9 3" xfId="9021"/>
    <cellStyle name="Comma 9 3 2" xfId="9022"/>
    <cellStyle name="Comma 9 3 3" xfId="9023"/>
    <cellStyle name="Comma 9 3 4" xfId="9024"/>
    <cellStyle name="Comma 9 4" xfId="9025"/>
    <cellStyle name="Comma 9 4 2" xfId="9026"/>
    <cellStyle name="Comma 9 5" xfId="9027"/>
    <cellStyle name="Comma 9 5 2" xfId="9028"/>
    <cellStyle name="Comma 9 6" xfId="9029"/>
    <cellStyle name="Comma 9 7" xfId="9030"/>
    <cellStyle name="Comma 9 8" xfId="9031"/>
    <cellStyle name="Comma 9 9" xfId="9032"/>
    <cellStyle name="Comma0" xfId="241"/>
    <cellStyle name="Comma0 - Style2" xfId="242"/>
    <cellStyle name="Comma0 - Style2 2" xfId="9033"/>
    <cellStyle name="Comma0 - Style4" xfId="243"/>
    <cellStyle name="Comma0 - Style4 2" xfId="9034"/>
    <cellStyle name="Comma0 - Style4 3" xfId="9035"/>
    <cellStyle name="Comma0 - Style5" xfId="244"/>
    <cellStyle name="Comma0 - Style5 2" xfId="245"/>
    <cellStyle name="Comma0 - Style5 2 2" xfId="9036"/>
    <cellStyle name="Comma0 - Style5 3" xfId="9037"/>
    <cellStyle name="Comma0 - Style5_ACCOUNTS" xfId="9038"/>
    <cellStyle name="Comma0 10" xfId="9039"/>
    <cellStyle name="Comma0 11" xfId="9040"/>
    <cellStyle name="Comma0 12" xfId="9041"/>
    <cellStyle name="Comma0 13" xfId="9042"/>
    <cellStyle name="Comma0 14" xfId="9043"/>
    <cellStyle name="Comma0 15" xfId="9044"/>
    <cellStyle name="Comma0 16" xfId="9045"/>
    <cellStyle name="Comma0 17" xfId="9046"/>
    <cellStyle name="Comma0 18" xfId="9047"/>
    <cellStyle name="Comma0 19" xfId="9048"/>
    <cellStyle name="Comma0 2" xfId="246"/>
    <cellStyle name="Comma0 2 2" xfId="9049"/>
    <cellStyle name="Comma0 2 3" xfId="9050"/>
    <cellStyle name="Comma0 20" xfId="9051"/>
    <cellStyle name="Comma0 21" xfId="9052"/>
    <cellStyle name="Comma0 22" xfId="9053"/>
    <cellStyle name="Comma0 23" xfId="9054"/>
    <cellStyle name="Comma0 24" xfId="9055"/>
    <cellStyle name="Comma0 25" xfId="9056"/>
    <cellStyle name="Comma0 26" xfId="9057"/>
    <cellStyle name="Comma0 27" xfId="9058"/>
    <cellStyle name="Comma0 28" xfId="9059"/>
    <cellStyle name="Comma0 29" xfId="9060"/>
    <cellStyle name="Comma0 3" xfId="247"/>
    <cellStyle name="Comma0 3 2" xfId="9061"/>
    <cellStyle name="Comma0 3 3" xfId="9062"/>
    <cellStyle name="Comma0 30" xfId="9063"/>
    <cellStyle name="Comma0 31" xfId="9064"/>
    <cellStyle name="Comma0 32" xfId="9065"/>
    <cellStyle name="Comma0 33" xfId="9066"/>
    <cellStyle name="Comma0 34" xfId="9067"/>
    <cellStyle name="Comma0 35" xfId="9068"/>
    <cellStyle name="Comma0 36" xfId="9069"/>
    <cellStyle name="Comma0 37" xfId="9070"/>
    <cellStyle name="Comma0 38" xfId="9071"/>
    <cellStyle name="Comma0 39" xfId="9072"/>
    <cellStyle name="Comma0 4" xfId="248"/>
    <cellStyle name="Comma0 4 2" xfId="9073"/>
    <cellStyle name="Comma0 40" xfId="9074"/>
    <cellStyle name="Comma0 41" xfId="9075"/>
    <cellStyle name="Comma0 42" xfId="9076"/>
    <cellStyle name="Comma0 43" xfId="9077"/>
    <cellStyle name="Comma0 44" xfId="9078"/>
    <cellStyle name="Comma0 45" xfId="9079"/>
    <cellStyle name="Comma0 46" xfId="9080"/>
    <cellStyle name="Comma0 47" xfId="9081"/>
    <cellStyle name="Comma0 5" xfId="249"/>
    <cellStyle name="Comma0 5 2" xfId="9082"/>
    <cellStyle name="Comma0 5 3" xfId="9083"/>
    <cellStyle name="Comma0 6" xfId="9084"/>
    <cellStyle name="Comma0 7" xfId="9085"/>
    <cellStyle name="Comma0 8" xfId="9086"/>
    <cellStyle name="Comma0 9" xfId="9087"/>
    <cellStyle name="Comma0_00COS Ind Allocators" xfId="250"/>
    <cellStyle name="Comma1 - Style1" xfId="251"/>
    <cellStyle name="Comma1 - Style1 2" xfId="252"/>
    <cellStyle name="Comma1 - Style1 2 2" xfId="9088"/>
    <cellStyle name="Comma1 - Style1 3" xfId="9089"/>
    <cellStyle name="Comma1 - Style1 4" xfId="9090"/>
    <cellStyle name="Comma1 - Style1_ACCOUNTS" xfId="9091"/>
    <cellStyle name="Copied" xfId="253"/>
    <cellStyle name="Copied 2" xfId="254"/>
    <cellStyle name="Copied 2 2" xfId="9092"/>
    <cellStyle name="Copied 3" xfId="255"/>
    <cellStyle name="Copied 4" xfId="9093"/>
    <cellStyle name="COST1" xfId="256"/>
    <cellStyle name="COST1 2" xfId="257"/>
    <cellStyle name="COST1 2 2" xfId="9094"/>
    <cellStyle name="COST1 3" xfId="258"/>
    <cellStyle name="COST1 4" xfId="9095"/>
    <cellStyle name="Curren - Style1" xfId="259"/>
    <cellStyle name="Curren - Style1 2" xfId="9096"/>
    <cellStyle name="Curren - Style2" xfId="260"/>
    <cellStyle name="Curren - Style2 2" xfId="261"/>
    <cellStyle name="Curren - Style2 2 2" xfId="9097"/>
    <cellStyle name="Curren - Style2 3" xfId="9098"/>
    <cellStyle name="Curren - Style2 4" xfId="9099"/>
    <cellStyle name="Curren - Style2_ACCOUNTS" xfId="9100"/>
    <cellStyle name="Curren - Style5" xfId="262"/>
    <cellStyle name="Curren - Style5 2" xfId="9101"/>
    <cellStyle name="Curren - Style6" xfId="263"/>
    <cellStyle name="Curren - Style6 2" xfId="264"/>
    <cellStyle name="Curren - Style6 2 2" xfId="9102"/>
    <cellStyle name="Curren - Style6 3" xfId="9103"/>
    <cellStyle name="Curren - Style6_ACCOUNTS" xfId="9104"/>
    <cellStyle name="Currency" xfId="265" builtinId="4"/>
    <cellStyle name="Currency 10" xfId="266"/>
    <cellStyle name="Currency 10 2" xfId="9105"/>
    <cellStyle name="Currency 10 2 2" xfId="9106"/>
    <cellStyle name="Currency 10 3" xfId="9107"/>
    <cellStyle name="Currency 10 4" xfId="9108"/>
    <cellStyle name="Currency 11" xfId="267"/>
    <cellStyle name="Currency 11 2" xfId="268"/>
    <cellStyle name="Currency 11 2 2" xfId="9109"/>
    <cellStyle name="Currency 11 2 3" xfId="9110"/>
    <cellStyle name="Currency 11 3" xfId="9111"/>
    <cellStyle name="Currency 11 4" xfId="9112"/>
    <cellStyle name="Currency 12" xfId="269"/>
    <cellStyle name="Currency 12 2" xfId="9113"/>
    <cellStyle name="Currency 12 2 2" xfId="9114"/>
    <cellStyle name="Currency 12 3" xfId="9115"/>
    <cellStyle name="Currency 12 3 2" xfId="9116"/>
    <cellStyle name="Currency 12 4" xfId="9117"/>
    <cellStyle name="Currency 12 4 2" xfId="9118"/>
    <cellStyle name="Currency 12 5" xfId="9119"/>
    <cellStyle name="Currency 12 6" xfId="9120"/>
    <cellStyle name="Currency 13" xfId="545"/>
    <cellStyle name="Currency 13 2" xfId="9121"/>
    <cellStyle name="Currency 13 3" xfId="9122"/>
    <cellStyle name="Currency 14" xfId="576"/>
    <cellStyle name="Currency 14 2" xfId="9123"/>
    <cellStyle name="Currency 14 2 2" xfId="9124"/>
    <cellStyle name="Currency 14 3" xfId="9125"/>
    <cellStyle name="Currency 14 3 2" xfId="9126"/>
    <cellStyle name="Currency 14 4" xfId="9127"/>
    <cellStyle name="Currency 14 4 2" xfId="9128"/>
    <cellStyle name="Currency 15" xfId="9129"/>
    <cellStyle name="Currency 15 2" xfId="9130"/>
    <cellStyle name="Currency 15 3" xfId="9131"/>
    <cellStyle name="Currency 15 4" xfId="9132"/>
    <cellStyle name="Currency 16" xfId="9133"/>
    <cellStyle name="Currency 16 2" xfId="9134"/>
    <cellStyle name="Currency 16 3" xfId="9135"/>
    <cellStyle name="Currency 16 3 2" xfId="9136"/>
    <cellStyle name="Currency 16 3 3" xfId="9137"/>
    <cellStyle name="Currency 16 4" xfId="9138"/>
    <cellStyle name="Currency 16 5" xfId="9139"/>
    <cellStyle name="Currency 17" xfId="9140"/>
    <cellStyle name="Currency 18" xfId="9141"/>
    <cellStyle name="Currency 18 2" xfId="9142"/>
    <cellStyle name="Currency 19" xfId="9143"/>
    <cellStyle name="Currency 19 2" xfId="9144"/>
    <cellStyle name="Currency 2" xfId="270"/>
    <cellStyle name="Currency 2 2" xfId="271"/>
    <cellStyle name="Currency 2 2 2" xfId="9145"/>
    <cellStyle name="Currency 2 2 2 2" xfId="9146"/>
    <cellStyle name="Currency 2 2 2 3" xfId="9147"/>
    <cellStyle name="Currency 2 2 3" xfId="9148"/>
    <cellStyle name="Currency 2 2 4" xfId="9149"/>
    <cellStyle name="Currency 2 3" xfId="272"/>
    <cellStyle name="Currency 2 3 2" xfId="9150"/>
    <cellStyle name="Currency 2 3 3" xfId="9151"/>
    <cellStyle name="Currency 2 4" xfId="273"/>
    <cellStyle name="Currency 2 4 2" xfId="9152"/>
    <cellStyle name="Currency 2 5" xfId="9153"/>
    <cellStyle name="Currency 2 5 2" xfId="9154"/>
    <cellStyle name="Currency 2 6" xfId="9155"/>
    <cellStyle name="Currency 2 6 2" xfId="9156"/>
    <cellStyle name="Currency 2 7" xfId="9157"/>
    <cellStyle name="Currency 2 7 2" xfId="9158"/>
    <cellStyle name="Currency 2 8" xfId="9159"/>
    <cellStyle name="Currency 2 8 2" xfId="9160"/>
    <cellStyle name="Currency 2 9" xfId="9161"/>
    <cellStyle name="Currency 20" xfId="9162"/>
    <cellStyle name="Currency 21" xfId="9163"/>
    <cellStyle name="Currency 22" xfId="9164"/>
    <cellStyle name="Currency 23" xfId="9165"/>
    <cellStyle name="Currency 24" xfId="9166"/>
    <cellStyle name="Currency 24 2" xfId="9167"/>
    <cellStyle name="Currency 25" xfId="9168"/>
    <cellStyle name="Currency 25 2" xfId="9169"/>
    <cellStyle name="Currency 25 3" xfId="9170"/>
    <cellStyle name="Currency 25 3 2" xfId="9171"/>
    <cellStyle name="Currency 26" xfId="9172"/>
    <cellStyle name="Currency 27" xfId="9173"/>
    <cellStyle name="Currency 27 2" xfId="9174"/>
    <cellStyle name="Currency 27 2 2" xfId="9175"/>
    <cellStyle name="Currency 27 2 3" xfId="9176"/>
    <cellStyle name="Currency 3" xfId="274"/>
    <cellStyle name="Currency 3 2" xfId="275"/>
    <cellStyle name="Currency 3 2 2" xfId="9177"/>
    <cellStyle name="Currency 3 2 2 2" xfId="9178"/>
    <cellStyle name="Currency 3 2 3" xfId="9179"/>
    <cellStyle name="Currency 3 3" xfId="9180"/>
    <cellStyle name="Currency 3 3 2" xfId="9181"/>
    <cellStyle name="Currency 3 4" xfId="9182"/>
    <cellStyle name="Currency 3 5" xfId="9183"/>
    <cellStyle name="Currency 4" xfId="276"/>
    <cellStyle name="Currency 4 2" xfId="9184"/>
    <cellStyle name="Currency 4 2 2" xfId="9185"/>
    <cellStyle name="Currency 4 2 2 2" xfId="9186"/>
    <cellStyle name="Currency 4 2 3" xfId="9187"/>
    <cellStyle name="Currency 4 2 4" xfId="9188"/>
    <cellStyle name="Currency 4 3" xfId="9189"/>
    <cellStyle name="Currency 4 3 2" xfId="9190"/>
    <cellStyle name="Currency 4 3 2 2" xfId="9191"/>
    <cellStyle name="Currency 4 3 3" xfId="9192"/>
    <cellStyle name="Currency 4 3 3 2" xfId="9193"/>
    <cellStyle name="Currency 4 3 4" xfId="9194"/>
    <cellStyle name="Currency 4 3 4 2" xfId="9195"/>
    <cellStyle name="Currency 4 4" xfId="9196"/>
    <cellStyle name="Currency 4 4 2" xfId="9197"/>
    <cellStyle name="Currency 4 5" xfId="9198"/>
    <cellStyle name="Currency 4 6" xfId="9199"/>
    <cellStyle name="Currency 4_2009 GRC Compliance Filing (Electric) for Exh A-1" xfId="9200"/>
    <cellStyle name="Currency 5" xfId="277"/>
    <cellStyle name="Currency 5 2" xfId="9201"/>
    <cellStyle name="Currency 5 2 2" xfId="9202"/>
    <cellStyle name="Currency 5 3" xfId="9203"/>
    <cellStyle name="Currency 5 4" xfId="9204"/>
    <cellStyle name="Currency 6" xfId="278"/>
    <cellStyle name="Currency 6 2" xfId="9205"/>
    <cellStyle name="Currency 6 2 2" xfId="9206"/>
    <cellStyle name="Currency 6 3" xfId="9207"/>
    <cellStyle name="Currency 6 4" xfId="9208"/>
    <cellStyle name="Currency 7" xfId="279"/>
    <cellStyle name="Currency 7 2" xfId="9209"/>
    <cellStyle name="Currency 7 2 2" xfId="9210"/>
    <cellStyle name="Currency 7 3" xfId="9211"/>
    <cellStyle name="Currency 7 4" xfId="9212"/>
    <cellStyle name="Currency 8" xfId="280"/>
    <cellStyle name="Currency 8 2" xfId="9213"/>
    <cellStyle name="Currency 8 2 2" xfId="9214"/>
    <cellStyle name="Currency 8 2 2 2" xfId="9215"/>
    <cellStyle name="Currency 8 2 2 3" xfId="9216"/>
    <cellStyle name="Currency 8 2 2 4" xfId="9217"/>
    <cellStyle name="Currency 8 2 3" xfId="9218"/>
    <cellStyle name="Currency 8 2 3 2" xfId="9219"/>
    <cellStyle name="Currency 8 2 4" xfId="9220"/>
    <cellStyle name="Currency 8 2 5" xfId="9221"/>
    <cellStyle name="Currency 8 2 6" xfId="9222"/>
    <cellStyle name="Currency 8 3" xfId="9223"/>
    <cellStyle name="Currency 8 3 2" xfId="9224"/>
    <cellStyle name="Currency 8 4" xfId="9225"/>
    <cellStyle name="Currency 8 4 2" xfId="9226"/>
    <cellStyle name="Currency 8 5" xfId="9227"/>
    <cellStyle name="Currency 8 6" xfId="9228"/>
    <cellStyle name="Currency 9" xfId="281"/>
    <cellStyle name="Currency 9 2" xfId="9229"/>
    <cellStyle name="Currency 9 2 2" xfId="9230"/>
    <cellStyle name="Currency 9 2 2 2" xfId="9231"/>
    <cellStyle name="Currency 9 2 3" xfId="9232"/>
    <cellStyle name="Currency 9 3" xfId="9233"/>
    <cellStyle name="Currency 9 3 2" xfId="9234"/>
    <cellStyle name="Currency 9 3 3" xfId="9235"/>
    <cellStyle name="Currency 9 3 4" xfId="9236"/>
    <cellStyle name="Currency 9 4" xfId="9237"/>
    <cellStyle name="Currency 9 4 2" xfId="9238"/>
    <cellStyle name="Currency 9 5" xfId="9239"/>
    <cellStyle name="Currency 9 5 2" xfId="9240"/>
    <cellStyle name="Currency 9 6" xfId="9241"/>
    <cellStyle name="Currency 9 7" xfId="9242"/>
    <cellStyle name="Currency 9 8" xfId="9243"/>
    <cellStyle name="Currency 9 9" xfId="9244"/>
    <cellStyle name="Currency_ROR and ROE for 2007 CBR cover letters" xfId="282"/>
    <cellStyle name="Currency0" xfId="283"/>
    <cellStyle name="Currency0 2" xfId="284"/>
    <cellStyle name="Currency0 2 2" xfId="9245"/>
    <cellStyle name="Currency0 2 2 2" xfId="9246"/>
    <cellStyle name="Currency0 2 3" xfId="9247"/>
    <cellStyle name="Currency0 3" xfId="285"/>
    <cellStyle name="Currency0 3 2" xfId="9248"/>
    <cellStyle name="Currency0 3 3" xfId="9249"/>
    <cellStyle name="Currency0 4" xfId="286"/>
    <cellStyle name="Currency0 4 2" xfId="9250"/>
    <cellStyle name="Currency0 4 3" xfId="9251"/>
    <cellStyle name="Currency0 5" xfId="9252"/>
    <cellStyle name="Currency0 5 2" xfId="9253"/>
    <cellStyle name="Currency0 6" xfId="9254"/>
    <cellStyle name="Currency0 7" xfId="9255"/>
    <cellStyle name="Currency0 7 2" xfId="9256"/>
    <cellStyle name="Currency0 8" xfId="9257"/>
    <cellStyle name="Currency0 8 2" xfId="9258"/>
    <cellStyle name="Currency0 9" xfId="9259"/>
    <cellStyle name="Currency0_ACCOUNTS" xfId="9260"/>
    <cellStyle name="Date" xfId="287"/>
    <cellStyle name="Date 2" xfId="288"/>
    <cellStyle name="Date 2 2" xfId="9261"/>
    <cellStyle name="Date 2 3" xfId="9262"/>
    <cellStyle name="Date 3" xfId="289"/>
    <cellStyle name="Date 3 2" xfId="9263"/>
    <cellStyle name="Date 3 3" xfId="9264"/>
    <cellStyle name="Date 4" xfId="290"/>
    <cellStyle name="Date 4 2" xfId="9265"/>
    <cellStyle name="Date 5" xfId="291"/>
    <cellStyle name="Date 5 2" xfId="9266"/>
    <cellStyle name="Date 5 3" xfId="9267"/>
    <cellStyle name="Date 6" xfId="9268"/>
    <cellStyle name="Date 7" xfId="9269"/>
    <cellStyle name="Date 8" xfId="9270"/>
    <cellStyle name="Date_903 SAP 2-6-09" xfId="9271"/>
    <cellStyle name="drp-sh - Style2" xfId="9272"/>
    <cellStyle name="Emphasis 1" xfId="292"/>
    <cellStyle name="Emphasis 1 2" xfId="9273"/>
    <cellStyle name="Emphasis 2" xfId="293"/>
    <cellStyle name="Emphasis 2 2" xfId="9274"/>
    <cellStyle name="Emphasis 3" xfId="294"/>
    <cellStyle name="Emphasis 3 2" xfId="9275"/>
    <cellStyle name="Entered" xfId="295"/>
    <cellStyle name="Entered 2" xfId="9276"/>
    <cellStyle name="Entered 2 2" xfId="9277"/>
    <cellStyle name="Entered 2 2 2" xfId="9278"/>
    <cellStyle name="Entered 2 3" xfId="9279"/>
    <cellStyle name="Entered 3" xfId="9280"/>
    <cellStyle name="Entered 3 2" xfId="9281"/>
    <cellStyle name="Entered 3 2 2" xfId="9282"/>
    <cellStyle name="Entered 3 3" xfId="9283"/>
    <cellStyle name="Entered 3 3 2" xfId="9284"/>
    <cellStyle name="Entered 3 4" xfId="9285"/>
    <cellStyle name="Entered 3 4 2" xfId="9286"/>
    <cellStyle name="Entered 4" xfId="9287"/>
    <cellStyle name="Entered 4 2" xfId="9288"/>
    <cellStyle name="Entered 5" xfId="9289"/>
    <cellStyle name="Entered 5 2" xfId="9290"/>
    <cellStyle name="Entered 6" xfId="9291"/>
    <cellStyle name="Entered 7" xfId="9292"/>
    <cellStyle name="Entered 7 2" xfId="9293"/>
    <cellStyle name="Entered 8" xfId="9294"/>
    <cellStyle name="Entered 8 2" xfId="9295"/>
    <cellStyle name="Entered_4.32E Depreciation Study Robs file" xfId="9296"/>
    <cellStyle name="Euro" xfId="296"/>
    <cellStyle name="Euro 2" xfId="9297"/>
    <cellStyle name="Euro 2 2" xfId="9298"/>
    <cellStyle name="Euro 2 2 2" xfId="9299"/>
    <cellStyle name="Euro 2 3" xfId="9300"/>
    <cellStyle name="Euro 3" xfId="9301"/>
    <cellStyle name="Euro 3 2" xfId="9302"/>
    <cellStyle name="Euro 4" xfId="9303"/>
    <cellStyle name="Euro 4 2" xfId="9304"/>
    <cellStyle name="Euro 5" xfId="9305"/>
    <cellStyle name="Euro 5 2" xfId="9306"/>
    <cellStyle name="Euro 6" xfId="9307"/>
    <cellStyle name="Euro 7" xfId="9308"/>
    <cellStyle name="Euro 7 2" xfId="9309"/>
    <cellStyle name="Euro 8" xfId="9310"/>
    <cellStyle name="Euro 8 2" xfId="9311"/>
    <cellStyle name="Explanatory Text 2" xfId="9312"/>
    <cellStyle name="Explanatory Text 2 2" xfId="9313"/>
    <cellStyle name="Explanatory Text 2 2 2" xfId="9314"/>
    <cellStyle name="Explanatory Text 2 3" xfId="9315"/>
    <cellStyle name="Explanatory Text 2 4" xfId="9316"/>
    <cellStyle name="Explanatory Text 3" xfId="9317"/>
    <cellStyle name="Explanatory Text 3 2" xfId="9318"/>
    <cellStyle name="Explanatory Text 4" xfId="9319"/>
    <cellStyle name="Explanatory Text 5" xfId="9320"/>
    <cellStyle name="Explanatory Text 6" xfId="9321"/>
    <cellStyle name="Fixed" xfId="297"/>
    <cellStyle name="Fixed 2" xfId="298"/>
    <cellStyle name="Fixed 2 2" xfId="9322"/>
    <cellStyle name="Fixed 3" xfId="299"/>
    <cellStyle name="Fixed 4" xfId="300"/>
    <cellStyle name="Fixed 5" xfId="9323"/>
    <cellStyle name="Fixed 6" xfId="9324"/>
    <cellStyle name="Fixed 7" xfId="9325"/>
    <cellStyle name="Fixed_ACCOUNTS" xfId="9326"/>
    <cellStyle name="Fixed3 - Style3" xfId="301"/>
    <cellStyle name="Fixed3 - Style3 2" xfId="9327"/>
    <cellStyle name="Good 2" xfId="9328"/>
    <cellStyle name="Good 2 2" xfId="9329"/>
    <cellStyle name="Good 2 2 2" xfId="9330"/>
    <cellStyle name="Good 2 3" xfId="9331"/>
    <cellStyle name="Good 2 4" xfId="9332"/>
    <cellStyle name="Good 3" xfId="9333"/>
    <cellStyle name="Good 3 2" xfId="9334"/>
    <cellStyle name="Good 3 3" xfId="9335"/>
    <cellStyle name="Good 3 4" xfId="9336"/>
    <cellStyle name="Good 4" xfId="9337"/>
    <cellStyle name="Good 5" xfId="9338"/>
    <cellStyle name="Good 6" xfId="9339"/>
    <cellStyle name="Good 7" xfId="9340"/>
    <cellStyle name="Grey" xfId="302"/>
    <cellStyle name="Grey 2" xfId="303"/>
    <cellStyle name="Grey 2 2" xfId="9341"/>
    <cellStyle name="Grey 2 2 2" xfId="9342"/>
    <cellStyle name="Grey 2 3" xfId="9343"/>
    <cellStyle name="Grey 2 4" xfId="9344"/>
    <cellStyle name="Grey 3" xfId="304"/>
    <cellStyle name="Grey 3 2" xfId="9345"/>
    <cellStyle name="Grey 3 2 2" xfId="9346"/>
    <cellStyle name="Grey 3 3" xfId="9347"/>
    <cellStyle name="Grey 3 4" xfId="9348"/>
    <cellStyle name="Grey 4" xfId="305"/>
    <cellStyle name="Grey 4 2" xfId="9349"/>
    <cellStyle name="Grey 4 3" xfId="9350"/>
    <cellStyle name="Grey 4 4" xfId="9351"/>
    <cellStyle name="Grey 5" xfId="9352"/>
    <cellStyle name="Grey 5 2" xfId="9353"/>
    <cellStyle name="Grey 6" xfId="9354"/>
    <cellStyle name="Grey 6 2" xfId="9355"/>
    <cellStyle name="Grey 7" xfId="9356"/>
    <cellStyle name="Grey 8" xfId="9357"/>
    <cellStyle name="Grey_(C) WHE Proforma with ITC cash grant 10 Yr Amort_for deferral_102809" xfId="9358"/>
    <cellStyle name="g-tota - Style7" xfId="9359"/>
    <cellStyle name="Header" xfId="306"/>
    <cellStyle name="Header1" xfId="307"/>
    <cellStyle name="Header1 2" xfId="308"/>
    <cellStyle name="Header1 3" xfId="309"/>
    <cellStyle name="Header1 3 2" xfId="9360"/>
    <cellStyle name="Header1 4" xfId="9361"/>
    <cellStyle name="Header1_AURORA Total New" xfId="9362"/>
    <cellStyle name="Header2" xfId="310"/>
    <cellStyle name="Header2 2" xfId="311"/>
    <cellStyle name="Header2 2 2" xfId="9363"/>
    <cellStyle name="Header2 2 3" xfId="9364"/>
    <cellStyle name="Header2 2 4" xfId="9365"/>
    <cellStyle name="Header2 3" xfId="312"/>
    <cellStyle name="Header2 3 2" xfId="9366"/>
    <cellStyle name="Header2 3 2 2" xfId="9367"/>
    <cellStyle name="Header2 3 2 3" xfId="9368"/>
    <cellStyle name="Header2 3 2 4" xfId="9369"/>
    <cellStyle name="Header2 3 2 5" xfId="9370"/>
    <cellStyle name="Header2 4" xfId="9371"/>
    <cellStyle name="Header2 4 2" xfId="9372"/>
    <cellStyle name="Header2 4 3" xfId="9373"/>
    <cellStyle name="Header2 4 4" xfId="9374"/>
    <cellStyle name="Header2 4 5" xfId="9375"/>
    <cellStyle name="Header2 5" xfId="9376"/>
    <cellStyle name="Header2 6" xfId="9377"/>
    <cellStyle name="Header2_AURORA Total New" xfId="9378"/>
    <cellStyle name="Heading" xfId="313"/>
    <cellStyle name="Heading 1 2" xfId="9379"/>
    <cellStyle name="Heading 1 2 2" xfId="9380"/>
    <cellStyle name="Heading 1 2 2 2" xfId="9381"/>
    <cellStyle name="Heading 1 2 3" xfId="9382"/>
    <cellStyle name="Heading 1 2 3 2" xfId="9383"/>
    <cellStyle name="Heading 1 2 3 3" xfId="9384"/>
    <cellStyle name="Heading 1 2 3 4" xfId="9385"/>
    <cellStyle name="Heading 1 2 4" xfId="9386"/>
    <cellStyle name="Heading 1 3" xfId="9387"/>
    <cellStyle name="Heading 1 3 2" xfId="9388"/>
    <cellStyle name="Heading 1 3 3" xfId="9389"/>
    <cellStyle name="Heading 1 3 4" xfId="9390"/>
    <cellStyle name="Heading 1 4" xfId="9391"/>
    <cellStyle name="Heading 1 4 2" xfId="9392"/>
    <cellStyle name="Heading 1 5" xfId="9393"/>
    <cellStyle name="Heading 1 6" xfId="9394"/>
    <cellStyle name="Heading 1 9" xfId="9395"/>
    <cellStyle name="Heading 1 9 2" xfId="9396"/>
    <cellStyle name="Heading 2 2" xfId="9397"/>
    <cellStyle name="Heading 2 2 2" xfId="9398"/>
    <cellStyle name="Heading 2 2 2 2" xfId="9399"/>
    <cellStyle name="Heading 2 2 3" xfId="9400"/>
    <cellStyle name="Heading 2 2 3 2" xfId="9401"/>
    <cellStyle name="Heading 2 2 3 3" xfId="9402"/>
    <cellStyle name="Heading 2 2 3 4" xfId="9403"/>
    <cellStyle name="Heading 2 2 4" xfId="9404"/>
    <cellStyle name="Heading 2 3" xfId="9405"/>
    <cellStyle name="Heading 2 3 2" xfId="9406"/>
    <cellStyle name="Heading 2 3 3" xfId="9407"/>
    <cellStyle name="Heading 2 3 4" xfId="9408"/>
    <cellStyle name="Heading 2 4" xfId="9409"/>
    <cellStyle name="Heading 2 4 2" xfId="9410"/>
    <cellStyle name="Heading 2 5" xfId="9411"/>
    <cellStyle name="Heading 2 6" xfId="9412"/>
    <cellStyle name="Heading 2 9" xfId="9413"/>
    <cellStyle name="Heading 2 9 2" xfId="9414"/>
    <cellStyle name="Heading 3 2" xfId="9415"/>
    <cellStyle name="Heading 3 2 2" xfId="9416"/>
    <cellStyle name="Heading 3 2 2 2" xfId="9417"/>
    <cellStyle name="Heading 3 2 3" xfId="9418"/>
    <cellStyle name="Heading 3 2 4" xfId="9419"/>
    <cellStyle name="Heading 3 3" xfId="9420"/>
    <cellStyle name="Heading 3 3 2" xfId="9421"/>
    <cellStyle name="Heading 3 3 3" xfId="9422"/>
    <cellStyle name="Heading 3 3 4" xfId="9423"/>
    <cellStyle name="Heading 3 4" xfId="9424"/>
    <cellStyle name="Heading 3 5" xfId="9425"/>
    <cellStyle name="Heading 3 6" xfId="9426"/>
    <cellStyle name="Heading 3 7" xfId="9427"/>
    <cellStyle name="Heading 4 2" xfId="9428"/>
    <cellStyle name="Heading 4 2 2" xfId="9429"/>
    <cellStyle name="Heading 4 2 2 2" xfId="9430"/>
    <cellStyle name="Heading 4 2 3" xfId="9431"/>
    <cellStyle name="Heading 4 2 4" xfId="9432"/>
    <cellStyle name="Heading 4 3" xfId="9433"/>
    <cellStyle name="Heading 4 3 2" xfId="9434"/>
    <cellStyle name="Heading 4 3 3" xfId="9435"/>
    <cellStyle name="Heading 4 3 4" xfId="9436"/>
    <cellStyle name="Heading 4 4" xfId="9437"/>
    <cellStyle name="Heading 4 5" xfId="9438"/>
    <cellStyle name="Heading 4 6" xfId="9439"/>
    <cellStyle name="Heading 4 7" xfId="9440"/>
    <cellStyle name="Heading1" xfId="314"/>
    <cellStyle name="Heading1 2" xfId="315"/>
    <cellStyle name="Heading1 2 2" xfId="9441"/>
    <cellStyle name="Heading1 3" xfId="316"/>
    <cellStyle name="Heading1 3 2" xfId="9442"/>
    <cellStyle name="Heading1 4" xfId="9443"/>
    <cellStyle name="Heading1 5" xfId="9444"/>
    <cellStyle name="Heading1 6" xfId="9445"/>
    <cellStyle name="Heading1 7" xfId="9446"/>
    <cellStyle name="Heading1 8" xfId="9447"/>
    <cellStyle name="Heading1_4.32E Depreciation Study Robs file" xfId="9448"/>
    <cellStyle name="Heading2" xfId="317"/>
    <cellStyle name="Heading2 2" xfId="318"/>
    <cellStyle name="Heading2 2 2" xfId="9449"/>
    <cellStyle name="Heading2 3" xfId="319"/>
    <cellStyle name="Heading2 3 2" xfId="9450"/>
    <cellStyle name="Heading2 4" xfId="9451"/>
    <cellStyle name="Heading2 5" xfId="9452"/>
    <cellStyle name="Heading2 6" xfId="9453"/>
    <cellStyle name="Heading2 7" xfId="9454"/>
    <cellStyle name="Heading2 8" xfId="9455"/>
    <cellStyle name="Heading2_4.32E Depreciation Study Robs file" xfId="9456"/>
    <cellStyle name="HeadlineStyle" xfId="9457"/>
    <cellStyle name="HeadlineStyle 2" xfId="9458"/>
    <cellStyle name="HeadlineStyleJustified" xfId="9459"/>
    <cellStyle name="HeadlineStyleJustified 2" xfId="9460"/>
    <cellStyle name="Hyperlink 2" xfId="9461"/>
    <cellStyle name="Hyperlink 3" xfId="9462"/>
    <cellStyle name="Hyperlink_Net of cust chrg" xfId="9463"/>
    <cellStyle name="Input [yellow]" xfId="320"/>
    <cellStyle name="Input [yellow] 2" xfId="321"/>
    <cellStyle name="Input [yellow] 2 2" xfId="9464"/>
    <cellStyle name="Input [yellow] 2 2 2" xfId="9465"/>
    <cellStyle name="Input [yellow] 2 2 3" xfId="9466"/>
    <cellStyle name="Input [yellow] 2 2 4" xfId="9467"/>
    <cellStyle name="Input [yellow] 2 2 5" xfId="9468"/>
    <cellStyle name="Input [yellow] 2 3" xfId="9469"/>
    <cellStyle name="Input [yellow] 2 3 2" xfId="9470"/>
    <cellStyle name="Input [yellow] 2 3 3" xfId="9471"/>
    <cellStyle name="Input [yellow] 2 3 4" xfId="9472"/>
    <cellStyle name="Input [yellow] 2 3 5" xfId="9473"/>
    <cellStyle name="Input [yellow] 2 4" xfId="9474"/>
    <cellStyle name="Input [yellow] 2 5" xfId="9475"/>
    <cellStyle name="Input [yellow] 3" xfId="322"/>
    <cellStyle name="Input [yellow] 3 2" xfId="9476"/>
    <cellStyle name="Input [yellow] 3 2 2" xfId="9477"/>
    <cellStyle name="Input [yellow] 3 2 3" xfId="9478"/>
    <cellStyle name="Input [yellow] 3 2 4" xfId="9479"/>
    <cellStyle name="Input [yellow] 3 2 5" xfId="9480"/>
    <cellStyle name="Input [yellow] 3 3" xfId="9481"/>
    <cellStyle name="Input [yellow] 3 3 2" xfId="9482"/>
    <cellStyle name="Input [yellow] 3 3 3" xfId="9483"/>
    <cellStyle name="Input [yellow] 3 3 4" xfId="9484"/>
    <cellStyle name="Input [yellow] 3 3 5" xfId="9485"/>
    <cellStyle name="Input [yellow] 3 4" xfId="9486"/>
    <cellStyle name="Input [yellow] 3 5" xfId="9487"/>
    <cellStyle name="Input [yellow] 4" xfId="323"/>
    <cellStyle name="Input [yellow] 4 2" xfId="9488"/>
    <cellStyle name="Input [yellow] 4 2 2" xfId="9489"/>
    <cellStyle name="Input [yellow] 4 2 3" xfId="9490"/>
    <cellStyle name="Input [yellow] 4 2 4" xfId="9491"/>
    <cellStyle name="Input [yellow] 4 2 5" xfId="9492"/>
    <cellStyle name="Input [yellow] 4 3" xfId="9493"/>
    <cellStyle name="Input [yellow] 4 3 2" xfId="9494"/>
    <cellStyle name="Input [yellow] 4 3 3" xfId="9495"/>
    <cellStyle name="Input [yellow] 4 3 4" xfId="9496"/>
    <cellStyle name="Input [yellow] 4 3 5" xfId="9497"/>
    <cellStyle name="Input [yellow] 4 4" xfId="9498"/>
    <cellStyle name="Input [yellow] 4 5" xfId="9499"/>
    <cellStyle name="Input [yellow] 5" xfId="9500"/>
    <cellStyle name="Input [yellow] 5 2" xfId="9501"/>
    <cellStyle name="Input [yellow] 5 2 2" xfId="9502"/>
    <cellStyle name="Input [yellow] 5 2 3" xfId="9503"/>
    <cellStyle name="Input [yellow] 5 2 4" xfId="9504"/>
    <cellStyle name="Input [yellow] 5 2 5" xfId="9505"/>
    <cellStyle name="Input [yellow] 6" xfId="9506"/>
    <cellStyle name="Input [yellow] 6 2" xfId="9507"/>
    <cellStyle name="Input [yellow] 6 3" xfId="9508"/>
    <cellStyle name="Input [yellow] 6 4" xfId="9509"/>
    <cellStyle name="Input [yellow] 6 5" xfId="9510"/>
    <cellStyle name="Input [yellow] 7" xfId="9511"/>
    <cellStyle name="Input [yellow] 8" xfId="9512"/>
    <cellStyle name="Input [yellow] 9" xfId="9513"/>
    <cellStyle name="Input [yellow]_(C) WHE Proforma with ITC cash grant 10 Yr Amort_for deferral_102809" xfId="9514"/>
    <cellStyle name="Input 10" xfId="9515"/>
    <cellStyle name="Input 10 2" xfId="9516"/>
    <cellStyle name="Input 10 3" xfId="9517"/>
    <cellStyle name="Input 10 4" xfId="9518"/>
    <cellStyle name="Input 10 5" xfId="9519"/>
    <cellStyle name="Input 11" xfId="9520"/>
    <cellStyle name="Input 12" xfId="9521"/>
    <cellStyle name="Input 13" xfId="9522"/>
    <cellStyle name="Input 13 2" xfId="9523"/>
    <cellStyle name="Input 13 3" xfId="9524"/>
    <cellStyle name="Input 13 4" xfId="9525"/>
    <cellStyle name="Input 13 5" xfId="9526"/>
    <cellStyle name="Input 14" xfId="9527"/>
    <cellStyle name="Input 14 2" xfId="9528"/>
    <cellStyle name="Input 14 3" xfId="9529"/>
    <cellStyle name="Input 14 4" xfId="9530"/>
    <cellStyle name="Input 14 5" xfId="9531"/>
    <cellStyle name="Input 15" xfId="9532"/>
    <cellStyle name="Input 16" xfId="9533"/>
    <cellStyle name="Input 17" xfId="9534"/>
    <cellStyle name="Input 18" xfId="9535"/>
    <cellStyle name="Input 19" xfId="9536"/>
    <cellStyle name="Input 2" xfId="9537"/>
    <cellStyle name="Input 2 2" xfId="9538"/>
    <cellStyle name="Input 2 2 2" xfId="9539"/>
    <cellStyle name="Input 2 2 2 2" xfId="9540"/>
    <cellStyle name="Input 2 2 2 3" xfId="9541"/>
    <cellStyle name="Input 2 2 2 4" xfId="9542"/>
    <cellStyle name="Input 2 2 2 5" xfId="9543"/>
    <cellStyle name="Input 2 2 3" xfId="9544"/>
    <cellStyle name="Input 2 3" xfId="9545"/>
    <cellStyle name="Input 2 4" xfId="9546"/>
    <cellStyle name="Input 2 5" xfId="9547"/>
    <cellStyle name="Input 2 6" xfId="9548"/>
    <cellStyle name="Input 2 7" xfId="9549"/>
    <cellStyle name="Input 20" xfId="9550"/>
    <cellStyle name="Input 21" xfId="9551"/>
    <cellStyle name="Input 22" xfId="9552"/>
    <cellStyle name="Input 23" xfId="9553"/>
    <cellStyle name="Input 24" xfId="9554"/>
    <cellStyle name="Input 25" xfId="9555"/>
    <cellStyle name="Input 26" xfId="9556"/>
    <cellStyle name="Input 27" xfId="9557"/>
    <cellStyle name="Input 28" xfId="9558"/>
    <cellStyle name="Input 3" xfId="9559"/>
    <cellStyle name="Input 3 2" xfId="9560"/>
    <cellStyle name="Input 3 3" xfId="9561"/>
    <cellStyle name="Input 3 4" xfId="9562"/>
    <cellStyle name="Input 3 5" xfId="9563"/>
    <cellStyle name="Input 3 6" xfId="9564"/>
    <cellStyle name="Input 3 7" xfId="9565"/>
    <cellStyle name="Input 3 8" xfId="9566"/>
    <cellStyle name="Input 4" xfId="9567"/>
    <cellStyle name="Input 4 2" xfId="9568"/>
    <cellStyle name="Input 4 3" xfId="9569"/>
    <cellStyle name="Input 4 4" xfId="9570"/>
    <cellStyle name="Input 5" xfId="9571"/>
    <cellStyle name="Input 5 2" xfId="9572"/>
    <cellStyle name="Input 6" xfId="9573"/>
    <cellStyle name="Input 6 2" xfId="9574"/>
    <cellStyle name="Input 7" xfId="9575"/>
    <cellStyle name="Input 7 2" xfId="9576"/>
    <cellStyle name="Input 8" xfId="9577"/>
    <cellStyle name="Input 8 2" xfId="9578"/>
    <cellStyle name="Input 9" xfId="9579"/>
    <cellStyle name="Input Cells" xfId="324"/>
    <cellStyle name="Input Cells 2" xfId="9580"/>
    <cellStyle name="Input Cells 3" xfId="9581"/>
    <cellStyle name="Input Cells Percent" xfId="325"/>
    <cellStyle name="Input Cells Percent 2" xfId="9582"/>
    <cellStyle name="Input Cells Percent 3" xfId="9583"/>
    <cellStyle name="Input Cells Percent_AURORA Total New" xfId="9584"/>
    <cellStyle name="Input Cells_4.34E Mint Farm Deferral" xfId="9585"/>
    <cellStyle name="line b - Style6" xfId="9586"/>
    <cellStyle name="Lines" xfId="326"/>
    <cellStyle name="Lines 2" xfId="327"/>
    <cellStyle name="Lines 3" xfId="9587"/>
    <cellStyle name="Lines 4" xfId="9588"/>
    <cellStyle name="Lines_Electric Rev Req Model (2009 GRC) Rebuttal" xfId="328"/>
    <cellStyle name="LINKED" xfId="329"/>
    <cellStyle name="LINKED 2" xfId="9589"/>
    <cellStyle name="LINKED 2 2" xfId="9590"/>
    <cellStyle name="LINKED 3" xfId="9591"/>
    <cellStyle name="LINKED 4" xfId="9592"/>
    <cellStyle name="Linked Cell 2" xfId="9593"/>
    <cellStyle name="Linked Cell 2 2" xfId="9594"/>
    <cellStyle name="Linked Cell 2 2 2" xfId="9595"/>
    <cellStyle name="Linked Cell 2 3" xfId="9596"/>
    <cellStyle name="Linked Cell 2 4" xfId="9597"/>
    <cellStyle name="Linked Cell 3" xfId="9598"/>
    <cellStyle name="Linked Cell 3 2" xfId="9599"/>
    <cellStyle name="Linked Cell 3 3" xfId="9600"/>
    <cellStyle name="Linked Cell 3 4" xfId="9601"/>
    <cellStyle name="Linked Cell 4" xfId="9602"/>
    <cellStyle name="Linked Cell 5" xfId="9603"/>
    <cellStyle name="Linked Cell 6" xfId="9604"/>
    <cellStyle name="Linked Cell 7" xfId="9605"/>
    <cellStyle name="Millares [0]_2AV_M_M " xfId="9606"/>
    <cellStyle name="Millares_2AV_M_M " xfId="9607"/>
    <cellStyle name="modified border" xfId="330"/>
    <cellStyle name="modified border 2" xfId="331"/>
    <cellStyle name="modified border 2 2" xfId="9608"/>
    <cellStyle name="modified border 2 3" xfId="9609"/>
    <cellStyle name="modified border 3" xfId="332"/>
    <cellStyle name="modified border 3 2" xfId="9610"/>
    <cellStyle name="modified border 3 3" xfId="9611"/>
    <cellStyle name="modified border 4" xfId="333"/>
    <cellStyle name="modified border 4 2" xfId="9612"/>
    <cellStyle name="modified border 4 3" xfId="9613"/>
    <cellStyle name="modified border 5" xfId="9614"/>
    <cellStyle name="modified border 5 2" xfId="9615"/>
    <cellStyle name="modified border 6" xfId="9616"/>
    <cellStyle name="modified border 7" xfId="9617"/>
    <cellStyle name="modified border 8" xfId="9618"/>
    <cellStyle name="modified border_4.34E Mint Farm Deferral" xfId="9619"/>
    <cellStyle name="modified border1" xfId="334"/>
    <cellStyle name="modified border1 2" xfId="335"/>
    <cellStyle name="modified border1 2 2" xfId="9620"/>
    <cellStyle name="modified border1 2 3" xfId="9621"/>
    <cellStyle name="modified border1 3" xfId="336"/>
    <cellStyle name="modified border1 3 2" xfId="9622"/>
    <cellStyle name="modified border1 3 3" xfId="9623"/>
    <cellStyle name="modified border1 4" xfId="337"/>
    <cellStyle name="modified border1 4 2" xfId="9624"/>
    <cellStyle name="modified border1 4 3" xfId="9625"/>
    <cellStyle name="modified border1 5" xfId="9626"/>
    <cellStyle name="modified border1 5 2" xfId="9627"/>
    <cellStyle name="modified border1 6" xfId="9628"/>
    <cellStyle name="modified border1 7" xfId="9629"/>
    <cellStyle name="modified border1 8" xfId="9630"/>
    <cellStyle name="modified border1_4.34E Mint Farm Deferral" xfId="9631"/>
    <cellStyle name="Moneda [0]_2AV_M_M " xfId="9632"/>
    <cellStyle name="Moneda_2AV_M_M " xfId="9633"/>
    <cellStyle name="Neutral 2" xfId="9634"/>
    <cellStyle name="Neutral 2 2" xfId="9635"/>
    <cellStyle name="Neutral 2 2 2" xfId="9636"/>
    <cellStyle name="Neutral 2 3" xfId="9637"/>
    <cellStyle name="Neutral 2 4" xfId="9638"/>
    <cellStyle name="Neutral 3" xfId="9639"/>
    <cellStyle name="Neutral 3 2" xfId="9640"/>
    <cellStyle name="Neutral 3 3" xfId="9641"/>
    <cellStyle name="Neutral 3 4" xfId="9642"/>
    <cellStyle name="Neutral 4" xfId="9643"/>
    <cellStyle name="Neutral 5" xfId="9644"/>
    <cellStyle name="Neutral 6" xfId="9645"/>
    <cellStyle name="Neutral 7" xfId="9646"/>
    <cellStyle name="no dec" xfId="338"/>
    <cellStyle name="no dec 2" xfId="339"/>
    <cellStyle name="no dec 2 2" xfId="9647"/>
    <cellStyle name="no dec 3" xfId="340"/>
    <cellStyle name="no dec 4" xfId="9648"/>
    <cellStyle name="Normal" xfId="0" builtinId="0"/>
    <cellStyle name="Normal - Style1" xfId="341"/>
    <cellStyle name="Normal - Style1 2" xfId="342"/>
    <cellStyle name="Normal - Style1 2 2" xfId="9649"/>
    <cellStyle name="Normal - Style1 2 2 2" xfId="9650"/>
    <cellStyle name="Normal - Style1 2 2 3" xfId="9651"/>
    <cellStyle name="Normal - Style1 2 3" xfId="9652"/>
    <cellStyle name="Normal - Style1 2 4" xfId="9653"/>
    <cellStyle name="Normal - Style1 3" xfId="343"/>
    <cellStyle name="Normal - Style1 3 2" xfId="9654"/>
    <cellStyle name="Normal - Style1 3 2 2" xfId="9655"/>
    <cellStyle name="Normal - Style1 3 3" xfId="9656"/>
    <cellStyle name="Normal - Style1 3 4" xfId="9657"/>
    <cellStyle name="Normal - Style1 4" xfId="344"/>
    <cellStyle name="Normal - Style1 4 2" xfId="9658"/>
    <cellStyle name="Normal - Style1 4 2 2" xfId="9659"/>
    <cellStyle name="Normal - Style1 4 3" xfId="9660"/>
    <cellStyle name="Normal - Style1 4 4" xfId="9661"/>
    <cellStyle name="Normal - Style1 5" xfId="345"/>
    <cellStyle name="Normal - Style1 5 2" xfId="9662"/>
    <cellStyle name="Normal - Style1 5 2 2" xfId="9663"/>
    <cellStyle name="Normal - Style1 5 2 3" xfId="9664"/>
    <cellStyle name="Normal - Style1 5 3" xfId="9665"/>
    <cellStyle name="Normal - Style1 5 4" xfId="9666"/>
    <cellStyle name="Normal - Style1 5 5" xfId="9667"/>
    <cellStyle name="Normal - Style1 6" xfId="9668"/>
    <cellStyle name="Normal - Style1 6 2" xfId="9669"/>
    <cellStyle name="Normal - Style1 6 2 2" xfId="9670"/>
    <cellStyle name="Normal - Style1 6 3" xfId="9671"/>
    <cellStyle name="Normal - Style1 6 4" xfId="9672"/>
    <cellStyle name="Normal - Style1 7" xfId="9673"/>
    <cellStyle name="Normal - Style1 7 2" xfId="9674"/>
    <cellStyle name="Normal - Style1 7 2 2" xfId="9675"/>
    <cellStyle name="Normal - Style1 7 3" xfId="9676"/>
    <cellStyle name="Normal - Style1 8" xfId="9677"/>
    <cellStyle name="Normal - Style1 9" xfId="9678"/>
    <cellStyle name="Normal - Style1_(C) WHE Proforma with ITC cash grant 10 Yr Amort_for deferral_102809" xfId="9679"/>
    <cellStyle name="Normal 1" xfId="9680"/>
    <cellStyle name="Normal 1 2" xfId="9681"/>
    <cellStyle name="Normal 1 2 2" xfId="9682"/>
    <cellStyle name="Normal 1 3" xfId="9683"/>
    <cellStyle name="Normal 1 3 2" xfId="9684"/>
    <cellStyle name="Normal 1 4" xfId="9685"/>
    <cellStyle name="Normal 10" xfId="346"/>
    <cellStyle name="Normal 10 10" xfId="9686"/>
    <cellStyle name="Normal 10 2" xfId="347"/>
    <cellStyle name="Normal 10 2 2" xfId="9687"/>
    <cellStyle name="Normal 10 2 2 2" xfId="9688"/>
    <cellStyle name="Normal 10 2 2 3" xfId="9689"/>
    <cellStyle name="Normal 10 2 3" xfId="9690"/>
    <cellStyle name="Normal 10 2 4" xfId="9691"/>
    <cellStyle name="Normal 10 3" xfId="9692"/>
    <cellStyle name="Normal 10 3 2" xfId="9693"/>
    <cellStyle name="Normal 10 3 2 2" xfId="9694"/>
    <cellStyle name="Normal 10 3 3" xfId="9695"/>
    <cellStyle name="Normal 10 3 4" xfId="9696"/>
    <cellStyle name="Normal 10 4" xfId="9697"/>
    <cellStyle name="Normal 10 4 2" xfId="9698"/>
    <cellStyle name="Normal 10 4 2 2" xfId="9699"/>
    <cellStyle name="Normal 10 4 3" xfId="9700"/>
    <cellStyle name="Normal 10 5" xfId="9701"/>
    <cellStyle name="Normal 10 5 2" xfId="9702"/>
    <cellStyle name="Normal 10 5 3" xfId="9703"/>
    <cellStyle name="Normal 10 6" xfId="9704"/>
    <cellStyle name="Normal 10 6 2" xfId="9705"/>
    <cellStyle name="Normal 10 7" xfId="9706"/>
    <cellStyle name="Normal 10 8" xfId="9707"/>
    <cellStyle name="Normal 10 9" xfId="9708"/>
    <cellStyle name="Normal 10_ Price Inputs" xfId="9709"/>
    <cellStyle name="Normal 100" xfId="9710"/>
    <cellStyle name="Normal 101" xfId="9711"/>
    <cellStyle name="Normal 102" xfId="9712"/>
    <cellStyle name="Normal 103" xfId="9713"/>
    <cellStyle name="Normal 104" xfId="9714"/>
    <cellStyle name="Normal 105" xfId="9715"/>
    <cellStyle name="Normal 106" xfId="9716"/>
    <cellStyle name="Normal 107" xfId="9717"/>
    <cellStyle name="Normal 108" xfId="9718"/>
    <cellStyle name="Normal 109" xfId="9719"/>
    <cellStyle name="Normal 11" xfId="348"/>
    <cellStyle name="Normal 11 2" xfId="9720"/>
    <cellStyle name="Normal 11 2 2" xfId="9721"/>
    <cellStyle name="Normal 11 2 2 2" xfId="9722"/>
    <cellStyle name="Normal 11 2 3" xfId="9723"/>
    <cellStyle name="Normal 11 3" xfId="9724"/>
    <cellStyle name="Normal 11 3 2" xfId="9725"/>
    <cellStyle name="Normal 11 3 3" xfId="9726"/>
    <cellStyle name="Normal 11 4" xfId="9727"/>
    <cellStyle name="Normal 11 4 2" xfId="9728"/>
    <cellStyle name="Normal 11 5" xfId="9729"/>
    <cellStyle name="Normal 11 6" xfId="9730"/>
    <cellStyle name="Normal 11 7" xfId="9731"/>
    <cellStyle name="Normal 11 8" xfId="9732"/>
    <cellStyle name="Normal 11_16.37E Wild Horse Expansion DeferralRevwrkingfile SF" xfId="9733"/>
    <cellStyle name="Normal 110" xfId="9734"/>
    <cellStyle name="Normal 111" xfId="349"/>
    <cellStyle name="Normal 112" xfId="9735"/>
    <cellStyle name="Normal 112 2" xfId="9736"/>
    <cellStyle name="Normal 113" xfId="9737"/>
    <cellStyle name="Normal 114" xfId="9738"/>
    <cellStyle name="Normal 115" xfId="9739"/>
    <cellStyle name="Normal 116" xfId="9740"/>
    <cellStyle name="Normal 116 2" xfId="9741"/>
    <cellStyle name="Normal 117" xfId="9742"/>
    <cellStyle name="Normal 118" xfId="9743"/>
    <cellStyle name="Normal 119" xfId="9744"/>
    <cellStyle name="Normal 12" xfId="350"/>
    <cellStyle name="Normal 12 2" xfId="9745"/>
    <cellStyle name="Normal 12 2 2" xfId="9746"/>
    <cellStyle name="Normal 12 2 2 2" xfId="9747"/>
    <cellStyle name="Normal 12 2 3" xfId="9748"/>
    <cellStyle name="Normal 12 3" xfId="9749"/>
    <cellStyle name="Normal 12 3 2" xfId="9750"/>
    <cellStyle name="Normal 12 3 3" xfId="9751"/>
    <cellStyle name="Normal 12 4" xfId="9752"/>
    <cellStyle name="Normal 12 4 2" xfId="9753"/>
    <cellStyle name="Normal 12 5" xfId="9754"/>
    <cellStyle name="Normal 12 6" xfId="9755"/>
    <cellStyle name="Normal 12 7" xfId="9756"/>
    <cellStyle name="Normal 12_2011 CBR Rev Calc by schedule" xfId="9757"/>
    <cellStyle name="Normal 120" xfId="9758"/>
    <cellStyle name="Normal 121" xfId="9759"/>
    <cellStyle name="Normal 122" xfId="9760"/>
    <cellStyle name="Normal 123" xfId="9761"/>
    <cellStyle name="Normal 124" xfId="9762"/>
    <cellStyle name="Normal 125" xfId="9763"/>
    <cellStyle name="Normal 126" xfId="9764"/>
    <cellStyle name="Normal 127" xfId="9765"/>
    <cellStyle name="Normal 128" xfId="9766"/>
    <cellStyle name="Normal 129" xfId="9767"/>
    <cellStyle name="Normal 13" xfId="351"/>
    <cellStyle name="Normal 13 2" xfId="9768"/>
    <cellStyle name="Normal 13 2 2" xfId="9769"/>
    <cellStyle name="Normal 13 2 2 2" xfId="9770"/>
    <cellStyle name="Normal 13 2 3" xfId="9771"/>
    <cellStyle name="Normal 13 3" xfId="9772"/>
    <cellStyle name="Normal 13 3 2" xfId="9773"/>
    <cellStyle name="Normal 13 3 3" xfId="9774"/>
    <cellStyle name="Normal 13 4" xfId="9775"/>
    <cellStyle name="Normal 13 4 2" xfId="9776"/>
    <cellStyle name="Normal 13 5" xfId="9777"/>
    <cellStyle name="Normal 13 6" xfId="9778"/>
    <cellStyle name="Normal 13 7" xfId="9779"/>
    <cellStyle name="Normal 13_2011 CBR Rev Calc by schedule" xfId="9780"/>
    <cellStyle name="Normal 130" xfId="9781"/>
    <cellStyle name="Normal 131" xfId="9782"/>
    <cellStyle name="Normal 132" xfId="9783"/>
    <cellStyle name="Normal 133" xfId="9784"/>
    <cellStyle name="Normal 134" xfId="9785"/>
    <cellStyle name="Normal 135" xfId="9786"/>
    <cellStyle name="Normal 136" xfId="9787"/>
    <cellStyle name="Normal 137" xfId="9788"/>
    <cellStyle name="Normal 138" xfId="9789"/>
    <cellStyle name="Normal 139" xfId="9790"/>
    <cellStyle name="Normal 14" xfId="352"/>
    <cellStyle name="Normal 14 2" xfId="353"/>
    <cellStyle name="Normal 14 2 2" xfId="9791"/>
    <cellStyle name="Normal 14 3" xfId="9792"/>
    <cellStyle name="Normal 14 4" xfId="9793"/>
    <cellStyle name="Normal 14_2011 CBR Rev Calc by schedule" xfId="9794"/>
    <cellStyle name="Normal 140" xfId="9795"/>
    <cellStyle name="Normal 141" xfId="9796"/>
    <cellStyle name="Normal 142" xfId="9797"/>
    <cellStyle name="Normal 143" xfId="9798"/>
    <cellStyle name="Normal 144" xfId="9799"/>
    <cellStyle name="Normal 145" xfId="9800"/>
    <cellStyle name="Normal 146" xfId="9801"/>
    <cellStyle name="Normal 147" xfId="9802"/>
    <cellStyle name="Normal 148" xfId="9803"/>
    <cellStyle name="Normal 149" xfId="9804"/>
    <cellStyle name="Normal 15" xfId="577"/>
    <cellStyle name="Normal 15 2" xfId="9805"/>
    <cellStyle name="Normal 15 2 2" xfId="354"/>
    <cellStyle name="Normal 15 3" xfId="9806"/>
    <cellStyle name="Normal 15 3 2" xfId="9807"/>
    <cellStyle name="Normal 15 3 3" xfId="9808"/>
    <cellStyle name="Normal 15 4" xfId="9809"/>
    <cellStyle name="Normal 15 4 2" xfId="9810"/>
    <cellStyle name="Normal 15 5" xfId="9811"/>
    <cellStyle name="Normal 15 6" xfId="9812"/>
    <cellStyle name="Normal 15 7" xfId="355"/>
    <cellStyle name="Normal 15 8" xfId="9813"/>
    <cellStyle name="Normal 15_2011 CBR Rev Calc by schedule" xfId="9814"/>
    <cellStyle name="Normal 150" xfId="9815"/>
    <cellStyle name="Normal 151" xfId="9816"/>
    <cellStyle name="Normal 152" xfId="9817"/>
    <cellStyle name="Normal 153" xfId="9818"/>
    <cellStyle name="Normal 154" xfId="9819"/>
    <cellStyle name="Normal 16" xfId="9820"/>
    <cellStyle name="Normal 16 2" xfId="9821"/>
    <cellStyle name="Normal 16 2 2" xfId="9822"/>
    <cellStyle name="Normal 16 3" xfId="9823"/>
    <cellStyle name="Normal 16 3 2" xfId="9824"/>
    <cellStyle name="Normal 16 3 3" xfId="9825"/>
    <cellStyle name="Normal 16 4" xfId="9826"/>
    <cellStyle name="Normal 16 4 2" xfId="9827"/>
    <cellStyle name="Normal 16 5" xfId="9828"/>
    <cellStyle name="Normal 16 6" xfId="9829"/>
    <cellStyle name="Normal 16 7" xfId="9830"/>
    <cellStyle name="Normal 16_2011 CBR Rev Calc by schedule" xfId="9831"/>
    <cellStyle name="Normal 17" xfId="9832"/>
    <cellStyle name="Normal 17 2" xfId="9833"/>
    <cellStyle name="Normal 17 2 2" xfId="9834"/>
    <cellStyle name="Normal 17 3" xfId="9835"/>
    <cellStyle name="Normal 17 3 2" xfId="9836"/>
    <cellStyle name="Normal 17 4" xfId="9837"/>
    <cellStyle name="Normal 17 5" xfId="9838"/>
    <cellStyle name="Normal 17 6" xfId="9839"/>
    <cellStyle name="Normal 18" xfId="9840"/>
    <cellStyle name="Normal 18 2" xfId="9841"/>
    <cellStyle name="Normal 18 2 2" xfId="9842"/>
    <cellStyle name="Normal 18 3" xfId="9843"/>
    <cellStyle name="Normal 18 3 2" xfId="9844"/>
    <cellStyle name="Normal 18 4" xfId="9845"/>
    <cellStyle name="Normal 18 5" xfId="9846"/>
    <cellStyle name="Normal 19" xfId="9847"/>
    <cellStyle name="Normal 19 2" xfId="9848"/>
    <cellStyle name="Normal 19 2 2" xfId="9849"/>
    <cellStyle name="Normal 19 3" xfId="9850"/>
    <cellStyle name="Normal 19 3 2" xfId="9851"/>
    <cellStyle name="Normal 19 4" xfId="9852"/>
    <cellStyle name="Normal 2" xfId="543"/>
    <cellStyle name="Normal 2 10" xfId="9853"/>
    <cellStyle name="Normal 2 10 2" xfId="9854"/>
    <cellStyle name="Normal 2 10 2 2" xfId="9855"/>
    <cellStyle name="Normal 2 10 3" xfId="9856"/>
    <cellStyle name="Normal 2 11" xfId="9857"/>
    <cellStyle name="Normal 2 11 2" xfId="9858"/>
    <cellStyle name="Normal 2 12" xfId="9859"/>
    <cellStyle name="Normal 2 12 2" xfId="9860"/>
    <cellStyle name="Normal 2 13" xfId="9861"/>
    <cellStyle name="Normal 2 13 2" xfId="9862"/>
    <cellStyle name="Normal 2 14" xfId="9863"/>
    <cellStyle name="Normal 2 15" xfId="9864"/>
    <cellStyle name="Normal 2 2" xfId="356"/>
    <cellStyle name="Normal 2 2 10" xfId="9865"/>
    <cellStyle name="Normal 2 2 11" xfId="9866"/>
    <cellStyle name="Normal 2 2 2" xfId="357"/>
    <cellStyle name="Normal 2 2 2 2" xfId="9867"/>
    <cellStyle name="Normal 2 2 2 2 2" xfId="9868"/>
    <cellStyle name="Normal 2 2 2 2 2 2" xfId="9869"/>
    <cellStyle name="Normal 2 2 2 2 3" xfId="9870"/>
    <cellStyle name="Normal 2 2 2 2 3 2" xfId="9871"/>
    <cellStyle name="Normal 2 2 2 2 4" xfId="9872"/>
    <cellStyle name="Normal 2 2 2 3" xfId="9873"/>
    <cellStyle name="Normal 2 2 2 3 2" xfId="9874"/>
    <cellStyle name="Normal 2 2 2 3 2 2" xfId="9875"/>
    <cellStyle name="Normal 2 2 2 3 3" xfId="9876"/>
    <cellStyle name="Normal 2 2 2 3 3 2" xfId="9877"/>
    <cellStyle name="Normal 2 2 2 3 4" xfId="9878"/>
    <cellStyle name="Normal 2 2 2 4" xfId="9879"/>
    <cellStyle name="Normal 2 2 2 4 2" xfId="9880"/>
    <cellStyle name="Normal 2 2 2 5" xfId="9881"/>
    <cellStyle name="Normal 2 2 2 5 2" xfId="9882"/>
    <cellStyle name="Normal 2 2 2 6" xfId="9883"/>
    <cellStyle name="Normal 2 2 2 7" xfId="9884"/>
    <cellStyle name="Normal 2 2 2_Chelan PUD Power Costs (8-10)" xfId="9885"/>
    <cellStyle name="Normal 2 2 3" xfId="358"/>
    <cellStyle name="Normal 2 2 3 2" xfId="9886"/>
    <cellStyle name="Normal 2 2 3 2 2" xfId="9887"/>
    <cellStyle name="Normal 2 2 3 3" xfId="9888"/>
    <cellStyle name="Normal 2 2 3 3 2" xfId="9889"/>
    <cellStyle name="Normal 2 2 3 4" xfId="9890"/>
    <cellStyle name="Normal 2 2 4" xfId="9891"/>
    <cellStyle name="Normal 2 2 4 2" xfId="9892"/>
    <cellStyle name="Normal 2 2 5" xfId="9893"/>
    <cellStyle name="Normal 2 2 6" xfId="9894"/>
    <cellStyle name="Normal 2 2 7" xfId="9895"/>
    <cellStyle name="Normal 2 2 8" xfId="9896"/>
    <cellStyle name="Normal 2 2 9" xfId="9897"/>
    <cellStyle name="Normal 2 2_ Price Inputs" xfId="9898"/>
    <cellStyle name="Normal 2 3" xfId="359"/>
    <cellStyle name="Normal 2 3 2" xfId="9899"/>
    <cellStyle name="Normal 2 3 2 2" xfId="9900"/>
    <cellStyle name="Normal 2 3 3" xfId="9901"/>
    <cellStyle name="Normal 2 3 3 2" xfId="9902"/>
    <cellStyle name="Normal 2 3 4" xfId="9903"/>
    <cellStyle name="Normal 2 4" xfId="360"/>
    <cellStyle name="Normal 2 4 2" xfId="9904"/>
    <cellStyle name="Normal 2 4 2 2" xfId="9905"/>
    <cellStyle name="Normal 2 4 3" xfId="9906"/>
    <cellStyle name="Normal 2 4 3 2" xfId="9907"/>
    <cellStyle name="Normal 2 4 4" xfId="9908"/>
    <cellStyle name="Normal 2 5" xfId="361"/>
    <cellStyle name="Normal 2 5 2" xfId="9909"/>
    <cellStyle name="Normal 2 5 2 2" xfId="9910"/>
    <cellStyle name="Normal 2 5 3" xfId="9911"/>
    <cellStyle name="Normal 2 5 3 2" xfId="9912"/>
    <cellStyle name="Normal 2 5 4" xfId="9913"/>
    <cellStyle name="Normal 2 6" xfId="362"/>
    <cellStyle name="Normal 2 6 2" xfId="9914"/>
    <cellStyle name="Normal 2 6 2 2" xfId="9915"/>
    <cellStyle name="Normal 2 6 3" xfId="9916"/>
    <cellStyle name="Normal 2 6 4" xfId="9917"/>
    <cellStyle name="Normal 2 6 5" xfId="9918"/>
    <cellStyle name="Normal 2 6 6" xfId="9919"/>
    <cellStyle name="Normal 2 7" xfId="363"/>
    <cellStyle name="Normal 2 7 2" xfId="9920"/>
    <cellStyle name="Normal 2 7 2 2" xfId="9921"/>
    <cellStyle name="Normal 2 7 3" xfId="9922"/>
    <cellStyle name="Normal 2 7 4" xfId="9923"/>
    <cellStyle name="Normal 2 8" xfId="542"/>
    <cellStyle name="Normal 2 8 2" xfId="9924"/>
    <cellStyle name="Normal 2 8 2 2" xfId="9925"/>
    <cellStyle name="Normal 2 8 2 2 2" xfId="9926"/>
    <cellStyle name="Normal 2 8 2 3" xfId="9927"/>
    <cellStyle name="Normal 2 8 3" xfId="9928"/>
    <cellStyle name="Normal 2 8 3 2" xfId="9929"/>
    <cellStyle name="Normal 2 8 4" xfId="9930"/>
    <cellStyle name="Normal 2 8 5" xfId="9931"/>
    <cellStyle name="Normal 2 9" xfId="9932"/>
    <cellStyle name="Normal 2 9 2" xfId="9933"/>
    <cellStyle name="Normal 2 9 2 2" xfId="9934"/>
    <cellStyle name="Normal 2 9 3" xfId="9935"/>
    <cellStyle name="Normal 2 9 4" xfId="9936"/>
    <cellStyle name="Normal 2_16.37E Wild Horse Expansion DeferralRevwrkingfile SF" xfId="9937"/>
    <cellStyle name="Normal 20" xfId="9938"/>
    <cellStyle name="Normal 20 2" xfId="9939"/>
    <cellStyle name="Normal 20 2 2" xfId="9940"/>
    <cellStyle name="Normal 20 3" xfId="9941"/>
    <cellStyle name="Normal 20 3 2" xfId="9942"/>
    <cellStyle name="Normal 20 4" xfId="9943"/>
    <cellStyle name="Normal 20 4 2" xfId="9944"/>
    <cellStyle name="Normal 20 5" xfId="9945"/>
    <cellStyle name="Normal 20 6" xfId="9946"/>
    <cellStyle name="Normal 20 7" xfId="9947"/>
    <cellStyle name="Normal 21" xfId="9948"/>
    <cellStyle name="Normal 21 2" xfId="9949"/>
    <cellStyle name="Normal 21 2 2" xfId="9950"/>
    <cellStyle name="Normal 21 2 3" xfId="9951"/>
    <cellStyle name="Normal 21 3" xfId="9952"/>
    <cellStyle name="Normal 21 3 2" xfId="9953"/>
    <cellStyle name="Normal 21 4" xfId="9954"/>
    <cellStyle name="Normal 21 5" xfId="9955"/>
    <cellStyle name="Normal 21 6" xfId="9956"/>
    <cellStyle name="Normal 21_4 31E Reg Asset  Liab and EXH D" xfId="9957"/>
    <cellStyle name="Normal 22" xfId="9958"/>
    <cellStyle name="Normal 22 2" xfId="9959"/>
    <cellStyle name="Normal 22 2 2" xfId="9960"/>
    <cellStyle name="Normal 22 2 3" xfId="9961"/>
    <cellStyle name="Normal 22 3" xfId="9962"/>
    <cellStyle name="Normal 22 3 2" xfId="9963"/>
    <cellStyle name="Normal 22 4" xfId="9964"/>
    <cellStyle name="Normal 22 5" xfId="9965"/>
    <cellStyle name="Normal 22 6" xfId="9966"/>
    <cellStyle name="Normal 23" xfId="9967"/>
    <cellStyle name="Normal 23 2" xfId="9968"/>
    <cellStyle name="Normal 23 2 2" xfId="9969"/>
    <cellStyle name="Normal 23 2 3" xfId="9970"/>
    <cellStyle name="Normal 23 3" xfId="9971"/>
    <cellStyle name="Normal 23 3 2" xfId="9972"/>
    <cellStyle name="Normal 23 4" xfId="9973"/>
    <cellStyle name="Normal 23 5" xfId="9974"/>
    <cellStyle name="Normal 23 6" xfId="9975"/>
    <cellStyle name="Normal 24" xfId="9976"/>
    <cellStyle name="Normal 24 2" xfId="9977"/>
    <cellStyle name="Normal 24 2 2" xfId="9978"/>
    <cellStyle name="Normal 24 2 3" xfId="9979"/>
    <cellStyle name="Normal 24 3" xfId="9980"/>
    <cellStyle name="Normal 24 3 2" xfId="9981"/>
    <cellStyle name="Normal 24 4" xfId="9982"/>
    <cellStyle name="Normal 24 5" xfId="9983"/>
    <cellStyle name="Normal 25" xfId="9984"/>
    <cellStyle name="Normal 25 2" xfId="9985"/>
    <cellStyle name="Normal 25 2 2" xfId="9986"/>
    <cellStyle name="Normal 25 2 3" xfId="9987"/>
    <cellStyle name="Normal 25 3" xfId="9988"/>
    <cellStyle name="Normal 25 3 2" xfId="9989"/>
    <cellStyle name="Normal 25 4" xfId="9990"/>
    <cellStyle name="Normal 25 5" xfId="9991"/>
    <cellStyle name="Normal 26" xfId="9992"/>
    <cellStyle name="Normal 26 2" xfId="9993"/>
    <cellStyle name="Normal 26 2 2" xfId="9994"/>
    <cellStyle name="Normal 26 2 3" xfId="9995"/>
    <cellStyle name="Normal 26 3" xfId="9996"/>
    <cellStyle name="Normal 26 3 2" xfId="9997"/>
    <cellStyle name="Normal 26 4" xfId="9998"/>
    <cellStyle name="Normal 26 5" xfId="9999"/>
    <cellStyle name="Normal 26 6" xfId="10000"/>
    <cellStyle name="Normal 27" xfId="10001"/>
    <cellStyle name="Normal 27 2" xfId="10002"/>
    <cellStyle name="Normal 27 2 2" xfId="10003"/>
    <cellStyle name="Normal 27 2 3" xfId="10004"/>
    <cellStyle name="Normal 27 3" xfId="10005"/>
    <cellStyle name="Normal 27 3 2" xfId="10006"/>
    <cellStyle name="Normal 27 4" xfId="10007"/>
    <cellStyle name="Normal 27 5" xfId="10008"/>
    <cellStyle name="Normal 28" xfId="10009"/>
    <cellStyle name="Normal 28 2" xfId="10010"/>
    <cellStyle name="Normal 28 2 2" xfId="10011"/>
    <cellStyle name="Normal 28 2 3" xfId="10012"/>
    <cellStyle name="Normal 28 3" xfId="10013"/>
    <cellStyle name="Normal 28 3 2" xfId="10014"/>
    <cellStyle name="Normal 28 4" xfId="10015"/>
    <cellStyle name="Normal 28 5" xfId="10016"/>
    <cellStyle name="Normal 29" xfId="10017"/>
    <cellStyle name="Normal 29 2" xfId="10018"/>
    <cellStyle name="Normal 29 2 2" xfId="10019"/>
    <cellStyle name="Normal 29 2 3" xfId="10020"/>
    <cellStyle name="Normal 29 3" xfId="10021"/>
    <cellStyle name="Normal 29 3 2" xfId="10022"/>
    <cellStyle name="Normal 29 4" xfId="10023"/>
    <cellStyle name="Normal 29 5" xfId="10024"/>
    <cellStyle name="Normal 3" xfId="364"/>
    <cellStyle name="Normal 3 10" xfId="10025"/>
    <cellStyle name="Normal 3 10 2" xfId="10026"/>
    <cellStyle name="Normal 3 11" xfId="10027"/>
    <cellStyle name="Normal 3 11 2" xfId="10028"/>
    <cellStyle name="Normal 3 12" xfId="10029"/>
    <cellStyle name="Normal 3 13" xfId="10030"/>
    <cellStyle name="Normal 3 2" xfId="365"/>
    <cellStyle name="Normal 3 2 2" xfId="10031"/>
    <cellStyle name="Normal 3 2 2 2" xfId="10032"/>
    <cellStyle name="Normal 3 2 3" xfId="10033"/>
    <cellStyle name="Normal 3 2 3 2" xfId="10034"/>
    <cellStyle name="Normal 3 2 4" xfId="10035"/>
    <cellStyle name="Normal 3 2 5" xfId="10036"/>
    <cellStyle name="Normal 3 2 6" xfId="10037"/>
    <cellStyle name="Normal 3 2_Chelan PUD Power Costs (8-10)" xfId="10038"/>
    <cellStyle name="Normal 3 3" xfId="366"/>
    <cellStyle name="Normal 3 3 2" xfId="10039"/>
    <cellStyle name="Normal 3 3 2 2" xfId="10040"/>
    <cellStyle name="Normal 3 3 2 3" xfId="10041"/>
    <cellStyle name="Normal 3 3 3" xfId="10042"/>
    <cellStyle name="Normal 3 3 4" xfId="10043"/>
    <cellStyle name="Normal 3 3 5" xfId="10044"/>
    <cellStyle name="Normal 3 3 6" xfId="10045"/>
    <cellStyle name="Normal 3 4" xfId="367"/>
    <cellStyle name="Normal 3 4 2" xfId="10046"/>
    <cellStyle name="Normal 3 4 2 2" xfId="10047"/>
    <cellStyle name="Normal 3 4 3" xfId="10048"/>
    <cellStyle name="Normal 3 4 3 2" xfId="10049"/>
    <cellStyle name="Normal 3 4 4" xfId="10050"/>
    <cellStyle name="Normal 3 4 4 2" xfId="10051"/>
    <cellStyle name="Normal 3 4 5" xfId="10052"/>
    <cellStyle name="Normal 3 5" xfId="368"/>
    <cellStyle name="Normal 3 5 2" xfId="10053"/>
    <cellStyle name="Normal 3 5 3" xfId="10054"/>
    <cellStyle name="Normal 3 6" xfId="369"/>
    <cellStyle name="Normal 3 6 2" xfId="10055"/>
    <cellStyle name="Normal 3 7" xfId="10056"/>
    <cellStyle name="Normal 3 7 2" xfId="10057"/>
    <cellStyle name="Normal 3 8" xfId="10058"/>
    <cellStyle name="Normal 3 8 2" xfId="10059"/>
    <cellStyle name="Normal 3 9" xfId="10060"/>
    <cellStyle name="Normal 3 9 2" xfId="10061"/>
    <cellStyle name="Normal 3_ Price Inputs" xfId="10062"/>
    <cellStyle name="Normal 30" xfId="10063"/>
    <cellStyle name="Normal 30 2" xfId="10064"/>
    <cellStyle name="Normal 30 2 2" xfId="10065"/>
    <cellStyle name="Normal 30 2 3" xfId="10066"/>
    <cellStyle name="Normal 30 3" xfId="10067"/>
    <cellStyle name="Normal 30 3 2" xfId="10068"/>
    <cellStyle name="Normal 30 4" xfId="10069"/>
    <cellStyle name="Normal 30 5" xfId="10070"/>
    <cellStyle name="Normal 31" xfId="10071"/>
    <cellStyle name="Normal 31 2" xfId="10072"/>
    <cellStyle name="Normal 31 2 2" xfId="10073"/>
    <cellStyle name="Normal 31 2 3" xfId="10074"/>
    <cellStyle name="Normal 31 3" xfId="10075"/>
    <cellStyle name="Normal 31 3 2" xfId="10076"/>
    <cellStyle name="Normal 31 4" xfId="10077"/>
    <cellStyle name="Normal 31 5" xfId="10078"/>
    <cellStyle name="Normal 32" xfId="10079"/>
    <cellStyle name="Normal 32 2" xfId="10080"/>
    <cellStyle name="Normal 32 2 2" xfId="10081"/>
    <cellStyle name="Normal 32 2 3" xfId="10082"/>
    <cellStyle name="Normal 32 3" xfId="10083"/>
    <cellStyle name="Normal 32 3 2" xfId="10084"/>
    <cellStyle name="Normal 32 4" xfId="10085"/>
    <cellStyle name="Normal 32 5" xfId="10086"/>
    <cellStyle name="Normal 33" xfId="10087"/>
    <cellStyle name="Normal 33 2" xfId="10088"/>
    <cellStyle name="Normal 33 2 2" xfId="10089"/>
    <cellStyle name="Normal 33 2 3" xfId="10090"/>
    <cellStyle name="Normal 33 3" xfId="10091"/>
    <cellStyle name="Normal 33 3 2" xfId="10092"/>
    <cellStyle name="Normal 33 4" xfId="10093"/>
    <cellStyle name="Normal 33 5" xfId="10094"/>
    <cellStyle name="Normal 34" xfId="10095"/>
    <cellStyle name="Normal 34 2" xfId="10096"/>
    <cellStyle name="Normal 34 2 2" xfId="10097"/>
    <cellStyle name="Normal 34 2 3" xfId="10098"/>
    <cellStyle name="Normal 34 3" xfId="10099"/>
    <cellStyle name="Normal 34 3 2" xfId="10100"/>
    <cellStyle name="Normal 34 4" xfId="10101"/>
    <cellStyle name="Normal 34 5" xfId="10102"/>
    <cellStyle name="Normal 35" xfId="10103"/>
    <cellStyle name="Normal 35 2" xfId="10104"/>
    <cellStyle name="Normal 35 2 2" xfId="10105"/>
    <cellStyle name="Normal 35 2 3" xfId="10106"/>
    <cellStyle name="Normal 35 3" xfId="10107"/>
    <cellStyle name="Normal 35 3 2" xfId="10108"/>
    <cellStyle name="Normal 35 4" xfId="10109"/>
    <cellStyle name="Normal 35 5" xfId="10110"/>
    <cellStyle name="Normal 36" xfId="10111"/>
    <cellStyle name="Normal 36 2" xfId="10112"/>
    <cellStyle name="Normal 36 2 2" xfId="10113"/>
    <cellStyle name="Normal 36 2 3" xfId="10114"/>
    <cellStyle name="Normal 36 3" xfId="10115"/>
    <cellStyle name="Normal 36 3 2" xfId="10116"/>
    <cellStyle name="Normal 36 4" xfId="10117"/>
    <cellStyle name="Normal 36 5" xfId="10118"/>
    <cellStyle name="Normal 37" xfId="10119"/>
    <cellStyle name="Normal 37 2" xfId="10120"/>
    <cellStyle name="Normal 37 2 2" xfId="10121"/>
    <cellStyle name="Normal 37 2 3" xfId="10122"/>
    <cellStyle name="Normal 37 3" xfId="10123"/>
    <cellStyle name="Normal 37 3 2" xfId="10124"/>
    <cellStyle name="Normal 37 4" xfId="10125"/>
    <cellStyle name="Normal 37 5" xfId="10126"/>
    <cellStyle name="Normal 38" xfId="10127"/>
    <cellStyle name="Normal 38 2" xfId="10128"/>
    <cellStyle name="Normal 38 2 2" xfId="10129"/>
    <cellStyle name="Normal 38 2 3" xfId="10130"/>
    <cellStyle name="Normal 38 3" xfId="10131"/>
    <cellStyle name="Normal 38 3 2" xfId="10132"/>
    <cellStyle name="Normal 38 4" xfId="10133"/>
    <cellStyle name="Normal 38 5" xfId="10134"/>
    <cellStyle name="Normal 39" xfId="10135"/>
    <cellStyle name="Normal 39 2" xfId="10136"/>
    <cellStyle name="Normal 39 2 2" xfId="10137"/>
    <cellStyle name="Normal 39 2 3" xfId="10138"/>
    <cellStyle name="Normal 39 3" xfId="10139"/>
    <cellStyle name="Normal 39 3 2" xfId="10140"/>
    <cellStyle name="Normal 39 4" xfId="10141"/>
    <cellStyle name="Normal 39 5" xfId="10142"/>
    <cellStyle name="Normal 4" xfId="370"/>
    <cellStyle name="Normal 4 2" xfId="371"/>
    <cellStyle name="Normal 4 2 2" xfId="372"/>
    <cellStyle name="Normal 4 2 2 2" xfId="10143"/>
    <cellStyle name="Normal 4 2 2 3" xfId="10144"/>
    <cellStyle name="Normal 4 2 2 4" xfId="10145"/>
    <cellStyle name="Normal 4 2 3" xfId="10146"/>
    <cellStyle name="Normal 4 2 3 2" xfId="10147"/>
    <cellStyle name="Normal 4 2 4" xfId="10148"/>
    <cellStyle name="Normal 4 2 4 2" xfId="10149"/>
    <cellStyle name="Normal 4 2 5" xfId="10150"/>
    <cellStyle name="Normal 4 2 6" xfId="10151"/>
    <cellStyle name="Normal 4 3" xfId="10152"/>
    <cellStyle name="Normal 4 3 2" xfId="10153"/>
    <cellStyle name="Normal 4 4" xfId="10154"/>
    <cellStyle name="Normal 4 4 2" xfId="10155"/>
    <cellStyle name="Normal 4 5" xfId="10156"/>
    <cellStyle name="Normal 4 5 2" xfId="10157"/>
    <cellStyle name="Normal 4 6" xfId="10158"/>
    <cellStyle name="Normal 4 7" xfId="10159"/>
    <cellStyle name="Normal 4_ Price Inputs" xfId="10160"/>
    <cellStyle name="Normal 40" xfId="10161"/>
    <cellStyle name="Normal 40 2" xfId="10162"/>
    <cellStyle name="Normal 41" xfId="10163"/>
    <cellStyle name="Normal 41 2" xfId="10164"/>
    <cellStyle name="Normal 41 2 2" xfId="10165"/>
    <cellStyle name="Normal 41 3" xfId="10166"/>
    <cellStyle name="Normal 41 3 2" xfId="10167"/>
    <cellStyle name="Normal 41 4" xfId="10168"/>
    <cellStyle name="Normal 41 4 2" xfId="10169"/>
    <cellStyle name="Normal 42" xfId="10170"/>
    <cellStyle name="Normal 42 2" xfId="10171"/>
    <cellStyle name="Normal 42 2 2" xfId="10172"/>
    <cellStyle name="Normal 42 2 2 2" xfId="10173"/>
    <cellStyle name="Normal 42 2 3" xfId="10174"/>
    <cellStyle name="Normal 42 3" xfId="10175"/>
    <cellStyle name="Normal 42 3 2" xfId="10176"/>
    <cellStyle name="Normal 42 4" xfId="10177"/>
    <cellStyle name="Normal 42 4 2" xfId="10178"/>
    <cellStyle name="Normal 42 5" xfId="10179"/>
    <cellStyle name="Normal 42 5 2" xfId="10180"/>
    <cellStyle name="Normal 43" xfId="10181"/>
    <cellStyle name="Normal 43 2" xfId="10182"/>
    <cellStyle name="Normal 43 3" xfId="10183"/>
    <cellStyle name="Normal 43 3 2" xfId="10184"/>
    <cellStyle name="Normal 44" xfId="10185"/>
    <cellStyle name="Normal 44 2" xfId="10186"/>
    <cellStyle name="Normal 44 2 2" xfId="10187"/>
    <cellStyle name="Normal 44 2 2 2" xfId="10188"/>
    <cellStyle name="Normal 44 2 3" xfId="10189"/>
    <cellStyle name="Normal 44 2 4" xfId="10190"/>
    <cellStyle name="Normal 44 3" xfId="10191"/>
    <cellStyle name="Normal 44 3 2" xfId="10192"/>
    <cellStyle name="Normal 44 3 3" xfId="10193"/>
    <cellStyle name="Normal 44 4" xfId="10194"/>
    <cellStyle name="Normal 44 4 2" xfId="10195"/>
    <cellStyle name="Normal 44 5" xfId="10196"/>
    <cellStyle name="Normal 44 5 2" xfId="10197"/>
    <cellStyle name="Normal 44 6" xfId="10198"/>
    <cellStyle name="Normal 44 7" xfId="10199"/>
    <cellStyle name="Normal 45" xfId="10200"/>
    <cellStyle name="Normal 45 2" xfId="10201"/>
    <cellStyle name="Normal 45 2 2" xfId="10202"/>
    <cellStyle name="Normal 45 3" xfId="10203"/>
    <cellStyle name="Normal 45 4" xfId="10204"/>
    <cellStyle name="Normal 45 5" xfId="10205"/>
    <cellStyle name="Normal 45 6" xfId="10206"/>
    <cellStyle name="Normal 45 7" xfId="10207"/>
    <cellStyle name="Normal 46" xfId="10208"/>
    <cellStyle name="Normal 46 2" xfId="10209"/>
    <cellStyle name="Normal 46 2 2" xfId="10210"/>
    <cellStyle name="Normal 46 2 3" xfId="10211"/>
    <cellStyle name="Normal 46 3" xfId="10212"/>
    <cellStyle name="Normal 46 4" xfId="10213"/>
    <cellStyle name="Normal 46 5" xfId="10214"/>
    <cellStyle name="Normal 46 6" xfId="10215"/>
    <cellStyle name="Normal 47" xfId="10216"/>
    <cellStyle name="Normal 47 2" xfId="10217"/>
    <cellStyle name="Normal 47 2 2" xfId="10218"/>
    <cellStyle name="Normal 47 3" xfId="10219"/>
    <cellStyle name="Normal 47 3 2" xfId="10220"/>
    <cellStyle name="Normal 47 4" xfId="10221"/>
    <cellStyle name="Normal 47 4 2" xfId="10222"/>
    <cellStyle name="Normal 47 5" xfId="10223"/>
    <cellStyle name="Normal 48" xfId="10224"/>
    <cellStyle name="Normal 48 2" xfId="10225"/>
    <cellStyle name="Normal 48 2 2" xfId="10226"/>
    <cellStyle name="Normal 48 3" xfId="10227"/>
    <cellStyle name="Normal 48 3 2" xfId="10228"/>
    <cellStyle name="Normal 48 4" xfId="10229"/>
    <cellStyle name="Normal 48 4 2" xfId="10230"/>
    <cellStyle name="Normal 49" xfId="10231"/>
    <cellStyle name="Normal 49 2" xfId="10232"/>
    <cellStyle name="Normal 49 2 2" xfId="10233"/>
    <cellStyle name="Normal 49 3" xfId="10234"/>
    <cellStyle name="Normal 49 3 2" xfId="10235"/>
    <cellStyle name="Normal 49 4" xfId="10236"/>
    <cellStyle name="Normal 49 4 2" xfId="10237"/>
    <cellStyle name="Normal 5" xfId="373"/>
    <cellStyle name="Normal 5 2" xfId="10238"/>
    <cellStyle name="Normal 5 2 2" xfId="10239"/>
    <cellStyle name="Normal 5 2 3" xfId="10240"/>
    <cellStyle name="Normal 5 3" xfId="10241"/>
    <cellStyle name="Normal 5 3 2" xfId="10242"/>
    <cellStyle name="Normal 5 4" xfId="10243"/>
    <cellStyle name="Normal 5 4 2" xfId="10244"/>
    <cellStyle name="Normal 5 5" xfId="10245"/>
    <cellStyle name="Normal 5 5 2" xfId="10246"/>
    <cellStyle name="Normal 5 6" xfId="10247"/>
    <cellStyle name="Normal 5_2011 CBR Rev Calc by schedule" xfId="10248"/>
    <cellStyle name="Normal 50" xfId="10249"/>
    <cellStyle name="Normal 50 2" xfId="10250"/>
    <cellStyle name="Normal 50 2 2" xfId="10251"/>
    <cellStyle name="Normal 50 3" xfId="10252"/>
    <cellStyle name="Normal 50 3 2" xfId="10253"/>
    <cellStyle name="Normal 50 4" xfId="10254"/>
    <cellStyle name="Normal 50 4 2" xfId="10255"/>
    <cellStyle name="Normal 51" xfId="10256"/>
    <cellStyle name="Normal 51 2" xfId="10257"/>
    <cellStyle name="Normal 51 2 2" xfId="10258"/>
    <cellStyle name="Normal 51 2 3" xfId="10259"/>
    <cellStyle name="Normal 51 3" xfId="10260"/>
    <cellStyle name="Normal 51 4" xfId="10261"/>
    <cellStyle name="Normal 51 5" xfId="10262"/>
    <cellStyle name="Normal 51 6" xfId="10263"/>
    <cellStyle name="Normal 52" xfId="10264"/>
    <cellStyle name="Normal 53" xfId="10265"/>
    <cellStyle name="Normal 53 2" xfId="10266"/>
    <cellStyle name="Normal 53 3" xfId="10267"/>
    <cellStyle name="Normal 53 3 2" xfId="10268"/>
    <cellStyle name="Normal 53 4" xfId="10269"/>
    <cellStyle name="Normal 54" xfId="10270"/>
    <cellStyle name="Normal 54 2" xfId="10271"/>
    <cellStyle name="Normal 54 3" xfId="10272"/>
    <cellStyle name="Normal 54 3 2" xfId="10273"/>
    <cellStyle name="Normal 54 4" xfId="10274"/>
    <cellStyle name="Normal 54 5" xfId="10275"/>
    <cellStyle name="Normal 55" xfId="10276"/>
    <cellStyle name="Normal 55 2" xfId="10277"/>
    <cellStyle name="Normal 55 2 2" xfId="10278"/>
    <cellStyle name="Normal 55 3" xfId="10279"/>
    <cellStyle name="Normal 56" xfId="10280"/>
    <cellStyle name="Normal 56 2" xfId="10281"/>
    <cellStyle name="Normal 56 2 2" xfId="10282"/>
    <cellStyle name="Normal 56 3" xfId="10283"/>
    <cellStyle name="Normal 57" xfId="10284"/>
    <cellStyle name="Normal 57 2" xfId="10285"/>
    <cellStyle name="Normal 58" xfId="10286"/>
    <cellStyle name="Normal 58 2" xfId="10287"/>
    <cellStyle name="Normal 59" xfId="10288"/>
    <cellStyle name="Normal 59 2" xfId="10289"/>
    <cellStyle name="Normal 6" xfId="374"/>
    <cellStyle name="Normal 6 2" xfId="375"/>
    <cellStyle name="Normal 6 2 2" xfId="10290"/>
    <cellStyle name="Normal 6 2 2 2" xfId="10291"/>
    <cellStyle name="Normal 6 2 3" xfId="10292"/>
    <cellStyle name="Normal 6 2 4" xfId="10293"/>
    <cellStyle name="Normal 6 3" xfId="10294"/>
    <cellStyle name="Normal 6 3 2" xfId="10295"/>
    <cellStyle name="Normal 6 4" xfId="10296"/>
    <cellStyle name="Normal 6 5" xfId="10297"/>
    <cellStyle name="Normal 6 5 2" xfId="10298"/>
    <cellStyle name="Normal 6 6" xfId="10299"/>
    <cellStyle name="Normal 6_Scenario 1 REC vs PTC Offset" xfId="10300"/>
    <cellStyle name="Normal 60" xfId="10301"/>
    <cellStyle name="Normal 60 2" xfId="10302"/>
    <cellStyle name="Normal 61" xfId="10303"/>
    <cellStyle name="Normal 61 2" xfId="10304"/>
    <cellStyle name="Normal 62" xfId="10305"/>
    <cellStyle name="Normal 62 2" xfId="10306"/>
    <cellStyle name="Normal 63" xfId="10307"/>
    <cellStyle name="Normal 63 2" xfId="10308"/>
    <cellStyle name="Normal 64" xfId="10309"/>
    <cellStyle name="Normal 64 2" xfId="10310"/>
    <cellStyle name="Normal 65" xfId="10311"/>
    <cellStyle name="Normal 65 2" xfId="10312"/>
    <cellStyle name="Normal 66" xfId="10313"/>
    <cellStyle name="Normal 66 2" xfId="10314"/>
    <cellStyle name="Normal 67" xfId="10315"/>
    <cellStyle name="Normal 67 2" xfId="10316"/>
    <cellStyle name="Normal 68" xfId="10317"/>
    <cellStyle name="Normal 68 2" xfId="10318"/>
    <cellStyle name="Normal 69" xfId="10319"/>
    <cellStyle name="Normal 69 2" xfId="10320"/>
    <cellStyle name="Normal 7" xfId="376"/>
    <cellStyle name="Normal 7 2" xfId="377"/>
    <cellStyle name="Normal 7 2 2" xfId="10321"/>
    <cellStyle name="Normal 7 2 2 2" xfId="10322"/>
    <cellStyle name="Normal 7 2 3" xfId="10323"/>
    <cellStyle name="Normal 7 3" xfId="10324"/>
    <cellStyle name="Normal 7 4" xfId="10325"/>
    <cellStyle name="Normal 7 4 2" xfId="10326"/>
    <cellStyle name="Normal 7 5" xfId="10327"/>
    <cellStyle name="Normal 7 6" xfId="10328"/>
    <cellStyle name="Normal 70" xfId="10329"/>
    <cellStyle name="Normal 70 2" xfId="10330"/>
    <cellStyle name="Normal 71" xfId="10331"/>
    <cellStyle name="Normal 71 2" xfId="10332"/>
    <cellStyle name="Normal 72" xfId="10333"/>
    <cellStyle name="Normal 72 2" xfId="10334"/>
    <cellStyle name="Normal 73" xfId="10335"/>
    <cellStyle name="Normal 73 2" xfId="10336"/>
    <cellStyle name="Normal 74" xfId="10337"/>
    <cellStyle name="Normal 75" xfId="10338"/>
    <cellStyle name="Normal 76" xfId="10339"/>
    <cellStyle name="Normal 77" xfId="10340"/>
    <cellStyle name="Normal 78" xfId="10341"/>
    <cellStyle name="Normal 79" xfId="10342"/>
    <cellStyle name="Normal 8" xfId="378"/>
    <cellStyle name="Normal 8 2" xfId="10343"/>
    <cellStyle name="Normal 8 2 2" xfId="10344"/>
    <cellStyle name="Normal 8 2 2 2" xfId="10345"/>
    <cellStyle name="Normal 8 2 3" xfId="10346"/>
    <cellStyle name="Normal 8 2 4" xfId="10347"/>
    <cellStyle name="Normal 8 3" xfId="10348"/>
    <cellStyle name="Normal 8 4" xfId="10349"/>
    <cellStyle name="Normal 8 4 2" xfId="10350"/>
    <cellStyle name="Normal 8 5" xfId="10351"/>
    <cellStyle name="Normal 8 6" xfId="10352"/>
    <cellStyle name="Normal 80" xfId="10353"/>
    <cellStyle name="Normal 81" xfId="10354"/>
    <cellStyle name="Normal 82" xfId="10355"/>
    <cellStyle name="Normal 83" xfId="10356"/>
    <cellStyle name="Normal 84" xfId="10357"/>
    <cellStyle name="Normal 85" xfId="10358"/>
    <cellStyle name="Normal 86" xfId="10359"/>
    <cellStyle name="Normal 87" xfId="10360"/>
    <cellStyle name="Normal 88" xfId="10361"/>
    <cellStyle name="Normal 89" xfId="10362"/>
    <cellStyle name="Normal 9" xfId="379"/>
    <cellStyle name="Normal 9 2" xfId="10363"/>
    <cellStyle name="Normal 9 2 2" xfId="10364"/>
    <cellStyle name="Normal 9 2 2 2" xfId="10365"/>
    <cellStyle name="Normal 9 2 3" xfId="10366"/>
    <cellStyle name="Normal 9 3" xfId="10367"/>
    <cellStyle name="Normal 9 3 2" xfId="10368"/>
    <cellStyle name="Normal 9 4" xfId="10369"/>
    <cellStyle name="Normal 9 5" xfId="10370"/>
    <cellStyle name="Normal 90" xfId="10371"/>
    <cellStyle name="Normal 91" xfId="10372"/>
    <cellStyle name="Normal 92" xfId="10373"/>
    <cellStyle name="Normal 93" xfId="10374"/>
    <cellStyle name="Normal 94" xfId="10375"/>
    <cellStyle name="Normal 95" xfId="10376"/>
    <cellStyle name="Normal 96" xfId="10377"/>
    <cellStyle name="Normal 97" xfId="10378"/>
    <cellStyle name="Normal 98" xfId="10379"/>
    <cellStyle name="Normal 99" xfId="10380"/>
    <cellStyle name="Normal_2.01G Revenue &amp; Purchased Gas" xfId="380"/>
    <cellStyle name="Normal_BASECOST" xfId="381"/>
    <cellStyle name="Normal_Book2" xfId="382"/>
    <cellStyle name="Normal_RATEOFRE" xfId="383"/>
    <cellStyle name="Normal_RESCOST" xfId="384"/>
    <cellStyle name="Normal_ROR and ROE for 2007 CBR cover letters" xfId="385"/>
    <cellStyle name="Note 10" xfId="386"/>
    <cellStyle name="Note 10 2" xfId="10381"/>
    <cellStyle name="Note 10 2 2" xfId="10382"/>
    <cellStyle name="Note 10 3" xfId="10383"/>
    <cellStyle name="Note 10 3 2" xfId="10384"/>
    <cellStyle name="Note 10 4" xfId="10385"/>
    <cellStyle name="Note 11" xfId="387"/>
    <cellStyle name="Note 11 2" xfId="10386"/>
    <cellStyle name="Note 11 2 2" xfId="10387"/>
    <cellStyle name="Note 11 3" xfId="10388"/>
    <cellStyle name="Note 12" xfId="388"/>
    <cellStyle name="Note 12 2" xfId="10389"/>
    <cellStyle name="Note 12 2 2" xfId="10390"/>
    <cellStyle name="Note 12 3" xfId="10391"/>
    <cellStyle name="Note 12 3 2" xfId="10392"/>
    <cellStyle name="Note 12 3 2 2" xfId="10393"/>
    <cellStyle name="Note 12 3 2 3" xfId="10394"/>
    <cellStyle name="Note 12 3 2 4" xfId="10395"/>
    <cellStyle name="Note 12 3 2 5" xfId="10396"/>
    <cellStyle name="Note 12 3 3" xfId="10397"/>
    <cellStyle name="Note 12 3 4" xfId="10398"/>
    <cellStyle name="Note 12 3 5" xfId="10399"/>
    <cellStyle name="Note 12 3 6" xfId="10400"/>
    <cellStyle name="Note 12 4" xfId="10401"/>
    <cellStyle name="Note 12 4 2" xfId="10402"/>
    <cellStyle name="Note 12 4 3" xfId="10403"/>
    <cellStyle name="Note 12 4 4" xfId="10404"/>
    <cellStyle name="Note 12 4 5" xfId="10405"/>
    <cellStyle name="Note 13" xfId="10406"/>
    <cellStyle name="Note 13 2" xfId="10407"/>
    <cellStyle name="Note 13 3" xfId="10408"/>
    <cellStyle name="Note 14" xfId="10409"/>
    <cellStyle name="Note 15" xfId="10410"/>
    <cellStyle name="Note 16" xfId="10411"/>
    <cellStyle name="Note 2" xfId="389"/>
    <cellStyle name="Note 2 2" xfId="10412"/>
    <cellStyle name="Note 2 2 2" xfId="10413"/>
    <cellStyle name="Note 2 2 2 2" xfId="10414"/>
    <cellStyle name="Note 2 2 2 3" xfId="10415"/>
    <cellStyle name="Note 2 2 2 4" xfId="10416"/>
    <cellStyle name="Note 2 2 2 5" xfId="10417"/>
    <cellStyle name="Note 2 2 3" xfId="10418"/>
    <cellStyle name="Note 2 2 3 2" xfId="10419"/>
    <cellStyle name="Note 2 2 3 3" xfId="10420"/>
    <cellStyle name="Note 2 2 3 4" xfId="10421"/>
    <cellStyle name="Note 2 2 3 5" xfId="10422"/>
    <cellStyle name="Note 2 2 4" xfId="10423"/>
    <cellStyle name="Note 2 2 5" xfId="10424"/>
    <cellStyle name="Note 2 3" xfId="10425"/>
    <cellStyle name="Note 2 3 2" xfId="10426"/>
    <cellStyle name="Note 2 3 2 2" xfId="10427"/>
    <cellStyle name="Note 2 3 3" xfId="10428"/>
    <cellStyle name="Note 2 3 3 2" xfId="10429"/>
    <cellStyle name="Note 2 3 4" xfId="10430"/>
    <cellStyle name="Note 2 3 5" xfId="10431"/>
    <cellStyle name="Note 2 4" xfId="10432"/>
    <cellStyle name="Note 2 4 2" xfId="10433"/>
    <cellStyle name="Note 2 4 3" xfId="10434"/>
    <cellStyle name="Note 2 4 4" xfId="10435"/>
    <cellStyle name="Note 2 4 5" xfId="10436"/>
    <cellStyle name="Note 2 5" xfId="10437"/>
    <cellStyle name="Note 2 5 2" xfId="10438"/>
    <cellStyle name="Note 2 6" xfId="10439"/>
    <cellStyle name="Note 2 7" xfId="10440"/>
    <cellStyle name="Note 2_AURORA Total New" xfId="10441"/>
    <cellStyle name="Note 3" xfId="390"/>
    <cellStyle name="Note 3 2" xfId="10442"/>
    <cellStyle name="Note 3 2 2" xfId="10443"/>
    <cellStyle name="Note 3 2 3" xfId="10444"/>
    <cellStyle name="Note 3 2 4" xfId="10445"/>
    <cellStyle name="Note 3 2 5" xfId="10446"/>
    <cellStyle name="Note 3 3" xfId="10447"/>
    <cellStyle name="Note 3 3 2" xfId="10448"/>
    <cellStyle name="Note 3 3 3" xfId="10449"/>
    <cellStyle name="Note 3 3 4" xfId="10450"/>
    <cellStyle name="Note 3 3 5" xfId="10451"/>
    <cellStyle name="Note 3 4" xfId="10452"/>
    <cellStyle name="Note 3 5" xfId="10453"/>
    <cellStyle name="Note 4" xfId="391"/>
    <cellStyle name="Note 4 2" xfId="10454"/>
    <cellStyle name="Note 4 2 2" xfId="10455"/>
    <cellStyle name="Note 4 2 3" xfId="10456"/>
    <cellStyle name="Note 4 2 4" xfId="10457"/>
    <cellStyle name="Note 4 2 5" xfId="10458"/>
    <cellStyle name="Note 4 3" xfId="10459"/>
    <cellStyle name="Note 4 3 2" xfId="10460"/>
    <cellStyle name="Note 4 3 3" xfId="10461"/>
    <cellStyle name="Note 4 3 4" xfId="10462"/>
    <cellStyle name="Note 4 3 5" xfId="10463"/>
    <cellStyle name="Note 4 4" xfId="10464"/>
    <cellStyle name="Note 5" xfId="392"/>
    <cellStyle name="Note 5 2" xfId="10465"/>
    <cellStyle name="Note 5 2 2" xfId="10466"/>
    <cellStyle name="Note 5 2 3" xfId="10467"/>
    <cellStyle name="Note 5 2 4" xfId="10468"/>
    <cellStyle name="Note 5 2 5" xfId="10469"/>
    <cellStyle name="Note 5 3" xfId="10470"/>
    <cellStyle name="Note 5 3 2" xfId="10471"/>
    <cellStyle name="Note 5 3 3" xfId="10472"/>
    <cellStyle name="Note 5 3 4" xfId="10473"/>
    <cellStyle name="Note 5 3 5" xfId="10474"/>
    <cellStyle name="Note 5 4" xfId="10475"/>
    <cellStyle name="Note 6" xfId="393"/>
    <cellStyle name="Note 6 2" xfId="10476"/>
    <cellStyle name="Note 6 2 2" xfId="10477"/>
    <cellStyle name="Note 6 2 3" xfId="10478"/>
    <cellStyle name="Note 6 2 4" xfId="10479"/>
    <cellStyle name="Note 6 2 5" xfId="10480"/>
    <cellStyle name="Note 6 3" xfId="10481"/>
    <cellStyle name="Note 6 3 2" xfId="10482"/>
    <cellStyle name="Note 6 3 3" xfId="10483"/>
    <cellStyle name="Note 6 3 4" xfId="10484"/>
    <cellStyle name="Note 6 3 5" xfId="10485"/>
    <cellStyle name="Note 6 4" xfId="10486"/>
    <cellStyle name="Note 7" xfId="394"/>
    <cellStyle name="Note 7 2" xfId="10487"/>
    <cellStyle name="Note 7 2 2" xfId="10488"/>
    <cellStyle name="Note 7 2 3" xfId="10489"/>
    <cellStyle name="Note 7 2 4" xfId="10490"/>
    <cellStyle name="Note 7 2 5" xfId="10491"/>
    <cellStyle name="Note 7 3" xfId="10492"/>
    <cellStyle name="Note 7 3 2" xfId="10493"/>
    <cellStyle name="Note 7 3 3" xfId="10494"/>
    <cellStyle name="Note 7 3 4" xfId="10495"/>
    <cellStyle name="Note 7 3 5" xfId="10496"/>
    <cellStyle name="Note 7 4" xfId="10497"/>
    <cellStyle name="Note 8" xfId="395"/>
    <cellStyle name="Note 8 2" xfId="10498"/>
    <cellStyle name="Note 8 2 2" xfId="10499"/>
    <cellStyle name="Note 8 2 3" xfId="10500"/>
    <cellStyle name="Note 8 2 4" xfId="10501"/>
    <cellStyle name="Note 8 2 5" xfId="10502"/>
    <cellStyle name="Note 8 3" xfId="10503"/>
    <cellStyle name="Note 8 3 2" xfId="10504"/>
    <cellStyle name="Note 8 3 3" xfId="10505"/>
    <cellStyle name="Note 8 3 4" xfId="10506"/>
    <cellStyle name="Note 8 3 5" xfId="10507"/>
    <cellStyle name="Note 8 4" xfId="10508"/>
    <cellStyle name="Note 9" xfId="396"/>
    <cellStyle name="Note 9 2" xfId="10509"/>
    <cellStyle name="Note 9 2 2" xfId="10510"/>
    <cellStyle name="Note 9 2 3" xfId="10511"/>
    <cellStyle name="Note 9 2 4" xfId="10512"/>
    <cellStyle name="Note 9 2 5" xfId="10513"/>
    <cellStyle name="Note 9 3" xfId="10514"/>
    <cellStyle name="Note 9 3 2" xfId="10515"/>
    <cellStyle name="Note 9 3 3" xfId="10516"/>
    <cellStyle name="Note 9 3 4" xfId="10517"/>
    <cellStyle name="Note 9 3 5" xfId="10518"/>
    <cellStyle name="Note 9 4" xfId="10519"/>
    <cellStyle name="Output 2" xfId="10520"/>
    <cellStyle name="Output 2 2" xfId="10521"/>
    <cellStyle name="Output 2 2 2" xfId="10522"/>
    <cellStyle name="Output 2 2 2 2" xfId="10523"/>
    <cellStyle name="Output 2 2 2 3" xfId="10524"/>
    <cellStyle name="Output 2 2 2 4" xfId="10525"/>
    <cellStyle name="Output 2 2 2 5" xfId="10526"/>
    <cellStyle name="Output 2 2 3" xfId="10527"/>
    <cellStyle name="Output 2 2 3 2" xfId="10528"/>
    <cellStyle name="Output 2 3" xfId="10529"/>
    <cellStyle name="Output 2 4" xfId="10530"/>
    <cellStyle name="Output 2 4 2" xfId="10531"/>
    <cellStyle name="Output 2 5" xfId="10532"/>
    <cellStyle name="Output 2 6" xfId="10533"/>
    <cellStyle name="Output 2 7" xfId="10534"/>
    <cellStyle name="Output 3" xfId="10535"/>
    <cellStyle name="Output 3 2" xfId="10536"/>
    <cellStyle name="Output 3 3" xfId="10537"/>
    <cellStyle name="Output 3 3 2" xfId="10538"/>
    <cellStyle name="Output 3 4" xfId="10539"/>
    <cellStyle name="Output 3 5" xfId="10540"/>
    <cellStyle name="Output 3 6" xfId="10541"/>
    <cellStyle name="Output 3 7" xfId="10542"/>
    <cellStyle name="Output 3 8" xfId="10543"/>
    <cellStyle name="Output 4" xfId="10544"/>
    <cellStyle name="Output 4 2" xfId="10545"/>
    <cellStyle name="Output 5" xfId="10546"/>
    <cellStyle name="Output 6" xfId="10547"/>
    <cellStyle name="Output 6 2" xfId="10548"/>
    <cellStyle name="Output 7" xfId="10549"/>
    <cellStyle name="Output 8" xfId="10550"/>
    <cellStyle name="Percen - Style1" xfId="397"/>
    <cellStyle name="Percen - Style1 2" xfId="10551"/>
    <cellStyle name="Percen - Style1 2 2" xfId="10552"/>
    <cellStyle name="Percen - Style1 3" xfId="10553"/>
    <cellStyle name="Percen - Style2" xfId="398"/>
    <cellStyle name="Percen - Style2 2" xfId="10554"/>
    <cellStyle name="Percen - Style2 2 2" xfId="10555"/>
    <cellStyle name="Percen - Style2 3" xfId="10556"/>
    <cellStyle name="Percen - Style3" xfId="399"/>
    <cellStyle name="Percen - Style3 2" xfId="400"/>
    <cellStyle name="Percen - Style3 2 2" xfId="10557"/>
    <cellStyle name="Percen - Style3 3" xfId="10558"/>
    <cellStyle name="Percen - Style3 4" xfId="10559"/>
    <cellStyle name="Percen - Style3_ACCOUNTS" xfId="10560"/>
    <cellStyle name="Percent" xfId="401" builtinId="5"/>
    <cellStyle name="Percent (0)" xfId="402"/>
    <cellStyle name="Percent [2]" xfId="403"/>
    <cellStyle name="Percent [2] 2" xfId="10561"/>
    <cellStyle name="Percent [2] 2 2" xfId="10562"/>
    <cellStyle name="Percent [2] 2 2 2" xfId="10563"/>
    <cellStyle name="Percent [2] 2 3" xfId="10564"/>
    <cellStyle name="Percent [2] 3" xfId="10565"/>
    <cellStyle name="Percent [2] 3 2" xfId="10566"/>
    <cellStyle name="Percent [2] 3 2 2" xfId="10567"/>
    <cellStyle name="Percent [2] 3 3" xfId="10568"/>
    <cellStyle name="Percent [2] 3 3 2" xfId="10569"/>
    <cellStyle name="Percent [2] 3 4" xfId="10570"/>
    <cellStyle name="Percent [2] 3 4 2" xfId="10571"/>
    <cellStyle name="Percent [2] 4" xfId="10572"/>
    <cellStyle name="Percent [2] 4 2" xfId="10573"/>
    <cellStyle name="Percent [2] 5" xfId="10574"/>
    <cellStyle name="Percent [2] 6" xfId="10575"/>
    <cellStyle name="Percent [2] 6 2" xfId="10576"/>
    <cellStyle name="Percent [2] 7" xfId="10577"/>
    <cellStyle name="Percent [2] 7 2" xfId="10578"/>
    <cellStyle name="Percent [2] 8" xfId="10579"/>
    <cellStyle name="Percent 10" xfId="404"/>
    <cellStyle name="Percent 10 2" xfId="10580"/>
    <cellStyle name="Percent 10 3" xfId="10581"/>
    <cellStyle name="Percent 10 3 2" xfId="10582"/>
    <cellStyle name="Percent 10 4" xfId="10583"/>
    <cellStyle name="Percent 100" xfId="10584"/>
    <cellStyle name="Percent 101" xfId="10585"/>
    <cellStyle name="Percent 102" xfId="10586"/>
    <cellStyle name="Percent 103" xfId="10587"/>
    <cellStyle name="Percent 104" xfId="10588"/>
    <cellStyle name="Percent 105" xfId="10589"/>
    <cellStyle name="Percent 106" xfId="10590"/>
    <cellStyle name="Percent 107" xfId="10591"/>
    <cellStyle name="Percent 108" xfId="10592"/>
    <cellStyle name="Percent 109" xfId="10593"/>
    <cellStyle name="Percent 11" xfId="405"/>
    <cellStyle name="Percent 11 2" xfId="10594"/>
    <cellStyle name="Percent 11 2 2" xfId="10595"/>
    <cellStyle name="Percent 11 3" xfId="10596"/>
    <cellStyle name="Percent 11 3 2" xfId="10597"/>
    <cellStyle name="Percent 11 4" xfId="10598"/>
    <cellStyle name="Percent 11 4 2" xfId="10599"/>
    <cellStyle name="Percent 11 5" xfId="10600"/>
    <cellStyle name="Percent 110" xfId="10601"/>
    <cellStyle name="Percent 111" xfId="10602"/>
    <cellStyle name="Percent 112" xfId="10603"/>
    <cellStyle name="Percent 113" xfId="10604"/>
    <cellStyle name="Percent 114" xfId="10605"/>
    <cellStyle name="Percent 115" xfId="10606"/>
    <cellStyle name="Percent 116" xfId="10607"/>
    <cellStyle name="Percent 117" xfId="10608"/>
    <cellStyle name="Percent 118" xfId="10609"/>
    <cellStyle name="Percent 119" xfId="10610"/>
    <cellStyle name="Percent 12" xfId="406"/>
    <cellStyle name="Percent 12 2" xfId="10611"/>
    <cellStyle name="Percent 12 2 2" xfId="10612"/>
    <cellStyle name="Percent 12 2 2 2" xfId="10613"/>
    <cellStyle name="Percent 12 2 3" xfId="10614"/>
    <cellStyle name="Percent 12 3" xfId="10615"/>
    <cellStyle name="Percent 12 3 2" xfId="10616"/>
    <cellStyle name="Percent 12 4" xfId="10617"/>
    <cellStyle name="Percent 12 4 2" xfId="10618"/>
    <cellStyle name="Percent 12 5" xfId="10619"/>
    <cellStyle name="Percent 12 5 2" xfId="10620"/>
    <cellStyle name="Percent 120" xfId="10621"/>
    <cellStyle name="Percent 121" xfId="10622"/>
    <cellStyle name="Percent 122" xfId="10623"/>
    <cellStyle name="Percent 123" xfId="10624"/>
    <cellStyle name="Percent 124" xfId="10625"/>
    <cellStyle name="Percent 13" xfId="407"/>
    <cellStyle name="Percent 13 2" xfId="10626"/>
    <cellStyle name="Percent 13 2 2" xfId="10627"/>
    <cellStyle name="Percent 13 2 3" xfId="10628"/>
    <cellStyle name="Percent 13 3" xfId="10629"/>
    <cellStyle name="Percent 13 3 2" xfId="10630"/>
    <cellStyle name="Percent 13 4" xfId="10631"/>
    <cellStyle name="Percent 13 5" xfId="10632"/>
    <cellStyle name="Percent 13 6" xfId="10633"/>
    <cellStyle name="Percent 14" xfId="10634"/>
    <cellStyle name="Percent 14 2" xfId="10635"/>
    <cellStyle name="Percent 14 2 2" xfId="10636"/>
    <cellStyle name="Percent 14 3" xfId="10637"/>
    <cellStyle name="Percent 14 4" xfId="10638"/>
    <cellStyle name="Percent 14 4 2" xfId="10639"/>
    <cellStyle name="Percent 14 5" xfId="10640"/>
    <cellStyle name="Percent 15" xfId="10641"/>
    <cellStyle name="Percent 15 2" xfId="10642"/>
    <cellStyle name="Percent 15 2 2" xfId="10643"/>
    <cellStyle name="Percent 15 2 3" xfId="10644"/>
    <cellStyle name="Percent 15 2 4" xfId="10645"/>
    <cellStyle name="Percent 15 3" xfId="10646"/>
    <cellStyle name="Percent 15 3 2" xfId="10647"/>
    <cellStyle name="Percent 15 4" xfId="10648"/>
    <cellStyle name="Percent 15 4 2" xfId="10649"/>
    <cellStyle name="Percent 15 5" xfId="10650"/>
    <cellStyle name="Percent 15 6" xfId="10651"/>
    <cellStyle name="Percent 16" xfId="10652"/>
    <cellStyle name="Percent 16 2" xfId="10653"/>
    <cellStyle name="Percent 16 2 2" xfId="10654"/>
    <cellStyle name="Percent 16 3" xfId="10655"/>
    <cellStyle name="Percent 16 3 2" xfId="10656"/>
    <cellStyle name="Percent 16 4" xfId="10657"/>
    <cellStyle name="Percent 16 4 2" xfId="10658"/>
    <cellStyle name="Percent 17" xfId="10659"/>
    <cellStyle name="Percent 17 2" xfId="10660"/>
    <cellStyle name="Percent 17 2 2" xfId="10661"/>
    <cellStyle name="Percent 17 2 3" xfId="10662"/>
    <cellStyle name="Percent 17 3" xfId="10663"/>
    <cellStyle name="Percent 17 3 2" xfId="10664"/>
    <cellStyle name="Percent 17 4" xfId="10665"/>
    <cellStyle name="Percent 17 4 2" xfId="10666"/>
    <cellStyle name="Percent 18" xfId="10667"/>
    <cellStyle name="Percent 18 2" xfId="10668"/>
    <cellStyle name="Percent 18 2 2" xfId="10669"/>
    <cellStyle name="Percent 18 3" xfId="10670"/>
    <cellStyle name="Percent 18 3 2" xfId="10671"/>
    <cellStyle name="Percent 18 4" xfId="10672"/>
    <cellStyle name="Percent 18 4 2" xfId="10673"/>
    <cellStyle name="Percent 18 5" xfId="10674"/>
    <cellStyle name="Percent 19" xfId="10675"/>
    <cellStyle name="Percent 19 2" xfId="10676"/>
    <cellStyle name="Percent 19 2 2" xfId="10677"/>
    <cellStyle name="Percent 19 3" xfId="10678"/>
    <cellStyle name="Percent 19 3 2" xfId="10679"/>
    <cellStyle name="Percent 19 4" xfId="10680"/>
    <cellStyle name="Percent 19 4 2" xfId="10681"/>
    <cellStyle name="Percent 2" xfId="408"/>
    <cellStyle name="Percent 2 2" xfId="409"/>
    <cellStyle name="Percent 2 2 2" xfId="10682"/>
    <cellStyle name="Percent 2 2 2 2" xfId="10683"/>
    <cellStyle name="Percent 2 2 2 2 2" xfId="10684"/>
    <cellStyle name="Percent 2 2 3" xfId="10685"/>
    <cellStyle name="Percent 2 2 3 2" xfId="10686"/>
    <cellStyle name="Percent 2 2 3 2 2" xfId="10687"/>
    <cellStyle name="Percent 2 2 4" xfId="10688"/>
    <cellStyle name="Percent 2 2 4 2" xfId="10689"/>
    <cellStyle name="Percent 2 3" xfId="410"/>
    <cellStyle name="Percent 2 3 2" xfId="10690"/>
    <cellStyle name="Percent 2 3 2 2" xfId="10691"/>
    <cellStyle name="Percent 2 3 3" xfId="10692"/>
    <cellStyle name="Percent 2 3 4" xfId="10693"/>
    <cellStyle name="Percent 2 4" xfId="411"/>
    <cellStyle name="Percent 2 4 2" xfId="10694"/>
    <cellStyle name="Percent 2 5" xfId="10695"/>
    <cellStyle name="Percent 2 6" xfId="10696"/>
    <cellStyle name="Percent 20" xfId="10697"/>
    <cellStyle name="Percent 20 2" xfId="10698"/>
    <cellStyle name="Percent 20 2 2" xfId="10699"/>
    <cellStyle name="Percent 20 2 3" xfId="10700"/>
    <cellStyle name="Percent 20 2 4" xfId="10701"/>
    <cellStyle name="Percent 20 3" xfId="10702"/>
    <cellStyle name="Percent 20 4" xfId="10703"/>
    <cellStyle name="Percent 20 5" xfId="10704"/>
    <cellStyle name="Percent 21" xfId="10705"/>
    <cellStyle name="Percent 21 2" xfId="10706"/>
    <cellStyle name="Percent 21 3" xfId="10707"/>
    <cellStyle name="Percent 22" xfId="10708"/>
    <cellStyle name="Percent 22 2" xfId="10709"/>
    <cellStyle name="Percent 22 3" xfId="10710"/>
    <cellStyle name="Percent 22 3 2" xfId="10711"/>
    <cellStyle name="Percent 22 4" xfId="10712"/>
    <cellStyle name="Percent 23" xfId="10713"/>
    <cellStyle name="Percent 23 2" xfId="10714"/>
    <cellStyle name="Percent 23 3" xfId="10715"/>
    <cellStyle name="Percent 23 3 2" xfId="10716"/>
    <cellStyle name="Percent 23 4" xfId="10717"/>
    <cellStyle name="Percent 24" xfId="10718"/>
    <cellStyle name="Percent 24 2" xfId="10719"/>
    <cellStyle name="Percent 24 2 2" xfId="10720"/>
    <cellStyle name="Percent 24 3" xfId="10721"/>
    <cellStyle name="Percent 24 3 2" xfId="10722"/>
    <cellStyle name="Percent 24 4" xfId="10723"/>
    <cellStyle name="Percent 24 4 2" xfId="10724"/>
    <cellStyle name="Percent 24 5" xfId="10725"/>
    <cellStyle name="Percent 25" xfId="10726"/>
    <cellStyle name="Percent 25 2" xfId="10727"/>
    <cellStyle name="Percent 25 2 2" xfId="10728"/>
    <cellStyle name="Percent 25 3" xfId="10729"/>
    <cellStyle name="Percent 26" xfId="10730"/>
    <cellStyle name="Percent 26 2" xfId="10731"/>
    <cellStyle name="Percent 27" xfId="10732"/>
    <cellStyle name="Percent 27 2" xfId="10733"/>
    <cellStyle name="Percent 28" xfId="10734"/>
    <cellStyle name="Percent 28 2" xfId="10735"/>
    <cellStyle name="Percent 29" xfId="10736"/>
    <cellStyle name="Percent 29 2" xfId="10737"/>
    <cellStyle name="Percent 3" xfId="412"/>
    <cellStyle name="Percent 3 2" xfId="413"/>
    <cellStyle name="Percent 3 2 2" xfId="10738"/>
    <cellStyle name="Percent 3 2 2 2" xfId="10739"/>
    <cellStyle name="Percent 3 2 3" xfId="10740"/>
    <cellStyle name="Percent 3 3" xfId="10741"/>
    <cellStyle name="Percent 3 3 2" xfId="10742"/>
    <cellStyle name="Percent 3 3 2 2" xfId="10743"/>
    <cellStyle name="Percent 3 4" xfId="10744"/>
    <cellStyle name="Percent 3 5" xfId="10745"/>
    <cellStyle name="Percent 3 5 2" xfId="10746"/>
    <cellStyle name="Percent 3 5 3" xfId="10747"/>
    <cellStyle name="Percent 3 6" xfId="10748"/>
    <cellStyle name="Percent 3 6 2" xfId="10749"/>
    <cellStyle name="Percent 3 7" xfId="10750"/>
    <cellStyle name="Percent 30" xfId="10751"/>
    <cellStyle name="Percent 30 2" xfId="10752"/>
    <cellStyle name="Percent 31" xfId="10753"/>
    <cellStyle name="Percent 31 2" xfId="10754"/>
    <cellStyle name="Percent 32" xfId="10755"/>
    <cellStyle name="Percent 32 2" xfId="10756"/>
    <cellStyle name="Percent 33" xfId="10757"/>
    <cellStyle name="Percent 33 2" xfId="10758"/>
    <cellStyle name="Percent 34" xfId="10759"/>
    <cellStyle name="Percent 34 2" xfId="10760"/>
    <cellStyle name="Percent 35" xfId="10761"/>
    <cellStyle name="Percent 35 2" xfId="10762"/>
    <cellStyle name="Percent 36" xfId="10763"/>
    <cellStyle name="Percent 36 2" xfId="10764"/>
    <cellStyle name="Percent 37" xfId="10765"/>
    <cellStyle name="Percent 37 2" xfId="10766"/>
    <cellStyle name="Percent 38" xfId="10767"/>
    <cellStyle name="Percent 38 2" xfId="10768"/>
    <cellStyle name="Percent 39" xfId="10769"/>
    <cellStyle name="Percent 39 2" xfId="10770"/>
    <cellStyle name="Percent 4" xfId="414"/>
    <cellStyle name="Percent 4 2" xfId="415"/>
    <cellStyle name="Percent 4 2 2" xfId="10771"/>
    <cellStyle name="Percent 4 2 3" xfId="10772"/>
    <cellStyle name="Percent 4 2 3 2" xfId="10773"/>
    <cellStyle name="Percent 4 2 4" xfId="10774"/>
    <cellStyle name="Percent 4 2 5" xfId="10775"/>
    <cellStyle name="Percent 4 3" xfId="10776"/>
    <cellStyle name="Percent 4 3 2" xfId="10777"/>
    <cellStyle name="Percent 4 4" xfId="10778"/>
    <cellStyle name="Percent 4 4 2" xfId="10779"/>
    <cellStyle name="Percent 4 5" xfId="10780"/>
    <cellStyle name="Percent 40" xfId="10781"/>
    <cellStyle name="Percent 40 2" xfId="10782"/>
    <cellStyle name="Percent 41" xfId="10783"/>
    <cellStyle name="Percent 41 2" xfId="10784"/>
    <cellStyle name="Percent 42" xfId="10785"/>
    <cellStyle name="Percent 42 2" xfId="10786"/>
    <cellStyle name="Percent 43" xfId="10787"/>
    <cellStyle name="Percent 43 2" xfId="10788"/>
    <cellStyle name="Percent 44" xfId="10789"/>
    <cellStyle name="Percent 44 2" xfId="10790"/>
    <cellStyle name="Percent 45" xfId="10791"/>
    <cellStyle name="Percent 45 2" xfId="10792"/>
    <cellStyle name="Percent 46" xfId="10793"/>
    <cellStyle name="Percent 47" xfId="10794"/>
    <cellStyle name="Percent 48" xfId="10795"/>
    <cellStyle name="Percent 49" xfId="10796"/>
    <cellStyle name="Percent 5" xfId="416"/>
    <cellStyle name="Percent 5 2" xfId="10797"/>
    <cellStyle name="Percent 5 2 2" xfId="10798"/>
    <cellStyle name="Percent 5 3" xfId="10799"/>
    <cellStyle name="Percent 5 3 2" xfId="10800"/>
    <cellStyle name="Percent 5 4" xfId="10801"/>
    <cellStyle name="Percent 50" xfId="10802"/>
    <cellStyle name="Percent 51" xfId="10803"/>
    <cellStyle name="Percent 52" xfId="10804"/>
    <cellStyle name="Percent 53" xfId="10805"/>
    <cellStyle name="Percent 54" xfId="10806"/>
    <cellStyle name="Percent 55" xfId="10807"/>
    <cellStyle name="Percent 56" xfId="10808"/>
    <cellStyle name="Percent 57" xfId="10809"/>
    <cellStyle name="Percent 58" xfId="10810"/>
    <cellStyle name="Percent 59" xfId="10811"/>
    <cellStyle name="Percent 6" xfId="417"/>
    <cellStyle name="Percent 6 2" xfId="10812"/>
    <cellStyle name="Percent 6 2 2" xfId="10813"/>
    <cellStyle name="Percent 6 2 2 2" xfId="10814"/>
    <cellStyle name="Percent 6 2 3" xfId="10815"/>
    <cellStyle name="Percent 6 3" xfId="10816"/>
    <cellStyle name="Percent 6 3 2" xfId="10817"/>
    <cellStyle name="Percent 6 4" xfId="10818"/>
    <cellStyle name="Percent 6 5" xfId="10819"/>
    <cellStyle name="Percent 60" xfId="10820"/>
    <cellStyle name="Percent 61" xfId="10821"/>
    <cellStyle name="Percent 62" xfId="10822"/>
    <cellStyle name="Percent 63" xfId="10823"/>
    <cellStyle name="Percent 64" xfId="10824"/>
    <cellStyle name="Percent 65" xfId="10825"/>
    <cellStyle name="Percent 66" xfId="10826"/>
    <cellStyle name="Percent 67" xfId="10827"/>
    <cellStyle name="Percent 68" xfId="10828"/>
    <cellStyle name="Percent 69" xfId="10829"/>
    <cellStyle name="Percent 7" xfId="418"/>
    <cellStyle name="Percent 7 2" xfId="10830"/>
    <cellStyle name="Percent 7 2 2" xfId="10831"/>
    <cellStyle name="Percent 7 2 3" xfId="10832"/>
    <cellStyle name="Percent 7 3" xfId="10833"/>
    <cellStyle name="Percent 7 3 2" xfId="10834"/>
    <cellStyle name="Percent 7 3 3" xfId="10835"/>
    <cellStyle name="Percent 7 3 4" xfId="10836"/>
    <cellStyle name="Percent 7 4" xfId="10837"/>
    <cellStyle name="Percent 7 4 2" xfId="10838"/>
    <cellStyle name="Percent 7 5" xfId="10839"/>
    <cellStyle name="Percent 7 5 2" xfId="10840"/>
    <cellStyle name="Percent 7 6" xfId="10841"/>
    <cellStyle name="Percent 7 7" xfId="10842"/>
    <cellStyle name="Percent 7 8" xfId="10843"/>
    <cellStyle name="Percent 7 9" xfId="10844"/>
    <cellStyle name="Percent 70" xfId="10845"/>
    <cellStyle name="Percent 71" xfId="10846"/>
    <cellStyle name="Percent 72" xfId="10847"/>
    <cellStyle name="Percent 73" xfId="10848"/>
    <cellStyle name="Percent 74" xfId="10849"/>
    <cellStyle name="Percent 75" xfId="10850"/>
    <cellStyle name="Percent 76" xfId="10851"/>
    <cellStyle name="Percent 77" xfId="10852"/>
    <cellStyle name="Percent 78" xfId="10853"/>
    <cellStyle name="Percent 79" xfId="10854"/>
    <cellStyle name="Percent 8" xfId="419"/>
    <cellStyle name="Percent 8 2" xfId="420"/>
    <cellStyle name="Percent 8 2 2" xfId="10855"/>
    <cellStyle name="Percent 8 3" xfId="10856"/>
    <cellStyle name="Percent 8 3 2" xfId="10857"/>
    <cellStyle name="Percent 8 4" xfId="10858"/>
    <cellStyle name="Percent 80" xfId="10859"/>
    <cellStyle name="Percent 81" xfId="10860"/>
    <cellStyle name="Percent 82" xfId="10861"/>
    <cellStyle name="Percent 83" xfId="10862"/>
    <cellStyle name="Percent 84" xfId="10863"/>
    <cellStyle name="Percent 85" xfId="10864"/>
    <cellStyle name="Percent 86" xfId="10865"/>
    <cellStyle name="Percent 87" xfId="10866"/>
    <cellStyle name="Percent 88" xfId="10867"/>
    <cellStyle name="Percent 89" xfId="10868"/>
    <cellStyle name="Percent 9" xfId="421"/>
    <cellStyle name="Percent 9 2" xfId="10869"/>
    <cellStyle name="Percent 9 2 2" xfId="10870"/>
    <cellStyle name="Percent 9 2 3" xfId="10871"/>
    <cellStyle name="Percent 9 3" xfId="10872"/>
    <cellStyle name="Percent 9 4" xfId="10873"/>
    <cellStyle name="Percent 90" xfId="10874"/>
    <cellStyle name="Percent 91" xfId="10875"/>
    <cellStyle name="Percent 92" xfId="10876"/>
    <cellStyle name="Percent 93" xfId="10877"/>
    <cellStyle name="Percent 94" xfId="10878"/>
    <cellStyle name="Percent 95" xfId="10879"/>
    <cellStyle name="Percent 96" xfId="10880"/>
    <cellStyle name="Percent 97" xfId="10881"/>
    <cellStyle name="Percent 98" xfId="10882"/>
    <cellStyle name="Percent 99" xfId="10883"/>
    <cellStyle name="Processing" xfId="422"/>
    <cellStyle name="Processing 2" xfId="423"/>
    <cellStyle name="Processing 2 2" xfId="10884"/>
    <cellStyle name="Processing 2 3" xfId="10885"/>
    <cellStyle name="Processing 3" xfId="10886"/>
    <cellStyle name="Processing 4" xfId="10887"/>
    <cellStyle name="Processing 4 2" xfId="10888"/>
    <cellStyle name="Processing 5" xfId="10889"/>
    <cellStyle name="Processing_AURORA Total New" xfId="10890"/>
    <cellStyle name="PSChar" xfId="424"/>
    <cellStyle name="PSChar 2" xfId="425"/>
    <cellStyle name="PSChar 2 2" xfId="10891"/>
    <cellStyle name="PSChar 3" xfId="426"/>
    <cellStyle name="PSChar 4" xfId="10892"/>
    <cellStyle name="PSDate" xfId="427"/>
    <cellStyle name="PSDate 2" xfId="428"/>
    <cellStyle name="PSDate 2 2" xfId="10893"/>
    <cellStyle name="PSDate 3" xfId="429"/>
    <cellStyle name="PSDate 4" xfId="10894"/>
    <cellStyle name="PSDec" xfId="430"/>
    <cellStyle name="PSDec 2" xfId="431"/>
    <cellStyle name="PSDec 2 2" xfId="10895"/>
    <cellStyle name="PSDec 3" xfId="432"/>
    <cellStyle name="PSDec 4" xfId="10896"/>
    <cellStyle name="PSHeading" xfId="433"/>
    <cellStyle name="PSHeading 2" xfId="434"/>
    <cellStyle name="PSHeading 2 2" xfId="10897"/>
    <cellStyle name="PSHeading 3" xfId="435"/>
    <cellStyle name="PSHeading 4" xfId="10898"/>
    <cellStyle name="PSInt" xfId="436"/>
    <cellStyle name="PSInt 2" xfId="437"/>
    <cellStyle name="PSInt 2 2" xfId="10899"/>
    <cellStyle name="PSInt 3" xfId="438"/>
    <cellStyle name="PSInt 4" xfId="10900"/>
    <cellStyle name="PSSpacer" xfId="439"/>
    <cellStyle name="PSSpacer 2" xfId="440"/>
    <cellStyle name="PSSpacer 2 2" xfId="10901"/>
    <cellStyle name="PSSpacer 3" xfId="441"/>
    <cellStyle name="PSSpacer 4" xfId="10902"/>
    <cellStyle name="purple - Style8" xfId="442"/>
    <cellStyle name="purple - Style8 2" xfId="443"/>
    <cellStyle name="purple - Style8 2 2" xfId="10903"/>
    <cellStyle name="purple - Style8 3" xfId="10904"/>
    <cellStyle name="purple - Style8_ACCOUNTS" xfId="10905"/>
    <cellStyle name="RED" xfId="444"/>
    <cellStyle name="Red - Style7" xfId="445"/>
    <cellStyle name="Red - Style7 2" xfId="446"/>
    <cellStyle name="Red - Style7 2 2" xfId="10906"/>
    <cellStyle name="Red - Style7 3" xfId="10907"/>
    <cellStyle name="Red - Style7_ACCOUNTS" xfId="10908"/>
    <cellStyle name="RED 10" xfId="10909"/>
    <cellStyle name="RED 11" xfId="10910"/>
    <cellStyle name="RED 12" xfId="10911"/>
    <cellStyle name="RED 13" xfId="10912"/>
    <cellStyle name="RED 14" xfId="10913"/>
    <cellStyle name="RED 15" xfId="10914"/>
    <cellStyle name="RED 16" xfId="10915"/>
    <cellStyle name="RED 17" xfId="10916"/>
    <cellStyle name="RED 18" xfId="10917"/>
    <cellStyle name="RED 19" xfId="10918"/>
    <cellStyle name="RED 2" xfId="10919"/>
    <cellStyle name="RED 2 2" xfId="10920"/>
    <cellStyle name="RED 20" xfId="10921"/>
    <cellStyle name="RED 21" xfId="10922"/>
    <cellStyle name="RED 22" xfId="10923"/>
    <cellStyle name="RED 23" xfId="10924"/>
    <cellStyle name="RED 24" xfId="10925"/>
    <cellStyle name="RED 3" xfId="10926"/>
    <cellStyle name="RED 3 2" xfId="10927"/>
    <cellStyle name="RED 4" xfId="10928"/>
    <cellStyle name="RED 4 2" xfId="10929"/>
    <cellStyle name="RED 5" xfId="10930"/>
    <cellStyle name="RED 5 2" xfId="10931"/>
    <cellStyle name="RED 6" xfId="10932"/>
    <cellStyle name="RED 6 2" xfId="10933"/>
    <cellStyle name="RED 7" xfId="10934"/>
    <cellStyle name="RED 8" xfId="10935"/>
    <cellStyle name="RED 9" xfId="10936"/>
    <cellStyle name="RED_04 07E Wild Horse Wind Expansion (C) (2)" xfId="447"/>
    <cellStyle name="Report" xfId="448"/>
    <cellStyle name="Report - Style5" xfId="449"/>
    <cellStyle name="Report - Style6" xfId="450"/>
    <cellStyle name="Report - Style7" xfId="451"/>
    <cellStyle name="Report - Style7 2" xfId="10937"/>
    <cellStyle name="Report - Style7 3" xfId="10938"/>
    <cellStyle name="Report - Style7 4" xfId="10939"/>
    <cellStyle name="Report - Style7 5" xfId="10940"/>
    <cellStyle name="Report - Style8" xfId="452"/>
    <cellStyle name="Report - Style8 2" xfId="10941"/>
    <cellStyle name="Report - Style8 3" xfId="10942"/>
    <cellStyle name="Report - Style8 4" xfId="10943"/>
    <cellStyle name="Report - Style8 5" xfId="10944"/>
    <cellStyle name="Report 2" xfId="453"/>
    <cellStyle name="Report 2 2" xfId="10945"/>
    <cellStyle name="Report 2 3" xfId="10946"/>
    <cellStyle name="Report 3" xfId="10947"/>
    <cellStyle name="Report 4" xfId="10948"/>
    <cellStyle name="Report 4 2" xfId="10949"/>
    <cellStyle name="Report 5" xfId="10950"/>
    <cellStyle name="Report 6" xfId="10951"/>
    <cellStyle name="Report Bar" xfId="454"/>
    <cellStyle name="Report Bar 2" xfId="455"/>
    <cellStyle name="Report Bar 2 2" xfId="10952"/>
    <cellStyle name="Report Bar 2 2 2" xfId="10953"/>
    <cellStyle name="Report Bar 2 2 3" xfId="10954"/>
    <cellStyle name="Report Bar 2 2 4" xfId="10955"/>
    <cellStyle name="Report Bar 2 3" xfId="10956"/>
    <cellStyle name="Report Bar 2 4" xfId="10957"/>
    <cellStyle name="Report Bar 2 5" xfId="10958"/>
    <cellStyle name="Report Bar 3" xfId="10959"/>
    <cellStyle name="Report Bar 3 2" xfId="10960"/>
    <cellStyle name="Report Bar 3 3" xfId="10961"/>
    <cellStyle name="Report Bar 3 4" xfId="10962"/>
    <cellStyle name="Report Bar 4" xfId="10963"/>
    <cellStyle name="Report Bar 4 2" xfId="10964"/>
    <cellStyle name="Report Bar 4 3" xfId="10965"/>
    <cellStyle name="Report Bar 4 4" xfId="10966"/>
    <cellStyle name="Report Bar 4 5" xfId="10967"/>
    <cellStyle name="Report Bar 5" xfId="10968"/>
    <cellStyle name="Report Bar_AURORA Total New" xfId="10969"/>
    <cellStyle name="Report Heading" xfId="456"/>
    <cellStyle name="Report Heading 2" xfId="457"/>
    <cellStyle name="Report Heading 2 2" xfId="10970"/>
    <cellStyle name="Report Heading 3" xfId="10971"/>
    <cellStyle name="Report Heading_Electric Rev Req Model (2009 GRC) Rebuttal" xfId="458"/>
    <cellStyle name="Report Percent" xfId="459"/>
    <cellStyle name="Report Percent 2" xfId="460"/>
    <cellStyle name="Report Percent 2 2" xfId="10972"/>
    <cellStyle name="Report Percent 2 2 2" xfId="10973"/>
    <cellStyle name="Report Percent 2 3" xfId="10974"/>
    <cellStyle name="Report Percent 3" xfId="10975"/>
    <cellStyle name="Report Percent 3 2" xfId="10976"/>
    <cellStyle name="Report Percent 3 2 2" xfId="10977"/>
    <cellStyle name="Report Percent 3 3" xfId="10978"/>
    <cellStyle name="Report Percent 3 3 2" xfId="10979"/>
    <cellStyle name="Report Percent 3 4" xfId="10980"/>
    <cellStyle name="Report Percent 3 4 2" xfId="10981"/>
    <cellStyle name="Report Percent 4" xfId="10982"/>
    <cellStyle name="Report Percent 4 2" xfId="10983"/>
    <cellStyle name="Report Percent 5" xfId="10984"/>
    <cellStyle name="Report Percent 6" xfId="10985"/>
    <cellStyle name="Report Percent 6 2" xfId="10986"/>
    <cellStyle name="Report Percent 7" xfId="10987"/>
    <cellStyle name="Report Percent 7 2" xfId="10988"/>
    <cellStyle name="Report Percent 8" xfId="10989"/>
    <cellStyle name="Report Percent_ACCOUNTS" xfId="10990"/>
    <cellStyle name="Report Unit Cost" xfId="461"/>
    <cellStyle name="Report Unit Cost 2" xfId="462"/>
    <cellStyle name="Report Unit Cost 2 2" xfId="10991"/>
    <cellStyle name="Report Unit Cost 2 2 2" xfId="10992"/>
    <cellStyle name="Report Unit Cost 2 3" xfId="10993"/>
    <cellStyle name="Report Unit Cost 3" xfId="10994"/>
    <cellStyle name="Report Unit Cost 3 2" xfId="10995"/>
    <cellStyle name="Report Unit Cost 3 2 2" xfId="10996"/>
    <cellStyle name="Report Unit Cost 3 3" xfId="10997"/>
    <cellStyle name="Report Unit Cost 3 3 2" xfId="10998"/>
    <cellStyle name="Report Unit Cost 3 4" xfId="10999"/>
    <cellStyle name="Report Unit Cost 3 4 2" xfId="11000"/>
    <cellStyle name="Report Unit Cost 4" xfId="11001"/>
    <cellStyle name="Report Unit Cost 4 2" xfId="11002"/>
    <cellStyle name="Report Unit Cost 5" xfId="11003"/>
    <cellStyle name="Report Unit Cost 5 2" xfId="11004"/>
    <cellStyle name="Report Unit Cost 6" xfId="11005"/>
    <cellStyle name="Report Unit Cost 7" xfId="11006"/>
    <cellStyle name="Report Unit Cost 7 2" xfId="11007"/>
    <cellStyle name="Report Unit Cost 8" xfId="11008"/>
    <cellStyle name="Report Unit Cost 8 2" xfId="11009"/>
    <cellStyle name="Report Unit Cost 9" xfId="11010"/>
    <cellStyle name="Report Unit Cost_ACCOUNTS" xfId="11011"/>
    <cellStyle name="Report_Adj Bench DR 3 for Initial Briefs (Electric)" xfId="11012"/>
    <cellStyle name="Reports" xfId="463"/>
    <cellStyle name="Reports 2" xfId="11013"/>
    <cellStyle name="Reports 2 2" xfId="11014"/>
    <cellStyle name="Reports 3" xfId="11015"/>
    <cellStyle name="Reports Total" xfId="464"/>
    <cellStyle name="Reports Total 2" xfId="465"/>
    <cellStyle name="Reports Total 2 2" xfId="11016"/>
    <cellStyle name="Reports Total 2 2 2" xfId="11017"/>
    <cellStyle name="Reports Total 2 2 3" xfId="11018"/>
    <cellStyle name="Reports Total 2 2 4" xfId="11019"/>
    <cellStyle name="Reports Total 2 2 5" xfId="11020"/>
    <cellStyle name="Reports Total 2 3" xfId="11021"/>
    <cellStyle name="Reports Total 2 4" xfId="11022"/>
    <cellStyle name="Reports Total 2 5" xfId="11023"/>
    <cellStyle name="Reports Total 2 6" xfId="11024"/>
    <cellStyle name="Reports Total 3" xfId="11025"/>
    <cellStyle name="Reports Total 3 2" xfId="11026"/>
    <cellStyle name="Reports Total 3 3" xfId="11027"/>
    <cellStyle name="Reports Total 3 4" xfId="11028"/>
    <cellStyle name="Reports Total 3 5" xfId="11029"/>
    <cellStyle name="Reports Total 4" xfId="11030"/>
    <cellStyle name="Reports Total 4 2" xfId="11031"/>
    <cellStyle name="Reports Total 4 3" xfId="11032"/>
    <cellStyle name="Reports Total 4 4" xfId="11033"/>
    <cellStyle name="Reports Total 4 5" xfId="11034"/>
    <cellStyle name="Reports Total 5" xfId="11035"/>
    <cellStyle name="Reports Total_AURORA Total New" xfId="11036"/>
    <cellStyle name="Reports Unit Cost Total" xfId="466"/>
    <cellStyle name="Reports Unit Cost Total 2" xfId="11037"/>
    <cellStyle name="Reports Unit Cost Total 2 2" xfId="11038"/>
    <cellStyle name="Reports Unit Cost Total 2 3" xfId="11039"/>
    <cellStyle name="Reports Unit Cost Total 2 4" xfId="11040"/>
    <cellStyle name="Reports Unit Cost Total 2 5" xfId="11041"/>
    <cellStyle name="Reports Unit Cost Total 3" xfId="11042"/>
    <cellStyle name="Reports Unit Cost Total 3 2" xfId="11043"/>
    <cellStyle name="Reports Unit Cost Total 4" xfId="11044"/>
    <cellStyle name="Reports_14.21G &amp; 16.28E Incentive Pay" xfId="11045"/>
    <cellStyle name="RevList" xfId="467"/>
    <cellStyle name="RevList 2" xfId="11046"/>
    <cellStyle name="RevList 2 2" xfId="11047"/>
    <cellStyle name="RevList 3" xfId="11048"/>
    <cellStyle name="round100" xfId="468"/>
    <cellStyle name="round100 2" xfId="469"/>
    <cellStyle name="round100 2 2" xfId="11049"/>
    <cellStyle name="round100 2 2 2" xfId="11050"/>
    <cellStyle name="round100 2 3" xfId="11051"/>
    <cellStyle name="round100 3" xfId="470"/>
    <cellStyle name="round100 3 2" xfId="11052"/>
    <cellStyle name="round100 3 2 2" xfId="11053"/>
    <cellStyle name="round100 3 3" xfId="11054"/>
    <cellStyle name="round100 3 3 2" xfId="11055"/>
    <cellStyle name="round100 3 4" xfId="11056"/>
    <cellStyle name="round100 3 4 2" xfId="11057"/>
    <cellStyle name="round100 4" xfId="11058"/>
    <cellStyle name="round100 4 2" xfId="11059"/>
    <cellStyle name="round100 5" xfId="11060"/>
    <cellStyle name="round100 6" xfId="11061"/>
    <cellStyle name="round100 6 2" xfId="11062"/>
    <cellStyle name="round100 7" xfId="11063"/>
    <cellStyle name="round100 7 2" xfId="11064"/>
    <cellStyle name="round100 8" xfId="11065"/>
    <cellStyle name="SAPBEXaggData" xfId="471"/>
    <cellStyle name="SAPBEXaggData 2" xfId="11066"/>
    <cellStyle name="SAPBEXaggData 2 2" xfId="11067"/>
    <cellStyle name="SAPBEXaggData 2 3" xfId="11068"/>
    <cellStyle name="SAPBEXaggData 2 4" xfId="11069"/>
    <cellStyle name="SAPBEXaggData 2 5" xfId="11070"/>
    <cellStyle name="SAPBEXaggData 3" xfId="11071"/>
    <cellStyle name="SAPBEXaggDataEmph" xfId="472"/>
    <cellStyle name="SAPBEXaggDataEmph 2" xfId="11072"/>
    <cellStyle name="SAPBEXaggDataEmph 2 2" xfId="11073"/>
    <cellStyle name="SAPBEXaggDataEmph 2 3" xfId="11074"/>
    <cellStyle name="SAPBEXaggDataEmph 2 4" xfId="11075"/>
    <cellStyle name="SAPBEXaggDataEmph 2 5" xfId="11076"/>
    <cellStyle name="SAPBEXaggDataEmph 3" xfId="11077"/>
    <cellStyle name="SAPBEXaggItem" xfId="473"/>
    <cellStyle name="SAPBEXaggItem 2" xfId="11078"/>
    <cellStyle name="SAPBEXaggItem 2 2" xfId="11079"/>
    <cellStyle name="SAPBEXaggItem 2 3" xfId="11080"/>
    <cellStyle name="SAPBEXaggItem 2 4" xfId="11081"/>
    <cellStyle name="SAPBEXaggItem 2 5" xfId="11082"/>
    <cellStyle name="SAPBEXaggItem 3" xfId="11083"/>
    <cellStyle name="SAPBEXaggItemX" xfId="474"/>
    <cellStyle name="SAPBEXaggItemX 2" xfId="11084"/>
    <cellStyle name="SAPBEXaggItemX 2 2" xfId="11085"/>
    <cellStyle name="SAPBEXaggItemX 2 3" xfId="11086"/>
    <cellStyle name="SAPBEXaggItemX 2 4" xfId="11087"/>
    <cellStyle name="SAPBEXaggItemX 2 5" xfId="11088"/>
    <cellStyle name="SAPBEXaggItemX 3" xfId="11089"/>
    <cellStyle name="SAPBEXchaText" xfId="475"/>
    <cellStyle name="SAPBEXchaText 2" xfId="476"/>
    <cellStyle name="SAPBEXchaText 2 2" xfId="11090"/>
    <cellStyle name="SAPBEXchaText 2 2 2" xfId="11091"/>
    <cellStyle name="SAPBEXchaText 2 2 2 2" xfId="11092"/>
    <cellStyle name="SAPBEXchaText 2 2 2 3" xfId="11093"/>
    <cellStyle name="SAPBEXchaText 2 2 2 4" xfId="11094"/>
    <cellStyle name="SAPBEXchaText 2 2 2 5" xfId="11095"/>
    <cellStyle name="SAPBEXchaText 2 2 3" xfId="11096"/>
    <cellStyle name="SAPBEXchaText 2 2 4" xfId="11097"/>
    <cellStyle name="SAPBEXchaText 2 2 5" xfId="11098"/>
    <cellStyle name="SAPBEXchaText 2 2 6" xfId="11099"/>
    <cellStyle name="SAPBEXchaText 2 3" xfId="11100"/>
    <cellStyle name="SAPBEXchaText 2 3 2" xfId="11101"/>
    <cellStyle name="SAPBEXchaText 2 3 3" xfId="11102"/>
    <cellStyle name="SAPBEXchaText 2 3 4" xfId="11103"/>
    <cellStyle name="SAPBEXchaText 2 3 5" xfId="11104"/>
    <cellStyle name="SAPBEXchaText 2 4" xfId="11105"/>
    <cellStyle name="SAPBEXchaText 2 5" xfId="11106"/>
    <cellStyle name="SAPBEXchaText 2 6" xfId="11107"/>
    <cellStyle name="SAPBEXchaText 2 7" xfId="11108"/>
    <cellStyle name="SAPBEXchaText 3" xfId="11109"/>
    <cellStyle name="SAPBEXchaText 3 2" xfId="11110"/>
    <cellStyle name="SAPBEXchaText 3 2 2" xfId="11111"/>
    <cellStyle name="SAPBEXchaText 3 2 2 2" xfId="11112"/>
    <cellStyle name="SAPBEXchaText 3 2 2 3" xfId="11113"/>
    <cellStyle name="SAPBEXchaText 3 2 2 4" xfId="11114"/>
    <cellStyle name="SAPBEXchaText 3 2 2 5" xfId="11115"/>
    <cellStyle name="SAPBEXchaText 3 2 3" xfId="11116"/>
    <cellStyle name="SAPBEXchaText 3 2 4" xfId="11117"/>
    <cellStyle name="SAPBEXchaText 3 2 5" xfId="11118"/>
    <cellStyle name="SAPBEXchaText 3 2 6" xfId="11119"/>
    <cellStyle name="SAPBEXchaText 3 3" xfId="11120"/>
    <cellStyle name="SAPBEXchaText 3 3 2" xfId="11121"/>
    <cellStyle name="SAPBEXchaText 3 3 2 2" xfId="11122"/>
    <cellStyle name="SAPBEXchaText 3 3 2 3" xfId="11123"/>
    <cellStyle name="SAPBEXchaText 3 3 2 4" xfId="11124"/>
    <cellStyle name="SAPBEXchaText 3 3 2 5" xfId="11125"/>
    <cellStyle name="SAPBEXchaText 3 3 3" xfId="11126"/>
    <cellStyle name="SAPBEXchaText 3 3 4" xfId="11127"/>
    <cellStyle name="SAPBEXchaText 3 3 5" xfId="11128"/>
    <cellStyle name="SAPBEXchaText 3 3 6" xfId="11129"/>
    <cellStyle name="SAPBEXchaText 3 4" xfId="11130"/>
    <cellStyle name="SAPBEXchaText 3 4 2" xfId="11131"/>
    <cellStyle name="SAPBEXchaText 3 4 2 2" xfId="11132"/>
    <cellStyle name="SAPBEXchaText 3 4 2 3" xfId="11133"/>
    <cellStyle name="SAPBEXchaText 3 4 2 4" xfId="11134"/>
    <cellStyle name="SAPBEXchaText 3 4 2 5" xfId="11135"/>
    <cellStyle name="SAPBEXchaText 3 4 3" xfId="11136"/>
    <cellStyle name="SAPBEXchaText 3 4 4" xfId="11137"/>
    <cellStyle name="SAPBEXchaText 3 4 5" xfId="11138"/>
    <cellStyle name="SAPBEXchaText 3 4 6" xfId="11139"/>
    <cellStyle name="SAPBEXchaText 3 5" xfId="11140"/>
    <cellStyle name="SAPBEXchaText 3 6" xfId="11141"/>
    <cellStyle name="SAPBEXchaText 3 7" xfId="11142"/>
    <cellStyle name="SAPBEXchaText 3 8" xfId="11143"/>
    <cellStyle name="SAPBEXchaText 4" xfId="11144"/>
    <cellStyle name="SAPBEXchaText 4 2" xfId="11145"/>
    <cellStyle name="SAPBEXchaText 4 2 2" xfId="11146"/>
    <cellStyle name="SAPBEXchaText 4 2 3" xfId="11147"/>
    <cellStyle name="SAPBEXchaText 4 2 4" xfId="11148"/>
    <cellStyle name="SAPBEXchaText 4 2 5" xfId="11149"/>
    <cellStyle name="SAPBEXchaText 4 3" xfId="11150"/>
    <cellStyle name="SAPBEXchaText 4 4" xfId="11151"/>
    <cellStyle name="SAPBEXchaText 4 5" xfId="11152"/>
    <cellStyle name="SAPBEXchaText 4 6" xfId="11153"/>
    <cellStyle name="SAPBEXchaText 5" xfId="11154"/>
    <cellStyle name="SAPBEXchaText 5 2" xfId="11155"/>
    <cellStyle name="SAPBEXchaText 5 3" xfId="11156"/>
    <cellStyle name="SAPBEXchaText 5 4" xfId="11157"/>
    <cellStyle name="SAPBEXchaText 5 5" xfId="11158"/>
    <cellStyle name="SAPBEXchaText 6" xfId="11159"/>
    <cellStyle name="SAPBEXchaText 7" xfId="11160"/>
    <cellStyle name="SAPBEXchaText 8" xfId="11161"/>
    <cellStyle name="SAPBEXchaText 9" xfId="11162"/>
    <cellStyle name="SAPBEXexcBad7" xfId="477"/>
    <cellStyle name="SAPBEXexcBad7 2" xfId="11163"/>
    <cellStyle name="SAPBEXexcBad7 2 2" xfId="11164"/>
    <cellStyle name="SAPBEXexcBad7 2 3" xfId="11165"/>
    <cellStyle name="SAPBEXexcBad7 2 4" xfId="11166"/>
    <cellStyle name="SAPBEXexcBad7 2 5" xfId="11167"/>
    <cellStyle name="SAPBEXexcBad7 3" xfId="11168"/>
    <cellStyle name="SAPBEXexcBad8" xfId="478"/>
    <cellStyle name="SAPBEXexcBad8 2" xfId="11169"/>
    <cellStyle name="SAPBEXexcBad8 2 2" xfId="11170"/>
    <cellStyle name="SAPBEXexcBad8 2 3" xfId="11171"/>
    <cellStyle name="SAPBEXexcBad8 2 4" xfId="11172"/>
    <cellStyle name="SAPBEXexcBad8 2 5" xfId="11173"/>
    <cellStyle name="SAPBEXexcBad8 3" xfId="11174"/>
    <cellStyle name="SAPBEXexcBad9" xfId="479"/>
    <cellStyle name="SAPBEXexcBad9 2" xfId="11175"/>
    <cellStyle name="SAPBEXexcBad9 2 2" xfId="11176"/>
    <cellStyle name="SAPBEXexcBad9 2 3" xfId="11177"/>
    <cellStyle name="SAPBEXexcBad9 2 4" xfId="11178"/>
    <cellStyle name="SAPBEXexcBad9 2 5" xfId="11179"/>
    <cellStyle name="SAPBEXexcBad9 3" xfId="11180"/>
    <cellStyle name="SAPBEXexcCritical4" xfId="480"/>
    <cellStyle name="SAPBEXexcCritical4 2" xfId="11181"/>
    <cellStyle name="SAPBEXexcCritical4 2 2" xfId="11182"/>
    <cellStyle name="SAPBEXexcCritical4 2 3" xfId="11183"/>
    <cellStyle name="SAPBEXexcCritical4 2 4" xfId="11184"/>
    <cellStyle name="SAPBEXexcCritical4 2 5" xfId="11185"/>
    <cellStyle name="SAPBEXexcCritical4 3" xfId="11186"/>
    <cellStyle name="SAPBEXexcCritical5" xfId="481"/>
    <cellStyle name="SAPBEXexcCritical5 2" xfId="11187"/>
    <cellStyle name="SAPBEXexcCritical5 2 2" xfId="11188"/>
    <cellStyle name="SAPBEXexcCritical5 2 3" xfId="11189"/>
    <cellStyle name="SAPBEXexcCritical5 2 4" xfId="11190"/>
    <cellStyle name="SAPBEXexcCritical5 2 5" xfId="11191"/>
    <cellStyle name="SAPBEXexcCritical5 3" xfId="11192"/>
    <cellStyle name="SAPBEXexcCritical6" xfId="482"/>
    <cellStyle name="SAPBEXexcCritical6 2" xfId="11193"/>
    <cellStyle name="SAPBEXexcCritical6 2 2" xfId="11194"/>
    <cellStyle name="SAPBEXexcCritical6 2 3" xfId="11195"/>
    <cellStyle name="SAPBEXexcCritical6 2 4" xfId="11196"/>
    <cellStyle name="SAPBEXexcCritical6 2 5" xfId="11197"/>
    <cellStyle name="SAPBEXexcCritical6 3" xfId="11198"/>
    <cellStyle name="SAPBEXexcGood1" xfId="483"/>
    <cellStyle name="SAPBEXexcGood1 2" xfId="11199"/>
    <cellStyle name="SAPBEXexcGood1 2 2" xfId="11200"/>
    <cellStyle name="SAPBEXexcGood1 2 3" xfId="11201"/>
    <cellStyle name="SAPBEXexcGood1 2 4" xfId="11202"/>
    <cellStyle name="SAPBEXexcGood1 2 5" xfId="11203"/>
    <cellStyle name="SAPBEXexcGood1 3" xfId="11204"/>
    <cellStyle name="SAPBEXexcGood2" xfId="484"/>
    <cellStyle name="SAPBEXexcGood2 2" xfId="11205"/>
    <cellStyle name="SAPBEXexcGood2 2 2" xfId="11206"/>
    <cellStyle name="SAPBEXexcGood2 2 3" xfId="11207"/>
    <cellStyle name="SAPBEXexcGood2 2 4" xfId="11208"/>
    <cellStyle name="SAPBEXexcGood2 2 5" xfId="11209"/>
    <cellStyle name="SAPBEXexcGood2 3" xfId="11210"/>
    <cellStyle name="SAPBEXexcGood3" xfId="485"/>
    <cellStyle name="SAPBEXexcGood3 2" xfId="11211"/>
    <cellStyle name="SAPBEXexcGood3 2 2" xfId="11212"/>
    <cellStyle name="SAPBEXexcGood3 2 3" xfId="11213"/>
    <cellStyle name="SAPBEXexcGood3 2 4" xfId="11214"/>
    <cellStyle name="SAPBEXexcGood3 2 5" xfId="11215"/>
    <cellStyle name="SAPBEXexcGood3 3" xfId="11216"/>
    <cellStyle name="SAPBEXfilterDrill" xfId="486"/>
    <cellStyle name="SAPBEXfilterDrill 2" xfId="11217"/>
    <cellStyle name="SAPBEXfilterDrill 2 2" xfId="11218"/>
    <cellStyle name="SAPBEXfilterDrill 2 3" xfId="11219"/>
    <cellStyle name="SAPBEXfilterDrill 2 4" xfId="11220"/>
    <cellStyle name="SAPBEXfilterDrill 2 5" xfId="11221"/>
    <cellStyle name="SAPBEXfilterDrill 3" xfId="11222"/>
    <cellStyle name="SAPBEXfilterDrill 4" xfId="11223"/>
    <cellStyle name="SAPBEXfilterItem" xfId="487"/>
    <cellStyle name="SAPBEXfilterItem 2" xfId="11224"/>
    <cellStyle name="SAPBEXfilterItem 2 2" xfId="11225"/>
    <cellStyle name="SAPBEXfilterItem 2 3" xfId="11226"/>
    <cellStyle name="SAPBEXfilterItem 2 4" xfId="11227"/>
    <cellStyle name="SAPBEXfilterItem 2 5" xfId="11228"/>
    <cellStyle name="SAPBEXfilterItem 3" xfId="11229"/>
    <cellStyle name="SAPBEXfilterText" xfId="488"/>
    <cellStyle name="SAPBEXfilterText 2" xfId="11230"/>
    <cellStyle name="SAPBEXfilterText 2 2" xfId="11231"/>
    <cellStyle name="SAPBEXfilterText 3" xfId="11232"/>
    <cellStyle name="SAPBEXformats" xfId="489"/>
    <cellStyle name="SAPBEXformats 2" xfId="11233"/>
    <cellStyle name="SAPBEXformats 2 2" xfId="11234"/>
    <cellStyle name="SAPBEXformats 2 2 2" xfId="11235"/>
    <cellStyle name="SAPBEXformats 2 2 3" xfId="11236"/>
    <cellStyle name="SAPBEXformats 2 2 4" xfId="11237"/>
    <cellStyle name="SAPBEXformats 2 2 5" xfId="11238"/>
    <cellStyle name="SAPBEXformats 2 3" xfId="11239"/>
    <cellStyle name="SAPBEXformats 2 4" xfId="11240"/>
    <cellStyle name="SAPBEXformats 2 5" xfId="11241"/>
    <cellStyle name="SAPBEXformats 2 6" xfId="11242"/>
    <cellStyle name="SAPBEXformats 3" xfId="11243"/>
    <cellStyle name="SAPBEXformats 3 2" xfId="11244"/>
    <cellStyle name="SAPBEXformats 3 3" xfId="11245"/>
    <cellStyle name="SAPBEXformats 3 4" xfId="11246"/>
    <cellStyle name="SAPBEXformats 3 5" xfId="11247"/>
    <cellStyle name="SAPBEXformats 4" xfId="11248"/>
    <cellStyle name="SAPBEXheaderItem" xfId="490"/>
    <cellStyle name="SAPBEXheaderItem 2" xfId="11249"/>
    <cellStyle name="SAPBEXheaderItem 2 2" xfId="11250"/>
    <cellStyle name="SAPBEXheaderItem 2 3" xfId="11251"/>
    <cellStyle name="SAPBEXheaderItem 2 4" xfId="11252"/>
    <cellStyle name="SAPBEXheaderItem 2 5" xfId="11253"/>
    <cellStyle name="SAPBEXheaderItem 3" xfId="11254"/>
    <cellStyle name="SAPBEXheaderItem 4" xfId="11255"/>
    <cellStyle name="SAPBEXheaderText" xfId="491"/>
    <cellStyle name="SAPBEXheaderText 2" xfId="11256"/>
    <cellStyle name="SAPBEXheaderText 2 2" xfId="11257"/>
    <cellStyle name="SAPBEXheaderText 2 3" xfId="11258"/>
    <cellStyle name="SAPBEXheaderText 2 4" xfId="11259"/>
    <cellStyle name="SAPBEXheaderText 2 5" xfId="11260"/>
    <cellStyle name="SAPBEXheaderText 3" xfId="11261"/>
    <cellStyle name="SAPBEXheaderText 4" xfId="11262"/>
    <cellStyle name="SAPBEXHLevel0" xfId="492"/>
    <cellStyle name="SAPBEXHLevel0 2" xfId="11263"/>
    <cellStyle name="SAPBEXHLevel0 2 2" xfId="11264"/>
    <cellStyle name="SAPBEXHLevel0 2 2 2" xfId="11265"/>
    <cellStyle name="SAPBEXHLevel0 2 2 3" xfId="11266"/>
    <cellStyle name="SAPBEXHLevel0 2 2 4" xfId="11267"/>
    <cellStyle name="SAPBEXHLevel0 2 2 5" xfId="11268"/>
    <cellStyle name="SAPBEXHLevel0 2 3" xfId="11269"/>
    <cellStyle name="SAPBEXHLevel0 2 4" xfId="11270"/>
    <cellStyle name="SAPBEXHLevel0 2 5" xfId="11271"/>
    <cellStyle name="SAPBEXHLevel0 2 6" xfId="11272"/>
    <cellStyle name="SAPBEXHLevel0 3" xfId="11273"/>
    <cellStyle name="SAPBEXHLevel0 3 2" xfId="11274"/>
    <cellStyle name="SAPBEXHLevel0 3 3" xfId="11275"/>
    <cellStyle name="SAPBEXHLevel0 3 4" xfId="11276"/>
    <cellStyle name="SAPBEXHLevel0 3 5" xfId="11277"/>
    <cellStyle name="SAPBEXHLevel0 4" xfId="11278"/>
    <cellStyle name="SAPBEXHLevel0X" xfId="493"/>
    <cellStyle name="SAPBEXHLevel0X 2" xfId="11279"/>
    <cellStyle name="SAPBEXHLevel0X 2 2" xfId="11280"/>
    <cellStyle name="SAPBEXHLevel0X 2 2 2" xfId="11281"/>
    <cellStyle name="SAPBEXHLevel0X 2 2 2 2" xfId="11282"/>
    <cellStyle name="SAPBEXHLevel0X 2 2 2 3" xfId="11283"/>
    <cellStyle name="SAPBEXHLevel0X 2 2 2 4" xfId="11284"/>
    <cellStyle name="SAPBEXHLevel0X 2 2 2 5" xfId="11285"/>
    <cellStyle name="SAPBEXHLevel0X 2 2 3" xfId="11286"/>
    <cellStyle name="SAPBEXHLevel0X 2 2 4" xfId="11287"/>
    <cellStyle name="SAPBEXHLevel0X 2 2 5" xfId="11288"/>
    <cellStyle name="SAPBEXHLevel0X 2 2 6" xfId="11289"/>
    <cellStyle name="SAPBEXHLevel0X 2 3" xfId="11290"/>
    <cellStyle name="SAPBEXHLevel0X 2 3 2" xfId="11291"/>
    <cellStyle name="SAPBEXHLevel0X 2 3 3" xfId="11292"/>
    <cellStyle name="SAPBEXHLevel0X 2 3 4" xfId="11293"/>
    <cellStyle name="SAPBEXHLevel0X 2 3 5" xfId="11294"/>
    <cellStyle name="SAPBEXHLevel0X 2 4" xfId="11295"/>
    <cellStyle name="SAPBEXHLevel0X 2 5" xfId="11296"/>
    <cellStyle name="SAPBEXHLevel0X 2 6" xfId="11297"/>
    <cellStyle name="SAPBEXHLevel0X 2 7" xfId="11298"/>
    <cellStyle name="SAPBEXHLevel0X 3" xfId="11299"/>
    <cellStyle name="SAPBEXHLevel0X 3 2" xfId="11300"/>
    <cellStyle name="SAPBEXHLevel0X 3 2 2" xfId="11301"/>
    <cellStyle name="SAPBEXHLevel0X 3 2 2 2" xfId="11302"/>
    <cellStyle name="SAPBEXHLevel0X 3 2 2 3" xfId="11303"/>
    <cellStyle name="SAPBEXHLevel0X 3 2 2 4" xfId="11304"/>
    <cellStyle name="SAPBEXHLevel0X 3 2 2 5" xfId="11305"/>
    <cellStyle name="SAPBEXHLevel0X 3 2 3" xfId="11306"/>
    <cellStyle name="SAPBEXHLevel0X 3 2 4" xfId="11307"/>
    <cellStyle name="SAPBEXHLevel0X 3 2 5" xfId="11308"/>
    <cellStyle name="SAPBEXHLevel0X 3 2 6" xfId="11309"/>
    <cellStyle name="SAPBEXHLevel0X 3 3" xfId="11310"/>
    <cellStyle name="SAPBEXHLevel0X 3 3 2" xfId="11311"/>
    <cellStyle name="SAPBEXHLevel0X 3 3 2 2" xfId="11312"/>
    <cellStyle name="SAPBEXHLevel0X 3 3 2 3" xfId="11313"/>
    <cellStyle name="SAPBEXHLevel0X 3 3 2 4" xfId="11314"/>
    <cellStyle name="SAPBEXHLevel0X 3 3 2 5" xfId="11315"/>
    <cellStyle name="SAPBEXHLevel0X 3 3 3" xfId="11316"/>
    <cellStyle name="SAPBEXHLevel0X 3 3 4" xfId="11317"/>
    <cellStyle name="SAPBEXHLevel0X 3 3 5" xfId="11318"/>
    <cellStyle name="SAPBEXHLevel0X 3 3 6" xfId="11319"/>
    <cellStyle name="SAPBEXHLevel0X 3 4" xfId="11320"/>
    <cellStyle name="SAPBEXHLevel0X 3 4 2" xfId="11321"/>
    <cellStyle name="SAPBEXHLevel0X 3 4 2 2" xfId="11322"/>
    <cellStyle name="SAPBEXHLevel0X 3 4 2 3" xfId="11323"/>
    <cellStyle name="SAPBEXHLevel0X 3 4 2 4" xfId="11324"/>
    <cellStyle name="SAPBEXHLevel0X 3 4 2 5" xfId="11325"/>
    <cellStyle name="SAPBEXHLevel0X 3 4 3" xfId="11326"/>
    <cellStyle name="SAPBEXHLevel0X 3 4 4" xfId="11327"/>
    <cellStyle name="SAPBEXHLevel0X 3 4 5" xfId="11328"/>
    <cellStyle name="SAPBEXHLevel0X 3 4 6" xfId="11329"/>
    <cellStyle name="SAPBEXHLevel0X 3 5" xfId="11330"/>
    <cellStyle name="SAPBEXHLevel0X 3 6" xfId="11331"/>
    <cellStyle name="SAPBEXHLevel0X 3 7" xfId="11332"/>
    <cellStyle name="SAPBEXHLevel0X 3 8" xfId="11333"/>
    <cellStyle name="SAPBEXHLevel0X 4" xfId="11334"/>
    <cellStyle name="SAPBEXHLevel0X 4 2" xfId="11335"/>
    <cellStyle name="SAPBEXHLevel0X 4 2 2" xfId="11336"/>
    <cellStyle name="SAPBEXHLevel0X 4 2 3" xfId="11337"/>
    <cellStyle name="SAPBEXHLevel0X 4 2 4" xfId="11338"/>
    <cellStyle name="SAPBEXHLevel0X 4 2 5" xfId="11339"/>
    <cellStyle name="SAPBEXHLevel0X 4 3" xfId="11340"/>
    <cellStyle name="SAPBEXHLevel0X 4 4" xfId="11341"/>
    <cellStyle name="SAPBEXHLevel0X 4 5" xfId="11342"/>
    <cellStyle name="SAPBEXHLevel0X 4 6" xfId="11343"/>
    <cellStyle name="SAPBEXHLevel0X 5" xfId="11344"/>
    <cellStyle name="SAPBEXHLevel0X 5 2" xfId="11345"/>
    <cellStyle name="SAPBEXHLevel0X 5 3" xfId="11346"/>
    <cellStyle name="SAPBEXHLevel0X 5 4" xfId="11347"/>
    <cellStyle name="SAPBEXHLevel0X 5 5" xfId="11348"/>
    <cellStyle name="SAPBEXHLevel0X 6" xfId="11349"/>
    <cellStyle name="SAPBEXHLevel0X 7" xfId="11350"/>
    <cellStyle name="SAPBEXHLevel0X 8" xfId="11351"/>
    <cellStyle name="SAPBEXHLevel1" xfId="494"/>
    <cellStyle name="SAPBEXHLevel1 2" xfId="11352"/>
    <cellStyle name="SAPBEXHLevel1 2 2" xfId="11353"/>
    <cellStyle name="SAPBEXHLevel1 2 2 2" xfId="11354"/>
    <cellStyle name="SAPBEXHLevel1 2 2 3" xfId="11355"/>
    <cellStyle name="SAPBEXHLevel1 2 2 4" xfId="11356"/>
    <cellStyle name="SAPBEXHLevel1 2 2 5" xfId="11357"/>
    <cellStyle name="SAPBEXHLevel1 2 3" xfId="11358"/>
    <cellStyle name="SAPBEXHLevel1 2 4" xfId="11359"/>
    <cellStyle name="SAPBEXHLevel1 2 5" xfId="11360"/>
    <cellStyle name="SAPBEXHLevel1 2 6" xfId="11361"/>
    <cellStyle name="SAPBEXHLevel1 3" xfId="11362"/>
    <cellStyle name="SAPBEXHLevel1 3 2" xfId="11363"/>
    <cellStyle name="SAPBEXHLevel1 3 3" xfId="11364"/>
    <cellStyle name="SAPBEXHLevel1 3 4" xfId="11365"/>
    <cellStyle name="SAPBEXHLevel1 3 5" xfId="11366"/>
    <cellStyle name="SAPBEXHLevel1 4" xfId="11367"/>
    <cellStyle name="SAPBEXHLevel1X" xfId="495"/>
    <cellStyle name="SAPBEXHLevel1X 2" xfId="11368"/>
    <cellStyle name="SAPBEXHLevel1X 2 2" xfId="11369"/>
    <cellStyle name="SAPBEXHLevel1X 2 2 2" xfId="11370"/>
    <cellStyle name="SAPBEXHLevel1X 2 2 3" xfId="11371"/>
    <cellStyle name="SAPBEXHLevel1X 2 2 4" xfId="11372"/>
    <cellStyle name="SAPBEXHLevel1X 2 2 5" xfId="11373"/>
    <cellStyle name="SAPBEXHLevel1X 2 3" xfId="11374"/>
    <cellStyle name="SAPBEXHLevel1X 2 4" xfId="11375"/>
    <cellStyle name="SAPBEXHLevel1X 2 5" xfId="11376"/>
    <cellStyle name="SAPBEXHLevel1X 2 6" xfId="11377"/>
    <cellStyle name="SAPBEXHLevel1X 3" xfId="11378"/>
    <cellStyle name="SAPBEXHLevel1X 3 2" xfId="11379"/>
    <cellStyle name="SAPBEXHLevel1X 3 3" xfId="11380"/>
    <cellStyle name="SAPBEXHLevel1X 3 4" xfId="11381"/>
    <cellStyle name="SAPBEXHLevel1X 3 5" xfId="11382"/>
    <cellStyle name="SAPBEXHLevel1X 4" xfId="11383"/>
    <cellStyle name="SAPBEXHLevel2" xfId="496"/>
    <cellStyle name="SAPBEXHLevel2 2" xfId="11384"/>
    <cellStyle name="SAPBEXHLevel2 2 2" xfId="11385"/>
    <cellStyle name="SAPBEXHLevel2 2 2 2" xfId="11386"/>
    <cellStyle name="SAPBEXHLevel2 2 2 3" xfId="11387"/>
    <cellStyle name="SAPBEXHLevel2 2 2 4" xfId="11388"/>
    <cellStyle name="SAPBEXHLevel2 2 2 5" xfId="11389"/>
    <cellStyle name="SAPBEXHLevel2 2 3" xfId="11390"/>
    <cellStyle name="SAPBEXHLevel2 2 4" xfId="11391"/>
    <cellStyle name="SAPBEXHLevel2 2 5" xfId="11392"/>
    <cellStyle name="SAPBEXHLevel2 2 6" xfId="11393"/>
    <cellStyle name="SAPBEXHLevel2 3" xfId="11394"/>
    <cellStyle name="SAPBEXHLevel2 3 2" xfId="11395"/>
    <cellStyle name="SAPBEXHLevel2 3 3" xfId="11396"/>
    <cellStyle name="SAPBEXHLevel2 3 4" xfId="11397"/>
    <cellStyle name="SAPBEXHLevel2 3 5" xfId="11398"/>
    <cellStyle name="SAPBEXHLevel2 4" xfId="11399"/>
    <cellStyle name="SAPBEXHLevel2X" xfId="497"/>
    <cellStyle name="SAPBEXHLevel2X 2" xfId="11400"/>
    <cellStyle name="SAPBEXHLevel2X 2 2" xfId="11401"/>
    <cellStyle name="SAPBEXHLevel2X 2 2 2" xfId="11402"/>
    <cellStyle name="SAPBEXHLevel2X 2 2 3" xfId="11403"/>
    <cellStyle name="SAPBEXHLevel2X 2 2 4" xfId="11404"/>
    <cellStyle name="SAPBEXHLevel2X 2 2 5" xfId="11405"/>
    <cellStyle name="SAPBEXHLevel2X 2 3" xfId="11406"/>
    <cellStyle name="SAPBEXHLevel2X 2 4" xfId="11407"/>
    <cellStyle name="SAPBEXHLevel2X 2 5" xfId="11408"/>
    <cellStyle name="SAPBEXHLevel2X 2 6" xfId="11409"/>
    <cellStyle name="SAPBEXHLevel2X 3" xfId="11410"/>
    <cellStyle name="SAPBEXHLevel2X 3 2" xfId="11411"/>
    <cellStyle name="SAPBEXHLevel2X 3 3" xfId="11412"/>
    <cellStyle name="SAPBEXHLevel2X 3 4" xfId="11413"/>
    <cellStyle name="SAPBEXHLevel2X 3 5" xfId="11414"/>
    <cellStyle name="SAPBEXHLevel2X 4" xfId="11415"/>
    <cellStyle name="SAPBEXHLevel3" xfId="498"/>
    <cellStyle name="SAPBEXHLevel3 2" xfId="11416"/>
    <cellStyle name="SAPBEXHLevel3 2 2" xfId="11417"/>
    <cellStyle name="SAPBEXHLevel3 2 2 2" xfId="11418"/>
    <cellStyle name="SAPBEXHLevel3 2 2 3" xfId="11419"/>
    <cellStyle name="SAPBEXHLevel3 2 2 4" xfId="11420"/>
    <cellStyle name="SAPBEXHLevel3 2 2 5" xfId="11421"/>
    <cellStyle name="SAPBEXHLevel3 2 3" xfId="11422"/>
    <cellStyle name="SAPBEXHLevel3 2 4" xfId="11423"/>
    <cellStyle name="SAPBEXHLevel3 2 5" xfId="11424"/>
    <cellStyle name="SAPBEXHLevel3 2 6" xfId="11425"/>
    <cellStyle name="SAPBEXHLevel3 3" xfId="11426"/>
    <cellStyle name="SAPBEXHLevel3 3 2" xfId="11427"/>
    <cellStyle name="SAPBEXHLevel3 3 3" xfId="11428"/>
    <cellStyle name="SAPBEXHLevel3 3 4" xfId="11429"/>
    <cellStyle name="SAPBEXHLevel3 3 5" xfId="11430"/>
    <cellStyle name="SAPBEXHLevel3 4" xfId="11431"/>
    <cellStyle name="SAPBEXHLevel3X" xfId="499"/>
    <cellStyle name="SAPBEXHLevel3X 2" xfId="11432"/>
    <cellStyle name="SAPBEXHLevel3X 2 2" xfId="11433"/>
    <cellStyle name="SAPBEXHLevel3X 2 2 2" xfId="11434"/>
    <cellStyle name="SAPBEXHLevel3X 2 2 3" xfId="11435"/>
    <cellStyle name="SAPBEXHLevel3X 2 2 4" xfId="11436"/>
    <cellStyle name="SAPBEXHLevel3X 2 2 5" xfId="11437"/>
    <cellStyle name="SAPBEXHLevel3X 2 3" xfId="11438"/>
    <cellStyle name="SAPBEXHLevel3X 2 4" xfId="11439"/>
    <cellStyle name="SAPBEXHLevel3X 2 5" xfId="11440"/>
    <cellStyle name="SAPBEXHLevel3X 2 6" xfId="11441"/>
    <cellStyle name="SAPBEXHLevel3X 3" xfId="11442"/>
    <cellStyle name="SAPBEXHLevel3X 3 2" xfId="11443"/>
    <cellStyle name="SAPBEXHLevel3X 3 3" xfId="11444"/>
    <cellStyle name="SAPBEXHLevel3X 3 4" xfId="11445"/>
    <cellStyle name="SAPBEXHLevel3X 3 5" xfId="11446"/>
    <cellStyle name="SAPBEXHLevel3X 4" xfId="11447"/>
    <cellStyle name="SAPBEXinputData" xfId="500"/>
    <cellStyle name="SAPBEXinputData 2" xfId="11448"/>
    <cellStyle name="SAPBEXinputData 2 2" xfId="11449"/>
    <cellStyle name="SAPBEXinputData 2 2 2" xfId="11450"/>
    <cellStyle name="SAPBEXinputData 2 2 3" xfId="11451"/>
    <cellStyle name="SAPBEXinputData 2 2 4" xfId="11452"/>
    <cellStyle name="SAPBEXinputData 2 2 5" xfId="11453"/>
    <cellStyle name="SAPBEXinputData 2 3" xfId="11454"/>
    <cellStyle name="SAPBEXinputData 2 4" xfId="11455"/>
    <cellStyle name="SAPBEXinputData 2 5" xfId="11456"/>
    <cellStyle name="SAPBEXinputData 2 6" xfId="11457"/>
    <cellStyle name="SAPBEXinputData 3" xfId="11458"/>
    <cellStyle name="SAPBEXinputData 3 2" xfId="11459"/>
    <cellStyle name="SAPBEXinputData 3 3" xfId="11460"/>
    <cellStyle name="SAPBEXinputData 3 4" xfId="11461"/>
    <cellStyle name="SAPBEXinputData 3 5" xfId="11462"/>
    <cellStyle name="SAPBEXItemHeader" xfId="546"/>
    <cellStyle name="SAPBEXresData" xfId="501"/>
    <cellStyle name="SAPBEXresData 2" xfId="11463"/>
    <cellStyle name="SAPBEXresData 2 2" xfId="11464"/>
    <cellStyle name="SAPBEXresData 2 3" xfId="11465"/>
    <cellStyle name="SAPBEXresData 2 4" xfId="11466"/>
    <cellStyle name="SAPBEXresData 2 5" xfId="11467"/>
    <cellStyle name="SAPBEXresData 3" xfId="11468"/>
    <cellStyle name="SAPBEXresDataEmph" xfId="502"/>
    <cellStyle name="SAPBEXresDataEmph 2" xfId="11469"/>
    <cellStyle name="SAPBEXresDataEmph 2 2" xfId="11470"/>
    <cellStyle name="SAPBEXresDataEmph 2 3" xfId="11471"/>
    <cellStyle name="SAPBEXresDataEmph 2 4" xfId="11472"/>
    <cellStyle name="SAPBEXresDataEmph 2 5" xfId="11473"/>
    <cellStyle name="SAPBEXresDataEmph 3" xfId="11474"/>
    <cellStyle name="SAPBEXresItem" xfId="503"/>
    <cellStyle name="SAPBEXresItem 2" xfId="11475"/>
    <cellStyle name="SAPBEXresItem 2 2" xfId="11476"/>
    <cellStyle name="SAPBEXresItem 2 3" xfId="11477"/>
    <cellStyle name="SAPBEXresItem 2 4" xfId="11478"/>
    <cellStyle name="SAPBEXresItem 2 5" xfId="11479"/>
    <cellStyle name="SAPBEXresItem 3" xfId="11480"/>
    <cellStyle name="SAPBEXresItemX" xfId="504"/>
    <cellStyle name="SAPBEXresItemX 2" xfId="11481"/>
    <cellStyle name="SAPBEXresItemX 2 2" xfId="11482"/>
    <cellStyle name="SAPBEXresItemX 2 3" xfId="11483"/>
    <cellStyle name="SAPBEXresItemX 2 4" xfId="11484"/>
    <cellStyle name="SAPBEXresItemX 2 5" xfId="11485"/>
    <cellStyle name="SAPBEXresItemX 3" xfId="11486"/>
    <cellStyle name="SAPBEXstdData" xfId="505"/>
    <cellStyle name="SAPBEXstdData 2" xfId="11487"/>
    <cellStyle name="SAPBEXstdData 2 2" xfId="11488"/>
    <cellStyle name="SAPBEXstdData 2 3" xfId="11489"/>
    <cellStyle name="SAPBEXstdData 2 4" xfId="11490"/>
    <cellStyle name="SAPBEXstdData 2 5" xfId="11491"/>
    <cellStyle name="SAPBEXstdData 3" xfId="11492"/>
    <cellStyle name="SAPBEXstdData 3 2" xfId="11493"/>
    <cellStyle name="SAPBEXstdData 3 3" xfId="11494"/>
    <cellStyle name="SAPBEXstdData 3 4" xfId="11495"/>
    <cellStyle name="SAPBEXstdData 3 5" xfId="11496"/>
    <cellStyle name="SAPBEXstdData 4" xfId="11497"/>
    <cellStyle name="SAPBEXstdDataEmph" xfId="506"/>
    <cellStyle name="SAPBEXstdDataEmph 2" xfId="11498"/>
    <cellStyle name="SAPBEXstdDataEmph 2 2" xfId="11499"/>
    <cellStyle name="SAPBEXstdDataEmph 2 3" xfId="11500"/>
    <cellStyle name="SAPBEXstdDataEmph 2 4" xfId="11501"/>
    <cellStyle name="SAPBEXstdDataEmph 2 5" xfId="11502"/>
    <cellStyle name="SAPBEXstdDataEmph 3" xfId="11503"/>
    <cellStyle name="SAPBEXstdItem" xfId="507"/>
    <cellStyle name="SAPBEXstdItem 2" xfId="11504"/>
    <cellStyle name="SAPBEXstdItem 2 2" xfId="11505"/>
    <cellStyle name="SAPBEXstdItem 2 2 2" xfId="11506"/>
    <cellStyle name="SAPBEXstdItem 2 2 2 2" xfId="11507"/>
    <cellStyle name="SAPBEXstdItem 2 2 2 3" xfId="11508"/>
    <cellStyle name="SAPBEXstdItem 2 2 2 4" xfId="11509"/>
    <cellStyle name="SAPBEXstdItem 2 2 2 5" xfId="11510"/>
    <cellStyle name="SAPBEXstdItem 2 2 3" xfId="11511"/>
    <cellStyle name="SAPBEXstdItem 2 2 4" xfId="11512"/>
    <cellStyle name="SAPBEXstdItem 2 2 5" xfId="11513"/>
    <cellStyle name="SAPBEXstdItem 2 2 6" xfId="11514"/>
    <cellStyle name="SAPBEXstdItem 2 3" xfId="11515"/>
    <cellStyle name="SAPBEXstdItem 2 3 2" xfId="11516"/>
    <cellStyle name="SAPBEXstdItem 2 3 3" xfId="11517"/>
    <cellStyle name="SAPBEXstdItem 2 3 4" xfId="11518"/>
    <cellStyle name="SAPBEXstdItem 2 3 5" xfId="11519"/>
    <cellStyle name="SAPBEXstdItem 2 4" xfId="11520"/>
    <cellStyle name="SAPBEXstdItem 2 5" xfId="11521"/>
    <cellStyle name="SAPBEXstdItem 2 6" xfId="11522"/>
    <cellStyle name="SAPBEXstdItem 2 7" xfId="11523"/>
    <cellStyle name="SAPBEXstdItem 3" xfId="11524"/>
    <cellStyle name="SAPBEXstdItem 3 2" xfId="11525"/>
    <cellStyle name="SAPBEXstdItem 3 2 2" xfId="11526"/>
    <cellStyle name="SAPBEXstdItem 3 2 2 2" xfId="11527"/>
    <cellStyle name="SAPBEXstdItem 3 2 2 3" xfId="11528"/>
    <cellStyle name="SAPBEXstdItem 3 2 2 4" xfId="11529"/>
    <cellStyle name="SAPBEXstdItem 3 2 2 5" xfId="11530"/>
    <cellStyle name="SAPBEXstdItem 3 2 3" xfId="11531"/>
    <cellStyle name="SAPBEXstdItem 3 2 4" xfId="11532"/>
    <cellStyle name="SAPBEXstdItem 3 2 5" xfId="11533"/>
    <cellStyle name="SAPBEXstdItem 3 2 6" xfId="11534"/>
    <cellStyle name="SAPBEXstdItem 3 3" xfId="11535"/>
    <cellStyle name="SAPBEXstdItem 3 3 2" xfId="11536"/>
    <cellStyle name="SAPBEXstdItem 3 3 2 2" xfId="11537"/>
    <cellStyle name="SAPBEXstdItem 3 3 2 3" xfId="11538"/>
    <cellStyle name="SAPBEXstdItem 3 3 2 4" xfId="11539"/>
    <cellStyle name="SAPBEXstdItem 3 3 2 5" xfId="11540"/>
    <cellStyle name="SAPBEXstdItem 3 3 3" xfId="11541"/>
    <cellStyle name="SAPBEXstdItem 3 3 4" xfId="11542"/>
    <cellStyle name="SAPBEXstdItem 3 3 5" xfId="11543"/>
    <cellStyle name="SAPBEXstdItem 3 3 6" xfId="11544"/>
    <cellStyle name="SAPBEXstdItem 3 4" xfId="11545"/>
    <cellStyle name="SAPBEXstdItem 3 4 2" xfId="11546"/>
    <cellStyle name="SAPBEXstdItem 3 4 2 2" xfId="11547"/>
    <cellStyle name="SAPBEXstdItem 3 4 2 3" xfId="11548"/>
    <cellStyle name="SAPBEXstdItem 3 4 2 4" xfId="11549"/>
    <cellStyle name="SAPBEXstdItem 3 4 2 5" xfId="11550"/>
    <cellStyle name="SAPBEXstdItem 3 4 3" xfId="11551"/>
    <cellStyle name="SAPBEXstdItem 3 4 4" xfId="11552"/>
    <cellStyle name="SAPBEXstdItem 3 4 5" xfId="11553"/>
    <cellStyle name="SAPBEXstdItem 3 4 6" xfId="11554"/>
    <cellStyle name="SAPBEXstdItem 3 5" xfId="11555"/>
    <cellStyle name="SAPBEXstdItem 3 6" xfId="11556"/>
    <cellStyle name="SAPBEXstdItem 3 7" xfId="11557"/>
    <cellStyle name="SAPBEXstdItem 3 8" xfId="11558"/>
    <cellStyle name="SAPBEXstdItem 4" xfId="11559"/>
    <cellStyle name="SAPBEXstdItem 4 2" xfId="11560"/>
    <cellStyle name="SAPBEXstdItem 4 2 2" xfId="11561"/>
    <cellStyle name="SAPBEXstdItem 4 2 3" xfId="11562"/>
    <cellStyle name="SAPBEXstdItem 4 2 4" xfId="11563"/>
    <cellStyle name="SAPBEXstdItem 4 2 5" xfId="11564"/>
    <cellStyle name="SAPBEXstdItem 4 3" xfId="11565"/>
    <cellStyle name="SAPBEXstdItem 4 4" xfId="11566"/>
    <cellStyle name="SAPBEXstdItem 4 5" xfId="11567"/>
    <cellStyle name="SAPBEXstdItem 4 6" xfId="11568"/>
    <cellStyle name="SAPBEXstdItem 5" xfId="11569"/>
    <cellStyle name="SAPBEXstdItem 5 2" xfId="11570"/>
    <cellStyle name="SAPBEXstdItem 5 3" xfId="11571"/>
    <cellStyle name="SAPBEXstdItem 5 4" xfId="11572"/>
    <cellStyle name="SAPBEXstdItem 5 5" xfId="11573"/>
    <cellStyle name="SAPBEXstdItem 6" xfId="11574"/>
    <cellStyle name="SAPBEXstdItem 7" xfId="11575"/>
    <cellStyle name="SAPBEXstdItem 8" xfId="11576"/>
    <cellStyle name="SAPBEXstdItemX" xfId="508"/>
    <cellStyle name="SAPBEXstdItemX 2" xfId="11577"/>
    <cellStyle name="SAPBEXstdItemX 2 2" xfId="11578"/>
    <cellStyle name="SAPBEXstdItemX 2 2 2" xfId="11579"/>
    <cellStyle name="SAPBEXstdItemX 2 2 2 2" xfId="11580"/>
    <cellStyle name="SAPBEXstdItemX 2 2 2 3" xfId="11581"/>
    <cellStyle name="SAPBEXstdItemX 2 2 2 4" xfId="11582"/>
    <cellStyle name="SAPBEXstdItemX 2 2 2 5" xfId="11583"/>
    <cellStyle name="SAPBEXstdItemX 2 2 3" xfId="11584"/>
    <cellStyle name="SAPBEXstdItemX 2 2 4" xfId="11585"/>
    <cellStyle name="SAPBEXstdItemX 2 2 5" xfId="11586"/>
    <cellStyle name="SAPBEXstdItemX 2 2 6" xfId="11587"/>
    <cellStyle name="SAPBEXstdItemX 2 3" xfId="11588"/>
    <cellStyle name="SAPBEXstdItemX 2 3 2" xfId="11589"/>
    <cellStyle name="SAPBEXstdItemX 2 3 3" xfId="11590"/>
    <cellStyle name="SAPBEXstdItemX 2 3 4" xfId="11591"/>
    <cellStyle name="SAPBEXstdItemX 2 3 5" xfId="11592"/>
    <cellStyle name="SAPBEXstdItemX 2 4" xfId="11593"/>
    <cellStyle name="SAPBEXstdItemX 2 5" xfId="11594"/>
    <cellStyle name="SAPBEXstdItemX 2 6" xfId="11595"/>
    <cellStyle name="SAPBEXstdItemX 2 7" xfId="11596"/>
    <cellStyle name="SAPBEXstdItemX 3" xfId="11597"/>
    <cellStyle name="SAPBEXstdItemX 3 2" xfId="11598"/>
    <cellStyle name="SAPBEXstdItemX 3 2 2" xfId="11599"/>
    <cellStyle name="SAPBEXstdItemX 3 2 2 2" xfId="11600"/>
    <cellStyle name="SAPBEXstdItemX 3 2 2 3" xfId="11601"/>
    <cellStyle name="SAPBEXstdItemX 3 2 2 4" xfId="11602"/>
    <cellStyle name="SAPBEXstdItemX 3 2 2 5" xfId="11603"/>
    <cellStyle name="SAPBEXstdItemX 3 2 3" xfId="11604"/>
    <cellStyle name="SAPBEXstdItemX 3 2 4" xfId="11605"/>
    <cellStyle name="SAPBEXstdItemX 3 2 5" xfId="11606"/>
    <cellStyle name="SAPBEXstdItemX 3 2 6" xfId="11607"/>
    <cellStyle name="SAPBEXstdItemX 3 3" xfId="11608"/>
    <cellStyle name="SAPBEXstdItemX 3 3 2" xfId="11609"/>
    <cellStyle name="SAPBEXstdItemX 3 3 2 2" xfId="11610"/>
    <cellStyle name="SAPBEXstdItemX 3 3 2 3" xfId="11611"/>
    <cellStyle name="SAPBEXstdItemX 3 3 2 4" xfId="11612"/>
    <cellStyle name="SAPBEXstdItemX 3 3 2 5" xfId="11613"/>
    <cellStyle name="SAPBEXstdItemX 3 3 3" xfId="11614"/>
    <cellStyle name="SAPBEXstdItemX 3 3 4" xfId="11615"/>
    <cellStyle name="SAPBEXstdItemX 3 3 5" xfId="11616"/>
    <cellStyle name="SAPBEXstdItemX 3 3 6" xfId="11617"/>
    <cellStyle name="SAPBEXstdItemX 3 4" xfId="11618"/>
    <cellStyle name="SAPBEXstdItemX 3 4 2" xfId="11619"/>
    <cellStyle name="SAPBEXstdItemX 3 4 2 2" xfId="11620"/>
    <cellStyle name="SAPBEXstdItemX 3 4 2 3" xfId="11621"/>
    <cellStyle name="SAPBEXstdItemX 3 4 2 4" xfId="11622"/>
    <cellStyle name="SAPBEXstdItemX 3 4 2 5" xfId="11623"/>
    <cellStyle name="SAPBEXstdItemX 3 4 3" xfId="11624"/>
    <cellStyle name="SAPBEXstdItemX 3 4 4" xfId="11625"/>
    <cellStyle name="SAPBEXstdItemX 3 4 5" xfId="11626"/>
    <cellStyle name="SAPBEXstdItemX 3 4 6" xfId="11627"/>
    <cellStyle name="SAPBEXstdItemX 3 5" xfId="11628"/>
    <cellStyle name="SAPBEXstdItemX 3 6" xfId="11629"/>
    <cellStyle name="SAPBEXstdItemX 3 7" xfId="11630"/>
    <cellStyle name="SAPBEXstdItemX 3 8" xfId="11631"/>
    <cellStyle name="SAPBEXstdItemX 4" xfId="11632"/>
    <cellStyle name="SAPBEXstdItemX 4 2" xfId="11633"/>
    <cellStyle name="SAPBEXstdItemX 4 2 2" xfId="11634"/>
    <cellStyle name="SAPBEXstdItemX 4 2 3" xfId="11635"/>
    <cellStyle name="SAPBEXstdItemX 4 2 4" xfId="11636"/>
    <cellStyle name="SAPBEXstdItemX 4 2 5" xfId="11637"/>
    <cellStyle name="SAPBEXstdItemX 4 3" xfId="11638"/>
    <cellStyle name="SAPBEXstdItemX 4 4" xfId="11639"/>
    <cellStyle name="SAPBEXstdItemX 4 5" xfId="11640"/>
    <cellStyle name="SAPBEXstdItemX 4 6" xfId="11641"/>
    <cellStyle name="SAPBEXstdItemX 5" xfId="11642"/>
    <cellStyle name="SAPBEXstdItemX 5 2" xfId="11643"/>
    <cellStyle name="SAPBEXstdItemX 5 3" xfId="11644"/>
    <cellStyle name="SAPBEXstdItemX 5 4" xfId="11645"/>
    <cellStyle name="SAPBEXstdItemX 5 5" xfId="11646"/>
    <cellStyle name="SAPBEXstdItemX 6" xfId="11647"/>
    <cellStyle name="SAPBEXstdItemX 7" xfId="11648"/>
    <cellStyle name="SAPBEXstdItemX 8" xfId="11649"/>
    <cellStyle name="SAPBEXtitle" xfId="509"/>
    <cellStyle name="SAPBEXtitle 2" xfId="11650"/>
    <cellStyle name="SAPBEXtitle 2 2" xfId="11651"/>
    <cellStyle name="SAPBEXtitle 3" xfId="11652"/>
    <cellStyle name="SAPBEXunassignedItem" xfId="547"/>
    <cellStyle name="SAPBEXundefined" xfId="510"/>
    <cellStyle name="SAPBEXundefined 2" xfId="11653"/>
    <cellStyle name="SAPBEXundefined 2 2" xfId="11654"/>
    <cellStyle name="SAPBEXundefined 2 3" xfId="11655"/>
    <cellStyle name="SAPBEXundefined 2 4" xfId="11656"/>
    <cellStyle name="SAPBEXundefined 2 5" xfId="11657"/>
    <cellStyle name="SAPBEXundefined 3" xfId="11658"/>
    <cellStyle name="SAPBorder" xfId="548"/>
    <cellStyle name="SAPDataCell" xfId="549"/>
    <cellStyle name="SAPDataTotalCell" xfId="550"/>
    <cellStyle name="SAPDimensionCell" xfId="551"/>
    <cellStyle name="SAPEditableDataCell" xfId="552"/>
    <cellStyle name="SAPEditableDataTotalCell" xfId="553"/>
    <cellStyle name="SAPEmphasized" xfId="554"/>
    <cellStyle name="SAPEmphasizedTotal" xfId="555"/>
    <cellStyle name="SAPExceptionLevel1" xfId="556"/>
    <cellStyle name="SAPExceptionLevel2" xfId="557"/>
    <cellStyle name="SAPExceptionLevel3" xfId="558"/>
    <cellStyle name="SAPExceptionLevel4" xfId="559"/>
    <cellStyle name="SAPExceptionLevel5" xfId="560"/>
    <cellStyle name="SAPExceptionLevel6" xfId="561"/>
    <cellStyle name="SAPExceptionLevel7" xfId="562"/>
    <cellStyle name="SAPExceptionLevel8" xfId="563"/>
    <cellStyle name="SAPExceptionLevel9" xfId="564"/>
    <cellStyle name="SAPHierarchyCell0" xfId="565"/>
    <cellStyle name="SAPHierarchyCell1" xfId="566"/>
    <cellStyle name="SAPHierarchyCell2" xfId="567"/>
    <cellStyle name="SAPHierarchyCell3" xfId="568"/>
    <cellStyle name="SAPHierarchyCell4" xfId="569"/>
    <cellStyle name="SAPLockedDataCell" xfId="570"/>
    <cellStyle name="SAPLockedDataTotalCell" xfId="571"/>
    <cellStyle name="SAPMemberCell" xfId="572"/>
    <cellStyle name="SAPMemberTotalCell" xfId="573"/>
    <cellStyle name="SAPReadonlyDataCell" xfId="574"/>
    <cellStyle name="SAPReadonlyDataTotalCell" xfId="575"/>
    <cellStyle name="shade" xfId="511"/>
    <cellStyle name="shade 2" xfId="512"/>
    <cellStyle name="shade 2 2" xfId="11659"/>
    <cellStyle name="shade 2 2 2" xfId="11660"/>
    <cellStyle name="shade 2 3" xfId="11661"/>
    <cellStyle name="shade 3" xfId="513"/>
    <cellStyle name="shade 3 2" xfId="11662"/>
    <cellStyle name="shade 3 2 2" xfId="11663"/>
    <cellStyle name="shade 3 3" xfId="11664"/>
    <cellStyle name="shade 3 3 2" xfId="11665"/>
    <cellStyle name="shade 3 4" xfId="11666"/>
    <cellStyle name="shade 3 4 2" xfId="11667"/>
    <cellStyle name="shade 4" xfId="11668"/>
    <cellStyle name="shade 4 2" xfId="11669"/>
    <cellStyle name="shade 5" xfId="11670"/>
    <cellStyle name="shade 6" xfId="11671"/>
    <cellStyle name="shade 6 2" xfId="11672"/>
    <cellStyle name="shade 7" xfId="11673"/>
    <cellStyle name="shade 7 2" xfId="11674"/>
    <cellStyle name="shade 8" xfId="11675"/>
    <cellStyle name="shade_ACCOUNTS" xfId="11676"/>
    <cellStyle name="Sheet Title" xfId="514"/>
    <cellStyle name="StmtTtl1" xfId="515"/>
    <cellStyle name="StmtTtl1 2" xfId="516"/>
    <cellStyle name="StmtTtl1 2 2" xfId="11677"/>
    <cellStyle name="StmtTtl1 2 2 2" xfId="11678"/>
    <cellStyle name="StmtTtl1 2 3" xfId="11679"/>
    <cellStyle name="StmtTtl1 2 4" xfId="11680"/>
    <cellStyle name="StmtTtl1 3" xfId="517"/>
    <cellStyle name="StmtTtl1 3 2" xfId="11681"/>
    <cellStyle name="StmtTtl1 3 2 2" xfId="11682"/>
    <cellStyle name="StmtTtl1 3 3" xfId="11683"/>
    <cellStyle name="StmtTtl1 3 4" xfId="11684"/>
    <cellStyle name="StmtTtl1 4" xfId="518"/>
    <cellStyle name="StmtTtl1 4 2" xfId="11685"/>
    <cellStyle name="StmtTtl1 4 2 2" xfId="11686"/>
    <cellStyle name="StmtTtl1 4 3" xfId="11687"/>
    <cellStyle name="StmtTtl1 4 4" xfId="11688"/>
    <cellStyle name="StmtTtl1 5" xfId="11689"/>
    <cellStyle name="StmtTtl1 5 2" xfId="11690"/>
    <cellStyle name="StmtTtl1 6" xfId="11691"/>
    <cellStyle name="StmtTtl1 6 2" xfId="11692"/>
    <cellStyle name="StmtTtl1 7" xfId="11693"/>
    <cellStyle name="StmtTtl1 8" xfId="11694"/>
    <cellStyle name="StmtTtl1_(C) WHE Proforma with ITC cash grant 10 Yr Amort_for deferral_102809" xfId="11695"/>
    <cellStyle name="StmtTtl2" xfId="519"/>
    <cellStyle name="StmtTtl2 2" xfId="520"/>
    <cellStyle name="StmtTtl2 2 2" xfId="11696"/>
    <cellStyle name="StmtTtl2 2 3" xfId="11697"/>
    <cellStyle name="StmtTtl2 2 4" xfId="11698"/>
    <cellStyle name="StmtTtl2 2 5" xfId="11699"/>
    <cellStyle name="StmtTtl2 3" xfId="521"/>
    <cellStyle name="StmtTtl2 3 2" xfId="11700"/>
    <cellStyle name="StmtTtl2 3 2 2" xfId="11701"/>
    <cellStyle name="StmtTtl2 3 2 3" xfId="11702"/>
    <cellStyle name="StmtTtl2 3 2 4" xfId="11703"/>
    <cellStyle name="StmtTtl2 3 2 5" xfId="11704"/>
    <cellStyle name="StmtTtl2 4" xfId="11705"/>
    <cellStyle name="StmtTtl2 4 2" xfId="11706"/>
    <cellStyle name="StmtTtl2 4 3" xfId="11707"/>
    <cellStyle name="StmtTtl2 4 4" xfId="11708"/>
    <cellStyle name="StmtTtl2 4 5" xfId="11709"/>
    <cellStyle name="StmtTtl2 5" xfId="11710"/>
    <cellStyle name="StmtTtl2 6" xfId="11711"/>
    <cellStyle name="StmtTtl2 7" xfId="11712"/>
    <cellStyle name="StmtTtl2 8" xfId="11713"/>
    <cellStyle name="StmtTtl2 9" xfId="11714"/>
    <cellStyle name="StmtTtl2_4.32E Depreciation Study Robs file" xfId="11715"/>
    <cellStyle name="STYL1 - Style1" xfId="522"/>
    <cellStyle name="STYL1 - Style1 2" xfId="11716"/>
    <cellStyle name="STYL1 - Style1 2 2" xfId="11717"/>
    <cellStyle name="STYL1 - Style1 3" xfId="11718"/>
    <cellStyle name="Style 1" xfId="523"/>
    <cellStyle name="Style 1 10" xfId="11719"/>
    <cellStyle name="Style 1 10 2" xfId="11720"/>
    <cellStyle name="Style 1 11" xfId="11721"/>
    <cellStyle name="Style 1 12" xfId="11722"/>
    <cellStyle name="Style 1 12 2" xfId="11723"/>
    <cellStyle name="Style 1 13" xfId="11724"/>
    <cellStyle name="Style 1 14" xfId="11725"/>
    <cellStyle name="Style 1 15" xfId="11726"/>
    <cellStyle name="Style 1 2" xfId="524"/>
    <cellStyle name="Style 1 2 2" xfId="11727"/>
    <cellStyle name="Style 1 2 2 2" xfId="11728"/>
    <cellStyle name="Style 1 2 2 2 2" xfId="11729"/>
    <cellStyle name="Style 1 2 2 3" xfId="11730"/>
    <cellStyle name="Style 1 2 3" xfId="11731"/>
    <cellStyle name="Style 1 2 3 2" xfId="11732"/>
    <cellStyle name="Style 1 2 4" xfId="11733"/>
    <cellStyle name="Style 1 2 4 2" xfId="11734"/>
    <cellStyle name="Style 1 2 4 3" xfId="11735"/>
    <cellStyle name="Style 1 2 5" xfId="11736"/>
    <cellStyle name="Style 1 2 5 2" xfId="11737"/>
    <cellStyle name="Style 1 2 6" xfId="11738"/>
    <cellStyle name="Style 1 2 7" xfId="11739"/>
    <cellStyle name="Style 1 2_4 31E Reg Asset  Liab and EXH D" xfId="11740"/>
    <cellStyle name="Style 1 3" xfId="525"/>
    <cellStyle name="Style 1 3 2" xfId="11741"/>
    <cellStyle name="Style 1 3 2 2" xfId="11742"/>
    <cellStyle name="Style 1 3 2 2 2" xfId="11743"/>
    <cellStyle name="Style 1 3 2 3" xfId="11744"/>
    <cellStyle name="Style 1 3 3" xfId="11745"/>
    <cellStyle name="Style 1 3 3 2" xfId="11746"/>
    <cellStyle name="Style 1 3 3 2 2" xfId="11747"/>
    <cellStyle name="Style 1 3 4" xfId="11748"/>
    <cellStyle name="Style 1 3 4 2" xfId="11749"/>
    <cellStyle name="Style 1 3 5" xfId="11750"/>
    <cellStyle name="Style 1 4" xfId="526"/>
    <cellStyle name="Style 1 4 2" xfId="11751"/>
    <cellStyle name="Style 1 4 2 2" xfId="11752"/>
    <cellStyle name="Style 1 4 3" xfId="11753"/>
    <cellStyle name="Style 1 4 3 2" xfId="11754"/>
    <cellStyle name="Style 1 4 4" xfId="11755"/>
    <cellStyle name="Style 1 5" xfId="527"/>
    <cellStyle name="Style 1 5 2" xfId="11756"/>
    <cellStyle name="Style 1 5 2 2" xfId="11757"/>
    <cellStyle name="Style 1 5 3" xfId="11758"/>
    <cellStyle name="Style 1 5 3 2" xfId="11759"/>
    <cellStyle name="Style 1 5 4" xfId="11760"/>
    <cellStyle name="Style 1 5 4 2" xfId="11761"/>
    <cellStyle name="Style 1 6" xfId="11762"/>
    <cellStyle name="Style 1 6 2" xfId="11763"/>
    <cellStyle name="Style 1 6 2 2" xfId="11764"/>
    <cellStyle name="Style 1 6 2 2 2" xfId="11765"/>
    <cellStyle name="Style 1 6 2 3" xfId="11766"/>
    <cellStyle name="Style 1 6 3" xfId="11767"/>
    <cellStyle name="Style 1 6 3 2" xfId="11768"/>
    <cellStyle name="Style 1 6 3 2 2" xfId="11769"/>
    <cellStyle name="Style 1 6 4" xfId="11770"/>
    <cellStyle name="Style 1 6 4 2" xfId="11771"/>
    <cellStyle name="Style 1 6 4 2 2" xfId="11772"/>
    <cellStyle name="Style 1 6 5" xfId="11773"/>
    <cellStyle name="Style 1 6 5 2" xfId="11774"/>
    <cellStyle name="Style 1 6 5 2 2" xfId="11775"/>
    <cellStyle name="Style 1 6 6" xfId="11776"/>
    <cellStyle name="Style 1 6 6 2" xfId="11777"/>
    <cellStyle name="Style 1 6 7" xfId="11778"/>
    <cellStyle name="Style 1 7" xfId="11779"/>
    <cellStyle name="Style 1 7 2" xfId="11780"/>
    <cellStyle name="Style 1 7 3" xfId="11781"/>
    <cellStyle name="Style 1 8" xfId="11782"/>
    <cellStyle name="Style 1 8 2" xfId="11783"/>
    <cellStyle name="Style 1 9" xfId="11784"/>
    <cellStyle name="Style 1 9 2" xfId="11785"/>
    <cellStyle name="Style 1_ Price Inputs" xfId="11786"/>
    <cellStyle name="Style 21" xfId="11787"/>
    <cellStyle name="Style 22" xfId="11788"/>
    <cellStyle name="Style 23" xfId="11789"/>
    <cellStyle name="Style 24" xfId="11790"/>
    <cellStyle name="Style 25" xfId="11791"/>
    <cellStyle name="Style 26" xfId="11792"/>
    <cellStyle name="Style 27" xfId="11793"/>
    <cellStyle name="Style 28" xfId="11794"/>
    <cellStyle name="Style 29" xfId="11795"/>
    <cellStyle name="Style 29 2" xfId="11796"/>
    <cellStyle name="Style 30" xfId="11797"/>
    <cellStyle name="Style 30 2" xfId="11798"/>
    <cellStyle name="Style 31" xfId="11799"/>
    <cellStyle name="Style 32" xfId="11800"/>
    <cellStyle name="Style 33" xfId="11801"/>
    <cellStyle name="Style 33 2" xfId="11802"/>
    <cellStyle name="Style 34" xfId="11803"/>
    <cellStyle name="Style 34 2" xfId="11804"/>
    <cellStyle name="Style 35" xfId="11805"/>
    <cellStyle name="Style 35 2" xfId="11806"/>
    <cellStyle name="Style 36" xfId="11807"/>
    <cellStyle name="Style 36 2" xfId="11808"/>
    <cellStyle name="Style 39" xfId="11809"/>
    <cellStyle name="Style 39 2" xfId="11810"/>
    <cellStyle name="STYLE1" xfId="11811"/>
    <cellStyle name="STYLE2" xfId="11812"/>
    <cellStyle name="STYLE3" xfId="11813"/>
    <cellStyle name="sub-tl - Style3" xfId="11814"/>
    <cellStyle name="subtot - Style5" xfId="11815"/>
    <cellStyle name="Subtotal" xfId="528"/>
    <cellStyle name="Sub-total" xfId="529"/>
    <cellStyle name="Subtotal 2" xfId="11816"/>
    <cellStyle name="Sub-total 2" xfId="11817"/>
    <cellStyle name="Subtotal 2 2" xfId="11818"/>
    <cellStyle name="Sub-total 2 2" xfId="11819"/>
    <cellStyle name="Subtotal 2 3" xfId="11820"/>
    <cellStyle name="Sub-total 2 3" xfId="11821"/>
    <cellStyle name="Subtotal 3" xfId="11822"/>
    <cellStyle name="Sub-total 3" xfId="11823"/>
    <cellStyle name="Subtotal 3 2" xfId="11824"/>
    <cellStyle name="Sub-total 3 2" xfId="11825"/>
    <cellStyle name="Subtotal 3 3" xfId="11826"/>
    <cellStyle name="Sub-total 3 3" xfId="11827"/>
    <cellStyle name="Subtotal 4" xfId="11828"/>
    <cellStyle name="Sub-total 4" xfId="11829"/>
    <cellStyle name="Subtotal 4 2" xfId="11830"/>
    <cellStyle name="Sub-total 4 2" xfId="11831"/>
    <cellStyle name="Subtotal 4 3" xfId="11832"/>
    <cellStyle name="Sub-total 4 3" xfId="11833"/>
    <cellStyle name="Subtotal 5" xfId="11834"/>
    <cellStyle name="Sub-total 5" xfId="11835"/>
    <cellStyle name="Subtotal 5 2" xfId="11836"/>
    <cellStyle name="Sub-total 5 2" xfId="11837"/>
    <cellStyle name="Subtotal 5 3" xfId="11838"/>
    <cellStyle name="Sub-total 5 3" xfId="11839"/>
    <cellStyle name="Subtotal 6" xfId="11840"/>
    <cellStyle name="Sub-total 6" xfId="11841"/>
    <cellStyle name="Subtotal 6 2" xfId="11842"/>
    <cellStyle name="Sub-total 6 2" xfId="11843"/>
    <cellStyle name="Subtotal 6 3" xfId="11844"/>
    <cellStyle name="Sub-total 6 3" xfId="11845"/>
    <cellStyle name="Subtotal 7" xfId="11846"/>
    <cellStyle name="Sub-total 7" xfId="11847"/>
    <cellStyle name="taples Plaza" xfId="530"/>
    <cellStyle name="Test" xfId="531"/>
    <cellStyle name="Tickmark" xfId="532"/>
    <cellStyle name="Title 2" xfId="11848"/>
    <cellStyle name="Title 2 2" xfId="11849"/>
    <cellStyle name="Title 2 2 2" xfId="11850"/>
    <cellStyle name="Title 2 2 3" xfId="11851"/>
    <cellStyle name="Title 2 2 3 2" xfId="11852"/>
    <cellStyle name="Title 2 3" xfId="11853"/>
    <cellStyle name="Title 2 4" xfId="11854"/>
    <cellStyle name="Title 2 4 2" xfId="11855"/>
    <cellStyle name="Title 2 5" xfId="11856"/>
    <cellStyle name="Title 3" xfId="11857"/>
    <cellStyle name="Title 3 2" xfId="11858"/>
    <cellStyle name="Title 3 3" xfId="11859"/>
    <cellStyle name="Title 3 3 2" xfId="11860"/>
    <cellStyle name="Title 3 4" xfId="11861"/>
    <cellStyle name="Title 4" xfId="11862"/>
    <cellStyle name="Title 4 2" xfId="11863"/>
    <cellStyle name="Title 5" xfId="11864"/>
    <cellStyle name="Title 6" xfId="11865"/>
    <cellStyle name="Title 6 2" xfId="11866"/>
    <cellStyle name="Title 7" xfId="11867"/>
    <cellStyle name="Title 8" xfId="11868"/>
    <cellStyle name="Title: - Style3" xfId="533"/>
    <cellStyle name="Title: - Style4" xfId="534"/>
    <cellStyle name="Title: Major" xfId="535"/>
    <cellStyle name="Title: Major 2" xfId="11869"/>
    <cellStyle name="Title: Major 3" xfId="11870"/>
    <cellStyle name="Title: Major 3 2" xfId="11871"/>
    <cellStyle name="Title: Major 4" xfId="11872"/>
    <cellStyle name="Title: Minor" xfId="536"/>
    <cellStyle name="Title: Minor 2" xfId="537"/>
    <cellStyle name="Title: Minor 2 2" xfId="11873"/>
    <cellStyle name="Title: Minor 3" xfId="11874"/>
    <cellStyle name="Title: Minor_Electric Rev Req Model (2009 GRC) Rebuttal" xfId="538"/>
    <cellStyle name="Title: Worksheet" xfId="539"/>
    <cellStyle name="Title: Worksheet 2" xfId="11875"/>
    <cellStyle name="Title: Worksheet 2 2" xfId="11876"/>
    <cellStyle name="Title: Worksheet 3" xfId="11877"/>
    <cellStyle name="Total 2" xfId="11878"/>
    <cellStyle name="Total 2 2" xfId="11879"/>
    <cellStyle name="Total 2 2 2" xfId="11880"/>
    <cellStyle name="Total 2 2 2 2" xfId="11881"/>
    <cellStyle name="Total 2 2 2 3" xfId="11882"/>
    <cellStyle name="Total 2 2 2 4" xfId="11883"/>
    <cellStyle name="Total 2 2 2 5" xfId="11884"/>
    <cellStyle name="Total 2 2 3" xfId="11885"/>
    <cellStyle name="Total 2 2 3 2" xfId="11886"/>
    <cellStyle name="Total 2 3" xfId="11887"/>
    <cellStyle name="Total 2 3 2" xfId="11888"/>
    <cellStyle name="Total 2 3 2 2" xfId="11889"/>
    <cellStyle name="Total 2 3 2 3" xfId="11890"/>
    <cellStyle name="Total 2 3 2 4" xfId="11891"/>
    <cellStyle name="Total 2 3 2 5" xfId="11892"/>
    <cellStyle name="Total 2 3 3" xfId="11893"/>
    <cellStyle name="Total 2 3 3 2" xfId="11894"/>
    <cellStyle name="Total 2 3 3 3" xfId="11895"/>
    <cellStyle name="Total 2 3 3 4" xfId="11896"/>
    <cellStyle name="Total 2 3 3 5" xfId="11897"/>
    <cellStyle name="Total 2 3 4" xfId="11898"/>
    <cellStyle name="Total 2 3 4 2" xfId="11899"/>
    <cellStyle name="Total 2 3 4 3" xfId="11900"/>
    <cellStyle name="Total 2 3 4 4" xfId="11901"/>
    <cellStyle name="Total 2 3 4 5" xfId="11902"/>
    <cellStyle name="Total 2 3 5" xfId="11903"/>
    <cellStyle name="Total 2 3 6" xfId="11904"/>
    <cellStyle name="Total 2 3 7" xfId="11905"/>
    <cellStyle name="Total 2 3 8" xfId="11906"/>
    <cellStyle name="Total 2 4" xfId="11907"/>
    <cellStyle name="Total 2 4 2" xfId="11908"/>
    <cellStyle name="Total 2 5" xfId="11909"/>
    <cellStyle name="Total 3" xfId="11910"/>
    <cellStyle name="Total 3 2" xfId="11911"/>
    <cellStyle name="Total 3 2 2" xfId="11912"/>
    <cellStyle name="Total 3 2 3" xfId="11913"/>
    <cellStyle name="Total 3 2 4" xfId="11914"/>
    <cellStyle name="Total 3 2 5" xfId="11915"/>
    <cellStyle name="Total 3 3" xfId="11916"/>
    <cellStyle name="Total 3 3 2" xfId="11917"/>
    <cellStyle name="Total 3 3 3" xfId="11918"/>
    <cellStyle name="Total 3 3 4" xfId="11919"/>
    <cellStyle name="Total 3 3 5" xfId="11920"/>
    <cellStyle name="Total 3 4" xfId="11921"/>
    <cellStyle name="Total 3 4 2" xfId="11922"/>
    <cellStyle name="Total 3 4 3" xfId="11923"/>
    <cellStyle name="Total 3 4 4" xfId="11924"/>
    <cellStyle name="Total 3 4 5" xfId="11925"/>
    <cellStyle name="Total 4" xfId="11926"/>
    <cellStyle name="Total 4 2" xfId="11927"/>
    <cellStyle name="Total 4 2 2" xfId="11928"/>
    <cellStyle name="Total 4 2 3" xfId="11929"/>
    <cellStyle name="Total 4 2 4" xfId="11930"/>
    <cellStyle name="Total 4 2 5" xfId="11931"/>
    <cellStyle name="Total 4 2 6" xfId="11932"/>
    <cellStyle name="Total 4 2 7" xfId="11933"/>
    <cellStyle name="Total 5" xfId="11934"/>
    <cellStyle name="Total 5 2" xfId="11935"/>
    <cellStyle name="Total 5 3" xfId="11936"/>
    <cellStyle name="Total 5 4" xfId="11937"/>
    <cellStyle name="Total 5 5" xfId="11938"/>
    <cellStyle name="Total 5 6" xfId="11939"/>
    <cellStyle name="Total 5 7" xfId="11940"/>
    <cellStyle name="Total 6" xfId="11941"/>
    <cellStyle name="Total 7" xfId="11942"/>
    <cellStyle name="Total 9" xfId="11943"/>
    <cellStyle name="Total 9 2" xfId="11944"/>
    <cellStyle name="Total4 - Style4" xfId="540"/>
    <cellStyle name="Total4 - Style4 2" xfId="541"/>
    <cellStyle name="Total4 - Style4 2 2" xfId="11945"/>
    <cellStyle name="Total4 - Style4 2 3" xfId="11946"/>
    <cellStyle name="Total4 - Style4 2 4" xfId="11947"/>
    <cellStyle name="Total4 - Style4 2 5" xfId="11948"/>
    <cellStyle name="Total4 - Style4 2 6" xfId="11949"/>
    <cellStyle name="Total4 - Style4 2 7" xfId="11950"/>
    <cellStyle name="Total4 - Style4 3" xfId="11951"/>
    <cellStyle name="Total4 - Style4_ACCOUNTS" xfId="11952"/>
    <cellStyle name="Warning Text 2" xfId="11953"/>
    <cellStyle name="Warning Text 2 2" xfId="11954"/>
    <cellStyle name="Warning Text 2 2 2" xfId="11955"/>
    <cellStyle name="Warning Text 2 2 3" xfId="11956"/>
    <cellStyle name="Warning Text 2 2 3 2" xfId="11957"/>
    <cellStyle name="Warning Text 2 3" xfId="11958"/>
    <cellStyle name="Warning Text 2 4" xfId="11959"/>
    <cellStyle name="Warning Text 2 4 2" xfId="11960"/>
    <cellStyle name="Warning Text 2 5" xfId="11961"/>
    <cellStyle name="Warning Text 3" xfId="11962"/>
    <cellStyle name="Warning Text 3 2" xfId="11963"/>
    <cellStyle name="Warning Text 3 3" xfId="11964"/>
    <cellStyle name="Warning Text 3 3 2" xfId="11965"/>
    <cellStyle name="Warning Text 3 4" xfId="11966"/>
    <cellStyle name="Warning Text 4" xfId="11967"/>
    <cellStyle name="Warning Text 4 2" xfId="11968"/>
    <cellStyle name="Warning Text 5" xfId="11969"/>
    <cellStyle name="Warning Text 6" xfId="11970"/>
    <cellStyle name="Warning Text 6 2" xfId="11971"/>
    <cellStyle name="Warning Text 7" xfId="11972"/>
  </cellStyles>
  <dxfs count="3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13" Type="http://schemas.openxmlformats.org/officeDocument/2006/relationships/printerSettings" Target="../printerSettings/printerSettings17.bin"/><Relationship Id="rId1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7.bin"/><Relationship Id="rId21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11.bin"/><Relationship Id="rId12" Type="http://schemas.openxmlformats.org/officeDocument/2006/relationships/printerSettings" Target="../printerSettings/printerSettings16.bin"/><Relationship Id="rId1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6.bin"/><Relationship Id="rId16" Type="http://schemas.openxmlformats.org/officeDocument/2006/relationships/printerSettings" Target="../printerSettings/printerSettings20.bin"/><Relationship Id="rId20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9.bin"/><Relationship Id="rId15" Type="http://schemas.openxmlformats.org/officeDocument/2006/relationships/printerSettings" Target="../printerSettings/printerSettings19.bin"/><Relationship Id="rId23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14.bin"/><Relationship Id="rId19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Relationship Id="rId14" Type="http://schemas.openxmlformats.org/officeDocument/2006/relationships/printerSettings" Target="../printerSettings/printerSettings18.bin"/><Relationship Id="rId22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3"/>
  <sheetViews>
    <sheetView tabSelected="1" workbookViewId="0">
      <selection activeCell="C21" sqref="C21"/>
    </sheetView>
  </sheetViews>
  <sheetFormatPr defaultColWidth="10.6640625" defaultRowHeight="12.75"/>
  <cols>
    <col min="1" max="1" width="42.83203125" style="176" bestFit="1" customWidth="1"/>
    <col min="2" max="2" width="6.6640625" style="176" customWidth="1"/>
    <col min="3" max="3" width="19.6640625" style="176" customWidth="1"/>
    <col min="4" max="4" width="15.5" style="176" bestFit="1" customWidth="1"/>
    <col min="5" max="5" width="19.83203125" style="176" customWidth="1"/>
    <col min="6" max="6" width="6.6640625" style="176" bestFit="1" customWidth="1"/>
    <col min="7" max="7" width="10.6640625" style="176"/>
    <col min="8" max="8" width="16.33203125" style="176" bestFit="1" customWidth="1"/>
    <col min="9" max="16384" width="10.6640625" style="176"/>
  </cols>
  <sheetData>
    <row r="1" spans="1:8" ht="13.5" thickBot="1">
      <c r="A1" s="175" t="s">
        <v>297</v>
      </c>
      <c r="D1" s="211"/>
      <c r="E1" s="212" t="s">
        <v>178</v>
      </c>
    </row>
    <row r="2" spans="1:8">
      <c r="A2" s="537" t="s">
        <v>325</v>
      </c>
    </row>
    <row r="3" spans="1:8">
      <c r="A3" s="324"/>
    </row>
    <row r="4" spans="1:8">
      <c r="C4" s="535" t="s">
        <v>298</v>
      </c>
      <c r="D4" s="535" t="s">
        <v>299</v>
      </c>
      <c r="E4" s="535" t="s">
        <v>296</v>
      </c>
    </row>
    <row r="5" spans="1:8">
      <c r="B5" s="178"/>
      <c r="C5" s="177" t="s">
        <v>300</v>
      </c>
      <c r="D5" s="177" t="s">
        <v>301</v>
      </c>
      <c r="E5" s="177" t="s">
        <v>301</v>
      </c>
      <c r="F5" s="178"/>
    </row>
    <row r="7" spans="1:8">
      <c r="A7" s="176" t="s">
        <v>131</v>
      </c>
      <c r="B7" s="176" t="s">
        <v>120</v>
      </c>
      <c r="C7" s="179">
        <f>+model!CQ44</f>
        <v>139397960.05851722</v>
      </c>
      <c r="D7" s="179">
        <f>(C8*0.0777-C7)*0.5</f>
        <v>-3420656.5887517631</v>
      </c>
      <c r="E7" s="179">
        <f>SUM(C7:D7)</f>
        <v>135977303.46976545</v>
      </c>
    </row>
    <row r="8" spans="1:8">
      <c r="A8" s="176" t="s">
        <v>132</v>
      </c>
      <c r="B8" s="176" t="s">
        <v>121</v>
      </c>
      <c r="C8" s="179">
        <f>+model!CQ46</f>
        <v>1706005751.3643975</v>
      </c>
      <c r="D8" s="179">
        <v>0</v>
      </c>
      <c r="E8" s="179">
        <f>C8+D8</f>
        <v>1706005751.3643975</v>
      </c>
    </row>
    <row r="9" spans="1:8">
      <c r="B9" s="180"/>
      <c r="C9" s="179"/>
      <c r="D9" s="179"/>
      <c r="E9" s="179"/>
    </row>
    <row r="10" spans="1:8">
      <c r="A10" s="175" t="s">
        <v>135</v>
      </c>
      <c r="B10" s="182" t="s">
        <v>122</v>
      </c>
      <c r="C10" s="181">
        <f>+C7/C8</f>
        <v>8.1710134884968658E-2</v>
      </c>
      <c r="D10" s="181">
        <f>E10-C10</f>
        <v>-2.0101348849686645E-3</v>
      </c>
      <c r="E10" s="181">
        <f>ROUND(+E7/E8,4)</f>
        <v>7.9699999999999993E-2</v>
      </c>
      <c r="H10" s="181"/>
    </row>
    <row r="11" spans="1:8">
      <c r="B11" s="184"/>
      <c r="C11" s="183"/>
      <c r="D11" s="536"/>
      <c r="E11" s="536"/>
      <c r="H11" s="534"/>
    </row>
    <row r="12" spans="1:8">
      <c r="C12" s="185"/>
      <c r="D12" s="185"/>
      <c r="E12" s="185"/>
      <c r="H12" s="179"/>
    </row>
    <row r="13" spans="1:8">
      <c r="C13" s="185"/>
      <c r="D13" s="185"/>
      <c r="E13" s="185"/>
      <c r="H13" s="179"/>
    </row>
    <row r="14" spans="1:8">
      <c r="C14" s="185"/>
      <c r="D14" s="185"/>
      <c r="E14" s="185"/>
      <c r="H14" s="179"/>
    </row>
    <row r="15" spans="1:8">
      <c r="A15" s="176" t="s">
        <v>131</v>
      </c>
      <c r="B15" s="176" t="s">
        <v>123</v>
      </c>
      <c r="C15" s="186">
        <f>+C7</f>
        <v>139397960.05851722</v>
      </c>
      <c r="D15" s="186">
        <f>+D7</f>
        <v>-3420656.5887517631</v>
      </c>
      <c r="E15" s="186">
        <f>+E7</f>
        <v>135977303.46976545</v>
      </c>
    </row>
    <row r="16" spans="1:8">
      <c r="A16" s="176" t="s">
        <v>181</v>
      </c>
      <c r="B16" s="176" t="s">
        <v>124</v>
      </c>
      <c r="C16" s="179">
        <f>+model!T17</f>
        <v>53227379.442569204</v>
      </c>
      <c r="D16" s="179"/>
      <c r="E16" s="179">
        <f>C16+D16</f>
        <v>53227379.442569204</v>
      </c>
    </row>
    <row r="17" spans="1:5">
      <c r="A17" s="176" t="s">
        <v>182</v>
      </c>
      <c r="B17" s="176" t="s">
        <v>125</v>
      </c>
      <c r="C17" s="186">
        <f>+C15-C16</f>
        <v>86170580.615948021</v>
      </c>
      <c r="D17" s="186">
        <f>+D15-D16</f>
        <v>-3420656.5887517631</v>
      </c>
      <c r="E17" s="186">
        <f>+E15-E16</f>
        <v>82749924.027196258</v>
      </c>
    </row>
    <row r="18" spans="1:5">
      <c r="C18" s="185"/>
      <c r="D18" s="185"/>
      <c r="E18" s="185"/>
    </row>
    <row r="19" spans="1:5">
      <c r="A19" s="176" t="s">
        <v>132</v>
      </c>
      <c r="B19" s="176" t="s">
        <v>126</v>
      </c>
      <c r="C19" s="186">
        <f>+C8</f>
        <v>1706005751.3643975</v>
      </c>
      <c r="D19" s="186">
        <f>+D8</f>
        <v>0</v>
      </c>
      <c r="E19" s="186">
        <f>+E8</f>
        <v>1706005751.3643975</v>
      </c>
    </row>
    <row r="20" spans="1:5">
      <c r="A20" s="176" t="s">
        <v>133</v>
      </c>
      <c r="B20" s="176" t="s">
        <v>127</v>
      </c>
      <c r="C20" s="208">
        <f>'1.02 COC'!D21</f>
        <v>0.48149999999999998</v>
      </c>
      <c r="D20" s="208"/>
      <c r="E20" s="208">
        <f>C20+D20</f>
        <v>0.48149999999999998</v>
      </c>
    </row>
    <row r="21" spans="1:5">
      <c r="A21" s="176" t="s">
        <v>128</v>
      </c>
      <c r="B21" s="176" t="s">
        <v>129</v>
      </c>
      <c r="C21" s="179">
        <f>+C19*C20</f>
        <v>821441769.28195739</v>
      </c>
      <c r="D21" s="179">
        <f>+D19*D20</f>
        <v>0</v>
      </c>
      <c r="E21" s="179">
        <f>+E19*E20</f>
        <v>821441769.28195739</v>
      </c>
    </row>
    <row r="22" spans="1:5">
      <c r="C22" s="179"/>
      <c r="D22" s="179"/>
      <c r="E22" s="179"/>
    </row>
    <row r="23" spans="1:5">
      <c r="A23" s="175" t="s">
        <v>134</v>
      </c>
      <c r="B23" s="176" t="s">
        <v>130</v>
      </c>
      <c r="C23" s="181">
        <f>+C17/C21</f>
        <v>0.10490163008300864</v>
      </c>
      <c r="D23" s="181">
        <f>E23-C23</f>
        <v>-4.2016300830086395E-3</v>
      </c>
      <c r="E23" s="181">
        <f>+ROUND(E17/E21,4)</f>
        <v>0.1007</v>
      </c>
    </row>
  </sheetData>
  <phoneticPr fontId="14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6"/>
  <sheetViews>
    <sheetView workbookViewId="0">
      <selection sqref="A1:G29"/>
    </sheetView>
  </sheetViews>
  <sheetFormatPr defaultColWidth="10.6640625" defaultRowHeight="12.75"/>
  <cols>
    <col min="1" max="1" width="3.5" style="213" bestFit="1" customWidth="1"/>
    <col min="2" max="2" width="36.83203125" style="213" bestFit="1" customWidth="1"/>
    <col min="3" max="3" width="19.5" style="213" customWidth="1"/>
    <col min="4" max="4" width="12.6640625" style="213" customWidth="1"/>
    <col min="5" max="5" width="12" style="213" customWidth="1"/>
    <col min="6" max="6" width="14.1640625" style="213" customWidth="1"/>
    <col min="7" max="7" width="4" style="213" bestFit="1" customWidth="1"/>
    <col min="8" max="8" width="14.33203125" style="213" bestFit="1" customWidth="1"/>
    <col min="9" max="9" width="12.33203125" style="213" bestFit="1" customWidth="1"/>
    <col min="10" max="16384" width="10.6640625" style="213"/>
  </cols>
  <sheetData>
    <row r="1" spans="1:8" ht="13.5" thickBot="1">
      <c r="F1" s="214" t="s">
        <v>191</v>
      </c>
    </row>
    <row r="2" spans="1:8">
      <c r="B2" s="324"/>
    </row>
    <row r="3" spans="1:8" ht="12.75" customHeight="1">
      <c r="A3" s="215" t="s">
        <v>192</v>
      </c>
      <c r="B3" s="215"/>
      <c r="C3" s="215"/>
      <c r="D3" s="215"/>
      <c r="E3" s="215"/>
      <c r="F3" s="216"/>
      <c r="G3" s="216"/>
    </row>
    <row r="4" spans="1:8" ht="12.75" customHeight="1">
      <c r="A4" s="215"/>
      <c r="B4" s="215"/>
      <c r="C4" s="215"/>
      <c r="D4" s="215"/>
      <c r="E4" s="215"/>
      <c r="F4" s="216"/>
      <c r="G4" s="216"/>
    </row>
    <row r="5" spans="1:8" ht="12.75" customHeight="1">
      <c r="A5" s="215" t="s">
        <v>193</v>
      </c>
      <c r="B5" s="215"/>
      <c r="C5" s="215"/>
      <c r="D5" s="215"/>
      <c r="E5" s="215"/>
      <c r="F5" s="216"/>
      <c r="G5" s="216"/>
    </row>
    <row r="6" spans="1:8" ht="12.75" customHeight="1">
      <c r="A6" s="215" t="s">
        <v>194</v>
      </c>
      <c r="B6" s="215"/>
      <c r="C6" s="215"/>
      <c r="D6" s="215"/>
      <c r="E6" s="215"/>
      <c r="F6" s="216"/>
      <c r="G6" s="216"/>
    </row>
    <row r="7" spans="1:8" s="473" customFormat="1" ht="12.75" customHeight="1">
      <c r="A7" s="215" t="s">
        <v>333</v>
      </c>
      <c r="B7" s="471"/>
      <c r="C7" s="471"/>
      <c r="D7" s="471"/>
      <c r="E7" s="471"/>
      <c r="F7" s="472"/>
      <c r="G7" s="472"/>
    </row>
    <row r="8" spans="1:8">
      <c r="A8" s="217"/>
      <c r="B8" s="217"/>
      <c r="C8" s="217"/>
      <c r="D8" s="217"/>
      <c r="E8" s="217"/>
      <c r="F8" s="217"/>
    </row>
    <row r="9" spans="1:8">
      <c r="A9" s="217"/>
      <c r="B9" s="217"/>
      <c r="C9" s="217"/>
      <c r="D9" s="217"/>
      <c r="E9" s="217"/>
      <c r="F9" s="217"/>
    </row>
    <row r="10" spans="1:8">
      <c r="A10" s="217"/>
      <c r="B10" s="217"/>
      <c r="C10" s="217"/>
      <c r="D10" s="217"/>
      <c r="E10" s="217"/>
      <c r="F10" s="217"/>
    </row>
    <row r="11" spans="1:8">
      <c r="A11" s="218">
        <v>1</v>
      </c>
      <c r="B11" s="219" t="s">
        <v>195</v>
      </c>
      <c r="C11" s="219" t="s">
        <v>196</v>
      </c>
      <c r="D11" s="219" t="s">
        <v>197</v>
      </c>
      <c r="E11" s="219" t="s">
        <v>198</v>
      </c>
      <c r="F11" s="219" t="s">
        <v>199</v>
      </c>
    </row>
    <row r="12" spans="1:8">
      <c r="A12" s="218">
        <v>2</v>
      </c>
      <c r="B12" s="218"/>
      <c r="C12" s="218"/>
      <c r="D12" s="218"/>
      <c r="E12" s="218"/>
      <c r="F12" s="218"/>
      <c r="G12" s="218"/>
      <c r="H12" s="218"/>
    </row>
    <row r="13" spans="1:8">
      <c r="A13" s="218">
        <v>3</v>
      </c>
      <c r="B13" s="218" t="s">
        <v>20</v>
      </c>
      <c r="C13" s="218"/>
      <c r="D13" s="218"/>
      <c r="E13" s="218"/>
      <c r="F13" s="219" t="s">
        <v>200</v>
      </c>
      <c r="G13" s="218"/>
      <c r="H13" s="218"/>
    </row>
    <row r="14" spans="1:8">
      <c r="A14" s="218">
        <v>4</v>
      </c>
      <c r="B14" s="218"/>
      <c r="C14" s="218"/>
      <c r="D14" s="218"/>
      <c r="E14" s="218"/>
      <c r="F14" s="219" t="s">
        <v>201</v>
      </c>
      <c r="G14" s="218"/>
      <c r="H14" s="218"/>
    </row>
    <row r="15" spans="1:8">
      <c r="A15" s="218">
        <v>5</v>
      </c>
      <c r="B15" s="220" t="s">
        <v>202</v>
      </c>
      <c r="C15" s="220" t="s">
        <v>203</v>
      </c>
      <c r="D15" s="220" t="s">
        <v>204</v>
      </c>
      <c r="E15" s="220" t="s">
        <v>205</v>
      </c>
      <c r="F15" s="220" t="s">
        <v>206</v>
      </c>
      <c r="G15" s="218"/>
      <c r="H15" s="218"/>
    </row>
    <row r="16" spans="1:8">
      <c r="A16" s="218">
        <v>6</v>
      </c>
      <c r="B16" s="218"/>
      <c r="C16" s="218"/>
      <c r="D16" s="218"/>
      <c r="E16" s="218"/>
      <c r="F16" s="218"/>
      <c r="G16" s="218"/>
      <c r="H16" s="218"/>
    </row>
    <row r="17" spans="1:9">
      <c r="A17" s="218">
        <v>7</v>
      </c>
      <c r="B17" s="217" t="s">
        <v>207</v>
      </c>
      <c r="C17" s="314">
        <v>53886027</v>
      </c>
      <c r="D17" s="221">
        <f>ROUND(C17/$C$23,4)</f>
        <v>7.1999999999999998E-3</v>
      </c>
      <c r="E17" s="312">
        <v>5.8099517798320406E-2</v>
      </c>
      <c r="F17" s="304">
        <f>ROUND(D17*E17,4)</f>
        <v>4.0000000000000002E-4</v>
      </c>
      <c r="G17" s="315" t="s">
        <v>195</v>
      </c>
      <c r="H17" s="311"/>
      <c r="I17" s="313"/>
    </row>
    <row r="18" spans="1:9" ht="14.25">
      <c r="A18" s="218">
        <v>8</v>
      </c>
      <c r="B18" s="218"/>
      <c r="C18" s="316"/>
      <c r="D18" s="218"/>
      <c r="E18" s="316"/>
      <c r="F18" s="304"/>
      <c r="G18" s="218"/>
      <c r="H18" s="218"/>
    </row>
    <row r="19" spans="1:9">
      <c r="A19" s="218">
        <v>9</v>
      </c>
      <c r="B19" s="217" t="s">
        <v>208</v>
      </c>
      <c r="C19" s="314">
        <v>3805121532</v>
      </c>
      <c r="D19" s="221">
        <f>ROUND(C19/$C$23,4)</f>
        <v>0.51129999999999998</v>
      </c>
      <c r="E19" s="312">
        <v>6.0299999999999999E-2</v>
      </c>
      <c r="F19" s="304">
        <f>ROUND(D19*E19,4)</f>
        <v>3.0800000000000001E-2</v>
      </c>
      <c r="G19" s="315" t="s">
        <v>195</v>
      </c>
      <c r="H19" s="218"/>
    </row>
    <row r="20" spans="1:9">
      <c r="A20" s="218">
        <v>12</v>
      </c>
      <c r="B20" s="218"/>
      <c r="C20" s="218"/>
      <c r="D20" s="218"/>
      <c r="E20" s="218"/>
      <c r="F20" s="305"/>
      <c r="G20" s="218"/>
      <c r="H20" s="218"/>
    </row>
    <row r="21" spans="1:9">
      <c r="A21" s="218">
        <v>13</v>
      </c>
      <c r="B21" s="217" t="s">
        <v>209</v>
      </c>
      <c r="C21" s="317">
        <v>3583713207</v>
      </c>
      <c r="D21" s="222">
        <f>ROUND(C21/$C$23,4)</f>
        <v>0.48149999999999998</v>
      </c>
      <c r="E21" s="312">
        <v>9.8000000000000004E-2</v>
      </c>
      <c r="F21" s="306">
        <f>ROUND(D21*E21,4)</f>
        <v>4.7199999999999999E-2</v>
      </c>
      <c r="G21" s="218"/>
      <c r="H21" s="218"/>
    </row>
    <row r="22" spans="1:9">
      <c r="A22" s="218">
        <v>14</v>
      </c>
      <c r="B22" s="218"/>
      <c r="C22" s="218"/>
      <c r="D22" s="218"/>
      <c r="E22" s="218"/>
      <c r="F22" s="310"/>
      <c r="G22" s="218"/>
      <c r="H22" s="218"/>
    </row>
    <row r="23" spans="1:9">
      <c r="A23" s="218">
        <v>16</v>
      </c>
      <c r="B23" s="217" t="s">
        <v>210</v>
      </c>
      <c r="C23" s="223">
        <f>SUM(C17:C22)</f>
        <v>7442720766</v>
      </c>
      <c r="D23" s="224">
        <v>1</v>
      </c>
      <c r="E23" s="225"/>
      <c r="F23" s="307">
        <f>ROUND(SUM(F17:F21),5)</f>
        <v>7.8399999999999997E-2</v>
      </c>
      <c r="G23" s="218"/>
      <c r="H23" s="218"/>
    </row>
    <row r="24" spans="1:9">
      <c r="A24" s="218">
        <v>17.600000000000001</v>
      </c>
      <c r="B24" s="218"/>
      <c r="C24" s="218"/>
      <c r="D24" s="218"/>
      <c r="E24" s="218"/>
      <c r="F24" s="308"/>
      <c r="G24" s="218"/>
      <c r="H24" s="218"/>
    </row>
    <row r="25" spans="1:9">
      <c r="A25" s="218">
        <v>19.2</v>
      </c>
      <c r="B25" s="218"/>
      <c r="C25" s="218"/>
      <c r="D25" s="218"/>
      <c r="E25" s="218"/>
      <c r="F25" s="309"/>
      <c r="G25" s="218"/>
      <c r="H25" s="218"/>
    </row>
    <row r="26" spans="1:9">
      <c r="A26" s="218">
        <v>20.8</v>
      </c>
      <c r="B26" s="217" t="s">
        <v>212</v>
      </c>
      <c r="C26" s="217"/>
      <c r="D26" s="218"/>
      <c r="E26" s="218"/>
      <c r="F26" s="309"/>
      <c r="G26" s="218"/>
      <c r="H26" s="218"/>
    </row>
    <row r="27" spans="1:9">
      <c r="B27" s="218"/>
      <c r="C27" s="218"/>
      <c r="D27" s="218"/>
      <c r="E27" s="218" t="s">
        <v>211</v>
      </c>
      <c r="F27" s="318">
        <f>F17+F19</f>
        <v>3.1200000000000002E-2</v>
      </c>
      <c r="G27" s="218"/>
      <c r="H27" s="218"/>
    </row>
    <row r="28" spans="1:9">
      <c r="B28" s="218"/>
      <c r="C28" s="218"/>
      <c r="D28" s="218"/>
      <c r="E28" s="218"/>
      <c r="F28" s="318"/>
      <c r="G28" s="218"/>
      <c r="H28" s="218"/>
    </row>
    <row r="29" spans="1:9">
      <c r="B29" s="218"/>
      <c r="C29" s="319"/>
      <c r="D29" s="218"/>
      <c r="E29" s="218"/>
      <c r="F29" s="218"/>
      <c r="G29" s="218"/>
      <c r="H29" s="218"/>
    </row>
    <row r="30" spans="1:9">
      <c r="A30" s="218"/>
      <c r="B30" s="219"/>
      <c r="C30" s="219"/>
      <c r="D30" s="219"/>
      <c r="E30" s="219"/>
      <c r="F30" s="219"/>
      <c r="H30" s="218"/>
    </row>
    <row r="31" spans="1:9">
      <c r="A31" s="218"/>
      <c r="B31" s="218"/>
      <c r="C31" s="218"/>
      <c r="D31" s="218"/>
      <c r="E31" s="218"/>
      <c r="F31" s="218"/>
      <c r="G31" s="218"/>
      <c r="H31" s="218"/>
    </row>
    <row r="32" spans="1:9">
      <c r="A32" s="218"/>
      <c r="B32" s="218"/>
      <c r="C32" s="218"/>
      <c r="D32" s="218"/>
      <c r="E32" s="218"/>
      <c r="F32" s="219"/>
      <c r="G32" s="218"/>
    </row>
    <row r="33" spans="1:7">
      <c r="A33" s="218"/>
      <c r="B33" s="218"/>
      <c r="C33" s="218"/>
      <c r="D33" s="218"/>
      <c r="E33" s="218"/>
      <c r="F33" s="219"/>
      <c r="G33" s="218"/>
    </row>
    <row r="34" spans="1:7">
      <c r="A34" s="218"/>
      <c r="B34" s="220"/>
      <c r="C34" s="220"/>
      <c r="D34" s="220"/>
      <c r="E34" s="220"/>
      <c r="F34" s="220"/>
      <c r="G34" s="218"/>
    </row>
    <row r="35" spans="1:7">
      <c r="A35" s="218"/>
      <c r="B35" s="218"/>
      <c r="C35" s="218"/>
      <c r="D35" s="218"/>
      <c r="E35" s="218"/>
      <c r="F35" s="218"/>
      <c r="G35" s="218"/>
    </row>
    <row r="36" spans="1:7">
      <c r="A36" s="218"/>
      <c r="B36" s="217"/>
      <c r="C36" s="314"/>
      <c r="D36" s="221"/>
      <c r="E36" s="312"/>
      <c r="F36" s="304"/>
      <c r="G36" s="315"/>
    </row>
    <row r="37" spans="1:7" ht="14.25">
      <c r="A37" s="218"/>
      <c r="B37" s="218"/>
      <c r="C37" s="316"/>
      <c r="D37" s="218"/>
      <c r="E37" s="316"/>
      <c r="F37" s="304"/>
      <c r="G37" s="218"/>
    </row>
    <row r="38" spans="1:7">
      <c r="A38" s="218"/>
      <c r="B38" s="217"/>
      <c r="C38" s="314"/>
      <c r="D38" s="221"/>
      <c r="E38" s="312"/>
      <c r="F38" s="304"/>
      <c r="G38" s="315"/>
    </row>
    <row r="39" spans="1:7">
      <c r="A39" s="218"/>
      <c r="B39" s="218"/>
      <c r="C39" s="218"/>
      <c r="D39" s="218"/>
      <c r="E39" s="218"/>
      <c r="F39" s="305"/>
      <c r="G39" s="218"/>
    </row>
    <row r="40" spans="1:7">
      <c r="A40" s="218"/>
      <c r="B40" s="217"/>
      <c r="C40" s="317"/>
      <c r="D40" s="222"/>
      <c r="E40" s="321"/>
      <c r="F40" s="306"/>
      <c r="G40" s="218"/>
    </row>
    <row r="41" spans="1:7">
      <c r="A41" s="218"/>
      <c r="B41" s="218"/>
      <c r="C41" s="218"/>
      <c r="D41" s="218"/>
      <c r="E41" s="218"/>
      <c r="F41" s="310"/>
      <c r="G41" s="218"/>
    </row>
    <row r="42" spans="1:7">
      <c r="A42" s="218"/>
      <c r="B42" s="217"/>
      <c r="C42" s="223"/>
      <c r="D42" s="224"/>
      <c r="E42" s="225"/>
      <c r="F42" s="307"/>
      <c r="G42" s="218"/>
    </row>
    <row r="43" spans="1:7">
      <c r="A43" s="218"/>
      <c r="B43" s="218"/>
      <c r="C43" s="218"/>
      <c r="D43" s="218"/>
      <c r="E43" s="218"/>
      <c r="F43" s="308"/>
      <c r="G43" s="218"/>
    </row>
    <row r="44" spans="1:7">
      <c r="A44" s="218"/>
      <c r="B44" s="218"/>
      <c r="C44" s="218"/>
      <c r="D44" s="218"/>
      <c r="E44" s="218"/>
      <c r="F44" s="309"/>
      <c r="G44" s="218"/>
    </row>
    <row r="45" spans="1:7">
      <c r="A45" s="218"/>
      <c r="B45" s="217"/>
      <c r="C45" s="217"/>
      <c r="D45" s="218"/>
      <c r="E45" s="218"/>
      <c r="F45" s="309"/>
      <c r="G45" s="218"/>
    </row>
    <row r="46" spans="1:7">
      <c r="B46" s="218"/>
      <c r="C46" s="218"/>
      <c r="D46" s="218"/>
      <c r="E46" s="218"/>
      <c r="F46" s="318"/>
      <c r="G46" s="21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Normal="100" workbookViewId="0">
      <selection activeCell="K23" sqref="K23"/>
    </sheetView>
  </sheetViews>
  <sheetFormatPr defaultColWidth="10.6640625" defaultRowHeight="12.75"/>
  <cols>
    <col min="1" max="1" width="6.1640625" style="178" customWidth="1"/>
    <col min="2" max="2" width="42.83203125" style="176" customWidth="1"/>
    <col min="3" max="3" width="6.6640625" style="176" customWidth="1"/>
    <col min="4" max="4" width="20.6640625" style="176" bestFit="1" customWidth="1"/>
    <col min="5" max="5" width="8.5" style="176" bestFit="1" customWidth="1"/>
    <col min="6" max="6" width="39.83203125" style="176" bestFit="1" customWidth="1"/>
    <col min="7" max="16384" width="10.6640625" style="176"/>
  </cols>
  <sheetData>
    <row r="1" spans="1:6" ht="13.5" thickBot="1">
      <c r="F1" s="562" t="s">
        <v>337</v>
      </c>
    </row>
    <row r="3" spans="1:6">
      <c r="A3" s="577" t="s">
        <v>272</v>
      </c>
      <c r="B3" s="578"/>
      <c r="C3" s="578"/>
      <c r="D3" s="578"/>
      <c r="E3" s="578"/>
      <c r="F3" s="578"/>
    </row>
    <row r="4" spans="1:6">
      <c r="A4" s="578" t="s">
        <v>338</v>
      </c>
      <c r="B4" s="578"/>
      <c r="C4" s="578"/>
      <c r="D4" s="578"/>
      <c r="E4" s="578"/>
      <c r="F4" s="578"/>
    </row>
    <row r="6" spans="1:6" ht="26.25" thickBot="1">
      <c r="A6" s="563" t="s">
        <v>339</v>
      </c>
      <c r="B6" s="564" t="s">
        <v>202</v>
      </c>
      <c r="C6" s="565"/>
      <c r="D6" s="564" t="s">
        <v>340</v>
      </c>
      <c r="E6" s="564"/>
      <c r="F6" s="564" t="s">
        <v>341</v>
      </c>
    </row>
    <row r="7" spans="1:6">
      <c r="B7" s="178" t="s">
        <v>342</v>
      </c>
      <c r="D7" s="178" t="s">
        <v>343</v>
      </c>
      <c r="F7" s="178" t="s">
        <v>344</v>
      </c>
    </row>
    <row r="9" spans="1:6">
      <c r="A9" s="178">
        <v>1</v>
      </c>
      <c r="B9" s="176" t="s">
        <v>132</v>
      </c>
      <c r="D9" s="566">
        <f>'1.01 ROR ROE'!$C$8</f>
        <v>1706005751.3643975</v>
      </c>
      <c r="F9" s="567" t="s">
        <v>345</v>
      </c>
    </row>
    <row r="10" spans="1:6">
      <c r="D10" s="566"/>
      <c r="F10" s="567"/>
    </row>
    <row r="11" spans="1:6">
      <c r="A11" s="178">
        <v>2</v>
      </c>
      <c r="B11" s="176" t="s">
        <v>346</v>
      </c>
      <c r="D11" s="568">
        <v>7.7700000000000005E-2</v>
      </c>
      <c r="F11" s="176" t="s">
        <v>347</v>
      </c>
    </row>
    <row r="12" spans="1:6">
      <c r="D12" s="185"/>
    </row>
    <row r="13" spans="1:6">
      <c r="A13" s="178">
        <v>3</v>
      </c>
      <c r="B13" s="176" t="s">
        <v>348</v>
      </c>
      <c r="D13" s="569">
        <f>ROUND(D9*D11,0)</f>
        <v>132556647</v>
      </c>
      <c r="F13" s="176" t="s">
        <v>349</v>
      </c>
    </row>
    <row r="14" spans="1:6">
      <c r="D14" s="185"/>
    </row>
    <row r="15" spans="1:6">
      <c r="A15" s="178">
        <v>4</v>
      </c>
      <c r="B15" s="176" t="s">
        <v>131</v>
      </c>
      <c r="D15" s="566">
        <f>'1.01 ROR ROE'!$C$7</f>
        <v>139397960.05851722</v>
      </c>
      <c r="E15" s="568">
        <f>D15/D9</f>
        <v>8.1710134884968658E-2</v>
      </c>
      <c r="F15" s="567" t="s">
        <v>350</v>
      </c>
    </row>
    <row r="16" spans="1:6">
      <c r="D16" s="569"/>
    </row>
    <row r="17" spans="1:6">
      <c r="A17" s="178">
        <v>5</v>
      </c>
      <c r="B17" s="176" t="s">
        <v>351</v>
      </c>
      <c r="D17" s="569">
        <f>ROUND(D15-D13,0)</f>
        <v>6841313</v>
      </c>
      <c r="F17" s="176" t="s">
        <v>352</v>
      </c>
    </row>
    <row r="18" spans="1:6">
      <c r="D18" s="569"/>
    </row>
    <row r="19" spans="1:6">
      <c r="A19" s="178">
        <v>6</v>
      </c>
      <c r="B19" s="176" t="s">
        <v>353</v>
      </c>
      <c r="D19" s="570">
        <f>IF(D17&lt;0,0,D17)</f>
        <v>6841313</v>
      </c>
      <c r="F19" s="571" t="s">
        <v>354</v>
      </c>
    </row>
    <row r="20" spans="1:6">
      <c r="D20" s="185"/>
    </row>
    <row r="21" spans="1:6">
      <c r="A21" s="178">
        <v>7</v>
      </c>
      <c r="B21" s="176" t="s">
        <v>355</v>
      </c>
      <c r="D21" s="183">
        <v>0.5</v>
      </c>
      <c r="F21" s="572" t="s">
        <v>356</v>
      </c>
    </row>
    <row r="22" spans="1:6">
      <c r="D22" s="185"/>
    </row>
    <row r="23" spans="1:6">
      <c r="A23" s="178">
        <v>8</v>
      </c>
      <c r="B23" s="176" t="s">
        <v>357</v>
      </c>
      <c r="D23" s="569">
        <f>ROUND(D17*D21,0)</f>
        <v>3420657</v>
      </c>
      <c r="F23" s="572" t="s">
        <v>358</v>
      </c>
    </row>
    <row r="24" spans="1:6">
      <c r="D24" s="185"/>
    </row>
    <row r="25" spans="1:6">
      <c r="A25" s="178">
        <v>9</v>
      </c>
      <c r="B25" s="176" t="s">
        <v>359</v>
      </c>
      <c r="D25" s="573">
        <v>0.62133499999999997</v>
      </c>
      <c r="F25" s="574" t="s">
        <v>360</v>
      </c>
    </row>
    <row r="27" spans="1:6">
      <c r="A27" s="178">
        <v>10</v>
      </c>
      <c r="B27" s="176" t="s">
        <v>361</v>
      </c>
      <c r="D27" s="569">
        <f>ROUND(D23/D25,0)</f>
        <v>5505334</v>
      </c>
      <c r="F27" s="575" t="s">
        <v>362</v>
      </c>
    </row>
    <row r="29" spans="1:6">
      <c r="D29" s="534"/>
    </row>
    <row r="31" spans="1:6">
      <c r="D31" s="576"/>
    </row>
  </sheetData>
  <mergeCells count="2">
    <mergeCell ref="A3:F3"/>
    <mergeCell ref="A4:F4"/>
  </mergeCells>
  <printOptions horizontalCentered="1"/>
  <pageMargins left="0.75" right="0.75" top="1" bottom="1" header="0.5" footer="0.5"/>
  <pageSetup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sqref="A1:D33"/>
    </sheetView>
  </sheetViews>
  <sheetFormatPr defaultColWidth="9.33203125" defaultRowHeight="15" customHeight="1"/>
  <cols>
    <col min="1" max="1" width="10.33203125" style="487" customWidth="1"/>
    <col min="2" max="2" width="58.83203125" style="487" customWidth="1"/>
    <col min="3" max="3" width="11.33203125" style="488" bestFit="1" customWidth="1"/>
    <col min="4" max="4" width="20.83203125" style="489" customWidth="1"/>
    <col min="5" max="16384" width="9.33203125" style="487"/>
  </cols>
  <sheetData>
    <row r="1" spans="1:4" ht="12.75">
      <c r="A1" s="486"/>
    </row>
    <row r="2" spans="1:4" ht="12.75"/>
    <row r="3" spans="1:4" ht="12.75">
      <c r="A3" s="490" t="s">
        <v>272</v>
      </c>
      <c r="B3" s="491"/>
      <c r="C3" s="492"/>
    </row>
    <row r="4" spans="1:4" ht="12.75">
      <c r="A4" s="493" t="s">
        <v>273</v>
      </c>
      <c r="B4" s="491"/>
      <c r="C4" s="492"/>
    </row>
    <row r="5" spans="1:4" ht="12.75">
      <c r="A5" s="494" t="s">
        <v>326</v>
      </c>
      <c r="B5" s="495"/>
      <c r="C5" s="492"/>
    </row>
    <row r="6" spans="1:4" ht="12.75">
      <c r="A6" s="496"/>
      <c r="B6" s="495"/>
      <c r="C6" s="497"/>
    </row>
    <row r="7" spans="1:4" ht="12.75">
      <c r="A7" s="498"/>
      <c r="B7" s="495" t="s">
        <v>274</v>
      </c>
      <c r="C7" s="499" t="s">
        <v>275</v>
      </c>
    </row>
    <row r="8" spans="1:4" ht="12.75">
      <c r="A8" s="500" t="s">
        <v>233</v>
      </c>
      <c r="B8" s="539">
        <v>0.68410000000000004</v>
      </c>
      <c r="C8" s="540">
        <v>0.84975341920339609</v>
      </c>
    </row>
    <row r="9" spans="1:4" ht="12.75">
      <c r="A9" s="501" t="s">
        <v>119</v>
      </c>
      <c r="B9" s="539">
        <v>0.31590000000000001</v>
      </c>
      <c r="C9" s="540">
        <v>0.15024658079660402</v>
      </c>
    </row>
    <row r="10" spans="1:4" ht="15.75">
      <c r="A10" s="502"/>
      <c r="B10" s="502"/>
      <c r="C10" s="502"/>
      <c r="D10" s="503"/>
    </row>
    <row r="11" spans="1:4" ht="12.75">
      <c r="A11" s="504"/>
      <c r="B11" s="504"/>
      <c r="C11" s="492"/>
      <c r="D11" s="505"/>
    </row>
    <row r="12" spans="1:4" ht="12.75">
      <c r="A12" s="506" t="s">
        <v>276</v>
      </c>
      <c r="B12" s="507" t="s">
        <v>202</v>
      </c>
      <c r="C12" s="492"/>
      <c r="D12" s="410" t="s">
        <v>277</v>
      </c>
    </row>
    <row r="13" spans="1:4" ht="12.75">
      <c r="A13" s="508" t="s">
        <v>278</v>
      </c>
      <c r="B13" s="509"/>
      <c r="D13" s="510">
        <v>42369</v>
      </c>
    </row>
    <row r="14" spans="1:4" ht="12.75">
      <c r="A14" s="511" t="s">
        <v>279</v>
      </c>
      <c r="B14" s="512"/>
      <c r="C14" s="502"/>
      <c r="D14" s="513"/>
    </row>
    <row r="15" spans="1:4" ht="12.75">
      <c r="A15" s="511"/>
      <c r="B15" s="507"/>
      <c r="C15" s="502"/>
      <c r="D15" s="514"/>
    </row>
    <row r="16" spans="1:4" ht="12.75">
      <c r="A16" s="515">
        <v>1</v>
      </c>
      <c r="B16" s="511" t="s">
        <v>280</v>
      </c>
      <c r="C16" s="506"/>
      <c r="D16" s="516">
        <v>3276648418</v>
      </c>
    </row>
    <row r="17" spans="1:4" ht="12.75">
      <c r="A17" s="515">
        <v>2</v>
      </c>
      <c r="B17" s="517" t="s">
        <v>281</v>
      </c>
      <c r="C17" s="506"/>
      <c r="D17" s="516">
        <v>143421889</v>
      </c>
    </row>
    <row r="18" spans="1:4" ht="12.75">
      <c r="A18" s="515">
        <v>3</v>
      </c>
      <c r="B18" s="511" t="s">
        <v>282</v>
      </c>
      <c r="C18" s="506" t="s">
        <v>283</v>
      </c>
      <c r="D18" s="516">
        <v>8654564</v>
      </c>
    </row>
    <row r="19" spans="1:4" ht="12.75">
      <c r="A19" s="515">
        <v>4</v>
      </c>
      <c r="B19" s="511" t="s">
        <v>284</v>
      </c>
      <c r="C19" s="506" t="s">
        <v>283</v>
      </c>
      <c r="D19" s="518">
        <f>SUM(D16:D18)</f>
        <v>3428724871</v>
      </c>
    </row>
    <row r="20" spans="1:4" ht="12.75">
      <c r="A20" s="515"/>
      <c r="B20" s="511"/>
      <c r="C20" s="506"/>
      <c r="D20" s="519"/>
    </row>
    <row r="21" spans="1:4" ht="12.75">
      <c r="A21" s="515">
        <v>5</v>
      </c>
      <c r="B21" s="511" t="s">
        <v>285</v>
      </c>
      <c r="C21" s="506" t="s">
        <v>283</v>
      </c>
      <c r="D21" s="516">
        <v>-1238016018</v>
      </c>
    </row>
    <row r="22" spans="1:4" ht="12.75">
      <c r="A22" s="515">
        <v>7</v>
      </c>
      <c r="B22" s="511" t="s">
        <v>286</v>
      </c>
      <c r="C22" s="506"/>
      <c r="D22" s="516">
        <v>-56632661</v>
      </c>
    </row>
    <row r="23" spans="1:4" ht="12.75">
      <c r="A23" s="515">
        <v>8</v>
      </c>
      <c r="B23" s="511" t="s">
        <v>287</v>
      </c>
      <c r="C23" s="506" t="s">
        <v>283</v>
      </c>
      <c r="D23" s="516">
        <v>-20669764</v>
      </c>
    </row>
    <row r="24" spans="1:4" ht="12.75">
      <c r="A24" s="515">
        <v>9</v>
      </c>
      <c r="B24" s="520" t="s">
        <v>288</v>
      </c>
      <c r="C24" s="506" t="s">
        <v>283</v>
      </c>
      <c r="D24" s="516">
        <v>0</v>
      </c>
    </row>
    <row r="25" spans="1:4" s="489" customFormat="1" ht="12.75">
      <c r="A25" s="521">
        <v>10</v>
      </c>
      <c r="B25" s="522" t="s">
        <v>289</v>
      </c>
      <c r="C25" s="523" t="s">
        <v>283</v>
      </c>
      <c r="D25" s="516">
        <v>-489892743</v>
      </c>
    </row>
    <row r="26" spans="1:4" s="489" customFormat="1" ht="12.75">
      <c r="A26" s="521">
        <v>11</v>
      </c>
      <c r="B26" s="522" t="s">
        <v>290</v>
      </c>
      <c r="C26" s="524"/>
      <c r="D26" s="516">
        <v>24995234.317478709</v>
      </c>
    </row>
    <row r="27" spans="1:4" s="489" customFormat="1" ht="12.75">
      <c r="A27" s="521">
        <v>12</v>
      </c>
      <c r="B27" s="522" t="s">
        <v>291</v>
      </c>
      <c r="C27" s="523"/>
      <c r="D27" s="516">
        <v>-7015797</v>
      </c>
    </row>
    <row r="28" spans="1:4" ht="12.75">
      <c r="A28" s="515">
        <v>12</v>
      </c>
      <c r="B28" s="520" t="s">
        <v>292</v>
      </c>
      <c r="C28" s="506" t="s">
        <v>283</v>
      </c>
      <c r="D28" s="525">
        <f>SUM(D21:D27)</f>
        <v>-1787231748.6825213</v>
      </c>
    </row>
    <row r="29" spans="1:4" ht="12.75">
      <c r="A29" s="515"/>
      <c r="B29" s="511"/>
      <c r="C29" s="506"/>
      <c r="D29" s="526"/>
    </row>
    <row r="30" spans="1:4" ht="12.75">
      <c r="A30" s="515">
        <v>13</v>
      </c>
      <c r="B30" s="511" t="s">
        <v>293</v>
      </c>
      <c r="C30" s="506" t="s">
        <v>283</v>
      </c>
      <c r="D30" s="527">
        <f>+D28+D19</f>
        <v>1641493122.3174787</v>
      </c>
    </row>
    <row r="31" spans="1:4" ht="12.75">
      <c r="A31" s="528">
        <v>14</v>
      </c>
      <c r="B31" s="529" t="s">
        <v>294</v>
      </c>
      <c r="C31" s="512" t="s">
        <v>283</v>
      </c>
      <c r="D31" s="542">
        <v>64512629.046918951</v>
      </c>
    </row>
    <row r="32" spans="1:4" ht="13.5" thickBot="1">
      <c r="A32" s="515">
        <v>15</v>
      </c>
      <c r="B32" s="487" t="s">
        <v>295</v>
      </c>
      <c r="C32" s="506"/>
      <c r="D32" s="530">
        <f>+D30+D31</f>
        <v>1706005751.3643975</v>
      </c>
    </row>
    <row r="33" spans="1:4" ht="13.5" thickTop="1">
      <c r="A33" s="515"/>
      <c r="D33" s="519"/>
    </row>
    <row r="34" spans="1:4" ht="12.75"/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CT353"/>
  <sheetViews>
    <sheetView zoomScale="88" zoomScaleNormal="115" workbookViewId="0">
      <selection activeCell="F10" sqref="F10"/>
    </sheetView>
  </sheetViews>
  <sheetFormatPr defaultColWidth="21.1640625" defaultRowHeight="12.75" customHeight="1"/>
  <cols>
    <col min="1" max="1" width="7.1640625" style="203" customWidth="1"/>
    <col min="2" max="2" width="47.6640625" style="203" customWidth="1"/>
    <col min="3" max="6" width="18" style="203" customWidth="1"/>
    <col min="7" max="7" width="6.83203125" style="2" customWidth="1"/>
    <col min="8" max="8" width="60.1640625" style="2" customWidth="1"/>
    <col min="9" max="9" width="23.6640625" style="2" customWidth="1"/>
    <col min="10" max="10" width="21" style="2" bestFit="1" customWidth="1"/>
    <col min="11" max="11" width="19" style="2" bestFit="1" customWidth="1"/>
    <col min="12" max="12" width="6.83203125" style="2" customWidth="1"/>
    <col min="13" max="13" width="23" style="2" customWidth="1"/>
    <col min="14" max="14" width="25.6640625" style="2" customWidth="1"/>
    <col min="15" max="15" width="24" style="2" customWidth="1"/>
    <col min="16" max="16" width="20" style="2" customWidth="1"/>
    <col min="17" max="17" width="6.83203125" style="2" customWidth="1"/>
    <col min="18" max="18" width="55" style="2" customWidth="1"/>
    <col min="19" max="19" width="21.5" style="2" customWidth="1"/>
    <col min="20" max="20" width="22.1640625" style="2" customWidth="1"/>
    <col min="21" max="21" width="6.5" style="2" bestFit="1" customWidth="1"/>
    <col min="22" max="22" width="73.33203125" style="2" bestFit="1" customWidth="1"/>
    <col min="23" max="23" width="16.1640625" style="2" customWidth="1"/>
    <col min="24" max="24" width="18.1640625" style="2" customWidth="1"/>
    <col min="25" max="25" width="6.5" style="2" bestFit="1" customWidth="1"/>
    <col min="26" max="26" width="73.1640625" style="2" bestFit="1" customWidth="1"/>
    <col min="27" max="27" width="5.5" style="2" bestFit="1" customWidth="1"/>
    <col min="28" max="29" width="18.1640625" style="2" customWidth="1"/>
    <col min="30" max="30" width="6.83203125" style="2" customWidth="1"/>
    <col min="31" max="31" width="39" style="2" customWidth="1"/>
    <col min="32" max="35" width="17" style="2" customWidth="1"/>
    <col min="36" max="36" width="15.33203125" style="2" customWidth="1"/>
    <col min="37" max="37" width="5.83203125" style="2" bestFit="1" customWidth="1"/>
    <col min="38" max="38" width="40.83203125" style="2" bestFit="1" customWidth="1"/>
    <col min="39" max="39" width="14" style="2" customWidth="1"/>
    <col min="40" max="40" width="22.83203125" style="45" customWidth="1"/>
    <col min="41" max="41" width="5.83203125" style="164" customWidth="1"/>
    <col min="42" max="42" width="36.1640625" style="164" bestFit="1" customWidth="1"/>
    <col min="43" max="43" width="16.1640625" style="164" customWidth="1"/>
    <col min="44" max="44" width="18.83203125" style="164" customWidth="1"/>
    <col min="45" max="45" width="6.83203125" style="2" customWidth="1"/>
    <col min="46" max="46" width="52" style="2" customWidth="1"/>
    <col min="47" max="47" width="18.1640625" style="2" customWidth="1"/>
    <col min="48" max="48" width="17.1640625" style="2" customWidth="1"/>
    <col min="49" max="49" width="18.5" style="2" customWidth="1"/>
    <col min="50" max="50" width="5.83203125" style="151" bestFit="1" customWidth="1"/>
    <col min="51" max="51" width="55.1640625" style="151" bestFit="1" customWidth="1"/>
    <col min="52" max="54" width="17" style="151" customWidth="1"/>
    <col min="55" max="55" width="6.5" style="151" bestFit="1" customWidth="1"/>
    <col min="56" max="56" width="71" style="151" bestFit="1" customWidth="1"/>
    <col min="57" max="59" width="17" style="151" customWidth="1"/>
    <col min="60" max="60" width="5.83203125" style="151" bestFit="1" customWidth="1"/>
    <col min="61" max="61" width="55.1640625" style="151" bestFit="1" customWidth="1"/>
    <col min="62" max="64" width="17" style="151" customWidth="1"/>
    <col min="65" max="65" width="6.83203125" style="2" customWidth="1"/>
    <col min="66" max="66" width="42.6640625" style="2" customWidth="1"/>
    <col min="67" max="67" width="17.6640625" style="2" customWidth="1"/>
    <col min="68" max="68" width="16.83203125" style="2" customWidth="1"/>
    <col min="69" max="69" width="19.1640625" style="2" customWidth="1"/>
    <col min="70" max="70" width="4.1640625" style="2" customWidth="1"/>
    <col min="71" max="71" width="6.83203125" style="2" customWidth="1"/>
    <col min="72" max="72" width="62.33203125" style="2" bestFit="1" customWidth="1"/>
    <col min="73" max="73" width="27.83203125" style="2" bestFit="1" customWidth="1"/>
    <col min="74" max="74" width="21" style="2" customWidth="1"/>
    <col min="75" max="75" width="18.83203125" style="2" customWidth="1"/>
    <col min="76" max="76" width="21.5" style="2" customWidth="1"/>
    <col min="77" max="77" width="25.6640625" style="2" customWidth="1"/>
    <col min="78" max="78" width="23.83203125" style="2" customWidth="1" collapsed="1"/>
    <col min="79" max="79" width="20.33203125" style="2" customWidth="1"/>
    <col min="80" max="80" width="18.6640625" style="2" customWidth="1"/>
    <col min="81" max="81" width="5.83203125" style="2" bestFit="1" customWidth="1"/>
    <col min="82" max="82" width="60.1640625" style="2" bestFit="1" customWidth="1"/>
    <col min="83" max="83" width="17.5" style="2" customWidth="1"/>
    <col min="84" max="84" width="23.6640625" style="2" customWidth="1"/>
    <col min="85" max="88" width="18.5" style="2" bestFit="1" customWidth="1"/>
    <col min="89" max="89" width="22" style="2" bestFit="1" customWidth="1"/>
    <col min="90" max="90" width="20.5" style="2" bestFit="1" customWidth="1"/>
    <col min="91" max="91" width="6.83203125" style="2" customWidth="1"/>
    <col min="92" max="92" width="60.1640625" style="2" bestFit="1" customWidth="1"/>
    <col min="93" max="93" width="19.83203125" style="2" bestFit="1" customWidth="1"/>
    <col min="94" max="94" width="22" style="2" bestFit="1" customWidth="1"/>
    <col min="95" max="95" width="20.5" style="2" bestFit="1" customWidth="1"/>
    <col min="96" max="16384" width="21.1640625" style="2"/>
  </cols>
  <sheetData>
    <row r="1" spans="1:97" ht="15" customHeight="1" thickBot="1">
      <c r="A1" s="559"/>
      <c r="B1" s="159"/>
      <c r="C1" s="159"/>
      <c r="D1" s="188"/>
      <c r="F1" s="559"/>
      <c r="G1" s="187"/>
      <c r="H1" s="159"/>
      <c r="I1" s="159"/>
      <c r="J1" s="188"/>
      <c r="K1" s="559"/>
      <c r="L1" s="84"/>
      <c r="P1" s="559"/>
      <c r="Q1" s="84"/>
      <c r="T1" s="559"/>
      <c r="U1" s="84"/>
      <c r="X1" s="559"/>
      <c r="Y1" s="130"/>
      <c r="Z1" s="130"/>
      <c r="AA1" s="130"/>
      <c r="AB1" s="130"/>
      <c r="AC1" s="559"/>
      <c r="AD1" s="84"/>
      <c r="AE1" s="63"/>
      <c r="AF1" s="63"/>
      <c r="AG1" s="63"/>
      <c r="AH1" s="63"/>
      <c r="AI1" s="63"/>
      <c r="AJ1" s="559"/>
      <c r="AK1" s="84"/>
      <c r="AN1" s="559"/>
      <c r="AO1" s="165"/>
      <c r="AR1" s="559"/>
      <c r="AS1" s="84"/>
      <c r="AU1" s="21"/>
      <c r="AW1" s="559"/>
      <c r="AX1" s="84"/>
      <c r="AY1" s="2"/>
      <c r="AZ1" s="2"/>
      <c r="BA1" s="2"/>
      <c r="BB1" s="559"/>
      <c r="BC1" s="226"/>
      <c r="BD1" s="226"/>
      <c r="BE1" s="226"/>
      <c r="BF1" s="226"/>
      <c r="BG1" s="559"/>
      <c r="BH1" s="84"/>
      <c r="BI1" s="2"/>
      <c r="BJ1" s="2"/>
      <c r="BK1" s="2"/>
      <c r="BL1" s="559"/>
      <c r="BM1" s="84"/>
      <c r="BQ1" s="559"/>
      <c r="BS1" s="84"/>
      <c r="CF1" s="15"/>
      <c r="CG1" s="15"/>
      <c r="CH1" s="15"/>
      <c r="CI1" s="15"/>
      <c r="CJ1" s="15"/>
      <c r="CK1" s="15"/>
      <c r="CL1" s="130"/>
      <c r="CQ1" s="130"/>
    </row>
    <row r="2" spans="1:97" s="107" customFormat="1" ht="15" customHeight="1" thickTop="1" thickBot="1">
      <c r="A2" s="476"/>
      <c r="B2" s="477"/>
      <c r="C2" s="476"/>
      <c r="D2" s="477"/>
      <c r="E2" s="477"/>
      <c r="F2" s="474" t="str">
        <f>BV11</f>
        <v>Adj 3.01</v>
      </c>
      <c r="G2" s="476"/>
      <c r="H2" s="476"/>
      <c r="I2" s="476"/>
      <c r="J2" s="477"/>
      <c r="K2" s="474" t="str">
        <f>BW11</f>
        <v>Adj 3.02</v>
      </c>
      <c r="P2" s="474" t="str">
        <f>BX11</f>
        <v>Adj 3.03</v>
      </c>
      <c r="R2" s="478" t="s">
        <v>20</v>
      </c>
      <c r="T2" s="474" t="str">
        <f>BY11</f>
        <v xml:space="preserve"> Adj 3.04</v>
      </c>
      <c r="X2" s="474" t="str">
        <f>BZ11</f>
        <v>Adj 3.05</v>
      </c>
      <c r="Y2" s="49"/>
      <c r="Z2" s="49"/>
      <c r="AA2" s="49"/>
      <c r="AB2" s="49"/>
      <c r="AC2" s="474" t="str">
        <f>CA11</f>
        <v>Adj 3.06</v>
      </c>
      <c r="AE2" s="479"/>
      <c r="AF2" s="479"/>
      <c r="AG2" s="479"/>
      <c r="AH2" s="479"/>
      <c r="AI2" s="479"/>
      <c r="AJ2" s="474" t="str">
        <f>CB11</f>
        <v>Adj 3.07</v>
      </c>
      <c r="AN2" s="474" t="str">
        <f>CE11</f>
        <v>Adj 3.08</v>
      </c>
      <c r="AO2" s="480"/>
      <c r="AP2" s="480"/>
      <c r="AQ2" s="480"/>
      <c r="AR2" s="474" t="str">
        <f>CF11</f>
        <v>Adj 3.09</v>
      </c>
      <c r="AU2" s="481"/>
      <c r="AW2" s="474" t="str">
        <f>CG11</f>
        <v>Adj 3.10</v>
      </c>
      <c r="AX2" s="387"/>
      <c r="AY2" s="387"/>
      <c r="AZ2" s="387"/>
      <c r="BA2" s="387"/>
      <c r="BB2" s="474" t="str">
        <f>CH11</f>
        <v>Adj 3.11</v>
      </c>
      <c r="BC2" s="49"/>
      <c r="BD2" s="49"/>
      <c r="BE2" s="49"/>
      <c r="BF2" s="49"/>
      <c r="BG2" s="474" t="str">
        <f>CI11</f>
        <v>Adj 3.12</v>
      </c>
      <c r="BH2" s="387"/>
      <c r="BI2" s="387"/>
      <c r="BJ2" s="387"/>
      <c r="BK2" s="387"/>
      <c r="BL2" s="474" t="str">
        <f>CJ11</f>
        <v>Adj 3.13</v>
      </c>
      <c r="BQ2" s="209" t="s">
        <v>256</v>
      </c>
      <c r="BU2" s="387"/>
      <c r="CB2" s="482" t="s">
        <v>363</v>
      </c>
      <c r="CL2" s="482" t="s">
        <v>213</v>
      </c>
      <c r="CQ2" s="483" t="s">
        <v>214</v>
      </c>
    </row>
    <row r="3" spans="1:97" s="33" customFormat="1" ht="15" customHeight="1">
      <c r="A3" s="189"/>
      <c r="B3" s="190"/>
      <c r="C3" s="191"/>
      <c r="D3" s="189"/>
      <c r="E3" s="203"/>
      <c r="F3" s="227"/>
      <c r="G3" s="189"/>
      <c r="H3" s="190"/>
      <c r="I3" s="191"/>
      <c r="J3" s="189"/>
      <c r="K3" s="203"/>
      <c r="AD3" s="86"/>
      <c r="AK3" s="228"/>
      <c r="AL3" s="49"/>
      <c r="AM3" s="49"/>
      <c r="AO3" s="229"/>
      <c r="AP3" s="229"/>
      <c r="AQ3" s="229"/>
      <c r="AU3" s="230"/>
      <c r="AX3" s="231"/>
      <c r="AY3" s="231"/>
      <c r="AZ3" s="231"/>
      <c r="BA3" s="231"/>
      <c r="BH3" s="231"/>
      <c r="BI3" s="231"/>
      <c r="BJ3" s="231"/>
      <c r="BK3" s="231"/>
      <c r="BN3" s="4"/>
      <c r="BO3" s="4"/>
      <c r="BP3" s="4"/>
      <c r="BR3" s="49"/>
      <c r="BS3" s="32" t="s">
        <v>21</v>
      </c>
      <c r="BT3" s="4"/>
      <c r="BU3" s="4"/>
      <c r="BV3" s="4"/>
      <c r="BW3" s="4"/>
      <c r="BX3" s="4"/>
      <c r="BY3" s="4"/>
      <c r="BZ3" s="4"/>
      <c r="CA3" s="4"/>
      <c r="CB3" s="4"/>
      <c r="CC3" s="32" t="s">
        <v>21</v>
      </c>
      <c r="CD3" s="4"/>
      <c r="CE3" s="4"/>
      <c r="CF3" s="4"/>
      <c r="CG3" s="4"/>
      <c r="CH3" s="4"/>
      <c r="CI3" s="4"/>
      <c r="CJ3" s="4"/>
      <c r="CK3" s="4"/>
      <c r="CL3" s="4"/>
      <c r="CM3" s="32" t="str">
        <f>PSPL</f>
        <v>PUGET SOUND ENERGY-GAS</v>
      </c>
      <c r="CN3" s="4"/>
      <c r="CO3" s="4"/>
      <c r="CP3" s="4"/>
      <c r="CQ3" s="87"/>
    </row>
    <row r="4" spans="1:97" s="39" customFormat="1" ht="15" customHeight="1">
      <c r="A4" s="233" t="s">
        <v>21</v>
      </c>
      <c r="B4" s="328"/>
      <c r="C4" s="328"/>
      <c r="D4" s="328"/>
      <c r="E4" s="328"/>
      <c r="F4" s="328"/>
      <c r="G4" s="192" t="s">
        <v>21</v>
      </c>
      <c r="H4" s="193"/>
      <c r="I4" s="193"/>
      <c r="J4" s="193"/>
      <c r="K4" s="204"/>
      <c r="L4" s="32" t="str">
        <f>PSPL</f>
        <v>PUGET SOUND ENERGY-GAS</v>
      </c>
      <c r="M4" s="4"/>
      <c r="N4" s="4"/>
      <c r="O4" s="4"/>
      <c r="P4" s="88"/>
      <c r="Q4" s="32" t="str">
        <f>PSPL</f>
        <v>PUGET SOUND ENERGY-GAS</v>
      </c>
      <c r="R4" s="4"/>
      <c r="S4" s="4"/>
      <c r="T4" s="4"/>
      <c r="U4" s="32" t="str">
        <f>PSPL</f>
        <v>PUGET SOUND ENERGY-GAS</v>
      </c>
      <c r="V4" s="4"/>
      <c r="W4" s="4"/>
      <c r="X4" s="232"/>
      <c r="Y4" s="32" t="str">
        <f>PSPL</f>
        <v>PUGET SOUND ENERGY-GAS</v>
      </c>
      <c r="Z4" s="232"/>
      <c r="AA4" s="232"/>
      <c r="AB4" s="232"/>
      <c r="AC4" s="232"/>
      <c r="AD4" s="4" t="str">
        <f>PSPL</f>
        <v>PUGET SOUND ENERGY-GAS</v>
      </c>
      <c r="AE4" s="4"/>
      <c r="AF4" s="4"/>
      <c r="AG4" s="4"/>
      <c r="AH4" s="4"/>
      <c r="AI4" s="4"/>
      <c r="AJ4" s="4"/>
      <c r="AK4" s="32" t="str">
        <f>PSPL</f>
        <v>PUGET SOUND ENERGY-GAS</v>
      </c>
      <c r="AL4" s="4"/>
      <c r="AM4" s="4"/>
      <c r="AN4" s="4"/>
      <c r="AO4" s="233" t="str">
        <f>PSPL</f>
        <v>PUGET SOUND ENERGY-GAS</v>
      </c>
      <c r="AP4" s="233"/>
      <c r="AQ4" s="233"/>
      <c r="AR4" s="233"/>
      <c r="AS4" s="32" t="str">
        <f>PSPL</f>
        <v>PUGET SOUND ENERGY-GAS</v>
      </c>
      <c r="AT4" s="4"/>
      <c r="AU4" s="234"/>
      <c r="AV4" s="4"/>
      <c r="AW4" s="4"/>
      <c r="AX4" s="32" t="str">
        <f>PSPL</f>
        <v>PUGET SOUND ENERGY-GAS</v>
      </c>
      <c r="AY4" s="4"/>
      <c r="AZ4" s="4"/>
      <c r="BA4" s="4"/>
      <c r="BB4" s="122"/>
      <c r="BC4" s="32" t="str">
        <f>PSPL</f>
        <v>PUGET SOUND ENERGY-GAS</v>
      </c>
      <c r="BD4" s="122"/>
      <c r="BE4" s="122"/>
      <c r="BF4" s="122"/>
      <c r="BG4" s="122"/>
      <c r="BH4" s="32" t="str">
        <f>PSPL</f>
        <v>PUGET SOUND ENERGY-GAS</v>
      </c>
      <c r="BI4" s="4"/>
      <c r="BJ4" s="4"/>
      <c r="BK4" s="4"/>
      <c r="BL4" s="122"/>
      <c r="BM4" s="32" t="str">
        <f>PSPL</f>
        <v>PUGET SOUND ENERGY-GAS</v>
      </c>
      <c r="BN4" s="4"/>
      <c r="BO4" s="4"/>
      <c r="BP4" s="4"/>
      <c r="BQ4" s="4"/>
      <c r="BR4" s="49"/>
      <c r="BS4" s="32" t="s">
        <v>65</v>
      </c>
      <c r="BT4" s="4"/>
      <c r="BU4" s="4"/>
      <c r="BV4" s="4"/>
      <c r="BW4" s="89"/>
      <c r="BX4" s="4"/>
      <c r="BY4" s="32"/>
      <c r="BZ4" s="32"/>
      <c r="CA4" s="32"/>
      <c r="CB4" s="32"/>
      <c r="CC4" s="32" t="s">
        <v>65</v>
      </c>
      <c r="CD4" s="32"/>
      <c r="CE4" s="32"/>
      <c r="CF4" s="4"/>
      <c r="CG4" s="4"/>
      <c r="CH4" s="4"/>
      <c r="CI4" s="4"/>
      <c r="CJ4" s="4"/>
      <c r="CK4" s="32"/>
      <c r="CL4" s="4"/>
      <c r="CM4" s="32" t="s">
        <v>23</v>
      </c>
      <c r="CN4" s="32"/>
      <c r="CO4" s="32"/>
      <c r="CP4" s="32"/>
      <c r="CQ4" s="32"/>
    </row>
    <row r="5" spans="1:97" s="336" customFormat="1" ht="15" customHeight="1">
      <c r="A5" s="325" t="s">
        <v>171</v>
      </c>
      <c r="B5" s="326"/>
      <c r="C5" s="325"/>
      <c r="D5" s="326"/>
      <c r="E5" s="327"/>
      <c r="F5" s="328"/>
      <c r="G5" s="325" t="s">
        <v>174</v>
      </c>
      <c r="H5" s="326"/>
      <c r="I5" s="325"/>
      <c r="J5" s="326"/>
      <c r="K5" s="327"/>
      <c r="L5" s="329" t="s">
        <v>58</v>
      </c>
      <c r="M5" s="329"/>
      <c r="N5" s="329"/>
      <c r="O5" s="329"/>
      <c r="P5" s="330"/>
      <c r="Q5" s="329" t="s">
        <v>93</v>
      </c>
      <c r="R5" s="329"/>
      <c r="S5" s="329"/>
      <c r="T5" s="331"/>
      <c r="U5" s="329"/>
      <c r="V5" s="329" t="s">
        <v>172</v>
      </c>
      <c r="W5" s="331"/>
      <c r="X5" s="332"/>
      <c r="Y5" s="329" t="s">
        <v>220</v>
      </c>
      <c r="Z5" s="332"/>
      <c r="AA5" s="332"/>
      <c r="AB5" s="332"/>
      <c r="AC5" s="332"/>
      <c r="AD5" s="333" t="s">
        <v>84</v>
      </c>
      <c r="AE5" s="329"/>
      <c r="AF5" s="329"/>
      <c r="AG5" s="329"/>
      <c r="AH5" s="329"/>
      <c r="AI5" s="329"/>
      <c r="AJ5" s="329"/>
      <c r="AK5" s="333" t="s">
        <v>85</v>
      </c>
      <c r="AL5" s="331"/>
      <c r="AM5" s="331"/>
      <c r="AN5" s="331"/>
      <c r="AO5" s="334" t="s">
        <v>110</v>
      </c>
      <c r="AP5" s="328"/>
      <c r="AQ5" s="328"/>
      <c r="AR5" s="328"/>
      <c r="AS5" s="329" t="s">
        <v>114</v>
      </c>
      <c r="AT5" s="329"/>
      <c r="AU5" s="335"/>
      <c r="AV5" s="329"/>
      <c r="AW5" s="331"/>
      <c r="AX5" s="329" t="s">
        <v>98</v>
      </c>
      <c r="AY5" s="329"/>
      <c r="AZ5" s="329"/>
      <c r="BA5" s="329"/>
      <c r="BB5" s="331"/>
      <c r="BC5" s="329" t="s">
        <v>226</v>
      </c>
      <c r="BD5" s="331"/>
      <c r="BE5" s="331"/>
      <c r="BF5" s="331"/>
      <c r="BG5" s="331"/>
      <c r="BH5" s="329" t="s">
        <v>185</v>
      </c>
      <c r="BI5" s="329"/>
      <c r="BJ5" s="329"/>
      <c r="BK5" s="329"/>
      <c r="BL5" s="331"/>
      <c r="BM5" s="329" t="s">
        <v>22</v>
      </c>
      <c r="BN5" s="329"/>
      <c r="BO5" s="329"/>
      <c r="BP5" s="329"/>
      <c r="BQ5" s="329"/>
      <c r="BR5" s="49"/>
      <c r="BS5" s="329" t="str">
        <f>TESTYEAR</f>
        <v>FOR THE TWELVE MONTHS ENDED DECEMBER 31, 2015</v>
      </c>
      <c r="BT5" s="329"/>
      <c r="BU5" s="329"/>
      <c r="BV5" s="329"/>
      <c r="BW5" s="329"/>
      <c r="BX5" s="329"/>
      <c r="BY5" s="333"/>
      <c r="BZ5" s="333"/>
      <c r="CA5" s="333"/>
      <c r="CB5" s="333"/>
      <c r="CC5" s="329" t="str">
        <f>TESTYEAR</f>
        <v>FOR THE TWELVE MONTHS ENDED DECEMBER 31, 2015</v>
      </c>
      <c r="CD5" s="333"/>
      <c r="CE5" s="329"/>
      <c r="CF5" s="329"/>
      <c r="CG5" s="329"/>
      <c r="CH5" s="329"/>
      <c r="CI5" s="329"/>
      <c r="CJ5" s="329"/>
      <c r="CK5" s="333"/>
      <c r="CL5" s="329"/>
      <c r="CM5" s="329" t="str">
        <f>TESTYEAR</f>
        <v>FOR THE TWELVE MONTHS ENDED DECEMBER 31, 2015</v>
      </c>
      <c r="CN5" s="333"/>
      <c r="CO5" s="333"/>
      <c r="CP5" s="333"/>
      <c r="CQ5" s="333"/>
    </row>
    <row r="6" spans="1:97" s="39" customFormat="1" ht="15" customHeight="1">
      <c r="A6" s="193" t="s">
        <v>306</v>
      </c>
      <c r="B6" s="193"/>
      <c r="C6" s="192"/>
      <c r="D6" s="193"/>
      <c r="E6" s="204"/>
      <c r="F6" s="236"/>
      <c r="G6" s="193" t="str">
        <f>A6</f>
        <v>FOR THE TWELVE MONTHS ENDED DECEMBER 31, 2015</v>
      </c>
      <c r="H6" s="193"/>
      <c r="I6" s="192"/>
      <c r="J6" s="193"/>
      <c r="K6" s="204"/>
      <c r="L6" s="4" t="str">
        <f>TESTYEAR</f>
        <v>FOR THE TWELVE MONTHS ENDED DECEMBER 31, 2015</v>
      </c>
      <c r="M6" s="4"/>
      <c r="N6" s="4"/>
      <c r="O6" s="4"/>
      <c r="P6" s="88"/>
      <c r="Q6" s="4" t="str">
        <f>TESTYEAR</f>
        <v>FOR THE TWELVE MONTHS ENDED DECEMBER 31, 2015</v>
      </c>
      <c r="R6" s="4"/>
      <c r="S6" s="4"/>
      <c r="T6" s="34"/>
      <c r="U6" s="4" t="str">
        <f>TESTYEAR</f>
        <v>FOR THE TWELVE MONTHS ENDED DECEMBER 31, 2015</v>
      </c>
      <c r="V6" s="4"/>
      <c r="W6" s="34"/>
      <c r="X6" s="232"/>
      <c r="Y6" s="4" t="str">
        <f>TESTYEAR</f>
        <v>FOR THE TWELVE MONTHS ENDED DECEMBER 31, 2015</v>
      </c>
      <c r="Z6" s="232"/>
      <c r="AA6" s="232"/>
      <c r="AB6" s="232"/>
      <c r="AC6" s="232"/>
      <c r="AD6" s="32" t="str">
        <f>TESTYEAR</f>
        <v>FOR THE TWELVE MONTHS ENDED DECEMBER 31, 2015</v>
      </c>
      <c r="AE6" s="4"/>
      <c r="AF6" s="4"/>
      <c r="AG6" s="4"/>
      <c r="AH6" s="4"/>
      <c r="AI6" s="4"/>
      <c r="AJ6" s="4"/>
      <c r="AK6" s="4" t="str">
        <f>TESTYEAR</f>
        <v>FOR THE TWELVE MONTHS ENDED DECEMBER 31, 2015</v>
      </c>
      <c r="AL6" s="34"/>
      <c r="AM6" s="34"/>
      <c r="AN6" s="34"/>
      <c r="AO6" s="235" t="str">
        <f>TESTYEAR</f>
        <v>FOR THE TWELVE MONTHS ENDED DECEMBER 31, 2015</v>
      </c>
      <c r="AP6" s="233"/>
      <c r="AQ6" s="233"/>
      <c r="AR6" s="233"/>
      <c r="AS6" s="4" t="str">
        <f>TESTYEAR</f>
        <v>FOR THE TWELVE MONTHS ENDED DECEMBER 31, 2015</v>
      </c>
      <c r="AT6" s="4"/>
      <c r="AU6" s="234"/>
      <c r="AV6" s="4"/>
      <c r="AW6" s="34"/>
      <c r="AX6" s="4" t="str">
        <f>TESTYEAR</f>
        <v>FOR THE TWELVE MONTHS ENDED DECEMBER 31, 2015</v>
      </c>
      <c r="AY6" s="4"/>
      <c r="AZ6" s="4"/>
      <c r="BA6" s="4"/>
      <c r="BB6" s="34"/>
      <c r="BC6" s="4" t="str">
        <f>TESTYEAR</f>
        <v>FOR THE TWELVE MONTHS ENDED DECEMBER 31, 2015</v>
      </c>
      <c r="BD6" s="34"/>
      <c r="BE6" s="34"/>
      <c r="BF6" s="34"/>
      <c r="BG6" s="34"/>
      <c r="BH6" s="4" t="str">
        <f>TESTYEAR</f>
        <v>FOR THE TWELVE MONTHS ENDED DECEMBER 31, 2015</v>
      </c>
      <c r="BI6" s="4"/>
      <c r="BJ6" s="4"/>
      <c r="BK6" s="4"/>
      <c r="BL6" s="34"/>
      <c r="BM6" s="4" t="str">
        <f>TESTYEAR</f>
        <v>FOR THE TWELVE MONTHS ENDED DECEMBER 31, 2015</v>
      </c>
      <c r="BN6" s="4"/>
      <c r="BO6" s="4"/>
      <c r="BP6" s="4"/>
      <c r="BQ6" s="4"/>
      <c r="BR6" s="49"/>
      <c r="BS6" s="32" t="str">
        <f>DOCKET</f>
        <v>COMMISSION BASIS REPORT</v>
      </c>
      <c r="BT6" s="4"/>
      <c r="BU6" s="4"/>
      <c r="BV6" s="4"/>
      <c r="BW6" s="4"/>
      <c r="BX6" s="4"/>
      <c r="BY6" s="4"/>
      <c r="BZ6" s="4"/>
      <c r="CA6" s="4"/>
      <c r="CB6" s="4"/>
      <c r="CC6" s="4" t="str">
        <f>DOCKET</f>
        <v>COMMISSION BASIS REPORT</v>
      </c>
      <c r="CD6" s="4"/>
      <c r="CE6" s="32"/>
      <c r="CF6" s="4"/>
      <c r="CG6" s="4"/>
      <c r="CH6" s="4"/>
      <c r="CI6" s="4"/>
      <c r="CJ6" s="4"/>
      <c r="CK6" s="4"/>
      <c r="CL6" s="4"/>
      <c r="CM6" s="4" t="str">
        <f>DOCKET</f>
        <v>COMMISSION BASIS REPORT</v>
      </c>
      <c r="CN6" s="4"/>
      <c r="CO6" s="4"/>
      <c r="CP6" s="4"/>
      <c r="CQ6" s="4"/>
    </row>
    <row r="7" spans="1:97" s="33" customFormat="1" ht="15" customHeight="1">
      <c r="A7" s="192" t="s">
        <v>91</v>
      </c>
      <c r="B7" s="193"/>
      <c r="C7" s="192"/>
      <c r="D7" s="192"/>
      <c r="E7" s="204"/>
      <c r="F7" s="34"/>
      <c r="G7" s="192" t="s">
        <v>91</v>
      </c>
      <c r="H7" s="193"/>
      <c r="I7" s="192"/>
      <c r="J7" s="192"/>
      <c r="K7" s="204"/>
      <c r="L7" s="4" t="str">
        <f>DOCKET</f>
        <v>COMMISSION BASIS REPORT</v>
      </c>
      <c r="M7" s="32"/>
      <c r="N7" s="4"/>
      <c r="O7" s="32"/>
      <c r="P7" s="88"/>
      <c r="Q7" s="32" t="str">
        <f>DOCKET</f>
        <v>COMMISSION BASIS REPORT</v>
      </c>
      <c r="R7" s="4"/>
      <c r="S7" s="4"/>
      <c r="T7" s="34"/>
      <c r="U7" s="32" t="str">
        <f>DOCKET</f>
        <v>COMMISSION BASIS REPORT</v>
      </c>
      <c r="V7" s="32"/>
      <c r="W7" s="4"/>
      <c r="X7" s="232"/>
      <c r="Y7" s="32" t="str">
        <f>DOCKET</f>
        <v>COMMISSION BASIS REPORT</v>
      </c>
      <c r="Z7" s="232"/>
      <c r="AA7" s="232"/>
      <c r="AB7" s="232"/>
      <c r="AC7" s="232"/>
      <c r="AD7" s="32" t="str">
        <f>DOCKET</f>
        <v>COMMISSION BASIS REPORT</v>
      </c>
      <c r="AE7" s="4"/>
      <c r="AF7" s="4"/>
      <c r="AG7" s="4"/>
      <c r="AH7" s="4"/>
      <c r="AI7" s="4"/>
      <c r="AJ7" s="4"/>
      <c r="AK7" s="32" t="str">
        <f>DOCKET</f>
        <v>COMMISSION BASIS REPORT</v>
      </c>
      <c r="AL7" s="4"/>
      <c r="AM7" s="4"/>
      <c r="AN7" s="4"/>
      <c r="AO7" s="235" t="str">
        <f>DOCKET</f>
        <v>COMMISSION BASIS REPORT</v>
      </c>
      <c r="AP7" s="233"/>
      <c r="AQ7" s="233"/>
      <c r="AR7" s="233"/>
      <c r="AS7" s="4" t="str">
        <f>DOCKET</f>
        <v>COMMISSION BASIS REPORT</v>
      </c>
      <c r="AT7" s="4"/>
      <c r="AU7" s="234"/>
      <c r="AV7" s="4"/>
      <c r="AW7" s="4"/>
      <c r="AX7" s="32" t="str">
        <f>DOCKET</f>
        <v>COMMISSION BASIS REPORT</v>
      </c>
      <c r="AY7" s="4"/>
      <c r="AZ7" s="4"/>
      <c r="BA7" s="32"/>
      <c r="BB7" s="34"/>
      <c r="BC7" s="32" t="str">
        <f>DOCKET</f>
        <v>COMMISSION BASIS REPORT</v>
      </c>
      <c r="BD7" s="34"/>
      <c r="BE7" s="34"/>
      <c r="BF7" s="34"/>
      <c r="BG7" s="34"/>
      <c r="BH7" s="32" t="str">
        <f>DOCKET</f>
        <v>COMMISSION BASIS REPORT</v>
      </c>
      <c r="BI7" s="4"/>
      <c r="BJ7" s="4"/>
      <c r="BK7" s="32"/>
      <c r="BL7" s="34"/>
      <c r="BM7" s="32" t="str">
        <f>DOCKET</f>
        <v>COMMISSION BASIS REPORT</v>
      </c>
      <c r="BN7" s="4"/>
      <c r="BO7" s="4"/>
      <c r="BP7" s="4"/>
      <c r="BQ7" s="4"/>
      <c r="BR7" s="49"/>
      <c r="BS7" s="90"/>
      <c r="BT7" s="4"/>
      <c r="BU7" s="4" t="s">
        <v>20</v>
      </c>
      <c r="BV7" s="4"/>
      <c r="BW7" s="4"/>
      <c r="BX7" s="4"/>
      <c r="BY7" s="32"/>
      <c r="BZ7" s="32"/>
      <c r="CA7" s="32"/>
      <c r="CB7" s="32"/>
      <c r="CC7" s="32"/>
      <c r="CD7" s="32"/>
      <c r="CE7" s="4"/>
      <c r="CF7" s="4"/>
      <c r="CG7" s="4"/>
      <c r="CH7" s="4"/>
      <c r="CI7" s="4"/>
      <c r="CJ7" s="4"/>
      <c r="CK7" s="32"/>
      <c r="CL7" s="4"/>
      <c r="CN7" s="4"/>
      <c r="CO7" s="4"/>
      <c r="CP7" s="4"/>
      <c r="CQ7" s="4"/>
    </row>
    <row r="8" spans="1:97" s="33" customFormat="1" ht="15" customHeight="1">
      <c r="A8" s="189"/>
      <c r="B8" s="189"/>
      <c r="C8" s="189"/>
      <c r="D8" s="189"/>
      <c r="E8" s="162"/>
      <c r="F8" s="162"/>
      <c r="G8" s="162"/>
      <c r="H8" s="160"/>
      <c r="I8" s="160"/>
      <c r="J8" s="160"/>
      <c r="K8" s="160"/>
      <c r="M8" s="35"/>
      <c r="N8" s="35"/>
      <c r="O8" s="35"/>
      <c r="P8" s="91"/>
      <c r="R8" s="35"/>
      <c r="S8" s="31"/>
      <c r="T8" s="31"/>
      <c r="U8" s="134"/>
      <c r="AF8" s="160"/>
      <c r="AG8" s="160"/>
      <c r="AH8" s="160" t="s">
        <v>179</v>
      </c>
      <c r="AI8" s="160"/>
      <c r="AJ8" s="160" t="s">
        <v>102</v>
      </c>
      <c r="AO8" s="229"/>
      <c r="AP8" s="229"/>
      <c r="AQ8" s="229"/>
      <c r="AR8" s="229"/>
      <c r="AS8" s="237"/>
      <c r="AU8" s="230"/>
      <c r="AX8" s="231"/>
      <c r="AY8" s="238"/>
      <c r="AZ8" s="238"/>
      <c r="BA8" s="231"/>
      <c r="BB8" s="231"/>
      <c r="BC8" s="231"/>
      <c r="BD8" s="231"/>
      <c r="BE8" s="231"/>
      <c r="BF8" s="231"/>
      <c r="BG8" s="231"/>
      <c r="BH8" s="231"/>
      <c r="BI8" s="238"/>
      <c r="BJ8" s="238"/>
      <c r="BK8" s="231"/>
      <c r="BL8" s="231"/>
      <c r="BU8" s="66" t="s">
        <v>24</v>
      </c>
      <c r="BV8" s="66"/>
      <c r="BW8" s="66"/>
      <c r="BX8" s="66"/>
      <c r="BY8" s="66"/>
      <c r="BZ8" s="66"/>
      <c r="CA8" s="66"/>
      <c r="CB8" s="66"/>
      <c r="CC8" s="66" t="s">
        <v>24</v>
      </c>
      <c r="CD8" s="92"/>
      <c r="CE8" s="66"/>
      <c r="CF8" s="66"/>
      <c r="CG8" s="66"/>
      <c r="CH8" s="66"/>
      <c r="CI8" s="66"/>
      <c r="CJ8" s="66"/>
      <c r="CK8" s="66"/>
      <c r="CL8" s="66"/>
    </row>
    <row r="9" spans="1:97" s="33" customFormat="1" ht="15" customHeight="1">
      <c r="A9" s="162" t="s">
        <v>25</v>
      </c>
      <c r="B9" s="191"/>
      <c r="C9" s="189"/>
      <c r="D9" s="189"/>
      <c r="E9" s="162"/>
      <c r="F9" s="162"/>
      <c r="G9" s="162" t="s">
        <v>25</v>
      </c>
      <c r="H9" s="160"/>
      <c r="I9" s="160"/>
      <c r="J9" s="160"/>
      <c r="K9" s="160"/>
      <c r="L9" s="42" t="s">
        <v>25</v>
      </c>
      <c r="P9" s="91"/>
      <c r="Q9" s="42" t="s">
        <v>25</v>
      </c>
      <c r="T9" s="16" t="s">
        <v>20</v>
      </c>
      <c r="U9" s="16" t="s">
        <v>25</v>
      </c>
      <c r="W9" s="134"/>
      <c r="X9" s="239"/>
      <c r="Y9" s="16" t="s">
        <v>25</v>
      </c>
      <c r="AC9" s="39"/>
      <c r="AD9" s="42" t="s">
        <v>25</v>
      </c>
      <c r="AE9" s="35"/>
      <c r="AF9" s="160" t="s">
        <v>103</v>
      </c>
      <c r="AG9" s="160" t="s">
        <v>104</v>
      </c>
      <c r="AH9" s="160" t="s">
        <v>180</v>
      </c>
      <c r="AI9" s="160" t="s">
        <v>103</v>
      </c>
      <c r="AJ9" s="160" t="s">
        <v>105</v>
      </c>
      <c r="AK9" s="42" t="s">
        <v>25</v>
      </c>
      <c r="AO9" s="162" t="s">
        <v>25</v>
      </c>
      <c r="AP9" s="240"/>
      <c r="AQ9" s="240"/>
      <c r="AR9" s="229"/>
      <c r="AS9" s="237" t="s">
        <v>26</v>
      </c>
      <c r="AU9" s="230"/>
      <c r="AV9" s="42"/>
      <c r="AW9" s="42"/>
      <c r="AX9" s="16" t="s">
        <v>25</v>
      </c>
      <c r="AY9" s="231"/>
      <c r="AZ9" s="231"/>
      <c r="BA9" s="231"/>
      <c r="BB9" s="231"/>
      <c r="BC9" s="42" t="s">
        <v>25</v>
      </c>
      <c r="BE9" s="42"/>
      <c r="BF9" s="42"/>
      <c r="BG9" s="42"/>
      <c r="BH9" s="42" t="s">
        <v>25</v>
      </c>
      <c r="BJ9" s="241"/>
      <c r="BK9" s="42"/>
      <c r="BL9" s="42"/>
      <c r="BM9" s="16" t="s">
        <v>25</v>
      </c>
      <c r="BU9" s="16" t="s">
        <v>27</v>
      </c>
      <c r="BV9" s="31" t="s">
        <v>146</v>
      </c>
      <c r="BW9" s="31" t="s">
        <v>176</v>
      </c>
      <c r="BX9" s="31" t="s">
        <v>28</v>
      </c>
      <c r="BY9" s="31" t="s">
        <v>29</v>
      </c>
      <c r="BZ9" s="16" t="s">
        <v>167</v>
      </c>
      <c r="CA9" s="16" t="s">
        <v>218</v>
      </c>
      <c r="CB9" s="31" t="s">
        <v>30</v>
      </c>
      <c r="CC9" s="31"/>
      <c r="CD9" s="31"/>
      <c r="CE9" s="16" t="s">
        <v>86</v>
      </c>
      <c r="CF9" s="160" t="s">
        <v>112</v>
      </c>
      <c r="CG9" s="16" t="s">
        <v>117</v>
      </c>
      <c r="CH9" s="16" t="s">
        <v>100</v>
      </c>
      <c r="CI9" s="16" t="s">
        <v>224</v>
      </c>
      <c r="CJ9" s="16" t="s">
        <v>183</v>
      </c>
      <c r="CK9" s="16" t="s">
        <v>32</v>
      </c>
      <c r="CL9" s="16" t="s">
        <v>76</v>
      </c>
      <c r="CO9" s="16" t="s">
        <v>31</v>
      </c>
      <c r="CP9" s="16"/>
      <c r="CQ9" s="16" t="s">
        <v>35</v>
      </c>
      <c r="CS9" s="409"/>
    </row>
    <row r="10" spans="1:97" s="33" customFormat="1" ht="15" customHeight="1">
      <c r="A10" s="163" t="s">
        <v>33</v>
      </c>
      <c r="B10" s="242" t="s">
        <v>34</v>
      </c>
      <c r="C10" s="55" t="s">
        <v>31</v>
      </c>
      <c r="D10" s="55" t="s">
        <v>35</v>
      </c>
      <c r="E10" s="475" t="s">
        <v>37</v>
      </c>
      <c r="F10" s="475"/>
      <c r="G10" s="163" t="s">
        <v>33</v>
      </c>
      <c r="H10" s="197" t="s">
        <v>34</v>
      </c>
      <c r="I10" s="197"/>
      <c r="J10" s="198" t="s">
        <v>37</v>
      </c>
      <c r="K10" s="198"/>
      <c r="L10" s="55" t="s">
        <v>33</v>
      </c>
      <c r="M10" s="37" t="s">
        <v>34</v>
      </c>
      <c r="N10" s="36"/>
      <c r="O10" s="36"/>
      <c r="P10" s="93" t="s">
        <v>36</v>
      </c>
      <c r="Q10" s="55" t="s">
        <v>33</v>
      </c>
      <c r="R10" s="37" t="s">
        <v>34</v>
      </c>
      <c r="S10" s="23"/>
      <c r="T10" s="23" t="s">
        <v>36</v>
      </c>
      <c r="U10" s="23" t="s">
        <v>33</v>
      </c>
      <c r="V10" s="243" t="s">
        <v>34</v>
      </c>
      <c r="W10" s="23"/>
      <c r="X10" s="244" t="s">
        <v>37</v>
      </c>
      <c r="Y10" s="23" t="s">
        <v>33</v>
      </c>
      <c r="Z10" s="243" t="s">
        <v>34</v>
      </c>
      <c r="AA10" s="37"/>
      <c r="AB10" s="297"/>
      <c r="AC10" s="23" t="s">
        <v>36</v>
      </c>
      <c r="AD10" s="55" t="s">
        <v>33</v>
      </c>
      <c r="AE10" s="161" t="s">
        <v>108</v>
      </c>
      <c r="AF10" s="161" t="s">
        <v>105</v>
      </c>
      <c r="AG10" s="161" t="s">
        <v>106</v>
      </c>
      <c r="AH10" s="161" t="s">
        <v>176</v>
      </c>
      <c r="AI10" s="161" t="s">
        <v>106</v>
      </c>
      <c r="AJ10" s="161" t="s">
        <v>107</v>
      </c>
      <c r="AK10" s="23" t="s">
        <v>33</v>
      </c>
      <c r="AL10" s="243" t="s">
        <v>34</v>
      </c>
      <c r="AM10" s="243"/>
      <c r="AN10" s="55" t="s">
        <v>36</v>
      </c>
      <c r="AO10" s="163" t="s">
        <v>33</v>
      </c>
      <c r="AP10" s="242" t="s">
        <v>34</v>
      </c>
      <c r="AQ10" s="161"/>
      <c r="AR10" s="245" t="s">
        <v>36</v>
      </c>
      <c r="AS10" s="246" t="s">
        <v>33</v>
      </c>
      <c r="AT10" s="37" t="s">
        <v>34</v>
      </c>
      <c r="AU10" s="247" t="s">
        <v>31</v>
      </c>
      <c r="AV10" s="55" t="s">
        <v>217</v>
      </c>
      <c r="AW10" s="55" t="s">
        <v>37</v>
      </c>
      <c r="AX10" s="23" t="s">
        <v>33</v>
      </c>
      <c r="AY10" s="243" t="s">
        <v>34</v>
      </c>
      <c r="AZ10" s="23" t="s">
        <v>92</v>
      </c>
      <c r="BA10" s="23" t="s">
        <v>35</v>
      </c>
      <c r="BB10" s="248" t="s">
        <v>37</v>
      </c>
      <c r="BC10" s="23" t="s">
        <v>33</v>
      </c>
      <c r="BD10" s="36" t="s">
        <v>34</v>
      </c>
      <c r="BE10" s="55" t="s">
        <v>31</v>
      </c>
      <c r="BF10" s="55" t="s">
        <v>35</v>
      </c>
      <c r="BG10" s="55" t="s">
        <v>37</v>
      </c>
      <c r="BH10" s="23" t="s">
        <v>33</v>
      </c>
      <c r="BI10" s="36" t="s">
        <v>34</v>
      </c>
      <c r="BJ10" s="247" t="s">
        <v>31</v>
      </c>
      <c r="BK10" s="249" t="s">
        <v>35</v>
      </c>
      <c r="BL10" s="55" t="s">
        <v>37</v>
      </c>
      <c r="BM10" s="23" t="s">
        <v>33</v>
      </c>
      <c r="BN10" s="37" t="s">
        <v>34</v>
      </c>
      <c r="BO10" s="23" t="s">
        <v>45</v>
      </c>
      <c r="BP10" s="23" t="s">
        <v>46</v>
      </c>
      <c r="BQ10" s="23" t="s">
        <v>36</v>
      </c>
      <c r="BR10" s="31"/>
      <c r="BS10" s="16" t="s">
        <v>25</v>
      </c>
      <c r="BT10" s="147"/>
      <c r="BU10" s="16" t="s">
        <v>38</v>
      </c>
      <c r="BV10" s="31" t="s">
        <v>147</v>
      </c>
      <c r="BW10" s="31" t="s">
        <v>175</v>
      </c>
      <c r="BX10" s="31" t="s">
        <v>40</v>
      </c>
      <c r="BY10" s="31" t="s">
        <v>41</v>
      </c>
      <c r="BZ10" s="16" t="s">
        <v>173</v>
      </c>
      <c r="CA10" s="16" t="s">
        <v>219</v>
      </c>
      <c r="CB10" s="31" t="s">
        <v>42</v>
      </c>
      <c r="CC10" s="16" t="s">
        <v>25</v>
      </c>
      <c r="CE10" s="16" t="s">
        <v>87</v>
      </c>
      <c r="CF10" s="250" t="s">
        <v>113</v>
      </c>
      <c r="CG10" s="16" t="s">
        <v>118</v>
      </c>
      <c r="CH10" s="16" t="s">
        <v>101</v>
      </c>
      <c r="CI10" s="16" t="s">
        <v>225</v>
      </c>
      <c r="CJ10" s="16" t="s">
        <v>184</v>
      </c>
      <c r="CK10" s="31" t="s">
        <v>43</v>
      </c>
      <c r="CL10" s="16" t="s">
        <v>44</v>
      </c>
      <c r="CM10" s="16" t="s">
        <v>25</v>
      </c>
      <c r="CO10" s="16" t="s">
        <v>44</v>
      </c>
      <c r="CP10" s="16" t="s">
        <v>32</v>
      </c>
      <c r="CQ10" s="16" t="s">
        <v>44</v>
      </c>
      <c r="CS10" s="409"/>
    </row>
    <row r="11" spans="1:97" ht="15" customHeight="1">
      <c r="A11" s="167"/>
      <c r="B11" s="251"/>
      <c r="C11" s="251"/>
      <c r="D11" s="194"/>
      <c r="E11" s="159"/>
      <c r="F11" s="159"/>
      <c r="G11" s="159"/>
      <c r="H11" s="199"/>
      <c r="I11" s="199"/>
      <c r="J11" s="200"/>
      <c r="K11" s="200"/>
      <c r="P11" s="58"/>
      <c r="Q11" s="17"/>
      <c r="R11" s="81"/>
      <c r="S11" s="82" t="s">
        <v>20</v>
      </c>
      <c r="T11" s="59"/>
      <c r="U11" s="17"/>
      <c r="V11" s="252"/>
      <c r="W11" s="253"/>
      <c r="X11" s="254"/>
      <c r="Y11" s="254"/>
      <c r="Z11" s="254"/>
      <c r="AA11" s="254"/>
      <c r="AB11" s="254"/>
      <c r="AC11" s="254"/>
      <c r="AF11" s="538" t="s">
        <v>334</v>
      </c>
      <c r="AG11" s="538" t="s">
        <v>335</v>
      </c>
      <c r="AH11" s="538" t="s">
        <v>335</v>
      </c>
      <c r="AI11" s="538" t="s">
        <v>335</v>
      </c>
      <c r="AN11" s="2"/>
      <c r="AS11" s="56"/>
      <c r="AT11" s="57"/>
      <c r="AU11" s="21"/>
      <c r="AX11" s="18"/>
      <c r="AY11" s="18"/>
      <c r="AZ11" s="18"/>
      <c r="BA11" s="18"/>
      <c r="BB11" s="18"/>
      <c r="BC11" s="2"/>
      <c r="BD11" s="195"/>
      <c r="BE11" s="195"/>
      <c r="BF11" s="195"/>
      <c r="BG11" s="195"/>
      <c r="BH11" s="2"/>
      <c r="BI11" s="2"/>
      <c r="BJ11" s="2"/>
      <c r="BK11" s="2"/>
      <c r="BL11" s="2"/>
      <c r="BS11" s="16" t="s">
        <v>33</v>
      </c>
      <c r="BT11" s="107"/>
      <c r="BU11" s="16" t="s">
        <v>305</v>
      </c>
      <c r="BV11" s="210" t="s">
        <v>243</v>
      </c>
      <c r="BW11" s="210" t="s">
        <v>244</v>
      </c>
      <c r="BX11" s="210" t="s">
        <v>245</v>
      </c>
      <c r="BY11" s="210" t="s">
        <v>246</v>
      </c>
      <c r="BZ11" s="210" t="s">
        <v>247</v>
      </c>
      <c r="CA11" s="210" t="s">
        <v>248</v>
      </c>
      <c r="CB11" s="210" t="s">
        <v>249</v>
      </c>
      <c r="CC11" s="16" t="s">
        <v>33</v>
      </c>
      <c r="CD11" s="33"/>
      <c r="CE11" s="210" t="s">
        <v>250</v>
      </c>
      <c r="CF11" s="210" t="s">
        <v>251</v>
      </c>
      <c r="CG11" s="210" t="s">
        <v>252</v>
      </c>
      <c r="CH11" s="210" t="s">
        <v>253</v>
      </c>
      <c r="CI11" s="210" t="s">
        <v>254</v>
      </c>
      <c r="CJ11" s="210" t="s">
        <v>255</v>
      </c>
      <c r="CK11" s="31"/>
      <c r="CL11" s="31" t="s">
        <v>38</v>
      </c>
      <c r="CM11" s="23" t="s">
        <v>33</v>
      </c>
      <c r="CN11" s="94"/>
      <c r="CO11" s="23" t="s">
        <v>38</v>
      </c>
      <c r="CP11" s="23" t="s">
        <v>43</v>
      </c>
      <c r="CQ11" s="23" t="s">
        <v>38</v>
      </c>
    </row>
    <row r="12" spans="1:97" ht="15" customHeight="1">
      <c r="A12" s="17">
        <v>1</v>
      </c>
      <c r="B12" s="166" t="s">
        <v>136</v>
      </c>
      <c r="C12" s="168"/>
      <c r="D12" s="168"/>
      <c r="E12" s="164"/>
      <c r="F12" s="159"/>
      <c r="G12" s="56">
        <v>1</v>
      </c>
      <c r="H12" s="164" t="s">
        <v>148</v>
      </c>
      <c r="I12" s="164"/>
      <c r="J12" s="164"/>
      <c r="K12" s="164"/>
      <c r="L12" s="17">
        <v>1</v>
      </c>
      <c r="M12" s="95" t="s">
        <v>48</v>
      </c>
      <c r="N12" s="95"/>
      <c r="O12" s="95"/>
      <c r="P12" s="5">
        <v>75467139.690955177</v>
      </c>
      <c r="Q12" s="17">
        <v>1</v>
      </c>
      <c r="R12" s="81" t="s">
        <v>63</v>
      </c>
      <c r="S12" s="5">
        <f>CQ46-S28</f>
        <v>1706005751.3643975</v>
      </c>
      <c r="T12" s="20"/>
      <c r="U12" s="17">
        <v>1</v>
      </c>
      <c r="V12" s="255" t="s">
        <v>153</v>
      </c>
      <c r="X12" s="45"/>
      <c r="Y12" s="17">
        <v>1</v>
      </c>
      <c r="Z12" s="231" t="s">
        <v>221</v>
      </c>
      <c r="AA12" s="298"/>
      <c r="AB12" s="98"/>
      <c r="AC12"/>
      <c r="AD12" s="38" t="s">
        <v>47</v>
      </c>
      <c r="AE12" s="256" t="s">
        <v>364</v>
      </c>
      <c r="AF12" s="27">
        <v>4956862.0200000005</v>
      </c>
      <c r="AG12" s="27">
        <v>1134406076.3699999</v>
      </c>
      <c r="AH12" s="27">
        <v>13609006.43</v>
      </c>
      <c r="AI12" s="375">
        <f>AG12-AH12</f>
        <v>1120797069.9399998</v>
      </c>
      <c r="AJ12" s="414">
        <f>ROUND(AF12/AI12,6)</f>
        <v>4.4229999999999998E-3</v>
      </c>
      <c r="AK12" s="17">
        <v>1</v>
      </c>
      <c r="AL12" s="257" t="s">
        <v>78</v>
      </c>
      <c r="AM12" s="258"/>
      <c r="AN12" s="13">
        <v>35459565.378030002</v>
      </c>
      <c r="AO12" s="17">
        <v>1</v>
      </c>
      <c r="AP12" s="166" t="s">
        <v>111</v>
      </c>
      <c r="AQ12" s="166"/>
      <c r="AR12" s="142">
        <v>9327.6062733139188</v>
      </c>
      <c r="AS12" s="56">
        <v>1</v>
      </c>
      <c r="AT12" s="168" t="s">
        <v>64</v>
      </c>
      <c r="AU12" s="401">
        <v>3980623.3300725757</v>
      </c>
      <c r="AV12" s="401">
        <v>3442038.9150585197</v>
      </c>
      <c r="AW12" s="135">
        <f>AV12-AU12</f>
        <v>-538584.41501405602</v>
      </c>
      <c r="AX12" s="17">
        <v>1</v>
      </c>
      <c r="AY12" s="18" t="s">
        <v>99</v>
      </c>
      <c r="AZ12" s="373">
        <v>98962.224076044557</v>
      </c>
      <c r="BA12" s="373">
        <v>86324.471960887939</v>
      </c>
      <c r="BB12" s="373">
        <f>+BA12-AZ12</f>
        <v>-12637.752115156618</v>
      </c>
      <c r="BC12" s="17">
        <v>1</v>
      </c>
      <c r="BD12" s="135" t="s">
        <v>227</v>
      </c>
      <c r="BE12" s="390">
        <v>313882.20610800001</v>
      </c>
      <c r="BF12" s="390">
        <v>108586.15281400002</v>
      </c>
      <c r="BG12" s="391">
        <f>BF12-BE12</f>
        <v>-205296.05329399998</v>
      </c>
      <c r="BH12" s="17">
        <v>1</v>
      </c>
      <c r="BI12" s="83" t="s">
        <v>186</v>
      </c>
      <c r="BJ12" s="259"/>
      <c r="BK12" s="259"/>
      <c r="BL12" s="2"/>
      <c r="BM12" s="17">
        <v>1</v>
      </c>
      <c r="BN12" s="168" t="s">
        <v>84</v>
      </c>
      <c r="BQ12" s="438">
        <f>AJ16</f>
        <v>4.6179999999999997E-3</v>
      </c>
      <c r="BR12" s="260"/>
      <c r="BS12" s="3" t="s">
        <v>49</v>
      </c>
      <c r="BT12" s="3"/>
      <c r="BU12" s="261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</row>
    <row r="13" spans="1:97" ht="15" customHeight="1">
      <c r="A13" s="17">
        <f t="shared" ref="A13:A55" si="0">+A12+1</f>
        <v>2</v>
      </c>
      <c r="B13" s="164"/>
      <c r="C13" s="262" t="s">
        <v>31</v>
      </c>
      <c r="D13" s="263" t="s">
        <v>137</v>
      </c>
      <c r="E13" s="264" t="s">
        <v>138</v>
      </c>
      <c r="F13" s="159"/>
      <c r="G13" s="56">
        <f>+G12+1</f>
        <v>2</v>
      </c>
      <c r="I13" s="201"/>
      <c r="J13" s="359"/>
      <c r="K13" s="164"/>
      <c r="L13" s="17">
        <f>L12+1</f>
        <v>2</v>
      </c>
      <c r="M13" s="18"/>
      <c r="N13" s="18"/>
      <c r="O13" s="18"/>
      <c r="P13" s="379"/>
      <c r="Q13" s="17">
        <f>+Q12+1</f>
        <v>2</v>
      </c>
      <c r="R13" s="533"/>
      <c r="S13" s="384"/>
      <c r="T13" s="20" t="s">
        <v>20</v>
      </c>
      <c r="U13" s="17">
        <f>+U12+1</f>
        <v>2</v>
      </c>
      <c r="V13" s="446" t="s">
        <v>154</v>
      </c>
      <c r="X13" s="45">
        <v>5043092.6500000004</v>
      </c>
      <c r="Y13" s="17">
        <f t="shared" ref="Y13:Y24" si="1">+Y12+1</f>
        <v>2</v>
      </c>
      <c r="Z13" s="18"/>
      <c r="AA13" s="298"/>
      <c r="AB13" s="98"/>
      <c r="AC13"/>
      <c r="AD13" s="38">
        <f t="shared" ref="AD13:AD28" si="2">1+AD12</f>
        <v>2</v>
      </c>
      <c r="AE13" s="256" t="s">
        <v>365</v>
      </c>
      <c r="AF13" s="27">
        <v>4892399.8600000003</v>
      </c>
      <c r="AG13" s="27">
        <v>1001308154.95</v>
      </c>
      <c r="AH13" s="27">
        <v>15716065.300000001</v>
      </c>
      <c r="AI13" s="375">
        <v>985592089.6500001</v>
      </c>
      <c r="AJ13" s="414">
        <f>ROUND(AF13/AI13,6)</f>
        <v>4.9639999999999997E-3</v>
      </c>
      <c r="AK13" s="17">
        <v>2</v>
      </c>
      <c r="AL13" s="50" t="s">
        <v>79</v>
      </c>
      <c r="AM13" s="50"/>
      <c r="AN13" s="367">
        <v>35459565.378030002</v>
      </c>
      <c r="AO13" s="17">
        <f>AO12+1</f>
        <v>2</v>
      </c>
      <c r="AP13" s="265"/>
      <c r="AQ13" s="265"/>
      <c r="AR13" s="27"/>
      <c r="AS13" s="56">
        <f t="shared" ref="AS13:AS20" si="3">AS12+1</f>
        <v>2</v>
      </c>
      <c r="AT13" s="168"/>
      <c r="AU13" s="402"/>
      <c r="AV13" s="402"/>
      <c r="AW13" s="150"/>
      <c r="AX13" s="17">
        <f t="shared" ref="AX13:AX20" si="4">AX12+1</f>
        <v>2</v>
      </c>
      <c r="AY13" s="18"/>
      <c r="AZ13" s="374"/>
      <c r="BA13" s="374"/>
      <c r="BB13" s="82"/>
      <c r="BC13" s="17">
        <f>BC12+1</f>
        <v>2</v>
      </c>
      <c r="BD13" s="135" t="s">
        <v>228</v>
      </c>
      <c r="BE13" s="392">
        <v>133331.20750500003</v>
      </c>
      <c r="BF13" s="392">
        <v>220545.41106766672</v>
      </c>
      <c r="BG13" s="393">
        <f>BF13-BE13</f>
        <v>87214.203562666691</v>
      </c>
      <c r="BH13" s="17">
        <f>BH12+1</f>
        <v>2</v>
      </c>
      <c r="BI13" s="2" t="s">
        <v>187</v>
      </c>
      <c r="BJ13" s="27">
        <v>2627194.2536783293</v>
      </c>
      <c r="BK13" s="27">
        <v>2758936.6409105328</v>
      </c>
      <c r="BL13" s="135">
        <f>BK13-BJ13</f>
        <v>131742.3872322035</v>
      </c>
      <c r="BM13" s="17">
        <f t="shared" ref="BM13:BM20" si="5">+BM12+1</f>
        <v>2</v>
      </c>
      <c r="BN13" s="168" t="s">
        <v>159</v>
      </c>
      <c r="BQ13" s="266">
        <v>2E-3</v>
      </c>
      <c r="BR13" s="267"/>
      <c r="BS13" s="17">
        <v>1</v>
      </c>
      <c r="BT13" s="18" t="s">
        <v>50</v>
      </c>
      <c r="BU13" s="323" t="s">
        <v>20</v>
      </c>
      <c r="BV13" s="24"/>
      <c r="BW13" s="24"/>
      <c r="BX13" s="24"/>
      <c r="BY13" s="24"/>
      <c r="BZ13" s="24"/>
      <c r="CA13" s="24"/>
      <c r="CC13" s="17">
        <v>1</v>
      </c>
      <c r="CD13" s="18" t="s">
        <v>50</v>
      </c>
      <c r="CE13" s="24"/>
      <c r="CG13" s="17"/>
      <c r="CH13" s="17"/>
      <c r="CI13" s="17"/>
      <c r="CJ13" s="17"/>
      <c r="CK13" s="174"/>
      <c r="CL13" s="174"/>
      <c r="CM13" s="17">
        <v>1</v>
      </c>
      <c r="CN13" s="57" t="s">
        <v>0</v>
      </c>
      <c r="CO13" s="24"/>
    </row>
    <row r="14" spans="1:97" ht="15" customHeight="1">
      <c r="A14" s="17">
        <f t="shared" si="0"/>
        <v>3</v>
      </c>
      <c r="B14" s="164"/>
      <c r="C14" s="268" t="s">
        <v>138</v>
      </c>
      <c r="D14" s="269" t="s">
        <v>138</v>
      </c>
      <c r="E14" s="270" t="s">
        <v>139</v>
      </c>
      <c r="F14" s="159"/>
      <c r="G14" s="56">
        <f t="shared" ref="G14:G45" si="6">+G13+1</f>
        <v>3</v>
      </c>
      <c r="H14" s="561" t="s">
        <v>336</v>
      </c>
      <c r="I14" s="164"/>
      <c r="J14" s="45">
        <v>2537032.83</v>
      </c>
      <c r="K14" s="54"/>
      <c r="L14" s="17">
        <f t="shared" ref="L14:L19" si="7">L13+1</f>
        <v>3</v>
      </c>
      <c r="M14" s="18" t="s">
        <v>307</v>
      </c>
      <c r="N14" s="19" t="s">
        <v>20</v>
      </c>
      <c r="O14" s="19"/>
      <c r="P14" s="380"/>
      <c r="Q14" s="17">
        <f t="shared" ref="Q14:Q24" si="8">+Q13+1</f>
        <v>3</v>
      </c>
      <c r="R14" s="2" t="s">
        <v>177</v>
      </c>
      <c r="S14" s="386">
        <f>SUM(S12:S13)</f>
        <v>1706005751.3643975</v>
      </c>
      <c r="U14" s="17">
        <f t="shared" ref="U14:U42" si="9">+U13+1</f>
        <v>3</v>
      </c>
      <c r="V14" s="446" t="s">
        <v>155</v>
      </c>
      <c r="X14" s="45">
        <v>11008322.689999999</v>
      </c>
      <c r="Y14" s="17">
        <f t="shared" si="1"/>
        <v>3</v>
      </c>
      <c r="Z14" s="18" t="s">
        <v>302</v>
      </c>
      <c r="AA14" s="298"/>
      <c r="AB14" s="342">
        <v>1040000</v>
      </c>
      <c r="AC14" s="39"/>
      <c r="AD14" s="38">
        <f t="shared" si="2"/>
        <v>3</v>
      </c>
      <c r="AE14" s="256" t="s">
        <v>366</v>
      </c>
      <c r="AF14" s="27">
        <v>4066020.6499999994</v>
      </c>
      <c r="AG14" s="27">
        <v>975271378.21000004</v>
      </c>
      <c r="AH14" s="27">
        <v>65323769.159999996</v>
      </c>
      <c r="AI14" s="375">
        <v>909947609.05000007</v>
      </c>
      <c r="AJ14" s="414">
        <f>ROUND(AF14/AI14,6)</f>
        <v>4.4679999999999997E-3</v>
      </c>
      <c r="AK14" s="17">
        <v>3</v>
      </c>
      <c r="AL14" s="271" t="s">
        <v>80</v>
      </c>
      <c r="AM14" s="271"/>
      <c r="AN14" s="368">
        <f>AN12-AN13</f>
        <v>0</v>
      </c>
      <c r="AO14" s="17">
        <f>AO13+1</f>
        <v>3</v>
      </c>
      <c r="AR14" s="47"/>
      <c r="AS14" s="56">
        <f t="shared" si="3"/>
        <v>3</v>
      </c>
      <c r="AT14" s="168"/>
      <c r="AU14" s="403"/>
      <c r="AV14" s="403"/>
      <c r="AW14" s="403"/>
      <c r="AX14" s="17">
        <f t="shared" si="4"/>
        <v>3</v>
      </c>
      <c r="AY14" s="18" t="s">
        <v>54</v>
      </c>
      <c r="AZ14" s="375">
        <f>SUM(AZ12:AZ13)</f>
        <v>98962.224076044557</v>
      </c>
      <c r="BA14" s="375">
        <f>SUM(BA12:BA13)</f>
        <v>86324.471960887939</v>
      </c>
      <c r="BB14" s="376">
        <f>SUM(BB12:BB13)</f>
        <v>-12637.752115156618</v>
      </c>
      <c r="BC14" s="17">
        <f t="shared" ref="BC14:BC19" si="10">BC13+1</f>
        <v>3</v>
      </c>
      <c r="BD14" s="135" t="s">
        <v>229</v>
      </c>
      <c r="BE14" s="394">
        <f>SUM(BE12:BE13)</f>
        <v>447213.41361300007</v>
      </c>
      <c r="BF14" s="394">
        <f>SUM(BF12:BF13)</f>
        <v>329131.56388166675</v>
      </c>
      <c r="BG14" s="394">
        <f>SUM(BG12:BG13)</f>
        <v>-118081.84973133329</v>
      </c>
      <c r="BH14" s="17">
        <f t="shared" ref="BH14:BH21" si="11">BH13+1</f>
        <v>3</v>
      </c>
      <c r="BI14" s="45"/>
      <c r="BJ14" s="2"/>
      <c r="BK14" s="2"/>
      <c r="BL14" s="401"/>
      <c r="BM14" s="17">
        <f t="shared" si="5"/>
        <v>3</v>
      </c>
      <c r="BN14" s="168" t="s">
        <v>169</v>
      </c>
      <c r="BP14" s="439">
        <v>3.8519999999999999E-2</v>
      </c>
      <c r="BQ14" s="440">
        <f>ROUND(BP14-(BP14*BQ12),6)</f>
        <v>3.8342000000000001E-2</v>
      </c>
      <c r="BR14" s="267"/>
      <c r="BS14" s="17">
        <f t="shared" ref="BS14:BS57" si="12">+BS13+1</f>
        <v>2</v>
      </c>
      <c r="BT14" s="18" t="s">
        <v>1</v>
      </c>
      <c r="BU14" s="26">
        <v>864537449.24000001</v>
      </c>
      <c r="BV14" s="26">
        <f>+F35</f>
        <v>193482.28592866016</v>
      </c>
      <c r="BW14" s="26">
        <f>J14</f>
        <v>2537032.83</v>
      </c>
      <c r="BX14" s="26">
        <v>0</v>
      </c>
      <c r="BY14" s="26">
        <v>0</v>
      </c>
      <c r="BZ14" s="26">
        <f>-X13-X14-X16-X17-X15-X19</f>
        <v>-52605776.754757911</v>
      </c>
      <c r="CA14" s="26"/>
      <c r="CB14" s="26">
        <v>0</v>
      </c>
      <c r="CC14" s="17">
        <f t="shared" ref="CC14:CC57" si="13">+CC13+1</f>
        <v>2</v>
      </c>
      <c r="CD14" s="18" t="s">
        <v>1</v>
      </c>
      <c r="CE14" s="26"/>
      <c r="CF14" s="26">
        <v>0</v>
      </c>
      <c r="CG14" s="26">
        <v>0</v>
      </c>
      <c r="CH14" s="26">
        <v>0</v>
      </c>
      <c r="CI14" s="26"/>
      <c r="CJ14" s="26"/>
      <c r="CK14" s="27">
        <f>SUM(BV14:CJ14)-CC14</f>
        <v>-49875261.638829254</v>
      </c>
      <c r="CL14" s="27">
        <f>BU14+CK14</f>
        <v>814662187.60117078</v>
      </c>
      <c r="CM14" s="17">
        <f t="shared" ref="CM14:CM57" si="14">+CM13+1</f>
        <v>2</v>
      </c>
      <c r="CN14" s="18" t="s">
        <v>1</v>
      </c>
      <c r="CO14" s="26">
        <f>BU14</f>
        <v>864537449.24000001</v>
      </c>
      <c r="CP14" s="26">
        <f>CK14</f>
        <v>-49875261.638829254</v>
      </c>
      <c r="CQ14" s="67">
        <f>CO14+CP14</f>
        <v>814662187.60117078</v>
      </c>
      <c r="CR14" s="27"/>
      <c r="CS14" s="27"/>
    </row>
    <row r="15" spans="1:97" ht="15" customHeight="1" thickBot="1">
      <c r="A15" s="17">
        <f t="shared" si="0"/>
        <v>4</v>
      </c>
      <c r="B15" s="344">
        <v>42035</v>
      </c>
      <c r="C15" s="420">
        <v>20194898.506999996</v>
      </c>
      <c r="D15" s="420">
        <v>21195874.506999999</v>
      </c>
      <c r="E15" s="420">
        <f t="shared" ref="E15:E20" si="15">+D15-C15</f>
        <v>1000976.0000000037</v>
      </c>
      <c r="F15" s="345"/>
      <c r="G15" s="56">
        <f t="shared" si="6"/>
        <v>4</v>
      </c>
      <c r="H15" s="560"/>
      <c r="I15" s="94"/>
      <c r="J15" s="69"/>
      <c r="L15" s="17">
        <f t="shared" si="7"/>
        <v>4</v>
      </c>
      <c r="M15" s="18" t="s">
        <v>304</v>
      </c>
      <c r="N15" s="430"/>
      <c r="O15" s="429">
        <v>0.35</v>
      </c>
      <c r="P15" s="381">
        <f>P12*O15</f>
        <v>26413498.891834311</v>
      </c>
      <c r="Q15" s="17">
        <f t="shared" si="8"/>
        <v>4</v>
      </c>
      <c r="U15" s="17">
        <f t="shared" si="9"/>
        <v>4</v>
      </c>
      <c r="V15" s="446" t="s">
        <v>242</v>
      </c>
      <c r="X15" s="45">
        <v>20317850.699999999</v>
      </c>
      <c r="Y15" s="17">
        <f t="shared" si="1"/>
        <v>4</v>
      </c>
      <c r="Z15" s="18"/>
      <c r="AA15" s="298"/>
      <c r="AB15" s="98"/>
      <c r="AC15" s="39"/>
      <c r="AD15" s="38">
        <f t="shared" si="2"/>
        <v>4</v>
      </c>
      <c r="AF15" s="27"/>
      <c r="AG15" s="375"/>
      <c r="AH15" s="375"/>
      <c r="AI15" s="375"/>
      <c r="AJ15" s="39"/>
      <c r="AK15" s="17">
        <v>4</v>
      </c>
      <c r="AO15" s="17">
        <f>AO14+1</f>
        <v>4</v>
      </c>
      <c r="AP15" s="164" t="s">
        <v>56</v>
      </c>
      <c r="AR15" s="372">
        <f>-AR12</f>
        <v>-9327.6062733139188</v>
      </c>
      <c r="AS15" s="56">
        <f t="shared" si="3"/>
        <v>4</v>
      </c>
      <c r="AT15" s="168" t="s">
        <v>115</v>
      </c>
      <c r="AU15" s="404">
        <f>SUM(AU12:AU13)</f>
        <v>3980623.3300725757</v>
      </c>
      <c r="AV15" s="404">
        <f>SUM(AV12:AV13)</f>
        <v>3442038.9150585197</v>
      </c>
      <c r="AW15" s="404">
        <f>SUM(AW12:AW13)</f>
        <v>-538584.41501405602</v>
      </c>
      <c r="AX15" s="17">
        <f t="shared" si="4"/>
        <v>4</v>
      </c>
      <c r="AY15" s="18"/>
      <c r="AZ15" s="107"/>
      <c r="BA15" s="107"/>
      <c r="BB15" s="107"/>
      <c r="BC15" s="17">
        <f t="shared" si="10"/>
        <v>4</v>
      </c>
      <c r="BD15" s="303"/>
      <c r="BE15" s="395"/>
      <c r="BF15" s="395"/>
      <c r="BG15" s="396"/>
      <c r="BH15" s="17">
        <f t="shared" si="11"/>
        <v>4</v>
      </c>
      <c r="BI15" s="83" t="s">
        <v>188</v>
      </c>
      <c r="BJ15" s="556">
        <v>219989.0371685779</v>
      </c>
      <c r="BK15" s="556">
        <v>231020.53241523693</v>
      </c>
      <c r="BL15" s="85">
        <f>BK15-BJ15</f>
        <v>11031.495246659033</v>
      </c>
      <c r="BM15" s="17">
        <f t="shared" si="5"/>
        <v>4</v>
      </c>
      <c r="BN15" s="168"/>
      <c r="BP15" s="272"/>
      <c r="BQ15" s="441"/>
      <c r="BR15" s="273"/>
      <c r="BS15" s="17">
        <f t="shared" si="12"/>
        <v>3</v>
      </c>
      <c r="BT15" s="18" t="s">
        <v>53</v>
      </c>
      <c r="BU15" s="45">
        <f>X21</f>
        <v>42164682.410000004</v>
      </c>
      <c r="BV15" s="45"/>
      <c r="BW15" s="45"/>
      <c r="BX15" s="45"/>
      <c r="BY15" s="45"/>
      <c r="BZ15" s="45">
        <f>-X21</f>
        <v>-42164682.410000004</v>
      </c>
      <c r="CA15" s="45"/>
      <c r="CB15" s="45"/>
      <c r="CC15" s="17">
        <f t="shared" si="13"/>
        <v>3</v>
      </c>
      <c r="CD15" s="18" t="s">
        <v>53</v>
      </c>
      <c r="CE15" s="45"/>
      <c r="CF15" s="45"/>
      <c r="CG15" s="45"/>
      <c r="CH15" s="45"/>
      <c r="CI15" s="45"/>
      <c r="CJ15" s="45"/>
      <c r="CK15" s="45">
        <f>SUM(BV15:CJ15)-CC15</f>
        <v>-42164682.410000004</v>
      </c>
      <c r="CL15" s="45">
        <f>BU15+CK15</f>
        <v>0</v>
      </c>
      <c r="CM15" s="17">
        <f t="shared" si="14"/>
        <v>3</v>
      </c>
      <c r="CN15" s="18" t="str">
        <f>BT15</f>
        <v>MUNICIPAL ADDITIONS</v>
      </c>
      <c r="CO15" s="14">
        <f>BU15</f>
        <v>42164682.410000004</v>
      </c>
      <c r="CP15" s="96">
        <f>CK15</f>
        <v>-42164682.410000004</v>
      </c>
      <c r="CQ15" s="68">
        <f>+CO15+CP15</f>
        <v>0</v>
      </c>
      <c r="CS15" s="27"/>
    </row>
    <row r="16" spans="1:97" ht="15" customHeight="1" thickTop="1">
      <c r="A16" s="17">
        <f t="shared" si="0"/>
        <v>5</v>
      </c>
      <c r="B16" s="344">
        <v>42063</v>
      </c>
      <c r="C16" s="420">
        <v>20523957.620249998</v>
      </c>
      <c r="D16" s="420">
        <v>22295141.620249998</v>
      </c>
      <c r="E16" s="420">
        <f t="shared" si="15"/>
        <v>1771184</v>
      </c>
      <c r="F16" s="345"/>
      <c r="G16" s="56">
        <f t="shared" si="6"/>
        <v>5</v>
      </c>
      <c r="H16" s="164" t="s">
        <v>149</v>
      </c>
      <c r="I16" s="164"/>
      <c r="K16" s="359">
        <f>SUM(J14:J15)</f>
        <v>2537032.83</v>
      </c>
      <c r="L16" s="17">
        <f t="shared" si="7"/>
        <v>5</v>
      </c>
      <c r="M16" s="18" t="s">
        <v>308</v>
      </c>
      <c r="N16" s="18" t="s">
        <v>20</v>
      </c>
      <c r="O16" s="18"/>
      <c r="P16" s="393">
        <v>33963036.840000004</v>
      </c>
      <c r="Q16" s="17">
        <f t="shared" si="8"/>
        <v>5</v>
      </c>
      <c r="R16" s="81" t="s">
        <v>67</v>
      </c>
      <c r="S16" s="428">
        <f>'1.02 COC'!F27</f>
        <v>3.1200000000000002E-2</v>
      </c>
      <c r="T16" s="20" t="s">
        <v>20</v>
      </c>
      <c r="U16" s="17">
        <f t="shared" si="9"/>
        <v>5</v>
      </c>
      <c r="V16" s="446" t="s">
        <v>156</v>
      </c>
      <c r="X16" s="45">
        <v>10289833.462472776</v>
      </c>
      <c r="Y16" s="17">
        <f t="shared" si="1"/>
        <v>5</v>
      </c>
      <c r="Z16" s="299" t="s">
        <v>222</v>
      </c>
      <c r="AA16" s="25"/>
      <c r="AB16" s="360">
        <f>+AB14/2</f>
        <v>520000</v>
      </c>
      <c r="AC16" s="39"/>
      <c r="AD16" s="38">
        <f t="shared" si="2"/>
        <v>5</v>
      </c>
      <c r="AE16" s="274" t="s">
        <v>270</v>
      </c>
      <c r="AF16" s="27"/>
      <c r="AG16" s="375"/>
      <c r="AH16" s="375"/>
      <c r="AI16" s="375"/>
      <c r="AJ16" s="415">
        <f>ROUND(SUM(AJ12:AJ14)/3,6)</f>
        <v>4.6179999999999997E-3</v>
      </c>
      <c r="AK16" s="17">
        <v>5</v>
      </c>
      <c r="AL16" s="275" t="s">
        <v>82</v>
      </c>
      <c r="AM16" s="276"/>
      <c r="AN16" s="27">
        <v>1900373.3248000001</v>
      </c>
      <c r="AO16" s="277"/>
      <c r="AS16" s="56">
        <f t="shared" si="3"/>
        <v>5</v>
      </c>
      <c r="AT16" s="164"/>
      <c r="AU16" s="402"/>
      <c r="AV16" s="402"/>
      <c r="AW16" s="402"/>
      <c r="AX16" s="17">
        <f t="shared" si="4"/>
        <v>5</v>
      </c>
      <c r="AY16" s="18" t="s">
        <v>96</v>
      </c>
      <c r="AZ16" s="107"/>
      <c r="BA16" s="107"/>
      <c r="BB16" s="68">
        <f>-BB14</f>
        <v>12637.752115156618</v>
      </c>
      <c r="BC16" s="17">
        <f t="shared" si="10"/>
        <v>5</v>
      </c>
      <c r="BD16" s="135" t="s">
        <v>230</v>
      </c>
      <c r="BE16" s="395"/>
      <c r="BF16" s="395"/>
      <c r="BG16" s="391">
        <f>BG14</f>
        <v>-118081.84973133329</v>
      </c>
      <c r="BH16" s="17">
        <f>BH15+1</f>
        <v>5</v>
      </c>
      <c r="BI16" s="2" t="s">
        <v>52</v>
      </c>
      <c r="BJ16" s="435">
        <f>SUM(BJ13:BJ15)</f>
        <v>2847183.2908469071</v>
      </c>
      <c r="BK16" s="435">
        <f>SUM(BK13:BK15)</f>
        <v>2989957.1733257696</v>
      </c>
      <c r="BL16" s="435">
        <f>SUM(BL13:BL15)</f>
        <v>142773.88247886254</v>
      </c>
      <c r="BM16" s="17">
        <f t="shared" si="5"/>
        <v>5</v>
      </c>
      <c r="BN16" s="168" t="s">
        <v>168</v>
      </c>
      <c r="BP16" s="272"/>
      <c r="BQ16" s="266">
        <f>SUM(BQ12:BQ14)</f>
        <v>4.496E-2</v>
      </c>
      <c r="BR16" s="267"/>
      <c r="BS16" s="17">
        <f t="shared" si="12"/>
        <v>4</v>
      </c>
      <c r="BT16" s="18" t="s">
        <v>2</v>
      </c>
      <c r="BU16" s="45">
        <v>40846432.240000002</v>
      </c>
      <c r="BV16" s="45"/>
      <c r="BW16" s="45">
        <f>K25</f>
        <v>12744618.77</v>
      </c>
      <c r="BX16" s="45"/>
      <c r="BY16" s="39"/>
      <c r="BZ16" s="45">
        <f>-X18-X20-X22</f>
        <v>5218842.17</v>
      </c>
      <c r="CA16" s="45"/>
      <c r="CB16" s="46"/>
      <c r="CC16" s="17">
        <f t="shared" si="13"/>
        <v>4</v>
      </c>
      <c r="CD16" s="18" t="s">
        <v>2</v>
      </c>
      <c r="CE16" s="46"/>
      <c r="CF16" s="46"/>
      <c r="CG16" s="46"/>
      <c r="CH16" s="46"/>
      <c r="CI16" s="46"/>
      <c r="CJ16" s="46"/>
      <c r="CK16" s="46">
        <f>SUM(BV16:CJ16)-CC16</f>
        <v>17963460.939999998</v>
      </c>
      <c r="CL16" s="46">
        <f>BU16+CK16</f>
        <v>58809893.18</v>
      </c>
      <c r="CM16" s="17">
        <f t="shared" si="14"/>
        <v>4</v>
      </c>
      <c r="CN16" s="18" t="s">
        <v>2</v>
      </c>
      <c r="CO16" s="85">
        <f>BU16</f>
        <v>40846432.240000002</v>
      </c>
      <c r="CP16" s="97">
        <f>CK16</f>
        <v>17963460.939999998</v>
      </c>
      <c r="CQ16" s="69">
        <f>+CO16+CP16</f>
        <v>58809893.18</v>
      </c>
      <c r="CR16" s="27"/>
      <c r="CS16" s="27"/>
    </row>
    <row r="17" spans="1:98" ht="15" customHeight="1">
      <c r="A17" s="17">
        <f t="shared" si="0"/>
        <v>6</v>
      </c>
      <c r="B17" s="344">
        <v>42094</v>
      </c>
      <c r="C17" s="420">
        <v>22694409.965749998</v>
      </c>
      <c r="D17" s="420">
        <v>24089842.965749998</v>
      </c>
      <c r="E17" s="420">
        <f t="shared" si="15"/>
        <v>1395433</v>
      </c>
      <c r="F17" s="345"/>
      <c r="G17" s="56">
        <f t="shared" si="6"/>
        <v>6</v>
      </c>
      <c r="H17" s="164"/>
      <c r="I17" s="164"/>
      <c r="K17" s="359"/>
      <c r="L17" s="17">
        <f t="shared" si="7"/>
        <v>6</v>
      </c>
      <c r="M17" s="2" t="s">
        <v>309</v>
      </c>
      <c r="N17" s="2" t="s">
        <v>20</v>
      </c>
      <c r="P17" s="383">
        <f>SUM(P12:P16)</f>
        <v>135843675.42278948</v>
      </c>
      <c r="Q17" s="17">
        <f t="shared" si="8"/>
        <v>6</v>
      </c>
      <c r="R17" s="81" t="s">
        <v>41</v>
      </c>
      <c r="S17" s="39"/>
      <c r="T17" s="149">
        <f>+S14*S16</f>
        <v>53227379.442569204</v>
      </c>
      <c r="U17" s="17">
        <f t="shared" si="9"/>
        <v>6</v>
      </c>
      <c r="V17" s="446" t="s">
        <v>234</v>
      </c>
      <c r="X17" s="45">
        <v>98236.81</v>
      </c>
      <c r="Y17" s="17">
        <f t="shared" si="1"/>
        <v>6</v>
      </c>
      <c r="Z17" s="300" t="s">
        <v>223</v>
      </c>
      <c r="AA17" s="1"/>
      <c r="AB17" s="51">
        <v>37299.443922000006</v>
      </c>
      <c r="AC17" s="39"/>
      <c r="AD17" s="38">
        <f>1+AD16</f>
        <v>6</v>
      </c>
      <c r="AK17" s="17">
        <v>6</v>
      </c>
      <c r="AL17" s="50" t="s">
        <v>79</v>
      </c>
      <c r="AM17" s="50"/>
      <c r="AN17" s="51">
        <v>1915107.38</v>
      </c>
      <c r="AO17" s="166"/>
      <c r="AP17" s="166"/>
      <c r="AQ17" s="166"/>
      <c r="AR17" s="166"/>
      <c r="AS17" s="56">
        <f t="shared" si="3"/>
        <v>6</v>
      </c>
      <c r="AT17" s="169" t="s">
        <v>116</v>
      </c>
      <c r="AU17" s="138"/>
      <c r="AV17" s="150"/>
      <c r="AW17" s="405">
        <f>-AW15</f>
        <v>538584.41501405602</v>
      </c>
      <c r="AX17" s="17">
        <f t="shared" si="4"/>
        <v>6</v>
      </c>
      <c r="AY17" s="18"/>
      <c r="AZ17" s="107"/>
      <c r="BA17" s="107"/>
      <c r="BB17" s="68"/>
      <c r="BC17" s="17">
        <f t="shared" si="10"/>
        <v>6</v>
      </c>
      <c r="BD17" s="146" t="s">
        <v>97</v>
      </c>
      <c r="BE17" s="14"/>
      <c r="BF17" s="301">
        <v>0.35</v>
      </c>
      <c r="BG17" s="397">
        <f>ROUND(-BG16*BF17,0)</f>
        <v>41329</v>
      </c>
      <c r="BH17" s="17">
        <f t="shared" si="11"/>
        <v>6</v>
      </c>
      <c r="BI17" s="2"/>
      <c r="BJ17" s="45"/>
      <c r="BK17" s="45"/>
      <c r="BL17" s="349"/>
      <c r="BM17" s="17">
        <f t="shared" si="5"/>
        <v>6</v>
      </c>
      <c r="BN17" s="164"/>
      <c r="BO17" s="278"/>
      <c r="BP17" s="272"/>
      <c r="BQ17" s="267"/>
      <c r="BR17" s="267"/>
      <c r="BS17" s="17">
        <f t="shared" si="12"/>
        <v>5</v>
      </c>
      <c r="BT17" s="18" t="s">
        <v>3</v>
      </c>
      <c r="BU17" s="43">
        <f>SUM(BU14:BU16)</f>
        <v>947548563.88999999</v>
      </c>
      <c r="BV17" s="43">
        <f t="shared" ref="BV17:CB17" si="16">SUM(BV14:BV16)</f>
        <v>193482.28592866016</v>
      </c>
      <c r="BW17" s="43">
        <f t="shared" si="16"/>
        <v>15281651.6</v>
      </c>
      <c r="BX17" s="43">
        <f t="shared" si="16"/>
        <v>0</v>
      </c>
      <c r="BY17" s="43">
        <f t="shared" si="16"/>
        <v>0</v>
      </c>
      <c r="BZ17" s="43">
        <f t="shared" si="16"/>
        <v>-89551616.994757906</v>
      </c>
      <c r="CA17" s="43"/>
      <c r="CB17" s="43">
        <f t="shared" si="16"/>
        <v>0</v>
      </c>
      <c r="CC17" s="17">
        <f t="shared" si="13"/>
        <v>5</v>
      </c>
      <c r="CD17" s="18" t="s">
        <v>3</v>
      </c>
      <c r="CE17" s="43">
        <f t="shared" ref="CE17:CJ17" si="17">SUM(CE14:CE16)</f>
        <v>0</v>
      </c>
      <c r="CF17" s="43">
        <f t="shared" si="17"/>
        <v>0</v>
      </c>
      <c r="CG17" s="43">
        <f t="shared" si="17"/>
        <v>0</v>
      </c>
      <c r="CH17" s="43">
        <f t="shared" si="17"/>
        <v>0</v>
      </c>
      <c r="CI17" s="43"/>
      <c r="CJ17" s="43">
        <f t="shared" si="17"/>
        <v>0</v>
      </c>
      <c r="CK17" s="27">
        <f>SUM(BV17:CH17)-CC17</f>
        <v>-74076483.108829245</v>
      </c>
      <c r="CL17" s="27">
        <f>BU17+CK17</f>
        <v>873472080.78117073</v>
      </c>
      <c r="CM17" s="17">
        <f t="shared" si="14"/>
        <v>5</v>
      </c>
      <c r="CN17" s="18" t="s">
        <v>3</v>
      </c>
      <c r="CO17" s="26">
        <f>SUM(CO14:CO16)</f>
        <v>947548563.88999999</v>
      </c>
      <c r="CP17" s="26">
        <f>SUM(CP14:CP16)</f>
        <v>-74076483.10882926</v>
      </c>
      <c r="CQ17" s="43">
        <f>SUM(CQ14:CQ16)</f>
        <v>873472080.78117073</v>
      </c>
      <c r="CR17" s="27"/>
    </row>
    <row r="18" spans="1:98" ht="15" customHeight="1">
      <c r="A18" s="17">
        <f t="shared" si="0"/>
        <v>7</v>
      </c>
      <c r="B18" s="344">
        <v>42124</v>
      </c>
      <c r="C18" s="420">
        <v>20674507.128363132</v>
      </c>
      <c r="D18" s="420">
        <v>20957948.128363132</v>
      </c>
      <c r="E18" s="420">
        <f t="shared" si="15"/>
        <v>283441</v>
      </c>
      <c r="F18" s="345"/>
      <c r="G18" s="56">
        <f t="shared" si="6"/>
        <v>7</v>
      </c>
      <c r="H18" s="18" t="s">
        <v>237</v>
      </c>
      <c r="I18" s="164"/>
      <c r="K18" s="359"/>
      <c r="L18" s="17">
        <f t="shared" si="7"/>
        <v>7</v>
      </c>
      <c r="M18" s="2" t="s">
        <v>20</v>
      </c>
      <c r="P18" s="381"/>
      <c r="Q18" s="17">
        <f t="shared" si="8"/>
        <v>7</v>
      </c>
      <c r="R18" s="81"/>
      <c r="S18" s="387"/>
      <c r="T18" s="20" t="s">
        <v>20</v>
      </c>
      <c r="U18" s="17">
        <f t="shared" si="9"/>
        <v>7</v>
      </c>
      <c r="V18" s="446" t="s">
        <v>235</v>
      </c>
      <c r="X18" s="45">
        <v>-4522.6099999999997</v>
      </c>
      <c r="Y18" s="17">
        <f t="shared" si="1"/>
        <v>7</v>
      </c>
      <c r="Z18" s="18" t="s">
        <v>51</v>
      </c>
      <c r="AA18" s="62"/>
      <c r="AB18" s="361">
        <f>+AB16-AB17</f>
        <v>482700.55607799999</v>
      </c>
      <c r="AC18" s="362">
        <f>+AB18</f>
        <v>482700.55607799999</v>
      </c>
      <c r="AD18" s="38">
        <f t="shared" si="2"/>
        <v>7</v>
      </c>
      <c r="AE18" s="279" t="s">
        <v>271</v>
      </c>
      <c r="AF18" s="27"/>
      <c r="AG18" s="375">
        <v>947548563.88999999</v>
      </c>
      <c r="AH18" s="375">
        <v>40846432.240000002</v>
      </c>
      <c r="AI18" s="375">
        <f>AG18-AH18</f>
        <v>906702131.64999998</v>
      </c>
      <c r="AK18" s="17">
        <v>7</v>
      </c>
      <c r="AL18" s="280" t="s">
        <v>81</v>
      </c>
      <c r="AM18" s="280"/>
      <c r="AN18" s="369">
        <f>AN16-AN17</f>
        <v>-14734.055199999828</v>
      </c>
      <c r="AS18" s="56">
        <f t="shared" si="3"/>
        <v>7</v>
      </c>
      <c r="AT18" s="170" t="s">
        <v>97</v>
      </c>
      <c r="AU18" s="170"/>
      <c r="AV18" s="406">
        <f>FIT</f>
        <v>0.35</v>
      </c>
      <c r="AW18" s="407">
        <f>AW17*AV18</f>
        <v>188504.54525491959</v>
      </c>
      <c r="AX18" s="17">
        <f t="shared" si="4"/>
        <v>7</v>
      </c>
      <c r="AY18" s="18" t="s">
        <v>97</v>
      </c>
      <c r="AZ18" s="107"/>
      <c r="BA18" s="148">
        <f>FIT</f>
        <v>0.35</v>
      </c>
      <c r="BB18" s="377">
        <f>BB16*BA18</f>
        <v>4423.2132403048163</v>
      </c>
      <c r="BC18" s="17">
        <f t="shared" si="10"/>
        <v>7</v>
      </c>
      <c r="BD18" s="2"/>
      <c r="BE18" s="45"/>
      <c r="BF18" s="45"/>
      <c r="BG18" s="398"/>
      <c r="BH18" s="17">
        <f t="shared" si="11"/>
        <v>7</v>
      </c>
      <c r="BI18" s="2" t="s">
        <v>189</v>
      </c>
      <c r="BJ18" s="45"/>
      <c r="BK18" s="45"/>
      <c r="BL18" s="349">
        <f>BL16</f>
        <v>142773.88247886254</v>
      </c>
      <c r="BM18" s="17">
        <f t="shared" si="5"/>
        <v>7</v>
      </c>
      <c r="BN18" s="168" t="s">
        <v>240</v>
      </c>
      <c r="BO18" s="278"/>
      <c r="BQ18" s="485">
        <f>ROUND((1-BQ16),6)</f>
        <v>0.95504</v>
      </c>
      <c r="BR18" s="267"/>
      <c r="BS18" s="17">
        <f t="shared" si="12"/>
        <v>6</v>
      </c>
      <c r="CB18" s="20"/>
      <c r="CC18" s="17">
        <f t="shared" si="13"/>
        <v>6</v>
      </c>
      <c r="CF18" s="20"/>
      <c r="CG18" s="20"/>
      <c r="CH18" s="20"/>
      <c r="CI18" s="20"/>
      <c r="CJ18" s="20"/>
      <c r="CK18" s="24"/>
      <c r="CL18" s="24"/>
      <c r="CM18" s="17">
        <f t="shared" si="14"/>
        <v>6</v>
      </c>
    </row>
    <row r="19" spans="1:98" ht="15" customHeight="1" thickBot="1">
      <c r="A19" s="17">
        <f t="shared" si="0"/>
        <v>8</v>
      </c>
      <c r="B19" s="344">
        <v>42155</v>
      </c>
      <c r="C19" s="420">
        <v>19663517.281895079</v>
      </c>
      <c r="D19" s="420">
        <v>20341640.281895075</v>
      </c>
      <c r="E19" s="420">
        <f t="shared" si="15"/>
        <v>678122.99999999627</v>
      </c>
      <c r="F19" s="345"/>
      <c r="G19" s="56">
        <f t="shared" si="6"/>
        <v>8</v>
      </c>
      <c r="H19" s="322"/>
      <c r="I19" s="164"/>
      <c r="J19" s="27"/>
      <c r="K19" s="359"/>
      <c r="L19" s="17">
        <f t="shared" si="7"/>
        <v>8</v>
      </c>
      <c r="M19" s="2" t="s">
        <v>310</v>
      </c>
      <c r="N19" s="2" t="s">
        <v>20</v>
      </c>
      <c r="P19" s="544">
        <f>T17</f>
        <v>53227379.442569204</v>
      </c>
      <c r="Q19" s="17">
        <f t="shared" si="8"/>
        <v>8</v>
      </c>
      <c r="S19" s="387"/>
      <c r="T19" s="20"/>
      <c r="U19" s="17">
        <f t="shared" si="9"/>
        <v>8</v>
      </c>
      <c r="V19" s="448" t="s">
        <v>257</v>
      </c>
      <c r="X19" s="45">
        <v>5848440.4422851391</v>
      </c>
      <c r="Y19" s="17">
        <f t="shared" si="1"/>
        <v>8</v>
      </c>
      <c r="Z19" s="18"/>
      <c r="AA19" s="62"/>
      <c r="AB19" s="363"/>
      <c r="AC19" s="364"/>
      <c r="AD19" s="38">
        <f>1+AD18</f>
        <v>8</v>
      </c>
      <c r="AK19" s="17">
        <v>8</v>
      </c>
      <c r="AN19" s="2"/>
      <c r="AS19" s="56">
        <f t="shared" si="3"/>
        <v>8</v>
      </c>
      <c r="AT19" s="203"/>
      <c r="AU19" s="203"/>
      <c r="AV19" s="203"/>
      <c r="AW19" s="203"/>
      <c r="AX19" s="17">
        <f t="shared" si="4"/>
        <v>8</v>
      </c>
      <c r="AY19" s="18"/>
      <c r="AZ19" s="107"/>
      <c r="BA19" s="148"/>
      <c r="BB19" s="377"/>
      <c r="BC19" s="17">
        <f t="shared" si="10"/>
        <v>8</v>
      </c>
      <c r="BD19" s="25" t="s">
        <v>56</v>
      </c>
      <c r="BE19" s="399"/>
      <c r="BF19" s="39"/>
      <c r="BG19" s="400">
        <f>-BG16-BG17</f>
        <v>76752.849731333292</v>
      </c>
      <c r="BH19" s="17">
        <f t="shared" si="11"/>
        <v>8</v>
      </c>
      <c r="BI19" s="2"/>
      <c r="BJ19" s="2"/>
      <c r="BK19" s="2"/>
      <c r="BL19" s="2"/>
      <c r="BM19" s="17">
        <f t="shared" si="5"/>
        <v>8</v>
      </c>
      <c r="BN19" s="168" t="str">
        <f>"FEDERAL INCOME TAX ( ( 1 - LINE "&amp;BM16&amp;" ) * "&amp;FIT*100&amp;"% )"</f>
        <v>FEDERAL INCOME TAX ( ( 1 - LINE 5 ) * 35% )</v>
      </c>
      <c r="BO19" s="281"/>
      <c r="BP19" s="388">
        <v>0.35</v>
      </c>
      <c r="BQ19" s="442">
        <f>ROUND((BQ18)*BP19,6)</f>
        <v>0.33426400000000001</v>
      </c>
      <c r="BS19" s="17">
        <f t="shared" si="12"/>
        <v>7</v>
      </c>
      <c r="BU19" s="59"/>
      <c r="BV19" s="337"/>
      <c r="BW19" s="337"/>
      <c r="BX19" s="337" t="s">
        <v>20</v>
      </c>
      <c r="BY19" s="337" t="s">
        <v>20</v>
      </c>
      <c r="BZ19" s="337"/>
      <c r="CA19" s="337"/>
      <c r="CB19" s="337" t="s">
        <v>20</v>
      </c>
      <c r="CC19" s="17">
        <f t="shared" si="13"/>
        <v>7</v>
      </c>
      <c r="CE19" s="337"/>
      <c r="CF19" s="337"/>
      <c r="CG19" s="337"/>
      <c r="CH19" s="337"/>
      <c r="CI19" s="337"/>
      <c r="CJ19" s="337"/>
      <c r="CK19" s="24"/>
      <c r="CL19" s="24"/>
      <c r="CM19" s="17">
        <f t="shared" si="14"/>
        <v>7</v>
      </c>
      <c r="CO19" s="24"/>
      <c r="CP19" s="24"/>
      <c r="CQ19" s="24"/>
      <c r="CR19" s="410"/>
      <c r="CS19" s="45"/>
    </row>
    <row r="20" spans="1:98" ht="15" customHeight="1" thickTop="1" thickBot="1">
      <c r="A20" s="17">
        <f t="shared" si="0"/>
        <v>9</v>
      </c>
      <c r="B20" s="344">
        <v>42185</v>
      </c>
      <c r="C20" s="420">
        <v>18934884.82350143</v>
      </c>
      <c r="D20" s="420">
        <v>19821305.82350143</v>
      </c>
      <c r="E20" s="420">
        <f t="shared" si="15"/>
        <v>886421</v>
      </c>
      <c r="F20" s="345"/>
      <c r="G20" s="56">
        <f t="shared" si="6"/>
        <v>9</v>
      </c>
      <c r="H20" s="322" t="s">
        <v>239</v>
      </c>
      <c r="I20" s="447"/>
      <c r="J20" s="45">
        <v>52588.600000000006</v>
      </c>
      <c r="K20" s="359"/>
      <c r="L20" s="17">
        <f t="shared" ref="L20:L31" si="18">L19+1</f>
        <v>9</v>
      </c>
      <c r="M20" s="2" t="s">
        <v>303</v>
      </c>
      <c r="P20" s="398">
        <f>P17-P19</f>
        <v>82616295.980220288</v>
      </c>
      <c r="Q20" s="17">
        <f t="shared" si="8"/>
        <v>9</v>
      </c>
      <c r="R20" s="81"/>
      <c r="S20" s="387"/>
      <c r="T20" s="20"/>
      <c r="U20" s="17">
        <f t="shared" si="9"/>
        <v>9</v>
      </c>
      <c r="V20" s="448" t="s">
        <v>258</v>
      </c>
      <c r="X20" s="45">
        <v>-5585494.5599999996</v>
      </c>
      <c r="Y20" s="17">
        <f t="shared" si="1"/>
        <v>9</v>
      </c>
      <c r="Z20" s="18"/>
      <c r="AA20" s="1"/>
      <c r="AB20" s="253"/>
      <c r="AC20" s="39"/>
      <c r="AD20" s="38">
        <f t="shared" si="2"/>
        <v>9</v>
      </c>
      <c r="AE20" s="2" t="s">
        <v>215</v>
      </c>
      <c r="AI20" s="416">
        <f>AJ16</f>
        <v>4.6179999999999997E-3</v>
      </c>
      <c r="AK20" s="17">
        <v>9</v>
      </c>
      <c r="AL20" s="83" t="s">
        <v>52</v>
      </c>
      <c r="AN20" s="27">
        <f>AN14+AN18</f>
        <v>-14734.055199999828</v>
      </c>
      <c r="AS20" s="56">
        <f t="shared" si="3"/>
        <v>9</v>
      </c>
      <c r="AT20" s="168" t="s">
        <v>56</v>
      </c>
      <c r="AU20" s="159"/>
      <c r="AV20" s="159"/>
      <c r="AW20" s="408">
        <f>AW17-AW18</f>
        <v>350079.86975913646</v>
      </c>
      <c r="AX20" s="17">
        <f t="shared" si="4"/>
        <v>9</v>
      </c>
      <c r="AY20" s="18" t="s">
        <v>56</v>
      </c>
      <c r="AZ20" s="107"/>
      <c r="BA20" s="107"/>
      <c r="BB20" s="378">
        <f>BB16-BB18</f>
        <v>8214.5388748518017</v>
      </c>
      <c r="BC20" s="302"/>
      <c r="BD20" s="302"/>
      <c r="BE20" s="302"/>
      <c r="BF20" s="302"/>
      <c r="BG20" s="302"/>
      <c r="BH20" s="17">
        <f t="shared" si="11"/>
        <v>9</v>
      </c>
      <c r="BI20" s="18" t="s">
        <v>190</v>
      </c>
      <c r="BJ20" s="45"/>
      <c r="BK20" s="436">
        <v>0.35</v>
      </c>
      <c r="BL20" s="349">
        <f>ROUND(-BL18*BK20,0)</f>
        <v>-49971</v>
      </c>
      <c r="BM20" s="17">
        <f t="shared" si="5"/>
        <v>9</v>
      </c>
      <c r="BN20" s="168" t="str">
        <f>"CONVERSION FACTOR ( 1 - ( LINE "&amp;BM16&amp;" + LINE "&amp;BM18&amp;" ) )"</f>
        <v>CONVERSION FACTOR ( 1 - ( LINE 5 + LINE 7 ) )</v>
      </c>
      <c r="BO20" s="281"/>
      <c r="BP20" s="443"/>
      <c r="BQ20" s="531">
        <f>ROUND(1-BQ19-BQ16,6)-BQ23</f>
        <v>0.62077599999999999</v>
      </c>
      <c r="BR20" s="282"/>
      <c r="BS20" s="17">
        <f t="shared" si="12"/>
        <v>8</v>
      </c>
      <c r="BT20" s="18" t="s">
        <v>4</v>
      </c>
      <c r="BU20" s="59"/>
      <c r="BV20" s="24"/>
      <c r="BW20" s="24"/>
      <c r="BX20" s="24"/>
      <c r="BY20" s="24"/>
      <c r="BZ20" s="24"/>
      <c r="CA20" s="24"/>
      <c r="CB20" s="24"/>
      <c r="CC20" s="17">
        <f t="shared" si="13"/>
        <v>8</v>
      </c>
      <c r="CD20" s="18" t="s">
        <v>4</v>
      </c>
      <c r="CE20" s="24"/>
      <c r="CF20" s="24"/>
      <c r="CG20" s="24"/>
      <c r="CH20" s="24"/>
      <c r="CI20" s="24"/>
      <c r="CJ20" s="24"/>
      <c r="CK20" s="24"/>
      <c r="CL20" s="24"/>
      <c r="CM20" s="17">
        <f t="shared" si="14"/>
        <v>8</v>
      </c>
      <c r="CN20" s="83" t="s">
        <v>4</v>
      </c>
      <c r="CO20" s="24"/>
      <c r="CP20" s="24"/>
      <c r="CQ20" s="24"/>
    </row>
    <row r="21" spans="1:98" ht="15" customHeight="1" thickTop="1" thickBot="1">
      <c r="A21" s="17">
        <f t="shared" si="0"/>
        <v>10</v>
      </c>
      <c r="B21" s="344">
        <v>42216</v>
      </c>
      <c r="C21" s="420">
        <v>16802470.35524036</v>
      </c>
      <c r="D21" s="420">
        <v>16802470.35524036</v>
      </c>
      <c r="E21" s="420">
        <f t="shared" ref="E21:E26" si="19">+D21-C21</f>
        <v>0</v>
      </c>
      <c r="F21" s="345"/>
      <c r="G21" s="56">
        <f t="shared" si="6"/>
        <v>10</v>
      </c>
      <c r="H21" s="558" t="s">
        <v>331</v>
      </c>
      <c r="I21" s="164"/>
      <c r="J21" s="45">
        <v>2219089.14</v>
      </c>
      <c r="K21" s="359"/>
      <c r="L21" s="17">
        <f t="shared" si="18"/>
        <v>10</v>
      </c>
      <c r="M21" s="2" t="s">
        <v>20</v>
      </c>
      <c r="O21" s="53" t="s">
        <v>20</v>
      </c>
      <c r="P21" s="379"/>
      <c r="Q21" s="17">
        <f t="shared" si="8"/>
        <v>10</v>
      </c>
      <c r="R21" s="2" t="s">
        <v>116</v>
      </c>
      <c r="S21" s="39"/>
      <c r="T21" s="342">
        <f>-T17+T19</f>
        <v>-53227379.442569204</v>
      </c>
      <c r="U21" s="17">
        <f t="shared" si="9"/>
        <v>10</v>
      </c>
      <c r="V21" s="446" t="s">
        <v>231</v>
      </c>
      <c r="W21" s="424"/>
      <c r="X21" s="45">
        <v>42164682.410000004</v>
      </c>
      <c r="Y21" s="17">
        <f t="shared" si="1"/>
        <v>10</v>
      </c>
      <c r="Z21" s="18" t="s">
        <v>109</v>
      </c>
      <c r="AA21" s="1"/>
      <c r="AB21" s="39"/>
      <c r="AC21" s="342">
        <f>+AC18</f>
        <v>482700.55607799999</v>
      </c>
      <c r="AD21" s="38">
        <f t="shared" si="2"/>
        <v>10</v>
      </c>
      <c r="AE21" s="2" t="s">
        <v>216</v>
      </c>
      <c r="AI21" s="375">
        <f>AI18*AI20</f>
        <v>4187150.4439596995</v>
      </c>
      <c r="AK21" s="17">
        <v>10</v>
      </c>
      <c r="AN21" s="2"/>
      <c r="AS21" s="56"/>
      <c r="AT21" s="164"/>
      <c r="AU21" s="164"/>
      <c r="AV21" s="164"/>
      <c r="AW21" s="164"/>
      <c r="AX21" s="17"/>
      <c r="AY21" s="18"/>
      <c r="AZ21" s="107"/>
      <c r="BA21" s="107"/>
      <c r="BB21" s="152"/>
      <c r="BC21" s="152"/>
      <c r="BD21" s="152"/>
      <c r="BE21" s="152"/>
      <c r="BF21" s="152"/>
      <c r="BG21" s="152"/>
      <c r="BH21" s="17">
        <f t="shared" si="11"/>
        <v>10</v>
      </c>
      <c r="BI21" s="18" t="s">
        <v>55</v>
      </c>
      <c r="BJ21" s="18"/>
      <c r="BK21" s="2"/>
      <c r="BL21" s="437">
        <f>-BL18-BL20</f>
        <v>-92802.882478862535</v>
      </c>
      <c r="BM21" s="17"/>
      <c r="BO21" s="281"/>
      <c r="BP21" s="281"/>
      <c r="BS21" s="17">
        <f t="shared" si="12"/>
        <v>9</v>
      </c>
      <c r="CC21" s="17">
        <f t="shared" si="13"/>
        <v>9</v>
      </c>
      <c r="CK21" s="24"/>
      <c r="CL21" s="24"/>
      <c r="CM21" s="17">
        <f t="shared" si="14"/>
        <v>9</v>
      </c>
      <c r="CO21" s="24"/>
      <c r="CP21" s="24"/>
      <c r="CQ21" s="24"/>
    </row>
    <row r="22" spans="1:98" ht="15" customHeight="1" thickTop="1">
      <c r="A22" s="17">
        <f t="shared" si="0"/>
        <v>11</v>
      </c>
      <c r="B22" s="344">
        <v>42247</v>
      </c>
      <c r="C22" s="420">
        <v>16745311.835772</v>
      </c>
      <c r="D22" s="420">
        <v>16745311.835772</v>
      </c>
      <c r="E22" s="420">
        <f t="shared" si="19"/>
        <v>0</v>
      </c>
      <c r="F22" s="345"/>
      <c r="G22" s="56">
        <f t="shared" si="6"/>
        <v>11</v>
      </c>
      <c r="H22" s="558" t="s">
        <v>332</v>
      </c>
      <c r="I22" s="164"/>
      <c r="J22" s="45">
        <v>10472941.029999999</v>
      </c>
      <c r="K22" s="359"/>
      <c r="L22" s="17">
        <f t="shared" si="18"/>
        <v>11</v>
      </c>
      <c r="M22" s="18" t="s">
        <v>322</v>
      </c>
      <c r="N22" s="20"/>
      <c r="O22" s="59"/>
      <c r="P22" s="381" t="s">
        <v>20</v>
      </c>
      <c r="Q22" s="17">
        <f t="shared" si="8"/>
        <v>11</v>
      </c>
      <c r="R22" s="2" t="s">
        <v>20</v>
      </c>
      <c r="T22" s="59" t="s">
        <v>20</v>
      </c>
      <c r="U22" s="17">
        <f t="shared" si="9"/>
        <v>11</v>
      </c>
      <c r="V22" s="449" t="s">
        <v>232</v>
      </c>
      <c r="W22" s="45"/>
      <c r="X22" s="45">
        <v>371175</v>
      </c>
      <c r="Y22" s="17">
        <f t="shared" si="1"/>
        <v>11</v>
      </c>
      <c r="AA22" s="1"/>
      <c r="AB22" s="39"/>
      <c r="AC22" s="195"/>
      <c r="AD22" s="38">
        <f t="shared" si="2"/>
        <v>11</v>
      </c>
      <c r="AI22" s="27"/>
      <c r="AK22" s="17">
        <v>11</v>
      </c>
      <c r="AL22" s="2" t="s">
        <v>94</v>
      </c>
      <c r="AN22" s="27">
        <f>-(AN14+AN18)</f>
        <v>14734.055199999828</v>
      </c>
      <c r="AS22" s="56"/>
      <c r="AT22" s="164"/>
      <c r="AU22" s="171"/>
      <c r="AV22" s="172"/>
      <c r="AW22" s="172"/>
      <c r="AX22" s="18" t="s">
        <v>20</v>
      </c>
      <c r="AY22" s="18"/>
      <c r="AZ22" s="107"/>
      <c r="BA22" s="107"/>
      <c r="BB22" s="107"/>
      <c r="BC22" s="107"/>
      <c r="BD22" s="107"/>
      <c r="BE22" s="107"/>
      <c r="BF22" s="107"/>
      <c r="BG22" s="107"/>
      <c r="BH22" s="21"/>
      <c r="BI22" s="21"/>
      <c r="BJ22" s="21"/>
      <c r="BK22" s="21"/>
      <c r="BL22" s="21"/>
      <c r="BM22" s="17"/>
      <c r="BO22" s="281"/>
      <c r="BP22" s="281"/>
      <c r="BR22" s="282"/>
      <c r="BS22" s="17">
        <f t="shared" si="12"/>
        <v>10</v>
      </c>
      <c r="BT22" s="18" t="s">
        <v>88</v>
      </c>
      <c r="BU22" s="13"/>
      <c r="BV22" s="26"/>
      <c r="BW22" s="26"/>
      <c r="BX22" s="26"/>
      <c r="BY22" s="26"/>
      <c r="BZ22" s="26"/>
      <c r="CA22" s="26"/>
      <c r="CB22" s="24"/>
      <c r="CC22" s="17">
        <f t="shared" si="13"/>
        <v>10</v>
      </c>
      <c r="CD22" s="18" t="s">
        <v>88</v>
      </c>
      <c r="CE22" s="24"/>
      <c r="CF22" s="24"/>
      <c r="CG22" s="24"/>
      <c r="CH22" s="24"/>
      <c r="CI22" s="24"/>
      <c r="CJ22" s="24"/>
      <c r="CK22" s="24"/>
      <c r="CL22" s="24"/>
      <c r="CM22" s="17">
        <f t="shared" si="14"/>
        <v>10</v>
      </c>
      <c r="CN22" s="18" t="s">
        <v>88</v>
      </c>
      <c r="CO22" s="24"/>
      <c r="CP22" s="24"/>
      <c r="CQ22" s="24"/>
    </row>
    <row r="23" spans="1:98" ht="15" customHeight="1">
      <c r="A23" s="17">
        <f t="shared" si="0"/>
        <v>12</v>
      </c>
      <c r="B23" s="344">
        <v>42277</v>
      </c>
      <c r="C23" s="420">
        <v>19122925.135228001</v>
      </c>
      <c r="D23" s="420">
        <v>19122925.135228001</v>
      </c>
      <c r="E23" s="420">
        <f t="shared" si="19"/>
        <v>0</v>
      </c>
      <c r="F23" s="345"/>
      <c r="G23" s="56">
        <f t="shared" si="6"/>
        <v>12</v>
      </c>
      <c r="H23" s="558"/>
      <c r="I23" s="164"/>
      <c r="J23" s="45"/>
      <c r="K23" s="359"/>
      <c r="L23" s="17">
        <f t="shared" si="18"/>
        <v>12</v>
      </c>
      <c r="M23" s="2" t="s">
        <v>304</v>
      </c>
      <c r="P23" s="45">
        <v>0</v>
      </c>
      <c r="Q23" s="17">
        <f t="shared" si="8"/>
        <v>12</v>
      </c>
      <c r="R23" s="2" t="s">
        <v>68</v>
      </c>
      <c r="S23" s="388">
        <v>0.35</v>
      </c>
      <c r="T23" s="45">
        <f>T21*S23</f>
        <v>-18629582.804899219</v>
      </c>
      <c r="U23" s="17">
        <f t="shared" si="9"/>
        <v>12</v>
      </c>
      <c r="V23" s="450" t="s">
        <v>157</v>
      </c>
      <c r="W23" s="424"/>
      <c r="X23" s="425">
        <f>SUM(X12:X22)</f>
        <v>89551616.994757921</v>
      </c>
      <c r="Y23" s="17">
        <f t="shared" si="1"/>
        <v>12</v>
      </c>
      <c r="Z23" s="2" t="s">
        <v>190</v>
      </c>
      <c r="AA23" s="301">
        <v>0.35</v>
      </c>
      <c r="AB23" s="39"/>
      <c r="AC23" s="365">
        <f>-AC21*AA23</f>
        <v>-168945.19462729999</v>
      </c>
      <c r="AD23" s="38">
        <f t="shared" si="2"/>
        <v>12</v>
      </c>
      <c r="AE23" s="18" t="s">
        <v>95</v>
      </c>
      <c r="AI23" s="417">
        <v>4367438.3899999997</v>
      </c>
      <c r="AK23" s="17">
        <v>12</v>
      </c>
      <c r="AN23" s="2"/>
      <c r="AS23" s="56"/>
      <c r="AT23" s="168"/>
      <c r="AU23" s="171"/>
      <c r="AV23" s="172"/>
      <c r="AW23" s="172"/>
      <c r="AX23" s="18"/>
      <c r="AY23" s="18"/>
      <c r="AZ23" s="107"/>
      <c r="BA23" s="107"/>
      <c r="BB23" s="107"/>
      <c r="BC23" s="107"/>
      <c r="BD23" s="107"/>
      <c r="BE23" s="107"/>
      <c r="BF23" s="107"/>
      <c r="BG23" s="107"/>
      <c r="BM23" s="17"/>
      <c r="BO23" s="281"/>
      <c r="BP23" s="444"/>
      <c r="BQ23" s="164"/>
      <c r="BR23" s="282"/>
      <c r="BS23" s="17">
        <f t="shared" si="12"/>
        <v>11</v>
      </c>
      <c r="BT23" s="18"/>
      <c r="BU23" s="338"/>
      <c r="BV23" s="52"/>
      <c r="BW23" s="52"/>
      <c r="BX23" s="52"/>
      <c r="BY23" s="52"/>
      <c r="BZ23" s="52"/>
      <c r="CA23" s="52"/>
      <c r="CB23" s="52"/>
      <c r="CC23" s="17">
        <f t="shared" si="13"/>
        <v>11</v>
      </c>
      <c r="CD23" s="18"/>
      <c r="CE23" s="52"/>
      <c r="CF23" s="52"/>
      <c r="CG23" s="52"/>
      <c r="CH23" s="52"/>
      <c r="CI23" s="52"/>
      <c r="CJ23" s="52"/>
      <c r="CK23" s="27"/>
      <c r="CL23" s="27"/>
      <c r="CM23" s="17">
        <f t="shared" si="14"/>
        <v>11</v>
      </c>
      <c r="CN23" s="18"/>
      <c r="CO23" s="52"/>
      <c r="CP23" s="52"/>
      <c r="CQ23" s="70"/>
    </row>
    <row r="24" spans="1:98" ht="15" customHeight="1" thickBot="1">
      <c r="A24" s="17">
        <f t="shared" si="0"/>
        <v>13</v>
      </c>
      <c r="B24" s="344">
        <v>42308</v>
      </c>
      <c r="C24" s="420">
        <v>18714054.200500004</v>
      </c>
      <c r="D24" s="420">
        <v>19898414.200500004</v>
      </c>
      <c r="E24" s="420">
        <f t="shared" si="19"/>
        <v>1184360</v>
      </c>
      <c r="F24" s="345"/>
      <c r="G24" s="56">
        <f t="shared" si="6"/>
        <v>13</v>
      </c>
      <c r="H24" s="558"/>
      <c r="I24" s="164"/>
      <c r="K24" s="359"/>
      <c r="L24" s="17">
        <f t="shared" si="18"/>
        <v>13</v>
      </c>
      <c r="M24" s="2" t="s">
        <v>319</v>
      </c>
      <c r="N24" s="2" t="s">
        <v>20</v>
      </c>
      <c r="P24" s="382">
        <v>257418503.91999999</v>
      </c>
      <c r="Q24" s="17">
        <f t="shared" si="8"/>
        <v>13</v>
      </c>
      <c r="R24" s="2" t="s">
        <v>56</v>
      </c>
      <c r="S24" s="39"/>
      <c r="T24" s="389">
        <f>-T23</f>
        <v>18629582.804899219</v>
      </c>
      <c r="U24" s="17">
        <f t="shared" si="9"/>
        <v>13</v>
      </c>
      <c r="V24" s="450"/>
      <c r="W24" s="423"/>
      <c r="X24" s="460"/>
      <c r="Y24" s="17">
        <f t="shared" si="1"/>
        <v>13</v>
      </c>
      <c r="Z24" s="2" t="s">
        <v>55</v>
      </c>
      <c r="AA24" s="1"/>
      <c r="AB24" s="39"/>
      <c r="AC24" s="366">
        <f>-AC21-AC23</f>
        <v>-313755.36145069997</v>
      </c>
      <c r="AD24" s="38">
        <f t="shared" si="2"/>
        <v>13</v>
      </c>
      <c r="AE24" s="284" t="s">
        <v>51</v>
      </c>
      <c r="AJ24" s="27">
        <f>ROUND(AI21-AI23,0)</f>
        <v>-180288</v>
      </c>
      <c r="AK24" s="17">
        <v>13</v>
      </c>
      <c r="AL24" s="2" t="s">
        <v>57</v>
      </c>
      <c r="AM24" s="285">
        <f>FIT</f>
        <v>0.35</v>
      </c>
      <c r="AN24" s="370">
        <f>AN22*AM24</f>
        <v>5156.919319999939</v>
      </c>
      <c r="AS24" s="173"/>
      <c r="AT24" s="251"/>
      <c r="AU24" s="286"/>
      <c r="AV24" s="286"/>
      <c r="AW24" s="286"/>
      <c r="AX24" s="18"/>
      <c r="AY24" s="18"/>
      <c r="AZ24" s="107"/>
      <c r="BA24" s="107"/>
      <c r="BB24" s="107"/>
      <c r="BC24" s="107"/>
      <c r="BD24" s="107"/>
      <c r="BE24" s="107"/>
      <c r="BF24" s="107"/>
      <c r="BG24" s="107"/>
      <c r="BM24" s="17"/>
      <c r="BO24" s="53"/>
      <c r="BP24" s="283"/>
      <c r="BQ24" s="532"/>
      <c r="BR24" s="282"/>
      <c r="BS24" s="17">
        <f t="shared" si="12"/>
        <v>12</v>
      </c>
      <c r="BT24" s="18" t="s">
        <v>89</v>
      </c>
      <c r="BU24" s="13">
        <v>403309815.97999901</v>
      </c>
      <c r="BV24" s="26">
        <f>+F39</f>
        <v>0</v>
      </c>
      <c r="BW24" s="26"/>
      <c r="BX24" s="26">
        <v>0</v>
      </c>
      <c r="BY24" s="26">
        <v>0</v>
      </c>
      <c r="BZ24" s="26">
        <f>X35</f>
        <v>-9827202.5500000007</v>
      </c>
      <c r="CA24" s="26"/>
      <c r="CB24" s="26">
        <v>0</v>
      </c>
      <c r="CC24" s="17">
        <f t="shared" si="13"/>
        <v>12</v>
      </c>
      <c r="CD24" s="18" t="s">
        <v>89</v>
      </c>
      <c r="CE24" s="26"/>
      <c r="CF24" s="26">
        <v>0</v>
      </c>
      <c r="CG24" s="26">
        <v>0</v>
      </c>
      <c r="CH24" s="26">
        <v>0</v>
      </c>
      <c r="CI24" s="26"/>
      <c r="CJ24" s="26"/>
      <c r="CK24" s="45">
        <f>SUM(BV24:CJ24)-CC24</f>
        <v>-9827202.5500000007</v>
      </c>
      <c r="CL24" s="27">
        <f>BU24+CK24</f>
        <v>393482613.42999899</v>
      </c>
      <c r="CM24" s="17">
        <f t="shared" si="14"/>
        <v>12</v>
      </c>
      <c r="CN24" s="18" t="s">
        <v>89</v>
      </c>
      <c r="CO24" s="26">
        <f>BU24</f>
        <v>403309815.97999901</v>
      </c>
      <c r="CP24" s="26">
        <f>CK24</f>
        <v>-9827202.5500000007</v>
      </c>
      <c r="CQ24" s="67">
        <f>+CO24+CP24</f>
        <v>393482613.42999899</v>
      </c>
      <c r="CR24" s="67"/>
    </row>
    <row r="25" spans="1:98" ht="15" customHeight="1" thickTop="1">
      <c r="A25" s="17">
        <f t="shared" si="0"/>
        <v>14</v>
      </c>
      <c r="B25" s="344">
        <v>42338</v>
      </c>
      <c r="C25" s="420">
        <v>21307429.020979166</v>
      </c>
      <c r="D25" s="420">
        <v>20904383.020979166</v>
      </c>
      <c r="E25" s="420">
        <f t="shared" si="19"/>
        <v>-403046</v>
      </c>
      <c r="F25" s="345"/>
      <c r="G25" s="56">
        <f t="shared" si="6"/>
        <v>14</v>
      </c>
      <c r="H25" s="266" t="s">
        <v>238</v>
      </c>
      <c r="I25" s="164"/>
      <c r="K25" s="359">
        <f>SUM(J20:J24)</f>
        <v>12744618.77</v>
      </c>
      <c r="L25" s="17">
        <f t="shared" si="18"/>
        <v>14</v>
      </c>
      <c r="M25" s="2" t="s">
        <v>320</v>
      </c>
      <c r="P25" s="396">
        <v>-197420480.63</v>
      </c>
      <c r="Q25" s="17"/>
      <c r="T25" s="2" t="s">
        <v>20</v>
      </c>
      <c r="U25" s="17">
        <f t="shared" si="9"/>
        <v>14</v>
      </c>
      <c r="V25" s="451" t="s">
        <v>158</v>
      </c>
      <c r="W25" s="423"/>
      <c r="X25" s="461"/>
      <c r="Y25" s="45"/>
      <c r="Z25" s="45"/>
      <c r="AA25" s="45"/>
      <c r="AB25" s="45"/>
      <c r="AC25" s="45"/>
      <c r="AD25" s="38">
        <f t="shared" si="2"/>
        <v>14</v>
      </c>
      <c r="AE25" s="287"/>
      <c r="AK25" s="17">
        <v>14</v>
      </c>
      <c r="AM25" s="285"/>
      <c r="AN25" s="370"/>
      <c r="AS25" s="173"/>
      <c r="AT25" s="194"/>
      <c r="AU25" s="135"/>
      <c r="AV25" s="135"/>
      <c r="AW25" s="135"/>
      <c r="AX25" s="18"/>
      <c r="AY25" s="18"/>
      <c r="AZ25" s="18"/>
      <c r="BA25" s="18"/>
      <c r="BB25" s="107"/>
      <c r="BC25" s="107"/>
      <c r="BD25" s="107"/>
      <c r="BE25" s="107"/>
      <c r="BF25" s="107"/>
      <c r="BG25" s="107"/>
      <c r="BM25" s="17"/>
      <c r="BP25" s="272"/>
      <c r="BR25" s="26"/>
      <c r="BS25" s="17">
        <f t="shared" si="12"/>
        <v>13</v>
      </c>
      <c r="BT25" s="18"/>
      <c r="BU25" s="48"/>
      <c r="BV25" s="45"/>
      <c r="BW25" s="45"/>
      <c r="BX25" s="45"/>
      <c r="BY25" s="45"/>
      <c r="BZ25" s="45"/>
      <c r="CA25" s="45"/>
      <c r="CB25" s="46"/>
      <c r="CC25" s="17">
        <f t="shared" si="13"/>
        <v>13</v>
      </c>
      <c r="CD25" s="18"/>
      <c r="CE25" s="45"/>
      <c r="CF25" s="46"/>
      <c r="CG25" s="46"/>
      <c r="CH25" s="46"/>
      <c r="CI25" s="46"/>
      <c r="CJ25" s="46"/>
      <c r="CK25" s="46"/>
      <c r="CL25" s="46"/>
      <c r="CM25" s="17">
        <f t="shared" si="14"/>
        <v>13</v>
      </c>
      <c r="CN25" s="18"/>
      <c r="CO25" s="46"/>
      <c r="CP25" s="45"/>
      <c r="CQ25" s="68"/>
    </row>
    <row r="26" spans="1:98" ht="15" customHeight="1" thickBot="1">
      <c r="A26" s="17">
        <f t="shared" si="0"/>
        <v>15</v>
      </c>
      <c r="B26" s="344">
        <v>42369</v>
      </c>
      <c r="C26" s="420">
        <v>23996189.269187499</v>
      </c>
      <c r="D26" s="420">
        <v>24573556.269187499</v>
      </c>
      <c r="E26" s="420">
        <f t="shared" si="19"/>
        <v>577367</v>
      </c>
      <c r="F26" s="345"/>
      <c r="G26" s="56">
        <f t="shared" si="6"/>
        <v>15</v>
      </c>
      <c r="H26" s="164"/>
      <c r="I26" s="164"/>
      <c r="J26" s="166"/>
      <c r="K26" s="432"/>
      <c r="L26" s="17">
        <f t="shared" si="18"/>
        <v>15</v>
      </c>
      <c r="M26" s="62" t="s">
        <v>321</v>
      </c>
      <c r="N26" s="99"/>
      <c r="O26" s="99"/>
      <c r="P26" s="557">
        <v>0</v>
      </c>
      <c r="Q26" s="64"/>
      <c r="R26" s="39"/>
      <c r="S26" s="149"/>
      <c r="T26" s="20"/>
      <c r="U26" s="17">
        <f t="shared" si="9"/>
        <v>15</v>
      </c>
      <c r="V26" s="446" t="s">
        <v>142</v>
      </c>
      <c r="W26" s="543">
        <f>BQ12</f>
        <v>4.6179999999999997E-3</v>
      </c>
      <c r="X26" s="426">
        <f>-X23*W26</f>
        <v>-413549.36728179205</v>
      </c>
      <c r="Y26" s="135"/>
      <c r="Z26" s="135"/>
      <c r="AA26" s="135"/>
      <c r="AB26" s="135"/>
      <c r="AC26" s="135"/>
      <c r="AD26" s="38">
        <f t="shared" si="2"/>
        <v>15</v>
      </c>
      <c r="AE26" s="168" t="s">
        <v>170</v>
      </c>
      <c r="AJ26" s="27">
        <f>-AJ24</f>
        <v>180288</v>
      </c>
      <c r="AK26" s="17">
        <v>15</v>
      </c>
      <c r="AL26" s="2" t="s">
        <v>55</v>
      </c>
      <c r="AN26" s="371">
        <f>AN22-AN24</f>
        <v>9577.1358799998889</v>
      </c>
      <c r="AS26" s="173"/>
      <c r="AT26" s="194"/>
      <c r="AU26" s="288"/>
      <c r="AV26" s="288"/>
      <c r="AW26" s="150"/>
      <c r="AX26" s="18"/>
      <c r="AY26" s="18"/>
      <c r="AZ26" s="18"/>
      <c r="BA26" s="18"/>
      <c r="BB26" s="107"/>
      <c r="BC26" s="107"/>
      <c r="BD26" s="107"/>
      <c r="BE26" s="107"/>
      <c r="BF26" s="107"/>
      <c r="BG26" s="107"/>
      <c r="BH26" s="2"/>
      <c r="BI26" s="2"/>
      <c r="BJ26" s="2"/>
      <c r="BK26" s="2"/>
      <c r="BL26" s="2"/>
      <c r="BM26" s="17"/>
      <c r="BN26" s="62"/>
      <c r="BO26" s="62"/>
      <c r="BP26" s="289"/>
      <c r="BR26" s="45"/>
      <c r="BS26" s="17">
        <f t="shared" si="12"/>
        <v>14</v>
      </c>
      <c r="BT26" s="18" t="s">
        <v>5</v>
      </c>
      <c r="BU26" s="44">
        <f>SUM(BU24:BU25)</f>
        <v>403309815.97999901</v>
      </c>
      <c r="BV26" s="44">
        <f t="shared" ref="BV26:CB26" si="20">SUM(BV23:BV25)</f>
        <v>0</v>
      </c>
      <c r="BW26" s="44">
        <f t="shared" si="20"/>
        <v>0</v>
      </c>
      <c r="BX26" s="44">
        <f t="shared" si="20"/>
        <v>0</v>
      </c>
      <c r="BY26" s="44">
        <f t="shared" si="20"/>
        <v>0</v>
      </c>
      <c r="BZ26" s="44">
        <f t="shared" si="20"/>
        <v>-9827202.5500000007</v>
      </c>
      <c r="CA26" s="44"/>
      <c r="CB26" s="44">
        <f t="shared" si="20"/>
        <v>0</v>
      </c>
      <c r="CC26" s="17">
        <f t="shared" si="13"/>
        <v>14</v>
      </c>
      <c r="CD26" s="18" t="s">
        <v>5</v>
      </c>
      <c r="CE26" s="44">
        <f t="shared" ref="CE26:CJ26" si="21">SUM(CE23:CE25)</f>
        <v>0</v>
      </c>
      <c r="CF26" s="44">
        <f t="shared" si="21"/>
        <v>0</v>
      </c>
      <c r="CG26" s="44">
        <f t="shared" si="21"/>
        <v>0</v>
      </c>
      <c r="CH26" s="44">
        <f t="shared" si="21"/>
        <v>0</v>
      </c>
      <c r="CI26" s="44"/>
      <c r="CJ26" s="44">
        <f t="shared" si="21"/>
        <v>0</v>
      </c>
      <c r="CK26" s="27">
        <f>SUM(BV26:CH26)-CC26</f>
        <v>-9827202.5500000007</v>
      </c>
      <c r="CL26" s="27">
        <f>BU26+CK26</f>
        <v>393482613.42999899</v>
      </c>
      <c r="CM26" s="17">
        <f t="shared" si="14"/>
        <v>14</v>
      </c>
      <c r="CN26" s="18" t="s">
        <v>5</v>
      </c>
      <c r="CO26" s="44">
        <f>SUM(CO22:CO25)</f>
        <v>403309815.97999901</v>
      </c>
      <c r="CP26" s="44">
        <f>SUM(CP22:CP25)</f>
        <v>-9827202.5500000007</v>
      </c>
      <c r="CQ26" s="44">
        <f>SUM(CQ22:CQ25)</f>
        <v>393482613.42999899</v>
      </c>
      <c r="CR26" s="27"/>
    </row>
    <row r="27" spans="1:98" s="62" customFormat="1" ht="15" customHeight="1" thickTop="1">
      <c r="A27" s="17">
        <f t="shared" si="0"/>
        <v>16</v>
      </c>
      <c r="B27" s="164"/>
      <c r="C27" s="421">
        <f>ROUND(SUM(C15:C26),0)</f>
        <v>239374555</v>
      </c>
      <c r="D27" s="421">
        <f>ROUND(SUM(D15:D26),0)</f>
        <v>246748814</v>
      </c>
      <c r="E27" s="421">
        <f>ROUND(SUM(E15:E26),0)</f>
        <v>7374259</v>
      </c>
      <c r="F27" s="159"/>
      <c r="G27" s="56">
        <f t="shared" si="6"/>
        <v>16</v>
      </c>
      <c r="H27" s="164" t="s">
        <v>150</v>
      </c>
      <c r="I27" s="166"/>
      <c r="J27" s="142"/>
      <c r="K27" s="54">
        <f>SUM(K12:K26)</f>
        <v>15281651.6</v>
      </c>
      <c r="L27" s="17">
        <f t="shared" si="18"/>
        <v>16</v>
      </c>
      <c r="M27" s="168" t="s">
        <v>323</v>
      </c>
      <c r="P27" s="541">
        <f>SUM(P23:P26)</f>
        <v>59998023.289999992</v>
      </c>
      <c r="Q27" s="17"/>
      <c r="R27" s="2"/>
      <c r="S27" s="149"/>
      <c r="T27" s="20"/>
      <c r="U27" s="17">
        <f t="shared" si="9"/>
        <v>16</v>
      </c>
      <c r="V27" s="452" t="s">
        <v>159</v>
      </c>
      <c r="W27" s="543">
        <f t="shared" ref="W27:W28" si="22">BQ13</f>
        <v>2E-3</v>
      </c>
      <c r="X27" s="462">
        <f>-X23*W27</f>
        <v>-179103.23398951584</v>
      </c>
      <c r="Y27" s="45"/>
      <c r="Z27" s="45"/>
      <c r="AA27" s="45"/>
      <c r="AB27" s="45"/>
      <c r="AC27" s="45"/>
      <c r="AD27" s="38">
        <f t="shared" si="2"/>
        <v>16</v>
      </c>
      <c r="AE27" s="166" t="s">
        <v>83</v>
      </c>
      <c r="AF27" s="2"/>
      <c r="AG27" s="2"/>
      <c r="AH27" s="2"/>
      <c r="AI27" s="19">
        <f>FIT</f>
        <v>0.35</v>
      </c>
      <c r="AJ27" s="85">
        <f>ROUND(-AJ24*AI27,0)</f>
        <v>63101</v>
      </c>
      <c r="AK27" s="2"/>
      <c r="AL27" s="2"/>
      <c r="AM27" s="2"/>
      <c r="AN27"/>
      <c r="AO27" s="164"/>
      <c r="AP27" s="164"/>
      <c r="AQ27" s="164"/>
      <c r="AR27" s="164"/>
      <c r="AS27" s="173"/>
      <c r="AT27" s="290"/>
      <c r="AU27" s="288"/>
      <c r="AV27" s="288"/>
      <c r="AW27" s="150"/>
      <c r="AX27" s="18"/>
      <c r="AY27" s="18"/>
      <c r="AZ27" s="18"/>
      <c r="BA27" s="18"/>
      <c r="BB27" s="107"/>
      <c r="BC27" s="107"/>
      <c r="BD27" s="107"/>
      <c r="BE27" s="107"/>
      <c r="BF27" s="107"/>
      <c r="BG27" s="107"/>
      <c r="BH27" s="153"/>
      <c r="BI27" s="153"/>
      <c r="BJ27" s="153"/>
      <c r="BK27" s="153"/>
      <c r="BL27" s="153"/>
      <c r="BM27" s="17"/>
      <c r="BN27" s="18"/>
      <c r="BO27" s="2"/>
      <c r="BP27" s="291"/>
      <c r="BQ27" s="2"/>
      <c r="BR27" s="45"/>
      <c r="BS27" s="17">
        <f t="shared" si="12"/>
        <v>15</v>
      </c>
      <c r="BT27" s="99"/>
      <c r="BU27" s="40"/>
      <c r="BV27" s="40"/>
      <c r="BW27" s="40"/>
      <c r="BX27" s="40"/>
      <c r="BY27" s="40"/>
      <c r="BZ27" s="40"/>
      <c r="CA27" s="40"/>
      <c r="CB27" s="339"/>
      <c r="CC27" s="17">
        <f t="shared" si="13"/>
        <v>15</v>
      </c>
      <c r="CD27" s="99"/>
      <c r="CE27" s="65"/>
      <c r="CF27" s="339"/>
      <c r="CG27" s="339"/>
      <c r="CH27" s="339"/>
      <c r="CI27" s="339"/>
      <c r="CJ27" s="339"/>
      <c r="CK27" s="40"/>
      <c r="CL27" s="40"/>
      <c r="CM27" s="17">
        <f t="shared" si="14"/>
        <v>15</v>
      </c>
      <c r="CN27" s="99"/>
      <c r="CO27" s="40"/>
      <c r="CP27" s="40"/>
      <c r="CQ27" s="40"/>
      <c r="CT27" s="67"/>
    </row>
    <row r="28" spans="1:98" ht="15" customHeight="1" thickBot="1">
      <c r="A28" s="17">
        <f t="shared" si="0"/>
        <v>17</v>
      </c>
      <c r="B28" s="229" t="s">
        <v>140</v>
      </c>
      <c r="C28" s="151"/>
      <c r="D28" s="151"/>
      <c r="E28" s="164"/>
      <c r="F28" s="159"/>
      <c r="G28" s="56">
        <f t="shared" si="6"/>
        <v>17</v>
      </c>
      <c r="H28" s="164"/>
      <c r="I28" s="166"/>
      <c r="J28" s="142"/>
      <c r="K28" s="54"/>
      <c r="L28" s="17">
        <f t="shared" si="18"/>
        <v>17</v>
      </c>
      <c r="N28" s="18"/>
      <c r="O28" s="18"/>
      <c r="P28" s="369" t="s">
        <v>20</v>
      </c>
      <c r="Q28" s="17"/>
      <c r="R28" s="25"/>
      <c r="S28" s="422"/>
      <c r="T28" s="101"/>
      <c r="U28" s="17">
        <f t="shared" si="9"/>
        <v>17</v>
      </c>
      <c r="V28" s="453" t="s">
        <v>160</v>
      </c>
      <c r="W28" s="459">
        <f t="shared" si="22"/>
        <v>3.8342000000000001E-2</v>
      </c>
      <c r="X28" s="462">
        <f>-X23*W28</f>
        <v>-3433588.0988130085</v>
      </c>
      <c r="Y28" s="45"/>
      <c r="Z28" s="45"/>
      <c r="AA28" s="45"/>
      <c r="AB28" s="45"/>
      <c r="AC28" s="45"/>
      <c r="AD28" s="38">
        <f t="shared" si="2"/>
        <v>17</v>
      </c>
      <c r="AE28" s="292" t="s">
        <v>56</v>
      </c>
      <c r="AJ28" s="385">
        <f>AJ26-AJ27</f>
        <v>117187</v>
      </c>
      <c r="AN28"/>
      <c r="AS28" s="173"/>
      <c r="AT28" s="290"/>
      <c r="AU28" s="288"/>
      <c r="AV28" s="288"/>
      <c r="AW28" s="288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154"/>
      <c r="BI28" s="154"/>
      <c r="BJ28" s="154"/>
      <c r="BK28" s="154"/>
      <c r="BL28" s="154"/>
      <c r="BM28" s="17"/>
      <c r="BN28" s="18"/>
      <c r="BP28" s="291"/>
      <c r="BR28" s="293"/>
      <c r="BS28" s="17">
        <f t="shared" si="12"/>
        <v>16</v>
      </c>
      <c r="BT28" s="30" t="s">
        <v>66</v>
      </c>
      <c r="BU28" s="13">
        <v>2134042.3199999998</v>
      </c>
      <c r="BV28" s="26">
        <v>0</v>
      </c>
      <c r="BW28" s="26"/>
      <c r="BX28" s="26">
        <v>0</v>
      </c>
      <c r="BY28" s="26">
        <v>0</v>
      </c>
      <c r="BZ28" s="26">
        <f>X36</f>
        <v>-89512.03</v>
      </c>
      <c r="CA28" s="26"/>
      <c r="CB28" s="26">
        <v>0</v>
      </c>
      <c r="CC28" s="17">
        <f t="shared" si="13"/>
        <v>16</v>
      </c>
      <c r="CD28" s="30" t="s">
        <v>66</v>
      </c>
      <c r="CE28" s="26">
        <v>0</v>
      </c>
      <c r="CF28" s="47">
        <v>0</v>
      </c>
      <c r="CG28" s="47">
        <v>0</v>
      </c>
      <c r="CH28" s="47">
        <v>0</v>
      </c>
      <c r="CI28" s="47"/>
      <c r="CJ28" s="47"/>
      <c r="CK28" s="27">
        <f t="shared" ref="CK28:CK41" si="23">SUM(BV28:CJ28)-CC28</f>
        <v>-89512.03</v>
      </c>
      <c r="CL28" s="27">
        <f t="shared" ref="CL28:CL41" si="24">BU28+CK28</f>
        <v>2044530.2899999998</v>
      </c>
      <c r="CM28" s="17">
        <f t="shared" si="14"/>
        <v>16</v>
      </c>
      <c r="CN28" s="83" t="s">
        <v>59</v>
      </c>
      <c r="CO28" s="26">
        <f t="shared" ref="CO28:CO41" si="25">BU28</f>
        <v>2134042.3199999998</v>
      </c>
      <c r="CP28" s="26">
        <f t="shared" ref="CP28:CP41" si="26">CK28</f>
        <v>-89512.03</v>
      </c>
      <c r="CQ28" s="67">
        <f>CO28+CP28</f>
        <v>2044530.2899999998</v>
      </c>
      <c r="CT28" s="67"/>
    </row>
    <row r="29" spans="1:98" ht="15" customHeight="1" thickTop="1">
      <c r="A29" s="17">
        <f t="shared" si="0"/>
        <v>18</v>
      </c>
      <c r="C29" s="348"/>
      <c r="D29" s="349"/>
      <c r="E29" s="350"/>
      <c r="F29" s="164"/>
      <c r="G29" s="56">
        <f t="shared" si="6"/>
        <v>18</v>
      </c>
      <c r="H29" s="168" t="s">
        <v>142</v>
      </c>
      <c r="I29" s="206">
        <f>BQ12</f>
        <v>4.6179999999999997E-3</v>
      </c>
      <c r="J29" s="431">
        <f>+K27*I29</f>
        <v>70570.667088799994</v>
      </c>
      <c r="K29" s="45"/>
      <c r="L29" s="17">
        <f t="shared" si="18"/>
        <v>18</v>
      </c>
      <c r="M29" s="168" t="s">
        <v>83</v>
      </c>
      <c r="P29" s="384">
        <f>P15-P23</f>
        <v>26413498.891834311</v>
      </c>
      <c r="Q29" s="17"/>
      <c r="S29" s="100"/>
      <c r="T29" s="20"/>
      <c r="U29" s="17">
        <f t="shared" si="9"/>
        <v>18</v>
      </c>
      <c r="V29" s="454" t="s">
        <v>161</v>
      </c>
      <c r="X29" s="463">
        <f>SUM(X26:X28)</f>
        <v>-4026240.7000843165</v>
      </c>
      <c r="Y29" s="45"/>
      <c r="Z29" s="45"/>
      <c r="AA29" s="45"/>
      <c r="AB29" s="45"/>
      <c r="AC29" s="45"/>
      <c r="AE29" s="1"/>
      <c r="AN29"/>
      <c r="AO29" s="167"/>
      <c r="AS29" s="173"/>
      <c r="AT29" s="290"/>
      <c r="AU29" s="288"/>
      <c r="AV29" s="288"/>
      <c r="AW29" s="288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39"/>
      <c r="BI29" s="39"/>
      <c r="BJ29" s="39"/>
      <c r="BK29" s="39"/>
      <c r="BL29" s="39"/>
      <c r="BM29" s="17"/>
      <c r="BR29" s="26"/>
      <c r="BS29" s="17">
        <f t="shared" si="12"/>
        <v>17</v>
      </c>
      <c r="BT29" s="18" t="s">
        <v>6</v>
      </c>
      <c r="BU29" s="54">
        <v>0</v>
      </c>
      <c r="BV29" s="45"/>
      <c r="BW29" s="45"/>
      <c r="BX29" s="45"/>
      <c r="BY29" s="45"/>
      <c r="BZ29" s="45"/>
      <c r="CA29" s="45"/>
      <c r="CB29" s="45"/>
      <c r="CC29" s="17">
        <f t="shared" si="13"/>
        <v>17</v>
      </c>
      <c r="CD29" s="18" t="s">
        <v>6</v>
      </c>
      <c r="CE29" s="45"/>
      <c r="CF29" s="45"/>
      <c r="CG29" s="45"/>
      <c r="CH29" s="45"/>
      <c r="CI29" s="45"/>
      <c r="CJ29" s="45"/>
      <c r="CK29" s="45">
        <f t="shared" si="23"/>
        <v>0</v>
      </c>
      <c r="CL29" s="45">
        <f t="shared" si="24"/>
        <v>0</v>
      </c>
      <c r="CM29" s="17">
        <f t="shared" si="14"/>
        <v>17</v>
      </c>
      <c r="CN29" s="18" t="s">
        <v>6</v>
      </c>
      <c r="CO29" s="45">
        <f t="shared" si="25"/>
        <v>0</v>
      </c>
      <c r="CP29" s="14">
        <f t="shared" si="26"/>
        <v>0</v>
      </c>
      <c r="CQ29" s="68">
        <f t="shared" ref="CQ29:CQ41" si="27">+CO29+CP29</f>
        <v>0</v>
      </c>
      <c r="CT29" s="67"/>
    </row>
    <row r="30" spans="1:98" ht="15" customHeight="1">
      <c r="A30" s="17">
        <f t="shared" si="0"/>
        <v>19</v>
      </c>
      <c r="B30" s="164" t="s">
        <v>265</v>
      </c>
      <c r="C30" s="348"/>
      <c r="D30" s="468" t="s">
        <v>260</v>
      </c>
      <c r="E30" s="346">
        <v>42996.977813905614</v>
      </c>
      <c r="G30" s="56">
        <f t="shared" si="6"/>
        <v>19</v>
      </c>
      <c r="H30" s="168" t="s">
        <v>143</v>
      </c>
      <c r="I30" s="207">
        <f>BQ13</f>
        <v>2E-3</v>
      </c>
      <c r="J30" s="431">
        <f>+K27*I30</f>
        <v>30563.303199999998</v>
      </c>
      <c r="K30" s="45"/>
      <c r="L30" s="17">
        <f t="shared" si="18"/>
        <v>19</v>
      </c>
      <c r="M30" s="18" t="s">
        <v>324</v>
      </c>
      <c r="P30" s="46">
        <f>P16-P24-P25</f>
        <v>-26034986.449999988</v>
      </c>
      <c r="Q30" s="17"/>
      <c r="S30" s="100"/>
      <c r="T30" s="20"/>
      <c r="U30" s="17">
        <f t="shared" si="9"/>
        <v>19</v>
      </c>
      <c r="V30" s="455"/>
      <c r="W30" s="25"/>
      <c r="X30" s="464"/>
      <c r="Y30" s="296"/>
      <c r="Z30" s="296"/>
      <c r="AA30" s="296"/>
      <c r="AB30" s="296"/>
      <c r="AC30" s="296"/>
      <c r="AK30" s="62"/>
      <c r="AL30" s="62"/>
      <c r="AM30" s="62"/>
      <c r="AN30"/>
      <c r="AO30" s="167"/>
      <c r="AS30" s="173"/>
      <c r="AT30" s="290"/>
      <c r="AU30" s="288"/>
      <c r="AV30" s="288"/>
      <c r="AW30" s="288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39"/>
      <c r="BI30" s="39"/>
      <c r="BJ30" s="39"/>
      <c r="BK30" s="39"/>
      <c r="BL30" s="39"/>
      <c r="BM30" s="17"/>
      <c r="BR30" s="26"/>
      <c r="BS30" s="17">
        <f t="shared" si="12"/>
        <v>18</v>
      </c>
      <c r="BT30" s="18" t="s">
        <v>7</v>
      </c>
      <c r="BU30" s="54">
        <v>49550744.18</v>
      </c>
      <c r="BV30" s="45"/>
      <c r="BW30" s="45"/>
      <c r="BX30" s="45"/>
      <c r="BY30" s="45"/>
      <c r="BZ30" s="45"/>
      <c r="CA30" s="45"/>
      <c r="CB30" s="45"/>
      <c r="CC30" s="17">
        <f t="shared" si="13"/>
        <v>18</v>
      </c>
      <c r="CD30" s="18" t="s">
        <v>7</v>
      </c>
      <c r="CE30" s="45"/>
      <c r="CF30" s="45"/>
      <c r="CG30" s="45"/>
      <c r="CH30" s="45"/>
      <c r="CI30" s="45"/>
      <c r="CJ30" s="45"/>
      <c r="CK30" s="45">
        <f t="shared" si="23"/>
        <v>0</v>
      </c>
      <c r="CL30" s="45">
        <f t="shared" si="24"/>
        <v>49550744.18</v>
      </c>
      <c r="CM30" s="17">
        <f t="shared" si="14"/>
        <v>18</v>
      </c>
      <c r="CN30" s="18" t="s">
        <v>7</v>
      </c>
      <c r="CO30" s="45">
        <f t="shared" si="25"/>
        <v>49550744.18</v>
      </c>
      <c r="CP30" s="14">
        <f t="shared" si="26"/>
        <v>0</v>
      </c>
      <c r="CQ30" s="68">
        <f t="shared" si="27"/>
        <v>49550744.18</v>
      </c>
      <c r="CT30" s="67"/>
    </row>
    <row r="31" spans="1:98" ht="15" customHeight="1" thickBot="1">
      <c r="A31" s="17">
        <f t="shared" si="0"/>
        <v>20</v>
      </c>
      <c r="B31" s="164" t="s">
        <v>266</v>
      </c>
      <c r="C31" s="351"/>
      <c r="D31" s="469" t="s">
        <v>261</v>
      </c>
      <c r="E31" s="346">
        <v>28536.500795661043</v>
      </c>
      <c r="G31" s="56">
        <f t="shared" si="6"/>
        <v>20</v>
      </c>
      <c r="H31" s="169" t="s">
        <v>51</v>
      </c>
      <c r="I31" s="202"/>
      <c r="J31" s="433"/>
      <c r="K31" s="54">
        <f>SUM(J29:J30)</f>
        <v>101133.97028879999</v>
      </c>
      <c r="L31" s="17">
        <f t="shared" si="18"/>
        <v>20</v>
      </c>
      <c r="M31" s="18" t="s">
        <v>55</v>
      </c>
      <c r="N31" s="18"/>
      <c r="O31" s="18"/>
      <c r="P31" s="385">
        <f>-SUM(P28:P30)</f>
        <v>-378512.44183432311</v>
      </c>
      <c r="Q31" s="17"/>
      <c r="S31" s="422"/>
      <c r="T31" s="20"/>
      <c r="U31" s="17">
        <f>+U30+1</f>
        <v>20</v>
      </c>
      <c r="V31" s="456" t="s">
        <v>162</v>
      </c>
      <c r="W31" s="39"/>
      <c r="X31" s="464"/>
      <c r="Y31" s="45"/>
      <c r="Z31" s="45"/>
      <c r="AA31" s="45"/>
      <c r="AB31" s="45"/>
      <c r="AC31" s="45"/>
      <c r="AN31"/>
      <c r="AS31" s="173"/>
      <c r="AT31" s="290"/>
      <c r="AU31" s="288"/>
      <c r="AV31" s="288"/>
      <c r="AW31" s="288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155"/>
      <c r="BI31" s="155"/>
      <c r="BJ31" s="155"/>
      <c r="BK31" s="155"/>
      <c r="BL31" s="155"/>
      <c r="BP31" s="53" t="s">
        <v>20</v>
      </c>
      <c r="BR31" s="26"/>
      <c r="BS31" s="17">
        <f t="shared" si="12"/>
        <v>19</v>
      </c>
      <c r="BT31" s="61" t="s">
        <v>8</v>
      </c>
      <c r="BU31" s="54">
        <v>28977997.771919899</v>
      </c>
      <c r="BV31" s="340">
        <f>+E40</f>
        <v>894</v>
      </c>
      <c r="BW31" s="340">
        <f>J29</f>
        <v>70570.667088799994</v>
      </c>
      <c r="BX31" s="340"/>
      <c r="BY31" s="340"/>
      <c r="BZ31" s="340">
        <f>X26</f>
        <v>-413549.36728179205</v>
      </c>
      <c r="CA31" s="340"/>
      <c r="CB31" s="45">
        <f>AJ24</f>
        <v>-180288</v>
      </c>
      <c r="CC31" s="17">
        <f t="shared" si="13"/>
        <v>19</v>
      </c>
      <c r="CD31" s="61" t="s">
        <v>8</v>
      </c>
      <c r="CE31" s="340"/>
      <c r="CF31" s="45">
        <f>AR12</f>
        <v>9327.6062733139188</v>
      </c>
      <c r="CG31" s="45"/>
      <c r="CH31" s="45"/>
      <c r="CI31" s="45"/>
      <c r="CJ31" s="45"/>
      <c r="CK31" s="45">
        <f t="shared" si="23"/>
        <v>-513045.09391967813</v>
      </c>
      <c r="CL31" s="45">
        <f t="shared" si="24"/>
        <v>28464952.678000219</v>
      </c>
      <c r="CM31" s="17">
        <f t="shared" si="14"/>
        <v>19</v>
      </c>
      <c r="CN31" s="61" t="s">
        <v>60</v>
      </c>
      <c r="CO31" s="45">
        <f t="shared" si="25"/>
        <v>28977997.771919899</v>
      </c>
      <c r="CP31" s="96">
        <f t="shared" si="26"/>
        <v>-513045.09391967813</v>
      </c>
      <c r="CQ31" s="68">
        <f t="shared" si="27"/>
        <v>28464952.678000219</v>
      </c>
      <c r="CT31" s="67"/>
    </row>
    <row r="32" spans="1:98" ht="15" customHeight="1" thickTop="1">
      <c r="A32" s="17">
        <f t="shared" si="0"/>
        <v>21</v>
      </c>
      <c r="B32" s="164" t="s">
        <v>267</v>
      </c>
      <c r="C32" s="348"/>
      <c r="D32" s="470" t="s">
        <v>263</v>
      </c>
      <c r="E32" s="346">
        <v>74301.454657608003</v>
      </c>
      <c r="F32" s="164"/>
      <c r="G32" s="56">
        <f t="shared" si="6"/>
        <v>21</v>
      </c>
      <c r="H32" s="168"/>
      <c r="I32" s="202"/>
      <c r="J32" s="195"/>
      <c r="K32" s="45"/>
      <c r="L32" s="17"/>
      <c r="M32" s="18"/>
      <c r="N32" s="19"/>
      <c r="O32" s="58"/>
      <c r="P32" s="98"/>
      <c r="Q32" s="17"/>
      <c r="S32" s="149" t="s">
        <v>20</v>
      </c>
      <c r="T32" s="20"/>
      <c r="U32" s="17">
        <f t="shared" si="9"/>
        <v>21</v>
      </c>
      <c r="V32" s="446" t="s">
        <v>163</v>
      </c>
      <c r="W32" s="484"/>
      <c r="X32" s="45">
        <v>-4800560.08</v>
      </c>
      <c r="Y32" s="294"/>
      <c r="Z32" s="294"/>
      <c r="AA32" s="294"/>
      <c r="AB32" s="294"/>
      <c r="AC32" s="294"/>
      <c r="AN32"/>
      <c r="AS32" s="173"/>
      <c r="AT32" s="290"/>
      <c r="AU32" s="288"/>
      <c r="AV32" s="288"/>
      <c r="AW32" s="288"/>
      <c r="BH32" s="156"/>
      <c r="BI32" s="156"/>
      <c r="BJ32" s="156"/>
      <c r="BK32" s="156"/>
      <c r="BL32" s="156"/>
      <c r="BO32" s="1"/>
      <c r="BR32" s="26"/>
      <c r="BS32" s="17">
        <f t="shared" si="12"/>
        <v>20</v>
      </c>
      <c r="BT32" s="18" t="s">
        <v>9</v>
      </c>
      <c r="BU32" s="54">
        <v>6465249.9282449996</v>
      </c>
      <c r="BV32" s="45"/>
      <c r="BW32" s="45"/>
      <c r="BX32" s="45"/>
      <c r="BY32" s="45"/>
      <c r="BZ32" s="45">
        <f>X32</f>
        <v>-4800560.08</v>
      </c>
      <c r="CA32" s="45"/>
      <c r="CB32" s="45"/>
      <c r="CC32" s="17">
        <f t="shared" si="13"/>
        <v>20</v>
      </c>
      <c r="CD32" s="18" t="s">
        <v>9</v>
      </c>
      <c r="CE32" s="45"/>
      <c r="CF32" s="45"/>
      <c r="CG32" s="45"/>
      <c r="CH32" s="45"/>
      <c r="CI32" s="45"/>
      <c r="CJ32" s="45"/>
      <c r="CK32" s="45">
        <f t="shared" si="23"/>
        <v>-4800560.08</v>
      </c>
      <c r="CL32" s="45">
        <f t="shared" si="24"/>
        <v>1664689.8482449995</v>
      </c>
      <c r="CM32" s="17">
        <f t="shared" si="14"/>
        <v>20</v>
      </c>
      <c r="CN32" s="18" t="s">
        <v>9</v>
      </c>
      <c r="CO32" s="45">
        <f t="shared" si="25"/>
        <v>6465249.9282449996</v>
      </c>
      <c r="CP32" s="96">
        <f t="shared" si="26"/>
        <v>-4800560.08</v>
      </c>
      <c r="CQ32" s="68">
        <f t="shared" si="27"/>
        <v>1664689.8482449995</v>
      </c>
      <c r="CT32" s="67"/>
    </row>
    <row r="33" spans="1:98" s="25" customFormat="1" ht="15" customHeight="1">
      <c r="A33" s="17">
        <f t="shared" si="0"/>
        <v>22</v>
      </c>
      <c r="B33" s="164" t="s">
        <v>268</v>
      </c>
      <c r="C33" s="348"/>
      <c r="D33" s="470" t="s">
        <v>264</v>
      </c>
      <c r="E33" s="346">
        <v>25488.986361485495</v>
      </c>
      <c r="F33" s="164"/>
      <c r="G33" s="56">
        <f t="shared" si="6"/>
        <v>22</v>
      </c>
      <c r="H33" s="168" t="s">
        <v>144</v>
      </c>
      <c r="I33" s="206">
        <f>BQ14</f>
        <v>3.8342000000000001E-2</v>
      </c>
      <c r="J33" s="142">
        <f>+K27*I33</f>
        <v>585929.0856472</v>
      </c>
      <c r="K33" s="45"/>
      <c r="L33" s="17"/>
      <c r="M33" s="18"/>
      <c r="N33" s="58"/>
      <c r="O33" s="58"/>
      <c r="P33" s="98"/>
      <c r="Q33" s="17"/>
      <c r="R33" s="2"/>
      <c r="S33" s="100"/>
      <c r="T33" s="20"/>
      <c r="U33" s="17">
        <f t="shared" si="9"/>
        <v>22</v>
      </c>
      <c r="V33" s="446" t="s">
        <v>164</v>
      </c>
      <c r="W33" s="484"/>
      <c r="X33" s="45">
        <v>-10522855.65</v>
      </c>
      <c r="Y33" s="14"/>
      <c r="Z33" s="14"/>
      <c r="AA33" s="14"/>
      <c r="AB33" s="14"/>
      <c r="AC33" s="14"/>
      <c r="AK33" s="2"/>
      <c r="AL33" s="2"/>
      <c r="AM33" s="2"/>
      <c r="AN33"/>
      <c r="AO33" s="164"/>
      <c r="AP33" s="164"/>
      <c r="AQ33" s="164"/>
      <c r="AR33" s="164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6"/>
      <c r="BI33" s="156"/>
      <c r="BJ33" s="156"/>
      <c r="BK33" s="156"/>
      <c r="BL33" s="156"/>
      <c r="BM33" s="2"/>
      <c r="BN33" s="2"/>
      <c r="BO33" s="1"/>
      <c r="BP33" s="2"/>
      <c r="BQ33" s="2"/>
      <c r="BR33" s="26"/>
      <c r="BS33" s="17">
        <f t="shared" si="12"/>
        <v>21</v>
      </c>
      <c r="BT33" s="18" t="s">
        <v>10</v>
      </c>
      <c r="BU33" s="54">
        <v>10522855.65</v>
      </c>
      <c r="BV33" s="45"/>
      <c r="BW33" s="45"/>
      <c r="BX33" s="45"/>
      <c r="BY33" s="45"/>
      <c r="BZ33" s="340">
        <f>X33</f>
        <v>-10522855.65</v>
      </c>
      <c r="CA33" s="340"/>
      <c r="CB33" s="340"/>
      <c r="CC33" s="17">
        <f t="shared" si="13"/>
        <v>21</v>
      </c>
      <c r="CD33" s="18" t="s">
        <v>10</v>
      </c>
      <c r="CE33" s="45"/>
      <c r="CF33" s="340"/>
      <c r="CG33" s="340"/>
      <c r="CH33" s="340"/>
      <c r="CI33" s="340"/>
      <c r="CJ33" s="340"/>
      <c r="CK33" s="45">
        <f t="shared" si="23"/>
        <v>-10522855.65</v>
      </c>
      <c r="CL33" s="45">
        <f t="shared" si="24"/>
        <v>0</v>
      </c>
      <c r="CM33" s="17">
        <f t="shared" si="14"/>
        <v>21</v>
      </c>
      <c r="CN33" s="18" t="s">
        <v>10</v>
      </c>
      <c r="CO33" s="45">
        <f t="shared" si="25"/>
        <v>10522855.65</v>
      </c>
      <c r="CP33" s="96">
        <f t="shared" si="26"/>
        <v>-10522855.65</v>
      </c>
      <c r="CQ33" s="68">
        <f t="shared" si="27"/>
        <v>0</v>
      </c>
      <c r="CT33" s="67"/>
    </row>
    <row r="34" spans="1:98" ht="15" customHeight="1">
      <c r="A34" s="17">
        <f t="shared" si="0"/>
        <v>23</v>
      </c>
      <c r="B34" s="164" t="s">
        <v>269</v>
      </c>
      <c r="C34" s="348"/>
      <c r="D34" s="469" t="s">
        <v>262</v>
      </c>
      <c r="E34" s="346">
        <v>22158.366300000002</v>
      </c>
      <c r="G34" s="56">
        <f t="shared" si="6"/>
        <v>23</v>
      </c>
      <c r="H34" s="169"/>
      <c r="I34" s="202"/>
      <c r="J34" s="434"/>
      <c r="K34" s="45"/>
      <c r="L34" s="17"/>
      <c r="P34" s="27" t="s">
        <v>20</v>
      </c>
      <c r="Q34" s="17"/>
      <c r="S34" s="100"/>
      <c r="T34" s="20"/>
      <c r="U34" s="17">
        <f t="shared" si="9"/>
        <v>23</v>
      </c>
      <c r="V34" s="446" t="s">
        <v>241</v>
      </c>
      <c r="W34" s="484"/>
      <c r="X34" s="45">
        <v>-19421832.630000003</v>
      </c>
      <c r="Y34" s="138"/>
      <c r="Z34" s="138"/>
      <c r="AA34" s="138"/>
      <c r="AB34" s="138"/>
      <c r="AC34" s="138"/>
      <c r="AN34"/>
      <c r="BH34" s="156"/>
      <c r="BI34" s="156"/>
      <c r="BJ34" s="156"/>
      <c r="BK34" s="156"/>
      <c r="BL34" s="156"/>
      <c r="BM34" s="84"/>
      <c r="BO34" s="1"/>
      <c r="BQ34" s="130"/>
      <c r="BR34" s="26"/>
      <c r="BS34" s="17">
        <f t="shared" si="12"/>
        <v>22</v>
      </c>
      <c r="BT34" s="18" t="s">
        <v>11</v>
      </c>
      <c r="BU34" s="54">
        <v>47377201.251229003</v>
      </c>
      <c r="BV34" s="45">
        <f>+E41</f>
        <v>387</v>
      </c>
      <c r="BW34" s="45">
        <f>J30</f>
        <v>30563.303199999998</v>
      </c>
      <c r="BX34" s="45"/>
      <c r="BY34" s="45"/>
      <c r="BZ34" s="45">
        <f>X27</f>
        <v>-179103.23398951584</v>
      </c>
      <c r="CA34" s="45">
        <f>AC21</f>
        <v>482700.55607799999</v>
      </c>
      <c r="CB34" s="45"/>
      <c r="CC34" s="17">
        <f t="shared" si="13"/>
        <v>22</v>
      </c>
      <c r="CD34" s="18" t="s">
        <v>11</v>
      </c>
      <c r="CE34" s="45">
        <f>AN18</f>
        <v>-14734.055199999828</v>
      </c>
      <c r="CF34" s="45"/>
      <c r="CG34" s="45">
        <f>AW15</f>
        <v>-538584.41501405602</v>
      </c>
      <c r="CH34" s="45">
        <f>BB14</f>
        <v>-12637.752115156618</v>
      </c>
      <c r="CI34" s="45">
        <f>BG16</f>
        <v>-118081.84973133329</v>
      </c>
      <c r="CJ34" s="45">
        <f>BL13</f>
        <v>131742.3872322035</v>
      </c>
      <c r="CK34" s="45">
        <f t="shared" si="23"/>
        <v>-217748.05953985814</v>
      </c>
      <c r="CL34" s="45">
        <f t="shared" si="24"/>
        <v>47159453.191689149</v>
      </c>
      <c r="CM34" s="17">
        <f t="shared" si="14"/>
        <v>22</v>
      </c>
      <c r="CN34" s="18" t="s">
        <v>11</v>
      </c>
      <c r="CO34" s="45">
        <f t="shared" si="25"/>
        <v>47377201.251229003</v>
      </c>
      <c r="CP34" s="96">
        <f t="shared" si="26"/>
        <v>-217748.05953985814</v>
      </c>
      <c r="CQ34" s="68">
        <f t="shared" si="27"/>
        <v>47159453.191689149</v>
      </c>
    </row>
    <row r="35" spans="1:98" ht="15" customHeight="1">
      <c r="A35" s="17">
        <f t="shared" si="0"/>
        <v>24</v>
      </c>
      <c r="B35" s="164" t="s">
        <v>141</v>
      </c>
      <c r="C35" s="164"/>
      <c r="D35" s="164"/>
      <c r="E35" s="27"/>
      <c r="F35" s="352">
        <f>SUM(E29:E34)</f>
        <v>193482.28592866016</v>
      </c>
      <c r="G35" s="56">
        <f t="shared" si="6"/>
        <v>24</v>
      </c>
      <c r="H35" s="169" t="s">
        <v>145</v>
      </c>
      <c r="I35" s="164"/>
      <c r="J35" s="195"/>
      <c r="K35" s="196">
        <f>SUM(J33:J34)</f>
        <v>585929.0856472</v>
      </c>
      <c r="P35" s="45"/>
      <c r="Q35" s="17"/>
      <c r="S35" s="100"/>
      <c r="T35" s="20"/>
      <c r="U35" s="17">
        <f t="shared" si="9"/>
        <v>24</v>
      </c>
      <c r="V35" s="446" t="s">
        <v>165</v>
      </c>
      <c r="W35" s="484"/>
      <c r="X35" s="45">
        <v>-9827202.5500000007</v>
      </c>
      <c r="AN35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156"/>
      <c r="BI35" s="156"/>
      <c r="BJ35" s="156"/>
      <c r="BK35" s="156"/>
      <c r="BL35" s="156"/>
      <c r="BM35" s="84"/>
      <c r="BO35" s="1"/>
      <c r="BQ35" s="130"/>
      <c r="BS35" s="17">
        <f t="shared" si="12"/>
        <v>23</v>
      </c>
      <c r="BT35" s="18" t="s">
        <v>90</v>
      </c>
      <c r="BU35" s="54">
        <v>117082009.46159101</v>
      </c>
      <c r="BV35" s="45"/>
      <c r="BW35" s="45"/>
      <c r="BX35" s="45"/>
      <c r="BY35" s="45"/>
      <c r="CB35" s="45"/>
      <c r="CC35" s="17">
        <f t="shared" si="13"/>
        <v>23</v>
      </c>
      <c r="CD35" s="18" t="s">
        <v>90</v>
      </c>
      <c r="CE35" s="45"/>
      <c r="CF35" s="45"/>
      <c r="CG35" s="45"/>
      <c r="CH35" s="45"/>
      <c r="CI35" s="45"/>
      <c r="CJ35" s="45"/>
      <c r="CK35" s="45">
        <f t="shared" si="23"/>
        <v>0</v>
      </c>
      <c r="CL35" s="45">
        <f t="shared" si="24"/>
        <v>117082009.46159101</v>
      </c>
      <c r="CM35" s="17">
        <f t="shared" si="14"/>
        <v>23</v>
      </c>
      <c r="CN35" s="18" t="s">
        <v>90</v>
      </c>
      <c r="CO35" s="45">
        <f t="shared" si="25"/>
        <v>117082009.46159101</v>
      </c>
      <c r="CP35" s="96">
        <f t="shared" si="26"/>
        <v>0</v>
      </c>
      <c r="CQ35" s="68">
        <f t="shared" si="27"/>
        <v>117082009.46159101</v>
      </c>
    </row>
    <row r="36" spans="1:98" ht="15" customHeight="1">
      <c r="A36" s="17">
        <f t="shared" si="0"/>
        <v>25</v>
      </c>
      <c r="B36" s="164"/>
      <c r="C36" s="164"/>
      <c r="D36" s="164"/>
      <c r="E36" s="27"/>
      <c r="F36" s="352"/>
      <c r="G36" s="56">
        <f t="shared" si="6"/>
        <v>25</v>
      </c>
      <c r="H36" s="168"/>
      <c r="I36" s="164"/>
      <c r="J36" s="164"/>
      <c r="K36" s="434"/>
      <c r="P36" s="45"/>
      <c r="Q36" s="17"/>
      <c r="S36" s="100"/>
      <c r="T36" s="20"/>
      <c r="U36" s="17">
        <f t="shared" si="9"/>
        <v>25</v>
      </c>
      <c r="V36" s="457" t="s">
        <v>236</v>
      </c>
      <c r="W36" s="484"/>
      <c r="X36" s="45">
        <v>-89512.03</v>
      </c>
      <c r="AD36" s="2" t="s">
        <v>61</v>
      </c>
      <c r="AK36" s="25"/>
      <c r="AL36" s="25"/>
      <c r="AM36" s="25"/>
      <c r="AN36"/>
      <c r="AS36" s="2" t="s">
        <v>20</v>
      </c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6"/>
      <c r="BI36" s="156"/>
      <c r="BJ36" s="156"/>
      <c r="BK36" s="156"/>
      <c r="BL36" s="156"/>
      <c r="BM36" s="84"/>
      <c r="BO36" s="1"/>
      <c r="BQ36" s="130"/>
      <c r="BS36" s="17">
        <f t="shared" si="12"/>
        <v>24</v>
      </c>
      <c r="BT36" s="18" t="s">
        <v>39</v>
      </c>
      <c r="BU36" s="54">
        <v>11211688.963727999</v>
      </c>
      <c r="BV36" s="45"/>
      <c r="BW36" s="45"/>
      <c r="BX36" s="45"/>
      <c r="BY36" s="45"/>
      <c r="CB36" s="45"/>
      <c r="CC36" s="17">
        <f t="shared" si="13"/>
        <v>24</v>
      </c>
      <c r="CD36" s="18" t="s">
        <v>39</v>
      </c>
      <c r="CF36" s="45"/>
      <c r="CG36" s="45"/>
      <c r="CH36" s="45"/>
      <c r="CI36" s="45"/>
      <c r="CJ36" s="45"/>
      <c r="CK36" s="45">
        <f t="shared" si="23"/>
        <v>0</v>
      </c>
      <c r="CL36" s="45">
        <f t="shared" si="24"/>
        <v>11211688.963727999</v>
      </c>
      <c r="CM36" s="17">
        <f t="shared" si="14"/>
        <v>24</v>
      </c>
      <c r="CN36" s="18" t="s">
        <v>39</v>
      </c>
      <c r="CO36" s="45">
        <f t="shared" si="25"/>
        <v>11211688.963727999</v>
      </c>
      <c r="CP36" s="14">
        <f>CK36</f>
        <v>0</v>
      </c>
      <c r="CQ36" s="68">
        <f>+CO36+CP36</f>
        <v>11211688.963727999</v>
      </c>
    </row>
    <row r="37" spans="1:98" ht="15" customHeight="1">
      <c r="A37" s="17">
        <f t="shared" si="0"/>
        <v>26</v>
      </c>
      <c r="B37" s="229" t="s">
        <v>151</v>
      </c>
      <c r="G37" s="56">
        <f t="shared" si="6"/>
        <v>26</v>
      </c>
      <c r="H37" s="168" t="s">
        <v>96</v>
      </c>
      <c r="I37" s="164"/>
      <c r="J37" s="354"/>
      <c r="K37" s="196">
        <f>K27-K31-K35</f>
        <v>14594588.544064</v>
      </c>
      <c r="Q37" s="17"/>
      <c r="S37" s="100"/>
      <c r="T37" s="20"/>
      <c r="U37" s="17">
        <f t="shared" si="9"/>
        <v>26</v>
      </c>
      <c r="V37" s="446" t="s">
        <v>231</v>
      </c>
      <c r="W37" s="484"/>
      <c r="X37" s="45">
        <v>-40921749.939999998</v>
      </c>
      <c r="Y37" s="58"/>
      <c r="Z37" s="58"/>
      <c r="AA37" s="58"/>
      <c r="AB37" s="58"/>
      <c r="AC37" s="58"/>
      <c r="AN37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6"/>
      <c r="BI37" s="156"/>
      <c r="BJ37" s="156"/>
      <c r="BK37" s="156"/>
      <c r="BL37" s="156"/>
      <c r="BM37" s="84"/>
      <c r="BO37" s="1"/>
      <c r="BQ37" s="130"/>
      <c r="BS37" s="17">
        <f t="shared" si="12"/>
        <v>25</v>
      </c>
      <c r="BT37" s="18" t="s">
        <v>62</v>
      </c>
      <c r="BU37" s="54">
        <v>0</v>
      </c>
      <c r="BV37" s="45"/>
      <c r="BW37" s="45"/>
      <c r="BX37" s="45"/>
      <c r="BY37" s="45"/>
      <c r="BZ37" s="45"/>
      <c r="CA37" s="45"/>
      <c r="CB37" s="45"/>
      <c r="CC37" s="17">
        <f t="shared" si="13"/>
        <v>25</v>
      </c>
      <c r="CD37" s="18" t="s">
        <v>62</v>
      </c>
      <c r="CE37" s="45"/>
      <c r="CF37" s="45"/>
      <c r="CG37" s="45"/>
      <c r="CH37" s="45"/>
      <c r="CI37" s="45"/>
      <c r="CJ37" s="45"/>
      <c r="CK37" s="45">
        <f t="shared" si="23"/>
        <v>0</v>
      </c>
      <c r="CL37" s="45">
        <f t="shared" si="24"/>
        <v>0</v>
      </c>
      <c r="CM37" s="17">
        <f t="shared" si="14"/>
        <v>25</v>
      </c>
      <c r="CN37" s="18" t="s">
        <v>62</v>
      </c>
      <c r="CO37" s="45">
        <f t="shared" si="25"/>
        <v>0</v>
      </c>
      <c r="CP37" s="14">
        <f t="shared" si="26"/>
        <v>0</v>
      </c>
      <c r="CQ37" s="68">
        <f t="shared" si="27"/>
        <v>0</v>
      </c>
    </row>
    <row r="38" spans="1:98" ht="15" customHeight="1">
      <c r="A38" s="17">
        <f t="shared" si="0"/>
        <v>27</v>
      </c>
      <c r="B38" s="164" t="s">
        <v>152</v>
      </c>
      <c r="E38" s="347">
        <v>0</v>
      </c>
      <c r="F38" s="164"/>
      <c r="G38" s="56">
        <f t="shared" si="6"/>
        <v>27</v>
      </c>
      <c r="H38" s="168" t="s">
        <v>97</v>
      </c>
      <c r="I38" s="148">
        <f>FIT</f>
        <v>0.35</v>
      </c>
      <c r="J38" s="354"/>
      <c r="K38" s="54">
        <f>ROUND(K37*I38,0)</f>
        <v>5108106</v>
      </c>
      <c r="Q38" s="17"/>
      <c r="S38" s="100"/>
      <c r="T38" s="20"/>
      <c r="U38" s="17">
        <f t="shared" si="9"/>
        <v>27</v>
      </c>
      <c r="V38" s="450" t="s">
        <v>109</v>
      </c>
      <c r="W38" s="484"/>
      <c r="X38" s="427">
        <f>SUM(X32:X37)</f>
        <v>-85583712.879999995</v>
      </c>
      <c r="Y38" s="58"/>
      <c r="Z38" s="58"/>
      <c r="AA38" s="58"/>
      <c r="AB38" s="58"/>
      <c r="AC38" s="58"/>
      <c r="AN38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M38" s="84"/>
      <c r="BO38" s="1"/>
      <c r="BQ38" s="130"/>
      <c r="BS38" s="17">
        <f t="shared" si="12"/>
        <v>26</v>
      </c>
      <c r="BT38" s="18" t="s">
        <v>12</v>
      </c>
      <c r="BU38" s="54">
        <v>-45370.199999999903</v>
      </c>
      <c r="BV38" s="45"/>
      <c r="BW38" s="45"/>
      <c r="BX38" s="45"/>
      <c r="BY38" s="45"/>
      <c r="BZ38" s="45"/>
      <c r="CA38" s="45"/>
      <c r="CB38" s="45"/>
      <c r="CC38" s="17">
        <f t="shared" si="13"/>
        <v>26</v>
      </c>
      <c r="CD38" s="18" t="s">
        <v>12</v>
      </c>
      <c r="CE38" s="45"/>
      <c r="CF38" s="45"/>
      <c r="CG38" s="45"/>
      <c r="CH38" s="45"/>
      <c r="CI38" s="45"/>
      <c r="CJ38" s="45"/>
      <c r="CK38" s="45">
        <f t="shared" si="23"/>
        <v>0</v>
      </c>
      <c r="CL38" s="45">
        <f t="shared" si="24"/>
        <v>-45370.199999999903</v>
      </c>
      <c r="CM38" s="17">
        <f t="shared" si="14"/>
        <v>26</v>
      </c>
      <c r="CN38" s="18" t="s">
        <v>12</v>
      </c>
      <c r="CO38" s="45">
        <f t="shared" si="25"/>
        <v>-45370.199999999903</v>
      </c>
      <c r="CP38" s="14">
        <f t="shared" si="26"/>
        <v>0</v>
      </c>
      <c r="CQ38" s="68">
        <f t="shared" si="27"/>
        <v>-45370.199999999903</v>
      </c>
    </row>
    <row r="39" spans="1:98" ht="15" customHeight="1" thickBot="1">
      <c r="A39" s="17">
        <f t="shared" si="0"/>
        <v>28</v>
      </c>
      <c r="E39" s="27"/>
      <c r="F39" s="352">
        <f>SUM(E38:E38)</f>
        <v>0</v>
      </c>
      <c r="G39" s="56">
        <f t="shared" si="6"/>
        <v>28</v>
      </c>
      <c r="H39" s="168" t="s">
        <v>56</v>
      </c>
      <c r="I39" s="164"/>
      <c r="J39" s="354"/>
      <c r="K39" s="413">
        <f>K37-K38</f>
        <v>9486482.5440640002</v>
      </c>
      <c r="Q39" s="17"/>
      <c r="S39" s="100"/>
      <c r="T39" s="20"/>
      <c r="U39" s="17">
        <f t="shared" si="9"/>
        <v>28</v>
      </c>
      <c r="V39" s="458"/>
      <c r="X39" s="465"/>
      <c r="Y39" s="58"/>
      <c r="Z39" s="58"/>
      <c r="AA39" s="58"/>
      <c r="AB39" s="58"/>
      <c r="AC39" s="58"/>
      <c r="AN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M39" s="84"/>
      <c r="BO39" s="1"/>
      <c r="BQ39" s="130"/>
      <c r="BS39" s="17">
        <f t="shared" si="12"/>
        <v>27</v>
      </c>
      <c r="BT39" s="18" t="s">
        <v>13</v>
      </c>
      <c r="BU39" s="54">
        <v>99607851.752333</v>
      </c>
      <c r="BV39" s="45">
        <f>+E44</f>
        <v>7418</v>
      </c>
      <c r="BW39" s="45">
        <f>J33</f>
        <v>585929.0856472</v>
      </c>
      <c r="BX39" s="45"/>
      <c r="BY39" s="45"/>
      <c r="BZ39" s="445">
        <f>X28+X37+X34</f>
        <v>-63777170.668813013</v>
      </c>
      <c r="CA39" s="45"/>
      <c r="CB39" s="45"/>
      <c r="CC39" s="17">
        <f t="shared" si="13"/>
        <v>27</v>
      </c>
      <c r="CD39" s="18" t="s">
        <v>13</v>
      </c>
      <c r="CE39" s="45">
        <f>AN14</f>
        <v>0</v>
      </c>
      <c r="CF39" s="45"/>
      <c r="CG39" s="45"/>
      <c r="CH39" s="45"/>
      <c r="CI39" s="45"/>
      <c r="CJ39" s="45">
        <f>BL15</f>
        <v>11031.495246659033</v>
      </c>
      <c r="CK39" s="45">
        <f t="shared" si="23"/>
        <v>-63172792.087919153</v>
      </c>
      <c r="CL39" s="45">
        <f t="shared" si="24"/>
        <v>36435059.664413847</v>
      </c>
      <c r="CM39" s="17">
        <f t="shared" si="14"/>
        <v>27</v>
      </c>
      <c r="CN39" s="18" t="s">
        <v>13</v>
      </c>
      <c r="CO39" s="45">
        <f t="shared" si="25"/>
        <v>99607851.752333</v>
      </c>
      <c r="CP39" s="96">
        <f t="shared" si="26"/>
        <v>-63172792.087919153</v>
      </c>
      <c r="CQ39" s="68">
        <f t="shared" si="27"/>
        <v>36435059.664413847</v>
      </c>
    </row>
    <row r="40" spans="1:98" ht="15" customHeight="1" thickTop="1">
      <c r="A40" s="17">
        <f t="shared" si="0"/>
        <v>29</v>
      </c>
      <c r="B40" s="168" t="s">
        <v>142</v>
      </c>
      <c r="C40" s="168"/>
      <c r="D40" s="206">
        <f>+BQ12</f>
        <v>4.6179999999999997E-3</v>
      </c>
      <c r="E40" s="67">
        <f>ROUND(F35*D40,0)</f>
        <v>894</v>
      </c>
      <c r="F40" s="45"/>
      <c r="G40" s="56">
        <f t="shared" si="6"/>
        <v>29</v>
      </c>
      <c r="H40" s="205"/>
      <c r="I40" s="194"/>
      <c r="J40" s="142"/>
      <c r="K40" s="412"/>
      <c r="Q40" s="17"/>
      <c r="S40" s="100"/>
      <c r="T40" s="20"/>
      <c r="U40" s="17">
        <f t="shared" si="9"/>
        <v>29</v>
      </c>
      <c r="V40" s="449" t="s">
        <v>166</v>
      </c>
      <c r="X40" s="294">
        <f>-X23-X29-X38</f>
        <v>58336.585326388478</v>
      </c>
      <c r="Y40" s="39"/>
      <c r="Z40" s="39"/>
      <c r="AA40" s="39"/>
      <c r="AB40" s="39"/>
      <c r="AC40" s="39"/>
      <c r="AN40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M40" s="84"/>
      <c r="BO40" s="1"/>
      <c r="BQ40" s="130"/>
      <c r="BS40" s="17">
        <f t="shared" si="12"/>
        <v>28</v>
      </c>
      <c r="BT40" s="18" t="s">
        <v>14</v>
      </c>
      <c r="BU40" s="54">
        <v>0</v>
      </c>
      <c r="BV40" s="45">
        <f>+F49</f>
        <v>64674</v>
      </c>
      <c r="BW40" s="45">
        <f>K38</f>
        <v>5108106</v>
      </c>
      <c r="BX40" s="45">
        <f>P29</f>
        <v>26413498.891834311</v>
      </c>
      <c r="BY40" s="45">
        <f>T23</f>
        <v>-18629582.804899219</v>
      </c>
      <c r="BZ40" s="45">
        <f>X41</f>
        <v>20417.804864235964</v>
      </c>
      <c r="CA40" s="45">
        <f>AC23</f>
        <v>-168945.19462729999</v>
      </c>
      <c r="CB40" s="45">
        <f>AJ27</f>
        <v>63101</v>
      </c>
      <c r="CC40" s="17">
        <f t="shared" si="13"/>
        <v>28</v>
      </c>
      <c r="CD40" s="18" t="s">
        <v>14</v>
      </c>
      <c r="CE40" s="45">
        <f>AN24</f>
        <v>5156.919319999939</v>
      </c>
      <c r="CF40" s="45"/>
      <c r="CG40" s="45">
        <f>AW18</f>
        <v>188504.54525491959</v>
      </c>
      <c r="CH40" s="45">
        <f>BB18</f>
        <v>4423.2132403048163</v>
      </c>
      <c r="CI40" s="45">
        <f>BG17</f>
        <v>41329</v>
      </c>
      <c r="CJ40" s="45">
        <f>BL20</f>
        <v>-49971</v>
      </c>
      <c r="CK40" s="45">
        <f t="shared" si="23"/>
        <v>13060712.374987252</v>
      </c>
      <c r="CL40" s="45">
        <f t="shared" si="24"/>
        <v>13060712.374987252</v>
      </c>
      <c r="CM40" s="17">
        <f t="shared" si="14"/>
        <v>28</v>
      </c>
      <c r="CN40" s="18" t="s">
        <v>14</v>
      </c>
      <c r="CO40" s="45">
        <f t="shared" si="25"/>
        <v>0</v>
      </c>
      <c r="CP40" s="96">
        <f t="shared" si="26"/>
        <v>13060712.374987252</v>
      </c>
      <c r="CQ40" s="68">
        <f t="shared" si="27"/>
        <v>13060712.374987252</v>
      </c>
    </row>
    <row r="41" spans="1:98" ht="15" customHeight="1">
      <c r="A41" s="17">
        <f t="shared" si="0"/>
        <v>30</v>
      </c>
      <c r="B41" s="168" t="s">
        <v>143</v>
      </c>
      <c r="C41" s="168"/>
      <c r="D41" s="207">
        <f>+BQ13</f>
        <v>2E-3</v>
      </c>
      <c r="E41" s="69">
        <f>ROUND(F35*D41,0)</f>
        <v>387</v>
      </c>
      <c r="F41" s="45"/>
      <c r="G41" s="56">
        <f t="shared" si="6"/>
        <v>30</v>
      </c>
      <c r="H41" s="579"/>
      <c r="I41" s="579"/>
      <c r="J41" s="579"/>
      <c r="K41" s="411"/>
      <c r="Q41" s="17"/>
      <c r="S41" s="100"/>
      <c r="T41" s="20"/>
      <c r="U41" s="17">
        <f t="shared" si="9"/>
        <v>30</v>
      </c>
      <c r="V41" s="449" t="s">
        <v>259</v>
      </c>
      <c r="X41" s="466">
        <f>X40*0.35</f>
        <v>20417.804864235964</v>
      </c>
      <c r="Y41" s="39"/>
      <c r="Z41" s="39"/>
      <c r="AA41" s="39"/>
      <c r="AB41" s="39"/>
      <c r="AC41" s="39"/>
      <c r="AN41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M41" s="84"/>
      <c r="BO41" s="1"/>
      <c r="BQ41" s="130"/>
      <c r="BS41" s="17">
        <f t="shared" si="12"/>
        <v>29</v>
      </c>
      <c r="BT41" s="2" t="s">
        <v>15</v>
      </c>
      <c r="BU41" s="46">
        <v>59998023.289999999</v>
      </c>
      <c r="BV41" s="45"/>
      <c r="BW41" s="45"/>
      <c r="BX41" s="45">
        <f>P30</f>
        <v>-26034986.449999988</v>
      </c>
      <c r="BY41" s="45"/>
      <c r="BZ41" s="45"/>
      <c r="CA41" s="45"/>
      <c r="CB41" s="46"/>
      <c r="CC41" s="17">
        <f t="shared" si="13"/>
        <v>29</v>
      </c>
      <c r="CD41" s="2" t="s">
        <v>15</v>
      </c>
      <c r="CE41" s="48"/>
      <c r="CF41" s="46"/>
      <c r="CG41" s="54"/>
      <c r="CH41" s="54"/>
      <c r="CI41" s="54"/>
      <c r="CJ41" s="54"/>
      <c r="CK41" s="45">
        <f t="shared" si="23"/>
        <v>-26034986.449999988</v>
      </c>
      <c r="CL41" s="46">
        <f t="shared" si="24"/>
        <v>33963036.840000011</v>
      </c>
      <c r="CM41" s="17">
        <f t="shared" si="14"/>
        <v>29</v>
      </c>
      <c r="CN41" s="2" t="s">
        <v>15</v>
      </c>
      <c r="CO41" s="46">
        <f t="shared" si="25"/>
        <v>59998023.289999999</v>
      </c>
      <c r="CP41" s="97">
        <f t="shared" si="26"/>
        <v>-26034986.449999988</v>
      </c>
      <c r="CQ41" s="69">
        <f t="shared" si="27"/>
        <v>33963036.840000011</v>
      </c>
    </row>
    <row r="42" spans="1:98" ht="15" customHeight="1" thickBot="1">
      <c r="A42" s="17">
        <f t="shared" si="0"/>
        <v>31</v>
      </c>
      <c r="B42" s="169" t="s">
        <v>51</v>
      </c>
      <c r="C42" s="168"/>
      <c r="D42" s="353"/>
      <c r="E42" s="354"/>
      <c r="F42" s="355">
        <f>SUM(E40:E41)</f>
        <v>1281</v>
      </c>
      <c r="G42" s="56">
        <f t="shared" si="6"/>
        <v>31</v>
      </c>
      <c r="H42" s="2" t="s">
        <v>327</v>
      </c>
      <c r="I42" s="203"/>
      <c r="J42" s="203"/>
      <c r="K42" s="203"/>
      <c r="Q42" s="17"/>
      <c r="S42" s="100"/>
      <c r="T42" s="20"/>
      <c r="U42" s="17">
        <f t="shared" si="9"/>
        <v>31</v>
      </c>
      <c r="V42" s="449" t="s">
        <v>56</v>
      </c>
      <c r="X42" s="467">
        <f>X40-X41</f>
        <v>37918.780462152514</v>
      </c>
      <c r="Y42" s="39"/>
      <c r="Z42" s="39"/>
      <c r="AA42" s="39"/>
      <c r="AB42" s="39"/>
      <c r="AC42" s="39"/>
      <c r="AN42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M42" s="84"/>
      <c r="BO42" s="1"/>
      <c r="BQ42" s="130"/>
      <c r="BR42" s="16"/>
      <c r="BS42" s="17">
        <f t="shared" si="12"/>
        <v>30</v>
      </c>
      <c r="BT42" s="18" t="s">
        <v>16</v>
      </c>
      <c r="BU42" s="44">
        <f>SUM(BU28:BU41)</f>
        <v>432882294.36904591</v>
      </c>
      <c r="BV42" s="44">
        <f t="shared" ref="BV42:CB42" si="28">SUM(BV28:BV41)</f>
        <v>73373</v>
      </c>
      <c r="BW42" s="44">
        <f t="shared" si="28"/>
        <v>5795169.0559360003</v>
      </c>
      <c r="BX42" s="44">
        <f t="shared" si="28"/>
        <v>378512.44183432311</v>
      </c>
      <c r="BY42" s="44">
        <f t="shared" si="28"/>
        <v>-18629582.804899219</v>
      </c>
      <c r="BZ42" s="44">
        <f t="shared" si="28"/>
        <v>-79762333.225220084</v>
      </c>
      <c r="CA42" s="44">
        <f t="shared" si="28"/>
        <v>313755.36145069997</v>
      </c>
      <c r="CB42" s="44">
        <f t="shared" si="28"/>
        <v>-117187</v>
      </c>
      <c r="CC42" s="17">
        <f t="shared" si="13"/>
        <v>30</v>
      </c>
      <c r="CD42" s="18" t="s">
        <v>16</v>
      </c>
      <c r="CE42" s="44">
        <f t="shared" ref="CE42:CL42" si="29">SUM(CE28:CE41)</f>
        <v>-9577.1358799998889</v>
      </c>
      <c r="CF42" s="44">
        <f t="shared" si="29"/>
        <v>9327.6062733139188</v>
      </c>
      <c r="CG42" s="44">
        <f t="shared" si="29"/>
        <v>-350079.86975913646</v>
      </c>
      <c r="CH42" s="44">
        <f t="shared" si="29"/>
        <v>-8214.5388748518017</v>
      </c>
      <c r="CI42" s="44">
        <f>SUM(CI28:CI41)</f>
        <v>-76752.849731333292</v>
      </c>
      <c r="CJ42" s="44">
        <f t="shared" si="29"/>
        <v>92802.882478862535</v>
      </c>
      <c r="CK42" s="44">
        <f t="shared" si="29"/>
        <v>-92290787.076391429</v>
      </c>
      <c r="CL42" s="44">
        <f t="shared" si="29"/>
        <v>340591507.29265451</v>
      </c>
      <c r="CM42" s="17">
        <f t="shared" si="14"/>
        <v>30</v>
      </c>
      <c r="CN42" s="18" t="s">
        <v>16</v>
      </c>
      <c r="CO42" s="44">
        <f>SUM(CO28:CO41)</f>
        <v>432882294.36904591</v>
      </c>
      <c r="CP42" s="44">
        <f>SUM(CP28:CP41)</f>
        <v>-92290787.076391429</v>
      </c>
      <c r="CQ42" s="44">
        <f>SUM(CQ28:CQ41)</f>
        <v>340591507.29265451</v>
      </c>
    </row>
    <row r="43" spans="1:98" ht="15" customHeight="1" thickTop="1">
      <c r="A43" s="17">
        <f t="shared" si="0"/>
        <v>32</v>
      </c>
      <c r="B43" s="168"/>
      <c r="C43" s="168"/>
      <c r="D43" s="356"/>
      <c r="E43" s="195"/>
      <c r="F43" s="45"/>
      <c r="G43" s="56">
        <f t="shared" si="6"/>
        <v>32</v>
      </c>
      <c r="H43" s="2" t="s">
        <v>328</v>
      </c>
      <c r="I43" s="203"/>
      <c r="J43" s="203"/>
      <c r="K43" s="203"/>
      <c r="Q43" s="17"/>
      <c r="S43" s="100"/>
      <c r="T43" s="20"/>
      <c r="W43" s="58"/>
      <c r="X43" s="58"/>
      <c r="Y43" s="39"/>
      <c r="Z43" s="39"/>
      <c r="AA43" s="39"/>
      <c r="AB43" s="39"/>
      <c r="AC43" s="39"/>
      <c r="AN43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M43" s="84"/>
      <c r="BO43" s="1"/>
      <c r="BQ43" s="130"/>
      <c r="BR43" s="73"/>
      <c r="BS43" s="17">
        <f t="shared" si="12"/>
        <v>31</v>
      </c>
      <c r="BU43" s="27"/>
      <c r="BV43" s="27"/>
      <c r="BW43" s="27"/>
      <c r="BX43" s="27"/>
      <c r="BY43" s="27"/>
      <c r="BZ43" s="27"/>
      <c r="CA43" s="27"/>
      <c r="CB43" s="27"/>
      <c r="CC43" s="17">
        <f t="shared" si="13"/>
        <v>31</v>
      </c>
      <c r="CE43" s="27"/>
      <c r="CF43" s="27"/>
      <c r="CG43" s="27"/>
      <c r="CH43" s="27"/>
      <c r="CI43" s="27"/>
      <c r="CJ43" s="27"/>
      <c r="CK43" s="27"/>
      <c r="CL43" s="27"/>
      <c r="CM43" s="17">
        <f t="shared" si="14"/>
        <v>31</v>
      </c>
      <c r="CO43" s="27"/>
      <c r="CP43" s="27"/>
      <c r="CQ43" s="27"/>
    </row>
    <row r="44" spans="1:98" ht="15" customHeight="1">
      <c r="A44" s="17">
        <f t="shared" si="0"/>
        <v>33</v>
      </c>
      <c r="B44" s="168" t="s">
        <v>144</v>
      </c>
      <c r="C44" s="168"/>
      <c r="D44" s="206">
        <f>+BQ14</f>
        <v>3.8342000000000001E-2</v>
      </c>
      <c r="E44" s="357">
        <f>ROUND(F35*D44,0)</f>
        <v>7418</v>
      </c>
      <c r="F44" s="45"/>
      <c r="G44" s="56">
        <f t="shared" si="6"/>
        <v>33</v>
      </c>
      <c r="H44" s="2" t="s">
        <v>329</v>
      </c>
      <c r="Q44" s="17"/>
      <c r="S44" s="100"/>
      <c r="T44" s="20"/>
      <c r="W44" s="58"/>
      <c r="X44" s="282"/>
      <c r="Y44" s="39"/>
      <c r="Z44" s="39"/>
      <c r="AA44" s="39"/>
      <c r="AB44" s="39"/>
      <c r="AC44" s="39"/>
      <c r="AN44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M44" s="84"/>
      <c r="BO44" s="1"/>
      <c r="BQ44" s="130"/>
      <c r="BR44" s="3"/>
      <c r="BS44" s="17">
        <f t="shared" si="12"/>
        <v>32</v>
      </c>
      <c r="BT44" s="18" t="s">
        <v>17</v>
      </c>
      <c r="BU44" s="13">
        <f t="shared" ref="BU44:CB44" si="30">BU17-BU26-BU42</f>
        <v>111356453.54095513</v>
      </c>
      <c r="BV44" s="13">
        <f t="shared" si="30"/>
        <v>120109.28592866016</v>
      </c>
      <c r="BW44" s="13">
        <f t="shared" si="30"/>
        <v>9486482.5440640002</v>
      </c>
      <c r="BX44" s="13">
        <f t="shared" si="30"/>
        <v>-378512.44183432311</v>
      </c>
      <c r="BY44" s="13">
        <f t="shared" si="30"/>
        <v>18629582.804899219</v>
      </c>
      <c r="BZ44" s="13">
        <f t="shared" si="30"/>
        <v>37918.780462175608</v>
      </c>
      <c r="CA44" s="13">
        <f t="shared" si="30"/>
        <v>-313755.36145069997</v>
      </c>
      <c r="CB44" s="13">
        <f t="shared" si="30"/>
        <v>117187</v>
      </c>
      <c r="CC44" s="17">
        <f t="shared" si="13"/>
        <v>32</v>
      </c>
      <c r="CD44" s="18" t="s">
        <v>17</v>
      </c>
      <c r="CE44" s="13">
        <f t="shared" ref="CE44:CL44" si="31">CE17-CE26-CE42</f>
        <v>9577.1358799998889</v>
      </c>
      <c r="CF44" s="13">
        <f t="shared" si="31"/>
        <v>-9327.6062733139188</v>
      </c>
      <c r="CG44" s="13">
        <f>CG17-CG26-CG42</f>
        <v>350079.86975913646</v>
      </c>
      <c r="CH44" s="13">
        <f>CH17-CH26-CH42</f>
        <v>8214.5388748518017</v>
      </c>
      <c r="CI44" s="13">
        <f>CI17-CI26-CI42</f>
        <v>76752.849731333292</v>
      </c>
      <c r="CJ44" s="13">
        <f>CJ17-CJ26-CJ42</f>
        <v>-92802.882478862535</v>
      </c>
      <c r="CK44" s="13">
        <f t="shared" si="31"/>
        <v>28041506.517562181</v>
      </c>
      <c r="CL44" s="13">
        <f t="shared" si="31"/>
        <v>139397960.05851722</v>
      </c>
      <c r="CM44" s="17">
        <f t="shared" si="14"/>
        <v>32</v>
      </c>
      <c r="CN44" s="2" t="str">
        <f>BT44</f>
        <v>NET OPERATING INCOME</v>
      </c>
      <c r="CO44" s="13">
        <f>CO17-CO26-CO42</f>
        <v>111356453.54095513</v>
      </c>
      <c r="CP44" s="13">
        <f>CP17-CP26-CP42</f>
        <v>28041506.517562166</v>
      </c>
      <c r="CQ44" s="13">
        <f>CQ17-CQ26-CQ42</f>
        <v>139397960.05851722</v>
      </c>
    </row>
    <row r="45" spans="1:98" ht="15" customHeight="1">
      <c r="A45" s="17">
        <f t="shared" si="0"/>
        <v>34</v>
      </c>
      <c r="B45" s="169" t="s">
        <v>145</v>
      </c>
      <c r="C45" s="168"/>
      <c r="D45" s="164"/>
      <c r="E45" s="195"/>
      <c r="F45" s="358">
        <f>SUM(E44:E44)</f>
        <v>7418</v>
      </c>
      <c r="G45" s="56">
        <f t="shared" si="6"/>
        <v>34</v>
      </c>
      <c r="H45" s="2" t="s">
        <v>330</v>
      </c>
      <c r="I45" s="203"/>
      <c r="J45" s="203"/>
      <c r="K45" s="203"/>
      <c r="Q45" s="17"/>
      <c r="S45" s="100"/>
      <c r="T45" s="20"/>
      <c r="V45" s="58"/>
      <c r="W45" s="58"/>
      <c r="X45" s="282"/>
      <c r="Y45" s="39"/>
      <c r="Z45" s="39"/>
      <c r="AA45" s="39"/>
      <c r="AB45" s="39"/>
      <c r="AC45" s="39"/>
      <c r="AN45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M45" s="84"/>
      <c r="BO45" s="1"/>
      <c r="BQ45" s="130"/>
      <c r="BR45" s="53"/>
      <c r="BS45" s="17">
        <f t="shared" si="12"/>
        <v>33</v>
      </c>
      <c r="BU45" s="27"/>
      <c r="BV45" s="27"/>
      <c r="BW45" s="27"/>
      <c r="BX45" s="27"/>
      <c r="BY45" s="27"/>
      <c r="BZ45" s="27"/>
      <c r="CA45" s="27"/>
      <c r="CB45" s="341" t="s">
        <v>20</v>
      </c>
      <c r="CC45" s="17">
        <f t="shared" si="13"/>
        <v>33</v>
      </c>
      <c r="CE45" s="27"/>
      <c r="CF45" s="341"/>
      <c r="CG45" s="341"/>
      <c r="CH45" s="341"/>
      <c r="CI45" s="341"/>
      <c r="CJ45" s="341"/>
      <c r="CK45" s="24"/>
      <c r="CL45" s="24"/>
      <c r="CM45" s="17">
        <f t="shared" si="14"/>
        <v>33</v>
      </c>
      <c r="CN45" s="18"/>
      <c r="CO45" s="28"/>
      <c r="CP45" s="28"/>
      <c r="CQ45" s="28"/>
    </row>
    <row r="46" spans="1:98" ht="15" customHeight="1">
      <c r="A46" s="17">
        <f t="shared" si="0"/>
        <v>35</v>
      </c>
      <c r="B46" s="168"/>
      <c r="C46" s="168"/>
      <c r="D46" s="164"/>
      <c r="E46" s="164"/>
      <c r="F46" s="45"/>
      <c r="G46" s="56"/>
      <c r="S46" s="100"/>
      <c r="T46" s="20"/>
      <c r="U46" s="39"/>
      <c r="V46" s="39"/>
      <c r="W46" s="39"/>
      <c r="X46" s="282"/>
      <c r="Y46" s="58"/>
      <c r="Z46" s="58"/>
      <c r="AA46" s="58"/>
      <c r="AB46" s="58"/>
      <c r="AC46" s="58"/>
      <c r="AN4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M46" s="84"/>
      <c r="BO46" s="1"/>
      <c r="BQ46" s="130"/>
      <c r="BR46" s="53"/>
      <c r="BS46" s="17">
        <f t="shared" si="12"/>
        <v>34</v>
      </c>
      <c r="BT46" s="18" t="s">
        <v>18</v>
      </c>
      <c r="BU46" s="13">
        <f>BU57</f>
        <v>1706005751.3643975</v>
      </c>
      <c r="BV46" s="27"/>
      <c r="BW46" s="27"/>
      <c r="BX46" s="27"/>
      <c r="BY46" s="27"/>
      <c r="BZ46" s="27">
        <v>0</v>
      </c>
      <c r="CA46" s="27"/>
      <c r="CB46" s="342"/>
      <c r="CC46" s="17">
        <f t="shared" si="13"/>
        <v>34</v>
      </c>
      <c r="CD46" s="18" t="s">
        <v>18</v>
      </c>
      <c r="CE46" s="27"/>
      <c r="CF46" s="47"/>
      <c r="CG46" s="47"/>
      <c r="CH46" s="47"/>
      <c r="CI46" s="47"/>
      <c r="CJ46" s="47"/>
      <c r="CK46" s="27">
        <f>SUM(BV46:CH46)-CC46</f>
        <v>0</v>
      </c>
      <c r="CL46" s="27">
        <f>BU46+CK46</f>
        <v>1706005751.3643975</v>
      </c>
      <c r="CM46" s="17">
        <f t="shared" si="14"/>
        <v>34</v>
      </c>
      <c r="CN46" s="18" t="s">
        <v>18</v>
      </c>
      <c r="CO46" s="27">
        <f>BU46</f>
        <v>1706005751.3643975</v>
      </c>
      <c r="CP46" s="103">
        <f>CK46</f>
        <v>0</v>
      </c>
      <c r="CQ46" s="27">
        <f>+CO46+CP46</f>
        <v>1706005751.3643975</v>
      </c>
    </row>
    <row r="47" spans="1:98" ht="15" customHeight="1">
      <c r="A47" s="17">
        <f t="shared" si="0"/>
        <v>36</v>
      </c>
      <c r="B47" s="168" t="s">
        <v>96</v>
      </c>
      <c r="C47" s="168"/>
      <c r="D47" s="164"/>
      <c r="E47" s="354"/>
      <c r="F47" s="196">
        <f>F35-F39-F42-F45</f>
        <v>184783.28592866016</v>
      </c>
      <c r="G47" s="56"/>
      <c r="H47" s="203"/>
      <c r="I47" s="203"/>
      <c r="J47" s="203"/>
      <c r="K47" s="203"/>
      <c r="S47" s="100"/>
      <c r="T47" s="20"/>
      <c r="U47" s="39"/>
      <c r="V47" s="39"/>
      <c r="W47" s="39"/>
      <c r="X47" s="282"/>
      <c r="Y47" s="58"/>
      <c r="Z47" s="58"/>
      <c r="AA47" s="58"/>
      <c r="AB47" s="58"/>
      <c r="AC47" s="58"/>
      <c r="AN47"/>
      <c r="BM47" s="84"/>
      <c r="BO47" s="1"/>
      <c r="BQ47" s="130"/>
      <c r="BR47" s="53"/>
      <c r="BS47" s="17">
        <f t="shared" si="12"/>
        <v>35</v>
      </c>
      <c r="CB47" s="21"/>
      <c r="CC47" s="17">
        <f t="shared" si="13"/>
        <v>35</v>
      </c>
      <c r="CF47" s="1"/>
      <c r="CG47" s="1"/>
      <c r="CH47" s="1"/>
      <c r="CI47" s="1"/>
      <c r="CJ47" s="1"/>
      <c r="CK47" s="24"/>
      <c r="CL47" s="24"/>
      <c r="CM47" s="17">
        <f t="shared" si="14"/>
        <v>35</v>
      </c>
    </row>
    <row r="48" spans="1:98" ht="15" customHeight="1">
      <c r="A48" s="17">
        <f t="shared" si="0"/>
        <v>37</v>
      </c>
      <c r="B48" s="168"/>
      <c r="C48" s="168"/>
      <c r="D48" s="164"/>
      <c r="E48" s="354"/>
      <c r="F48" s="354"/>
      <c r="G48" s="56"/>
      <c r="H48" s="203"/>
      <c r="I48" s="203"/>
      <c r="J48" s="203"/>
      <c r="K48" s="203"/>
      <c r="U48" s="39"/>
      <c r="V48" s="39"/>
      <c r="W48" s="39"/>
      <c r="X48" s="39"/>
      <c r="Y48" s="58"/>
      <c r="Z48" s="58"/>
      <c r="AA48" s="58"/>
      <c r="AB48" s="58"/>
      <c r="AC48" s="58"/>
      <c r="AK48" s="17"/>
      <c r="AL48" s="83"/>
      <c r="AM48" s="1"/>
      <c r="AN48"/>
      <c r="AT48" s="39"/>
      <c r="AU48" s="39"/>
      <c r="AV48" s="39"/>
      <c r="BM48" s="84"/>
      <c r="BO48" s="1"/>
      <c r="BQ48" s="130"/>
      <c r="BR48" s="74"/>
      <c r="BS48" s="17">
        <f t="shared" si="12"/>
        <v>36</v>
      </c>
      <c r="BT48" s="18" t="s">
        <v>19</v>
      </c>
      <c r="BU48" s="343">
        <f>BU44/BU46</f>
        <v>6.5273199373388116E-2</v>
      </c>
      <c r="BZ48" s="50"/>
      <c r="CA48" s="50"/>
      <c r="CB48" s="1"/>
      <c r="CC48" s="17">
        <f t="shared" si="13"/>
        <v>36</v>
      </c>
      <c r="CD48" s="18" t="s">
        <v>19</v>
      </c>
      <c r="CF48" s="1"/>
      <c r="CG48" s="1"/>
      <c r="CH48" s="1"/>
      <c r="CI48" s="1"/>
      <c r="CJ48" s="1"/>
      <c r="CL48" s="53">
        <f>CL44/CL46</f>
        <v>8.1710134884968658E-2</v>
      </c>
      <c r="CM48" s="17">
        <f t="shared" si="14"/>
        <v>36</v>
      </c>
      <c r="CN48" s="18" t="s">
        <v>19</v>
      </c>
      <c r="CO48" s="53">
        <f>BU48</f>
        <v>6.5273199373388116E-2</v>
      </c>
      <c r="CQ48" s="53">
        <f>CQ44/CQ46</f>
        <v>8.1710134884968658E-2</v>
      </c>
    </row>
    <row r="49" spans="1:96" ht="15" customHeight="1">
      <c r="A49" s="17">
        <f t="shared" si="0"/>
        <v>38</v>
      </c>
      <c r="B49" s="168" t="s">
        <v>97</v>
      </c>
      <c r="C49" s="168"/>
      <c r="D49" s="136">
        <f>FIT</f>
        <v>0.35</v>
      </c>
      <c r="E49" s="354"/>
      <c r="F49" s="54">
        <f>ROUND(F47*D49,0)</f>
        <v>64674</v>
      </c>
      <c r="G49" s="56"/>
      <c r="Q49" s="17"/>
      <c r="U49" s="39"/>
      <c r="V49" s="39"/>
      <c r="W49" s="39"/>
      <c r="X49" s="39"/>
      <c r="Y49" s="58"/>
      <c r="Z49" s="58"/>
      <c r="AA49" s="58"/>
      <c r="AB49" s="58"/>
      <c r="AC49" s="58"/>
      <c r="AN49"/>
      <c r="AT49" s="39"/>
      <c r="AU49" s="39"/>
      <c r="AV49" s="39"/>
      <c r="BM49" s="84"/>
      <c r="BO49" s="1"/>
      <c r="BQ49" s="130"/>
      <c r="BS49" s="17">
        <f t="shared" si="12"/>
        <v>37</v>
      </c>
      <c r="CC49" s="17">
        <f t="shared" si="13"/>
        <v>37</v>
      </c>
      <c r="CM49" s="17">
        <f t="shared" si="14"/>
        <v>37</v>
      </c>
      <c r="CO49" s="71"/>
      <c r="CQ49" s="71"/>
    </row>
    <row r="50" spans="1:96" ht="15" customHeight="1" thickBot="1">
      <c r="A50" s="17">
        <f t="shared" si="0"/>
        <v>39</v>
      </c>
      <c r="B50" s="168" t="s">
        <v>56</v>
      </c>
      <c r="C50" s="168"/>
      <c r="D50" s="164"/>
      <c r="E50" s="354"/>
      <c r="F50" s="413">
        <f>F47-F49</f>
        <v>120109.28592866016</v>
      </c>
      <c r="G50" s="56"/>
      <c r="H50" s="203"/>
      <c r="I50" s="203"/>
      <c r="J50" s="203"/>
      <c r="K50" s="203"/>
      <c r="Q50" s="17"/>
      <c r="U50" s="39"/>
      <c r="V50" s="39"/>
      <c r="W50" s="39"/>
      <c r="X50" s="39"/>
      <c r="Y50" s="58"/>
      <c r="Z50" s="58"/>
      <c r="AA50" s="58"/>
      <c r="AB50" s="58"/>
      <c r="AC50" s="58"/>
      <c r="AK50" s="17"/>
      <c r="AN50"/>
      <c r="AT50" s="39"/>
      <c r="AU50" s="39"/>
      <c r="AV50" s="39"/>
      <c r="BM50" s="84"/>
      <c r="BO50" s="1"/>
      <c r="BQ50" s="130"/>
      <c r="BS50" s="17">
        <f t="shared" si="12"/>
        <v>38</v>
      </c>
      <c r="BT50" s="2" t="s">
        <v>69</v>
      </c>
      <c r="BU50" s="16"/>
      <c r="CB50" s="1"/>
      <c r="CC50" s="17">
        <f t="shared" si="13"/>
        <v>38</v>
      </c>
      <c r="CD50" s="2" t="s">
        <v>69</v>
      </c>
      <c r="CF50" s="1"/>
      <c r="CG50" s="1"/>
      <c r="CH50" s="1"/>
      <c r="CI50" s="1"/>
      <c r="CJ50" s="1"/>
      <c r="CL50" s="24"/>
      <c r="CM50" s="17">
        <f t="shared" si="14"/>
        <v>38</v>
      </c>
      <c r="CN50" s="2" t="s">
        <v>69</v>
      </c>
    </row>
    <row r="51" spans="1:96" ht="15" customHeight="1" thickTop="1">
      <c r="A51" s="17">
        <f t="shared" si="0"/>
        <v>40</v>
      </c>
      <c r="F51" s="54"/>
      <c r="G51" s="56"/>
      <c r="H51" s="203"/>
      <c r="I51" s="203"/>
      <c r="J51" s="203"/>
      <c r="K51" s="203"/>
      <c r="Q51" s="1"/>
      <c r="S51" s="100"/>
      <c r="T51" s="20"/>
      <c r="U51" s="39"/>
      <c r="V51" s="39"/>
      <c r="W51" s="39"/>
      <c r="X51" s="39"/>
      <c r="Y51" s="58"/>
      <c r="Z51" s="58"/>
      <c r="AA51" s="58"/>
      <c r="AB51" s="58"/>
      <c r="AC51" s="58"/>
      <c r="AK51" s="17"/>
      <c r="AN51"/>
      <c r="BI51" s="157"/>
      <c r="BM51" s="84"/>
      <c r="BO51" s="1"/>
      <c r="BQ51" s="130"/>
      <c r="BR51" s="49"/>
      <c r="BS51" s="17">
        <f t="shared" si="12"/>
        <v>39</v>
      </c>
      <c r="BT51" s="104" t="s">
        <v>70</v>
      </c>
      <c r="BU51" s="13">
        <f>'2.01 GRB'!D19</f>
        <v>3428724871</v>
      </c>
      <c r="BV51" s="5"/>
      <c r="BW51" s="5">
        <v>0</v>
      </c>
      <c r="BX51" s="5">
        <v>0</v>
      </c>
      <c r="BY51" s="5">
        <v>0</v>
      </c>
      <c r="BZ51" s="5">
        <f>+BZ46</f>
        <v>0</v>
      </c>
      <c r="CA51" s="5"/>
      <c r="CB51" s="5">
        <v>0</v>
      </c>
      <c r="CC51" s="17">
        <f t="shared" si="13"/>
        <v>39</v>
      </c>
      <c r="CD51" s="104" t="s">
        <v>70</v>
      </c>
      <c r="CE51" s="5">
        <v>0</v>
      </c>
      <c r="CF51" s="5">
        <v>0</v>
      </c>
      <c r="CG51" s="5">
        <v>0</v>
      </c>
      <c r="CH51" s="5">
        <v>0</v>
      </c>
      <c r="CI51" s="5"/>
      <c r="CJ51" s="5">
        <v>0</v>
      </c>
      <c r="CK51" s="5">
        <f>SUM(BV51:CH51)-CC51</f>
        <v>0</v>
      </c>
      <c r="CL51" s="5">
        <f>+CK51+BU51</f>
        <v>3428724871</v>
      </c>
      <c r="CM51" s="17">
        <f t="shared" si="14"/>
        <v>39</v>
      </c>
      <c r="CN51" s="104" t="s">
        <v>70</v>
      </c>
      <c r="CO51" s="13">
        <f>+BU51</f>
        <v>3428724871</v>
      </c>
      <c r="CP51" s="6">
        <f>+CK51</f>
        <v>0</v>
      </c>
      <c r="CQ51" s="5">
        <f>+CP51+CO51</f>
        <v>3428724871</v>
      </c>
    </row>
    <row r="52" spans="1:96" ht="15" customHeight="1">
      <c r="A52" s="17">
        <f t="shared" si="0"/>
        <v>41</v>
      </c>
      <c r="B52" s="169"/>
      <c r="G52" s="56"/>
      <c r="Q52" s="1"/>
      <c r="S52" s="100"/>
      <c r="T52" s="20"/>
      <c r="V52" s="58"/>
      <c r="W52" s="58"/>
      <c r="X52" s="58"/>
      <c r="Y52" s="58"/>
      <c r="Z52" s="58"/>
      <c r="AA52" s="58"/>
      <c r="AB52" s="58"/>
      <c r="AC52" s="58"/>
      <c r="AK52" s="17"/>
      <c r="AN52"/>
      <c r="BM52" s="84"/>
      <c r="BO52" s="1"/>
      <c r="BQ52" s="130"/>
      <c r="BR52" s="15"/>
      <c r="BS52" s="17">
        <f t="shared" si="12"/>
        <v>40</v>
      </c>
      <c r="BT52" s="9" t="s">
        <v>71</v>
      </c>
      <c r="BU52" s="48">
        <f>'2.01 GRB'!D21+'2.01 GRB'!D22</f>
        <v>-1294648679</v>
      </c>
      <c r="BV52" s="7"/>
      <c r="BW52" s="7"/>
      <c r="BX52" s="7"/>
      <c r="BY52" s="7"/>
      <c r="BZ52" s="7"/>
      <c r="CA52" s="7"/>
      <c r="CB52" s="7"/>
      <c r="CC52" s="17">
        <f t="shared" si="13"/>
        <v>40</v>
      </c>
      <c r="CD52" s="9" t="s">
        <v>71</v>
      </c>
      <c r="CE52" s="7"/>
      <c r="CF52" s="7"/>
      <c r="CG52" s="7"/>
      <c r="CH52" s="7"/>
      <c r="CI52" s="7"/>
      <c r="CJ52" s="7"/>
      <c r="CK52" s="143">
        <f>SUM(BV52:CH52)-CC52</f>
        <v>0</v>
      </c>
      <c r="CL52" s="7">
        <f>+CK52+BU52</f>
        <v>-1294648679</v>
      </c>
      <c r="CM52" s="17">
        <f t="shared" si="14"/>
        <v>40</v>
      </c>
      <c r="CN52" s="9" t="s">
        <v>71</v>
      </c>
      <c r="CO52" s="48">
        <f>+BU52</f>
        <v>-1294648679</v>
      </c>
      <c r="CP52" s="7">
        <f>+CK52</f>
        <v>0</v>
      </c>
      <c r="CQ52" s="7">
        <f>+CP52+CO52</f>
        <v>-1294648679</v>
      </c>
    </row>
    <row r="53" spans="1:96" ht="15" customHeight="1">
      <c r="A53" s="17">
        <f t="shared" si="0"/>
        <v>42</v>
      </c>
      <c r="B53" s="169"/>
      <c r="G53" s="173"/>
      <c r="R53" s="1"/>
      <c r="S53" s="1"/>
      <c r="T53" s="1"/>
      <c r="V53" s="58"/>
      <c r="W53" s="58"/>
      <c r="X53" s="58"/>
      <c r="Y53" s="58"/>
      <c r="Z53" s="58"/>
      <c r="AA53" s="58"/>
      <c r="AB53" s="58"/>
      <c r="AC53" s="58"/>
      <c r="AN53"/>
      <c r="BM53" s="84"/>
      <c r="BO53" s="1"/>
      <c r="BQ53" s="130"/>
      <c r="BR53" s="15"/>
      <c r="BS53" s="17">
        <f t="shared" si="12"/>
        <v>41</v>
      </c>
      <c r="BT53" s="9" t="s">
        <v>72</v>
      </c>
      <c r="BU53" s="48">
        <f>'2.01 GRB'!D25</f>
        <v>-489892743</v>
      </c>
      <c r="BV53" s="8"/>
      <c r="BW53" s="8"/>
      <c r="BX53" s="8"/>
      <c r="BY53" s="8"/>
      <c r="BZ53" s="8"/>
      <c r="CA53" s="8"/>
      <c r="CB53" s="8"/>
      <c r="CC53" s="17">
        <f t="shared" si="13"/>
        <v>41</v>
      </c>
      <c r="CD53" s="9" t="s">
        <v>72</v>
      </c>
      <c r="CE53" s="8"/>
      <c r="CF53" s="8"/>
      <c r="CG53" s="8"/>
      <c r="CH53" s="8"/>
      <c r="CI53" s="8"/>
      <c r="CJ53" s="8"/>
      <c r="CK53" s="143">
        <f>SUM(BV53:CH53)-CC53</f>
        <v>0</v>
      </c>
      <c r="CL53" s="7">
        <f>+CK53+BU53</f>
        <v>-489892743</v>
      </c>
      <c r="CM53" s="17">
        <f t="shared" si="14"/>
        <v>41</v>
      </c>
      <c r="CN53" s="9" t="s">
        <v>72</v>
      </c>
      <c r="CO53" s="145">
        <f>+BU53</f>
        <v>-489892743</v>
      </c>
      <c r="CP53" s="8">
        <f>+CK53</f>
        <v>0</v>
      </c>
      <c r="CQ53" s="8">
        <f>+CP53+CO53</f>
        <v>-489892743</v>
      </c>
    </row>
    <row r="54" spans="1:96" ht="15" customHeight="1">
      <c r="A54" s="17">
        <f t="shared" si="0"/>
        <v>43</v>
      </c>
      <c r="B54" s="169"/>
      <c r="G54" s="173"/>
      <c r="H54" s="203"/>
      <c r="I54" s="203"/>
      <c r="J54" s="203"/>
      <c r="K54" s="203"/>
      <c r="L54" s="1"/>
      <c r="R54" s="1"/>
      <c r="S54" s="1"/>
      <c r="T54" s="1"/>
      <c r="V54" s="58"/>
      <c r="W54" s="58"/>
      <c r="X54" s="58"/>
      <c r="Y54" s="58"/>
      <c r="Z54" s="58"/>
      <c r="AA54" s="58"/>
      <c r="AB54" s="58"/>
      <c r="AC54" s="58"/>
      <c r="AK54" s="17"/>
      <c r="AN54"/>
      <c r="BM54" s="17"/>
      <c r="BO54" s="74"/>
      <c r="BP54" s="53"/>
      <c r="BQ54" s="74"/>
      <c r="BR54" s="15"/>
      <c r="BS54" s="17">
        <f t="shared" si="12"/>
        <v>42</v>
      </c>
      <c r="BT54" s="9" t="s">
        <v>77</v>
      </c>
      <c r="BU54" s="48">
        <f>'2.01 GRB'!D23+'2.01 GRB'!D24+'2.01 GRB'!D26+'2.01 GRB'!D27</f>
        <v>-2690326.6825212911</v>
      </c>
      <c r="BV54" s="10"/>
      <c r="BW54" s="10"/>
      <c r="BX54" s="10"/>
      <c r="BY54" s="10"/>
      <c r="BZ54" s="10"/>
      <c r="CA54" s="10"/>
      <c r="CB54" s="10"/>
      <c r="CC54" s="17">
        <f t="shared" si="13"/>
        <v>42</v>
      </c>
      <c r="CD54" s="9" t="s">
        <v>77</v>
      </c>
      <c r="CE54" s="10"/>
      <c r="CF54" s="10"/>
      <c r="CG54" s="10"/>
      <c r="CH54" s="10"/>
      <c r="CI54" s="10"/>
      <c r="CJ54" s="10"/>
      <c r="CK54" s="144">
        <f>SUM(BV54:CH54)-CC54</f>
        <v>0</v>
      </c>
      <c r="CL54" s="10">
        <f>+CK54+BU54</f>
        <v>-2690326.6825212911</v>
      </c>
      <c r="CM54" s="17">
        <f t="shared" si="14"/>
        <v>42</v>
      </c>
      <c r="CN54" s="9" t="s">
        <v>77</v>
      </c>
      <c r="CO54" s="51">
        <f>+BU54</f>
        <v>-2690326.6825212911</v>
      </c>
      <c r="CP54" s="10">
        <f>+CK54</f>
        <v>0</v>
      </c>
      <c r="CQ54" s="10">
        <f>+CP54+CO54</f>
        <v>-2690326.6825212911</v>
      </c>
    </row>
    <row r="55" spans="1:96" ht="15" customHeight="1">
      <c r="A55" s="17">
        <f t="shared" si="0"/>
        <v>44</v>
      </c>
      <c r="B55" s="169"/>
      <c r="G55" s="295"/>
      <c r="L55" s="1"/>
      <c r="V55" s="58"/>
      <c r="W55" s="58"/>
      <c r="X55" s="58"/>
      <c r="Y55" s="58"/>
      <c r="Z55" s="58"/>
      <c r="AA55" s="58"/>
      <c r="AB55" s="58"/>
      <c r="AC55" s="58"/>
      <c r="AK55" s="17"/>
      <c r="AL55" s="1"/>
      <c r="AM55" s="1"/>
      <c r="AN55"/>
      <c r="BM55" s="17"/>
      <c r="BR55" s="15"/>
      <c r="BS55" s="17">
        <f t="shared" si="12"/>
        <v>43</v>
      </c>
      <c r="BT55" s="9" t="s">
        <v>75</v>
      </c>
      <c r="BU55" s="418">
        <f t="shared" ref="BU55:CB55" si="32">SUM(BU51:BU54)</f>
        <v>1641493122.3174787</v>
      </c>
      <c r="BV55" s="6"/>
      <c r="BW55" s="6">
        <f t="shared" si="32"/>
        <v>0</v>
      </c>
      <c r="BX55" s="6">
        <f t="shared" si="32"/>
        <v>0</v>
      </c>
      <c r="BY55" s="6">
        <f t="shared" si="32"/>
        <v>0</v>
      </c>
      <c r="BZ55" s="6">
        <f t="shared" si="32"/>
        <v>0</v>
      </c>
      <c r="CA55" s="6"/>
      <c r="CB55" s="6">
        <f t="shared" si="32"/>
        <v>0</v>
      </c>
      <c r="CC55" s="17">
        <f t="shared" si="13"/>
        <v>43</v>
      </c>
      <c r="CD55" s="9" t="s">
        <v>75</v>
      </c>
      <c r="CE55" s="6">
        <f t="shared" ref="CE55:CL55" si="33">SUM(CE51:CE54)</f>
        <v>0</v>
      </c>
      <c r="CF55" s="6">
        <f t="shared" si="33"/>
        <v>0</v>
      </c>
      <c r="CG55" s="6">
        <f t="shared" si="33"/>
        <v>0</v>
      </c>
      <c r="CH55" s="6">
        <f t="shared" si="33"/>
        <v>0</v>
      </c>
      <c r="CI55" s="6"/>
      <c r="CJ55" s="6">
        <f t="shared" si="33"/>
        <v>0</v>
      </c>
      <c r="CK55" s="6">
        <f t="shared" si="33"/>
        <v>0</v>
      </c>
      <c r="CL55" s="6">
        <f t="shared" si="33"/>
        <v>1641493122.3174787</v>
      </c>
      <c r="CM55" s="17">
        <f t="shared" si="14"/>
        <v>43</v>
      </c>
      <c r="CN55" s="9" t="s">
        <v>75</v>
      </c>
      <c r="CO55" s="6">
        <f>SUM(CO51:CO54)</f>
        <v>1641493122.3174787</v>
      </c>
      <c r="CP55" s="6">
        <f>SUM(CP51:CP54)</f>
        <v>0</v>
      </c>
      <c r="CQ55" s="6">
        <f>SUM(CQ51:CQ54)</f>
        <v>1641493122.3174787</v>
      </c>
    </row>
    <row r="56" spans="1:96" ht="15" customHeight="1">
      <c r="G56" s="295"/>
      <c r="H56" s="203"/>
      <c r="I56" s="203"/>
      <c r="J56" s="203"/>
      <c r="K56" s="203"/>
      <c r="L56" s="1"/>
      <c r="V56" s="58"/>
      <c r="W56" s="58"/>
      <c r="X56" s="58"/>
      <c r="Y56" s="58"/>
      <c r="Z56" s="58"/>
      <c r="AA56" s="58"/>
      <c r="AB56" s="58"/>
      <c r="AC56" s="58"/>
      <c r="AK56" s="17"/>
      <c r="AL56" s="1"/>
      <c r="AM56" s="105"/>
      <c r="AN56"/>
      <c r="BM56" s="39"/>
      <c r="BN56" s="39"/>
      <c r="BO56" s="39"/>
      <c r="BP56" s="39"/>
      <c r="BQ56" s="39"/>
      <c r="BR56" s="15"/>
      <c r="BS56" s="17">
        <f t="shared" si="12"/>
        <v>44</v>
      </c>
      <c r="BT56" s="9" t="s">
        <v>73</v>
      </c>
      <c r="BU56" s="48">
        <f>'2.01 GRB'!D31</f>
        <v>64512629.046918951</v>
      </c>
      <c r="BV56" s="10"/>
      <c r="BW56" s="10"/>
      <c r="BX56" s="10"/>
      <c r="BY56" s="10"/>
      <c r="BZ56" s="10"/>
      <c r="CA56" s="10"/>
      <c r="CB56" s="10"/>
      <c r="CC56" s="17">
        <f t="shared" si="13"/>
        <v>44</v>
      </c>
      <c r="CD56" s="9" t="s">
        <v>73</v>
      </c>
      <c r="CE56" s="10"/>
      <c r="CF56" s="10"/>
      <c r="CG56" s="10"/>
      <c r="CH56" s="10"/>
      <c r="CI56" s="10"/>
      <c r="CJ56" s="10"/>
      <c r="CK56" s="10">
        <f>SUM(BV56:CH56)-CC56</f>
        <v>0</v>
      </c>
      <c r="CL56" s="10">
        <f>+CK56+BU56</f>
        <v>64512629.046918951</v>
      </c>
      <c r="CM56" s="17">
        <f t="shared" si="14"/>
        <v>44</v>
      </c>
      <c r="CN56" s="9" t="s">
        <v>73</v>
      </c>
      <c r="CO56" s="51">
        <f>+BU56</f>
        <v>64512629.046918951</v>
      </c>
      <c r="CP56" s="10">
        <f>+CK56</f>
        <v>0</v>
      </c>
      <c r="CQ56" s="10">
        <f>+CP56+CO56</f>
        <v>64512629.046918951</v>
      </c>
    </row>
    <row r="57" spans="1:96" ht="15" customHeight="1" thickBot="1">
      <c r="G57" s="295"/>
      <c r="L57" s="1"/>
      <c r="V57" s="58"/>
      <c r="W57" s="58"/>
      <c r="X57" s="58"/>
      <c r="Y57" s="58"/>
      <c r="Z57" s="58"/>
      <c r="AA57" s="58"/>
      <c r="AB57" s="58"/>
      <c r="AC57" s="58"/>
      <c r="AK57" s="17"/>
      <c r="AL57" s="1"/>
      <c r="AM57" s="1"/>
      <c r="AN57"/>
      <c r="BM57" s="39"/>
      <c r="BN57" s="39"/>
      <c r="BO57" s="39"/>
      <c r="BP57" s="39"/>
      <c r="BQ57" s="39"/>
      <c r="BS57" s="17">
        <f t="shared" si="12"/>
        <v>45</v>
      </c>
      <c r="BT57" s="104" t="s">
        <v>74</v>
      </c>
      <c r="BU57" s="419">
        <f t="shared" ref="BU57:CB57" si="34">SUM(BU55:BU56)</f>
        <v>1706005751.3643975</v>
      </c>
      <c r="BV57" s="11"/>
      <c r="BW57" s="11">
        <f t="shared" si="34"/>
        <v>0</v>
      </c>
      <c r="BX57" s="11">
        <f t="shared" si="34"/>
        <v>0</v>
      </c>
      <c r="BY57" s="11">
        <f t="shared" si="34"/>
        <v>0</v>
      </c>
      <c r="BZ57" s="11">
        <f t="shared" si="34"/>
        <v>0</v>
      </c>
      <c r="CA57" s="11"/>
      <c r="CB57" s="11">
        <f t="shared" si="34"/>
        <v>0</v>
      </c>
      <c r="CC57" s="17">
        <f t="shared" si="13"/>
        <v>45</v>
      </c>
      <c r="CD57" s="104" t="s">
        <v>74</v>
      </c>
      <c r="CE57" s="11">
        <f t="shared" ref="CE57:CL57" si="35">SUM(CE55:CE56)</f>
        <v>0</v>
      </c>
      <c r="CF57" s="11">
        <f t="shared" si="35"/>
        <v>0</v>
      </c>
      <c r="CG57" s="11">
        <f t="shared" si="35"/>
        <v>0</v>
      </c>
      <c r="CH57" s="11">
        <f t="shared" si="35"/>
        <v>0</v>
      </c>
      <c r="CI57" s="11"/>
      <c r="CJ57" s="11">
        <f t="shared" si="35"/>
        <v>0</v>
      </c>
      <c r="CK57" s="11">
        <f t="shared" si="35"/>
        <v>0</v>
      </c>
      <c r="CL57" s="11">
        <f t="shared" si="35"/>
        <v>1706005751.3643975</v>
      </c>
      <c r="CM57" s="17">
        <f t="shared" si="14"/>
        <v>45</v>
      </c>
      <c r="CN57" s="104" t="s">
        <v>74</v>
      </c>
      <c r="CO57" s="11">
        <f>SUM(CO55:CO56)</f>
        <v>1706005751.3643975</v>
      </c>
      <c r="CP57" s="11">
        <f>SUM(CP55:CP56)</f>
        <v>0</v>
      </c>
      <c r="CQ57" s="11">
        <f>SUM(CQ55:CQ56)</f>
        <v>1706005751.3643975</v>
      </c>
    </row>
    <row r="58" spans="1:96" ht="15" customHeight="1" thickTop="1">
      <c r="G58" s="295"/>
      <c r="H58" s="203"/>
      <c r="I58" s="203"/>
      <c r="J58" s="203"/>
      <c r="K58" s="203"/>
      <c r="L58" s="1"/>
      <c r="V58" s="58"/>
      <c r="W58" s="58"/>
      <c r="X58" s="58"/>
      <c r="Y58" s="58"/>
      <c r="Z58" s="58"/>
      <c r="AA58" s="58"/>
      <c r="AB58" s="58"/>
      <c r="AC58" s="58"/>
      <c r="AK58" s="17"/>
      <c r="AL58" s="102"/>
      <c r="AM58" s="105"/>
      <c r="AN58"/>
      <c r="BM58" s="39"/>
      <c r="BN58" s="39"/>
      <c r="BO58" s="39"/>
      <c r="BP58" s="39"/>
      <c r="BQ58" s="39"/>
      <c r="CM58" s="17"/>
    </row>
    <row r="59" spans="1:96" ht="15" customHeight="1">
      <c r="A59" s="320"/>
      <c r="B59" s="320"/>
      <c r="C59" s="320"/>
      <c r="D59" s="320"/>
      <c r="E59" s="320"/>
      <c r="F59" s="320"/>
      <c r="G59" s="295"/>
      <c r="H59" s="203"/>
      <c r="I59" s="203"/>
      <c r="J59" s="203"/>
      <c r="K59" s="203"/>
      <c r="L59" s="1"/>
      <c r="V59" s="58"/>
      <c r="W59" s="58"/>
      <c r="X59" s="58"/>
      <c r="Y59" s="58"/>
      <c r="Z59" s="58"/>
      <c r="AA59" s="58"/>
      <c r="AB59" s="58"/>
      <c r="AC59" s="58"/>
      <c r="AK59" s="17"/>
      <c r="AL59" s="102"/>
      <c r="AM59" s="105"/>
      <c r="AN59"/>
      <c r="BM59" s="39"/>
      <c r="BN59" s="39"/>
      <c r="BO59" s="39"/>
      <c r="BP59" s="39"/>
      <c r="BQ59" s="39"/>
      <c r="BR59" s="41"/>
      <c r="CB59" s="27">
        <f>SUM(BV44:CB44)</f>
        <v>27699012.612069037</v>
      </c>
      <c r="CL59" s="27">
        <f>SUM(CE44:CJ44)</f>
        <v>342493.90549314499</v>
      </c>
      <c r="CO59" s="158" t="str">
        <f>IF(CO57=CO46,"OK","ERROR")</f>
        <v>OK</v>
      </c>
      <c r="CP59" s="158" t="str">
        <f>IF(CP57=CP46,"OK","ERROR")</f>
        <v>OK</v>
      </c>
      <c r="CQ59" s="158" t="str">
        <f>IF(CQ57=CQ46,"OK","ERROR")</f>
        <v>OK</v>
      </c>
    </row>
    <row r="60" spans="1:96" ht="15" customHeight="1">
      <c r="A60" s="196"/>
      <c r="G60" s="295"/>
      <c r="H60" s="203"/>
      <c r="I60" s="203"/>
      <c r="J60" s="203"/>
      <c r="K60" s="203"/>
      <c r="L60" s="1"/>
      <c r="V60" s="58"/>
      <c r="W60" s="58"/>
      <c r="X60" s="58"/>
      <c r="Y60" s="58"/>
      <c r="Z60" s="58"/>
      <c r="AA60" s="58"/>
      <c r="AB60" s="58"/>
      <c r="AC60" s="58"/>
      <c r="AK60" s="84" t="e">
        <f ca="1">CELL("filename",#REF!)</f>
        <v>#REF!</v>
      </c>
      <c r="AL60" s="102"/>
      <c r="AM60" s="105"/>
      <c r="AN60"/>
      <c r="AY60" s="157"/>
      <c r="BM60" s="39"/>
      <c r="BN60" s="39"/>
      <c r="BO60" s="39"/>
      <c r="BP60" s="39"/>
      <c r="BQ60" s="39"/>
      <c r="BT60" s="545" t="s">
        <v>311</v>
      </c>
      <c r="BU60" s="545"/>
      <c r="BV60" s="545"/>
      <c r="BW60" s="545"/>
      <c r="BX60" s="545"/>
      <c r="BY60" s="545"/>
      <c r="BZ60" s="545"/>
      <c r="CA60" s="545"/>
      <c r="CB60" s="545"/>
      <c r="CC60" s="545"/>
      <c r="CD60" s="545" t="s">
        <v>311</v>
      </c>
      <c r="CE60" s="545"/>
      <c r="CF60" s="545"/>
      <c r="CG60" s="545"/>
      <c r="CH60" s="545"/>
      <c r="CI60" s="545"/>
      <c r="CJ60" s="545"/>
      <c r="CK60" s="545"/>
      <c r="CL60" s="545"/>
      <c r="CM60" s="545"/>
      <c r="CN60" s="545" t="s">
        <v>311</v>
      </c>
      <c r="CO60" s="545"/>
      <c r="CP60" s="545"/>
      <c r="CQ60" s="545"/>
      <c r="CR60" s="2" t="s">
        <v>318</v>
      </c>
    </row>
    <row r="61" spans="1:96" ht="15" customHeight="1">
      <c r="A61" s="196"/>
      <c r="G61" s="295"/>
      <c r="H61" s="203"/>
      <c r="I61" s="203"/>
      <c r="J61" s="203"/>
      <c r="K61" s="203"/>
      <c r="L61" s="1"/>
      <c r="V61" s="58"/>
      <c r="W61" s="58"/>
      <c r="X61" s="58"/>
      <c r="Y61" s="58"/>
      <c r="Z61" s="58"/>
      <c r="AA61" s="58"/>
      <c r="AB61" s="58"/>
      <c r="AC61" s="58"/>
      <c r="AK61" s="22"/>
      <c r="AL61" s="102"/>
      <c r="AM61" s="106"/>
      <c r="BM61" s="39"/>
      <c r="BN61" s="39"/>
      <c r="BO61" s="39"/>
      <c r="BP61" s="39"/>
      <c r="BQ61" s="39"/>
      <c r="BR61" s="72"/>
      <c r="BT61" s="18" t="s">
        <v>312</v>
      </c>
      <c r="BU61" s="13">
        <v>111356453.54095513</v>
      </c>
      <c r="BV61" s="27">
        <v>120109.28592866016</v>
      </c>
      <c r="BW61" s="27">
        <v>15649074.260639999</v>
      </c>
      <c r="BX61" s="27">
        <v>-540518.18853859231</v>
      </c>
      <c r="BY61" s="27">
        <v>18629582.804899219</v>
      </c>
      <c r="BZ61" s="27">
        <v>37918.780462175608</v>
      </c>
      <c r="CA61" s="27">
        <v>-313862.80840849999</v>
      </c>
      <c r="CB61" s="27">
        <v>117187</v>
      </c>
      <c r="CC61" s="2">
        <v>32</v>
      </c>
      <c r="CD61" s="18" t="s">
        <v>17</v>
      </c>
      <c r="CE61" s="27">
        <v>9577.1358799998889</v>
      </c>
      <c r="CF61" s="27">
        <v>-9327.6062733139188</v>
      </c>
      <c r="CG61" s="27">
        <v>350079.86975913646</v>
      </c>
      <c r="CH61" s="27">
        <v>8214.5388748518017</v>
      </c>
      <c r="CI61" s="27">
        <v>76752.849731333292</v>
      </c>
      <c r="CJ61" s="27">
        <v>-52489.818727286503</v>
      </c>
      <c r="CK61" s="27">
        <v>34082298.104227692</v>
      </c>
      <c r="CL61" s="27">
        <v>145438751.64518267</v>
      </c>
      <c r="CM61" s="2">
        <v>32</v>
      </c>
      <c r="CN61" s="18" t="s">
        <v>17</v>
      </c>
      <c r="CO61" s="27">
        <v>111356453.54095513</v>
      </c>
      <c r="CP61" s="27">
        <v>34082298.104227677</v>
      </c>
      <c r="CQ61" s="27">
        <v>145438751.64518279</v>
      </c>
      <c r="CR61" s="2" t="s">
        <v>318</v>
      </c>
    </row>
    <row r="62" spans="1:96" ht="15" customHeight="1">
      <c r="A62" s="196"/>
      <c r="G62" s="295"/>
      <c r="H62" s="203"/>
      <c r="I62" s="203"/>
      <c r="J62" s="203"/>
      <c r="K62" s="203"/>
      <c r="L62" s="1"/>
      <c r="V62" s="58"/>
      <c r="W62" s="58"/>
      <c r="X62" s="58"/>
      <c r="Y62" s="58"/>
      <c r="Z62" s="58"/>
      <c r="AA62" s="58"/>
      <c r="AB62" s="58"/>
      <c r="AC62" s="58"/>
      <c r="AK62" s="22"/>
      <c r="AL62" s="102"/>
      <c r="AM62" s="106"/>
      <c r="BM62" s="39"/>
      <c r="BN62" s="39"/>
      <c r="BO62" s="39"/>
      <c r="BP62" s="39"/>
      <c r="BQ62" s="39"/>
      <c r="BR62" s="74"/>
      <c r="BT62" s="546" t="s">
        <v>313</v>
      </c>
      <c r="BU62" s="2">
        <v>1705221840.2528851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546" t="s">
        <v>313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1705221840.2528851</v>
      </c>
      <c r="CM62" s="2">
        <v>0</v>
      </c>
      <c r="CN62" s="546" t="s">
        <v>313</v>
      </c>
      <c r="CO62" s="2">
        <v>1705221840.2528851</v>
      </c>
      <c r="CP62" s="2">
        <v>0</v>
      </c>
      <c r="CQ62" s="2">
        <v>1705221840.2528851</v>
      </c>
      <c r="CR62" s="2" t="s">
        <v>318</v>
      </c>
    </row>
    <row r="63" spans="1:96" ht="15" customHeight="1">
      <c r="A63" s="196"/>
      <c r="G63" s="295"/>
      <c r="H63" s="203"/>
      <c r="I63" s="203"/>
      <c r="J63" s="203"/>
      <c r="K63" s="203"/>
      <c r="L63" s="320"/>
      <c r="M63" s="320"/>
      <c r="N63" s="320"/>
      <c r="O63" s="320"/>
      <c r="P63" s="320"/>
      <c r="Q63" s="320"/>
      <c r="V63" s="58"/>
      <c r="W63" s="58"/>
      <c r="X63" s="58"/>
      <c r="AK63" s="22"/>
      <c r="AL63" s="102"/>
      <c r="AM63" s="106"/>
      <c r="BM63" s="39"/>
      <c r="BN63" s="39"/>
      <c r="BO63" s="39"/>
      <c r="BP63" s="39"/>
      <c r="BQ63" s="39"/>
      <c r="BT63" s="547" t="s">
        <v>314</v>
      </c>
      <c r="BU63" s="547"/>
      <c r="BV63" s="547"/>
      <c r="BW63" s="547"/>
      <c r="BX63" s="547"/>
      <c r="BY63" s="547"/>
      <c r="BZ63" s="547"/>
      <c r="CA63" s="547"/>
      <c r="CB63" s="547"/>
      <c r="CC63" s="547"/>
      <c r="CD63" s="547" t="s">
        <v>314</v>
      </c>
      <c r="CE63" s="547"/>
      <c r="CF63" s="547"/>
      <c r="CG63" s="547"/>
      <c r="CH63" s="547"/>
      <c r="CI63" s="547"/>
      <c r="CJ63" s="547"/>
      <c r="CK63" s="547"/>
      <c r="CL63" s="547"/>
      <c r="CM63" s="547"/>
      <c r="CN63" s="547" t="s">
        <v>314</v>
      </c>
      <c r="CO63" s="547"/>
      <c r="CP63" s="547"/>
      <c r="CQ63" s="547"/>
      <c r="CR63" s="2" t="s">
        <v>318</v>
      </c>
    </row>
    <row r="64" spans="1:96" ht="15" customHeight="1">
      <c r="A64" s="196"/>
      <c r="G64" s="295"/>
      <c r="H64" s="203"/>
      <c r="I64" s="203"/>
      <c r="J64" s="203"/>
      <c r="K64" s="203"/>
      <c r="L64" s="1"/>
      <c r="V64" s="58"/>
      <c r="W64" s="58"/>
      <c r="X64" s="58"/>
      <c r="AK64" s="22"/>
      <c r="AL64" s="102"/>
      <c r="AM64" s="106"/>
      <c r="BM64" s="39"/>
      <c r="BN64" s="39"/>
      <c r="BO64" s="39"/>
      <c r="BP64" s="39"/>
      <c r="BQ64" s="39"/>
      <c r="BR64" s="24"/>
      <c r="BT64" s="548" t="s">
        <v>312</v>
      </c>
      <c r="BU64" s="549">
        <f t="shared" ref="BU64:CQ64" si="36">+BU44</f>
        <v>111356453.54095513</v>
      </c>
      <c r="BV64" s="549">
        <f t="shared" si="36"/>
        <v>120109.28592866016</v>
      </c>
      <c r="BW64" s="549">
        <f t="shared" si="36"/>
        <v>9486482.5440640002</v>
      </c>
      <c r="BX64" s="549">
        <f t="shared" si="36"/>
        <v>-378512.44183432311</v>
      </c>
      <c r="BY64" s="549">
        <f t="shared" si="36"/>
        <v>18629582.804899219</v>
      </c>
      <c r="BZ64" s="549">
        <f t="shared" si="36"/>
        <v>37918.780462175608</v>
      </c>
      <c r="CA64" s="549">
        <f t="shared" si="36"/>
        <v>-313755.36145069997</v>
      </c>
      <c r="CB64" s="549">
        <f t="shared" si="36"/>
        <v>117187</v>
      </c>
      <c r="CC64" s="549">
        <v>0</v>
      </c>
      <c r="CD64" s="548" t="s">
        <v>312</v>
      </c>
      <c r="CE64" s="549">
        <f t="shared" si="36"/>
        <v>9577.1358799998889</v>
      </c>
      <c r="CF64" s="549">
        <f t="shared" si="36"/>
        <v>-9327.6062733139188</v>
      </c>
      <c r="CG64" s="549">
        <f t="shared" si="36"/>
        <v>350079.86975913646</v>
      </c>
      <c r="CH64" s="549">
        <f t="shared" si="36"/>
        <v>8214.5388748518017</v>
      </c>
      <c r="CI64" s="549">
        <f t="shared" si="36"/>
        <v>76752.849731333292</v>
      </c>
      <c r="CJ64" s="549">
        <f t="shared" si="36"/>
        <v>-92802.882478862535</v>
      </c>
      <c r="CK64" s="549">
        <f t="shared" si="36"/>
        <v>28041506.517562181</v>
      </c>
      <c r="CL64" s="549">
        <f t="shared" si="36"/>
        <v>139397960.05851722</v>
      </c>
      <c r="CM64" s="549">
        <v>0</v>
      </c>
      <c r="CN64" s="548" t="s">
        <v>312</v>
      </c>
      <c r="CO64" s="549">
        <f t="shared" si="36"/>
        <v>111356453.54095513</v>
      </c>
      <c r="CP64" s="549">
        <f t="shared" si="36"/>
        <v>28041506.517562166</v>
      </c>
      <c r="CQ64" s="549">
        <f t="shared" si="36"/>
        <v>139397960.05851722</v>
      </c>
      <c r="CR64" s="2" t="s">
        <v>318</v>
      </c>
    </row>
    <row r="65" spans="1:96" ht="15" customHeight="1">
      <c r="A65" s="196"/>
      <c r="G65" s="295"/>
      <c r="H65" s="203"/>
      <c r="I65" s="203"/>
      <c r="J65" s="203"/>
      <c r="K65" s="203"/>
      <c r="L65" s="1"/>
      <c r="R65" s="320"/>
      <c r="S65" s="320"/>
      <c r="T65" s="320"/>
      <c r="V65" s="58"/>
      <c r="W65" s="58"/>
      <c r="X65" s="58"/>
      <c r="AK65" s="22"/>
      <c r="AL65" s="102"/>
      <c r="AM65" s="106"/>
      <c r="BM65" s="39"/>
      <c r="BN65" s="39"/>
      <c r="BO65" s="39"/>
      <c r="BP65" s="39"/>
      <c r="BQ65" s="39"/>
      <c r="BR65" s="24"/>
      <c r="BT65" s="550" t="s">
        <v>313</v>
      </c>
      <c r="BU65" s="551">
        <f t="shared" ref="BU65:CQ65" si="37">+BU46</f>
        <v>1706005751.3643975</v>
      </c>
      <c r="BV65" s="551">
        <f t="shared" si="37"/>
        <v>0</v>
      </c>
      <c r="BW65" s="551">
        <f t="shared" si="37"/>
        <v>0</v>
      </c>
      <c r="BX65" s="551">
        <f t="shared" si="37"/>
        <v>0</v>
      </c>
      <c r="BY65" s="551">
        <f t="shared" si="37"/>
        <v>0</v>
      </c>
      <c r="BZ65" s="551">
        <f t="shared" si="37"/>
        <v>0</v>
      </c>
      <c r="CA65" s="551">
        <f t="shared" si="37"/>
        <v>0</v>
      </c>
      <c r="CB65" s="551">
        <f t="shared" si="37"/>
        <v>0</v>
      </c>
      <c r="CC65" s="551">
        <v>0</v>
      </c>
      <c r="CD65" s="550" t="s">
        <v>313</v>
      </c>
      <c r="CE65" s="551">
        <f t="shared" si="37"/>
        <v>0</v>
      </c>
      <c r="CF65" s="551">
        <f t="shared" si="37"/>
        <v>0</v>
      </c>
      <c r="CG65" s="551">
        <f t="shared" si="37"/>
        <v>0</v>
      </c>
      <c r="CH65" s="551">
        <f t="shared" si="37"/>
        <v>0</v>
      </c>
      <c r="CI65" s="551">
        <f t="shared" si="37"/>
        <v>0</v>
      </c>
      <c r="CJ65" s="551">
        <f t="shared" si="37"/>
        <v>0</v>
      </c>
      <c r="CK65" s="551">
        <f t="shared" si="37"/>
        <v>0</v>
      </c>
      <c r="CL65" s="551">
        <f t="shared" si="37"/>
        <v>1706005751.3643975</v>
      </c>
      <c r="CM65" s="551">
        <v>0</v>
      </c>
      <c r="CN65" s="550" t="s">
        <v>313</v>
      </c>
      <c r="CO65" s="551">
        <f t="shared" si="37"/>
        <v>1706005751.3643975</v>
      </c>
      <c r="CP65" s="551">
        <f t="shared" si="37"/>
        <v>0</v>
      </c>
      <c r="CQ65" s="551">
        <f t="shared" si="37"/>
        <v>1706005751.3643975</v>
      </c>
      <c r="CR65" s="2" t="s">
        <v>318</v>
      </c>
    </row>
    <row r="66" spans="1:96" ht="15" customHeight="1">
      <c r="A66" s="196"/>
      <c r="G66" s="295"/>
      <c r="H66" s="203"/>
      <c r="I66" s="203"/>
      <c r="J66" s="203"/>
      <c r="K66" s="203"/>
      <c r="L66" s="1"/>
      <c r="V66" s="58"/>
      <c r="W66" s="58"/>
      <c r="X66" s="58"/>
      <c r="AK66" s="22"/>
      <c r="AL66" s="102"/>
      <c r="AM66" s="106"/>
      <c r="BM66" s="39"/>
      <c r="BN66" s="39"/>
      <c r="BO66" s="39"/>
      <c r="BP66" s="39"/>
      <c r="BQ66" s="39"/>
      <c r="BR66" s="21"/>
      <c r="BT66" s="547" t="s">
        <v>315</v>
      </c>
      <c r="BU66" s="547"/>
      <c r="BV66" s="547"/>
      <c r="BW66" s="547"/>
      <c r="BX66" s="547"/>
      <c r="BY66" s="547"/>
      <c r="BZ66" s="547"/>
      <c r="CA66" s="547"/>
      <c r="CB66" s="547"/>
      <c r="CC66" s="547"/>
      <c r="CD66" s="547" t="s">
        <v>315</v>
      </c>
      <c r="CE66" s="547"/>
      <c r="CF66" s="547"/>
      <c r="CG66" s="547"/>
      <c r="CH66" s="547"/>
      <c r="CI66" s="547"/>
      <c r="CJ66" s="547"/>
      <c r="CK66" s="547"/>
      <c r="CL66" s="547"/>
      <c r="CM66" s="547"/>
      <c r="CN66" s="547" t="s">
        <v>315</v>
      </c>
      <c r="CO66" s="547"/>
      <c r="CP66" s="547"/>
      <c r="CQ66" s="547"/>
      <c r="CR66" s="2" t="s">
        <v>318</v>
      </c>
    </row>
    <row r="67" spans="1:96" ht="15" customHeight="1">
      <c r="A67" s="196"/>
      <c r="G67" s="295"/>
      <c r="H67" s="203"/>
      <c r="I67" s="203"/>
      <c r="J67" s="203"/>
      <c r="K67" s="203"/>
      <c r="L67" s="1"/>
      <c r="V67" s="58"/>
      <c r="W67" s="58"/>
      <c r="X67" s="58"/>
      <c r="AK67" s="22"/>
      <c r="AL67" s="102"/>
      <c r="AM67" s="106"/>
      <c r="BM67" s="39"/>
      <c r="BN67" s="39"/>
      <c r="BO67" s="39"/>
      <c r="BP67" s="39"/>
      <c r="BQ67" s="39"/>
      <c r="BR67" s="24"/>
      <c r="BT67" s="552" t="s">
        <v>316</v>
      </c>
      <c r="BU67" s="553">
        <f t="shared" ref="BU67:CJ68" si="38">BU64-BU61</f>
        <v>0</v>
      </c>
      <c r="BV67" s="553">
        <f t="shared" si="38"/>
        <v>0</v>
      </c>
      <c r="BW67" s="553">
        <f t="shared" si="38"/>
        <v>-6162591.7165759988</v>
      </c>
      <c r="BX67" s="553">
        <f t="shared" si="38"/>
        <v>162005.7467042692</v>
      </c>
      <c r="BY67" s="553">
        <f t="shared" si="38"/>
        <v>0</v>
      </c>
      <c r="BZ67" s="553">
        <f t="shared" si="38"/>
        <v>0</v>
      </c>
      <c r="CA67" s="553">
        <f t="shared" si="38"/>
        <v>107.44695780001348</v>
      </c>
      <c r="CB67" s="553">
        <f t="shared" si="38"/>
        <v>0</v>
      </c>
      <c r="CC67" s="553">
        <v>0</v>
      </c>
      <c r="CD67" s="552" t="s">
        <v>316</v>
      </c>
      <c r="CE67" s="553">
        <f t="shared" si="38"/>
        <v>0</v>
      </c>
      <c r="CF67" s="553">
        <f t="shared" si="38"/>
        <v>0</v>
      </c>
      <c r="CG67" s="553">
        <f t="shared" si="38"/>
        <v>0</v>
      </c>
      <c r="CH67" s="553">
        <f t="shared" si="38"/>
        <v>0</v>
      </c>
      <c r="CI67" s="553">
        <f t="shared" si="38"/>
        <v>0</v>
      </c>
      <c r="CJ67" s="553">
        <f t="shared" si="38"/>
        <v>-40313.063751576032</v>
      </c>
      <c r="CK67" s="553">
        <f t="shared" ref="BV67:CQ68" si="39">CK64-CK61</f>
        <v>-6040791.5866655111</v>
      </c>
      <c r="CL67" s="553">
        <f t="shared" si="39"/>
        <v>-6040791.5866654515</v>
      </c>
      <c r="CM67" s="553">
        <v>0</v>
      </c>
      <c r="CN67" s="552" t="s">
        <v>316</v>
      </c>
      <c r="CO67" s="553">
        <f t="shared" si="39"/>
        <v>0</v>
      </c>
      <c r="CP67" s="553">
        <f t="shared" si="39"/>
        <v>-6040791.5866655111</v>
      </c>
      <c r="CQ67" s="553">
        <f t="shared" si="39"/>
        <v>-6040791.5866655707</v>
      </c>
      <c r="CR67" s="2" t="s">
        <v>318</v>
      </c>
    </row>
    <row r="68" spans="1:96" ht="15" customHeight="1">
      <c r="A68" s="196"/>
      <c r="G68" s="295"/>
      <c r="H68" s="203"/>
      <c r="I68" s="203"/>
      <c r="J68" s="203"/>
      <c r="K68" s="203"/>
      <c r="L68" s="1"/>
      <c r="U68" s="320"/>
      <c r="V68" s="320"/>
      <c r="W68" s="320"/>
      <c r="X68" s="58"/>
      <c r="AK68" s="22"/>
      <c r="AL68" s="102"/>
      <c r="AM68" s="106"/>
      <c r="BM68" s="39"/>
      <c r="BN68" s="39"/>
      <c r="BO68" s="39"/>
      <c r="BP68" s="39"/>
      <c r="BQ68" s="39"/>
      <c r="BR68" s="24"/>
      <c r="BT68" s="554" t="s">
        <v>317</v>
      </c>
      <c r="BU68" s="555">
        <f t="shared" si="38"/>
        <v>783911.11151242256</v>
      </c>
      <c r="BV68" s="555">
        <f t="shared" si="39"/>
        <v>0</v>
      </c>
      <c r="BW68" s="555">
        <f t="shared" si="39"/>
        <v>0</v>
      </c>
      <c r="BX68" s="555">
        <f t="shared" si="39"/>
        <v>0</v>
      </c>
      <c r="BY68" s="555">
        <f t="shared" si="39"/>
        <v>0</v>
      </c>
      <c r="BZ68" s="555">
        <f t="shared" si="39"/>
        <v>0</v>
      </c>
      <c r="CA68" s="555">
        <f t="shared" si="39"/>
        <v>0</v>
      </c>
      <c r="CB68" s="555">
        <f t="shared" si="39"/>
        <v>0</v>
      </c>
      <c r="CC68" s="555">
        <v>0</v>
      </c>
      <c r="CD68" s="554" t="s">
        <v>317</v>
      </c>
      <c r="CE68" s="555">
        <f t="shared" si="39"/>
        <v>0</v>
      </c>
      <c r="CF68" s="555">
        <f t="shared" si="39"/>
        <v>0</v>
      </c>
      <c r="CG68" s="555">
        <f t="shared" si="39"/>
        <v>0</v>
      </c>
      <c r="CH68" s="555">
        <f t="shared" si="39"/>
        <v>0</v>
      </c>
      <c r="CI68" s="555">
        <f t="shared" si="39"/>
        <v>0</v>
      </c>
      <c r="CJ68" s="555">
        <f t="shared" si="39"/>
        <v>0</v>
      </c>
      <c r="CK68" s="555">
        <f t="shared" si="39"/>
        <v>0</v>
      </c>
      <c r="CL68" s="555">
        <f t="shared" si="39"/>
        <v>783911.11151242256</v>
      </c>
      <c r="CM68" s="555">
        <v>0</v>
      </c>
      <c r="CN68" s="554" t="s">
        <v>317</v>
      </c>
      <c r="CO68" s="555">
        <f t="shared" si="39"/>
        <v>783911.11151242256</v>
      </c>
      <c r="CP68" s="555">
        <f t="shared" si="39"/>
        <v>0</v>
      </c>
      <c r="CQ68" s="555">
        <f t="shared" si="39"/>
        <v>783911.11151242256</v>
      </c>
      <c r="CR68" s="2" t="s">
        <v>318</v>
      </c>
    </row>
    <row r="69" spans="1:96" ht="15" customHeight="1">
      <c r="A69" s="196"/>
      <c r="G69" s="295"/>
      <c r="H69" s="203"/>
      <c r="I69" s="203"/>
      <c r="J69" s="203"/>
      <c r="K69" s="203"/>
      <c r="L69" s="1"/>
      <c r="AK69" s="22"/>
      <c r="AL69" s="102"/>
      <c r="AM69" s="106"/>
      <c r="AO69" s="165"/>
      <c r="BM69" s="39"/>
      <c r="BN69" s="39"/>
      <c r="BO69" s="39"/>
      <c r="BP69" s="39"/>
      <c r="BQ69" s="39"/>
      <c r="BR69" s="76"/>
    </row>
    <row r="70" spans="1:96" ht="15" customHeight="1">
      <c r="A70" s="196"/>
      <c r="G70" s="295"/>
      <c r="H70" s="320"/>
      <c r="I70" s="320"/>
      <c r="J70" s="320"/>
      <c r="K70" s="320"/>
      <c r="L70" s="1"/>
      <c r="AK70" s="22"/>
      <c r="AL70" s="102"/>
      <c r="AM70" s="106"/>
      <c r="BM70" s="39"/>
      <c r="BN70" s="39"/>
      <c r="BO70" s="39"/>
      <c r="BP70" s="39"/>
      <c r="BQ70" s="39"/>
      <c r="BR70" s="139" t="s">
        <v>20</v>
      </c>
      <c r="BU70" s="27"/>
    </row>
    <row r="71" spans="1:96" ht="15" customHeight="1">
      <c r="A71" s="196"/>
      <c r="G71" s="295"/>
      <c r="H71" s="203"/>
      <c r="I71" s="203"/>
      <c r="J71" s="203"/>
      <c r="K71" s="203"/>
      <c r="L71" s="1"/>
      <c r="M71" s="196"/>
      <c r="AK71" s="22"/>
      <c r="AL71" s="102"/>
      <c r="AM71" s="106"/>
      <c r="BM71" s="39"/>
      <c r="BN71" s="39"/>
      <c r="BO71" s="39"/>
      <c r="BP71" s="39"/>
      <c r="BQ71" s="39"/>
      <c r="BR71" s="140" t="s">
        <v>20</v>
      </c>
      <c r="BS71" s="17"/>
    </row>
    <row r="72" spans="1:96" ht="15" customHeight="1">
      <c r="A72" s="196"/>
      <c r="G72" s="295"/>
      <c r="H72" s="203"/>
      <c r="I72" s="203"/>
      <c r="J72" s="203"/>
      <c r="K72" s="203"/>
      <c r="BM72" s="39"/>
      <c r="BN72" s="39"/>
      <c r="BO72" s="39"/>
      <c r="BP72" s="39"/>
      <c r="BQ72" s="39"/>
      <c r="BR72" s="77"/>
      <c r="BS72" s="17"/>
    </row>
    <row r="73" spans="1:96" ht="15" customHeight="1">
      <c r="A73" s="196"/>
      <c r="G73" s="295"/>
      <c r="H73" s="203"/>
      <c r="I73" s="203"/>
      <c r="J73" s="203"/>
      <c r="K73" s="203"/>
      <c r="BM73" s="39"/>
      <c r="BN73" s="39"/>
      <c r="BO73" s="39"/>
      <c r="BP73" s="39"/>
      <c r="BQ73" s="39"/>
      <c r="BR73" s="62"/>
      <c r="BS73" s="3"/>
    </row>
    <row r="74" spans="1:96" ht="15" customHeight="1">
      <c r="A74" s="196"/>
      <c r="G74" s="295"/>
      <c r="H74" s="203"/>
      <c r="I74" s="203"/>
      <c r="J74" s="203"/>
      <c r="K74" s="203"/>
      <c r="BM74" s="39"/>
      <c r="BN74" s="39"/>
      <c r="BO74" s="39"/>
      <c r="BP74" s="39"/>
      <c r="BQ74" s="39"/>
      <c r="BR74" s="78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</row>
    <row r="75" spans="1:96" ht="15" customHeight="1">
      <c r="A75" s="196"/>
      <c r="G75" s="203"/>
      <c r="H75" s="203"/>
      <c r="I75" s="203"/>
      <c r="J75" s="203"/>
      <c r="K75" s="203"/>
      <c r="BM75" s="39"/>
      <c r="BN75" s="39"/>
      <c r="BO75" s="39"/>
      <c r="BP75" s="39"/>
      <c r="BQ75" s="39"/>
      <c r="BR75" s="62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3"/>
    </row>
    <row r="76" spans="1:96" ht="15" customHeight="1">
      <c r="A76" s="196"/>
      <c r="G76" s="203"/>
      <c r="H76" s="203"/>
      <c r="I76" s="203"/>
      <c r="J76" s="203"/>
      <c r="K76" s="203"/>
      <c r="BM76" s="39"/>
      <c r="BN76" s="39"/>
      <c r="BO76" s="39"/>
      <c r="BP76" s="39"/>
      <c r="BQ76" s="39"/>
      <c r="BR76" s="6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17"/>
    </row>
    <row r="77" spans="1:96" ht="15" customHeight="1">
      <c r="A77" s="196"/>
      <c r="G77" s="320"/>
      <c r="H77" s="203"/>
      <c r="I77" s="203"/>
      <c r="J77" s="203"/>
      <c r="K77" s="203"/>
      <c r="BM77" s="39"/>
      <c r="BN77" s="39"/>
      <c r="BO77" s="39"/>
      <c r="BP77" s="39"/>
      <c r="BQ77" s="39"/>
      <c r="BR77" s="79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</row>
    <row r="78" spans="1:96" ht="15" customHeight="1">
      <c r="A78" s="196"/>
      <c r="G78" s="203"/>
      <c r="H78" s="203"/>
      <c r="I78" s="203"/>
      <c r="J78" s="203"/>
      <c r="K78" s="203"/>
      <c r="Y78" s="18"/>
      <c r="Z78" s="18"/>
      <c r="AA78" s="18"/>
      <c r="AB78" s="18"/>
      <c r="AC78" s="18"/>
      <c r="BM78" s="39"/>
      <c r="BN78" s="39"/>
      <c r="BO78" s="39"/>
      <c r="BP78" s="39"/>
      <c r="BQ78" s="39"/>
      <c r="BR78" s="78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</row>
    <row r="79" spans="1:96" ht="15" customHeight="1">
      <c r="G79" s="203"/>
      <c r="H79" s="203"/>
      <c r="I79" s="203"/>
      <c r="J79" s="203"/>
      <c r="K79" s="203"/>
      <c r="BM79" s="17"/>
      <c r="BQ79" s="137" t="s">
        <v>20</v>
      </c>
      <c r="BR79" s="65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</row>
    <row r="80" spans="1:96" ht="15" customHeight="1">
      <c r="G80" s="203"/>
      <c r="H80" s="203"/>
      <c r="I80" s="203"/>
      <c r="J80" s="203"/>
      <c r="K80" s="203"/>
      <c r="BM80" s="17"/>
      <c r="BQ80" s="141"/>
      <c r="BR80" s="80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</row>
    <row r="81" spans="7:95" ht="15" customHeight="1">
      <c r="G81" s="203"/>
      <c r="H81" s="203"/>
      <c r="I81" s="203"/>
      <c r="J81" s="203"/>
      <c r="K81" s="203"/>
      <c r="BM81" s="60"/>
      <c r="BQ81" s="62"/>
      <c r="BR81" s="80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</row>
    <row r="82" spans="7:95" ht="15" customHeight="1">
      <c r="G82" s="203"/>
      <c r="H82" s="203"/>
      <c r="I82" s="203"/>
      <c r="J82" s="203"/>
      <c r="K82" s="203"/>
      <c r="BM82" s="17"/>
      <c r="BP82" s="107"/>
      <c r="BQ82" s="141"/>
      <c r="BR82" s="80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</row>
    <row r="83" spans="7:95" ht="15" customHeight="1">
      <c r="G83" s="203"/>
      <c r="H83" s="203"/>
      <c r="I83" s="203"/>
      <c r="J83" s="203"/>
      <c r="K83" s="203"/>
      <c r="BM83" s="17"/>
      <c r="BQ83" s="79"/>
      <c r="BR83" s="80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</row>
    <row r="84" spans="7:95" ht="15" customHeight="1">
      <c r="G84" s="203"/>
      <c r="H84" s="203"/>
      <c r="I84" s="203"/>
      <c r="J84" s="203"/>
      <c r="K84" s="203"/>
      <c r="U84" s="18"/>
      <c r="V84" s="18"/>
      <c r="W84" s="18"/>
      <c r="X84" s="18"/>
      <c r="BM84" s="17"/>
      <c r="BQ84" s="62"/>
      <c r="BR84" s="80"/>
      <c r="BS84" s="63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</row>
    <row r="85" spans="7:95" ht="15" customHeight="1">
      <c r="G85" s="203"/>
      <c r="H85" s="203"/>
      <c r="I85" s="203"/>
      <c r="J85" s="203"/>
      <c r="K85" s="203"/>
      <c r="BM85" s="17"/>
      <c r="BN85" s="39"/>
      <c r="BO85" s="39"/>
      <c r="BP85" s="39"/>
      <c r="BQ85" s="39"/>
      <c r="BR85" s="39"/>
      <c r="BS85" s="75"/>
      <c r="BT85" s="63"/>
      <c r="BU85" s="63"/>
      <c r="BV85" s="63"/>
      <c r="BW85" s="63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</row>
    <row r="86" spans="7:95" ht="15" customHeight="1">
      <c r="G86" s="203"/>
      <c r="H86" s="203"/>
      <c r="I86" s="203"/>
      <c r="J86" s="203"/>
      <c r="K86" s="203"/>
      <c r="Y86" s="50"/>
      <c r="Z86" s="50"/>
      <c r="AA86" s="50"/>
      <c r="AB86" s="50"/>
      <c r="AC86" s="50"/>
      <c r="BM86" s="17"/>
      <c r="BN86" s="39"/>
      <c r="BO86" s="39"/>
      <c r="BP86" s="39"/>
      <c r="BQ86" s="39"/>
      <c r="BR86" s="39"/>
      <c r="BT86" s="75"/>
      <c r="BU86" s="75"/>
      <c r="BV86" s="75"/>
      <c r="BW86" s="75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</row>
    <row r="87" spans="7:95" ht="15" customHeight="1">
      <c r="G87" s="203"/>
      <c r="H87" s="203"/>
      <c r="I87" s="203"/>
      <c r="J87" s="203"/>
      <c r="K87" s="203"/>
      <c r="Y87" s="50"/>
      <c r="Z87" s="50"/>
      <c r="AA87" s="50"/>
      <c r="AB87" s="50"/>
      <c r="AC87" s="50"/>
      <c r="BM87" s="17"/>
      <c r="BN87" s="39"/>
      <c r="BO87" s="39"/>
      <c r="BP87" s="39"/>
      <c r="BQ87" s="39"/>
      <c r="BR87" s="39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</row>
    <row r="88" spans="7:95" ht="15" customHeight="1">
      <c r="G88" s="203"/>
      <c r="H88" s="203"/>
      <c r="I88" s="203"/>
      <c r="J88" s="203"/>
      <c r="K88" s="203"/>
      <c r="Y88" s="50"/>
      <c r="Z88" s="50"/>
      <c r="AA88" s="50"/>
      <c r="AB88" s="50"/>
      <c r="AC88" s="50"/>
      <c r="BM88" s="17"/>
      <c r="BN88" s="39"/>
      <c r="BO88" s="39"/>
      <c r="BP88" s="39"/>
      <c r="BQ88" s="39"/>
      <c r="BR88" s="39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</row>
    <row r="89" spans="7:95" ht="15" customHeight="1">
      <c r="G89" s="203"/>
      <c r="H89" s="203"/>
      <c r="I89" s="203"/>
      <c r="J89" s="203"/>
      <c r="K89" s="203"/>
      <c r="Y89" s="50"/>
      <c r="Z89" s="50"/>
      <c r="AA89" s="50"/>
      <c r="AB89" s="50"/>
      <c r="AC89" s="50"/>
      <c r="BM89" s="17"/>
      <c r="BN89" s="39"/>
      <c r="BO89" s="39"/>
      <c r="BP89" s="39"/>
      <c r="BQ89" s="39"/>
      <c r="BR89" s="39"/>
      <c r="CE89" s="17"/>
      <c r="CK89" s="17"/>
      <c r="CL89" s="17"/>
    </row>
    <row r="90" spans="7:95" ht="15" customHeight="1">
      <c r="G90" s="203"/>
      <c r="H90" s="203"/>
      <c r="I90" s="203"/>
      <c r="J90" s="203"/>
      <c r="K90" s="203"/>
      <c r="Y90" s="50"/>
      <c r="Z90" s="50"/>
      <c r="AA90" s="50"/>
      <c r="AB90" s="50"/>
      <c r="AC90" s="50"/>
      <c r="BM90" s="17"/>
      <c r="BN90" s="39"/>
      <c r="BO90" s="39"/>
      <c r="BP90" s="39"/>
      <c r="BQ90" s="39"/>
      <c r="BR90" s="39"/>
      <c r="CE90" s="17"/>
      <c r="CK90" s="17"/>
      <c r="CL90" s="17"/>
    </row>
    <row r="91" spans="7:95" ht="15" customHeight="1">
      <c r="G91" s="203"/>
      <c r="H91" s="203"/>
      <c r="I91" s="203"/>
      <c r="J91" s="203"/>
      <c r="K91" s="203"/>
      <c r="Y91" s="50"/>
      <c r="Z91" s="50"/>
      <c r="AA91" s="50"/>
      <c r="AB91" s="50"/>
      <c r="AC91" s="50"/>
      <c r="AD91" s="17"/>
      <c r="BM91" s="17"/>
      <c r="BN91" s="39"/>
      <c r="BO91" s="39"/>
      <c r="BP91" s="39"/>
      <c r="BQ91" s="39"/>
      <c r="BR91" s="39"/>
      <c r="BS91" s="17"/>
      <c r="CC91" s="17"/>
      <c r="CD91" s="17"/>
      <c r="CE91" s="17"/>
      <c r="CK91" s="17"/>
      <c r="CL91" s="17"/>
    </row>
    <row r="92" spans="7:95" ht="15" customHeight="1">
      <c r="G92" s="203"/>
      <c r="H92" s="203"/>
      <c r="I92" s="203"/>
      <c r="J92" s="203"/>
      <c r="K92" s="203"/>
      <c r="U92" s="50"/>
      <c r="V92" s="50"/>
      <c r="W92" s="50"/>
      <c r="X92" s="50"/>
      <c r="Y92" s="50"/>
      <c r="Z92" s="50"/>
      <c r="AA92" s="50"/>
      <c r="AB92" s="50"/>
      <c r="AC92" s="50"/>
      <c r="AD92" s="17"/>
      <c r="BM92" s="17"/>
      <c r="BN92" s="39"/>
      <c r="BO92" s="39"/>
      <c r="BP92" s="39"/>
      <c r="BQ92" s="39"/>
      <c r="BR92" s="39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</row>
    <row r="93" spans="7:95" ht="15" customHeight="1">
      <c r="G93" s="203"/>
      <c r="H93" s="203"/>
      <c r="I93" s="203"/>
      <c r="J93" s="203"/>
      <c r="K93" s="203"/>
      <c r="U93" s="50"/>
      <c r="V93" s="50"/>
      <c r="W93" s="50"/>
      <c r="X93" s="50"/>
      <c r="Y93" s="50"/>
      <c r="Z93" s="50"/>
      <c r="AA93" s="50"/>
      <c r="AB93" s="50"/>
      <c r="AC93" s="50"/>
      <c r="AD93" s="17"/>
      <c r="BM93" s="17"/>
      <c r="BN93" s="39"/>
      <c r="BO93" s="39"/>
      <c r="BP93" s="39"/>
      <c r="BQ93" s="39"/>
      <c r="BR93" s="39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</row>
    <row r="94" spans="7:95" ht="15" customHeight="1">
      <c r="G94" s="203"/>
      <c r="H94" s="203"/>
      <c r="I94" s="203"/>
      <c r="J94" s="203"/>
      <c r="K94" s="203"/>
      <c r="Q94" s="1"/>
      <c r="U94" s="50"/>
      <c r="V94" s="50"/>
      <c r="W94" s="50"/>
      <c r="X94" s="50"/>
      <c r="Y94" s="50"/>
      <c r="Z94" s="50"/>
      <c r="AA94" s="50"/>
      <c r="AB94" s="50"/>
      <c r="AC94" s="50"/>
      <c r="AD94" s="17"/>
      <c r="BM94" s="17"/>
      <c r="BN94" s="17"/>
      <c r="BO94" s="132"/>
      <c r="BP94" s="131"/>
      <c r="BQ94" s="133"/>
      <c r="BR94" s="133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</row>
    <row r="95" spans="7:95" ht="15" customHeight="1">
      <c r="G95" s="203"/>
      <c r="H95" s="203"/>
      <c r="I95" s="203"/>
      <c r="J95" s="203"/>
      <c r="K95" s="203"/>
      <c r="Q95" s="1"/>
      <c r="U95" s="50"/>
      <c r="V95" s="50"/>
      <c r="W95" s="50"/>
      <c r="X95" s="50"/>
      <c r="Y95" s="50"/>
      <c r="Z95" s="50"/>
      <c r="AA95" s="50"/>
      <c r="AB95" s="50"/>
      <c r="AC95" s="50"/>
      <c r="AD95" s="17"/>
      <c r="BM95" s="17"/>
      <c r="BN95" s="17"/>
      <c r="BO95" s="132"/>
      <c r="BP95" s="131"/>
      <c r="BQ95" s="133"/>
      <c r="BR95" s="133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</row>
    <row r="96" spans="7:95" ht="15" customHeight="1">
      <c r="G96" s="203"/>
      <c r="H96" s="203"/>
      <c r="I96" s="203"/>
      <c r="J96" s="203"/>
      <c r="K96" s="203"/>
      <c r="Q96" s="1"/>
      <c r="R96" s="1"/>
      <c r="S96" s="1"/>
      <c r="T96" s="1"/>
      <c r="U96" s="50"/>
      <c r="V96" s="50"/>
      <c r="W96" s="50"/>
      <c r="X96" s="50"/>
      <c r="Y96" s="50"/>
      <c r="Z96" s="50"/>
      <c r="AA96" s="50"/>
      <c r="AB96" s="50"/>
      <c r="AC96" s="50"/>
      <c r="BM96" s="17"/>
      <c r="BN96" s="17"/>
      <c r="BO96" s="132"/>
      <c r="BP96" s="131"/>
      <c r="BQ96" s="133"/>
      <c r="BR96" s="133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</row>
    <row r="97" spans="7:95" ht="15" customHeight="1">
      <c r="G97" s="203"/>
      <c r="H97" s="203"/>
      <c r="I97" s="203"/>
      <c r="J97" s="203"/>
      <c r="K97" s="203"/>
      <c r="Q97" s="1"/>
      <c r="R97" s="1"/>
      <c r="S97" s="1"/>
      <c r="T97" s="1"/>
      <c r="U97" s="50"/>
      <c r="V97" s="50"/>
      <c r="W97" s="50"/>
      <c r="X97" s="50"/>
      <c r="Y97" s="50"/>
      <c r="Z97" s="50"/>
      <c r="AA97" s="50"/>
      <c r="AB97" s="50"/>
      <c r="AC97" s="50"/>
      <c r="BM97" s="17"/>
      <c r="BN97" s="17"/>
      <c r="BO97" s="132"/>
      <c r="BP97" s="131"/>
      <c r="BQ97" s="133"/>
      <c r="BR97" s="133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</row>
    <row r="98" spans="7:95" ht="15" customHeight="1">
      <c r="G98" s="203"/>
      <c r="H98" s="203"/>
      <c r="I98" s="203"/>
      <c r="J98" s="203"/>
      <c r="K98" s="203"/>
      <c r="Q98" s="1"/>
      <c r="R98" s="1"/>
      <c r="S98" s="1"/>
      <c r="T98" s="1"/>
      <c r="U98" s="50"/>
      <c r="V98" s="50"/>
      <c r="W98" s="50"/>
      <c r="X98" s="50"/>
      <c r="BO98" s="132"/>
      <c r="BP98" s="131"/>
      <c r="BQ98" s="133"/>
      <c r="BR98" s="133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</row>
    <row r="99" spans="7:95" ht="15" customHeight="1">
      <c r="G99" s="203"/>
      <c r="H99" s="203"/>
      <c r="I99" s="203"/>
      <c r="J99" s="203"/>
      <c r="K99" s="203"/>
      <c r="Q99" s="1"/>
      <c r="R99" s="1"/>
      <c r="S99" s="1"/>
      <c r="T99" s="1"/>
      <c r="U99" s="50"/>
      <c r="V99" s="50"/>
      <c r="W99" s="50"/>
      <c r="X99" s="50"/>
      <c r="BO99" s="132"/>
      <c r="BP99" s="131"/>
      <c r="BQ99" s="133"/>
      <c r="BR99" s="133"/>
    </row>
    <row r="100" spans="7:95" ht="15" customHeight="1">
      <c r="G100" s="203"/>
      <c r="H100" s="203"/>
      <c r="I100" s="203"/>
      <c r="J100" s="203"/>
      <c r="K100" s="203"/>
      <c r="Q100" s="1"/>
      <c r="R100" s="1"/>
      <c r="S100" s="1"/>
      <c r="T100" s="1"/>
      <c r="U100" s="50"/>
      <c r="V100" s="50"/>
      <c r="W100" s="50"/>
      <c r="X100" s="50"/>
      <c r="BO100" s="132"/>
      <c r="BP100" s="131"/>
      <c r="BQ100" s="133"/>
      <c r="BR100" s="133"/>
    </row>
    <row r="101" spans="7:95" ht="15" customHeight="1">
      <c r="G101" s="203"/>
      <c r="H101" s="203"/>
      <c r="I101" s="203"/>
      <c r="J101" s="203"/>
      <c r="K101" s="203"/>
      <c r="Q101" s="1"/>
      <c r="R101" s="1"/>
      <c r="S101" s="1"/>
      <c r="T101" s="1"/>
      <c r="U101" s="50"/>
      <c r="V101" s="50"/>
      <c r="W101" s="50"/>
      <c r="X101" s="50"/>
      <c r="BO101" s="132"/>
      <c r="BP101" s="131"/>
      <c r="BQ101" s="133"/>
      <c r="BR101" s="133"/>
    </row>
    <row r="102" spans="7:95" ht="15" customHeight="1">
      <c r="G102" s="203"/>
      <c r="H102" s="203"/>
      <c r="I102" s="203"/>
      <c r="J102" s="203"/>
      <c r="K102" s="203"/>
      <c r="Q102" s="1"/>
      <c r="R102" s="1"/>
      <c r="S102" s="1"/>
      <c r="T102" s="1"/>
      <c r="U102" s="50"/>
      <c r="V102" s="50"/>
      <c r="W102" s="50"/>
      <c r="X102" s="50"/>
      <c r="BO102" s="132"/>
      <c r="BP102" s="131"/>
      <c r="BQ102" s="133"/>
      <c r="BR102" s="133"/>
    </row>
    <row r="103" spans="7:95" ht="15" customHeight="1">
      <c r="G103" s="203"/>
      <c r="H103" s="203"/>
      <c r="I103" s="203"/>
      <c r="J103" s="203"/>
      <c r="K103" s="203"/>
      <c r="Q103" s="1"/>
      <c r="R103" s="1"/>
      <c r="S103" s="1"/>
      <c r="T103" s="1"/>
      <c r="U103" s="50"/>
      <c r="V103" s="50"/>
      <c r="W103" s="50"/>
      <c r="X103" s="50"/>
      <c r="BO103" s="132"/>
      <c r="BP103" s="131"/>
      <c r="BQ103" s="133"/>
      <c r="BR103" s="133"/>
    </row>
    <row r="104" spans="7:95" ht="15" customHeight="1">
      <c r="G104" s="203"/>
      <c r="H104" s="203"/>
      <c r="I104" s="203"/>
      <c r="J104" s="203"/>
      <c r="K104" s="203"/>
      <c r="Q104" s="1"/>
      <c r="R104" s="1"/>
      <c r="S104" s="1"/>
      <c r="T104" s="1"/>
      <c r="BO104" s="132"/>
      <c r="BP104" s="131"/>
      <c r="BQ104" s="133"/>
      <c r="BR104" s="133"/>
    </row>
    <row r="105" spans="7:95" ht="15" customHeight="1">
      <c r="G105" s="203"/>
      <c r="H105" s="203"/>
      <c r="I105" s="203"/>
      <c r="J105" s="203"/>
      <c r="K105" s="203"/>
      <c r="Q105" s="1"/>
      <c r="R105" s="1"/>
      <c r="S105" s="1"/>
      <c r="T105" s="1"/>
      <c r="BO105" s="132"/>
      <c r="BP105" s="131"/>
      <c r="BQ105" s="133"/>
      <c r="BR105" s="133"/>
    </row>
    <row r="106" spans="7:95" ht="15" customHeight="1">
      <c r="G106" s="203"/>
      <c r="H106" s="203"/>
      <c r="I106" s="203"/>
      <c r="J106" s="203"/>
      <c r="K106" s="203"/>
      <c r="Q106" s="1"/>
      <c r="R106" s="1"/>
      <c r="S106" s="1"/>
      <c r="T106" s="1"/>
      <c r="BO106" s="132"/>
      <c r="BP106" s="131"/>
      <c r="BQ106" s="133"/>
      <c r="BR106" s="133"/>
    </row>
    <row r="107" spans="7:95" ht="15" customHeight="1">
      <c r="G107" s="203"/>
      <c r="H107" s="203"/>
      <c r="I107" s="203"/>
      <c r="J107" s="203"/>
      <c r="K107" s="203"/>
      <c r="Q107" s="1"/>
      <c r="R107" s="1"/>
      <c r="S107" s="1"/>
      <c r="T107" s="1"/>
      <c r="BO107" s="132"/>
      <c r="BP107" s="131"/>
      <c r="BQ107" s="133"/>
      <c r="BR107" s="133"/>
    </row>
    <row r="108" spans="7:95" ht="15" customHeight="1">
      <c r="G108" s="203"/>
      <c r="H108" s="203"/>
      <c r="I108" s="203"/>
      <c r="J108" s="203"/>
      <c r="K108" s="203"/>
      <c r="Q108" s="108"/>
      <c r="R108" s="1"/>
      <c r="S108" s="1"/>
      <c r="T108" s="1"/>
      <c r="BO108" s="132"/>
      <c r="BP108" s="131"/>
      <c r="BQ108" s="133"/>
      <c r="BR108" s="133"/>
    </row>
    <row r="109" spans="7:95" ht="12.75" customHeight="1">
      <c r="G109" s="203"/>
      <c r="H109" s="203"/>
      <c r="I109" s="203"/>
      <c r="J109" s="203"/>
      <c r="K109" s="203"/>
      <c r="Q109" s="108"/>
      <c r="R109" s="1"/>
      <c r="S109" s="1"/>
      <c r="T109" s="1"/>
      <c r="BO109" s="132"/>
      <c r="BP109" s="131"/>
      <c r="BQ109" s="133"/>
      <c r="BR109" s="133"/>
    </row>
    <row r="110" spans="7:95" ht="12.75" customHeight="1">
      <c r="G110" s="203"/>
      <c r="H110" s="203"/>
      <c r="I110" s="203"/>
      <c r="J110" s="203"/>
      <c r="K110" s="203"/>
      <c r="Q110" s="108"/>
      <c r="R110" s="1"/>
      <c r="S110" s="1"/>
      <c r="T110" s="1"/>
      <c r="BO110" s="132"/>
      <c r="BP110" s="131"/>
      <c r="BQ110" s="133"/>
      <c r="BR110" s="133"/>
    </row>
    <row r="111" spans="7:95" ht="12.75" customHeight="1">
      <c r="G111" s="203"/>
      <c r="H111" s="203"/>
      <c r="I111" s="203"/>
      <c r="J111" s="203"/>
      <c r="K111" s="203"/>
      <c r="Q111" s="1"/>
      <c r="R111" s="1"/>
      <c r="S111" s="1"/>
      <c r="T111" s="1"/>
      <c r="BO111" s="132"/>
      <c r="BP111" s="131"/>
      <c r="BQ111" s="133"/>
      <c r="BR111" s="133"/>
    </row>
    <row r="112" spans="7:95" ht="12.75" customHeight="1">
      <c r="G112" s="203"/>
      <c r="H112" s="203"/>
      <c r="I112" s="203"/>
      <c r="J112" s="203"/>
      <c r="K112" s="203"/>
      <c r="Q112" s="1"/>
      <c r="R112" s="1"/>
      <c r="S112" s="1"/>
      <c r="T112" s="1"/>
    </row>
    <row r="113" spans="7:75" ht="12.75" customHeight="1">
      <c r="G113" s="203"/>
      <c r="H113" s="203"/>
      <c r="I113" s="203"/>
      <c r="J113" s="203"/>
      <c r="K113" s="203"/>
      <c r="Q113" s="1"/>
      <c r="R113" s="1"/>
      <c r="S113" s="1"/>
      <c r="T113" s="1"/>
    </row>
    <row r="114" spans="7:75" ht="12.75" customHeight="1">
      <c r="G114" s="203"/>
      <c r="H114" s="203"/>
      <c r="I114" s="203"/>
      <c r="J114" s="203"/>
      <c r="K114" s="203"/>
      <c r="Q114" s="1"/>
      <c r="R114" s="1"/>
      <c r="S114" s="1"/>
      <c r="T114" s="1"/>
    </row>
    <row r="115" spans="7:75" ht="12.75" customHeight="1">
      <c r="G115" s="203"/>
      <c r="H115" s="203"/>
      <c r="I115" s="203"/>
      <c r="J115" s="203"/>
      <c r="K115" s="203"/>
      <c r="Q115" s="1"/>
      <c r="R115" s="1"/>
      <c r="S115" s="1"/>
      <c r="T115" s="1"/>
    </row>
    <row r="116" spans="7:75" ht="12.75" customHeight="1">
      <c r="G116" s="203"/>
      <c r="H116" s="203"/>
      <c r="I116" s="203"/>
      <c r="J116" s="203"/>
      <c r="K116" s="203"/>
      <c r="Q116" s="1"/>
      <c r="R116" s="1"/>
      <c r="S116" s="1"/>
      <c r="T116" s="1"/>
    </row>
    <row r="117" spans="7:75" ht="12.75" customHeight="1">
      <c r="G117" s="203"/>
      <c r="H117" s="203"/>
      <c r="I117" s="203"/>
      <c r="J117" s="203"/>
      <c r="K117" s="203"/>
      <c r="Q117" s="1"/>
      <c r="R117" s="1"/>
      <c r="S117" s="1"/>
      <c r="T117" s="1"/>
      <c r="BM117" s="63"/>
      <c r="BN117" s="63"/>
      <c r="BO117" s="63"/>
      <c r="BP117" s="63"/>
      <c r="BQ117" s="63"/>
      <c r="BR117" s="63"/>
      <c r="BS117" s="63"/>
    </row>
    <row r="118" spans="7:75" ht="12.75" customHeight="1">
      <c r="G118" s="203"/>
      <c r="H118" s="203"/>
      <c r="I118" s="203"/>
      <c r="J118" s="203"/>
      <c r="K118" s="203"/>
      <c r="Q118" s="1"/>
      <c r="R118" s="1"/>
      <c r="S118" s="1"/>
      <c r="T118" s="1"/>
      <c r="BM118" s="75"/>
      <c r="BN118" s="53"/>
      <c r="BO118" s="136"/>
      <c r="BP118" s="136"/>
      <c r="BQ118" s="136"/>
      <c r="BR118" s="136"/>
      <c r="BS118" s="136"/>
      <c r="BT118" s="63"/>
      <c r="BU118" s="63"/>
      <c r="BV118" s="63"/>
      <c r="BW118" s="63"/>
    </row>
    <row r="119" spans="7:75" ht="12.75" customHeight="1">
      <c r="G119" s="203"/>
      <c r="H119" s="1"/>
      <c r="I119" s="1"/>
      <c r="J119" s="1"/>
      <c r="K119" s="29"/>
      <c r="Q119" s="1"/>
      <c r="R119" s="1"/>
      <c r="S119" s="1"/>
      <c r="T119" s="1"/>
      <c r="BN119" s="12"/>
      <c r="BT119" s="136"/>
    </row>
    <row r="120" spans="7:75" ht="12.75" customHeight="1">
      <c r="G120" s="203"/>
      <c r="H120" s="1"/>
      <c r="I120" s="1"/>
      <c r="J120" s="1"/>
      <c r="K120" s="1"/>
      <c r="Q120" s="1"/>
      <c r="R120" s="1"/>
      <c r="S120" s="1"/>
      <c r="T120" s="1"/>
      <c r="BN120" s="12"/>
    </row>
    <row r="121" spans="7:75" ht="12.75" customHeight="1">
      <c r="G121" s="203"/>
      <c r="H121" s="1"/>
      <c r="I121" s="1"/>
      <c r="J121" s="1"/>
      <c r="K121" s="1"/>
      <c r="Q121" s="1"/>
      <c r="R121" s="1"/>
      <c r="S121" s="1"/>
      <c r="T121" s="1"/>
      <c r="BN121" s="12"/>
      <c r="BW121" s="18"/>
    </row>
    <row r="122" spans="7:75" ht="12.75" customHeight="1">
      <c r="G122" s="203"/>
      <c r="H122" s="1"/>
      <c r="I122" s="1"/>
      <c r="J122" s="1"/>
      <c r="K122" s="1"/>
      <c r="Q122" s="1"/>
      <c r="R122" s="1"/>
      <c r="S122" s="1"/>
      <c r="T122" s="1"/>
      <c r="BN122" s="12"/>
    </row>
    <row r="123" spans="7:75" ht="12.75" customHeight="1">
      <c r="G123" s="203"/>
      <c r="H123" s="1"/>
      <c r="I123" s="1"/>
      <c r="J123" s="1"/>
      <c r="K123" s="1"/>
      <c r="Q123" s="1"/>
      <c r="R123" s="1"/>
      <c r="S123" s="1"/>
      <c r="T123" s="1"/>
      <c r="BN123" s="12"/>
    </row>
    <row r="124" spans="7:75" ht="12.75" customHeight="1">
      <c r="G124" s="203"/>
      <c r="H124" s="1"/>
      <c r="I124" s="1"/>
      <c r="J124" s="1"/>
      <c r="K124" s="1"/>
      <c r="Q124" s="1"/>
      <c r="R124" s="1"/>
      <c r="S124" s="1"/>
      <c r="T124" s="1"/>
      <c r="BN124" s="12"/>
    </row>
    <row r="125" spans="7:75" ht="12.75" customHeight="1">
      <c r="G125" s="203"/>
      <c r="H125" s="1"/>
      <c r="I125" s="1"/>
      <c r="J125" s="1"/>
      <c r="K125" s="1"/>
      <c r="Q125" s="1"/>
      <c r="R125" s="1"/>
      <c r="S125" s="1"/>
      <c r="T125" s="1"/>
    </row>
    <row r="126" spans="7:75" ht="12.75" customHeight="1">
      <c r="G126" s="1"/>
      <c r="H126" s="1"/>
      <c r="I126" s="1"/>
      <c r="J126" s="1"/>
      <c r="K126" s="1"/>
      <c r="Q126" s="1"/>
      <c r="R126" s="1"/>
      <c r="S126" s="1"/>
      <c r="T126" s="1"/>
    </row>
    <row r="127" spans="7:75" ht="12.75" customHeight="1">
      <c r="G127" s="1"/>
      <c r="H127" s="1"/>
      <c r="I127" s="1"/>
      <c r="J127" s="1"/>
      <c r="K127" s="1"/>
      <c r="Q127" s="1"/>
      <c r="R127" s="1"/>
      <c r="S127" s="1"/>
      <c r="T127" s="1"/>
    </row>
    <row r="128" spans="7:75" ht="12.75" customHeight="1">
      <c r="G128" s="1"/>
      <c r="H128" s="1"/>
      <c r="I128" s="1"/>
      <c r="J128" s="1"/>
      <c r="K128" s="1"/>
      <c r="Q128" s="1"/>
      <c r="R128" s="1"/>
      <c r="S128" s="1"/>
      <c r="T128" s="1"/>
    </row>
    <row r="129" spans="7:20" ht="12.75" customHeight="1">
      <c r="G129" s="1"/>
      <c r="H129" s="1"/>
      <c r="I129" s="1"/>
      <c r="J129" s="1"/>
      <c r="K129" s="1"/>
      <c r="Q129" s="1"/>
      <c r="R129" s="1"/>
      <c r="S129" s="1"/>
      <c r="T129" s="1"/>
    </row>
    <row r="130" spans="7:20" ht="12.75" customHeight="1">
      <c r="H130" s="1"/>
      <c r="I130" s="1"/>
      <c r="J130" s="1"/>
      <c r="K130" s="1"/>
      <c r="Q130" s="1"/>
      <c r="R130" s="1"/>
      <c r="S130" s="1"/>
      <c r="T130" s="1"/>
    </row>
    <row r="131" spans="7:20" ht="12.75" customHeight="1">
      <c r="H131" s="1"/>
      <c r="I131" s="1"/>
      <c r="J131" s="1"/>
      <c r="K131" s="1"/>
      <c r="Q131" s="1"/>
      <c r="R131" s="1"/>
      <c r="S131" s="1"/>
      <c r="T131" s="1"/>
    </row>
    <row r="132" spans="7:20" ht="12.75" customHeight="1">
      <c r="H132" s="1"/>
      <c r="I132" s="1"/>
      <c r="J132" s="1"/>
      <c r="K132" s="1"/>
      <c r="Q132" s="1"/>
      <c r="R132" s="1"/>
      <c r="S132" s="1"/>
      <c r="T132" s="1"/>
    </row>
    <row r="133" spans="7:20" ht="12.75" customHeight="1">
      <c r="H133" s="1"/>
      <c r="I133" s="1"/>
      <c r="J133" s="1"/>
      <c r="K133" s="1"/>
      <c r="Q133" s="1"/>
      <c r="R133" s="1"/>
      <c r="S133" s="1"/>
      <c r="T133" s="1"/>
    </row>
    <row r="134" spans="7:20" ht="12.75" customHeight="1">
      <c r="H134" s="1"/>
      <c r="I134" s="1"/>
      <c r="J134" s="1"/>
      <c r="K134" s="1"/>
      <c r="Q134" s="1"/>
      <c r="R134" s="1"/>
      <c r="S134" s="1"/>
      <c r="T134" s="1"/>
    </row>
    <row r="135" spans="7:20" ht="12.75" customHeight="1">
      <c r="H135" s="1"/>
      <c r="I135" s="1"/>
      <c r="J135" s="1"/>
      <c r="K135" s="1"/>
      <c r="Q135" s="1"/>
      <c r="R135" s="1"/>
      <c r="S135" s="1"/>
      <c r="T135" s="1"/>
    </row>
    <row r="136" spans="7:20" ht="12.75" customHeight="1">
      <c r="H136" s="1"/>
      <c r="I136" s="1"/>
      <c r="J136" s="1"/>
      <c r="K136" s="1"/>
      <c r="Q136" s="1"/>
      <c r="R136" s="1"/>
      <c r="S136" s="1"/>
      <c r="T136" s="1"/>
    </row>
    <row r="137" spans="7:20" ht="12.75" customHeight="1">
      <c r="H137" s="1"/>
      <c r="I137" s="1"/>
      <c r="J137" s="1"/>
      <c r="K137" s="1"/>
      <c r="Q137" s="1"/>
      <c r="R137" s="1"/>
      <c r="S137" s="1"/>
      <c r="T137" s="1"/>
    </row>
    <row r="138" spans="7:20" ht="12.75" customHeight="1">
      <c r="H138" s="1"/>
      <c r="I138" s="1"/>
      <c r="J138" s="1"/>
      <c r="K138" s="1"/>
      <c r="Q138" s="1"/>
      <c r="R138" s="1"/>
      <c r="S138" s="1"/>
      <c r="T138" s="1"/>
    </row>
    <row r="139" spans="7:20" ht="12.75" customHeight="1">
      <c r="H139" s="1"/>
      <c r="I139" s="1"/>
      <c r="J139" s="1"/>
      <c r="K139" s="1"/>
      <c r="Q139" s="1"/>
      <c r="R139" s="1"/>
      <c r="S139" s="1"/>
      <c r="T139" s="1"/>
    </row>
    <row r="140" spans="7:20" ht="12.75" customHeight="1">
      <c r="H140" s="1"/>
      <c r="I140" s="1"/>
      <c r="J140" s="1"/>
      <c r="K140" s="1"/>
      <c r="Q140" s="1"/>
      <c r="R140" s="1"/>
      <c r="S140" s="1"/>
      <c r="T140" s="1"/>
    </row>
    <row r="141" spans="7:20" ht="12.75" customHeight="1">
      <c r="H141" s="1"/>
      <c r="I141" s="1"/>
      <c r="J141" s="1"/>
      <c r="K141" s="1"/>
      <c r="Q141" s="1"/>
      <c r="R141" s="1"/>
      <c r="S141" s="1"/>
      <c r="T141" s="1"/>
    </row>
    <row r="142" spans="7:20" ht="12.75" customHeight="1">
      <c r="H142" s="1"/>
      <c r="I142" s="1"/>
      <c r="J142" s="1"/>
      <c r="K142" s="1"/>
      <c r="Q142" s="1"/>
      <c r="R142" s="1"/>
      <c r="S142" s="1"/>
      <c r="T142" s="1"/>
    </row>
    <row r="143" spans="7:20" ht="12.75" customHeight="1">
      <c r="H143" s="1"/>
      <c r="I143" s="1"/>
      <c r="J143" s="1"/>
      <c r="K143" s="1"/>
      <c r="Q143" s="1"/>
      <c r="R143" s="1"/>
      <c r="S143" s="1"/>
      <c r="T143" s="1"/>
    </row>
    <row r="144" spans="7:20" ht="12.75" customHeight="1">
      <c r="H144" s="1"/>
      <c r="I144" s="1"/>
      <c r="J144" s="1"/>
      <c r="K144" s="1"/>
      <c r="Q144" s="1"/>
      <c r="R144" s="1"/>
      <c r="S144" s="1"/>
      <c r="T144" s="1"/>
    </row>
    <row r="145" spans="8:20" ht="12.75" customHeight="1">
      <c r="H145" s="1"/>
      <c r="I145" s="1"/>
      <c r="J145" s="1"/>
      <c r="K145" s="1"/>
      <c r="Q145" s="1"/>
      <c r="R145" s="1"/>
      <c r="S145" s="1"/>
      <c r="T145" s="1"/>
    </row>
    <row r="146" spans="8:20" ht="12.75" customHeight="1">
      <c r="H146" s="1"/>
      <c r="I146" s="1"/>
      <c r="J146" s="1"/>
      <c r="K146" s="1"/>
      <c r="Q146" s="1"/>
      <c r="R146" s="1"/>
      <c r="S146" s="1"/>
      <c r="T146" s="1"/>
    </row>
    <row r="147" spans="8:20" ht="12.75" customHeight="1">
      <c r="I147" s="1"/>
      <c r="J147" s="1"/>
      <c r="K147" s="1"/>
      <c r="Q147" s="1"/>
      <c r="R147" s="1"/>
      <c r="S147" s="1"/>
      <c r="T147" s="1"/>
    </row>
    <row r="148" spans="8:20" ht="12.75" customHeight="1">
      <c r="Q148" s="1"/>
      <c r="R148" s="1"/>
      <c r="S148" s="1"/>
      <c r="T148" s="1"/>
    </row>
    <row r="149" spans="8:20" ht="12.75" customHeight="1">
      <c r="Q149" s="1"/>
      <c r="R149" s="1"/>
      <c r="S149" s="1"/>
      <c r="T149" s="1"/>
    </row>
    <row r="150" spans="8:20" ht="12.75" customHeight="1">
      <c r="Q150" s="1"/>
      <c r="R150" s="1"/>
      <c r="S150" s="1"/>
      <c r="T150" s="1"/>
    </row>
    <row r="151" spans="8:20" ht="12.75" customHeight="1">
      <c r="Q151" s="1"/>
      <c r="R151" s="1"/>
      <c r="S151" s="1"/>
      <c r="T151" s="1"/>
    </row>
    <row r="152" spans="8:20" ht="12.75" customHeight="1">
      <c r="Q152" s="1"/>
      <c r="R152" s="1"/>
      <c r="S152" s="1"/>
      <c r="T152" s="1"/>
    </row>
    <row r="153" spans="8:20" ht="12.75" customHeight="1">
      <c r="Q153" s="1"/>
      <c r="R153" s="1"/>
      <c r="S153" s="1"/>
      <c r="T153" s="1"/>
    </row>
    <row r="154" spans="8:20" ht="12.75" customHeight="1">
      <c r="Q154" s="1"/>
      <c r="R154" s="1"/>
      <c r="S154" s="1"/>
      <c r="T154" s="1"/>
    </row>
    <row r="155" spans="8:20" ht="12.75" customHeight="1">
      <c r="Q155" s="1"/>
      <c r="R155" s="1"/>
      <c r="S155" s="1"/>
      <c r="T155" s="1"/>
    </row>
    <row r="156" spans="8:20" ht="12.75" customHeight="1">
      <c r="Q156" s="1"/>
      <c r="R156" s="1"/>
      <c r="S156" s="1"/>
      <c r="T156" s="1"/>
    </row>
    <row r="157" spans="8:20" ht="12.75" customHeight="1">
      <c r="Q157" s="1"/>
      <c r="R157" s="1"/>
      <c r="S157" s="1"/>
      <c r="T157" s="1"/>
    </row>
    <row r="158" spans="8:20" ht="12.75" customHeight="1">
      <c r="Q158" s="1"/>
      <c r="R158" s="1"/>
      <c r="S158" s="1"/>
      <c r="T158" s="1"/>
    </row>
    <row r="159" spans="8:20" ht="12.75" customHeight="1">
      <c r="Q159" s="1"/>
      <c r="R159" s="1"/>
      <c r="S159" s="1"/>
      <c r="T159" s="1"/>
    </row>
    <row r="160" spans="8:20" ht="12.75" customHeight="1">
      <c r="Q160" s="1"/>
      <c r="R160" s="1"/>
      <c r="S160" s="1"/>
      <c r="T160" s="1"/>
    </row>
    <row r="161" spans="7:20" ht="12.75" customHeight="1">
      <c r="Q161" s="1"/>
      <c r="R161" s="1"/>
      <c r="S161" s="1"/>
      <c r="T161" s="1"/>
    </row>
    <row r="162" spans="7:20" ht="12.75" customHeight="1">
      <c r="Q162" s="1"/>
      <c r="R162" s="1"/>
      <c r="S162" s="1"/>
      <c r="T162" s="1"/>
    </row>
    <row r="163" spans="7:20" ht="12.75" customHeight="1">
      <c r="Q163" s="1"/>
      <c r="R163" s="1"/>
      <c r="S163" s="1"/>
      <c r="T163" s="1"/>
    </row>
    <row r="164" spans="7:20" ht="12.75" customHeight="1">
      <c r="Q164" s="1"/>
      <c r="R164" s="1"/>
      <c r="S164" s="1"/>
      <c r="T164" s="1"/>
    </row>
    <row r="165" spans="7:20" ht="12.75" customHeight="1">
      <c r="Q165" s="1"/>
      <c r="R165" s="1"/>
      <c r="S165" s="1"/>
      <c r="T165" s="1"/>
    </row>
    <row r="166" spans="7:20" ht="12.75" customHeight="1">
      <c r="Q166" s="1"/>
      <c r="R166" s="1"/>
      <c r="S166" s="1"/>
      <c r="T166" s="1"/>
    </row>
    <row r="167" spans="7:20" ht="12.75" customHeight="1">
      <c r="Q167" s="1"/>
      <c r="R167" s="1"/>
      <c r="S167" s="1"/>
      <c r="T167" s="1"/>
    </row>
    <row r="168" spans="7:20" ht="12.75" customHeight="1">
      <c r="Q168" s="1"/>
      <c r="R168" s="1"/>
      <c r="S168" s="1"/>
      <c r="T168" s="1"/>
    </row>
    <row r="169" spans="7:20" ht="12.75" customHeight="1">
      <c r="Q169" s="1"/>
      <c r="R169" s="1"/>
      <c r="S169" s="1"/>
      <c r="T169" s="1"/>
    </row>
    <row r="170" spans="7:20" ht="12.75" customHeight="1">
      <c r="Q170" s="1"/>
      <c r="R170" s="1"/>
      <c r="S170" s="1"/>
      <c r="T170" s="1"/>
    </row>
    <row r="171" spans="7:20" ht="12.75" customHeight="1">
      <c r="Q171" s="1"/>
      <c r="R171" s="1"/>
      <c r="S171" s="1"/>
      <c r="T171" s="1"/>
    </row>
    <row r="172" spans="7:20" ht="12.75" customHeight="1">
      <c r="Q172" s="1"/>
      <c r="R172" s="1"/>
      <c r="S172" s="1"/>
      <c r="T172" s="1"/>
    </row>
    <row r="173" spans="7:20" ht="12.75" customHeight="1">
      <c r="G173" s="109"/>
      <c r="Q173" s="1"/>
      <c r="R173" s="1"/>
      <c r="S173" s="1"/>
      <c r="T173" s="1"/>
    </row>
    <row r="174" spans="7:20" ht="12.75" customHeight="1">
      <c r="G174" s="109"/>
      <c r="Q174" s="1"/>
      <c r="R174" s="1"/>
      <c r="S174" s="1"/>
      <c r="T174" s="1"/>
    </row>
    <row r="175" spans="7:20" ht="12.75" customHeight="1">
      <c r="G175" s="109"/>
      <c r="Q175" s="1"/>
      <c r="R175" s="1"/>
      <c r="S175" s="1"/>
      <c r="T175" s="1"/>
    </row>
    <row r="176" spans="7:20" ht="12.75" customHeight="1">
      <c r="G176" s="109"/>
      <c r="Q176" s="1"/>
      <c r="R176" s="1"/>
      <c r="S176" s="1"/>
      <c r="T176" s="1"/>
    </row>
    <row r="177" spans="7:20" ht="12.75" customHeight="1">
      <c r="G177" s="111"/>
      <c r="Q177" s="1"/>
      <c r="R177" s="1"/>
      <c r="S177" s="1"/>
      <c r="T177" s="1"/>
    </row>
    <row r="178" spans="7:20" ht="12.75" customHeight="1">
      <c r="G178" s="111"/>
      <c r="Q178" s="1"/>
      <c r="R178" s="1"/>
      <c r="S178" s="1"/>
      <c r="T178" s="1"/>
    </row>
    <row r="179" spans="7:20" ht="12.75" customHeight="1">
      <c r="G179" s="113"/>
      <c r="Q179" s="1"/>
      <c r="R179" s="1"/>
      <c r="S179" s="1"/>
      <c r="T179" s="1"/>
    </row>
    <row r="180" spans="7:20" ht="12.75" customHeight="1">
      <c r="G180" s="116"/>
      <c r="Q180" s="1"/>
      <c r="R180" s="1"/>
      <c r="S180" s="1"/>
      <c r="T180" s="1"/>
    </row>
    <row r="181" spans="7:20" ht="12.75" customHeight="1">
      <c r="G181" s="116"/>
      <c r="Q181" s="1"/>
      <c r="R181" s="1"/>
      <c r="S181" s="1"/>
      <c r="T181" s="1"/>
    </row>
    <row r="182" spans="7:20" ht="12.75" customHeight="1">
      <c r="G182" s="116"/>
      <c r="Q182" s="1"/>
      <c r="R182" s="1"/>
      <c r="S182" s="1"/>
      <c r="T182" s="1"/>
    </row>
    <row r="183" spans="7:20" ht="12.75" customHeight="1">
      <c r="G183" s="116"/>
      <c r="Q183" s="1"/>
      <c r="R183" s="1"/>
      <c r="S183" s="1"/>
      <c r="T183" s="1"/>
    </row>
    <row r="184" spans="7:20" ht="12.75" customHeight="1">
      <c r="G184" s="116"/>
      <c r="Q184" s="1"/>
      <c r="R184" s="1"/>
      <c r="S184" s="1"/>
      <c r="T184" s="1"/>
    </row>
    <row r="185" spans="7:20" ht="12.75" customHeight="1">
      <c r="G185" s="116"/>
      <c r="Q185" s="1"/>
      <c r="R185" s="1"/>
      <c r="S185" s="1"/>
      <c r="T185" s="1"/>
    </row>
    <row r="186" spans="7:20" ht="12.75" customHeight="1">
      <c r="G186" s="116"/>
      <c r="Q186" s="1"/>
      <c r="R186" s="1"/>
      <c r="S186" s="1"/>
      <c r="T186" s="1"/>
    </row>
    <row r="187" spans="7:20" ht="12.75" customHeight="1">
      <c r="G187" s="116"/>
      <c r="Q187" s="1"/>
      <c r="R187" s="1"/>
      <c r="S187" s="1"/>
      <c r="T187" s="1"/>
    </row>
    <row r="188" spans="7:20" ht="12.75" customHeight="1">
      <c r="G188" s="116"/>
      <c r="Q188" s="1"/>
      <c r="R188" s="1"/>
      <c r="S188" s="1"/>
      <c r="T188" s="1"/>
    </row>
    <row r="189" spans="7:20" ht="12.75" customHeight="1">
      <c r="G189" s="116"/>
      <c r="Q189" s="1"/>
      <c r="R189" s="1"/>
      <c r="S189" s="1"/>
      <c r="T189" s="1"/>
    </row>
    <row r="190" spans="7:20" ht="12.75" customHeight="1">
      <c r="G190" s="116"/>
      <c r="Q190" s="1"/>
      <c r="R190" s="1"/>
      <c r="S190" s="1"/>
      <c r="T190" s="1"/>
    </row>
    <row r="191" spans="7:20" ht="12.75" customHeight="1">
      <c r="G191" s="116"/>
      <c r="K191" s="110"/>
      <c r="Q191" s="1"/>
      <c r="R191" s="1"/>
      <c r="S191" s="1"/>
      <c r="T191" s="1"/>
    </row>
    <row r="192" spans="7:20" ht="12.75" customHeight="1">
      <c r="G192" s="116"/>
      <c r="K192" s="110"/>
      <c r="Q192" s="1"/>
      <c r="R192" s="1"/>
      <c r="S192" s="1"/>
      <c r="T192" s="1"/>
    </row>
    <row r="193" spans="7:20" ht="12.75" customHeight="1">
      <c r="G193" s="113"/>
      <c r="K193" s="110"/>
      <c r="Q193" s="1"/>
      <c r="R193" s="1"/>
      <c r="S193" s="1"/>
      <c r="T193" s="1"/>
    </row>
    <row r="194" spans="7:20" ht="12.75" customHeight="1">
      <c r="G194" s="116"/>
      <c r="H194" s="109"/>
      <c r="K194" s="110"/>
      <c r="Q194" s="1"/>
      <c r="R194" s="1"/>
      <c r="S194" s="1"/>
      <c r="T194" s="1"/>
    </row>
    <row r="195" spans="7:20" ht="12.75" customHeight="1">
      <c r="G195" s="116"/>
      <c r="H195" s="112"/>
      <c r="I195" s="109"/>
      <c r="J195" s="109"/>
      <c r="K195" s="109"/>
      <c r="Q195" s="1"/>
      <c r="R195" s="1"/>
      <c r="S195" s="1"/>
      <c r="T195" s="1"/>
    </row>
    <row r="196" spans="7:20" ht="12.75" customHeight="1">
      <c r="G196" s="113"/>
      <c r="H196" s="114"/>
      <c r="I196" s="112"/>
      <c r="J196" s="112"/>
      <c r="K196" s="112"/>
      <c r="Q196" s="1"/>
      <c r="R196" s="1"/>
      <c r="S196" s="1"/>
      <c r="T196" s="1"/>
    </row>
    <row r="197" spans="7:20" ht="12.75" customHeight="1">
      <c r="G197" s="113"/>
      <c r="H197" s="115"/>
      <c r="I197" s="114"/>
      <c r="J197" s="114"/>
      <c r="K197" s="114"/>
      <c r="Q197" s="1"/>
      <c r="R197" s="1"/>
      <c r="S197" s="1"/>
      <c r="T197" s="1"/>
    </row>
    <row r="198" spans="7:20" ht="12.75" customHeight="1">
      <c r="G198" s="116"/>
      <c r="H198" s="115"/>
      <c r="I198" s="115"/>
      <c r="J198" s="115"/>
      <c r="K198" s="115"/>
      <c r="Q198" s="1"/>
      <c r="R198" s="1"/>
      <c r="S198" s="1"/>
      <c r="T198" s="1"/>
    </row>
    <row r="199" spans="7:20" ht="12.75" customHeight="1">
      <c r="G199" s="116"/>
      <c r="H199" s="115"/>
      <c r="I199" s="115"/>
      <c r="J199" s="115"/>
      <c r="K199" s="115"/>
      <c r="Q199" s="1"/>
      <c r="R199" s="1"/>
      <c r="S199" s="1"/>
      <c r="T199" s="1"/>
    </row>
    <row r="200" spans="7:20" ht="12.75" customHeight="1">
      <c r="G200" s="116"/>
      <c r="H200" s="115"/>
      <c r="I200" s="115"/>
      <c r="J200" s="115"/>
      <c r="K200" s="115"/>
      <c r="Q200" s="1"/>
      <c r="R200" s="1"/>
      <c r="S200" s="1"/>
      <c r="T200" s="1"/>
    </row>
    <row r="201" spans="7:20" ht="12.75" customHeight="1">
      <c r="G201" s="116"/>
      <c r="H201" s="115"/>
      <c r="I201" s="115"/>
      <c r="J201" s="115"/>
      <c r="K201" s="115"/>
      <c r="Q201" s="1"/>
      <c r="R201" s="1"/>
      <c r="S201" s="1"/>
      <c r="T201" s="1"/>
    </row>
    <row r="202" spans="7:20" ht="12.75" customHeight="1">
      <c r="G202" s="116"/>
      <c r="H202" s="115"/>
      <c r="I202" s="115"/>
      <c r="J202" s="115"/>
      <c r="K202" s="115"/>
      <c r="Q202" s="1"/>
      <c r="R202" s="1"/>
      <c r="S202" s="1"/>
      <c r="T202" s="1"/>
    </row>
    <row r="203" spans="7:20" ht="12.75" customHeight="1">
      <c r="G203" s="116"/>
      <c r="H203" s="115"/>
      <c r="I203" s="115"/>
      <c r="J203" s="115"/>
      <c r="K203" s="115"/>
      <c r="Q203" s="1"/>
      <c r="R203" s="1"/>
      <c r="S203" s="1"/>
      <c r="T203" s="1"/>
    </row>
    <row r="204" spans="7:20" ht="12.75" customHeight="1">
      <c r="G204" s="116"/>
      <c r="H204" s="115"/>
      <c r="I204" s="115"/>
      <c r="J204" s="115"/>
      <c r="K204" s="115"/>
      <c r="Q204" s="1"/>
      <c r="R204" s="1"/>
      <c r="S204" s="1"/>
      <c r="T204" s="1"/>
    </row>
    <row r="205" spans="7:20" ht="12.75" customHeight="1">
      <c r="G205" s="116"/>
      <c r="H205" s="115"/>
      <c r="I205" s="115"/>
      <c r="J205" s="115"/>
      <c r="K205" s="115"/>
      <c r="Q205" s="1"/>
      <c r="R205" s="1"/>
      <c r="S205" s="1"/>
      <c r="T205" s="1"/>
    </row>
    <row r="206" spans="7:20" ht="12.75" customHeight="1">
      <c r="G206" s="116"/>
      <c r="H206" s="115"/>
      <c r="I206" s="115"/>
      <c r="J206" s="115"/>
      <c r="K206" s="115"/>
      <c r="Q206" s="1"/>
      <c r="R206" s="1"/>
      <c r="S206" s="1"/>
      <c r="T206" s="1"/>
    </row>
    <row r="207" spans="7:20" ht="12.75" customHeight="1">
      <c r="G207" s="116"/>
      <c r="H207" s="117"/>
      <c r="I207" s="115"/>
      <c r="J207" s="115"/>
      <c r="K207" s="115"/>
      <c r="Q207" s="1"/>
      <c r="R207" s="1"/>
      <c r="S207" s="1"/>
      <c r="T207" s="1"/>
    </row>
    <row r="208" spans="7:20" ht="12.75" customHeight="1">
      <c r="G208" s="116"/>
      <c r="H208" s="117"/>
      <c r="I208" s="117"/>
      <c r="J208" s="117"/>
      <c r="K208" s="118"/>
      <c r="Q208" s="1"/>
      <c r="R208" s="1"/>
      <c r="S208" s="1"/>
      <c r="T208" s="1"/>
    </row>
    <row r="209" spans="7:20" ht="12.75" customHeight="1">
      <c r="G209" s="116"/>
      <c r="H209" s="117"/>
      <c r="I209" s="117"/>
      <c r="J209" s="117"/>
      <c r="K209" s="118"/>
      <c r="Q209" s="1"/>
      <c r="R209" s="1"/>
      <c r="S209" s="1"/>
      <c r="T209" s="1"/>
    </row>
    <row r="210" spans="7:20" ht="12.75" customHeight="1">
      <c r="G210" s="116"/>
      <c r="H210" s="117"/>
      <c r="I210" s="117"/>
      <c r="J210" s="117"/>
      <c r="K210" s="118"/>
      <c r="Q210" s="1"/>
      <c r="R210" s="1"/>
      <c r="S210" s="1"/>
      <c r="T210" s="1"/>
    </row>
    <row r="211" spans="7:20" ht="12.75" customHeight="1">
      <c r="G211" s="116"/>
      <c r="H211" s="118"/>
      <c r="I211" s="117"/>
      <c r="J211" s="117"/>
      <c r="K211" s="118"/>
      <c r="Q211" s="1"/>
      <c r="R211" s="1"/>
      <c r="S211" s="1"/>
      <c r="T211" s="1"/>
    </row>
    <row r="212" spans="7:20" ht="12.75" customHeight="1">
      <c r="G212" s="116"/>
      <c r="H212" s="115"/>
      <c r="I212" s="118"/>
      <c r="J212" s="118"/>
      <c r="K212" s="118"/>
      <c r="Q212" s="1"/>
      <c r="R212" s="1"/>
      <c r="S212" s="1"/>
      <c r="T212" s="1"/>
    </row>
    <row r="213" spans="7:20" ht="12.75" customHeight="1">
      <c r="G213" s="116"/>
      <c r="H213" s="114"/>
      <c r="I213" s="115"/>
      <c r="J213" s="115"/>
      <c r="K213" s="115"/>
      <c r="Q213" s="1"/>
      <c r="R213" s="1"/>
      <c r="S213" s="1"/>
      <c r="T213" s="1"/>
    </row>
    <row r="214" spans="7:20" ht="12.75" customHeight="1">
      <c r="G214" s="116"/>
      <c r="H214" s="114"/>
      <c r="I214" s="114"/>
      <c r="J214" s="114"/>
      <c r="K214" s="114"/>
      <c r="Q214" s="1"/>
      <c r="R214" s="1"/>
      <c r="S214" s="1"/>
      <c r="T214" s="1"/>
    </row>
    <row r="215" spans="7:20" ht="12.75" customHeight="1">
      <c r="G215" s="113"/>
      <c r="H215" s="115"/>
      <c r="I215" s="114"/>
      <c r="J215" s="114"/>
      <c r="K215" s="114"/>
      <c r="Q215" s="1"/>
      <c r="R215" s="1"/>
      <c r="S215" s="1"/>
      <c r="T215" s="1"/>
    </row>
    <row r="216" spans="7:20" ht="12.75" customHeight="1">
      <c r="G216" s="113"/>
      <c r="H216" s="115"/>
      <c r="I216" s="115"/>
      <c r="J216" s="115"/>
      <c r="K216" s="115"/>
      <c r="Q216" s="1"/>
      <c r="R216" s="1"/>
      <c r="S216" s="1"/>
      <c r="T216" s="1"/>
    </row>
    <row r="217" spans="7:20" ht="12.75" customHeight="1">
      <c r="G217" s="1"/>
      <c r="H217" s="115"/>
      <c r="I217" s="115"/>
      <c r="J217" s="115"/>
      <c r="K217" s="115"/>
      <c r="Q217" s="1"/>
      <c r="R217" s="1"/>
      <c r="S217" s="1"/>
      <c r="T217" s="1"/>
    </row>
    <row r="218" spans="7:20" ht="12.75" customHeight="1">
      <c r="G218" s="1"/>
      <c r="H218" s="115"/>
      <c r="I218" s="115"/>
      <c r="J218" s="115"/>
      <c r="K218" s="115"/>
      <c r="Q218" s="1"/>
      <c r="R218" s="1"/>
      <c r="S218" s="1"/>
      <c r="T218" s="1"/>
    </row>
    <row r="219" spans="7:20" ht="12.75" customHeight="1">
      <c r="G219" s="1"/>
      <c r="H219" s="115"/>
      <c r="I219" s="115"/>
      <c r="J219" s="115"/>
      <c r="K219" s="115"/>
      <c r="Q219" s="1"/>
      <c r="R219" s="1"/>
      <c r="S219" s="1"/>
      <c r="T219" s="1"/>
    </row>
    <row r="220" spans="7:20" ht="12.75" customHeight="1">
      <c r="G220" s="1"/>
      <c r="H220" s="115"/>
      <c r="I220" s="115"/>
      <c r="J220" s="115"/>
      <c r="K220" s="115"/>
      <c r="Q220" s="1"/>
      <c r="R220" s="1"/>
      <c r="S220" s="1"/>
      <c r="T220" s="1"/>
    </row>
    <row r="221" spans="7:20" ht="12.75" customHeight="1">
      <c r="G221" s="1"/>
      <c r="H221" s="115"/>
      <c r="I221" s="115"/>
      <c r="J221" s="115"/>
      <c r="K221" s="115"/>
      <c r="Q221" s="1"/>
      <c r="R221" s="1"/>
      <c r="S221" s="1"/>
      <c r="T221" s="1"/>
    </row>
    <row r="222" spans="7:20" ht="12.75" customHeight="1">
      <c r="G222" s="1"/>
      <c r="H222" s="115"/>
      <c r="I222" s="115"/>
      <c r="J222" s="115"/>
      <c r="K222" s="115"/>
      <c r="Q222" s="1"/>
      <c r="R222" s="1"/>
      <c r="S222" s="1"/>
      <c r="T222" s="1"/>
    </row>
    <row r="223" spans="7:20" ht="12.75" customHeight="1">
      <c r="G223" s="120"/>
      <c r="H223" s="115"/>
      <c r="I223" s="115"/>
      <c r="J223" s="115"/>
      <c r="K223" s="115"/>
      <c r="Q223" s="1"/>
      <c r="R223" s="1"/>
      <c r="S223" s="1"/>
      <c r="T223" s="1"/>
    </row>
    <row r="224" spans="7:20" ht="12.75" customHeight="1">
      <c r="G224" s="120"/>
      <c r="H224" s="115"/>
      <c r="I224" s="115"/>
      <c r="J224" s="115"/>
      <c r="K224" s="115"/>
      <c r="Q224" s="1"/>
      <c r="R224" s="1"/>
      <c r="S224" s="1"/>
      <c r="T224" s="1"/>
    </row>
    <row r="225" spans="7:20" ht="12.75" customHeight="1">
      <c r="G225" s="120"/>
      <c r="H225" s="115"/>
      <c r="I225" s="115"/>
      <c r="J225" s="115"/>
      <c r="K225" s="115"/>
      <c r="Q225" s="1"/>
      <c r="R225" s="1"/>
      <c r="S225" s="1"/>
      <c r="T225" s="1"/>
    </row>
    <row r="226" spans="7:20" ht="12.75" customHeight="1">
      <c r="G226" s="120"/>
      <c r="H226" s="115"/>
      <c r="I226" s="115"/>
      <c r="J226" s="115"/>
      <c r="K226" s="115"/>
      <c r="Q226" s="1"/>
      <c r="R226" s="1"/>
      <c r="S226" s="1"/>
      <c r="T226" s="1"/>
    </row>
    <row r="227" spans="7:20" ht="12.75" customHeight="1">
      <c r="G227" s="123"/>
      <c r="H227" s="115"/>
      <c r="I227" s="115"/>
      <c r="J227" s="115"/>
      <c r="K227" s="115"/>
      <c r="Q227" s="1"/>
      <c r="R227" s="1"/>
      <c r="S227" s="1"/>
      <c r="T227" s="1"/>
    </row>
    <row r="228" spans="7:20" ht="12.75" customHeight="1">
      <c r="G228" s="123"/>
      <c r="H228" s="115"/>
      <c r="I228" s="115"/>
      <c r="J228" s="115"/>
      <c r="K228" s="115"/>
      <c r="Q228" s="1"/>
      <c r="R228" s="1"/>
      <c r="S228" s="1"/>
      <c r="T228" s="1"/>
    </row>
    <row r="229" spans="7:20" ht="12.75" customHeight="1">
      <c r="G229" s="113"/>
      <c r="H229" s="115"/>
      <c r="I229" s="115"/>
      <c r="J229" s="115"/>
      <c r="K229" s="115"/>
      <c r="Q229" s="1"/>
      <c r="R229" s="1"/>
      <c r="S229" s="1"/>
      <c r="T229" s="1"/>
    </row>
    <row r="230" spans="7:20" ht="12.75" customHeight="1">
      <c r="G230" s="125"/>
      <c r="H230" s="115"/>
      <c r="I230" s="115"/>
      <c r="J230" s="115"/>
      <c r="K230" s="119"/>
      <c r="Q230" s="1"/>
      <c r="R230" s="1"/>
      <c r="S230" s="1"/>
      <c r="T230" s="1"/>
    </row>
    <row r="231" spans="7:20" ht="12.75" customHeight="1">
      <c r="G231" s="125"/>
      <c r="H231" s="115"/>
      <c r="I231" s="115"/>
      <c r="J231" s="115"/>
      <c r="K231" s="115"/>
      <c r="Q231" s="1"/>
      <c r="R231" s="1"/>
      <c r="S231" s="1"/>
      <c r="T231" s="1"/>
    </row>
    <row r="232" spans="7:20" ht="12.75" customHeight="1">
      <c r="G232" s="125"/>
      <c r="H232" s="115"/>
      <c r="I232" s="115"/>
      <c r="J232" s="115"/>
      <c r="K232" s="115"/>
      <c r="Q232" s="1"/>
      <c r="R232" s="1"/>
      <c r="S232" s="1"/>
      <c r="T232" s="1"/>
    </row>
    <row r="233" spans="7:20" ht="12.75" customHeight="1">
      <c r="G233" s="1"/>
      <c r="H233" s="115"/>
      <c r="I233" s="115"/>
      <c r="J233" s="115"/>
      <c r="K233" s="115"/>
      <c r="Q233" s="1"/>
      <c r="R233" s="1"/>
      <c r="S233" s="1"/>
      <c r="T233" s="1"/>
    </row>
    <row r="234" spans="7:20" ht="12.75" customHeight="1">
      <c r="G234" s="125"/>
      <c r="H234" s="1"/>
      <c r="I234" s="115"/>
      <c r="J234" s="115"/>
      <c r="K234" s="115"/>
      <c r="Q234" s="1"/>
      <c r="R234" s="1"/>
      <c r="S234" s="1"/>
      <c r="T234" s="1"/>
    </row>
    <row r="235" spans="7:20" ht="12.75" customHeight="1">
      <c r="G235" s="125"/>
      <c r="H235" s="1"/>
      <c r="I235" s="1"/>
      <c r="J235" s="1"/>
      <c r="K235" s="1"/>
      <c r="Q235" s="1"/>
      <c r="R235" s="1"/>
      <c r="S235" s="1"/>
      <c r="T235" s="1"/>
    </row>
    <row r="236" spans="7:20" ht="12.75" customHeight="1">
      <c r="G236" s="125"/>
      <c r="H236" s="1"/>
      <c r="I236" s="1"/>
      <c r="J236" s="1"/>
      <c r="K236" s="1"/>
      <c r="Q236" s="1"/>
      <c r="R236" s="1"/>
      <c r="S236" s="1"/>
      <c r="T236" s="1"/>
    </row>
    <row r="237" spans="7:20" ht="12.75" customHeight="1">
      <c r="G237" s="125"/>
      <c r="H237" s="1"/>
      <c r="I237" s="1"/>
      <c r="J237" s="1"/>
      <c r="K237" s="1"/>
      <c r="Q237" s="1"/>
      <c r="R237" s="1"/>
      <c r="S237" s="1"/>
      <c r="T237" s="1"/>
    </row>
    <row r="238" spans="7:20" ht="12.75" customHeight="1">
      <c r="G238" s="125"/>
      <c r="H238" s="1"/>
      <c r="I238" s="1"/>
      <c r="J238" s="1"/>
      <c r="K238" s="1"/>
      <c r="Q238" s="1"/>
      <c r="R238" s="1"/>
      <c r="S238" s="1"/>
      <c r="T238" s="1"/>
    </row>
    <row r="239" spans="7:20" ht="12.75" customHeight="1">
      <c r="G239" s="125"/>
      <c r="H239" s="1"/>
      <c r="I239" s="1"/>
      <c r="J239" s="1"/>
      <c r="K239" s="1"/>
      <c r="Q239" s="1"/>
      <c r="R239" s="1"/>
      <c r="S239" s="1"/>
      <c r="T239" s="1"/>
    </row>
    <row r="240" spans="7:20" ht="12.75" customHeight="1">
      <c r="G240" s="125"/>
      <c r="H240" s="121"/>
      <c r="I240" s="1"/>
      <c r="J240" s="1"/>
      <c r="K240" s="1"/>
      <c r="Q240" s="1"/>
      <c r="R240" s="1"/>
      <c r="S240" s="1"/>
      <c r="T240" s="1"/>
    </row>
    <row r="241" spans="7:20" ht="12.75" customHeight="1">
      <c r="G241" s="125"/>
      <c r="H241" s="121"/>
      <c r="I241" s="121"/>
      <c r="J241" s="121"/>
      <c r="K241" s="120"/>
      <c r="Q241" s="1"/>
      <c r="R241" s="1"/>
      <c r="S241" s="1"/>
      <c r="T241" s="1"/>
    </row>
    <row r="242" spans="7:20" ht="12.75" customHeight="1">
      <c r="G242" s="125"/>
      <c r="H242" s="122"/>
      <c r="I242" s="121"/>
      <c r="J242" s="121"/>
      <c r="K242" s="120"/>
      <c r="Q242" s="1"/>
      <c r="R242" s="1"/>
      <c r="S242" s="1"/>
      <c r="T242" s="1"/>
    </row>
    <row r="243" spans="7:20" ht="12.75" customHeight="1">
      <c r="G243" s="125"/>
      <c r="H243" s="122"/>
      <c r="I243" s="122"/>
      <c r="J243" s="122"/>
      <c r="K243" s="120"/>
      <c r="Q243" s="1"/>
      <c r="R243" s="1"/>
      <c r="S243" s="1"/>
      <c r="T243" s="1"/>
    </row>
    <row r="244" spans="7:20" ht="12.75" customHeight="1">
      <c r="G244" s="125"/>
      <c r="H244" s="124"/>
      <c r="I244" s="122"/>
      <c r="J244" s="122"/>
      <c r="K244" s="120"/>
      <c r="Q244" s="1"/>
      <c r="R244" s="1"/>
      <c r="S244" s="1"/>
      <c r="T244" s="1"/>
    </row>
    <row r="245" spans="7:20" ht="12.75" customHeight="1">
      <c r="G245" s="123"/>
      <c r="H245" s="114"/>
      <c r="I245" s="124"/>
      <c r="J245" s="124"/>
      <c r="K245" s="124"/>
      <c r="Q245" s="1"/>
      <c r="R245" s="1"/>
      <c r="S245" s="1"/>
      <c r="T245" s="1"/>
    </row>
    <row r="246" spans="7:20" ht="12.75" customHeight="1">
      <c r="G246" s="1"/>
      <c r="H246" s="114"/>
      <c r="I246" s="114"/>
      <c r="J246" s="114"/>
      <c r="K246" s="124"/>
      <c r="Q246" s="1"/>
      <c r="R246" s="1"/>
      <c r="S246" s="1"/>
      <c r="T246" s="1"/>
    </row>
    <row r="247" spans="7:20" ht="12.75" customHeight="1">
      <c r="G247" s="1"/>
      <c r="H247" s="124"/>
      <c r="I247" s="114"/>
      <c r="J247" s="114"/>
      <c r="K247" s="114"/>
      <c r="Q247" s="1"/>
      <c r="R247" s="1"/>
      <c r="S247" s="1"/>
      <c r="T247" s="1"/>
    </row>
    <row r="248" spans="7:20" ht="12.75" customHeight="1">
      <c r="G248" s="1"/>
      <c r="H248" s="124"/>
      <c r="I248" s="124"/>
      <c r="J248" s="124"/>
      <c r="K248" s="126"/>
      <c r="Q248" s="1"/>
      <c r="R248" s="1"/>
      <c r="S248" s="1"/>
      <c r="T248" s="1"/>
    </row>
    <row r="249" spans="7:20" ht="12.75" customHeight="1">
      <c r="G249" s="1"/>
      <c r="H249" s="124"/>
      <c r="I249" s="124"/>
      <c r="J249" s="124"/>
      <c r="K249" s="124"/>
      <c r="Q249" s="1"/>
      <c r="R249" s="1"/>
      <c r="S249" s="1"/>
      <c r="T249" s="1"/>
    </row>
    <row r="250" spans="7:20" ht="12.75" customHeight="1">
      <c r="G250" s="1"/>
      <c r="H250" s="124"/>
      <c r="I250" s="124"/>
      <c r="J250" s="124"/>
      <c r="K250" s="127"/>
      <c r="Q250" s="1"/>
      <c r="R250" s="1"/>
      <c r="S250" s="1"/>
      <c r="T250" s="1"/>
    </row>
    <row r="251" spans="7:20" ht="12.75" customHeight="1">
      <c r="G251" s="1"/>
      <c r="H251" s="124"/>
      <c r="I251" s="124"/>
      <c r="J251" s="124"/>
      <c r="K251" s="124"/>
      <c r="Q251" s="1"/>
      <c r="R251" s="1"/>
      <c r="S251" s="1"/>
      <c r="T251" s="1"/>
    </row>
    <row r="252" spans="7:20" ht="12.75" customHeight="1">
      <c r="G252" s="1"/>
      <c r="H252" s="124"/>
      <c r="I252" s="124"/>
      <c r="J252" s="124"/>
      <c r="K252" s="127"/>
      <c r="Q252" s="1"/>
      <c r="R252" s="1"/>
      <c r="S252" s="1"/>
      <c r="T252" s="1"/>
    </row>
    <row r="253" spans="7:20" ht="12.75" customHeight="1">
      <c r="G253" s="1"/>
      <c r="H253" s="124"/>
      <c r="I253" s="124"/>
      <c r="J253" s="124"/>
      <c r="K253" s="127"/>
      <c r="Q253" s="1"/>
      <c r="R253" s="1"/>
      <c r="S253" s="1"/>
      <c r="T253" s="1"/>
    </row>
    <row r="254" spans="7:20" ht="12.75" customHeight="1">
      <c r="G254" s="1"/>
      <c r="H254" s="124"/>
      <c r="I254" s="124"/>
      <c r="J254" s="124"/>
      <c r="K254" s="127"/>
      <c r="Q254" s="1"/>
      <c r="R254" s="1"/>
      <c r="S254" s="1"/>
      <c r="T254" s="1"/>
    </row>
    <row r="255" spans="7:20" ht="12.75" customHeight="1">
      <c r="G255" s="1"/>
      <c r="H255" s="124"/>
      <c r="I255" s="124"/>
      <c r="J255" s="124"/>
      <c r="K255" s="124"/>
      <c r="Q255" s="1"/>
      <c r="R255" s="1"/>
      <c r="S255" s="1"/>
      <c r="T255" s="1"/>
    </row>
    <row r="256" spans="7:20" ht="12.75" customHeight="1">
      <c r="G256" s="1"/>
      <c r="H256" s="124"/>
      <c r="I256" s="124"/>
      <c r="J256" s="124"/>
      <c r="K256" s="126"/>
      <c r="Q256" s="1"/>
      <c r="R256" s="1"/>
      <c r="S256" s="1"/>
      <c r="T256" s="1"/>
    </row>
    <row r="257" spans="7:20" ht="12.75" customHeight="1">
      <c r="G257" s="1"/>
      <c r="H257" s="124"/>
      <c r="I257" s="124"/>
      <c r="J257" s="124"/>
      <c r="K257" s="124"/>
      <c r="Q257" s="1"/>
      <c r="R257" s="1"/>
      <c r="S257" s="1"/>
      <c r="T257" s="1"/>
    </row>
    <row r="258" spans="7:20" ht="12.75" customHeight="1">
      <c r="G258" s="1"/>
      <c r="H258" s="124"/>
      <c r="I258" s="124"/>
      <c r="J258" s="124"/>
      <c r="K258" s="128"/>
      <c r="Q258" s="1"/>
      <c r="R258" s="1"/>
      <c r="S258" s="1"/>
      <c r="T258" s="1"/>
    </row>
    <row r="259" spans="7:20" ht="12.75" customHeight="1">
      <c r="G259" s="1"/>
      <c r="H259" s="124"/>
      <c r="I259" s="124"/>
      <c r="J259" s="124"/>
      <c r="K259" s="124"/>
      <c r="Q259" s="1"/>
      <c r="R259" s="1"/>
      <c r="S259" s="1"/>
      <c r="T259" s="1"/>
    </row>
    <row r="260" spans="7:20" ht="12.75" customHeight="1">
      <c r="G260" s="1"/>
      <c r="H260" s="124"/>
      <c r="I260" s="124"/>
      <c r="J260" s="124"/>
      <c r="K260" s="126"/>
      <c r="Q260" s="1"/>
      <c r="R260" s="1"/>
      <c r="S260" s="1"/>
      <c r="T260" s="1"/>
    </row>
    <row r="261" spans="7:20" ht="12.75" customHeight="1">
      <c r="G261" s="1"/>
      <c r="H261" s="124"/>
      <c r="I261" s="124"/>
      <c r="J261" s="124"/>
      <c r="K261" s="124"/>
      <c r="Q261" s="1"/>
      <c r="R261" s="1"/>
      <c r="S261" s="1"/>
      <c r="T261" s="1"/>
    </row>
    <row r="262" spans="7:20" ht="12.75" customHeight="1">
      <c r="G262" s="1"/>
      <c r="H262" s="124"/>
      <c r="I262" s="124"/>
      <c r="J262" s="124"/>
      <c r="K262" s="129"/>
      <c r="Q262" s="1"/>
      <c r="R262" s="1"/>
      <c r="S262" s="1"/>
      <c r="T262" s="1"/>
    </row>
    <row r="263" spans="7:20" ht="12.75" customHeight="1">
      <c r="G263" s="1"/>
      <c r="H263" s="1"/>
      <c r="I263" s="124"/>
      <c r="J263" s="124"/>
      <c r="K263" s="124"/>
      <c r="Q263" s="1"/>
      <c r="R263" s="1"/>
      <c r="S263" s="1"/>
      <c r="T263" s="1"/>
    </row>
    <row r="264" spans="7:20" ht="12.75" customHeight="1">
      <c r="G264" s="1"/>
      <c r="H264" s="1"/>
      <c r="I264" s="1"/>
      <c r="J264" s="1"/>
      <c r="K264" s="1"/>
      <c r="Q264" s="1"/>
      <c r="R264" s="1"/>
      <c r="S264" s="1"/>
      <c r="T264" s="1"/>
    </row>
    <row r="265" spans="7:20" ht="12.75" customHeight="1">
      <c r="G265" s="1"/>
      <c r="H265" s="1"/>
      <c r="I265" s="1"/>
      <c r="J265" s="1"/>
      <c r="K265" s="1"/>
      <c r="Q265" s="1"/>
      <c r="R265" s="1"/>
      <c r="S265" s="1"/>
      <c r="T265" s="1"/>
    </row>
    <row r="266" spans="7:20" ht="12.75" customHeight="1">
      <c r="G266" s="1"/>
      <c r="H266" s="1"/>
      <c r="I266" s="1"/>
      <c r="J266" s="1"/>
      <c r="K266" s="1"/>
      <c r="Q266" s="1"/>
      <c r="R266" s="1"/>
      <c r="S266" s="1"/>
      <c r="T266" s="1"/>
    </row>
    <row r="267" spans="7:20" ht="12.75" customHeight="1">
      <c r="G267" s="1"/>
      <c r="H267" s="1"/>
      <c r="I267" s="1"/>
      <c r="J267" s="1"/>
      <c r="K267" s="1"/>
      <c r="Q267" s="1"/>
      <c r="R267" s="1"/>
      <c r="S267" s="1"/>
      <c r="T267" s="1"/>
    </row>
    <row r="268" spans="7:20" ht="12.75" customHeight="1">
      <c r="G268" s="1"/>
      <c r="H268" s="1"/>
      <c r="I268" s="1"/>
      <c r="J268" s="1"/>
      <c r="K268" s="1"/>
      <c r="Q268" s="1"/>
      <c r="R268" s="1"/>
      <c r="S268" s="1"/>
      <c r="T268" s="1"/>
    </row>
    <row r="269" spans="7:20" ht="12.75" customHeight="1">
      <c r="G269" s="1"/>
      <c r="H269" s="1"/>
      <c r="I269" s="1"/>
      <c r="J269" s="1"/>
      <c r="K269" s="1"/>
      <c r="Q269" s="1"/>
      <c r="R269" s="1"/>
      <c r="S269" s="1"/>
      <c r="T269" s="1"/>
    </row>
    <row r="270" spans="7:20" ht="12.75" customHeight="1">
      <c r="G270" s="1"/>
      <c r="H270" s="1"/>
      <c r="I270" s="1"/>
      <c r="J270" s="1"/>
      <c r="K270" s="1"/>
      <c r="Q270" s="1"/>
      <c r="R270" s="1"/>
      <c r="S270" s="1"/>
      <c r="T270" s="1"/>
    </row>
    <row r="271" spans="7:20" ht="12.75" customHeight="1">
      <c r="G271" s="1"/>
      <c r="H271" s="1"/>
      <c r="I271" s="1"/>
      <c r="J271" s="1"/>
      <c r="K271" s="1"/>
      <c r="Q271" s="1"/>
      <c r="R271" s="1"/>
      <c r="S271" s="1"/>
      <c r="T271" s="1"/>
    </row>
    <row r="272" spans="7:20" ht="12.75" customHeight="1">
      <c r="G272" s="1"/>
      <c r="H272" s="1"/>
      <c r="I272" s="1"/>
      <c r="J272" s="1"/>
      <c r="K272" s="1"/>
      <c r="Q272" s="1"/>
      <c r="R272" s="1"/>
      <c r="S272" s="1"/>
      <c r="T272" s="1"/>
    </row>
    <row r="273" spans="7:20" ht="12.75" customHeight="1">
      <c r="G273" s="1"/>
      <c r="H273" s="1"/>
      <c r="I273" s="1"/>
      <c r="J273" s="1"/>
      <c r="K273" s="1"/>
      <c r="Q273" s="1"/>
      <c r="R273" s="1"/>
      <c r="S273" s="1"/>
      <c r="T273" s="1"/>
    </row>
    <row r="274" spans="7:20" ht="12.75" customHeight="1">
      <c r="G274" s="1"/>
      <c r="H274" s="1"/>
      <c r="I274" s="1"/>
      <c r="J274" s="1"/>
      <c r="K274" s="1"/>
      <c r="Q274" s="1"/>
      <c r="R274" s="1"/>
      <c r="S274" s="1"/>
      <c r="T274" s="1"/>
    </row>
    <row r="275" spans="7:20" ht="12.75" customHeight="1">
      <c r="G275" s="1"/>
      <c r="H275" s="1"/>
      <c r="I275" s="1"/>
      <c r="J275" s="1"/>
      <c r="K275" s="1"/>
      <c r="Q275" s="1"/>
      <c r="R275" s="1"/>
      <c r="S275" s="1"/>
      <c r="T275" s="1"/>
    </row>
    <row r="276" spans="7:20" ht="12.75" customHeight="1">
      <c r="G276" s="1"/>
      <c r="H276" s="1"/>
      <c r="I276" s="1"/>
      <c r="J276" s="1"/>
      <c r="K276" s="1"/>
      <c r="Q276" s="1"/>
      <c r="R276" s="1"/>
      <c r="S276" s="1"/>
      <c r="T276" s="1"/>
    </row>
    <row r="277" spans="7:20" ht="12.75" customHeight="1">
      <c r="G277" s="1"/>
      <c r="H277" s="1"/>
      <c r="I277" s="1"/>
      <c r="J277" s="1"/>
      <c r="K277" s="1"/>
      <c r="Q277" s="1"/>
      <c r="R277" s="1"/>
      <c r="S277" s="1"/>
      <c r="T277" s="1"/>
    </row>
    <row r="278" spans="7:20" ht="12.75" customHeight="1">
      <c r="G278" s="1"/>
      <c r="H278" s="1"/>
      <c r="I278" s="1"/>
      <c r="J278" s="1"/>
      <c r="K278" s="1"/>
      <c r="Q278" s="1"/>
      <c r="R278" s="1"/>
      <c r="S278" s="1"/>
      <c r="T278" s="1"/>
    </row>
    <row r="279" spans="7:20" ht="12.75" customHeight="1">
      <c r="G279" s="1"/>
      <c r="H279" s="1"/>
      <c r="I279" s="1"/>
      <c r="J279" s="1"/>
      <c r="K279" s="1"/>
      <c r="Q279" s="1"/>
      <c r="R279" s="1"/>
      <c r="S279" s="1"/>
      <c r="T279" s="1"/>
    </row>
    <row r="280" spans="7:20" ht="12.75" customHeight="1">
      <c r="H280" s="1"/>
      <c r="I280" s="1"/>
      <c r="J280" s="1"/>
      <c r="K280" s="1"/>
      <c r="Q280" s="1"/>
      <c r="R280" s="1"/>
      <c r="S280" s="1"/>
      <c r="T280" s="1"/>
    </row>
    <row r="281" spans="7:20" ht="12.75" customHeight="1">
      <c r="H281" s="1"/>
      <c r="I281" s="1"/>
      <c r="J281" s="1"/>
      <c r="K281" s="1"/>
      <c r="Q281" s="1"/>
      <c r="R281" s="1"/>
      <c r="S281" s="1"/>
      <c r="T281" s="1"/>
    </row>
    <row r="282" spans="7:20" ht="12.75" customHeight="1">
      <c r="H282" s="1"/>
      <c r="I282" s="1"/>
      <c r="J282" s="1"/>
      <c r="K282" s="1"/>
      <c r="Q282" s="1"/>
      <c r="R282" s="1"/>
      <c r="S282" s="1"/>
      <c r="T282" s="1"/>
    </row>
    <row r="283" spans="7:20" ht="12.75" customHeight="1">
      <c r="H283" s="1"/>
      <c r="I283" s="1"/>
      <c r="J283" s="1"/>
      <c r="K283" s="1"/>
      <c r="Q283" s="1"/>
      <c r="R283" s="1"/>
      <c r="S283" s="1"/>
      <c r="T283" s="1"/>
    </row>
    <row r="284" spans="7:20" ht="12.75" customHeight="1">
      <c r="H284" s="1"/>
      <c r="I284" s="1"/>
      <c r="J284" s="1"/>
      <c r="K284" s="1"/>
      <c r="Q284" s="1"/>
      <c r="R284" s="1"/>
      <c r="S284" s="1"/>
      <c r="T284" s="1"/>
    </row>
    <row r="285" spans="7:20" ht="12.75" customHeight="1">
      <c r="H285" s="1"/>
      <c r="I285" s="1"/>
      <c r="J285" s="1"/>
      <c r="K285" s="1"/>
      <c r="Q285" s="1"/>
      <c r="R285" s="1"/>
      <c r="S285" s="1"/>
      <c r="T285" s="1"/>
    </row>
    <row r="286" spans="7:20" ht="12.75" customHeight="1">
      <c r="H286" s="1"/>
      <c r="I286" s="1"/>
      <c r="J286" s="1"/>
      <c r="K286" s="1"/>
      <c r="Q286" s="1"/>
      <c r="R286" s="1"/>
      <c r="S286" s="1"/>
      <c r="T286" s="1"/>
    </row>
    <row r="287" spans="7:20" ht="12.75" customHeight="1">
      <c r="H287" s="1"/>
      <c r="I287" s="1"/>
      <c r="J287" s="1"/>
      <c r="K287" s="1"/>
      <c r="Q287" s="1"/>
      <c r="R287" s="1"/>
      <c r="S287" s="1"/>
      <c r="T287" s="1"/>
    </row>
    <row r="288" spans="7:20" ht="12.75" customHeight="1">
      <c r="H288" s="1"/>
      <c r="I288" s="1"/>
      <c r="J288" s="1"/>
      <c r="K288" s="1"/>
      <c r="Q288" s="1"/>
      <c r="R288" s="1"/>
      <c r="S288" s="1"/>
      <c r="T288" s="1"/>
    </row>
    <row r="289" spans="8:20" ht="12.75" customHeight="1">
      <c r="H289" s="1"/>
      <c r="I289" s="1"/>
      <c r="J289" s="1"/>
      <c r="K289" s="1"/>
      <c r="Q289" s="1"/>
      <c r="R289" s="1"/>
      <c r="S289" s="1"/>
      <c r="T289" s="1"/>
    </row>
    <row r="290" spans="8:20" ht="12.75" customHeight="1">
      <c r="H290" s="1"/>
      <c r="I290" s="1"/>
      <c r="J290" s="1"/>
      <c r="K290" s="1"/>
      <c r="Q290" s="1"/>
      <c r="R290" s="1"/>
      <c r="S290" s="1"/>
      <c r="T290" s="1"/>
    </row>
    <row r="291" spans="8:20" ht="12.75" customHeight="1">
      <c r="H291" s="1"/>
      <c r="I291" s="1"/>
      <c r="J291" s="1"/>
      <c r="K291" s="1"/>
      <c r="Q291" s="1"/>
      <c r="R291" s="1"/>
      <c r="S291" s="1"/>
      <c r="T291" s="1"/>
    </row>
    <row r="292" spans="8:20" ht="12.75" customHeight="1">
      <c r="H292" s="1"/>
      <c r="I292" s="1"/>
      <c r="J292" s="1"/>
      <c r="K292" s="1"/>
      <c r="Q292" s="1"/>
      <c r="R292" s="1"/>
      <c r="S292" s="1"/>
      <c r="T292" s="1"/>
    </row>
    <row r="293" spans="8:20" ht="12.75" customHeight="1">
      <c r="H293" s="1"/>
      <c r="I293" s="1"/>
      <c r="J293" s="1"/>
      <c r="K293" s="1"/>
      <c r="Q293" s="1"/>
      <c r="R293" s="1"/>
      <c r="S293" s="1"/>
      <c r="T293" s="1"/>
    </row>
    <row r="294" spans="8:20" ht="12.75" customHeight="1">
      <c r="H294" s="1"/>
      <c r="I294" s="1"/>
      <c r="J294" s="1"/>
      <c r="K294" s="1"/>
      <c r="Q294" s="1"/>
      <c r="R294" s="1"/>
      <c r="S294" s="1"/>
      <c r="T294" s="1"/>
    </row>
    <row r="295" spans="8:20" ht="12.75" customHeight="1">
      <c r="H295" s="1"/>
      <c r="I295" s="1"/>
      <c r="J295" s="1"/>
      <c r="K295" s="1"/>
      <c r="Q295" s="1"/>
      <c r="R295" s="1"/>
      <c r="S295" s="1"/>
      <c r="T295" s="1"/>
    </row>
    <row r="296" spans="8:20" ht="12.75" customHeight="1">
      <c r="H296" s="1"/>
      <c r="I296" s="1"/>
      <c r="J296" s="1"/>
      <c r="K296" s="1"/>
      <c r="Q296" s="1"/>
      <c r="R296" s="1"/>
      <c r="S296" s="1"/>
      <c r="T296" s="1"/>
    </row>
    <row r="297" spans="8:20" ht="12.75" customHeight="1">
      <c r="I297" s="1"/>
      <c r="J297" s="1"/>
      <c r="K297" s="1"/>
      <c r="Q297" s="1"/>
      <c r="R297" s="1"/>
      <c r="S297" s="1"/>
      <c r="T297" s="1"/>
    </row>
    <row r="298" spans="8:20" ht="12.75" customHeight="1">
      <c r="Q298" s="1"/>
      <c r="R298" s="1"/>
      <c r="S298" s="1"/>
      <c r="T298" s="1"/>
    </row>
    <row r="299" spans="8:20" ht="12.75" customHeight="1">
      <c r="Q299" s="1"/>
      <c r="R299" s="1"/>
      <c r="S299" s="1"/>
      <c r="T299" s="1"/>
    </row>
    <row r="300" spans="8:20" ht="12.75" customHeight="1">
      <c r="Q300" s="1"/>
      <c r="R300" s="1"/>
      <c r="S300" s="1"/>
      <c r="T300" s="1"/>
    </row>
    <row r="301" spans="8:20" ht="12.75" customHeight="1">
      <c r="Q301" s="1"/>
      <c r="R301" s="1"/>
      <c r="S301" s="1"/>
      <c r="T301" s="1"/>
    </row>
    <row r="302" spans="8:20" ht="12.75" customHeight="1">
      <c r="Q302" s="1"/>
      <c r="R302" s="1"/>
      <c r="S302" s="1"/>
      <c r="T302" s="1"/>
    </row>
    <row r="303" spans="8:20" ht="12.75" customHeight="1">
      <c r="Q303" s="1"/>
      <c r="R303" s="1"/>
      <c r="S303" s="1"/>
      <c r="T303" s="1"/>
    </row>
    <row r="304" spans="8:20" ht="12.75" customHeight="1">
      <c r="Q304" s="1"/>
      <c r="R304" s="1"/>
      <c r="S304" s="1"/>
      <c r="T304" s="1"/>
    </row>
    <row r="305" spans="17:20" ht="12.75" customHeight="1">
      <c r="Q305" s="1"/>
      <c r="R305" s="1"/>
      <c r="S305" s="1"/>
      <c r="T305" s="1"/>
    </row>
    <row r="306" spans="17:20" ht="12.75" customHeight="1">
      <c r="Q306" s="1"/>
      <c r="R306" s="1"/>
      <c r="S306" s="1"/>
      <c r="T306" s="1"/>
    </row>
    <row r="307" spans="17:20" ht="12.75" customHeight="1">
      <c r="Q307" s="1"/>
      <c r="R307" s="1"/>
      <c r="S307" s="1"/>
      <c r="T307" s="1"/>
    </row>
    <row r="308" spans="17:20" ht="12.75" customHeight="1">
      <c r="Q308" s="1"/>
      <c r="R308" s="1"/>
      <c r="S308" s="1"/>
      <c r="T308" s="1"/>
    </row>
    <row r="309" spans="17:20" ht="12.75" customHeight="1">
      <c r="Q309" s="1"/>
      <c r="R309" s="1"/>
      <c r="S309" s="1"/>
      <c r="T309" s="1"/>
    </row>
    <row r="310" spans="17:20" ht="12.75" customHeight="1">
      <c r="Q310" s="1"/>
      <c r="R310" s="1"/>
      <c r="S310" s="1"/>
      <c r="T310" s="1"/>
    </row>
    <row r="311" spans="17:20" ht="12.75" customHeight="1">
      <c r="Q311" s="1"/>
      <c r="R311" s="1"/>
      <c r="S311" s="1"/>
      <c r="T311" s="1"/>
    </row>
    <row r="312" spans="17:20" ht="12.75" customHeight="1">
      <c r="Q312" s="1"/>
      <c r="R312" s="1"/>
      <c r="S312" s="1"/>
      <c r="T312" s="1"/>
    </row>
    <row r="313" spans="17:20" ht="12.75" customHeight="1">
      <c r="Q313" s="1"/>
      <c r="R313" s="1"/>
      <c r="S313" s="1"/>
      <c r="T313" s="1"/>
    </row>
    <row r="314" spans="17:20" ht="12.75" customHeight="1">
      <c r="Q314" s="1"/>
      <c r="R314" s="1"/>
      <c r="S314" s="1"/>
      <c r="T314" s="1"/>
    </row>
    <row r="315" spans="17:20" ht="12.75" customHeight="1">
      <c r="Q315" s="1"/>
      <c r="R315" s="1"/>
      <c r="S315" s="1"/>
      <c r="T315" s="1"/>
    </row>
    <row r="316" spans="17:20" ht="12.75" customHeight="1">
      <c r="Q316" s="1"/>
      <c r="R316" s="1"/>
      <c r="S316" s="1"/>
      <c r="T316" s="1"/>
    </row>
    <row r="317" spans="17:20" ht="12.75" customHeight="1">
      <c r="Q317" s="1"/>
      <c r="R317" s="1"/>
      <c r="S317" s="1"/>
      <c r="T317" s="1"/>
    </row>
    <row r="318" spans="17:20" ht="12.75" customHeight="1">
      <c r="Q318" s="1"/>
      <c r="R318" s="1"/>
      <c r="S318" s="1"/>
      <c r="T318" s="1"/>
    </row>
    <row r="319" spans="17:20" ht="12.75" customHeight="1">
      <c r="Q319" s="1"/>
      <c r="R319" s="1"/>
      <c r="S319" s="1"/>
      <c r="T319" s="1"/>
    </row>
    <row r="320" spans="17:20" ht="12.75" customHeight="1">
      <c r="Q320" s="1"/>
      <c r="R320" s="1"/>
      <c r="S320" s="1"/>
      <c r="T320" s="1"/>
    </row>
    <row r="321" spans="17:20" ht="12.75" customHeight="1">
      <c r="Q321" s="1"/>
      <c r="R321" s="1"/>
      <c r="S321" s="1"/>
      <c r="T321" s="1"/>
    </row>
    <row r="322" spans="17:20" ht="12.75" customHeight="1">
      <c r="Q322" s="1"/>
      <c r="R322" s="1"/>
      <c r="S322" s="1"/>
      <c r="T322" s="1"/>
    </row>
    <row r="323" spans="17:20" ht="12.75" customHeight="1">
      <c r="Q323" s="1"/>
      <c r="R323" s="1"/>
      <c r="S323" s="1"/>
      <c r="T323" s="1"/>
    </row>
    <row r="324" spans="17:20" ht="12.75" customHeight="1">
      <c r="Q324" s="1"/>
      <c r="R324" s="1"/>
      <c r="S324" s="1"/>
      <c r="T324" s="1"/>
    </row>
    <row r="325" spans="17:20" ht="12.75" customHeight="1">
      <c r="Q325" s="1"/>
      <c r="R325" s="1"/>
      <c r="S325" s="1"/>
      <c r="T325" s="1"/>
    </row>
    <row r="326" spans="17:20" ht="12.75" customHeight="1">
      <c r="Q326" s="1"/>
      <c r="R326" s="1"/>
      <c r="S326" s="1"/>
      <c r="T326" s="1"/>
    </row>
    <row r="327" spans="17:20" ht="12.75" customHeight="1">
      <c r="Q327" s="1"/>
      <c r="R327" s="1"/>
      <c r="S327" s="1"/>
      <c r="T327" s="1"/>
    </row>
    <row r="328" spans="17:20" ht="12.75" customHeight="1">
      <c r="Q328" s="1"/>
      <c r="R328" s="1"/>
      <c r="S328" s="1"/>
      <c r="T328" s="1"/>
    </row>
    <row r="329" spans="17:20" ht="12.75" customHeight="1">
      <c r="Q329" s="1"/>
      <c r="R329" s="1"/>
      <c r="S329" s="1"/>
      <c r="T329" s="1"/>
    </row>
    <row r="330" spans="17:20" ht="12.75" customHeight="1">
      <c r="Q330" s="1"/>
      <c r="R330" s="1"/>
      <c r="S330" s="1"/>
      <c r="T330" s="1"/>
    </row>
    <row r="331" spans="17:20" ht="12.75" customHeight="1">
      <c r="Q331" s="1"/>
      <c r="R331" s="1"/>
      <c r="S331" s="1"/>
      <c r="T331" s="1"/>
    </row>
    <row r="332" spans="17:20" ht="12.75" customHeight="1">
      <c r="Q332" s="1"/>
      <c r="R332" s="1"/>
      <c r="S332" s="1"/>
      <c r="T332" s="1"/>
    </row>
    <row r="333" spans="17:20" ht="12.75" customHeight="1">
      <c r="Q333" s="1"/>
      <c r="R333" s="1"/>
      <c r="S333" s="1"/>
      <c r="T333" s="1"/>
    </row>
    <row r="334" spans="17:20" ht="12.75" customHeight="1">
      <c r="Q334" s="1"/>
      <c r="R334" s="1"/>
      <c r="S334" s="1"/>
      <c r="T334" s="1"/>
    </row>
    <row r="335" spans="17:20" ht="12.75" customHeight="1">
      <c r="Q335" s="1"/>
      <c r="R335" s="1"/>
      <c r="S335" s="1"/>
      <c r="T335" s="1"/>
    </row>
    <row r="336" spans="17:20" ht="12.75" customHeight="1">
      <c r="Q336" s="1"/>
      <c r="R336" s="1"/>
      <c r="S336" s="1"/>
      <c r="T336" s="1"/>
    </row>
    <row r="337" spans="17:20" ht="12.75" customHeight="1">
      <c r="Q337" s="1"/>
      <c r="R337" s="1"/>
      <c r="S337" s="1"/>
      <c r="T337" s="1"/>
    </row>
    <row r="338" spans="17:20" ht="12.75" customHeight="1">
      <c r="Q338" s="1"/>
      <c r="R338" s="1"/>
      <c r="S338" s="1"/>
      <c r="T338" s="1"/>
    </row>
    <row r="339" spans="17:20" ht="12.75" customHeight="1">
      <c r="Q339" s="1"/>
      <c r="R339" s="1"/>
      <c r="S339" s="1"/>
      <c r="T339" s="1"/>
    </row>
    <row r="340" spans="17:20" ht="12.75" customHeight="1">
      <c r="Q340" s="1"/>
      <c r="R340" s="1"/>
      <c r="S340" s="1"/>
      <c r="T340" s="1"/>
    </row>
    <row r="341" spans="17:20" ht="12.75" customHeight="1">
      <c r="Q341" s="1"/>
      <c r="R341" s="1"/>
      <c r="S341" s="1"/>
      <c r="T341" s="1"/>
    </row>
    <row r="342" spans="17:20" ht="12.75" customHeight="1">
      <c r="Q342" s="1"/>
      <c r="R342" s="1"/>
      <c r="S342" s="1"/>
      <c r="T342" s="1"/>
    </row>
    <row r="343" spans="17:20" ht="12.75" customHeight="1">
      <c r="Q343" s="1"/>
      <c r="R343" s="1"/>
      <c r="S343" s="1"/>
      <c r="T343" s="1"/>
    </row>
    <row r="344" spans="17:20" ht="12.75" customHeight="1">
      <c r="Q344" s="1"/>
      <c r="R344" s="1"/>
      <c r="S344" s="1"/>
      <c r="T344" s="1"/>
    </row>
    <row r="345" spans="17:20" ht="12.75" customHeight="1">
      <c r="Q345" s="1"/>
      <c r="R345" s="1"/>
      <c r="S345" s="1"/>
      <c r="T345" s="1"/>
    </row>
    <row r="346" spans="17:20" ht="12.75" customHeight="1">
      <c r="Q346" s="1"/>
      <c r="R346" s="1"/>
      <c r="S346" s="1"/>
      <c r="T346" s="1"/>
    </row>
    <row r="347" spans="17:20" ht="12.75" customHeight="1">
      <c r="Q347" s="1"/>
      <c r="R347" s="1"/>
      <c r="S347" s="1"/>
      <c r="T347" s="1"/>
    </row>
    <row r="348" spans="17:20" ht="12.75" customHeight="1">
      <c r="Q348" s="1"/>
      <c r="R348" s="1"/>
      <c r="S348" s="1"/>
      <c r="T348" s="1"/>
    </row>
    <row r="349" spans="17:20" ht="12.75" customHeight="1">
      <c r="Q349" s="1"/>
      <c r="R349" s="1"/>
      <c r="S349" s="1"/>
      <c r="T349" s="1"/>
    </row>
    <row r="350" spans="17:20" ht="12.75" customHeight="1">
      <c r="Q350" s="1"/>
      <c r="R350" s="1"/>
      <c r="S350" s="1"/>
      <c r="T350" s="1"/>
    </row>
    <row r="351" spans="17:20" ht="12.75" customHeight="1">
      <c r="Q351" s="1"/>
      <c r="R351" s="1"/>
      <c r="S351" s="1"/>
      <c r="T351" s="1"/>
    </row>
    <row r="352" spans="17:20" ht="12.75" customHeight="1">
      <c r="R352" s="1"/>
      <c r="S352" s="1"/>
      <c r="T352" s="1"/>
    </row>
    <row r="353" spans="18:20" ht="12.75" customHeight="1">
      <c r="R353" s="1"/>
      <c r="S353" s="1"/>
      <c r="T353" s="1"/>
    </row>
  </sheetData>
  <customSheetViews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9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14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1"/>
      <headerFooter alignWithMargins="0"/>
    </customSheetView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2"/>
      <headerFooter alignWithMargins="0"/>
    </customSheetView>
  </customSheetViews>
  <mergeCells count="1">
    <mergeCell ref="H41:J41"/>
  </mergeCells>
  <phoneticPr fontId="21" type="noConversion"/>
  <conditionalFormatting sqref="CO59:CQ59">
    <cfRule type="cellIs" dxfId="2" priority="18" stopIfTrue="1" operator="equal">
      <formula>"OK"</formula>
    </cfRule>
    <cfRule type="cellIs" dxfId="1" priority="19" stopIfTrue="1" operator="equal">
      <formula>"ERROR"</formula>
    </cfRule>
  </conditionalFormatting>
  <conditionalFormatting sqref="F1 K1 P1 T1 X1 AC1 AJ1 AN1 AR1 AW1 BB1 BG1 BL1 BQ1 A1">
    <cfRule type="cellIs" dxfId="0" priority="17" stopIfTrue="1" operator="notEqual">
      <formula>0</formula>
    </cfRule>
  </conditionalFormatting>
  <printOptions horizontalCentered="1"/>
  <pageMargins left="0.5" right="0.5" top="0.78" bottom="0.5" header="0.5" footer="0.5"/>
  <pageSetup scale="63" orientation="landscape" r:id="rId23"/>
  <headerFooter alignWithMargins="0"/>
  <colBreaks count="2" manualBreakCount="2">
    <brk id="80" max="57" man="1"/>
    <brk id="90" max="5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4" sqref="D64"/>
    </sheetView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2016-03-31T07:00:00+00:00</OpenedDate>
    <Date1 xmlns="dc463f71-b30c-4ab2-9473-d307f9d35888">2016-03-31T07:00:00+00:00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160376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D754673E7ECD458CD312FFE6370544" ma:contentTypeVersion="104" ma:contentTypeDescription="" ma:contentTypeScope="" ma:versionID="d5727fa0a138b4965ccfaef23d63fb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B25944-0A90-4AB0-8A77-50CE823E88F3}"/>
</file>

<file path=customXml/itemProps2.xml><?xml version="1.0" encoding="utf-8"?>
<ds:datastoreItem xmlns:ds="http://schemas.openxmlformats.org/officeDocument/2006/customXml" ds:itemID="{F0C7AA46-6062-4AA5-94D6-5071DD381309}"/>
</file>

<file path=customXml/itemProps3.xml><?xml version="1.0" encoding="utf-8"?>
<ds:datastoreItem xmlns:ds="http://schemas.openxmlformats.org/officeDocument/2006/customXml" ds:itemID="{487C852F-A11D-4932-A42A-A268DBDB36AA}"/>
</file>

<file path=customXml/itemProps4.xml><?xml version="1.0" encoding="utf-8"?>
<ds:datastoreItem xmlns:ds="http://schemas.openxmlformats.org/officeDocument/2006/customXml" ds:itemID="{A3E5688F-F392-4EA0-B55E-899997025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31</vt:i4>
      </vt:variant>
    </vt:vector>
  </HeadingPairs>
  <TitlesOfParts>
    <vt:vector size="37" baseType="lpstr">
      <vt:lpstr>1.01 ROR ROE</vt:lpstr>
      <vt:lpstr>1.02 COC</vt:lpstr>
      <vt:lpstr>Gas Earn </vt:lpstr>
      <vt:lpstr>2.01 GRB</vt:lpstr>
      <vt:lpstr>model</vt:lpstr>
      <vt:lpstr>Sheet1</vt:lpstr>
      <vt:lpstr>_1.01</vt:lpstr>
      <vt:lpstr>_1.02</vt:lpstr>
      <vt:lpstr>_2.01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_3.A</vt:lpstr>
      <vt:lpstr>_3.B</vt:lpstr>
      <vt:lpstr>_4.01</vt:lpstr>
      <vt:lpstr>_FEDERAL_INCOME_TAX</vt:lpstr>
      <vt:lpstr>DOCKET</vt:lpstr>
      <vt:lpstr>FEDERAL_INCOME_TAX</vt:lpstr>
      <vt:lpstr>FIT</vt:lpstr>
      <vt:lpstr>INCSTMNT</vt:lpstr>
      <vt:lpstr>model!Print_Area</vt:lpstr>
      <vt:lpstr>PSPL</vt:lpstr>
      <vt:lpstr>RESULTS_OF_OPERATIONS</vt:lpstr>
      <vt:lpstr>STATE_UTILITY_TAX</vt:lpstr>
      <vt:lpstr>SUMMARY</vt:lpstr>
      <vt:lpstr>TESTYEAR</vt:lpstr>
      <vt:lpstr>UTG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MarvelousMarina</cp:lastModifiedBy>
  <cp:lastPrinted>2016-03-29T20:21:06Z</cp:lastPrinted>
  <dcterms:created xsi:type="dcterms:W3CDTF">1997-10-13T22:59:17Z</dcterms:created>
  <dcterms:modified xsi:type="dcterms:W3CDTF">2016-03-31T16:31:38Z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0x0101006E56B4D1795A2E4DB2F0B01679ED314A00F7D754673E7ECD458CD312FFE6370544</vt:lpwstr>
  </property>
  <property fmtid="{D5CDD505-2E9C-101B-9397-08002B2CF9AE}" pid="3" name="_docset_NoMedatataSyncRequired">
    <vt:lpwstr>False</vt:lpwstr>
  </property>
</Properties>
</file>