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1080" yWindow="936" windowWidth="17472" windowHeight="10200"/>
  </bookViews>
  <sheets>
    <sheet name="Allocated" sheetId="1" r:id="rId1"/>
    <sheet name="Unallocated Summary" sheetId="2" r:id="rId2"/>
    <sheet name="Detail" sheetId="3" r:id="rId3"/>
    <sheet name="Common by Account" sheetId="4" r:id="rId4"/>
  </sheets>
  <definedNames>
    <definedName name="b" localSheetId="0" hidden="1">{#N/A,#N/A,FALSE,"Coversheet";#N/A,#N/A,FALSE,"QA"}</definedName>
    <definedName name="b" localSheetId="3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DELETE01" localSheetId="0" hidden="1">{#N/A,#N/A,FALSE,"Coversheet";#N/A,#N/A,FALSE,"QA"}</definedName>
    <definedName name="DELETE01" localSheetId="3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3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1" localSheetId="0" hidden="1">{#N/A,#N/A,FALSE,"Coversheet";#N/A,#N/A,FALSE,"QA"}</definedName>
    <definedName name="Delete1" localSheetId="3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_xlnm.Print_Area" localSheetId="2">Detail!$A$1:$I$322</definedName>
    <definedName name="_xlnm.Print_Titles" localSheetId="2">Detail!$1:$4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0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52511"/>
</workbook>
</file>

<file path=xl/calcChain.xml><?xml version="1.0" encoding="utf-8"?>
<calcChain xmlns="http://schemas.openxmlformats.org/spreadsheetml/2006/main">
  <c r="D57" i="4" l="1"/>
  <c r="C57" i="4"/>
  <c r="H57" i="4" s="1"/>
  <c r="D56" i="4"/>
  <c r="C56" i="4"/>
  <c r="C58" i="4" s="1"/>
  <c r="H53" i="4"/>
  <c r="D53" i="4"/>
  <c r="C53" i="4"/>
  <c r="D48" i="4"/>
  <c r="C48" i="4"/>
  <c r="C49" i="4" s="1"/>
  <c r="D45" i="4"/>
  <c r="C45" i="4"/>
  <c r="D44" i="4"/>
  <c r="C44" i="4"/>
  <c r="D43" i="4"/>
  <c r="C43" i="4"/>
  <c r="D40" i="4"/>
  <c r="C40" i="4"/>
  <c r="D39" i="4"/>
  <c r="C39" i="4"/>
  <c r="D36" i="4"/>
  <c r="C36" i="4"/>
  <c r="D35" i="4"/>
  <c r="C35" i="4"/>
  <c r="D34" i="4"/>
  <c r="C34" i="4"/>
  <c r="D33" i="4"/>
  <c r="C33" i="4"/>
  <c r="D32" i="4"/>
  <c r="C32" i="4"/>
  <c r="D31" i="4"/>
  <c r="C31" i="4"/>
  <c r="D30" i="4"/>
  <c r="C30" i="4"/>
  <c r="D29" i="4"/>
  <c r="C29" i="4"/>
  <c r="D28" i="4"/>
  <c r="C28" i="4"/>
  <c r="D27" i="4"/>
  <c r="C27" i="4"/>
  <c r="D26" i="4"/>
  <c r="C26" i="4"/>
  <c r="D25" i="4"/>
  <c r="C25" i="4"/>
  <c r="D24" i="4"/>
  <c r="C24" i="4"/>
  <c r="C37" i="4" s="1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2" i="4"/>
  <c r="C12" i="4"/>
  <c r="D11" i="4"/>
  <c r="C11" i="4"/>
  <c r="D10" i="4"/>
  <c r="C10" i="4"/>
  <c r="D9" i="4"/>
  <c r="C9" i="4"/>
  <c r="B5" i="4"/>
  <c r="B4" i="4"/>
  <c r="A3" i="4"/>
  <c r="I322" i="3"/>
  <c r="I320" i="3"/>
  <c r="I318" i="3"/>
  <c r="I317" i="3"/>
  <c r="I316" i="3"/>
  <c r="I314" i="3"/>
  <c r="I313" i="3"/>
  <c r="I312" i="3"/>
  <c r="I311" i="3"/>
  <c r="I310" i="3"/>
  <c r="I309" i="3"/>
  <c r="I308" i="3"/>
  <c r="I307" i="3"/>
  <c r="I306" i="3"/>
  <c r="I305" i="3"/>
  <c r="I303" i="3"/>
  <c r="I302" i="3"/>
  <c r="I301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5" i="3"/>
  <c r="I273" i="3"/>
  <c r="I272" i="3"/>
  <c r="I271" i="3"/>
  <c r="I270" i="3"/>
  <c r="I268" i="3"/>
  <c r="I267" i="3"/>
  <c r="I266" i="3"/>
  <c r="I265" i="3"/>
  <c r="I263" i="3"/>
  <c r="I262" i="3"/>
  <c r="I259" i="3"/>
  <c r="I258" i="3"/>
  <c r="I257" i="3"/>
  <c r="I256" i="3"/>
  <c r="I254" i="3"/>
  <c r="I253" i="3"/>
  <c r="I252" i="3"/>
  <c r="I251" i="3"/>
  <c r="I250" i="3"/>
  <c r="I249" i="3"/>
  <c r="I248" i="3"/>
  <c r="I246" i="3"/>
  <c r="I245" i="3"/>
  <c r="I243" i="3"/>
  <c r="I242" i="3"/>
  <c r="I241" i="3"/>
  <c r="I240" i="3"/>
  <c r="I238" i="3"/>
  <c r="I237" i="3"/>
  <c r="I236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6" i="3"/>
  <c r="I215" i="3"/>
  <c r="I213" i="3"/>
  <c r="I212" i="3"/>
  <c r="I211" i="3"/>
  <c r="I210" i="3"/>
  <c r="I209" i="3"/>
  <c r="I208" i="3"/>
  <c r="I207" i="3"/>
  <c r="I206" i="3"/>
  <c r="I204" i="3"/>
  <c r="I203" i="3"/>
  <c r="I202" i="3"/>
  <c r="I201" i="3"/>
  <c r="I200" i="3"/>
  <c r="I199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1" i="3"/>
  <c r="I60" i="3"/>
  <c r="I58" i="3"/>
  <c r="I57" i="3"/>
  <c r="I56" i="3"/>
  <c r="I54" i="3"/>
  <c r="I53" i="3"/>
  <c r="I51" i="3"/>
  <c r="I50" i="3"/>
  <c r="I49" i="3"/>
  <c r="I48" i="3"/>
  <c r="I47" i="3"/>
  <c r="I46" i="3"/>
  <c r="I45" i="3"/>
  <c r="I44" i="3"/>
  <c r="I42" i="3"/>
  <c r="I41" i="3"/>
  <c r="I40" i="3"/>
  <c r="I37" i="3"/>
  <c r="I36" i="3"/>
  <c r="I34" i="3"/>
  <c r="I33" i="3"/>
  <c r="I32" i="3"/>
  <c r="I31" i="3"/>
  <c r="M30" i="3"/>
  <c r="I30" i="3"/>
  <c r="I29" i="3"/>
  <c r="I28" i="3"/>
  <c r="I27" i="3"/>
  <c r="I26" i="3"/>
  <c r="I25" i="3"/>
  <c r="I23" i="3"/>
  <c r="I22" i="3"/>
  <c r="I21" i="3"/>
  <c r="I19" i="3"/>
  <c r="I18" i="3"/>
  <c r="I15" i="3"/>
  <c r="I14" i="3"/>
  <c r="M13" i="3"/>
  <c r="I13" i="3"/>
  <c r="I12" i="3"/>
  <c r="I11" i="3"/>
  <c r="I10" i="3"/>
  <c r="I9" i="3"/>
  <c r="I8" i="3"/>
  <c r="I7" i="3"/>
  <c r="A3" i="3"/>
  <c r="E46" i="2"/>
  <c r="D46" i="2"/>
  <c r="C46" i="2"/>
  <c r="B46" i="2"/>
  <c r="F44" i="2"/>
  <c r="F43" i="2"/>
  <c r="F46" i="2" s="1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E21" i="2"/>
  <c r="E38" i="2" s="1"/>
  <c r="F20" i="2"/>
  <c r="F19" i="2"/>
  <c r="F18" i="2"/>
  <c r="D21" i="2"/>
  <c r="D38" i="2" s="1"/>
  <c r="C21" i="2"/>
  <c r="C38" i="2" s="1"/>
  <c r="F17" i="2"/>
  <c r="E12" i="2"/>
  <c r="F11" i="2"/>
  <c r="F10" i="2"/>
  <c r="F9" i="2"/>
  <c r="D12" i="2"/>
  <c r="C12" i="2"/>
  <c r="C40" i="2" s="1"/>
  <c r="B12" i="2"/>
  <c r="A3" i="2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1" i="1"/>
  <c r="D20" i="1"/>
  <c r="D19" i="1"/>
  <c r="C22" i="1"/>
  <c r="C39" i="1" s="1"/>
  <c r="B22" i="1"/>
  <c r="B39" i="1" s="1"/>
  <c r="D12" i="1"/>
  <c r="D11" i="1"/>
  <c r="D10" i="1"/>
  <c r="C13" i="1"/>
  <c r="B13" i="1"/>
  <c r="B41" i="1" s="1"/>
  <c r="C48" i="2" l="1"/>
  <c r="E40" i="2"/>
  <c r="E48" i="2" s="1"/>
  <c r="C41" i="1"/>
  <c r="F21" i="2"/>
  <c r="F38" i="2" s="1"/>
  <c r="C13" i="4"/>
  <c r="H11" i="4"/>
  <c r="G11" i="4" s="1"/>
  <c r="H15" i="4"/>
  <c r="H17" i="4"/>
  <c r="F17" i="4" s="1"/>
  <c r="H19" i="4"/>
  <c r="H21" i="4"/>
  <c r="H27" i="4"/>
  <c r="H29" i="4"/>
  <c r="G29" i="4" s="1"/>
  <c r="H31" i="4"/>
  <c r="H33" i="4"/>
  <c r="H35" i="4"/>
  <c r="C41" i="4"/>
  <c r="H45" i="4"/>
  <c r="D58" i="4"/>
  <c r="I35" i="3"/>
  <c r="D13" i="4"/>
  <c r="D22" i="4"/>
  <c r="D41" i="4"/>
  <c r="D46" i="4"/>
  <c r="H10" i="4"/>
  <c r="H12" i="4"/>
  <c r="H16" i="4"/>
  <c r="H18" i="4"/>
  <c r="H20" i="4"/>
  <c r="H26" i="4"/>
  <c r="H28" i="4"/>
  <c r="H30" i="4"/>
  <c r="H32" i="4"/>
  <c r="H34" i="4"/>
  <c r="G34" i="4" s="1"/>
  <c r="H36" i="4"/>
  <c r="H40" i="4"/>
  <c r="M31" i="3"/>
  <c r="I16" i="3"/>
  <c r="L17" i="3" s="1"/>
  <c r="G45" i="4"/>
  <c r="H43" i="4"/>
  <c r="G26" i="4"/>
  <c r="G27" i="4"/>
  <c r="G28" i="4"/>
  <c r="G30" i="4"/>
  <c r="G32" i="4"/>
  <c r="G33" i="4"/>
  <c r="G36" i="4"/>
  <c r="G40" i="4"/>
  <c r="H25" i="4"/>
  <c r="G25" i="4" s="1"/>
  <c r="H44" i="4"/>
  <c r="H46" i="4" s="1"/>
  <c r="D40" i="2"/>
  <c r="D48" i="2" s="1"/>
  <c r="D18" i="1"/>
  <c r="D22" i="1" s="1"/>
  <c r="D39" i="1" s="1"/>
  <c r="F8" i="2"/>
  <c r="F12" i="2" s="1"/>
  <c r="B21" i="2"/>
  <c r="B38" i="2" s="1"/>
  <c r="B40" i="2" s="1"/>
  <c r="B48" i="2" s="1"/>
  <c r="D9" i="1"/>
  <c r="D13" i="1" s="1"/>
  <c r="D41" i="1" s="1"/>
  <c r="G10" i="4"/>
  <c r="G16" i="4"/>
  <c r="G17" i="4"/>
  <c r="F10" i="4"/>
  <c r="G15" i="4"/>
  <c r="F16" i="4"/>
  <c r="C22" i="4"/>
  <c r="H24" i="4"/>
  <c r="H37" i="4" s="1"/>
  <c r="F26" i="4"/>
  <c r="F28" i="4"/>
  <c r="F30" i="4"/>
  <c r="F32" i="4"/>
  <c r="F34" i="4"/>
  <c r="F36" i="4"/>
  <c r="D37" i="4"/>
  <c r="F40" i="4"/>
  <c r="G43" i="4"/>
  <c r="C46" i="4"/>
  <c r="H48" i="4"/>
  <c r="H49" i="4" s="1"/>
  <c r="D49" i="4"/>
  <c r="H56" i="4"/>
  <c r="H58" i="4" s="1"/>
  <c r="H9" i="4"/>
  <c r="H13" i="4" s="1"/>
  <c r="F11" i="4"/>
  <c r="F15" i="4"/>
  <c r="F25" i="4"/>
  <c r="F27" i="4"/>
  <c r="F29" i="4"/>
  <c r="F33" i="4"/>
  <c r="H39" i="4"/>
  <c r="H41" i="4" s="1"/>
  <c r="F43" i="4"/>
  <c r="F45" i="4"/>
  <c r="G56" i="4"/>
  <c r="F40" i="2" l="1"/>
  <c r="F48" i="2" s="1"/>
  <c r="H22" i="4"/>
  <c r="H60" i="4" s="1"/>
  <c r="C60" i="4"/>
  <c r="F39" i="4"/>
  <c r="F48" i="4"/>
  <c r="D60" i="4"/>
  <c r="F9" i="4"/>
  <c r="F56" i="4"/>
  <c r="F24" i="4"/>
  <c r="G24" i="4"/>
  <c r="G39" i="4"/>
  <c r="G9" i="4"/>
  <c r="G48" i="4"/>
</calcChain>
</file>

<file path=xl/sharedStrings.xml><?xml version="1.0" encoding="utf-8"?>
<sst xmlns="http://schemas.openxmlformats.org/spreadsheetml/2006/main" count="514" uniqueCount="431">
  <si>
    <t>PUGET SOUND ENERGY</t>
  </si>
  <si>
    <t>PERIODIC ALLOCATED RESULTS OF OPERATIONS</t>
  </si>
  <si>
    <t>FOR THE 12 MONTHS ENDED JUNE 30, 2015</t>
  </si>
  <si>
    <t>(July through December 2014 spread is based on allocation factors developed for the 12 ME 12/31/2013)</t>
  </si>
  <si>
    <t>(January through June 2015 spread is based on allocation factors developed for the 12 ME 12/31/2014)</t>
  </si>
  <si>
    <t>Electric</t>
  </si>
  <si>
    <t>Gas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</si>
  <si>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</si>
  <si>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</si>
  <si>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</si>
  <si>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</si>
  <si>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</si>
  <si>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</si>
  <si>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</si>
  <si>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</si>
  <si>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</si>
  <si>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</si>
  <si>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</si>
  <si>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</si>
  <si>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</si>
  <si>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</si>
  <si>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</si>
  <si>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</si>
  <si>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</si>
  <si>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</si>
  <si>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</si>
  <si>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</si>
  <si>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</si>
  <si>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</si>
  <si>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</si>
  <si>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</si>
  <si>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</si>
  <si>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</si>
  <si>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</si>
  <si>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</si>
  <si>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ASC 815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</si>
  <si>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</si>
  <si>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</si>
  <si>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</si>
  <si>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</si>
  <si>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</si>
  <si>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t>ACTUAL RESULTS OF OPERATIONS</t>
  </si>
  <si>
    <t>Common</t>
  </si>
  <si>
    <t>Energy N/A</t>
  </si>
  <si>
    <t>OPERATING INCOME</t>
  </si>
  <si>
    <t>NON-OPERATING INCOME</t>
  </si>
  <si>
    <t>99 - OTHER INCOME</t>
  </si>
  <si>
    <t>999 - INTEREST</t>
  </si>
  <si>
    <t>9999 - EXTRAORDINARY ITEMS</t>
  </si>
  <si>
    <t>TOTAL NON-OPERATING INCOME</t>
  </si>
  <si>
    <t>NET INCOME</t>
  </si>
  <si>
    <t>since June, UI planner incorrectly maps these orders</t>
  </si>
  <si>
    <t>INCOME STATEMENT DETAIL</t>
  </si>
  <si>
    <t>you can find them if you click on the above cell with the  link</t>
  </si>
  <si>
    <t>FERC Account Description</t>
  </si>
  <si>
    <t>PSE Electric</t>
  </si>
  <si>
    <t>PSE Gas</t>
  </si>
  <si>
    <t>Total Electric</t>
  </si>
  <si>
    <t>Total Gas</t>
  </si>
  <si>
    <t>Total</t>
  </si>
  <si>
    <t xml:space="preserve">I brought them to the correct lines, added to line 2 </t>
  </si>
  <si>
    <t>1 - OPERATING REVENUES</t>
  </si>
  <si>
    <t>and subtracted from line 5</t>
  </si>
  <si>
    <t xml:space="preserve">     2 - SALES TO CUSTOMERS</t>
  </si>
  <si>
    <t xml:space="preserve">          (2) 440 - Electric Residential Sales</t>
  </si>
  <si>
    <t xml:space="preserve">       45610121   Elec Trans Rev-Ancillary Svcs Sch. 1 449</t>
  </si>
  <si>
    <t xml:space="preserve">          (2) 442 - Electric Commercial &amp; Industrial Sales</t>
  </si>
  <si>
    <t xml:space="preserve">       45610122   Elec Trans Rev-Ancillary Svcs Sch. 2 449</t>
  </si>
  <si>
    <t xml:space="preserve">          (2) 444 - Public Street &amp; Highway Lighting</t>
  </si>
  <si>
    <t xml:space="preserve">       45610123   Elec Trans Rev-Ancillary Svcs Sch. 3 449</t>
  </si>
  <si>
    <t xml:space="preserve">          (2) 456 - Other Electric Revenues - Conservation</t>
  </si>
  <si>
    <t xml:space="preserve">          (2) 456 - Other Electric Revenues</t>
  </si>
  <si>
    <t xml:space="preserve">       45610124   Elec Trans Rev-Ancillary Svcs Sch. 5 449</t>
  </si>
  <si>
    <t xml:space="preserve">          (2) 456 - Other Electric Revenues - Unbilled</t>
  </si>
  <si>
    <t xml:space="preserve">       45610125   Elec Trans Rev-Ancillary Svcs Sch. 6 449</t>
  </si>
  <si>
    <t xml:space="preserve">       45610127   Elec Trans Rev - WA ST Tax - OASIS 449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</si>
  <si>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</si>
  <si>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</si>
  <si>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</si>
  <si>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</si>
  <si>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</si>
  <si>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</si>
  <si>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</si>
  <si>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</si>
  <si>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</si>
  <si>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</si>
  <si>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</si>
  <si>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   -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</si>
  <si>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</si>
  <si>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</si>
  <si>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</si>
  <si>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</si>
  <si>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</si>
  <si>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</si>
  <si>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</si>
  <si>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</si>
  <si>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</si>
  <si>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</si>
  <si>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</si>
  <si>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</si>
  <si>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</si>
  <si>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</si>
  <si>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</si>
  <si>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</si>
  <si>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</si>
  <si>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</si>
  <si>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</si>
  <si>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</si>
  <si>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</si>
  <si>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</si>
  <si>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</si>
  <si>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</si>
  <si>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</si>
  <si>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</si>
  <si>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</si>
  <si>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</si>
  <si>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</si>
  <si>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</si>
  <si>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</si>
  <si>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</si>
  <si>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</si>
  <si>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</si>
  <si>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</si>
  <si>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</si>
  <si>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</si>
  <si>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</si>
  <si>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</si>
  <si>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</si>
  <si>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</si>
  <si>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</si>
  <si>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</si>
  <si>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</si>
  <si>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</si>
  <si>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</si>
  <si>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</si>
  <si>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</si>
  <si>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</si>
  <si>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</si>
  <si>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</si>
  <si>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</si>
  <si>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</si>
  <si>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</si>
  <si>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</si>
  <si>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</si>
  <si>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</si>
  <si>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</si>
  <si>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</si>
  <si>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</si>
  <si>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</si>
  <si>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</si>
  <si>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</si>
  <si>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</si>
  <si>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</si>
  <si>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</si>
  <si>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</si>
  <si>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</si>
  <si>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</si>
  <si>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</si>
  <si>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</si>
  <si>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</si>
  <si>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</si>
  <si>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</si>
  <si>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</si>
  <si>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</si>
  <si>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</si>
  <si>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</si>
  <si>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</si>
  <si>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</si>
  <si>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</si>
  <si>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</si>
  <si>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</si>
  <si>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</si>
  <si>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</si>
  <si>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</si>
  <si>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</si>
  <si>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</si>
  <si>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</si>
  <si>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</si>
  <si>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</si>
  <si>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</si>
  <si>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</si>
  <si>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</si>
  <si>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</si>
  <si>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</si>
  <si>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</si>
  <si>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</si>
  <si>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</si>
  <si>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</si>
  <si>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</si>
  <si>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</si>
  <si>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</si>
  <si>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</si>
  <si>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</si>
  <si>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</si>
  <si>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</si>
  <si>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</si>
  <si>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</si>
  <si>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</si>
  <si>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</si>
  <si>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</si>
  <si>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</si>
  <si>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</si>
  <si>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</si>
  <si>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</si>
  <si>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</si>
  <si>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</si>
  <si>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</si>
  <si>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</si>
  <si>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</si>
  <si>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</si>
  <si>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</si>
  <si>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</si>
  <si>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</si>
  <si>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</si>
  <si>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</si>
  <si>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</si>
  <si>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</si>
  <si>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</si>
  <si>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</si>
  <si>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</si>
  <si>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</si>
  <si>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</si>
  <si>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</si>
  <si>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</si>
  <si>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</si>
  <si>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</si>
  <si>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</si>
  <si>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</si>
  <si>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</si>
  <si>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</si>
  <si>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</si>
  <si>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</si>
  <si>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</si>
  <si>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</si>
  <si>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</si>
  <si>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</si>
  <si>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</si>
  <si>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</si>
  <si>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</si>
  <si>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</si>
  <si>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</si>
  <si>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</si>
  <si>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</si>
  <si>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</si>
  <si>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</si>
  <si>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</si>
  <si>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</si>
  <si>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</si>
  <si>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</si>
  <si>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</si>
  <si>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</si>
  <si>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</si>
  <si>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</si>
  <si>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</si>
  <si>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</si>
  <si>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</si>
  <si>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</si>
  <si>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</si>
  <si>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</si>
  <si>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</si>
  <si>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</si>
  <si>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</si>
  <si>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</si>
  <si>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</si>
  <si>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</si>
  <si>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</si>
  <si>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</si>
  <si>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</si>
  <si>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</si>
  <si>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</si>
  <si>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</si>
  <si>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</si>
  <si>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</si>
  <si>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</si>
  <si>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</si>
  <si>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</si>
  <si>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</si>
  <si>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</si>
  <si>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</si>
  <si>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</si>
  <si>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</si>
  <si>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</si>
  <si>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</si>
  <si>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</si>
  <si>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</si>
  <si>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</si>
  <si>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</si>
  <si>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</si>
  <si>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</si>
  <si>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</si>
  <si>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</si>
  <si>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</si>
  <si>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</si>
  <si>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</si>
  <si>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</si>
  <si>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</si>
  <si>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</si>
  <si>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</si>
  <si>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</si>
  <si>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</si>
  <si>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</si>
  <si>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</si>
  <si>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</si>
  <si>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</si>
  <si>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</si>
  <si>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</si>
  <si>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</si>
  <si>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</si>
  <si>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</si>
  <si>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</si>
  <si>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</si>
  <si>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</si>
  <si>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</si>
  <si>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</si>
  <si>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</si>
  <si>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</si>
  <si>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</si>
  <si>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</si>
  <si>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</si>
  <si>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</si>
  <si>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</si>
  <si>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</si>
  <si>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</si>
  <si>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</si>
  <si>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</si>
  <si>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</si>
  <si>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</si>
  <si>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</si>
  <si>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</si>
  <si>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</si>
  <si>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</si>
  <si>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</si>
  <si>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</si>
  <si>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</si>
  <si>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</si>
  <si>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</si>
  <si>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</si>
  <si>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</si>
  <si>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</si>
  <si>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</si>
  <si>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</si>
  <si>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</si>
  <si>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</si>
  <si>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</si>
  <si>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</si>
  <si>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</si>
  <si>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</si>
  <si>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</si>
  <si>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</si>
  <si>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</si>
  <si>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</si>
  <si>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</si>
  <si>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</si>
  <si>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</si>
  <si>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</si>
  <si>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</si>
  <si>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</si>
  <si>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</si>
  <si>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</si>
  <si>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</si>
  <si>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</si>
  <si>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</si>
  <si>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</si>
  <si>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</si>
  <si>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</si>
  <si>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</si>
  <si>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</si>
  <si>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</si>
  <si>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</si>
  <si>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</si>
  <si>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</si>
  <si>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</si>
  <si>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</si>
  <si>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</si>
  <si>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</si>
  <si>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ALLOCATION OF COMMON CHARGES</t>
  </si>
  <si>
    <t>FERC Account and Description</t>
  </si>
  <si>
    <t>Allocated Electric</t>
  </si>
  <si>
    <t>Allocated Gas</t>
  </si>
  <si>
    <t xml:space="preserve">Allocation Method   </t>
  </si>
  <si>
    <t>Blended Electric Rate</t>
  </si>
  <si>
    <t>Blended Gas Rate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</si>
  <si>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</si>
  <si>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</si>
  <si>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</si>
  <si>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</si>
  <si>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</si>
  <si>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</si>
  <si>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</si>
  <si>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</si>
  <si>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</si>
  <si>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</si>
  <si>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</si>
  <si>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</si>
  <si>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</si>
  <si>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</si>
  <si>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</si>
  <si>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</si>
  <si>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</si>
  <si>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</si>
  <si>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</si>
  <si>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</si>
  <si>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</si>
  <si>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</si>
  <si>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</si>
  <si>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</si>
  <si>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</si>
  <si>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</si>
  <si>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</si>
  <si>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</si>
  <si>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</si>
  <si>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</si>
  <si>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</si>
  <si>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</si>
  <si>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</si>
  <si>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</si>
  <si>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</si>
  <si>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</si>
  <si>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</si>
  <si>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</si>
  <si>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</si>
  <si>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</si>
  <si>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</si>
  <si>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July 14 - Dec 14</t>
  </si>
  <si>
    <t>Jan 15 - June 15</t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</si>
  <si>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</si>
  <si>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</si>
  <si>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</si>
  <si>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</si>
  <si>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</si>
  <si>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RATE BASE (AMA For 12 Months Ended June 30, 2015)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</si>
</sst>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_@"/>
    <numFmt numFmtId="165" formatCode="_(&quot;$&quot;* #,##0_);_(&quot;$&quot;* \(#,##0\);_(&quot;$&quot;* &quot;-&quot;??_);_(@_)"/>
    <numFmt numFmtId="166" formatCode="_(* #,##0_);_(* \(#,##0\);_(* &quot;-&quot;??_);_(@_)"/>
    <numFmt numFmtId="167" formatCode="#,##0_);[Red]\(#,##0\);&quot; &quot;"/>
    <numFmt numFmtId="168" formatCode="________@"/>
    <numFmt numFmtId="169" formatCode="0.000000"/>
    <numFmt numFmtId="170" formatCode="_(* #,##0.00000_);_(* \(#,##0.00000\);_(* &quot;-&quot;??_);_(@_)"/>
    <numFmt numFmtId="171" formatCode="0.0000000"/>
    <numFmt numFmtId="172" formatCode="0000"/>
    <numFmt numFmtId="173" formatCode="000000"/>
    <numFmt numFmtId="174" formatCode="d\.mmm\.yy"/>
    <numFmt numFmtId="175" formatCode="_-* #,##0.00\ _D_M_-;\-* #,##0.00\ _D_M_-;_-* &quot;-&quot;??\ _D_M_-;_-@_-"/>
    <numFmt numFmtId="176" formatCode="#."/>
    <numFmt numFmtId="177" formatCode="_(* ###0_);_(* \(###0\);_(* &quot;-&quot;_);_(@_)"/>
    <numFmt numFmtId="178" formatCode="_(&quot;$&quot;* #,##0.0_);_(&quot;$&quot;* \(#,##0.0\);_(&quot;$&quot;* &quot;-&quot;??_);_(@_)"/>
    <numFmt numFmtId="179" formatCode="&quot;$&quot;#,##0;\-&quot;$&quot;#,##0"/>
    <numFmt numFmtId="180" formatCode="0.00_)"/>
    <numFmt numFmtId="181" formatCode="mmmm\ d\,\ yyyy"/>
    <numFmt numFmtId="182" formatCode="0.0%"/>
    <numFmt numFmtId="183" formatCode="_(&quot;$&quot;* #,##0.0000_);_(&quot;$&quot;* \(#,##0.0000\);_(&quot;$&quot;* &quot;-&quot;????_);_(@_)"/>
    <numFmt numFmtId="184" formatCode="_(* #,##0.0_);_(* \(#,##0.0\);_(* &quot;-&quot;_);_(@_)"/>
    <numFmt numFmtId="185" formatCode="&quot;$&quot;#,##0.00"/>
  </numFmts>
  <fonts count="74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name val="Arial"/>
      <family val="2"/>
    </font>
    <font>
      <sz val="6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MS Sans Serif"/>
      <family val="2"/>
    </font>
    <font>
      <sz val="8"/>
      <name val="Helv"/>
    </font>
    <font>
      <sz val="10"/>
      <name val="MS Sans Serif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</fonts>
  <fills count="9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0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5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</borders>
  <cellStyleXfs count="970">
    <xf numFmtId="0" fontId="0" fillId="0" borderId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7" fillId="0" borderId="0"/>
    <xf numFmtId="0" fontId="27" fillId="0" borderId="0"/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70" fontId="20" fillId="0" borderId="0">
      <alignment horizontal="left" wrapText="1"/>
    </xf>
    <xf numFmtId="171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35" fillId="0" borderId="0"/>
    <xf numFmtId="170" fontId="20" fillId="0" borderId="0">
      <alignment horizontal="left" wrapText="1"/>
    </xf>
    <xf numFmtId="169" fontId="20" fillId="0" borderId="0">
      <alignment horizontal="left" wrapText="1"/>
    </xf>
    <xf numFmtId="170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35" fillId="0" borderId="0"/>
    <xf numFmtId="172" fontId="36" fillId="0" borderId="0">
      <alignment horizontal="left"/>
    </xf>
    <xf numFmtId="173" fontId="37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8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8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8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8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8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8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8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8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8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8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8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8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8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8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8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8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8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8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8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8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8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8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8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8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8" fillId="44" borderId="0" applyNumberFormat="0" applyBorder="0" applyAlignment="0" applyProtection="0"/>
    <xf numFmtId="0" fontId="38" fillId="45" borderId="0" applyNumberFormat="0" applyBorder="0" applyAlignment="0" applyProtection="0"/>
    <xf numFmtId="0" fontId="39" fillId="4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8" fillId="47" borderId="0" applyNumberFormat="0" applyBorder="0" applyAlignment="0" applyProtection="0"/>
    <xf numFmtId="0" fontId="38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8" fillId="50" borderId="0" applyNumberFormat="0" applyBorder="0" applyAlignment="0" applyProtection="0"/>
    <xf numFmtId="0" fontId="38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8" fillId="51" borderId="0" applyNumberFormat="0" applyBorder="0" applyAlignment="0" applyProtection="0"/>
    <xf numFmtId="0" fontId="38" fillId="52" borderId="0" applyNumberFormat="0" applyBorder="0" applyAlignment="0" applyProtection="0"/>
    <xf numFmtId="0" fontId="39" fillId="52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8" fillId="44" borderId="0" applyNumberFormat="0" applyBorder="0" applyAlignment="0" applyProtection="0"/>
    <xf numFmtId="0" fontId="38" fillId="45" borderId="0" applyNumberFormat="0" applyBorder="0" applyAlignment="0" applyProtection="0"/>
    <xf numFmtId="0" fontId="39" fillId="4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8" fillId="53" borderId="0" applyNumberFormat="0" applyBorder="0" applyAlignment="0" applyProtection="0"/>
    <xf numFmtId="0" fontId="38" fillId="48" borderId="0" applyNumberFormat="0" applyBorder="0" applyAlignment="0" applyProtection="0"/>
    <xf numFmtId="0" fontId="39" fillId="54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7" fillId="0" borderId="0" applyFont="0" applyFill="0" applyBorder="0" applyAlignment="0" applyProtection="0">
      <alignment horizontal="right"/>
    </xf>
    <xf numFmtId="174" fontId="40" fillId="0" borderId="0" applyFill="0" applyBorder="0" applyAlignment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0" fillId="55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3" fontId="43" fillId="0" borderId="0" applyFont="0" applyFill="0" applyBorder="0" applyAlignment="0" applyProtection="0"/>
    <xf numFmtId="0" fontId="44" fillId="0" borderId="0"/>
    <xf numFmtId="0" fontId="44" fillId="0" borderId="0"/>
    <xf numFmtId="0" fontId="45" fillId="0" borderId="0"/>
    <xf numFmtId="176" fontId="46" fillId="0" borderId="0">
      <protection locked="0"/>
    </xf>
    <xf numFmtId="0" fontId="45" fillId="0" borderId="0"/>
    <xf numFmtId="0" fontId="47" fillId="0" borderId="0" applyNumberFormat="0" applyAlignment="0">
      <alignment horizontal="left"/>
    </xf>
    <xf numFmtId="0" fontId="48" fillId="0" borderId="0" applyNumberFormat="0" applyAlignment="0"/>
    <xf numFmtId="0" fontId="44" fillId="0" borderId="0"/>
    <xf numFmtId="0" fontId="45" fillId="0" borderId="0"/>
    <xf numFmtId="0" fontId="44" fillId="0" borderId="0"/>
    <xf numFmtId="0" fontId="45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9" fillId="56" borderId="0" applyNumberFormat="0" applyBorder="0" applyAlignment="0" applyProtection="0"/>
    <xf numFmtId="0" fontId="49" fillId="57" borderId="0" applyNumberFormat="0" applyBorder="0" applyAlignment="0" applyProtection="0"/>
    <xf numFmtId="0" fontId="49" fillId="58" borderId="0" applyNumberFormat="0" applyBorder="0" applyAlignment="0" applyProtection="0"/>
    <xf numFmtId="169" fontId="20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3" fillId="0" borderId="0" applyFont="0" applyFill="0" applyBorder="0" applyAlignment="0" applyProtection="0"/>
    <xf numFmtId="0" fontId="44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24" fillId="55" borderId="0" applyNumberFormat="0" applyBorder="0" applyAlignment="0" applyProtection="0"/>
    <xf numFmtId="178" fontId="50" fillId="0" borderId="0" applyNumberFormat="0" applyFill="0" applyBorder="0" applyProtection="0">
      <alignment horizontal="right"/>
    </xf>
    <xf numFmtId="0" fontId="51" fillId="0" borderId="28" applyNumberFormat="0" applyAlignment="0" applyProtection="0">
      <alignment horizontal="left"/>
    </xf>
    <xf numFmtId="0" fontId="51" fillId="0" borderId="12">
      <alignment horizontal="left"/>
    </xf>
    <xf numFmtId="14" fontId="18" fillId="59" borderId="29">
      <alignment horizontal="center" vertical="center" wrapText="1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19" fillId="0" borderId="0"/>
    <xf numFmtId="40" fontId="19" fillId="0" borderId="0"/>
    <xf numFmtId="10" fontId="24" fillId="60" borderId="10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52" fillId="61" borderId="30">
      <alignment horizontal="left"/>
      <protection locked="0"/>
    </xf>
    <xf numFmtId="10" fontId="52" fillId="61" borderId="30">
      <alignment horizontal="right"/>
      <protection locked="0"/>
    </xf>
    <xf numFmtId="0" fontId="24" fillId="55" borderId="0"/>
    <xf numFmtId="3" fontId="53" fillId="0" borderId="0" applyFill="0" applyBorder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18" fillId="0" borderId="31" applyNumberFormat="0" applyFont="0" applyAlignment="0">
      <alignment horizontal="center"/>
    </xf>
    <xf numFmtId="44" fontId="18" fillId="0" borderId="32" applyNumberFormat="0" applyFont="0" applyAlignment="0">
      <alignment horizont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54" fillId="0" borderId="0"/>
    <xf numFmtId="179" fontId="20" fillId="0" borderId="0"/>
    <xf numFmtId="180" fontId="55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20" fillId="0" borderId="0"/>
    <xf numFmtId="0" fontId="1" fillId="0" borderId="0"/>
    <xf numFmtId="0" fontId="1" fillId="0" borderId="0"/>
    <xf numFmtId="169" fontId="4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181" fontId="20" fillId="0" borderId="0">
      <alignment horizontal="left" wrapText="1"/>
    </xf>
    <xf numFmtId="0" fontId="1" fillId="0" borderId="0"/>
    <xf numFmtId="0" fontId="38" fillId="0" borderId="0"/>
    <xf numFmtId="0" fontId="1" fillId="0" borderId="0"/>
    <xf numFmtId="0" fontId="38" fillId="0" borderId="0"/>
    <xf numFmtId="0" fontId="1" fillId="8" borderId="8" applyNumberFormat="0" applyFont="0" applyAlignment="0" applyProtection="0"/>
    <xf numFmtId="0" fontId="38" fillId="62" borderId="33" applyNumberFormat="0" applyFont="0" applyAlignment="0" applyProtection="0"/>
    <xf numFmtId="0" fontId="1" fillId="8" borderId="8" applyNumberFormat="0" applyFont="0" applyAlignment="0" applyProtection="0"/>
    <xf numFmtId="0" fontId="38" fillId="62" borderId="33" applyNumberFormat="0" applyFont="0" applyAlignment="0" applyProtection="0"/>
    <xf numFmtId="0" fontId="1" fillId="8" borderId="8" applyNumberFormat="0" applyFont="0" applyAlignment="0" applyProtection="0"/>
    <xf numFmtId="0" fontId="38" fillId="62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53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8" fillId="8" borderId="8" applyNumberFormat="0" applyFont="0" applyAlignment="0" applyProtection="0"/>
    <xf numFmtId="0" fontId="1" fillId="8" borderId="8" applyNumberFormat="0" applyFont="0" applyAlignment="0" applyProtection="0"/>
    <xf numFmtId="0" fontId="38" fillId="8" borderId="8" applyNumberFormat="0" applyFont="0" applyAlignment="0" applyProtection="0"/>
    <xf numFmtId="0" fontId="1" fillId="8" borderId="8" applyNumberFormat="0" applyFont="0" applyAlignment="0" applyProtection="0"/>
    <xf numFmtId="0" fontId="38" fillId="62" borderId="33" applyNumberFormat="0" applyFont="0" applyAlignment="0" applyProtection="0"/>
    <xf numFmtId="0" fontId="1" fillId="8" borderId="8" applyNumberFormat="0" applyFont="0" applyAlignment="0" applyProtection="0"/>
    <xf numFmtId="0" fontId="38" fillId="62" borderId="33" applyNumberFormat="0" applyFont="0" applyAlignment="0" applyProtection="0"/>
    <xf numFmtId="0" fontId="1" fillId="8" borderId="8" applyNumberFormat="0" applyFont="0" applyAlignment="0" applyProtection="0"/>
    <xf numFmtId="0" fontId="38" fillId="62" borderId="33" applyNumberFormat="0" applyFont="0" applyAlignment="0" applyProtection="0"/>
    <xf numFmtId="0" fontId="1" fillId="8" borderId="8" applyNumberFormat="0" applyFont="0" applyAlignment="0" applyProtection="0"/>
    <xf numFmtId="0" fontId="38" fillId="62" borderId="33" applyNumberFormat="0" applyFont="0" applyAlignment="0" applyProtection="0"/>
    <xf numFmtId="0" fontId="1" fillId="8" borderId="8" applyNumberFormat="0" applyFont="0" applyAlignment="0" applyProtection="0"/>
    <xf numFmtId="0" fontId="38" fillId="62" borderId="33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4" fillId="0" borderId="0"/>
    <xf numFmtId="0" fontId="44" fillId="0" borderId="0"/>
    <xf numFmtId="0" fontId="45" fillId="0" borderId="0"/>
    <xf numFmtId="182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0" fillId="0" borderId="0" applyFont="0" applyFill="0" applyBorder="0" applyAlignment="0" applyProtection="0"/>
    <xf numFmtId="41" fontId="20" fillId="63" borderId="30"/>
    <xf numFmtId="0" fontId="42" fillId="0" borderId="0" applyNumberFormat="0" applyFont="0" applyFill="0" applyBorder="0" applyAlignment="0" applyProtection="0">
      <alignment horizontal="left"/>
    </xf>
    <xf numFmtId="15" fontId="42" fillId="0" borderId="0" applyFont="0" applyFill="0" applyBorder="0" applyAlignment="0" applyProtection="0"/>
    <xf numFmtId="4" fontId="42" fillId="0" borderId="0" applyFont="0" applyFill="0" applyBorder="0" applyAlignment="0" applyProtection="0"/>
    <xf numFmtId="0" fontId="57" fillId="0" borderId="29">
      <alignment horizontal="center"/>
    </xf>
    <xf numFmtId="3" fontId="42" fillId="0" borderId="0" applyFont="0" applyFill="0" applyBorder="0" applyAlignment="0" applyProtection="0"/>
    <xf numFmtId="0" fontId="42" fillId="64" borderId="0" applyNumberFormat="0" applyFont="0" applyBorder="0" applyAlignment="0" applyProtection="0"/>
    <xf numFmtId="0" fontId="45" fillId="0" borderId="0"/>
    <xf numFmtId="3" fontId="58" fillId="0" borderId="0" applyFill="0" applyBorder="0" applyAlignment="0" applyProtection="0"/>
    <xf numFmtId="0" fontId="59" fillId="0" borderId="0"/>
    <xf numFmtId="42" fontId="20" fillId="60" borderId="0"/>
    <xf numFmtId="42" fontId="20" fillId="60" borderId="24">
      <alignment vertical="center"/>
    </xf>
    <xf numFmtId="0" fontId="18" fillId="60" borderId="17" applyNumberFormat="0">
      <alignment horizontal="center" vertical="center" wrapText="1"/>
    </xf>
    <xf numFmtId="10" fontId="20" fillId="60" borderId="0"/>
    <xf numFmtId="183" fontId="20" fillId="60" borderId="0"/>
    <xf numFmtId="166" fontId="19" fillId="0" borderId="0" applyBorder="0" applyAlignment="0"/>
    <xf numFmtId="42" fontId="20" fillId="60" borderId="21">
      <alignment horizontal="left"/>
    </xf>
    <xf numFmtId="183" fontId="60" fillId="60" borderId="21">
      <alignment horizontal="left"/>
    </xf>
    <xf numFmtId="14" fontId="41" fillId="0" borderId="0" applyNumberFormat="0" applyFill="0" applyBorder="0" applyAlignment="0" applyProtection="0">
      <alignment horizontal="left"/>
    </xf>
    <xf numFmtId="184" fontId="20" fillId="0" borderId="0" applyFont="0" applyFill="0" applyAlignment="0">
      <alignment horizontal="right"/>
    </xf>
    <xf numFmtId="4" fontId="56" fillId="61" borderId="34" applyNumberFormat="0" applyProtection="0">
      <alignment vertical="center"/>
    </xf>
    <xf numFmtId="4" fontId="61" fillId="65" borderId="35" applyNumberFormat="0" applyProtection="0">
      <alignment vertical="center"/>
    </xf>
    <xf numFmtId="4" fontId="62" fillId="61" borderId="34" applyNumberFormat="0" applyProtection="0">
      <alignment vertical="center"/>
    </xf>
    <xf numFmtId="4" fontId="63" fillId="61" borderId="35" applyNumberFormat="0" applyProtection="0">
      <alignment vertical="center"/>
    </xf>
    <xf numFmtId="4" fontId="63" fillId="65" borderId="35" applyNumberFormat="0" applyProtection="0">
      <alignment vertical="center"/>
    </xf>
    <xf numFmtId="4" fontId="56" fillId="61" borderId="34" applyNumberFormat="0" applyProtection="0">
      <alignment horizontal="left" vertical="center" indent="1"/>
    </xf>
    <xf numFmtId="4" fontId="61" fillId="61" borderId="35" applyNumberFormat="0" applyProtection="0">
      <alignment horizontal="left" vertical="center" indent="1"/>
    </xf>
    <xf numFmtId="4" fontId="61" fillId="65" borderId="35" applyNumberFormat="0" applyProtection="0">
      <alignment horizontal="left" vertical="center" indent="1"/>
    </xf>
    <xf numFmtId="4" fontId="56" fillId="61" borderId="34" applyNumberFormat="0" applyProtection="0">
      <alignment horizontal="left" vertical="center" indent="1"/>
    </xf>
    <xf numFmtId="0" fontId="61" fillId="61" borderId="35" applyNumberFormat="0" applyProtection="0">
      <alignment horizontal="left" vertical="top" indent="1"/>
    </xf>
    <xf numFmtId="0" fontId="61" fillId="65" borderId="35" applyNumberFormat="0" applyProtection="0">
      <alignment horizontal="left" vertical="top" indent="1"/>
    </xf>
    <xf numFmtId="0" fontId="20" fillId="66" borderId="34" applyNumberFormat="0" applyProtection="0">
      <alignment horizontal="left" vertical="center" indent="1"/>
    </xf>
    <xf numFmtId="0" fontId="20" fillId="67" borderId="0" applyNumberFormat="0" applyProtection="0">
      <alignment horizontal="left" vertical="center" indent="1"/>
    </xf>
    <xf numFmtId="4" fontId="61" fillId="68" borderId="0" applyNumberFormat="0" applyProtection="0">
      <alignment horizontal="left" vertical="center" indent="1"/>
    </xf>
    <xf numFmtId="4" fontId="61" fillId="69" borderId="0" applyNumberFormat="0" applyProtection="0">
      <alignment horizontal="left" vertical="center" indent="1"/>
    </xf>
    <xf numFmtId="4" fontId="56" fillId="70" borderId="34" applyNumberFormat="0" applyProtection="0">
      <alignment horizontal="right" vertical="center"/>
    </xf>
    <xf numFmtId="4" fontId="56" fillId="35" borderId="35" applyNumberFormat="0" applyProtection="0">
      <alignment horizontal="right" vertical="center"/>
    </xf>
    <xf numFmtId="4" fontId="56" fillId="71" borderId="34" applyNumberFormat="0" applyProtection="0">
      <alignment horizontal="right" vertical="center"/>
    </xf>
    <xf numFmtId="4" fontId="56" fillId="41" borderId="35" applyNumberFormat="0" applyProtection="0">
      <alignment horizontal="right" vertical="center"/>
    </xf>
    <xf numFmtId="4" fontId="56" fillId="72" borderId="34" applyNumberFormat="0" applyProtection="0">
      <alignment horizontal="right" vertical="center"/>
    </xf>
    <xf numFmtId="4" fontId="56" fillId="73" borderId="35" applyNumberFormat="0" applyProtection="0">
      <alignment horizontal="right" vertical="center"/>
    </xf>
    <xf numFmtId="4" fontId="56" fillId="74" borderId="34" applyNumberFormat="0" applyProtection="0">
      <alignment horizontal="right" vertical="center"/>
    </xf>
    <xf numFmtId="4" fontId="56" fillId="43" borderId="35" applyNumberFormat="0" applyProtection="0">
      <alignment horizontal="right" vertical="center"/>
    </xf>
    <xf numFmtId="4" fontId="56" fillId="75" borderId="34" applyNumberFormat="0" applyProtection="0">
      <alignment horizontal="right" vertical="center"/>
    </xf>
    <xf numFmtId="4" fontId="56" fillId="76" borderId="35" applyNumberFormat="0" applyProtection="0">
      <alignment horizontal="right" vertical="center"/>
    </xf>
    <xf numFmtId="4" fontId="56" fillId="77" borderId="34" applyNumberFormat="0" applyProtection="0">
      <alignment horizontal="right" vertical="center"/>
    </xf>
    <xf numFmtId="4" fontId="56" fillId="78" borderId="35" applyNumberFormat="0" applyProtection="0">
      <alignment horizontal="right" vertical="center"/>
    </xf>
    <xf numFmtId="4" fontId="56" fillId="79" borderId="34" applyNumberFormat="0" applyProtection="0">
      <alignment horizontal="right" vertical="center"/>
    </xf>
    <xf numFmtId="4" fontId="56" fillId="80" borderId="35" applyNumberFormat="0" applyProtection="0">
      <alignment horizontal="right" vertical="center"/>
    </xf>
    <xf numFmtId="4" fontId="56" fillId="81" borderId="34" applyNumberFormat="0" applyProtection="0">
      <alignment horizontal="right" vertical="center"/>
    </xf>
    <xf numFmtId="4" fontId="56" fillId="82" borderId="35" applyNumberFormat="0" applyProtection="0">
      <alignment horizontal="right" vertical="center"/>
    </xf>
    <xf numFmtId="4" fontId="56" fillId="83" borderId="34" applyNumberFormat="0" applyProtection="0">
      <alignment horizontal="right" vertical="center"/>
    </xf>
    <xf numFmtId="4" fontId="56" fillId="42" borderId="35" applyNumberFormat="0" applyProtection="0">
      <alignment horizontal="right" vertical="center"/>
    </xf>
    <xf numFmtId="4" fontId="61" fillId="84" borderId="34" applyNumberFormat="0" applyProtection="0">
      <alignment horizontal="left" vertical="center" indent="1"/>
    </xf>
    <xf numFmtId="4" fontId="61" fillId="85" borderId="36" applyNumberFormat="0" applyProtection="0">
      <alignment horizontal="left" vertical="center" indent="1"/>
    </xf>
    <xf numFmtId="4" fontId="56" fillId="86" borderId="37" applyNumberFormat="0" applyProtection="0">
      <alignment horizontal="left" vertical="center" indent="1"/>
    </xf>
    <xf numFmtId="4" fontId="56" fillId="87" borderId="0" applyNumberFormat="0" applyProtection="0">
      <alignment horizontal="left" vertical="center" indent="1"/>
    </xf>
    <xf numFmtId="4" fontId="64" fillId="88" borderId="0" applyNumberFormat="0" applyProtection="0">
      <alignment horizontal="left" vertical="center" indent="1"/>
    </xf>
    <xf numFmtId="4" fontId="64" fillId="89" borderId="0" applyNumberFormat="0" applyProtection="0">
      <alignment horizontal="left" vertical="center" indent="1"/>
    </xf>
    <xf numFmtId="0" fontId="20" fillId="66" borderId="34" applyNumberFormat="0" applyProtection="0">
      <alignment horizontal="left" vertical="center" indent="1"/>
    </xf>
    <xf numFmtId="4" fontId="56" fillId="69" borderId="35" applyNumberFormat="0" applyProtection="0">
      <alignment horizontal="right" vertical="center"/>
    </xf>
    <xf numFmtId="4" fontId="56" fillId="86" borderId="34" applyNumberFormat="0" applyProtection="0">
      <alignment horizontal="left" vertical="center" indent="1"/>
    </xf>
    <xf numFmtId="4" fontId="56" fillId="87" borderId="0" applyNumberFormat="0" applyProtection="0">
      <alignment horizontal="left" vertical="center" indent="1"/>
    </xf>
    <xf numFmtId="4" fontId="56" fillId="90" borderId="34" applyNumberFormat="0" applyProtection="0">
      <alignment horizontal="left" vertical="center" indent="1"/>
    </xf>
    <xf numFmtId="4" fontId="56" fillId="68" borderId="0" applyNumberFormat="0" applyProtection="0">
      <alignment horizontal="left" vertical="center" indent="1"/>
    </xf>
    <xf numFmtId="4" fontId="56" fillId="69" borderId="0" applyNumberFormat="0" applyProtection="0">
      <alignment horizontal="left" vertical="center" indent="1"/>
    </xf>
    <xf numFmtId="0" fontId="20" fillId="90" borderId="34" applyNumberFormat="0" applyProtection="0">
      <alignment horizontal="left" vertical="center" indent="1"/>
    </xf>
    <xf numFmtId="0" fontId="20" fillId="88" borderId="35" applyNumberFormat="0" applyProtection="0">
      <alignment horizontal="left" vertical="center" indent="1"/>
    </xf>
    <xf numFmtId="0" fontId="20" fillId="89" borderId="35" applyNumberFormat="0" applyProtection="0">
      <alignment horizontal="left" vertical="center" indent="1"/>
    </xf>
    <xf numFmtId="0" fontId="20" fillId="90" borderId="34" applyNumberFormat="0" applyProtection="0">
      <alignment horizontal="left" vertical="center" indent="1"/>
    </xf>
    <xf numFmtId="0" fontId="20" fillId="88" borderId="35" applyNumberFormat="0" applyProtection="0">
      <alignment horizontal="left" vertical="top" indent="1"/>
    </xf>
    <xf numFmtId="0" fontId="20" fillId="89" borderId="35" applyNumberFormat="0" applyProtection="0">
      <alignment horizontal="left" vertical="top" indent="1"/>
    </xf>
    <xf numFmtId="0" fontId="20" fillId="91" borderId="34" applyNumberFormat="0" applyProtection="0">
      <alignment horizontal="left" vertical="center" indent="1"/>
    </xf>
    <xf numFmtId="0" fontId="20" fillId="68" borderId="35" applyNumberFormat="0" applyProtection="0">
      <alignment horizontal="left" vertical="center" indent="1"/>
    </xf>
    <xf numFmtId="0" fontId="20" fillId="69" borderId="35" applyNumberFormat="0" applyProtection="0">
      <alignment horizontal="left" vertical="center" indent="1"/>
    </xf>
    <xf numFmtId="0" fontId="20" fillId="91" borderId="34" applyNumberFormat="0" applyProtection="0">
      <alignment horizontal="left" vertical="center" indent="1"/>
    </xf>
    <xf numFmtId="0" fontId="20" fillId="68" borderId="35" applyNumberFormat="0" applyProtection="0">
      <alignment horizontal="left" vertical="top" indent="1"/>
    </xf>
    <xf numFmtId="0" fontId="20" fillId="69" borderId="35" applyNumberFormat="0" applyProtection="0">
      <alignment horizontal="left" vertical="top" indent="1"/>
    </xf>
    <xf numFmtId="0" fontId="20" fillId="55" borderId="34" applyNumberFormat="0" applyProtection="0">
      <alignment horizontal="left" vertical="center" indent="1"/>
    </xf>
    <xf numFmtId="0" fontId="20" fillId="92" borderId="35" applyNumberFormat="0" applyProtection="0">
      <alignment horizontal="left" vertical="center" indent="1"/>
    </xf>
    <xf numFmtId="0" fontId="20" fillId="40" borderId="35" applyNumberFormat="0" applyProtection="0">
      <alignment horizontal="left" vertical="center" indent="1"/>
    </xf>
    <xf numFmtId="0" fontId="20" fillId="55" borderId="34" applyNumberFormat="0" applyProtection="0">
      <alignment horizontal="left" vertical="center" indent="1"/>
    </xf>
    <xf numFmtId="0" fontId="20" fillId="92" borderId="35" applyNumberFormat="0" applyProtection="0">
      <alignment horizontal="left" vertical="top" indent="1"/>
    </xf>
    <xf numFmtId="0" fontId="20" fillId="40" borderId="35" applyNumberFormat="0" applyProtection="0">
      <alignment horizontal="left" vertical="top" indent="1"/>
    </xf>
    <xf numFmtId="0" fontId="20" fillId="66" borderId="34" applyNumberFormat="0" applyProtection="0">
      <alignment horizontal="left" vertical="center" indent="1"/>
    </xf>
    <xf numFmtId="0" fontId="20" fillId="63" borderId="35" applyNumberFormat="0" applyProtection="0">
      <alignment horizontal="left" vertical="center" indent="1"/>
    </xf>
    <xf numFmtId="0" fontId="20" fillId="87" borderId="35" applyNumberFormat="0" applyProtection="0">
      <alignment horizontal="left" vertical="center" indent="1"/>
    </xf>
    <xf numFmtId="0" fontId="20" fillId="66" borderId="34" applyNumberFormat="0" applyProtection="0">
      <alignment horizontal="left" vertical="center" indent="1"/>
    </xf>
    <xf numFmtId="0" fontId="20" fillId="63" borderId="35" applyNumberFormat="0" applyProtection="0">
      <alignment horizontal="left" vertical="top" indent="1"/>
    </xf>
    <xf numFmtId="0" fontId="20" fillId="87" borderId="35" applyNumberFormat="0" applyProtection="0">
      <alignment horizontal="left" vertical="top" indent="1"/>
    </xf>
    <xf numFmtId="0" fontId="20" fillId="93" borderId="10" applyNumberFormat="0">
      <protection locked="0"/>
    </xf>
    <xf numFmtId="0" fontId="20" fillId="93" borderId="10" applyNumberFormat="0">
      <protection locked="0"/>
    </xf>
    <xf numFmtId="4" fontId="56" fillId="94" borderId="34" applyNumberFormat="0" applyProtection="0">
      <alignment vertical="center"/>
    </xf>
    <xf numFmtId="4" fontId="56" fillId="94" borderId="35" applyNumberFormat="0" applyProtection="0">
      <alignment vertical="center"/>
    </xf>
    <xf numFmtId="4" fontId="56" fillId="62" borderId="35" applyNumberFormat="0" applyProtection="0">
      <alignment vertical="center"/>
    </xf>
    <xf numFmtId="4" fontId="62" fillId="94" borderId="34" applyNumberFormat="0" applyProtection="0">
      <alignment vertical="center"/>
    </xf>
    <xf numFmtId="4" fontId="62" fillId="94" borderId="35" applyNumberFormat="0" applyProtection="0">
      <alignment vertical="center"/>
    </xf>
    <xf numFmtId="4" fontId="62" fillId="62" borderId="35" applyNumberFormat="0" applyProtection="0">
      <alignment vertical="center"/>
    </xf>
    <xf numFmtId="4" fontId="56" fillId="94" borderId="34" applyNumberFormat="0" applyProtection="0">
      <alignment horizontal="left" vertical="center" indent="1"/>
    </xf>
    <xf numFmtId="4" fontId="56" fillId="94" borderId="35" applyNumberFormat="0" applyProtection="0">
      <alignment horizontal="left" vertical="center" indent="1"/>
    </xf>
    <xf numFmtId="4" fontId="56" fillId="62" borderId="35" applyNumberFormat="0" applyProtection="0">
      <alignment horizontal="left" vertical="center" indent="1"/>
    </xf>
    <xf numFmtId="4" fontId="56" fillId="94" borderId="34" applyNumberFormat="0" applyProtection="0">
      <alignment horizontal="left" vertical="center" indent="1"/>
    </xf>
    <xf numFmtId="0" fontId="56" fillId="94" borderId="35" applyNumberFormat="0" applyProtection="0">
      <alignment horizontal="left" vertical="top" indent="1"/>
    </xf>
    <xf numFmtId="0" fontId="56" fillId="62" borderId="35" applyNumberFormat="0" applyProtection="0">
      <alignment horizontal="left" vertical="top" indent="1"/>
    </xf>
    <xf numFmtId="4" fontId="56" fillId="86" borderId="34" applyNumberFormat="0" applyProtection="0">
      <alignment horizontal="right" vertical="center"/>
    </xf>
    <xf numFmtId="4" fontId="56" fillId="87" borderId="35" applyNumberFormat="0" applyProtection="0">
      <alignment horizontal="right" vertical="center"/>
    </xf>
    <xf numFmtId="4" fontId="62" fillId="86" borderId="34" applyNumberFormat="0" applyProtection="0">
      <alignment horizontal="right" vertical="center"/>
    </xf>
    <xf numFmtId="4" fontId="62" fillId="87" borderId="35" applyNumberFormat="0" applyProtection="0">
      <alignment horizontal="right" vertical="center"/>
    </xf>
    <xf numFmtId="0" fontId="20" fillId="66" borderId="34" applyNumberFormat="0" applyProtection="0">
      <alignment horizontal="left" vertical="center" indent="1"/>
    </xf>
    <xf numFmtId="4" fontId="56" fillId="69" borderId="35" applyNumberFormat="0" applyProtection="0">
      <alignment horizontal="left" vertical="center" indent="1"/>
    </xf>
    <xf numFmtId="0" fontId="20" fillId="66" borderId="34" applyNumberFormat="0" applyProtection="0">
      <alignment horizontal="left" vertical="center" indent="1"/>
    </xf>
    <xf numFmtId="0" fontId="56" fillId="68" borderId="35" applyNumberFormat="0" applyProtection="0">
      <alignment horizontal="left" vertical="top" indent="1"/>
    </xf>
    <xf numFmtId="0" fontId="56" fillId="69" borderId="35" applyNumberFormat="0" applyProtection="0">
      <alignment horizontal="left" vertical="top" indent="1"/>
    </xf>
    <xf numFmtId="0" fontId="65" fillId="0" borderId="0"/>
    <xf numFmtId="4" fontId="66" fillId="95" borderId="0" applyNumberFormat="0" applyProtection="0">
      <alignment horizontal="left" vertical="center" indent="1"/>
    </xf>
    <xf numFmtId="4" fontId="67" fillId="86" borderId="34" applyNumberFormat="0" applyProtection="0">
      <alignment horizontal="right" vertical="center"/>
    </xf>
    <xf numFmtId="4" fontId="67" fillId="87" borderId="35" applyNumberFormat="0" applyProtection="0">
      <alignment horizontal="right" vertical="center"/>
    </xf>
    <xf numFmtId="39" fontId="20" fillId="96" borderId="0"/>
    <xf numFmtId="0" fontId="68" fillId="0" borderId="0" applyNumberFormat="0" applyFill="0" applyBorder="0" applyAlignment="0" applyProtection="0"/>
    <xf numFmtId="38" fontId="24" fillId="0" borderId="38"/>
    <xf numFmtId="38" fontId="19" fillId="0" borderId="21"/>
    <xf numFmtId="39" fontId="41" fillId="97" borderId="0"/>
    <xf numFmtId="169" fontId="20" fillId="0" borderId="0">
      <alignment horizontal="left" wrapText="1"/>
    </xf>
    <xf numFmtId="170" fontId="20" fillId="0" borderId="0">
      <alignment horizontal="left" wrapText="1"/>
    </xf>
    <xf numFmtId="40" fontId="69" fillId="0" borderId="0" applyBorder="0">
      <alignment horizontal="right"/>
    </xf>
    <xf numFmtId="41" fontId="21" fillId="60" borderId="0">
      <alignment horizontal="left"/>
    </xf>
    <xf numFmtId="0" fontId="70" fillId="0" borderId="0"/>
    <xf numFmtId="0" fontId="71" fillId="0" borderId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5" fontId="72" fillId="60" borderId="0">
      <alignment horizontal="left" vertical="center"/>
    </xf>
    <xf numFmtId="0" fontId="18" fillId="60" borderId="0">
      <alignment horizontal="left" wrapText="1"/>
    </xf>
    <xf numFmtId="0" fontId="73" fillId="0" borderId="0">
      <alignment horizontal="left" vertical="center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5" fillId="0" borderId="39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94">
    <xf numFmtId="0" fontId="0" fillId="0" borderId="0" xfId="0"/>
    <xf numFmtId="0" fontId="18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Fill="1"/>
    <xf numFmtId="0" fontId="19" fillId="0" borderId="0" xfId="0" applyFont="1" applyAlignment="1">
      <alignment vertical="center"/>
    </xf>
    <xf numFmtId="0" fontId="0" fillId="0" borderId="10" xfId="0" applyBorder="1"/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164" fontId="20" fillId="0" borderId="14" xfId="0" quotePrefix="1" applyNumberFormat="1" applyFont="1" applyFill="1" applyBorder="1" applyAlignment="1">
      <alignment horizontal="left"/>
    </xf>
    <xf numFmtId="37" fontId="20" fillId="0" borderId="0" xfId="1" applyNumberFormat="1" applyFill="1" applyBorder="1"/>
    <xf numFmtId="37" fontId="20" fillId="0" borderId="15" xfId="1" applyNumberFormat="1" applyFill="1" applyBorder="1"/>
    <xf numFmtId="164" fontId="20" fillId="0" borderId="14" xfId="0" applyNumberFormat="1" applyFont="1" applyFill="1" applyBorder="1"/>
    <xf numFmtId="165" fontId="20" fillId="0" borderId="0" xfId="2" applyNumberFormat="1" applyFill="1"/>
    <xf numFmtId="165" fontId="20" fillId="0" borderId="15" xfId="2" applyNumberFormat="1" applyFill="1" applyBorder="1"/>
    <xf numFmtId="166" fontId="20" fillId="0" borderId="0" xfId="1" applyNumberFormat="1" applyFill="1"/>
    <xf numFmtId="166" fontId="20" fillId="0" borderId="16" xfId="1" applyNumberFormat="1" applyFill="1" applyBorder="1"/>
    <xf numFmtId="166" fontId="20" fillId="0" borderId="17" xfId="1" applyNumberFormat="1" applyFill="1" applyBorder="1"/>
    <xf numFmtId="37" fontId="20" fillId="0" borderId="18" xfId="1" applyNumberFormat="1" applyFill="1" applyBorder="1"/>
    <xf numFmtId="165" fontId="20" fillId="0" borderId="0" xfId="2" applyNumberFormat="1" applyFill="1" applyBorder="1"/>
    <xf numFmtId="166" fontId="20" fillId="0" borderId="15" xfId="1" applyNumberFormat="1" applyFill="1" applyBorder="1"/>
    <xf numFmtId="166" fontId="20" fillId="0" borderId="18" xfId="1" applyNumberFormat="1" applyFill="1" applyBorder="1"/>
    <xf numFmtId="164" fontId="20" fillId="0" borderId="14" xfId="0" quotePrefix="1" applyNumberFormat="1" applyFont="1" applyBorder="1" applyAlignment="1">
      <alignment horizontal="left"/>
    </xf>
    <xf numFmtId="37" fontId="20" fillId="0" borderId="0" xfId="1" applyNumberFormat="1" applyBorder="1"/>
    <xf numFmtId="37" fontId="20" fillId="0" borderId="15" xfId="1" applyNumberFormat="1" applyBorder="1"/>
    <xf numFmtId="166" fontId="20" fillId="0" borderId="0" xfId="1" applyNumberFormat="1"/>
    <xf numFmtId="164" fontId="20" fillId="0" borderId="14" xfId="0" applyNumberFormat="1" applyFont="1" applyBorder="1"/>
    <xf numFmtId="166" fontId="20" fillId="0" borderId="15" xfId="1" applyNumberFormat="1" applyBorder="1"/>
    <xf numFmtId="166" fontId="20" fillId="0" borderId="16" xfId="1" applyNumberFormat="1" applyBorder="1"/>
    <xf numFmtId="166" fontId="20" fillId="0" borderId="17" xfId="1" applyNumberFormat="1" applyBorder="1"/>
    <xf numFmtId="166" fontId="20" fillId="0" borderId="18" xfId="1" applyNumberFormat="1" applyBorder="1"/>
    <xf numFmtId="164" fontId="21" fillId="0" borderId="14" xfId="0" applyNumberFormat="1" applyFont="1" applyBorder="1"/>
    <xf numFmtId="165" fontId="22" fillId="0" borderId="0" xfId="2" applyNumberFormat="1" applyFont="1" applyBorder="1"/>
    <xf numFmtId="165" fontId="22" fillId="0" borderId="15" xfId="2" applyNumberFormat="1" applyFont="1" applyBorder="1"/>
    <xf numFmtId="164" fontId="0" fillId="0" borderId="14" xfId="0" applyNumberFormat="1" applyBorder="1"/>
    <xf numFmtId="37" fontId="0" fillId="0" borderId="0" xfId="0" applyNumberFormat="1" applyBorder="1"/>
    <xf numFmtId="37" fontId="0" fillId="0" borderId="15" xfId="0" applyNumberFormat="1" applyBorder="1"/>
    <xf numFmtId="164" fontId="18" fillId="0" borderId="19" xfId="0" quotePrefix="1" applyNumberFormat="1" applyFont="1" applyFill="1" applyBorder="1" applyAlignment="1">
      <alignment horizontal="left" vertical="center"/>
    </xf>
    <xf numFmtId="42" fontId="20" fillId="0" borderId="17" xfId="1" applyNumberFormat="1" applyFont="1" applyFill="1" applyBorder="1"/>
    <xf numFmtId="43" fontId="20" fillId="0" borderId="0" xfId="1"/>
    <xf numFmtId="7" fontId="0" fillId="0" borderId="0" xfId="0" applyNumberFormat="1"/>
    <xf numFmtId="0" fontId="0" fillId="0" borderId="0" xfId="0" applyFill="1" applyAlignment="1">
      <alignment horizontal="centerContinuous"/>
    </xf>
    <xf numFmtId="0" fontId="18" fillId="0" borderId="12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164" fontId="21" fillId="0" borderId="20" xfId="0" applyNumberFormat="1" applyFont="1" applyBorder="1"/>
    <xf numFmtId="37" fontId="20" fillId="0" borderId="21" xfId="1" applyNumberFormat="1" applyFill="1" applyBorder="1"/>
    <xf numFmtId="37" fontId="20" fillId="0" borderId="22" xfId="1" applyNumberFormat="1" applyFill="1" applyBorder="1"/>
    <xf numFmtId="166" fontId="0" fillId="0" borderId="0" xfId="0" applyNumberFormat="1" applyFill="1"/>
    <xf numFmtId="166" fontId="20" fillId="0" borderId="0" xfId="1" applyNumberFormat="1" applyFill="1" applyBorder="1"/>
    <xf numFmtId="166" fontId="20" fillId="0" borderId="23" xfId="1" applyNumberFormat="1" applyFill="1" applyBorder="1"/>
    <xf numFmtId="37" fontId="20" fillId="0" borderId="17" xfId="1" applyNumberFormat="1" applyFill="1" applyBorder="1"/>
    <xf numFmtId="165" fontId="20" fillId="0" borderId="0" xfId="2" applyNumberFormat="1" applyFont="1" applyFill="1" applyBorder="1"/>
    <xf numFmtId="165" fontId="20" fillId="0" borderId="15" xfId="2" applyNumberFormat="1" applyFont="1" applyFill="1" applyBorder="1"/>
    <xf numFmtId="43" fontId="0" fillId="0" borderId="0" xfId="0" applyNumberFormat="1" applyFill="1"/>
    <xf numFmtId="164" fontId="20" fillId="0" borderId="23" xfId="0" applyNumberFormat="1" applyFont="1" applyBorder="1"/>
    <xf numFmtId="164" fontId="18" fillId="0" borderId="14" xfId="0" applyNumberFormat="1" applyFont="1" applyBorder="1" applyAlignment="1">
      <alignment vertical="top"/>
    </xf>
    <xf numFmtId="165" fontId="22" fillId="0" borderId="0" xfId="2" applyNumberFormat="1" applyFont="1" applyFill="1" applyBorder="1"/>
    <xf numFmtId="165" fontId="22" fillId="0" borderId="15" xfId="2" applyNumberFormat="1" applyFont="1" applyFill="1" applyBorder="1"/>
    <xf numFmtId="164" fontId="0" fillId="0" borderId="19" xfId="0" applyNumberFormat="1" applyBorder="1"/>
    <xf numFmtId="37" fontId="0" fillId="0" borderId="17" xfId="0" applyNumberFormat="1" applyFill="1" applyBorder="1"/>
    <xf numFmtId="37" fontId="0" fillId="0" borderId="18" xfId="0" applyNumberFormat="1" applyFill="1" applyBorder="1"/>
    <xf numFmtId="0" fontId="18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24" fillId="0" borderId="0" xfId="0" applyFont="1" applyFill="1"/>
    <xf numFmtId="0" fontId="25" fillId="33" borderId="0" xfId="0" applyFont="1" applyFill="1"/>
    <xf numFmtId="43" fontId="26" fillId="0" borderId="17" xfId="1" applyFont="1" applyFill="1" applyBorder="1" applyAlignment="1">
      <alignment horizontal="center"/>
    </xf>
    <xf numFmtId="166" fontId="26" fillId="0" borderId="17" xfId="1" applyNumberFormat="1" applyFont="1" applyFill="1" applyBorder="1" applyAlignment="1">
      <alignment horizontal="center"/>
    </xf>
    <xf numFmtId="166" fontId="25" fillId="0" borderId="0" xfId="1" applyNumberFormat="1" applyFont="1" applyAlignment="1">
      <alignment horizontal="center" wrapText="1"/>
    </xf>
    <xf numFmtId="166" fontId="25" fillId="0" borderId="0" xfId="1" applyNumberFormat="1" applyFont="1" applyFill="1" applyAlignment="1">
      <alignment wrapText="1"/>
    </xf>
    <xf numFmtId="167" fontId="26" fillId="0" borderId="0" xfId="4" applyNumberFormat="1" applyFont="1" applyAlignment="1">
      <alignment horizontal="left"/>
    </xf>
    <xf numFmtId="166" fontId="24" fillId="0" borderId="0" xfId="1" applyNumberFormat="1" applyFont="1" applyAlignment="1">
      <alignment horizontal="right"/>
    </xf>
    <xf numFmtId="167" fontId="28" fillId="0" borderId="0" xfId="4" applyNumberFormat="1" applyFont="1" applyAlignment="1">
      <alignment horizontal="left"/>
    </xf>
    <xf numFmtId="167" fontId="29" fillId="0" borderId="0" xfId="0" applyNumberFormat="1" applyFont="1" applyAlignment="1">
      <alignment horizontal="left"/>
    </xf>
    <xf numFmtId="167" fontId="25" fillId="0" borderId="0" xfId="5" applyNumberFormat="1" applyFont="1" applyAlignment="1">
      <alignment horizontal="left"/>
    </xf>
    <xf numFmtId="166" fontId="25" fillId="0" borderId="0" xfId="1" applyNumberFormat="1" applyFont="1" applyAlignment="1">
      <alignment horizontal="right"/>
    </xf>
    <xf numFmtId="167" fontId="23" fillId="0" borderId="0" xfId="0" applyNumberFormat="1" applyFont="1" applyAlignment="1">
      <alignment horizontal="right"/>
    </xf>
    <xf numFmtId="167" fontId="23" fillId="0" borderId="0" xfId="0" applyNumberFormat="1" applyFont="1" applyAlignment="1">
      <alignment horizontal="left"/>
    </xf>
    <xf numFmtId="0" fontId="0" fillId="33" borderId="0" xfId="0" applyFill="1"/>
    <xf numFmtId="43" fontId="0" fillId="33" borderId="0" xfId="1" applyFont="1" applyFill="1"/>
    <xf numFmtId="0" fontId="25" fillId="0" borderId="0" xfId="0" applyFont="1"/>
    <xf numFmtId="43" fontId="25" fillId="0" borderId="0" xfId="0" applyNumberFormat="1" applyFont="1"/>
    <xf numFmtId="4" fontId="24" fillId="0" borderId="0" xfId="0" applyNumberFormat="1" applyFont="1" applyFill="1"/>
    <xf numFmtId="167" fontId="25" fillId="0" borderId="17" xfId="5" applyNumberFormat="1" applyFont="1" applyBorder="1" applyAlignment="1">
      <alignment horizontal="left"/>
    </xf>
    <xf numFmtId="166" fontId="25" fillId="0" borderId="21" xfId="1" applyNumberFormat="1" applyFont="1" applyFill="1" applyBorder="1" applyAlignment="1">
      <alignment horizontal="right"/>
    </xf>
    <xf numFmtId="167" fontId="30" fillId="0" borderId="21" xfId="0" applyNumberFormat="1" applyFont="1" applyFill="1" applyBorder="1" applyAlignment="1">
      <alignment horizontal="right"/>
    </xf>
    <xf numFmtId="166" fontId="25" fillId="0" borderId="0" xfId="1" applyNumberFormat="1" applyFont="1" applyFill="1" applyBorder="1" applyAlignment="1">
      <alignment horizontal="right"/>
    </xf>
    <xf numFmtId="167" fontId="28" fillId="0" borderId="0" xfId="5" applyNumberFormat="1" applyFont="1" applyAlignment="1">
      <alignment horizontal="left"/>
    </xf>
    <xf numFmtId="43" fontId="24" fillId="0" borderId="0" xfId="0" applyNumberFormat="1" applyFont="1" applyFill="1"/>
    <xf numFmtId="167" fontId="25" fillId="0" borderId="12" xfId="5" applyNumberFormat="1" applyFont="1" applyBorder="1" applyAlignment="1">
      <alignment horizontal="left"/>
    </xf>
    <xf numFmtId="167" fontId="26" fillId="0" borderId="24" xfId="5" applyNumberFormat="1" applyFont="1" applyBorder="1" applyAlignment="1">
      <alignment horizontal="left"/>
    </xf>
    <xf numFmtId="166" fontId="26" fillId="0" borderId="24" xfId="1" applyNumberFormat="1" applyFont="1" applyFill="1" applyBorder="1" applyAlignment="1">
      <alignment horizontal="right"/>
    </xf>
    <xf numFmtId="167" fontId="31" fillId="0" borderId="21" xfId="0" applyNumberFormat="1" applyFont="1" applyFill="1" applyBorder="1" applyAlignment="1">
      <alignment horizontal="right"/>
    </xf>
    <xf numFmtId="167" fontId="32" fillId="0" borderId="0" xfId="0" applyNumberFormat="1" applyFont="1" applyAlignment="1">
      <alignment horizontal="left"/>
    </xf>
    <xf numFmtId="0" fontId="25" fillId="0" borderId="0" xfId="5" applyFont="1"/>
    <xf numFmtId="166" fontId="25" fillId="0" borderId="0" xfId="1" applyNumberFormat="1" applyFont="1"/>
    <xf numFmtId="167" fontId="26" fillId="0" borderId="0" xfId="5" applyNumberFormat="1" applyFont="1" applyAlignment="1">
      <alignment horizontal="left"/>
    </xf>
    <xf numFmtId="166" fontId="25" fillId="0" borderId="17" xfId="1" applyNumberFormat="1" applyFont="1" applyBorder="1" applyAlignment="1">
      <alignment horizontal="right"/>
    </xf>
    <xf numFmtId="166" fontId="26" fillId="0" borderId="21" xfId="1" applyNumberFormat="1" applyFont="1" applyFill="1" applyBorder="1" applyAlignment="1">
      <alignment horizontal="right"/>
    </xf>
    <xf numFmtId="166" fontId="26" fillId="0" borderId="0" xfId="1" applyNumberFormat="1" applyFont="1" applyFill="1" applyBorder="1" applyAlignment="1">
      <alignment horizontal="right"/>
    </xf>
    <xf numFmtId="167" fontId="23" fillId="0" borderId="17" xfId="0" applyNumberFormat="1" applyFont="1" applyBorder="1" applyAlignment="1">
      <alignment horizontal="right"/>
    </xf>
    <xf numFmtId="166" fontId="26" fillId="0" borderId="25" xfId="1" applyNumberFormat="1" applyFont="1" applyFill="1" applyBorder="1" applyAlignment="1">
      <alignment horizontal="right"/>
    </xf>
    <xf numFmtId="167" fontId="31" fillId="0" borderId="25" xfId="0" applyNumberFormat="1" applyFont="1" applyFill="1" applyBorder="1" applyAlignment="1">
      <alignment horizontal="right"/>
    </xf>
    <xf numFmtId="167" fontId="25" fillId="0" borderId="0" xfId="5" applyNumberFormat="1" applyFont="1" applyBorder="1" applyAlignment="1">
      <alignment horizontal="left"/>
    </xf>
    <xf numFmtId="166" fontId="25" fillId="0" borderId="0" xfId="1" applyNumberFormat="1" applyFont="1" applyBorder="1" applyAlignment="1">
      <alignment horizontal="right"/>
    </xf>
    <xf numFmtId="167" fontId="25" fillId="0" borderId="24" xfId="5" applyNumberFormat="1" applyFont="1" applyBorder="1" applyAlignment="1">
      <alignment horizontal="left"/>
    </xf>
    <xf numFmtId="166" fontId="25" fillId="0" borderId="24" xfId="1" applyNumberFormat="1" applyFont="1" applyBorder="1" applyAlignment="1">
      <alignment horizontal="right"/>
    </xf>
    <xf numFmtId="167" fontId="23" fillId="0" borderId="26" xfId="0" applyNumberFormat="1" applyFont="1" applyBorder="1" applyAlignment="1">
      <alignment horizontal="right"/>
    </xf>
    <xf numFmtId="166" fontId="25" fillId="0" borderId="17" xfId="1" applyNumberFormat="1" applyFont="1" applyFill="1" applyBorder="1" applyAlignment="1">
      <alignment horizontal="right"/>
    </xf>
    <xf numFmtId="167" fontId="0" fillId="0" borderId="0" xfId="0" applyNumberFormat="1"/>
    <xf numFmtId="167" fontId="29" fillId="0" borderId="0" xfId="0" applyNumberFormat="1" applyFont="1" applyFill="1" applyAlignment="1">
      <alignment horizontal="left"/>
    </xf>
    <xf numFmtId="167" fontId="26" fillId="0" borderId="0" xfId="5" applyNumberFormat="1" applyFont="1" applyFill="1" applyAlignment="1">
      <alignment horizontal="left"/>
    </xf>
    <xf numFmtId="167" fontId="25" fillId="0" borderId="0" xfId="0" applyNumberFormat="1" applyFont="1" applyAlignment="1">
      <alignment horizontal="left"/>
    </xf>
    <xf numFmtId="167" fontId="23" fillId="0" borderId="0" xfId="0" applyNumberFormat="1" applyFont="1" applyBorder="1" applyAlignment="1">
      <alignment horizontal="right"/>
    </xf>
    <xf numFmtId="0" fontId="24" fillId="0" borderId="0" xfId="5" applyFont="1"/>
    <xf numFmtId="166" fontId="25" fillId="0" borderId="12" xfId="1" applyNumberFormat="1" applyFont="1" applyFill="1" applyBorder="1" applyAlignment="1">
      <alignment horizontal="right"/>
    </xf>
    <xf numFmtId="166" fontId="24" fillId="0" borderId="0" xfId="1" applyNumberFormat="1" applyFont="1" applyFill="1" applyBorder="1"/>
    <xf numFmtId="43" fontId="25" fillId="0" borderId="0" xfId="1" applyNumberFormat="1" applyFont="1" applyAlignment="1">
      <alignment horizontal="right"/>
    </xf>
    <xf numFmtId="166" fontId="24" fillId="0" borderId="0" xfId="1" applyNumberFormat="1" applyFont="1" applyFill="1"/>
    <xf numFmtId="0" fontId="18" fillId="0" borderId="0" xfId="6" applyFont="1" applyFill="1" applyAlignment="1">
      <alignment horizontal="centerContinuous" vertical="center"/>
    </xf>
    <xf numFmtId="0" fontId="20" fillId="0" borderId="0" xfId="6" applyFill="1"/>
    <xf numFmtId="0" fontId="18" fillId="0" borderId="0" xfId="6" applyFont="1" applyFill="1" applyAlignment="1">
      <alignment horizontal="centerContinuous"/>
    </xf>
    <xf numFmtId="0" fontId="18" fillId="0" borderId="0" xfId="6" applyFont="1" applyFill="1" applyAlignment="1">
      <alignment horizontal="center"/>
    </xf>
    <xf numFmtId="0" fontId="20" fillId="0" borderId="11" xfId="6" applyFont="1" applyFill="1" applyBorder="1" applyAlignment="1">
      <alignment vertical="center" wrapText="1"/>
    </xf>
    <xf numFmtId="0" fontId="20" fillId="0" borderId="12" xfId="6" applyFont="1" applyFill="1" applyBorder="1" applyAlignment="1">
      <alignment vertical="center" wrapText="1"/>
    </xf>
    <xf numFmtId="166" fontId="20" fillId="0" borderId="10" xfId="1" applyNumberFormat="1" applyFont="1" applyFill="1" applyBorder="1" applyAlignment="1">
      <alignment horizontal="center" vertical="center" wrapText="1"/>
    </xf>
    <xf numFmtId="166" fontId="20" fillId="0" borderId="10" xfId="1" quotePrefix="1" applyNumberFormat="1" applyFont="1" applyFill="1" applyBorder="1" applyAlignment="1">
      <alignment horizontal="center" vertical="center" wrapText="1"/>
    </xf>
    <xf numFmtId="166" fontId="20" fillId="0" borderId="27" xfId="1" applyNumberFormat="1" applyFont="1" applyFill="1" applyBorder="1" applyAlignment="1">
      <alignment horizontal="center" vertical="center" wrapText="1"/>
    </xf>
    <xf numFmtId="166" fontId="20" fillId="0" borderId="20" xfId="1" applyNumberFormat="1" applyFont="1" applyFill="1" applyBorder="1" applyAlignment="1">
      <alignment horizontal="center" vertical="center" wrapText="1"/>
    </xf>
    <xf numFmtId="0" fontId="20" fillId="0" borderId="23" xfId="6" applyFont="1" applyFill="1" applyBorder="1"/>
    <xf numFmtId="0" fontId="20" fillId="0" borderId="15" xfId="6" applyFont="1" applyFill="1" applyBorder="1"/>
    <xf numFmtId="166" fontId="20" fillId="0" borderId="20" xfId="1" applyNumberFormat="1" applyFont="1" applyFill="1" applyBorder="1"/>
    <xf numFmtId="166" fontId="20" fillId="0" borderId="20" xfId="1" applyNumberFormat="1" applyFont="1" applyFill="1" applyBorder="1" applyAlignment="1">
      <alignment horizontal="center"/>
    </xf>
    <xf numFmtId="10" fontId="20" fillId="0" borderId="20" xfId="6" applyNumberFormat="1" applyFont="1" applyFill="1" applyBorder="1"/>
    <xf numFmtId="166" fontId="20" fillId="0" borderId="15" xfId="1" applyNumberFormat="1" applyFont="1" applyFill="1" applyBorder="1"/>
    <xf numFmtId="168" fontId="20" fillId="0" borderId="0" xfId="6" applyNumberFormat="1" applyFont="1" applyFill="1"/>
    <xf numFmtId="165" fontId="20" fillId="0" borderId="14" xfId="2" applyNumberFormat="1" applyFont="1" applyFill="1" applyBorder="1"/>
    <xf numFmtId="0" fontId="20" fillId="0" borderId="14" xfId="2" applyNumberFormat="1" applyFont="1" applyFill="1" applyBorder="1" applyAlignment="1">
      <alignment horizontal="center"/>
    </xf>
    <xf numFmtId="10" fontId="20" fillId="0" borderId="14" xfId="7" applyNumberFormat="1" applyFont="1" applyFill="1" applyBorder="1" applyAlignment="1">
      <alignment horizontal="right" wrapText="1"/>
    </xf>
    <xf numFmtId="0" fontId="20" fillId="0" borderId="14" xfId="1" applyNumberFormat="1" applyFont="1" applyFill="1" applyBorder="1" applyAlignment="1">
      <alignment horizontal="center"/>
    </xf>
    <xf numFmtId="165" fontId="20" fillId="0" borderId="19" xfId="2" applyNumberFormat="1" applyFont="1" applyFill="1" applyBorder="1"/>
    <xf numFmtId="0" fontId="20" fillId="0" borderId="19" xfId="1" applyNumberFormat="1" applyFont="1" applyFill="1" applyBorder="1" applyAlignment="1">
      <alignment horizontal="center"/>
    </xf>
    <xf numFmtId="10" fontId="20" fillId="0" borderId="19" xfId="7" applyNumberFormat="1" applyFont="1" applyFill="1" applyBorder="1" applyAlignment="1">
      <alignment horizontal="right" wrapText="1"/>
    </xf>
    <xf numFmtId="165" fontId="20" fillId="0" borderId="14" xfId="6" applyNumberFormat="1" applyFont="1" applyFill="1" applyBorder="1"/>
    <xf numFmtId="10" fontId="20" fillId="0" borderId="14" xfId="6" applyNumberFormat="1" applyFont="1" applyFill="1" applyBorder="1"/>
    <xf numFmtId="166" fontId="20" fillId="0" borderId="14" xfId="1" applyNumberFormat="1" applyFont="1" applyFill="1" applyBorder="1"/>
    <xf numFmtId="168" fontId="20" fillId="0" borderId="0" xfId="6" applyNumberFormat="1" applyFont="1"/>
    <xf numFmtId="165" fontId="20" fillId="0" borderId="22" xfId="2" applyNumberFormat="1" applyFont="1" applyFill="1" applyBorder="1"/>
    <xf numFmtId="0" fontId="20" fillId="0" borderId="19" xfId="2" applyNumberFormat="1" applyFont="1" applyFill="1" applyBorder="1" applyAlignment="1">
      <alignment horizontal="center"/>
    </xf>
    <xf numFmtId="0" fontId="20" fillId="0" borderId="23" xfId="6" quotePrefix="1" applyFont="1" applyFill="1" applyBorder="1" applyAlignment="1">
      <alignment horizontal="left"/>
    </xf>
    <xf numFmtId="0" fontId="20" fillId="0" borderId="0" xfId="6" applyFont="1" applyFill="1" applyBorder="1"/>
    <xf numFmtId="0" fontId="20" fillId="0" borderId="14" xfId="6" applyFill="1" applyBorder="1"/>
    <xf numFmtId="0" fontId="20" fillId="0" borderId="14" xfId="6" applyFont="1" applyFill="1" applyBorder="1"/>
    <xf numFmtId="0" fontId="20" fillId="0" borderId="15" xfId="6" applyFill="1" applyBorder="1"/>
    <xf numFmtId="165" fontId="20" fillId="0" borderId="18" xfId="2" applyNumberFormat="1" applyFont="1" applyFill="1" applyBorder="1"/>
    <xf numFmtId="5" fontId="20" fillId="0" borderId="15" xfId="6" applyNumberFormat="1" applyFill="1" applyBorder="1"/>
    <xf numFmtId="0" fontId="20" fillId="0" borderId="23" xfId="6" applyFill="1" applyBorder="1"/>
    <xf numFmtId="0" fontId="20" fillId="0" borderId="19" xfId="6" applyFont="1" applyFill="1" applyBorder="1" applyAlignment="1">
      <alignment horizontal="center"/>
    </xf>
    <xf numFmtId="0" fontId="20" fillId="0" borderId="16" xfId="6" applyFont="1" applyFill="1" applyBorder="1"/>
    <xf numFmtId="0" fontId="20" fillId="0" borderId="18" xfId="6" applyFont="1" applyFill="1" applyBorder="1"/>
    <xf numFmtId="10" fontId="20" fillId="0" borderId="19" xfId="3" applyNumberFormat="1" applyFont="1" applyFill="1" applyBorder="1"/>
    <xf numFmtId="165" fontId="22" fillId="0" borderId="19" xfId="2" applyNumberFormat="1" applyFont="1" applyFill="1" applyBorder="1"/>
    <xf numFmtId="165" fontId="22" fillId="0" borderId="19" xfId="6" applyNumberFormat="1" applyFont="1" applyFill="1" applyBorder="1"/>
    <xf numFmtId="10" fontId="22" fillId="0" borderId="19" xfId="6" applyNumberFormat="1" applyFont="1" applyFill="1" applyBorder="1"/>
    <xf numFmtId="165" fontId="22" fillId="0" borderId="18" xfId="2" applyNumberFormat="1" applyFont="1" applyFill="1" applyBorder="1"/>
    <xf numFmtId="43" fontId="25" fillId="0" borderId="0" xfId="1" applyFont="1"/>
    <xf numFmtId="10" fontId="20" fillId="0" borderId="27" xfId="6" applyNumberFormat="1" applyFont="1" applyFill="1" applyBorder="1" applyAlignment="1">
      <alignment horizontal="center"/>
    </xf>
    <xf numFmtId="10" fontId="20" fillId="0" borderId="22" xfId="6" applyNumberFormat="1" applyFont="1" applyFill="1" applyBorder="1" applyAlignment="1">
      <alignment horizontal="center"/>
    </xf>
    <xf numFmtId="10" fontId="20" fillId="0" borderId="11" xfId="6" applyNumberFormat="1" applyFont="1" applyFill="1" applyBorder="1" applyAlignment="1">
      <alignment horizontal="center"/>
    </xf>
    <xf numFmtId="10" fontId="20" fillId="0" borderId="13" xfId="6" applyNumberFormat="1" applyFont="1" applyFill="1" applyBorder="1" applyAlignment="1">
      <alignment horizontal="center"/>
    </xf>
    <xf numFmtId="0" fontId="20" fillId="0" borderId="20" xfId="6" applyFont="1" applyFill="1" applyBorder="1" applyAlignment="1">
      <alignment horizontal="center"/>
    </xf>
    <xf numFmtId="166" fontId="20" fillId="0" borderId="21" xfId="1" applyNumberFormat="1" applyFont="1" applyFill="1" applyBorder="1"/>
    <xf numFmtId="0" fontId="20" fillId="0" borderId="14" xfId="6" applyFont="1" applyFill="1" applyBorder="1" applyAlignment="1">
      <alignment horizontal="center"/>
    </xf>
    <xf numFmtId="166" fontId="20" fillId="0" borderId="0" xfId="1" quotePrefix="1" applyNumberFormat="1" applyFont="1" applyFill="1" applyBorder="1" applyAlignment="1">
      <alignment horizontal="left"/>
    </xf>
    <xf numFmtId="166" fontId="20" fillId="0" borderId="0" xfId="1" applyNumberFormat="1" applyFont="1" applyFill="1" applyBorder="1"/>
    <xf numFmtId="10" fontId="20" fillId="0" borderId="27" xfId="3" applyNumberFormat="1" applyFont="1" applyFill="1" applyBorder="1"/>
    <xf numFmtId="10" fontId="20" fillId="0" borderId="22" xfId="3" applyNumberFormat="1" applyFont="1" applyFill="1" applyBorder="1"/>
    <xf numFmtId="43" fontId="20" fillId="0" borderId="0" xfId="6" applyNumberFormat="1" applyFill="1"/>
    <xf numFmtId="10" fontId="20" fillId="0" borderId="23" xfId="3" applyNumberFormat="1" applyFont="1" applyFill="1" applyBorder="1"/>
    <xf numFmtId="10" fontId="20" fillId="0" borderId="15" xfId="3" applyNumberFormat="1" applyFont="1" applyFill="1" applyBorder="1"/>
    <xf numFmtId="166" fontId="20" fillId="0" borderId="17" xfId="1" quotePrefix="1" applyNumberFormat="1" applyFont="1" applyFill="1" applyBorder="1" applyAlignment="1">
      <alignment horizontal="left"/>
    </xf>
    <xf numFmtId="166" fontId="20" fillId="0" borderId="17" xfId="1" applyNumberFormat="1" applyFont="1" applyFill="1" applyBorder="1"/>
    <xf numFmtId="10" fontId="20" fillId="0" borderId="16" xfId="3" applyNumberFormat="1" applyFont="1" applyFill="1" applyBorder="1"/>
    <xf numFmtId="10" fontId="20" fillId="0" borderId="18" xfId="3" applyNumberFormat="1" applyFont="1" applyFill="1" applyBorder="1"/>
    <xf numFmtId="0" fontId="20" fillId="0" borderId="0" xfId="6" applyFill="1" applyBorder="1"/>
    <xf numFmtId="0" fontId="34" fillId="0" borderId="0" xfId="6" applyFont="1" applyFill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8" fillId="0" borderId="0" xfId="6" applyFont="1" applyFill="1" applyAlignment="1">
      <alignment horizontal="center" vertical="center"/>
    </xf>
    <xf numFmtId="0" fontId="18" fillId="0" borderId="0" xfId="6" applyFont="1" applyFill="1" applyAlignment="1">
      <alignment horizontal="center"/>
    </xf>
    <xf numFmtId="0" fontId="19" fillId="0" borderId="0" xfId="0" applyFont="1" applyBorder="1" applyAlignment="1">
      <alignment horizontal="center" vertical="center"/>
    </xf>
    <xf numFmtId="166" fontId="20" fillId="0" borderId="11" xfId="1" applyNumberFormat="1" applyFont="1" applyFill="1" applyBorder="1" applyAlignment="1">
      <alignment horizontal="center"/>
    </xf>
    <xf numFmtId="166" fontId="20" fillId="0" borderId="13" xfId="1" applyNumberFormat="1" applyFont="1" applyFill="1" applyBorder="1" applyAlignment="1">
      <alignment horizontal="center"/>
    </xf>
    <xf numFmtId="10" fontId="20" fillId="0" borderId="11" xfId="6" applyNumberFormat="1" applyFont="1" applyFill="1" applyBorder="1" applyAlignment="1">
      <alignment horizontal="center"/>
    </xf>
    <xf numFmtId="10" fontId="20" fillId="0" borderId="13" xfId="6" applyNumberFormat="1" applyFont="1" applyFill="1" applyBorder="1" applyAlignment="1">
      <alignment horizontal="center"/>
    </xf>
  </cellXfs>
  <cellStyles count="970">
    <cellStyle name="_4.06E Pass Throughs" xfId="8"/>
    <cellStyle name="_4.13E Montana Energy Tax" xfId="9"/>
    <cellStyle name="_Book1" xfId="10"/>
    <cellStyle name="_Book1 (2)" xfId="11"/>
    <cellStyle name="_Book2" xfId="12"/>
    <cellStyle name="_Chelan Debt Forecast 12.19.05" xfId="13"/>
    <cellStyle name="_Costs not in AURORA 06GRC" xfId="14"/>
    <cellStyle name="_Costs not in AURORA 2006GRC 6.15.06" xfId="15"/>
    <cellStyle name="_Costs not in AURORA 2007 Rate Case" xfId="16"/>
    <cellStyle name="_Costs not in KWI3000 '06Budget" xfId="17"/>
    <cellStyle name="_DEM-WP (C) Power Cost 2006GRC Order" xfId="18"/>
    <cellStyle name="_DEM-WP Revised (HC) Wild Horse 2006GRC" xfId="19"/>
    <cellStyle name="_DEM-WP(C) Costs not in AURORA 2006GRC" xfId="20"/>
    <cellStyle name="_DEM-WP(C) Costs not in AURORA 2007GRC" xfId="21"/>
    <cellStyle name="_DEM-WP(C) Costs not in AURORA 2007PCORC-5.07Update" xfId="22"/>
    <cellStyle name="_DEM-WP(C) Sumas Proforma 11.5.07" xfId="23"/>
    <cellStyle name="_DEM-WP(C) Westside Hydro Data_051007" xfId="24"/>
    <cellStyle name="_Fuel Prices 4-14" xfId="25"/>
    <cellStyle name="_Power Cost Value Copy 11.30.05 gas 1.09.06 AURORA at 1.10.06" xfId="26"/>
    <cellStyle name="_Recon to Darrin's 5.11.05 proforma" xfId="27"/>
    <cellStyle name="_Tenaska Comparison" xfId="28"/>
    <cellStyle name="_Value Copy 11 30 05 gas 12 09 05 AURORA at 12 14 05" xfId="29"/>
    <cellStyle name="_VC 6.15.06 update on 06GRC power costs.xls Chart 1" xfId="30"/>
    <cellStyle name="_VC 6.15.06 update on 06GRC power costs.xls Chart 2" xfId="31"/>
    <cellStyle name="_VC 6.15.06 update on 06GRC power costs.xls Chart 3" xfId="32"/>
    <cellStyle name="0,0_x000d__x000a_NA_x000d__x000a_" xfId="33"/>
    <cellStyle name="0000" xfId="34"/>
    <cellStyle name="000000" xfId="35"/>
    <cellStyle name="20% - Accent1 10" xfId="36"/>
    <cellStyle name="20% - Accent1 11" xfId="37"/>
    <cellStyle name="20% - Accent1 12" xfId="38"/>
    <cellStyle name="20% - Accent1 13" xfId="39"/>
    <cellStyle name="20% - Accent1 14" xfId="40"/>
    <cellStyle name="20% - Accent1 15" xfId="41"/>
    <cellStyle name="20% - Accent1 16" xfId="42"/>
    <cellStyle name="20% - Accent1 2" xfId="43"/>
    <cellStyle name="20% - Accent1 2 2" xfId="44"/>
    <cellStyle name="20% - Accent1 2 3" xfId="45"/>
    <cellStyle name="20% - Accent1 3" xfId="46"/>
    <cellStyle name="20% - Accent1 3 2" xfId="47"/>
    <cellStyle name="20% - Accent1 4" xfId="48"/>
    <cellStyle name="20% - Accent1 5" xfId="49"/>
    <cellStyle name="20% - Accent1 6" xfId="50"/>
    <cellStyle name="20% - Accent1 7" xfId="51"/>
    <cellStyle name="20% - Accent1 8" xfId="52"/>
    <cellStyle name="20% - Accent1 9" xfId="53"/>
    <cellStyle name="20% - Accent2 10" xfId="54"/>
    <cellStyle name="20% - Accent2 11" xfId="55"/>
    <cellStyle name="20% - Accent2 12" xfId="56"/>
    <cellStyle name="20% - Accent2 13" xfId="57"/>
    <cellStyle name="20% - Accent2 14" xfId="58"/>
    <cellStyle name="20% - Accent2 15" xfId="59"/>
    <cellStyle name="20% - Accent2 16" xfId="60"/>
    <cellStyle name="20% - Accent2 2" xfId="61"/>
    <cellStyle name="20% - Accent2 2 2" xfId="62"/>
    <cellStyle name="20% - Accent2 2 3" xfId="63"/>
    <cellStyle name="20% - Accent2 3" xfId="64"/>
    <cellStyle name="20% - Accent2 3 2" xfId="65"/>
    <cellStyle name="20% - Accent2 4" xfId="66"/>
    <cellStyle name="20% - Accent2 5" xfId="67"/>
    <cellStyle name="20% - Accent2 6" xfId="68"/>
    <cellStyle name="20% - Accent2 7" xfId="69"/>
    <cellStyle name="20% - Accent2 8" xfId="70"/>
    <cellStyle name="20% - Accent2 9" xfId="71"/>
    <cellStyle name="20% - Accent3 10" xfId="72"/>
    <cellStyle name="20% - Accent3 11" xfId="73"/>
    <cellStyle name="20% - Accent3 12" xfId="74"/>
    <cellStyle name="20% - Accent3 13" xfId="75"/>
    <cellStyle name="20% - Accent3 14" xfId="76"/>
    <cellStyle name="20% - Accent3 15" xfId="77"/>
    <cellStyle name="20% - Accent3 16" xfId="78"/>
    <cellStyle name="20% - Accent3 2" xfId="79"/>
    <cellStyle name="20% - Accent3 2 2" xfId="80"/>
    <cellStyle name="20% - Accent3 2 3" xfId="81"/>
    <cellStyle name="20% - Accent3 3" xfId="82"/>
    <cellStyle name="20% - Accent3 3 2" xfId="83"/>
    <cellStyle name="20% - Accent3 4" xfId="84"/>
    <cellStyle name="20% - Accent3 5" xfId="85"/>
    <cellStyle name="20% - Accent3 6" xfId="86"/>
    <cellStyle name="20% - Accent3 7" xfId="87"/>
    <cellStyle name="20% - Accent3 8" xfId="88"/>
    <cellStyle name="20% - Accent3 9" xfId="89"/>
    <cellStyle name="20% - Accent4 10" xfId="90"/>
    <cellStyle name="20% - Accent4 11" xfId="91"/>
    <cellStyle name="20% - Accent4 12" xfId="92"/>
    <cellStyle name="20% - Accent4 13" xfId="93"/>
    <cellStyle name="20% - Accent4 14" xfId="94"/>
    <cellStyle name="20% - Accent4 15" xfId="95"/>
    <cellStyle name="20% - Accent4 16" xfId="96"/>
    <cellStyle name="20% - Accent4 2" xfId="97"/>
    <cellStyle name="20% - Accent4 2 2" xfId="98"/>
    <cellStyle name="20% - Accent4 2 3" xfId="99"/>
    <cellStyle name="20% - Accent4 3" xfId="100"/>
    <cellStyle name="20% - Accent4 3 2" xfId="101"/>
    <cellStyle name="20% - Accent4 4" xfId="102"/>
    <cellStyle name="20% - Accent4 5" xfId="103"/>
    <cellStyle name="20% - Accent4 6" xfId="104"/>
    <cellStyle name="20% - Accent4 7" xfId="105"/>
    <cellStyle name="20% - Accent4 8" xfId="106"/>
    <cellStyle name="20% - Accent4 9" xfId="107"/>
    <cellStyle name="20% - Accent5 10" xfId="108"/>
    <cellStyle name="20% - Accent5 11" xfId="109"/>
    <cellStyle name="20% - Accent5 12" xfId="110"/>
    <cellStyle name="20% - Accent5 13" xfId="111"/>
    <cellStyle name="20% - Accent5 14" xfId="112"/>
    <cellStyle name="20% - Accent5 15" xfId="113"/>
    <cellStyle name="20% - Accent5 16" xfId="114"/>
    <cellStyle name="20% - Accent5 2" xfId="115"/>
    <cellStyle name="20% - Accent5 2 2" xfId="116"/>
    <cellStyle name="20% - Accent5 2 3" xfId="117"/>
    <cellStyle name="20% - Accent5 3" xfId="118"/>
    <cellStyle name="20% - Accent5 3 2" xfId="119"/>
    <cellStyle name="20% - Accent5 4" xfId="120"/>
    <cellStyle name="20% - Accent5 5" xfId="121"/>
    <cellStyle name="20% - Accent5 6" xfId="122"/>
    <cellStyle name="20% - Accent5 7" xfId="123"/>
    <cellStyle name="20% - Accent5 8" xfId="124"/>
    <cellStyle name="20% - Accent5 9" xfId="125"/>
    <cellStyle name="20% - Accent6 10" xfId="126"/>
    <cellStyle name="20% - Accent6 11" xfId="127"/>
    <cellStyle name="20% - Accent6 12" xfId="128"/>
    <cellStyle name="20% - Accent6 13" xfId="129"/>
    <cellStyle name="20% - Accent6 14" xfId="130"/>
    <cellStyle name="20% - Accent6 15" xfId="131"/>
    <cellStyle name="20% - Accent6 16" xfId="132"/>
    <cellStyle name="20% - Accent6 2" xfId="133"/>
    <cellStyle name="20% - Accent6 2 2" xfId="134"/>
    <cellStyle name="20% - Accent6 2 3" xfId="135"/>
    <cellStyle name="20% - Accent6 3" xfId="136"/>
    <cellStyle name="20% - Accent6 3 2" xfId="137"/>
    <cellStyle name="20% - Accent6 4" xfId="138"/>
    <cellStyle name="20% - Accent6 5" xfId="139"/>
    <cellStyle name="20% - Accent6 6" xfId="140"/>
    <cellStyle name="20% - Accent6 7" xfId="141"/>
    <cellStyle name="20% - Accent6 8" xfId="142"/>
    <cellStyle name="20% - Accent6 9" xfId="143"/>
    <cellStyle name="40% - Accent1 10" xfId="144"/>
    <cellStyle name="40% - Accent1 11" xfId="145"/>
    <cellStyle name="40% - Accent1 12" xfId="146"/>
    <cellStyle name="40% - Accent1 13" xfId="147"/>
    <cellStyle name="40% - Accent1 14" xfId="148"/>
    <cellStyle name="40% - Accent1 15" xfId="149"/>
    <cellStyle name="40% - Accent1 16" xfId="150"/>
    <cellStyle name="40% - Accent1 2" xfId="151"/>
    <cellStyle name="40% - Accent1 2 2" xfId="152"/>
    <cellStyle name="40% - Accent1 2 3" xfId="153"/>
    <cellStyle name="40% - Accent1 3" xfId="154"/>
    <cellStyle name="40% - Accent1 3 2" xfId="155"/>
    <cellStyle name="40% - Accent1 4" xfId="156"/>
    <cellStyle name="40% - Accent1 5" xfId="157"/>
    <cellStyle name="40% - Accent1 6" xfId="158"/>
    <cellStyle name="40% - Accent1 7" xfId="159"/>
    <cellStyle name="40% - Accent1 8" xfId="160"/>
    <cellStyle name="40% - Accent1 9" xfId="161"/>
    <cellStyle name="40% - Accent2 10" xfId="162"/>
    <cellStyle name="40% - Accent2 11" xfId="163"/>
    <cellStyle name="40% - Accent2 12" xfId="164"/>
    <cellStyle name="40% - Accent2 13" xfId="165"/>
    <cellStyle name="40% - Accent2 14" xfId="166"/>
    <cellStyle name="40% - Accent2 15" xfId="167"/>
    <cellStyle name="40% - Accent2 16" xfId="168"/>
    <cellStyle name="40% - Accent2 2" xfId="169"/>
    <cellStyle name="40% - Accent2 2 2" xfId="170"/>
    <cellStyle name="40% - Accent2 2 3" xfId="171"/>
    <cellStyle name="40% - Accent2 3" xfId="172"/>
    <cellStyle name="40% - Accent2 3 2" xfId="173"/>
    <cellStyle name="40% - Accent2 4" xfId="174"/>
    <cellStyle name="40% - Accent2 5" xfId="175"/>
    <cellStyle name="40% - Accent2 6" xfId="176"/>
    <cellStyle name="40% - Accent2 7" xfId="177"/>
    <cellStyle name="40% - Accent2 8" xfId="178"/>
    <cellStyle name="40% - Accent2 9" xfId="179"/>
    <cellStyle name="40% - Accent3 10" xfId="180"/>
    <cellStyle name="40% - Accent3 11" xfId="181"/>
    <cellStyle name="40% - Accent3 12" xfId="182"/>
    <cellStyle name="40% - Accent3 13" xfId="183"/>
    <cellStyle name="40% - Accent3 14" xfId="184"/>
    <cellStyle name="40% - Accent3 15" xfId="185"/>
    <cellStyle name="40% - Accent3 16" xfId="186"/>
    <cellStyle name="40% - Accent3 2" xfId="187"/>
    <cellStyle name="40% - Accent3 2 2" xfId="188"/>
    <cellStyle name="40% - Accent3 2 3" xfId="189"/>
    <cellStyle name="40% - Accent3 3" xfId="190"/>
    <cellStyle name="40% - Accent3 3 2" xfId="191"/>
    <cellStyle name="40% - Accent3 4" xfId="192"/>
    <cellStyle name="40% - Accent3 5" xfId="193"/>
    <cellStyle name="40% - Accent3 6" xfId="194"/>
    <cellStyle name="40% - Accent3 7" xfId="195"/>
    <cellStyle name="40% - Accent3 8" xfId="196"/>
    <cellStyle name="40% - Accent3 9" xfId="197"/>
    <cellStyle name="40% - Accent4 10" xfId="198"/>
    <cellStyle name="40% - Accent4 11" xfId="199"/>
    <cellStyle name="40% - Accent4 12" xfId="200"/>
    <cellStyle name="40% - Accent4 13" xfId="201"/>
    <cellStyle name="40% - Accent4 14" xfId="202"/>
    <cellStyle name="40% - Accent4 15" xfId="203"/>
    <cellStyle name="40% - Accent4 16" xfId="204"/>
    <cellStyle name="40% - Accent4 2" xfId="205"/>
    <cellStyle name="40% - Accent4 2 2" xfId="206"/>
    <cellStyle name="40% - Accent4 2 3" xfId="207"/>
    <cellStyle name="40% - Accent4 3" xfId="208"/>
    <cellStyle name="40% - Accent4 3 2" xfId="209"/>
    <cellStyle name="40% - Accent4 4" xfId="210"/>
    <cellStyle name="40% - Accent4 5" xfId="211"/>
    <cellStyle name="40% - Accent4 6" xfId="212"/>
    <cellStyle name="40% - Accent4 7" xfId="213"/>
    <cellStyle name="40% - Accent4 8" xfId="214"/>
    <cellStyle name="40% - Accent4 9" xfId="215"/>
    <cellStyle name="40% - Accent5 10" xfId="216"/>
    <cellStyle name="40% - Accent5 11" xfId="217"/>
    <cellStyle name="40% - Accent5 12" xfId="218"/>
    <cellStyle name="40% - Accent5 13" xfId="219"/>
    <cellStyle name="40% - Accent5 14" xfId="220"/>
    <cellStyle name="40% - Accent5 15" xfId="221"/>
    <cellStyle name="40% - Accent5 16" xfId="222"/>
    <cellStyle name="40% - Accent5 2" xfId="223"/>
    <cellStyle name="40% - Accent5 2 2" xfId="224"/>
    <cellStyle name="40% - Accent5 2 3" xfId="225"/>
    <cellStyle name="40% - Accent5 3" xfId="226"/>
    <cellStyle name="40% - Accent5 3 2" xfId="227"/>
    <cellStyle name="40% - Accent5 4" xfId="228"/>
    <cellStyle name="40% - Accent5 5" xfId="229"/>
    <cellStyle name="40% - Accent5 6" xfId="230"/>
    <cellStyle name="40% - Accent5 7" xfId="231"/>
    <cellStyle name="40% - Accent5 8" xfId="232"/>
    <cellStyle name="40% - Accent5 9" xfId="233"/>
    <cellStyle name="40% - Accent6 10" xfId="234"/>
    <cellStyle name="40% - Accent6 11" xfId="235"/>
    <cellStyle name="40% - Accent6 12" xfId="236"/>
    <cellStyle name="40% - Accent6 13" xfId="237"/>
    <cellStyle name="40% - Accent6 14" xfId="238"/>
    <cellStyle name="40% - Accent6 15" xfId="239"/>
    <cellStyle name="40% - Accent6 16" xfId="240"/>
    <cellStyle name="40% - Accent6 2" xfId="241"/>
    <cellStyle name="40% - Accent6 2 2" xfId="242"/>
    <cellStyle name="40% - Accent6 2 3" xfId="243"/>
    <cellStyle name="40% - Accent6 3" xfId="244"/>
    <cellStyle name="40% - Accent6 3 2" xfId="245"/>
    <cellStyle name="40% - Accent6 4" xfId="246"/>
    <cellStyle name="40% - Accent6 5" xfId="247"/>
    <cellStyle name="40% - Accent6 6" xfId="248"/>
    <cellStyle name="40% - Accent6 7" xfId="249"/>
    <cellStyle name="40% - Accent6 8" xfId="250"/>
    <cellStyle name="40% - Accent6 9" xfId="251"/>
    <cellStyle name="60% - Accent1 2" xfId="252"/>
    <cellStyle name="60% - Accent1 3" xfId="253"/>
    <cellStyle name="60% - Accent1 4" xfId="254"/>
    <cellStyle name="60% - Accent1 5" xfId="255"/>
    <cellStyle name="60% - Accent1 6" xfId="256"/>
    <cellStyle name="60% - Accent1 7" xfId="257"/>
    <cellStyle name="60% - Accent1 8" xfId="258"/>
    <cellStyle name="60% - Accent1 9" xfId="259"/>
    <cellStyle name="60% - Accent2 2" xfId="260"/>
    <cellStyle name="60% - Accent2 3" xfId="261"/>
    <cellStyle name="60% - Accent2 4" xfId="262"/>
    <cellStyle name="60% - Accent2 5" xfId="263"/>
    <cellStyle name="60% - Accent2 6" xfId="264"/>
    <cellStyle name="60% - Accent2 7" xfId="265"/>
    <cellStyle name="60% - Accent2 8" xfId="266"/>
    <cellStyle name="60% - Accent2 9" xfId="267"/>
    <cellStyle name="60% - Accent3 2" xfId="268"/>
    <cellStyle name="60% - Accent3 3" xfId="269"/>
    <cellStyle name="60% - Accent3 4" xfId="270"/>
    <cellStyle name="60% - Accent3 5" xfId="271"/>
    <cellStyle name="60% - Accent3 6" xfId="272"/>
    <cellStyle name="60% - Accent3 7" xfId="273"/>
    <cellStyle name="60% - Accent3 8" xfId="274"/>
    <cellStyle name="60% - Accent3 9" xfId="275"/>
    <cellStyle name="60% - Accent4 2" xfId="276"/>
    <cellStyle name="60% - Accent4 3" xfId="277"/>
    <cellStyle name="60% - Accent4 4" xfId="278"/>
    <cellStyle name="60% - Accent4 5" xfId="279"/>
    <cellStyle name="60% - Accent4 6" xfId="280"/>
    <cellStyle name="60% - Accent4 7" xfId="281"/>
    <cellStyle name="60% - Accent4 8" xfId="282"/>
    <cellStyle name="60% - Accent4 9" xfId="283"/>
    <cellStyle name="60% - Accent5 2" xfId="284"/>
    <cellStyle name="60% - Accent5 3" xfId="285"/>
    <cellStyle name="60% - Accent5 4" xfId="286"/>
    <cellStyle name="60% - Accent5 5" xfId="287"/>
    <cellStyle name="60% - Accent5 6" xfId="288"/>
    <cellStyle name="60% - Accent5 7" xfId="289"/>
    <cellStyle name="60% - Accent5 8" xfId="290"/>
    <cellStyle name="60% - Accent5 9" xfId="291"/>
    <cellStyle name="60% - Accent6 2" xfId="292"/>
    <cellStyle name="60% - Accent6 3" xfId="293"/>
    <cellStyle name="60% - Accent6 4" xfId="294"/>
    <cellStyle name="60% - Accent6 5" xfId="295"/>
    <cellStyle name="60% - Accent6 6" xfId="296"/>
    <cellStyle name="60% - Accent6 7" xfId="297"/>
    <cellStyle name="60% - Accent6 8" xfId="298"/>
    <cellStyle name="60% - Accent6 9" xfId="299"/>
    <cellStyle name="Accent1 - 20%" xfId="300"/>
    <cellStyle name="Accent1 - 40%" xfId="301"/>
    <cellStyle name="Accent1 - 60%" xfId="302"/>
    <cellStyle name="Accent1 10" xfId="303"/>
    <cellStyle name="Accent1 11" xfId="304"/>
    <cellStyle name="Accent1 12" xfId="305"/>
    <cellStyle name="Accent1 13" xfId="306"/>
    <cellStyle name="Accent1 14" xfId="307"/>
    <cellStyle name="Accent1 15" xfId="308"/>
    <cellStyle name="Accent1 16" xfId="309"/>
    <cellStyle name="Accent1 17" xfId="310"/>
    <cellStyle name="Accent1 18" xfId="311"/>
    <cellStyle name="Accent1 19" xfId="312"/>
    <cellStyle name="Accent1 2" xfId="313"/>
    <cellStyle name="Accent1 20" xfId="314"/>
    <cellStyle name="Accent1 21" xfId="315"/>
    <cellStyle name="Accent1 22" xfId="316"/>
    <cellStyle name="Accent1 23" xfId="317"/>
    <cellStyle name="Accent1 24" xfId="318"/>
    <cellStyle name="Accent1 25" xfId="319"/>
    <cellStyle name="Accent1 26" xfId="320"/>
    <cellStyle name="Accent1 27" xfId="321"/>
    <cellStyle name="Accent1 28" xfId="322"/>
    <cellStyle name="Accent1 29" xfId="323"/>
    <cellStyle name="Accent1 3" xfId="324"/>
    <cellStyle name="Accent1 30" xfId="325"/>
    <cellStyle name="Accent1 31" xfId="326"/>
    <cellStyle name="Accent1 32" xfId="327"/>
    <cellStyle name="Accent1 33" xfId="328"/>
    <cellStyle name="Accent1 34" xfId="329"/>
    <cellStyle name="Accent1 4" xfId="330"/>
    <cellStyle name="Accent1 5" xfId="331"/>
    <cellStyle name="Accent1 6" xfId="332"/>
    <cellStyle name="Accent1 7" xfId="333"/>
    <cellStyle name="Accent1 8" xfId="334"/>
    <cellStyle name="Accent1 9" xfId="335"/>
    <cellStyle name="Accent2 - 20%" xfId="336"/>
    <cellStyle name="Accent2 - 40%" xfId="337"/>
    <cellStyle name="Accent2 - 60%" xfId="338"/>
    <cellStyle name="Accent2 10" xfId="339"/>
    <cellStyle name="Accent2 11" xfId="340"/>
    <cellStyle name="Accent2 12" xfId="341"/>
    <cellStyle name="Accent2 13" xfId="342"/>
    <cellStyle name="Accent2 14" xfId="343"/>
    <cellStyle name="Accent2 15" xfId="344"/>
    <cellStyle name="Accent2 16" xfId="345"/>
    <cellStyle name="Accent2 17" xfId="346"/>
    <cellStyle name="Accent2 18" xfId="347"/>
    <cellStyle name="Accent2 19" xfId="348"/>
    <cellStyle name="Accent2 2" xfId="349"/>
    <cellStyle name="Accent2 20" xfId="350"/>
    <cellStyle name="Accent2 21" xfId="351"/>
    <cellStyle name="Accent2 22" xfId="352"/>
    <cellStyle name="Accent2 23" xfId="353"/>
    <cellStyle name="Accent2 24" xfId="354"/>
    <cellStyle name="Accent2 25" xfId="355"/>
    <cellStyle name="Accent2 26" xfId="356"/>
    <cellStyle name="Accent2 27" xfId="357"/>
    <cellStyle name="Accent2 28" xfId="358"/>
    <cellStyle name="Accent2 29" xfId="359"/>
    <cellStyle name="Accent2 3" xfId="360"/>
    <cellStyle name="Accent2 30" xfId="361"/>
    <cellStyle name="Accent2 31" xfId="362"/>
    <cellStyle name="Accent2 32" xfId="363"/>
    <cellStyle name="Accent2 33" xfId="364"/>
    <cellStyle name="Accent2 34" xfId="365"/>
    <cellStyle name="Accent2 4" xfId="366"/>
    <cellStyle name="Accent2 5" xfId="367"/>
    <cellStyle name="Accent2 6" xfId="368"/>
    <cellStyle name="Accent2 7" xfId="369"/>
    <cellStyle name="Accent2 8" xfId="370"/>
    <cellStyle name="Accent2 9" xfId="371"/>
    <cellStyle name="Accent3 - 20%" xfId="372"/>
    <cellStyle name="Accent3 - 40%" xfId="373"/>
    <cellStyle name="Accent3 - 60%" xfId="374"/>
    <cellStyle name="Accent3 10" xfId="375"/>
    <cellStyle name="Accent3 11" xfId="376"/>
    <cellStyle name="Accent3 12" xfId="377"/>
    <cellStyle name="Accent3 13" xfId="378"/>
    <cellStyle name="Accent3 14" xfId="379"/>
    <cellStyle name="Accent3 15" xfId="380"/>
    <cellStyle name="Accent3 16" xfId="381"/>
    <cellStyle name="Accent3 17" xfId="382"/>
    <cellStyle name="Accent3 18" xfId="383"/>
    <cellStyle name="Accent3 19" xfId="384"/>
    <cellStyle name="Accent3 2" xfId="385"/>
    <cellStyle name="Accent3 20" xfId="386"/>
    <cellStyle name="Accent3 21" xfId="387"/>
    <cellStyle name="Accent3 22" xfId="388"/>
    <cellStyle name="Accent3 23" xfId="389"/>
    <cellStyle name="Accent3 24" xfId="390"/>
    <cellStyle name="Accent3 25" xfId="391"/>
    <cellStyle name="Accent3 26" xfId="392"/>
    <cellStyle name="Accent3 27" xfId="393"/>
    <cellStyle name="Accent3 28" xfId="394"/>
    <cellStyle name="Accent3 29" xfId="395"/>
    <cellStyle name="Accent3 3" xfId="396"/>
    <cellStyle name="Accent3 30" xfId="397"/>
    <cellStyle name="Accent3 31" xfId="398"/>
    <cellStyle name="Accent3 32" xfId="399"/>
    <cellStyle name="Accent3 33" xfId="400"/>
    <cellStyle name="Accent3 34" xfId="401"/>
    <cellStyle name="Accent3 4" xfId="402"/>
    <cellStyle name="Accent3 5" xfId="403"/>
    <cellStyle name="Accent3 6" xfId="404"/>
    <cellStyle name="Accent3 7" xfId="405"/>
    <cellStyle name="Accent3 8" xfId="406"/>
    <cellStyle name="Accent3 9" xfId="407"/>
    <cellStyle name="Accent4 - 20%" xfId="408"/>
    <cellStyle name="Accent4 - 40%" xfId="409"/>
    <cellStyle name="Accent4 - 60%" xfId="410"/>
    <cellStyle name="Accent4 10" xfId="411"/>
    <cellStyle name="Accent4 11" xfId="412"/>
    <cellStyle name="Accent4 12" xfId="413"/>
    <cellStyle name="Accent4 13" xfId="414"/>
    <cellStyle name="Accent4 14" xfId="415"/>
    <cellStyle name="Accent4 15" xfId="416"/>
    <cellStyle name="Accent4 16" xfId="417"/>
    <cellStyle name="Accent4 17" xfId="418"/>
    <cellStyle name="Accent4 18" xfId="419"/>
    <cellStyle name="Accent4 19" xfId="420"/>
    <cellStyle name="Accent4 2" xfId="421"/>
    <cellStyle name="Accent4 20" xfId="422"/>
    <cellStyle name="Accent4 21" xfId="423"/>
    <cellStyle name="Accent4 22" xfId="424"/>
    <cellStyle name="Accent4 23" xfId="425"/>
    <cellStyle name="Accent4 24" xfId="426"/>
    <cellStyle name="Accent4 25" xfId="427"/>
    <cellStyle name="Accent4 26" xfId="428"/>
    <cellStyle name="Accent4 27" xfId="429"/>
    <cellStyle name="Accent4 28" xfId="430"/>
    <cellStyle name="Accent4 29" xfId="431"/>
    <cellStyle name="Accent4 3" xfId="432"/>
    <cellStyle name="Accent4 30" xfId="433"/>
    <cellStyle name="Accent4 31" xfId="434"/>
    <cellStyle name="Accent4 32" xfId="435"/>
    <cellStyle name="Accent4 33" xfId="436"/>
    <cellStyle name="Accent4 34" xfId="437"/>
    <cellStyle name="Accent4 4" xfId="438"/>
    <cellStyle name="Accent4 5" xfId="439"/>
    <cellStyle name="Accent4 6" xfId="440"/>
    <cellStyle name="Accent4 7" xfId="441"/>
    <cellStyle name="Accent4 8" xfId="442"/>
    <cellStyle name="Accent4 9" xfId="443"/>
    <cellStyle name="Accent5 - 20%" xfId="444"/>
    <cellStyle name="Accent5 - 40%" xfId="445"/>
    <cellStyle name="Accent5 - 60%" xfId="446"/>
    <cellStyle name="Accent5 10" xfId="447"/>
    <cellStyle name="Accent5 11" xfId="448"/>
    <cellStyle name="Accent5 12" xfId="449"/>
    <cellStyle name="Accent5 13" xfId="450"/>
    <cellStyle name="Accent5 14" xfId="451"/>
    <cellStyle name="Accent5 15" xfId="452"/>
    <cellStyle name="Accent5 16" xfId="453"/>
    <cellStyle name="Accent5 17" xfId="454"/>
    <cellStyle name="Accent5 18" xfId="455"/>
    <cellStyle name="Accent5 19" xfId="456"/>
    <cellStyle name="Accent5 2" xfId="457"/>
    <cellStyle name="Accent5 20" xfId="458"/>
    <cellStyle name="Accent5 21" xfId="459"/>
    <cellStyle name="Accent5 22" xfId="460"/>
    <cellStyle name="Accent5 23" xfId="461"/>
    <cellStyle name="Accent5 24" xfId="462"/>
    <cellStyle name="Accent5 25" xfId="463"/>
    <cellStyle name="Accent5 26" xfId="464"/>
    <cellStyle name="Accent5 27" xfId="465"/>
    <cellStyle name="Accent5 28" xfId="466"/>
    <cellStyle name="Accent5 29" xfId="467"/>
    <cellStyle name="Accent5 3" xfId="468"/>
    <cellStyle name="Accent5 30" xfId="469"/>
    <cellStyle name="Accent5 31" xfId="470"/>
    <cellStyle name="Accent5 32" xfId="471"/>
    <cellStyle name="Accent5 33" xfId="472"/>
    <cellStyle name="Accent5 34" xfId="473"/>
    <cellStyle name="Accent5 4" xfId="474"/>
    <cellStyle name="Accent5 5" xfId="475"/>
    <cellStyle name="Accent5 6" xfId="476"/>
    <cellStyle name="Accent5 7" xfId="477"/>
    <cellStyle name="Accent5 8" xfId="478"/>
    <cellStyle name="Accent5 9" xfId="479"/>
    <cellStyle name="Accent6 - 20%" xfId="480"/>
    <cellStyle name="Accent6 - 40%" xfId="481"/>
    <cellStyle name="Accent6 - 60%" xfId="482"/>
    <cellStyle name="Accent6 10" xfId="483"/>
    <cellStyle name="Accent6 11" xfId="484"/>
    <cellStyle name="Accent6 12" xfId="485"/>
    <cellStyle name="Accent6 13" xfId="486"/>
    <cellStyle name="Accent6 14" xfId="487"/>
    <cellStyle name="Accent6 15" xfId="488"/>
    <cellStyle name="Accent6 16" xfId="489"/>
    <cellStyle name="Accent6 17" xfId="490"/>
    <cellStyle name="Accent6 18" xfId="491"/>
    <cellStyle name="Accent6 19" xfId="492"/>
    <cellStyle name="Accent6 2" xfId="493"/>
    <cellStyle name="Accent6 20" xfId="494"/>
    <cellStyle name="Accent6 21" xfId="495"/>
    <cellStyle name="Accent6 22" xfId="496"/>
    <cellStyle name="Accent6 23" xfId="497"/>
    <cellStyle name="Accent6 24" xfId="498"/>
    <cellStyle name="Accent6 25" xfId="499"/>
    <cellStyle name="Accent6 26" xfId="500"/>
    <cellStyle name="Accent6 27" xfId="501"/>
    <cellStyle name="Accent6 28" xfId="502"/>
    <cellStyle name="Accent6 29" xfId="503"/>
    <cellStyle name="Accent6 3" xfId="504"/>
    <cellStyle name="Accent6 30" xfId="505"/>
    <cellStyle name="Accent6 31" xfId="506"/>
    <cellStyle name="Accent6 32" xfId="507"/>
    <cellStyle name="Accent6 33" xfId="508"/>
    <cellStyle name="Accent6 34" xfId="509"/>
    <cellStyle name="Accent6 4" xfId="510"/>
    <cellStyle name="Accent6 5" xfId="511"/>
    <cellStyle name="Accent6 6" xfId="512"/>
    <cellStyle name="Accent6 7" xfId="513"/>
    <cellStyle name="Accent6 8" xfId="514"/>
    <cellStyle name="Accent6 9" xfId="515"/>
    <cellStyle name="Bad 2" xfId="516"/>
    <cellStyle name="Bad 3" xfId="517"/>
    <cellStyle name="Bad 4" xfId="518"/>
    <cellStyle name="Bad 5" xfId="519"/>
    <cellStyle name="Bad 6" xfId="520"/>
    <cellStyle name="Bad 7" xfId="521"/>
    <cellStyle name="Bad 8" xfId="522"/>
    <cellStyle name="Bad 9" xfId="523"/>
    <cellStyle name="blank" xfId="524"/>
    <cellStyle name="Calc Currency (0)" xfId="525"/>
    <cellStyle name="Calculation 2" xfId="526"/>
    <cellStyle name="Calculation 3" xfId="527"/>
    <cellStyle name="Calculation 4" xfId="528"/>
    <cellStyle name="Calculation 5" xfId="529"/>
    <cellStyle name="Calculation 6" xfId="530"/>
    <cellStyle name="Calculation 7" xfId="531"/>
    <cellStyle name="Calculation 8" xfId="532"/>
    <cellStyle name="Calculation 9" xfId="533"/>
    <cellStyle name="Check Cell 2" xfId="534"/>
    <cellStyle name="Check Cell 3" xfId="535"/>
    <cellStyle name="Check Cell 4" xfId="536"/>
    <cellStyle name="Check Cell 5" xfId="537"/>
    <cellStyle name="Check Cell 6" xfId="538"/>
    <cellStyle name="Check Cell 7" xfId="539"/>
    <cellStyle name="Check Cell 8" xfId="540"/>
    <cellStyle name="Check Cell 9" xfId="541"/>
    <cellStyle name="CheckCell" xfId="542"/>
    <cellStyle name="Comma" xfId="1" builtinId="3"/>
    <cellStyle name="Comma 10" xfId="543"/>
    <cellStyle name="Comma 11" xfId="544"/>
    <cellStyle name="Comma 12" xfId="545"/>
    <cellStyle name="Comma 13" xfId="546"/>
    <cellStyle name="Comma 14" xfId="547"/>
    <cellStyle name="Comma 2" xfId="548"/>
    <cellStyle name="Comma 2 2" xfId="549"/>
    <cellStyle name="Comma 2 3" xfId="550"/>
    <cellStyle name="Comma 3" xfId="551"/>
    <cellStyle name="Comma 3 2" xfId="552"/>
    <cellStyle name="Comma 3 3" xfId="553"/>
    <cellStyle name="Comma 4" xfId="554"/>
    <cellStyle name="Comma 4 2" xfId="555"/>
    <cellStyle name="Comma 5" xfId="556"/>
    <cellStyle name="Comma 5 2" xfId="557"/>
    <cellStyle name="Comma 6" xfId="558"/>
    <cellStyle name="Comma 6 2" xfId="559"/>
    <cellStyle name="Comma 7" xfId="560"/>
    <cellStyle name="Comma 8" xfId="561"/>
    <cellStyle name="Comma 9" xfId="562"/>
    <cellStyle name="Comma0" xfId="563"/>
    <cellStyle name="Comma0 - Style2" xfId="564"/>
    <cellStyle name="Comma0 - Style4" xfId="565"/>
    <cellStyle name="Comma0 - Style5" xfId="566"/>
    <cellStyle name="Comma0_00COS Ind Allocators" xfId="567"/>
    <cellStyle name="Comma1 - Style1" xfId="568"/>
    <cellStyle name="Copied" xfId="569"/>
    <cellStyle name="COST1" xfId="570"/>
    <cellStyle name="Curren - Style1" xfId="571"/>
    <cellStyle name="Curren - Style2" xfId="572"/>
    <cellStyle name="Curren - Style5" xfId="573"/>
    <cellStyle name="Curren - Style6" xfId="574"/>
    <cellStyle name="Currency" xfId="2" builtinId="4"/>
    <cellStyle name="Currency 10" xfId="575"/>
    <cellStyle name="Currency 2" xfId="576"/>
    <cellStyle name="Currency 3" xfId="577"/>
    <cellStyle name="Currency 4" xfId="578"/>
    <cellStyle name="Currency 5" xfId="579"/>
    <cellStyle name="Currency 6" xfId="580"/>
    <cellStyle name="Currency 7" xfId="581"/>
    <cellStyle name="Currency 8" xfId="582"/>
    <cellStyle name="Currency 9" xfId="583"/>
    <cellStyle name="Currency0" xfId="584"/>
    <cellStyle name="Date" xfId="585"/>
    <cellStyle name="Emphasis 1" xfId="586"/>
    <cellStyle name="Emphasis 2" xfId="587"/>
    <cellStyle name="Emphasis 3" xfId="588"/>
    <cellStyle name="Entered" xfId="589"/>
    <cellStyle name="Explanatory Text 2" xfId="590"/>
    <cellStyle name="Explanatory Text 3" xfId="591"/>
    <cellStyle name="Explanatory Text 4" xfId="592"/>
    <cellStyle name="Explanatory Text 5" xfId="593"/>
    <cellStyle name="Explanatory Text 6" xfId="594"/>
    <cellStyle name="Explanatory Text 7" xfId="595"/>
    <cellStyle name="Explanatory Text 8" xfId="596"/>
    <cellStyle name="Explanatory Text 9" xfId="597"/>
    <cellStyle name="Fixed" xfId="598"/>
    <cellStyle name="Fixed3 - Style3" xfId="599"/>
    <cellStyle name="Good 2" xfId="600"/>
    <cellStyle name="Good 3" xfId="601"/>
    <cellStyle name="Good 4" xfId="602"/>
    <cellStyle name="Good 5" xfId="603"/>
    <cellStyle name="Good 6" xfId="604"/>
    <cellStyle name="Good 7" xfId="605"/>
    <cellStyle name="Good 8" xfId="606"/>
    <cellStyle name="Good 9" xfId="607"/>
    <cellStyle name="Grey" xfId="608"/>
    <cellStyle name="Header" xfId="609"/>
    <cellStyle name="Header1" xfId="610"/>
    <cellStyle name="Header2" xfId="611"/>
    <cellStyle name="Heading" xfId="612"/>
    <cellStyle name="Heading 1 2" xfId="613"/>
    <cellStyle name="Heading 1 3" xfId="614"/>
    <cellStyle name="Heading 1 4" xfId="615"/>
    <cellStyle name="Heading 1 5" xfId="616"/>
    <cellStyle name="Heading 1 6" xfId="617"/>
    <cellStyle name="Heading 1 7" xfId="618"/>
    <cellStyle name="Heading 1 8" xfId="619"/>
    <cellStyle name="Heading 1 9" xfId="620"/>
    <cellStyle name="Heading 2 2" xfId="621"/>
    <cellStyle name="Heading 2 3" xfId="622"/>
    <cellStyle name="Heading 2 4" xfId="623"/>
    <cellStyle name="Heading 2 5" xfId="624"/>
    <cellStyle name="Heading 2 6" xfId="625"/>
    <cellStyle name="Heading 2 7" xfId="626"/>
    <cellStyle name="Heading 2 8" xfId="627"/>
    <cellStyle name="Heading 2 9" xfId="628"/>
    <cellStyle name="Heading 3 2" xfId="629"/>
    <cellStyle name="Heading 3 3" xfId="630"/>
    <cellStyle name="Heading 3 4" xfId="631"/>
    <cellStyle name="Heading 3 5" xfId="632"/>
    <cellStyle name="Heading 3 6" xfId="633"/>
    <cellStyle name="Heading 3 7" xfId="634"/>
    <cellStyle name="Heading 3 8" xfId="635"/>
    <cellStyle name="Heading 3 9" xfId="636"/>
    <cellStyle name="Heading 4 2" xfId="637"/>
    <cellStyle name="Heading 4 3" xfId="638"/>
    <cellStyle name="Heading 4 4" xfId="639"/>
    <cellStyle name="Heading 4 5" xfId="640"/>
    <cellStyle name="Heading 4 6" xfId="641"/>
    <cellStyle name="Heading 4 7" xfId="642"/>
    <cellStyle name="Heading 4 8" xfId="643"/>
    <cellStyle name="Heading 4 9" xfId="644"/>
    <cellStyle name="Heading1" xfId="645"/>
    <cellStyle name="Heading2" xfId="646"/>
    <cellStyle name="Input [yellow]" xfId="647"/>
    <cellStyle name="Input 10" xfId="648"/>
    <cellStyle name="Input 11" xfId="649"/>
    <cellStyle name="Input 12" xfId="650"/>
    <cellStyle name="Input 13" xfId="651"/>
    <cellStyle name="Input 14" xfId="652"/>
    <cellStyle name="Input 15" xfId="653"/>
    <cellStyle name="Input 16" xfId="654"/>
    <cellStyle name="Input 17" xfId="655"/>
    <cellStyle name="Input 18" xfId="656"/>
    <cellStyle name="Input 19" xfId="657"/>
    <cellStyle name="Input 2" xfId="658"/>
    <cellStyle name="Input 20" xfId="659"/>
    <cellStyle name="Input 21" xfId="660"/>
    <cellStyle name="Input 22" xfId="661"/>
    <cellStyle name="Input 23" xfId="662"/>
    <cellStyle name="Input 24" xfId="663"/>
    <cellStyle name="Input 25" xfId="664"/>
    <cellStyle name="Input 26" xfId="665"/>
    <cellStyle name="Input 27" xfId="666"/>
    <cellStyle name="Input 28" xfId="667"/>
    <cellStyle name="Input 29" xfId="668"/>
    <cellStyle name="Input 3" xfId="669"/>
    <cellStyle name="Input 30" xfId="670"/>
    <cellStyle name="Input 31" xfId="671"/>
    <cellStyle name="Input 32" xfId="672"/>
    <cellStyle name="Input 33" xfId="673"/>
    <cellStyle name="Input 34" xfId="674"/>
    <cellStyle name="Input 4" xfId="675"/>
    <cellStyle name="Input 5" xfId="676"/>
    <cellStyle name="Input 6" xfId="677"/>
    <cellStyle name="Input 7" xfId="678"/>
    <cellStyle name="Input 8" xfId="679"/>
    <cellStyle name="Input 9" xfId="680"/>
    <cellStyle name="Input Cells" xfId="681"/>
    <cellStyle name="Input Cells Percent" xfId="682"/>
    <cellStyle name="Lines" xfId="683"/>
    <cellStyle name="LINKED" xfId="684"/>
    <cellStyle name="Linked Cell 2" xfId="685"/>
    <cellStyle name="Linked Cell 3" xfId="686"/>
    <cellStyle name="Linked Cell 4" xfId="687"/>
    <cellStyle name="Linked Cell 5" xfId="688"/>
    <cellStyle name="Linked Cell 6" xfId="689"/>
    <cellStyle name="Linked Cell 7" xfId="690"/>
    <cellStyle name="Linked Cell 8" xfId="691"/>
    <cellStyle name="Linked Cell 9" xfId="692"/>
    <cellStyle name="modified border" xfId="693"/>
    <cellStyle name="modified border1" xfId="694"/>
    <cellStyle name="Neutral 2" xfId="695"/>
    <cellStyle name="Neutral 3" xfId="696"/>
    <cellStyle name="Neutral 4" xfId="697"/>
    <cellStyle name="Neutral 5" xfId="698"/>
    <cellStyle name="Neutral 6" xfId="699"/>
    <cellStyle name="Neutral 7" xfId="700"/>
    <cellStyle name="Neutral 8" xfId="701"/>
    <cellStyle name="Neutral 9" xfId="702"/>
    <cellStyle name="no dec" xfId="703"/>
    <cellStyle name="Normal" xfId="0" builtinId="0"/>
    <cellStyle name="Normal - Style1" xfId="704"/>
    <cellStyle name="Normal - Style1 2" xfId="705"/>
    <cellStyle name="Normal 10" xfId="706"/>
    <cellStyle name="Normal 10 2" xfId="707"/>
    <cellStyle name="Normal 11" xfId="708"/>
    <cellStyle name="Normal 11 2" xfId="709"/>
    <cellStyle name="Normal 12" xfId="710"/>
    <cellStyle name="Normal 12 2" xfId="711"/>
    <cellStyle name="Normal 13" xfId="712"/>
    <cellStyle name="Normal 13 2" xfId="713"/>
    <cellStyle name="Normal 14" xfId="714"/>
    <cellStyle name="Normal 15" xfId="715"/>
    <cellStyle name="Normal 16" xfId="716"/>
    <cellStyle name="Normal 17" xfId="717"/>
    <cellStyle name="Normal 18" xfId="718"/>
    <cellStyle name="Normal 19" xfId="719"/>
    <cellStyle name="Normal 2" xfId="720"/>
    <cellStyle name="Normal 2 2" xfId="721"/>
    <cellStyle name="Normal 2 2 2" xfId="722"/>
    <cellStyle name="Normal 2 2 3" xfId="723"/>
    <cellStyle name="Normal 2 3" xfId="724"/>
    <cellStyle name="Normal 2 4" xfId="725"/>
    <cellStyle name="Normal 2 5" xfId="726"/>
    <cellStyle name="Normal 2 6" xfId="727"/>
    <cellStyle name="Normal 2 7" xfId="728"/>
    <cellStyle name="Normal 2 8" xfId="729"/>
    <cellStyle name="Normal 20" xfId="730"/>
    <cellStyle name="Normal 21" xfId="731"/>
    <cellStyle name="Normal 22" xfId="732"/>
    <cellStyle name="Normal 23" xfId="733"/>
    <cellStyle name="Normal 24" xfId="734"/>
    <cellStyle name="Normal 25" xfId="735"/>
    <cellStyle name="Normal 26" xfId="736"/>
    <cellStyle name="Normal 27" xfId="737"/>
    <cellStyle name="Normal 28" xfId="738"/>
    <cellStyle name="Normal 29" xfId="739"/>
    <cellStyle name="Normal 3" xfId="740"/>
    <cellStyle name="Normal 3 2" xfId="741"/>
    <cellStyle name="Normal 3 3" xfId="742"/>
    <cellStyle name="Normal 3 4" xfId="743"/>
    <cellStyle name="Normal 3 5" xfId="744"/>
    <cellStyle name="Normal 3 6" xfId="745"/>
    <cellStyle name="Normal 3 7" xfId="746"/>
    <cellStyle name="Normal 3_Net Classified Plant" xfId="747"/>
    <cellStyle name="Normal 30" xfId="748"/>
    <cellStyle name="Normal 31" xfId="749"/>
    <cellStyle name="Normal 4" xfId="750"/>
    <cellStyle name="Normal 4 2" xfId="751"/>
    <cellStyle name="Normal 4 3" xfId="752"/>
    <cellStyle name="Normal 5" xfId="753"/>
    <cellStyle name="Normal 5 2" xfId="754"/>
    <cellStyle name="Normal 6" xfId="755"/>
    <cellStyle name="Normal 6 2" xfId="756"/>
    <cellStyle name="Normal 7" xfId="757"/>
    <cellStyle name="Normal 7 2" xfId="758"/>
    <cellStyle name="Normal 8" xfId="759"/>
    <cellStyle name="Normal 8 2" xfId="760"/>
    <cellStyle name="Normal 9" xfId="761"/>
    <cellStyle name="Normal 9 2" xfId="762"/>
    <cellStyle name="Normal_3.01 Income Statement Ele &amp; Gas" xfId="7"/>
    <cellStyle name="Normal_Detail" xfId="5"/>
    <cellStyle name="Normal_Income Statement 12ME Sept_07" xfId="6"/>
    <cellStyle name="Normal_UIP Detail 12ME0311" xfId="4"/>
    <cellStyle name="Note 10" xfId="763"/>
    <cellStyle name="Note 10 2" xfId="764"/>
    <cellStyle name="Note 11" xfId="765"/>
    <cellStyle name="Note 11 2" xfId="766"/>
    <cellStyle name="Note 12" xfId="767"/>
    <cellStyle name="Note 12 2" xfId="768"/>
    <cellStyle name="Note 13" xfId="769"/>
    <cellStyle name="Note 14" xfId="770"/>
    <cellStyle name="Note 15" xfId="771"/>
    <cellStyle name="Note 16" xfId="772"/>
    <cellStyle name="Note 17" xfId="773"/>
    <cellStyle name="Note 2" xfId="774"/>
    <cellStyle name="Note 2 2" xfId="775"/>
    <cellStyle name="Note 2 3" xfId="776"/>
    <cellStyle name="Note 3" xfId="777"/>
    <cellStyle name="Note 3 2" xfId="778"/>
    <cellStyle name="Note 4" xfId="779"/>
    <cellStyle name="Note 4 2" xfId="780"/>
    <cellStyle name="Note 5" xfId="781"/>
    <cellStyle name="Note 5 2" xfId="782"/>
    <cellStyle name="Note 6" xfId="783"/>
    <cellStyle name="Note 6 2" xfId="784"/>
    <cellStyle name="Note 7" xfId="785"/>
    <cellStyle name="Note 7 2" xfId="786"/>
    <cellStyle name="Note 8" xfId="787"/>
    <cellStyle name="Note 8 2" xfId="788"/>
    <cellStyle name="Note 9" xfId="789"/>
    <cellStyle name="Note 9 2" xfId="790"/>
    <cellStyle name="Output 2" xfId="791"/>
    <cellStyle name="Output 3" xfId="792"/>
    <cellStyle name="Output 4" xfId="793"/>
    <cellStyle name="Output 5" xfId="794"/>
    <cellStyle name="Output 6" xfId="795"/>
    <cellStyle name="Output 7" xfId="796"/>
    <cellStyle name="Output 8" xfId="797"/>
    <cellStyle name="Output 9" xfId="798"/>
    <cellStyle name="Percen - Style1" xfId="799"/>
    <cellStyle name="Percen - Style2" xfId="800"/>
    <cellStyle name="Percen - Style3" xfId="801"/>
    <cellStyle name="Percent" xfId="3" builtinId="5"/>
    <cellStyle name="Percent (0)" xfId="802"/>
    <cellStyle name="Percent [2]" xfId="803"/>
    <cellStyle name="Percent 10" xfId="804"/>
    <cellStyle name="Percent 2" xfId="805"/>
    <cellStyle name="Percent 3" xfId="806"/>
    <cellStyle name="Percent 3 2" xfId="807"/>
    <cellStyle name="Percent 4" xfId="808"/>
    <cellStyle name="Percent 5" xfId="809"/>
    <cellStyle name="Percent 6" xfId="810"/>
    <cellStyle name="Percent 7" xfId="811"/>
    <cellStyle name="Percent 8" xfId="812"/>
    <cellStyle name="Percent 9" xfId="813"/>
    <cellStyle name="Processing" xfId="814"/>
    <cellStyle name="PSChar" xfId="815"/>
    <cellStyle name="PSDate" xfId="816"/>
    <cellStyle name="PSDec" xfId="817"/>
    <cellStyle name="PSHeading" xfId="818"/>
    <cellStyle name="PSInt" xfId="819"/>
    <cellStyle name="PSSpacer" xfId="820"/>
    <cellStyle name="purple - Style8" xfId="821"/>
    <cellStyle name="RED" xfId="822"/>
    <cellStyle name="Red - Style7" xfId="823"/>
    <cellStyle name="Report" xfId="824"/>
    <cellStyle name="Report Bar" xfId="825"/>
    <cellStyle name="Report Heading" xfId="826"/>
    <cellStyle name="Report Percent" xfId="827"/>
    <cellStyle name="Report Unit Cost" xfId="828"/>
    <cellStyle name="Reports" xfId="829"/>
    <cellStyle name="Reports Total" xfId="830"/>
    <cellStyle name="Reports Unit Cost Total" xfId="831"/>
    <cellStyle name="RevList" xfId="832"/>
    <cellStyle name="round100" xfId="833"/>
    <cellStyle name="SAPBEXaggData" xfId="834"/>
    <cellStyle name="SAPBEXaggData 2" xfId="835"/>
    <cellStyle name="SAPBEXaggDataEmph" xfId="836"/>
    <cellStyle name="SAPBEXaggDataEmph 2" xfId="837"/>
    <cellStyle name="SAPBEXaggDataEmph 3" xfId="838"/>
    <cellStyle name="SAPBEXaggItem" xfId="839"/>
    <cellStyle name="SAPBEXaggItem 2" xfId="840"/>
    <cellStyle name="SAPBEXaggItem 3" xfId="841"/>
    <cellStyle name="SAPBEXaggItemX" xfId="842"/>
    <cellStyle name="SAPBEXaggItemX 2" xfId="843"/>
    <cellStyle name="SAPBEXaggItemX 3" xfId="844"/>
    <cellStyle name="SAPBEXchaText" xfId="845"/>
    <cellStyle name="SAPBEXchaText 2" xfId="846"/>
    <cellStyle name="SAPBEXchaText 3" xfId="847"/>
    <cellStyle name="SAPBEXchaText 4" xfId="848"/>
    <cellStyle name="SAPBEXexcBad7" xfId="849"/>
    <cellStyle name="SAPBEXexcBad7 2" xfId="850"/>
    <cellStyle name="SAPBEXexcBad8" xfId="851"/>
    <cellStyle name="SAPBEXexcBad8 2" xfId="852"/>
    <cellStyle name="SAPBEXexcBad9" xfId="853"/>
    <cellStyle name="SAPBEXexcBad9 2" xfId="854"/>
    <cellStyle name="SAPBEXexcCritical4" xfId="855"/>
    <cellStyle name="SAPBEXexcCritical4 2" xfId="856"/>
    <cellStyle name="SAPBEXexcCritical5" xfId="857"/>
    <cellStyle name="SAPBEXexcCritical5 2" xfId="858"/>
    <cellStyle name="SAPBEXexcCritical6" xfId="859"/>
    <cellStyle name="SAPBEXexcCritical6 2" xfId="860"/>
    <cellStyle name="SAPBEXexcGood1" xfId="861"/>
    <cellStyle name="SAPBEXexcGood1 2" xfId="862"/>
    <cellStyle name="SAPBEXexcGood2" xfId="863"/>
    <cellStyle name="SAPBEXexcGood2 2" xfId="864"/>
    <cellStyle name="SAPBEXexcGood3" xfId="865"/>
    <cellStyle name="SAPBEXexcGood3 2" xfId="866"/>
    <cellStyle name="SAPBEXfilterDrill" xfId="867"/>
    <cellStyle name="SAPBEXfilterDrill 2" xfId="868"/>
    <cellStyle name="SAPBEXfilterItem" xfId="869"/>
    <cellStyle name="SAPBEXfilterItem 2" xfId="870"/>
    <cellStyle name="SAPBEXfilterText" xfId="871"/>
    <cellStyle name="SAPBEXfilterText 2" xfId="872"/>
    <cellStyle name="SAPBEXformats" xfId="873"/>
    <cellStyle name="SAPBEXformats 2" xfId="874"/>
    <cellStyle name="SAPBEXheaderItem" xfId="875"/>
    <cellStyle name="SAPBEXheaderItem 2" xfId="876"/>
    <cellStyle name="SAPBEXheaderText" xfId="877"/>
    <cellStyle name="SAPBEXheaderText 2" xfId="878"/>
    <cellStyle name="SAPBEXheaderText 3" xfId="879"/>
    <cellStyle name="SAPBEXHLevel0" xfId="880"/>
    <cellStyle name="SAPBEXHLevel0 2" xfId="881"/>
    <cellStyle name="SAPBEXHLevel0 3" xfId="882"/>
    <cellStyle name="SAPBEXHLevel0X" xfId="883"/>
    <cellStyle name="SAPBEXHLevel0X 2" xfId="884"/>
    <cellStyle name="SAPBEXHLevel0X 3" xfId="885"/>
    <cellStyle name="SAPBEXHLevel1" xfId="886"/>
    <cellStyle name="SAPBEXHLevel1 2" xfId="887"/>
    <cellStyle name="SAPBEXHLevel1 3" xfId="888"/>
    <cellStyle name="SAPBEXHLevel1X" xfId="889"/>
    <cellStyle name="SAPBEXHLevel1X 2" xfId="890"/>
    <cellStyle name="SAPBEXHLevel1X 3" xfId="891"/>
    <cellStyle name="SAPBEXHLevel2" xfId="892"/>
    <cellStyle name="SAPBEXHLevel2 2" xfId="893"/>
    <cellStyle name="SAPBEXHLevel2 3" xfId="894"/>
    <cellStyle name="SAPBEXHLevel2X" xfId="895"/>
    <cellStyle name="SAPBEXHLevel2X 2" xfId="896"/>
    <cellStyle name="SAPBEXHLevel2X 3" xfId="897"/>
    <cellStyle name="SAPBEXHLevel3" xfId="898"/>
    <cellStyle name="SAPBEXHLevel3 2" xfId="899"/>
    <cellStyle name="SAPBEXHLevel3 3" xfId="900"/>
    <cellStyle name="SAPBEXHLevel3X" xfId="901"/>
    <cellStyle name="SAPBEXHLevel3X 2" xfId="902"/>
    <cellStyle name="SAPBEXHLevel3X 3" xfId="903"/>
    <cellStyle name="SAPBEXinputData" xfId="904"/>
    <cellStyle name="SAPBEXinputData 2" xfId="905"/>
    <cellStyle name="SAPBEXresData" xfId="906"/>
    <cellStyle name="SAPBEXresData 2" xfId="907"/>
    <cellStyle name="SAPBEXresData 3" xfId="908"/>
    <cellStyle name="SAPBEXresDataEmph" xfId="909"/>
    <cellStyle name="SAPBEXresDataEmph 2" xfId="910"/>
    <cellStyle name="SAPBEXresDataEmph 3" xfId="911"/>
    <cellStyle name="SAPBEXresItem" xfId="912"/>
    <cellStyle name="SAPBEXresItem 2" xfId="913"/>
    <cellStyle name="SAPBEXresItem 3" xfId="914"/>
    <cellStyle name="SAPBEXresItemX" xfId="915"/>
    <cellStyle name="SAPBEXresItemX 2" xfId="916"/>
    <cellStyle name="SAPBEXresItemX 3" xfId="917"/>
    <cellStyle name="SAPBEXstdData" xfId="918"/>
    <cellStyle name="SAPBEXstdData 2" xfId="919"/>
    <cellStyle name="SAPBEXstdDataEmph" xfId="920"/>
    <cellStyle name="SAPBEXstdDataEmph 2" xfId="921"/>
    <cellStyle name="SAPBEXstdItem" xfId="922"/>
    <cellStyle name="SAPBEXstdItem 2" xfId="923"/>
    <cellStyle name="SAPBEXstdItemX" xfId="924"/>
    <cellStyle name="SAPBEXstdItemX 2" xfId="925"/>
    <cellStyle name="SAPBEXstdItemX 3" xfId="926"/>
    <cellStyle name="SAPBEXtitle" xfId="927"/>
    <cellStyle name="SAPBEXtitle 2" xfId="928"/>
    <cellStyle name="SAPBEXundefined" xfId="929"/>
    <cellStyle name="SAPBEXundefined 2" xfId="930"/>
    <cellStyle name="shade" xfId="931"/>
    <cellStyle name="Sheet Title" xfId="932"/>
    <cellStyle name="StmtTtl1" xfId="933"/>
    <cellStyle name="StmtTtl2" xfId="934"/>
    <cellStyle name="STYL1 - Style1" xfId="935"/>
    <cellStyle name="Style 1" xfId="936"/>
    <cellStyle name="Style 1 2" xfId="937"/>
    <cellStyle name="Subtotal" xfId="938"/>
    <cellStyle name="Sub-total" xfId="939"/>
    <cellStyle name="taples Plaza" xfId="940"/>
    <cellStyle name="Tickmark" xfId="941"/>
    <cellStyle name="Title 2" xfId="942"/>
    <cellStyle name="Title 3" xfId="943"/>
    <cellStyle name="Title 4" xfId="944"/>
    <cellStyle name="Title 5" xfId="945"/>
    <cellStyle name="Title 6" xfId="946"/>
    <cellStyle name="Title 7" xfId="947"/>
    <cellStyle name="Title 8" xfId="948"/>
    <cellStyle name="Title 9" xfId="949"/>
    <cellStyle name="Title: Major" xfId="950"/>
    <cellStyle name="Title: Minor" xfId="951"/>
    <cellStyle name="Title: Worksheet" xfId="952"/>
    <cellStyle name="Total 2" xfId="953"/>
    <cellStyle name="Total 3" xfId="954"/>
    <cellStyle name="Total 4" xfId="955"/>
    <cellStyle name="Total 5" xfId="956"/>
    <cellStyle name="Total 6" xfId="957"/>
    <cellStyle name="Total 7" xfId="958"/>
    <cellStyle name="Total 8" xfId="959"/>
    <cellStyle name="Total 9" xfId="960"/>
    <cellStyle name="Total4 - Style4" xfId="961"/>
    <cellStyle name="Warning Text 2" xfId="962"/>
    <cellStyle name="Warning Text 3" xfId="963"/>
    <cellStyle name="Warning Text 4" xfId="964"/>
    <cellStyle name="Warning Text 5" xfId="965"/>
    <cellStyle name="Warning Text 6" xfId="966"/>
    <cellStyle name="Warning Text 7" xfId="967"/>
    <cellStyle name="Warning Text 8" xfId="968"/>
    <cellStyle name="Warning Text 9" xfId="9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topLeftCell="A19" zoomScaleNormal="100" workbookViewId="0">
      <selection activeCell="D45" sqref="D45"/>
    </sheetView>
  </sheetViews>
  <sheetFormatPr defaultRowHeight="18" customHeight="1"/>
  <cols>
    <col min="1" max="1" width="55.88671875" customWidth="1"/>
    <col min="2" max="4" width="16.6640625" customWidth="1"/>
    <col min="5" max="5" width="2.5546875" customWidth="1"/>
    <col min="6" max="11" width="9.109375" style="3"/>
  </cols>
  <sheetData>
    <row r="1" spans="1:6" ht="18" customHeight="1">
      <c r="A1" s="1" t="s">
        <v>0</v>
      </c>
      <c r="B1" s="2"/>
      <c r="C1" s="2"/>
      <c r="D1" s="2"/>
    </row>
    <row r="2" spans="1:6" ht="18" customHeight="1">
      <c r="A2" s="1" t="s">
        <v>1</v>
      </c>
      <c r="B2" s="2"/>
      <c r="C2" s="2"/>
      <c r="D2" s="2"/>
    </row>
    <row r="3" spans="1:6" ht="18" customHeight="1">
      <c r="A3" s="185" t="s">
        <v>2</v>
      </c>
      <c r="B3" s="185"/>
      <c r="C3" s="185"/>
      <c r="D3" s="185"/>
    </row>
    <row r="4" spans="1:6" ht="12" customHeight="1">
      <c r="B4" s="2"/>
      <c r="C4" s="2"/>
      <c r="D4" s="2"/>
    </row>
    <row r="5" spans="1:6" ht="18" customHeight="1">
      <c r="A5" s="186" t="s">
        <v>3</v>
      </c>
      <c r="B5" s="186"/>
      <c r="C5" s="186"/>
      <c r="D5" s="186"/>
      <c r="E5" s="4"/>
      <c r="F5" s="4"/>
    </row>
    <row r="6" spans="1:6" ht="18" customHeight="1">
      <c r="A6" s="186" t="s">
        <v>4</v>
      </c>
      <c r="B6" s="186"/>
      <c r="C6" s="186"/>
      <c r="D6" s="186"/>
      <c r="E6" s="4"/>
      <c r="F6" s="4"/>
    </row>
    <row r="7" spans="1:6" ht="18" customHeight="1">
      <c r="A7" s="5"/>
      <c r="B7" s="6" t="s">
        <v>5</v>
      </c>
      <c r="C7" s="7" t="s">
        <v>6</v>
      </c>
      <c r="D7" s="8" t="s">
        <v>7</v>
      </c>
    </row>
    <row r="8" spans="1:6" ht="18" customHeight="1">
      <c r="A8" s="9" t="s">
        <v>8</v>
      </c>
      <c r="B8" s="10"/>
      <c r="C8" s="10"/>
      <c r="D8" s="11"/>
      <c r="E8" s="3"/>
    </row>
    <row r="9" spans="1:6" ht="18" customHeight="1">
      <c r="A9" s="12" t="s">
        <v>9</v>
      </c>
      <c r="B9" s="13">
        <v>1925318203.2</v>
      </c>
      <c r="C9" s="13">
        <v>909115969.82999897</v>
      </c>
      <c r="D9" s="14">
        <f>SUM(B9:C9)</f>
        <v>2834434173.0299988</v>
      </c>
      <c r="E9" s="3"/>
    </row>
    <row r="10" spans="1:6" ht="18" customHeight="1">
      <c r="A10" s="12" t="s">
        <v>10</v>
      </c>
      <c r="B10" s="15">
        <v>322420.78000000003</v>
      </c>
      <c r="C10" s="15">
        <v>0</v>
      </c>
      <c r="D10" s="11">
        <f>SUM(B10:C10)</f>
        <v>322420.78000000003</v>
      </c>
      <c r="E10" s="3"/>
    </row>
    <row r="11" spans="1:6" ht="18" customHeight="1">
      <c r="A11" s="12" t="s">
        <v>11</v>
      </c>
      <c r="B11" s="15">
        <v>99588782.980000004</v>
      </c>
      <c r="C11" s="15">
        <v>0</v>
      </c>
      <c r="D11" s="11">
        <f>SUM(B11:C11)</f>
        <v>99588782.980000004</v>
      </c>
      <c r="E11" s="3"/>
    </row>
    <row r="12" spans="1:6" ht="18" customHeight="1">
      <c r="A12" s="12" t="s">
        <v>12</v>
      </c>
      <c r="B12" s="16">
        <v>88788187.739999995</v>
      </c>
      <c r="C12" s="17">
        <v>66168033.530000001</v>
      </c>
      <c r="D12" s="18">
        <f>SUM(B12:C12)</f>
        <v>154956221.26999998</v>
      </c>
      <c r="E12" s="3"/>
    </row>
    <row r="13" spans="1:6" ht="18" customHeight="1">
      <c r="A13" s="12" t="s">
        <v>13</v>
      </c>
      <c r="B13" s="19">
        <f>SUM(B9:B12)</f>
        <v>2114017594.7</v>
      </c>
      <c r="C13" s="19">
        <f>SUM(C9:C12)</f>
        <v>975284003.35999894</v>
      </c>
      <c r="D13" s="14">
        <f>SUM(D9:D12)</f>
        <v>3089301598.059999</v>
      </c>
      <c r="E13" s="3"/>
    </row>
    <row r="14" spans="1:6" ht="18" customHeight="1">
      <c r="A14" s="9" t="s">
        <v>14</v>
      </c>
      <c r="B14" s="10"/>
      <c r="C14" s="10"/>
      <c r="D14" s="11"/>
      <c r="E14" s="3"/>
    </row>
    <row r="15" spans="1:6" ht="18" customHeight="1">
      <c r="A15" s="9" t="s">
        <v>15</v>
      </c>
      <c r="B15" s="10"/>
      <c r="C15" s="10"/>
      <c r="D15" s="11"/>
      <c r="E15" s="3"/>
    </row>
    <row r="16" spans="1:6" ht="18" customHeight="1">
      <c r="A16" s="9" t="s">
        <v>16</v>
      </c>
      <c r="B16" s="10"/>
      <c r="C16" s="10"/>
      <c r="D16" s="11"/>
      <c r="E16" s="3"/>
    </row>
    <row r="17" spans="1:5" ht="18" customHeight="1">
      <c r="A17" s="9" t="s">
        <v>17</v>
      </c>
      <c r="B17" s="10"/>
      <c r="C17" s="10"/>
      <c r="D17" s="11"/>
      <c r="E17" s="3"/>
    </row>
    <row r="18" spans="1:5" ht="18" customHeight="1">
      <c r="A18" s="12" t="s">
        <v>18</v>
      </c>
      <c r="B18" s="13">
        <v>256930158.77000001</v>
      </c>
      <c r="C18" s="13">
        <v>0</v>
      </c>
      <c r="D18" s="14">
        <f>B18+C18</f>
        <v>256930158.77000001</v>
      </c>
      <c r="E18" s="3"/>
    </row>
    <row r="19" spans="1:5" ht="18" customHeight="1">
      <c r="A19" s="12" t="s">
        <v>19</v>
      </c>
      <c r="B19" s="15">
        <v>431346431.41000003</v>
      </c>
      <c r="C19" s="15">
        <v>427010944.63</v>
      </c>
      <c r="D19" s="20">
        <f>B19+C19</f>
        <v>858357376.03999996</v>
      </c>
      <c r="E19" s="3"/>
    </row>
    <row r="20" spans="1:5" ht="18" customHeight="1">
      <c r="A20" s="12" t="s">
        <v>20</v>
      </c>
      <c r="B20" s="15">
        <v>109757577.98999999</v>
      </c>
      <c r="C20" s="15">
        <v>0</v>
      </c>
      <c r="D20" s="20">
        <f>B20+C20</f>
        <v>109757577.98999999</v>
      </c>
      <c r="E20" s="3"/>
    </row>
    <row r="21" spans="1:5" ht="18" customHeight="1">
      <c r="A21" s="12" t="s">
        <v>21</v>
      </c>
      <c r="B21" s="16">
        <v>-148179754.55000001</v>
      </c>
      <c r="C21" s="17">
        <v>0</v>
      </c>
      <c r="D21" s="21">
        <f>B21+C21</f>
        <v>-148179754.55000001</v>
      </c>
      <c r="E21" s="3"/>
    </row>
    <row r="22" spans="1:5" ht="18" customHeight="1">
      <c r="A22" s="12" t="s">
        <v>22</v>
      </c>
      <c r="B22" s="19">
        <f>SUM(B18:B21)</f>
        <v>649854413.62000012</v>
      </c>
      <c r="C22" s="19">
        <f>SUM(C18:C21)</f>
        <v>427010944.63</v>
      </c>
      <c r="D22" s="14">
        <f>SUM(D18:D21)</f>
        <v>1076865358.25</v>
      </c>
      <c r="E22" s="3"/>
    </row>
    <row r="23" spans="1:5" ht="18" customHeight="1">
      <c r="A23" s="22" t="s">
        <v>23</v>
      </c>
      <c r="B23" s="23"/>
      <c r="C23" s="23"/>
      <c r="D23" s="24"/>
    </row>
    <row r="24" spans="1:5" ht="18" customHeight="1">
      <c r="A24" s="12" t="s">
        <v>24</v>
      </c>
      <c r="B24" s="13">
        <v>111506225.40000001</v>
      </c>
      <c r="C24" s="13">
        <v>2062221.34</v>
      </c>
      <c r="D24" s="14">
        <f t="shared" ref="D24:D38" si="0">B24+C24</f>
        <v>113568446.74000001</v>
      </c>
      <c r="E24" s="3"/>
    </row>
    <row r="25" spans="1:5" ht="18" customHeight="1">
      <c r="A25" s="12" t="s">
        <v>25</v>
      </c>
      <c r="B25" s="25">
        <v>21941673.27</v>
      </c>
      <c r="C25" s="25">
        <v>334.94</v>
      </c>
      <c r="D25" s="20">
        <f t="shared" si="0"/>
        <v>21942008.210000001</v>
      </c>
      <c r="E25" s="3"/>
    </row>
    <row r="26" spans="1:5" ht="18" customHeight="1">
      <c r="A26" s="12" t="s">
        <v>26</v>
      </c>
      <c r="B26" s="25">
        <v>80373355.569999993</v>
      </c>
      <c r="C26" s="25">
        <v>50493245.539999902</v>
      </c>
      <c r="D26" s="20">
        <f t="shared" si="0"/>
        <v>130866601.1099999</v>
      </c>
      <c r="E26" s="3"/>
    </row>
    <row r="27" spans="1:5" ht="18" customHeight="1">
      <c r="A27" s="12" t="s">
        <v>27</v>
      </c>
      <c r="B27" s="25">
        <v>56067414.682320997</v>
      </c>
      <c r="C27" s="25">
        <v>32956038.747678999</v>
      </c>
      <c r="D27" s="20">
        <f t="shared" si="0"/>
        <v>89023453.429999992</v>
      </c>
      <c r="E27" s="3"/>
    </row>
    <row r="28" spans="1:5" ht="18" customHeight="1">
      <c r="A28" s="12" t="s">
        <v>28</v>
      </c>
      <c r="B28" s="25">
        <v>19037113.547761999</v>
      </c>
      <c r="C28" s="25">
        <v>6373828.7722380003</v>
      </c>
      <c r="D28" s="20">
        <f t="shared" si="0"/>
        <v>25410942.32</v>
      </c>
      <c r="E28" s="3"/>
    </row>
    <row r="29" spans="1:5" ht="18" customHeight="1">
      <c r="A29" s="12" t="s">
        <v>29</v>
      </c>
      <c r="B29" s="25">
        <v>97536360.529999897</v>
      </c>
      <c r="C29" s="25">
        <v>9216670.1699999906</v>
      </c>
      <c r="D29" s="20">
        <f t="shared" si="0"/>
        <v>106753030.69999988</v>
      </c>
      <c r="E29" s="3"/>
    </row>
    <row r="30" spans="1:5" ht="18" customHeight="1">
      <c r="A30" s="12" t="s">
        <v>30</v>
      </c>
      <c r="B30" s="25">
        <v>111556791.99744099</v>
      </c>
      <c r="C30" s="25">
        <v>49377142.742559001</v>
      </c>
      <c r="D30" s="20">
        <f t="shared" si="0"/>
        <v>160933934.74000001</v>
      </c>
      <c r="E30" s="3"/>
    </row>
    <row r="31" spans="1:5" ht="18" customHeight="1">
      <c r="A31" s="12" t="s">
        <v>31</v>
      </c>
      <c r="B31" s="25">
        <v>259564220.73351699</v>
      </c>
      <c r="C31" s="25">
        <v>114848867.34648199</v>
      </c>
      <c r="D31" s="20">
        <f t="shared" si="0"/>
        <v>374413088.07999897</v>
      </c>
      <c r="E31" s="3"/>
    </row>
    <row r="32" spans="1:5" ht="18" customHeight="1">
      <c r="A32" s="12" t="s">
        <v>32</v>
      </c>
      <c r="B32" s="25">
        <v>45093527.447603002</v>
      </c>
      <c r="C32" s="25">
        <v>11728070.072396999</v>
      </c>
      <c r="D32" s="20">
        <f t="shared" si="0"/>
        <v>56821597.520000003</v>
      </c>
      <c r="E32" s="3"/>
    </row>
    <row r="33" spans="1:5" ht="18" customHeight="1">
      <c r="A33" s="12" t="s">
        <v>33</v>
      </c>
      <c r="B33" s="25">
        <v>19191741.16</v>
      </c>
      <c r="C33" s="25">
        <v>0</v>
      </c>
      <c r="D33" s="20">
        <f t="shared" si="0"/>
        <v>19191741.16</v>
      </c>
      <c r="E33" s="3"/>
    </row>
    <row r="34" spans="1:5" ht="18" customHeight="1">
      <c r="A34" s="26" t="s">
        <v>34</v>
      </c>
      <c r="B34" s="25">
        <v>-55256043.789999999</v>
      </c>
      <c r="C34" s="25">
        <v>-45370.199999999903</v>
      </c>
      <c r="D34" s="27">
        <f t="shared" si="0"/>
        <v>-55301413.990000002</v>
      </c>
    </row>
    <row r="35" spans="1:5" ht="18" customHeight="1">
      <c r="A35" s="26" t="s">
        <v>35</v>
      </c>
      <c r="B35" s="25">
        <v>98617014.299999997</v>
      </c>
      <c r="C35" s="25">
        <v>0</v>
      </c>
      <c r="D35" s="27">
        <f t="shared" si="0"/>
        <v>98617014.299999997</v>
      </c>
    </row>
    <row r="36" spans="1:5" ht="18" customHeight="1">
      <c r="A36" s="26" t="s">
        <v>36</v>
      </c>
      <c r="B36" s="25">
        <v>207246635.20943001</v>
      </c>
      <c r="C36" s="25">
        <v>99498926.300568998</v>
      </c>
      <c r="D36" s="27">
        <f t="shared" si="0"/>
        <v>306745561.50999904</v>
      </c>
    </row>
    <row r="37" spans="1:5" ht="18" customHeight="1">
      <c r="A37" s="26" t="s">
        <v>37</v>
      </c>
      <c r="B37" s="25">
        <v>2.2737367544323201E-13</v>
      </c>
      <c r="C37" s="25">
        <v>2.2737367544323201E-13</v>
      </c>
      <c r="D37" s="27">
        <f t="shared" si="0"/>
        <v>4.5474735088646402E-13</v>
      </c>
    </row>
    <row r="38" spans="1:5" ht="18" customHeight="1">
      <c r="A38" s="26" t="s">
        <v>38</v>
      </c>
      <c r="B38" s="28">
        <v>115314712.799999</v>
      </c>
      <c r="C38" s="29">
        <v>60414381.759999998</v>
      </c>
      <c r="D38" s="30">
        <f t="shared" si="0"/>
        <v>175729094.55999899</v>
      </c>
    </row>
    <row r="39" spans="1:5" ht="18" customHeight="1">
      <c r="A39" s="22" t="s">
        <v>39</v>
      </c>
      <c r="B39" s="19">
        <f>SUM(B22:B38)</f>
        <v>1837645156.4780729</v>
      </c>
      <c r="C39" s="19">
        <f>SUM(C22:C38)</f>
        <v>863935302.16192389</v>
      </c>
      <c r="D39" s="14">
        <f>SUM(D22:D38)</f>
        <v>2701580458.639997</v>
      </c>
    </row>
    <row r="40" spans="1:5" ht="18" customHeight="1">
      <c r="A40" s="26"/>
      <c r="B40" s="23"/>
      <c r="C40" s="23"/>
      <c r="D40" s="24"/>
    </row>
    <row r="41" spans="1:5" ht="18" customHeight="1">
      <c r="A41" s="31" t="s">
        <v>40</v>
      </c>
      <c r="B41" s="32">
        <f>B13-B39</f>
        <v>276372438.22192717</v>
      </c>
      <c r="C41" s="32">
        <f>C13-C39</f>
        <v>111348701.19807506</v>
      </c>
      <c r="D41" s="33">
        <f>D13-D39</f>
        <v>387721139.42000198</v>
      </c>
    </row>
    <row r="42" spans="1:5" ht="12" customHeight="1">
      <c r="A42" s="34"/>
      <c r="B42" s="35"/>
      <c r="C42" s="35"/>
      <c r="D42" s="36"/>
      <c r="E42" s="3"/>
    </row>
    <row r="43" spans="1:5" s="3" customFormat="1" ht="18" customHeight="1">
      <c r="A43" s="37" t="s">
        <v>430</v>
      </c>
      <c r="B43" s="38">
        <v>5261155879.656003</v>
      </c>
      <c r="C43" s="38">
        <v>1688875035.4578724</v>
      </c>
      <c r="D43" s="18"/>
    </row>
    <row r="44" spans="1:5" ht="18" customHeight="1">
      <c r="A44" s="3"/>
      <c r="B44" s="39"/>
    </row>
    <row r="46" spans="1:5" ht="18" customHeight="1">
      <c r="B46" s="40"/>
      <c r="C46" s="40"/>
      <c r="D46" s="40"/>
    </row>
  </sheetData>
  <mergeCells count="3">
    <mergeCell ref="A3:D3"/>
    <mergeCell ref="A5:D5"/>
    <mergeCell ref="A6:D6"/>
  </mergeCells>
  <printOptions horizontalCentered="1"/>
  <pageMargins left="0.25" right="0.25" top="0.52" bottom="0.59" header="0.35" footer="0.28000000000000003"/>
  <pageSetup scale="96" orientation="portrait" r:id="rId1"/>
  <headerFooter alignWithMargins="0">
    <oddFooter>&amp;C&amp;9   &amp;R&amp;9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topLeftCell="A31" zoomScaleNormal="100" workbookViewId="0">
      <selection activeCell="C47" sqref="C47"/>
    </sheetView>
  </sheetViews>
  <sheetFormatPr defaultRowHeight="18" customHeight="1"/>
  <cols>
    <col min="1" max="1" width="39" customWidth="1"/>
    <col min="2" max="2" width="16.88671875" style="3" bestFit="1" customWidth="1"/>
    <col min="3" max="3" width="14.5546875" style="3" customWidth="1"/>
    <col min="4" max="5" width="14.109375" style="3" customWidth="1"/>
    <col min="6" max="6" width="17.5546875" style="3" customWidth="1"/>
    <col min="7" max="7" width="9.109375" style="3"/>
    <col min="8" max="8" width="32.44140625" style="3" customWidth="1"/>
    <col min="9" max="10" width="9.109375" style="3"/>
  </cols>
  <sheetData>
    <row r="1" spans="1:7" ht="18" customHeight="1">
      <c r="A1" s="1" t="s">
        <v>0</v>
      </c>
      <c r="B1" s="41"/>
      <c r="C1" s="41"/>
      <c r="D1" s="41"/>
      <c r="E1" s="41"/>
      <c r="F1" s="41"/>
    </row>
    <row r="2" spans="1:7" ht="18" customHeight="1">
      <c r="A2" s="1" t="s">
        <v>41</v>
      </c>
      <c r="B2" s="41"/>
      <c r="C2" s="41"/>
      <c r="D2" s="41"/>
      <c r="E2" s="41"/>
      <c r="F2" s="41"/>
    </row>
    <row r="3" spans="1:7" ht="18" customHeight="1">
      <c r="A3" s="1" t="str">
        <f>Allocated!A3</f>
        <v>FOR THE 12 MONTHS ENDED JUNE 30, 2015</v>
      </c>
      <c r="B3" s="41"/>
      <c r="C3" s="41"/>
      <c r="D3" s="41"/>
      <c r="E3" s="41"/>
      <c r="F3" s="41"/>
    </row>
    <row r="4" spans="1:7" ht="12" customHeight="1"/>
    <row r="5" spans="1:7" ht="18" customHeight="1">
      <c r="A5" s="5"/>
      <c r="B5" s="42" t="s">
        <v>5</v>
      </c>
      <c r="C5" s="42" t="s">
        <v>6</v>
      </c>
      <c r="D5" s="42" t="s">
        <v>42</v>
      </c>
      <c r="E5" s="42" t="s">
        <v>43</v>
      </c>
      <c r="F5" s="43" t="s">
        <v>7</v>
      </c>
    </row>
    <row r="6" spans="1:7" ht="18" customHeight="1">
      <c r="A6" s="44" t="s">
        <v>44</v>
      </c>
      <c r="B6" s="45"/>
      <c r="C6" s="45"/>
      <c r="D6" s="45"/>
      <c r="E6" s="45"/>
      <c r="F6" s="46"/>
    </row>
    <row r="7" spans="1:7" ht="18" customHeight="1">
      <c r="A7" s="22" t="s">
        <v>8</v>
      </c>
      <c r="B7" s="10"/>
      <c r="C7" s="10"/>
      <c r="D7" s="10"/>
      <c r="E7" s="10"/>
      <c r="F7" s="11"/>
    </row>
    <row r="8" spans="1:7" ht="18" customHeight="1">
      <c r="A8" s="26" t="s">
        <v>9</v>
      </c>
      <c r="B8" s="19">
        <v>1925318203.2</v>
      </c>
      <c r="C8" s="19">
        <v>909115969.82999897</v>
      </c>
      <c r="D8" s="19">
        <v>0</v>
      </c>
      <c r="E8" s="19">
        <v>0</v>
      </c>
      <c r="F8" s="14">
        <f>SUM(B8:E8)</f>
        <v>2834434173.0299988</v>
      </c>
      <c r="G8" s="47"/>
    </row>
    <row r="9" spans="1:7" ht="18" customHeight="1">
      <c r="A9" s="26" t="s">
        <v>10</v>
      </c>
      <c r="B9" s="48">
        <v>322420.78000000003</v>
      </c>
      <c r="C9" s="48">
        <v>0</v>
      </c>
      <c r="D9" s="48">
        <v>0</v>
      </c>
      <c r="E9" s="48">
        <v>0</v>
      </c>
      <c r="F9" s="20">
        <f>SUM(B9:E9)</f>
        <v>322420.78000000003</v>
      </c>
      <c r="G9" s="47"/>
    </row>
    <row r="10" spans="1:7" ht="18" customHeight="1">
      <c r="A10" s="26" t="s">
        <v>11</v>
      </c>
      <c r="B10" s="48">
        <v>99588782.980000004</v>
      </c>
      <c r="C10" s="48">
        <v>0</v>
      </c>
      <c r="D10" s="48">
        <v>0</v>
      </c>
      <c r="E10" s="48">
        <v>0</v>
      </c>
      <c r="F10" s="20">
        <f>SUM(B10:E10)</f>
        <v>99588782.980000004</v>
      </c>
      <c r="G10" s="47"/>
    </row>
    <row r="11" spans="1:7" ht="18" customHeight="1">
      <c r="A11" s="26" t="s">
        <v>12</v>
      </c>
      <c r="B11" s="16">
        <v>88788187.739999995</v>
      </c>
      <c r="C11" s="17">
        <v>66168033.530000001</v>
      </c>
      <c r="D11" s="17">
        <v>0</v>
      </c>
      <c r="E11" s="17">
        <v>0</v>
      </c>
      <c r="F11" s="21">
        <f>SUM(B11:E11)</f>
        <v>154956221.26999998</v>
      </c>
      <c r="G11" s="47"/>
    </row>
    <row r="12" spans="1:7" ht="18" customHeight="1">
      <c r="A12" s="26" t="s">
        <v>13</v>
      </c>
      <c r="B12" s="19">
        <f>SUM(B8:B11)</f>
        <v>2114017594.7</v>
      </c>
      <c r="C12" s="19">
        <f>SUM(C8:C11)</f>
        <v>975284003.35999894</v>
      </c>
      <c r="D12" s="19">
        <f>SUM(D8:D11)</f>
        <v>0</v>
      </c>
      <c r="E12" s="19">
        <f>SUM(E8:E11)</f>
        <v>0</v>
      </c>
      <c r="F12" s="14">
        <f>SUM(F8:F11)</f>
        <v>3089301598.059999</v>
      </c>
      <c r="G12" s="47"/>
    </row>
    <row r="13" spans="1:7" ht="18" customHeight="1">
      <c r="A13" s="22" t="s">
        <v>14</v>
      </c>
      <c r="B13" s="10"/>
      <c r="C13" s="10"/>
      <c r="D13" s="10"/>
      <c r="E13" s="10"/>
      <c r="F13" s="11"/>
      <c r="G13" s="47"/>
    </row>
    <row r="14" spans="1:7" ht="18" customHeight="1">
      <c r="A14" s="22" t="s">
        <v>15</v>
      </c>
      <c r="B14" s="10"/>
      <c r="C14" s="10"/>
      <c r="D14" s="10"/>
      <c r="E14" s="10"/>
      <c r="F14" s="11"/>
      <c r="G14" s="47"/>
    </row>
    <row r="15" spans="1:7" ht="18" customHeight="1">
      <c r="A15" s="22" t="s">
        <v>16</v>
      </c>
      <c r="B15" s="10"/>
      <c r="C15" s="10"/>
      <c r="D15" s="10"/>
      <c r="E15" s="10"/>
      <c r="F15" s="11"/>
      <c r="G15" s="47"/>
    </row>
    <row r="16" spans="1:7" ht="18" customHeight="1">
      <c r="A16" s="22" t="s">
        <v>17</v>
      </c>
      <c r="B16" s="10"/>
      <c r="C16" s="10"/>
      <c r="D16" s="10"/>
      <c r="E16" s="10"/>
      <c r="F16" s="11"/>
      <c r="G16" s="47"/>
    </row>
    <row r="17" spans="1:7" ht="18" customHeight="1">
      <c r="A17" s="26" t="s">
        <v>18</v>
      </c>
      <c r="B17" s="19">
        <v>256930158.77000001</v>
      </c>
      <c r="C17" s="19">
        <v>0</v>
      </c>
      <c r="D17" s="19">
        <v>0</v>
      </c>
      <c r="E17" s="19">
        <v>0</v>
      </c>
      <c r="F17" s="14">
        <f>SUM(B17:E17)</f>
        <v>256930158.77000001</v>
      </c>
      <c r="G17" s="47"/>
    </row>
    <row r="18" spans="1:7" ht="18" customHeight="1">
      <c r="A18" s="26" t="s">
        <v>19</v>
      </c>
      <c r="B18" s="48">
        <v>431346431.41000003</v>
      </c>
      <c r="C18" s="48">
        <v>427010944.63</v>
      </c>
      <c r="D18" s="48">
        <v>0</v>
      </c>
      <c r="E18" s="48">
        <v>0</v>
      </c>
      <c r="F18" s="20">
        <f>SUM(B18:E18)</f>
        <v>858357376.03999996</v>
      </c>
      <c r="G18" s="47"/>
    </row>
    <row r="19" spans="1:7" ht="18" customHeight="1">
      <c r="A19" s="26" t="s">
        <v>20</v>
      </c>
      <c r="B19" s="48">
        <v>109757577.98999999</v>
      </c>
      <c r="C19" s="48">
        <v>0</v>
      </c>
      <c r="D19" s="48">
        <v>0</v>
      </c>
      <c r="E19" s="48">
        <v>0</v>
      </c>
      <c r="F19" s="20">
        <f>SUM(B19:E19)</f>
        <v>109757577.98999999</v>
      </c>
      <c r="G19" s="47"/>
    </row>
    <row r="20" spans="1:7" ht="18" customHeight="1">
      <c r="A20" s="26" t="s">
        <v>21</v>
      </c>
      <c r="B20" s="16">
        <v>-148179754.55000001</v>
      </c>
      <c r="C20" s="17">
        <v>0</v>
      </c>
      <c r="D20" s="17">
        <v>0</v>
      </c>
      <c r="E20" s="17">
        <v>0</v>
      </c>
      <c r="F20" s="21">
        <f>SUM(B20:E20)</f>
        <v>-148179754.55000001</v>
      </c>
      <c r="G20" s="47"/>
    </row>
    <row r="21" spans="1:7" ht="18" customHeight="1">
      <c r="A21" s="26" t="s">
        <v>22</v>
      </c>
      <c r="B21" s="19">
        <f>SUM(B17:B20)</f>
        <v>649854413.62000012</v>
      </c>
      <c r="C21" s="19">
        <f>SUM(C17:C20)</f>
        <v>427010944.63</v>
      </c>
      <c r="D21" s="19">
        <f>SUM(D17:D20)</f>
        <v>0</v>
      </c>
      <c r="E21" s="19">
        <f>SUM(E17:E20)</f>
        <v>0</v>
      </c>
      <c r="F21" s="14">
        <f>SUM(F17:F20)</f>
        <v>1076865358.25</v>
      </c>
      <c r="G21" s="47"/>
    </row>
    <row r="22" spans="1:7" ht="18" customHeight="1">
      <c r="A22" s="22" t="s">
        <v>23</v>
      </c>
      <c r="B22" s="10"/>
      <c r="C22" s="10"/>
      <c r="D22" s="10"/>
      <c r="E22" s="10"/>
      <c r="F22" s="11"/>
      <c r="G22" s="47"/>
    </row>
    <row r="23" spans="1:7" ht="18" customHeight="1">
      <c r="A23" s="26" t="s">
        <v>24</v>
      </c>
      <c r="B23" s="19">
        <v>111506225.40000001</v>
      </c>
      <c r="C23" s="19">
        <v>2062221.34</v>
      </c>
      <c r="D23" s="19">
        <v>0</v>
      </c>
      <c r="E23" s="19">
        <v>0</v>
      </c>
      <c r="F23" s="14">
        <f t="shared" ref="F23:F37" si="0">SUM(B23:E23)</f>
        <v>113568446.74000001</v>
      </c>
      <c r="G23" s="47"/>
    </row>
    <row r="24" spans="1:7" ht="18" customHeight="1">
      <c r="A24" s="26" t="s">
        <v>25</v>
      </c>
      <c r="B24" s="49">
        <v>21941673.27</v>
      </c>
      <c r="C24" s="10">
        <v>334.94</v>
      </c>
      <c r="D24" s="48">
        <v>0</v>
      </c>
      <c r="E24" s="48">
        <v>0</v>
      </c>
      <c r="F24" s="20">
        <f t="shared" si="0"/>
        <v>21942008.210000001</v>
      </c>
      <c r="G24" s="47"/>
    </row>
    <row r="25" spans="1:7" ht="18" customHeight="1">
      <c r="A25" s="26" t="s">
        <v>26</v>
      </c>
      <c r="B25" s="49">
        <v>80373355.569999993</v>
      </c>
      <c r="C25" s="10">
        <v>50493245.539999902</v>
      </c>
      <c r="D25" s="48">
        <v>0</v>
      </c>
      <c r="E25" s="48">
        <v>0</v>
      </c>
      <c r="F25" s="20">
        <f t="shared" si="0"/>
        <v>130866601.1099999</v>
      </c>
      <c r="G25" s="47"/>
    </row>
    <row r="26" spans="1:7" ht="18" customHeight="1">
      <c r="A26" s="12" t="s">
        <v>27</v>
      </c>
      <c r="B26" s="49">
        <v>38315173.359999999</v>
      </c>
      <c r="C26" s="10">
        <v>20288899.849999901</v>
      </c>
      <c r="D26" s="10">
        <v>30419380.219999999</v>
      </c>
      <c r="E26" s="48">
        <v>0</v>
      </c>
      <c r="F26" s="20">
        <f t="shared" si="0"/>
        <v>89023453.429999903</v>
      </c>
      <c r="G26" s="47"/>
    </row>
    <row r="27" spans="1:7" ht="18" customHeight="1">
      <c r="A27" s="26" t="s">
        <v>28</v>
      </c>
      <c r="B27" s="49">
        <v>17348770.109999999</v>
      </c>
      <c r="C27" s="10">
        <v>5165714.22</v>
      </c>
      <c r="D27" s="10">
        <v>2896457.98999999</v>
      </c>
      <c r="E27" s="48">
        <v>0</v>
      </c>
      <c r="F27" s="20">
        <f t="shared" si="0"/>
        <v>25410942.319999989</v>
      </c>
      <c r="G27" s="47"/>
    </row>
    <row r="28" spans="1:7" ht="18" customHeight="1">
      <c r="A28" s="26" t="s">
        <v>29</v>
      </c>
      <c r="B28" s="49">
        <v>97536360.529999897</v>
      </c>
      <c r="C28" s="10">
        <v>9216670.1699999906</v>
      </c>
      <c r="D28" s="48">
        <v>0</v>
      </c>
      <c r="E28" s="48">
        <v>0</v>
      </c>
      <c r="F28" s="20">
        <f t="shared" si="0"/>
        <v>106753030.69999988</v>
      </c>
      <c r="G28" s="47"/>
    </row>
    <row r="29" spans="1:7" ht="18" customHeight="1">
      <c r="A29" s="12" t="s">
        <v>30</v>
      </c>
      <c r="B29" s="49">
        <v>43952254.759999998</v>
      </c>
      <c r="C29" s="10">
        <v>17296796.9799999</v>
      </c>
      <c r="D29" s="10">
        <v>99684883</v>
      </c>
      <c r="E29" s="48">
        <v>0</v>
      </c>
      <c r="F29" s="20">
        <f t="shared" si="0"/>
        <v>160933934.73999989</v>
      </c>
      <c r="G29" s="47"/>
    </row>
    <row r="30" spans="1:7" ht="18" customHeight="1">
      <c r="A30" s="26" t="s">
        <v>31</v>
      </c>
      <c r="B30" s="49">
        <v>245039846.68000001</v>
      </c>
      <c r="C30" s="10">
        <v>108093765.219999</v>
      </c>
      <c r="D30" s="10">
        <v>21279476.18</v>
      </c>
      <c r="E30" s="48">
        <v>0</v>
      </c>
      <c r="F30" s="20">
        <f t="shared" si="0"/>
        <v>374413088.07999903</v>
      </c>
      <c r="G30" s="47"/>
    </row>
    <row r="31" spans="1:7" ht="18" customHeight="1">
      <c r="A31" s="26" t="s">
        <v>32</v>
      </c>
      <c r="B31" s="49">
        <v>24919232.960000001</v>
      </c>
      <c r="C31" s="10">
        <v>2350358.44</v>
      </c>
      <c r="D31" s="10">
        <v>29552006.1199999</v>
      </c>
      <c r="E31" s="48">
        <v>0</v>
      </c>
      <c r="F31" s="20">
        <f t="shared" si="0"/>
        <v>56821597.519999906</v>
      </c>
      <c r="G31" s="47"/>
    </row>
    <row r="32" spans="1:7" ht="18" customHeight="1">
      <c r="A32" s="26" t="s">
        <v>33</v>
      </c>
      <c r="B32" s="49">
        <v>19191741.16</v>
      </c>
      <c r="C32" s="48">
        <v>0</v>
      </c>
      <c r="D32" s="48">
        <v>0</v>
      </c>
      <c r="E32" s="48">
        <v>0</v>
      </c>
      <c r="F32" s="20">
        <f t="shared" si="0"/>
        <v>19191741.16</v>
      </c>
      <c r="G32" s="47"/>
    </row>
    <row r="33" spans="1:8" ht="18" customHeight="1">
      <c r="A33" s="12" t="s">
        <v>34</v>
      </c>
      <c r="B33" s="49">
        <v>-55256043.789999999</v>
      </c>
      <c r="C33" s="10">
        <v>-45370.199999999903</v>
      </c>
      <c r="D33" s="48">
        <v>0</v>
      </c>
      <c r="E33" s="48">
        <v>0</v>
      </c>
      <c r="F33" s="20">
        <f t="shared" si="0"/>
        <v>-55301413.990000002</v>
      </c>
      <c r="G33" s="47"/>
    </row>
    <row r="34" spans="1:8" ht="18" customHeight="1">
      <c r="A34" s="26" t="s">
        <v>35</v>
      </c>
      <c r="B34" s="49">
        <v>98617014.299999997</v>
      </c>
      <c r="C34" s="48">
        <v>0</v>
      </c>
      <c r="D34" s="48">
        <v>0</v>
      </c>
      <c r="E34" s="48">
        <v>0</v>
      </c>
      <c r="F34" s="20">
        <f t="shared" si="0"/>
        <v>98617014.299999997</v>
      </c>
      <c r="G34" s="47"/>
    </row>
    <row r="35" spans="1:8" ht="18" customHeight="1">
      <c r="A35" s="26" t="s">
        <v>36</v>
      </c>
      <c r="B35" s="49">
        <v>203706146.00999999</v>
      </c>
      <c r="C35" s="10">
        <v>97861464.589999899</v>
      </c>
      <c r="D35" s="10">
        <v>5177950.91</v>
      </c>
      <c r="E35" s="48">
        <v>0</v>
      </c>
      <c r="F35" s="20">
        <f t="shared" si="0"/>
        <v>306745561.50999993</v>
      </c>
      <c r="G35" s="47"/>
    </row>
    <row r="36" spans="1:8" ht="18" customHeight="1">
      <c r="A36" s="26" t="s">
        <v>37</v>
      </c>
      <c r="B36" s="48">
        <v>2.2737367544323201E-13</v>
      </c>
      <c r="C36" s="48">
        <v>2.2737367544323201E-13</v>
      </c>
      <c r="D36" s="48">
        <v>0</v>
      </c>
      <c r="E36" s="48">
        <v>0</v>
      </c>
      <c r="F36" s="20">
        <f t="shared" si="0"/>
        <v>4.5474735088646402E-13</v>
      </c>
      <c r="G36" s="47"/>
    </row>
    <row r="37" spans="1:8" ht="18" customHeight="1">
      <c r="A37" s="26" t="s">
        <v>38</v>
      </c>
      <c r="B37" s="16">
        <v>115290919.799999</v>
      </c>
      <c r="C37" s="50">
        <v>60403174.759999998</v>
      </c>
      <c r="D37" s="50">
        <v>35000</v>
      </c>
      <c r="E37" s="17">
        <v>0</v>
      </c>
      <c r="F37" s="21">
        <f t="shared" si="0"/>
        <v>175729094.55999899</v>
      </c>
      <c r="G37" s="47"/>
    </row>
    <row r="38" spans="1:8" ht="18" customHeight="1">
      <c r="A38" s="22" t="s">
        <v>39</v>
      </c>
      <c r="B38" s="19">
        <f>SUM(B21:B37)</f>
        <v>1712337083.7399991</v>
      </c>
      <c r="C38" s="19">
        <f>SUM(C21:C37)</f>
        <v>800198220.47999859</v>
      </c>
      <c r="D38" s="19">
        <f>SUM(D21:D37)</f>
        <v>189045154.41999987</v>
      </c>
      <c r="E38" s="19">
        <f>SUM(E21:E37)</f>
        <v>0</v>
      </c>
      <c r="F38" s="14">
        <f>SUM(F21:F37)</f>
        <v>2701580458.639997</v>
      </c>
      <c r="G38" s="47"/>
    </row>
    <row r="39" spans="1:8" ht="12" customHeight="1">
      <c r="A39" s="26"/>
      <c r="B39" s="10"/>
      <c r="C39" s="10"/>
      <c r="D39" s="10"/>
      <c r="E39" s="10"/>
      <c r="F39" s="11"/>
      <c r="G39" s="47"/>
    </row>
    <row r="40" spans="1:8" ht="18" customHeight="1">
      <c r="A40" s="31" t="s">
        <v>40</v>
      </c>
      <c r="B40" s="51">
        <f>B12-B38</f>
        <v>401680510.96000099</v>
      </c>
      <c r="C40" s="51">
        <f>C12-C38</f>
        <v>175085782.88000035</v>
      </c>
      <c r="D40" s="51">
        <f>D12-D38</f>
        <v>-189045154.41999987</v>
      </c>
      <c r="E40" s="51">
        <f>E12-E38</f>
        <v>0</v>
      </c>
      <c r="F40" s="52">
        <f>F12-F38</f>
        <v>387721139.42000198</v>
      </c>
      <c r="G40" s="47"/>
      <c r="H40" s="53"/>
    </row>
    <row r="41" spans="1:8" ht="13.5" customHeight="1">
      <c r="A41" s="26"/>
      <c r="B41" s="10"/>
      <c r="C41" s="10"/>
      <c r="D41" s="10"/>
      <c r="E41" s="10"/>
      <c r="F41" s="11"/>
      <c r="G41" s="47"/>
    </row>
    <row r="42" spans="1:8" ht="18" customHeight="1">
      <c r="A42" s="31" t="s">
        <v>45</v>
      </c>
      <c r="B42" s="10"/>
      <c r="C42" s="10"/>
      <c r="D42" s="10"/>
      <c r="E42" s="10"/>
      <c r="F42" s="11"/>
      <c r="G42" s="47"/>
    </row>
    <row r="43" spans="1:8" ht="18" customHeight="1">
      <c r="A43" s="26" t="s">
        <v>46</v>
      </c>
      <c r="B43" s="19">
        <v>0</v>
      </c>
      <c r="C43" s="19">
        <v>0</v>
      </c>
      <c r="D43" s="19">
        <v>0</v>
      </c>
      <c r="E43" s="19">
        <v>-96812157.030000001</v>
      </c>
      <c r="F43" s="14">
        <f>SUM(B43:E43)</f>
        <v>-96812157.030000001</v>
      </c>
      <c r="G43" s="47"/>
    </row>
    <row r="44" spans="1:8" ht="18" customHeight="1">
      <c r="A44" s="54" t="s">
        <v>47</v>
      </c>
      <c r="B44" s="49">
        <v>0</v>
      </c>
      <c r="C44" s="48">
        <v>0</v>
      </c>
      <c r="D44" s="48">
        <v>0</v>
      </c>
      <c r="E44" s="48">
        <v>255036431.39999998</v>
      </c>
      <c r="F44" s="20">
        <f>SUM(B44:E44)</f>
        <v>255036431.39999998</v>
      </c>
      <c r="G44" s="47"/>
    </row>
    <row r="45" spans="1:8" ht="18" customHeight="1">
      <c r="A45" s="54" t="s">
        <v>48</v>
      </c>
      <c r="B45" s="16">
        <v>0</v>
      </c>
      <c r="C45" s="17">
        <v>0</v>
      </c>
      <c r="D45" s="17">
        <v>0</v>
      </c>
      <c r="E45" s="17">
        <v>0</v>
      </c>
      <c r="F45" s="21">
        <v>0</v>
      </c>
      <c r="G45" s="47"/>
    </row>
    <row r="46" spans="1:8" ht="18" customHeight="1">
      <c r="A46" s="31" t="s">
        <v>49</v>
      </c>
      <c r="B46" s="19">
        <f>SUM(B43:B45)</f>
        <v>0</v>
      </c>
      <c r="C46" s="19">
        <f>SUM(C43:C45)</f>
        <v>0</v>
      </c>
      <c r="D46" s="19">
        <f>SUM(D43:D45)</f>
        <v>0</v>
      </c>
      <c r="E46" s="19">
        <f>SUM(E43:E45)</f>
        <v>158224274.36999997</v>
      </c>
      <c r="F46" s="14">
        <f>SUM(F43:F45)</f>
        <v>158224274.36999997</v>
      </c>
      <c r="G46" s="47"/>
    </row>
    <row r="47" spans="1:8" ht="18" customHeight="1">
      <c r="A47" s="26"/>
      <c r="B47" s="10"/>
      <c r="C47" s="10"/>
      <c r="D47" s="10"/>
      <c r="E47" s="10"/>
      <c r="F47" s="11"/>
      <c r="G47" s="47"/>
    </row>
    <row r="48" spans="1:8" ht="18" customHeight="1">
      <c r="A48" s="55" t="s">
        <v>50</v>
      </c>
      <c r="B48" s="56">
        <f>B40-B46</f>
        <v>401680510.96000099</v>
      </c>
      <c r="C48" s="56">
        <f>C40-C46</f>
        <v>175085782.88000035</v>
      </c>
      <c r="D48" s="56">
        <f>D40-D46</f>
        <v>-189045154.41999987</v>
      </c>
      <c r="E48" s="56">
        <f>E40-E46</f>
        <v>-158224274.36999997</v>
      </c>
      <c r="F48" s="57">
        <f>F40-F46</f>
        <v>229496865.05000201</v>
      </c>
      <c r="G48" s="47"/>
    </row>
    <row r="49" spans="1:7" ht="9.9" customHeight="1">
      <c r="A49" s="58"/>
      <c r="B49" s="59"/>
      <c r="C49" s="59"/>
      <c r="D49" s="59"/>
      <c r="E49" s="59"/>
      <c r="F49" s="60"/>
      <c r="G49" s="47"/>
    </row>
    <row r="50" spans="1:7" ht="18" customHeight="1">
      <c r="G50" s="47"/>
    </row>
    <row r="51" spans="1:7" ht="18" customHeight="1">
      <c r="G51" s="47"/>
    </row>
    <row r="52" spans="1:7" ht="18" customHeight="1">
      <c r="G52" s="47"/>
    </row>
    <row r="53" spans="1:7" ht="18" customHeight="1">
      <c r="G53" s="47"/>
    </row>
    <row r="54" spans="1:7" ht="18" customHeight="1">
      <c r="G54" s="47"/>
    </row>
    <row r="55" spans="1:7" ht="18" customHeight="1">
      <c r="G55" s="47"/>
    </row>
    <row r="56" spans="1:7" ht="18" customHeight="1">
      <c r="G56" s="47"/>
    </row>
    <row r="57" spans="1:7" ht="18" customHeight="1">
      <c r="G57" s="47"/>
    </row>
    <row r="58" spans="1:7" ht="18" customHeight="1">
      <c r="G58" s="47"/>
    </row>
    <row r="59" spans="1:7" ht="18" customHeight="1">
      <c r="G59" s="47"/>
    </row>
    <row r="60" spans="1:7" ht="18" customHeight="1">
      <c r="G60" s="47"/>
    </row>
    <row r="61" spans="1:7" ht="18" customHeight="1">
      <c r="G61" s="47"/>
    </row>
    <row r="62" spans="1:7" ht="18" customHeight="1">
      <c r="G62" s="47"/>
    </row>
    <row r="63" spans="1:7" ht="18" customHeight="1">
      <c r="G63" s="47"/>
    </row>
    <row r="64" spans="1:7" ht="18" customHeight="1">
      <c r="G64" s="47"/>
    </row>
    <row r="65" spans="7:7" ht="18" customHeight="1">
      <c r="G65" s="47"/>
    </row>
    <row r="66" spans="7:7" ht="18" customHeight="1">
      <c r="G66" s="47"/>
    </row>
    <row r="67" spans="7:7" ht="18" customHeight="1">
      <c r="G67" s="47"/>
    </row>
    <row r="68" spans="7:7" ht="18" customHeight="1">
      <c r="G68" s="47"/>
    </row>
    <row r="69" spans="7:7" ht="18" customHeight="1">
      <c r="G69" s="47"/>
    </row>
  </sheetData>
  <printOptions horizontalCentered="1"/>
  <pageMargins left="0.25" right="0.25" top="0.52" bottom="0.6" header="0.35" footer="0.27"/>
  <pageSetup scale="85" orientation="portrait" r:id="rId1"/>
  <headerFooter alignWithMargins="0">
    <oddFooter>&amp;R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1"/>
  <sheetViews>
    <sheetView zoomScale="115" zoomScaleNormal="115" workbookViewId="0">
      <pane ySplit="4" topLeftCell="A30" activePane="bottomLeft" state="frozen"/>
      <selection activeCell="C47" sqref="C47"/>
      <selection pane="bottomLeft" activeCell="C47" sqref="C47"/>
    </sheetView>
  </sheetViews>
  <sheetFormatPr defaultColWidth="9.109375" defaultRowHeight="15" customHeight="1" outlineLevelCol="1"/>
  <cols>
    <col min="1" max="1" width="51" style="111" customWidth="1"/>
    <col min="2" max="4" width="14.44140625" style="117" customWidth="1" collapsed="1"/>
    <col min="5" max="5" width="14.44140625" style="117" hidden="1" customWidth="1" outlineLevel="1"/>
    <col min="6" max="6" width="15.5546875" style="117" hidden="1" customWidth="1" outlineLevel="1"/>
    <col min="7" max="7" width="16.33203125" style="117" hidden="1" customWidth="1" outlineLevel="1"/>
    <col min="8" max="8" width="15.5546875" style="117" hidden="1" customWidth="1" outlineLevel="1"/>
    <col min="9" max="9" width="14.44140625" style="117" customWidth="1" collapsed="1"/>
    <col min="10" max="10" width="4.44140625" style="117" customWidth="1"/>
    <col min="11" max="11" width="9.109375" style="63"/>
    <col min="12" max="12" width="20.33203125" style="63" hidden="1" customWidth="1"/>
    <col min="13" max="13" width="13.6640625" style="63" hidden="1" customWidth="1"/>
    <col min="14" max="15" width="0" style="63" hidden="1" customWidth="1"/>
    <col min="16" max="16384" width="9.109375" style="63"/>
  </cols>
  <sheetData>
    <row r="1" spans="1:13" ht="15" customHeight="1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2"/>
      <c r="L1" s="64" t="s">
        <v>51</v>
      </c>
    </row>
    <row r="2" spans="1:13" ht="15" customHeight="1">
      <c r="A2" s="61" t="s">
        <v>52</v>
      </c>
      <c r="B2" s="61"/>
      <c r="C2" s="61"/>
      <c r="D2" s="61"/>
      <c r="E2" s="61"/>
      <c r="F2" s="61"/>
      <c r="G2" s="61"/>
      <c r="H2" s="61"/>
      <c r="I2" s="61"/>
      <c r="J2" s="62"/>
      <c r="L2" s="64" t="s">
        <v>65</v>
      </c>
    </row>
    <row r="3" spans="1:13" ht="15" customHeight="1">
      <c r="A3" s="61" t="str">
        <f>Allocated!A3</f>
        <v>FOR THE 12 MONTHS ENDED JUNE 30, 2015</v>
      </c>
      <c r="B3" s="61"/>
      <c r="C3" s="61"/>
      <c r="D3" s="61"/>
      <c r="E3" s="61"/>
      <c r="F3" s="61"/>
      <c r="G3" s="61"/>
      <c r="H3" s="61"/>
      <c r="I3" s="61"/>
      <c r="J3" s="62"/>
      <c r="L3" s="64" t="s">
        <v>53</v>
      </c>
    </row>
    <row r="4" spans="1:13" ht="15" customHeight="1">
      <c r="A4" s="65" t="s">
        <v>54</v>
      </c>
      <c r="B4" s="66" t="s">
        <v>5</v>
      </c>
      <c r="C4" s="66" t="s">
        <v>6</v>
      </c>
      <c r="D4" s="66" t="s">
        <v>42</v>
      </c>
      <c r="E4" s="67" t="s">
        <v>55</v>
      </c>
      <c r="F4" s="67" t="s">
        <v>56</v>
      </c>
      <c r="G4" s="68" t="s">
        <v>57</v>
      </c>
      <c r="H4" s="68" t="s">
        <v>58</v>
      </c>
      <c r="I4" s="66" t="s">
        <v>59</v>
      </c>
      <c r="J4" s="66"/>
      <c r="L4" s="64" t="s">
        <v>60</v>
      </c>
    </row>
    <row r="5" spans="1:13" ht="15" customHeight="1">
      <c r="A5" s="69" t="s">
        <v>61</v>
      </c>
      <c r="B5" s="70"/>
      <c r="C5" s="70"/>
      <c r="D5" s="70"/>
      <c r="E5" s="70"/>
      <c r="F5" s="70"/>
      <c r="G5" s="70"/>
      <c r="H5" s="70"/>
      <c r="I5" s="70"/>
      <c r="J5" s="70"/>
      <c r="L5" s="64" t="s">
        <v>62</v>
      </c>
    </row>
    <row r="6" spans="1:13" ht="15" customHeight="1">
      <c r="A6" s="71" t="s">
        <v>63</v>
      </c>
      <c r="B6" s="70"/>
      <c r="C6" s="70"/>
      <c r="D6" s="70"/>
      <c r="E6" s="70"/>
      <c r="F6" s="70"/>
      <c r="G6" s="70"/>
      <c r="H6" s="70"/>
      <c r="I6" s="70"/>
      <c r="J6" s="70"/>
    </row>
    <row r="7" spans="1:13" ht="15" customHeight="1">
      <c r="A7" s="73" t="s">
        <v>64</v>
      </c>
      <c r="B7" s="74">
        <v>956717480.799999</v>
      </c>
      <c r="C7" s="74">
        <v>0</v>
      </c>
      <c r="D7" s="74">
        <v>0</v>
      </c>
      <c r="E7" s="75">
        <v>0</v>
      </c>
      <c r="F7" s="75">
        <v>0</v>
      </c>
      <c r="G7" s="75">
        <v>956717480.799999</v>
      </c>
      <c r="H7" s="75">
        <v>0</v>
      </c>
      <c r="I7" s="74">
        <f>G7+H7</f>
        <v>956717480.799999</v>
      </c>
      <c r="J7" s="74"/>
      <c r="L7" s="77" t="s">
        <v>65</v>
      </c>
      <c r="M7" s="78">
        <v>195398.71</v>
      </c>
    </row>
    <row r="8" spans="1:13" ht="15" customHeight="1">
      <c r="A8" s="73" t="s">
        <v>66</v>
      </c>
      <c r="B8" s="74">
        <v>942806925.63999903</v>
      </c>
      <c r="C8" s="74">
        <v>0</v>
      </c>
      <c r="D8" s="74">
        <v>0</v>
      </c>
      <c r="E8" s="75">
        <v>0</v>
      </c>
      <c r="F8" s="75">
        <v>0</v>
      </c>
      <c r="G8" s="75">
        <v>942806925.63999903</v>
      </c>
      <c r="H8" s="75">
        <v>0</v>
      </c>
      <c r="I8" s="74">
        <f t="shared" ref="I8:I34" si="0">G8+H8</f>
        <v>942806925.63999903</v>
      </c>
      <c r="J8" s="74"/>
      <c r="L8" s="77" t="s">
        <v>67</v>
      </c>
      <c r="M8" s="78">
        <v>18817.689999999999</v>
      </c>
    </row>
    <row r="9" spans="1:13" ht="15" customHeight="1">
      <c r="A9" s="73" t="s">
        <v>68</v>
      </c>
      <c r="B9" s="74">
        <v>19688863.359999999</v>
      </c>
      <c r="C9" s="74">
        <v>0</v>
      </c>
      <c r="D9" s="74">
        <v>0</v>
      </c>
      <c r="E9" s="75">
        <v>0</v>
      </c>
      <c r="F9" s="75">
        <v>0</v>
      </c>
      <c r="G9" s="75">
        <v>19688863.359999999</v>
      </c>
      <c r="H9" s="75">
        <v>0</v>
      </c>
      <c r="I9" s="74">
        <f t="shared" si="0"/>
        <v>19688863.359999999</v>
      </c>
      <c r="J9" s="74"/>
      <c r="L9" s="77" t="s">
        <v>69</v>
      </c>
      <c r="M9" s="78">
        <v>380698.54</v>
      </c>
    </row>
    <row r="10" spans="1:13" ht="15" customHeight="1">
      <c r="A10" s="73" t="s">
        <v>70</v>
      </c>
      <c r="B10" s="74">
        <v>0</v>
      </c>
      <c r="C10" s="74">
        <v>0</v>
      </c>
      <c r="D10" s="74">
        <v>0</v>
      </c>
      <c r="E10" s="75">
        <v>0</v>
      </c>
      <c r="F10" s="75">
        <v>0</v>
      </c>
      <c r="G10" s="75">
        <v>0</v>
      </c>
      <c r="H10" s="75">
        <v>0</v>
      </c>
      <c r="I10" s="74">
        <f t="shared" si="0"/>
        <v>0</v>
      </c>
      <c r="J10" s="74"/>
      <c r="L10" s="77" t="s">
        <v>72</v>
      </c>
      <c r="M10" s="78">
        <v>146714.82</v>
      </c>
    </row>
    <row r="11" spans="1:13" ht="15" customHeight="1">
      <c r="A11" s="73" t="s">
        <v>73</v>
      </c>
      <c r="B11" s="74">
        <v>0</v>
      </c>
      <c r="C11" s="74">
        <v>0</v>
      </c>
      <c r="D11" s="74">
        <v>0</v>
      </c>
      <c r="E11" s="75">
        <v>0</v>
      </c>
      <c r="F11" s="75">
        <v>0</v>
      </c>
      <c r="G11" s="75">
        <v>0</v>
      </c>
      <c r="H11" s="75">
        <v>0</v>
      </c>
      <c r="I11" s="74">
        <f t="shared" si="0"/>
        <v>0</v>
      </c>
      <c r="J11" s="74"/>
      <c r="L11" s="77" t="s">
        <v>74</v>
      </c>
      <c r="M11" s="78">
        <v>141821.18</v>
      </c>
    </row>
    <row r="12" spans="1:13" ht="15" customHeight="1">
      <c r="A12" s="73" t="s">
        <v>71</v>
      </c>
      <c r="B12" s="74">
        <v>6104933.3999999901</v>
      </c>
      <c r="C12" s="74">
        <v>0</v>
      </c>
      <c r="D12" s="74">
        <v>0</v>
      </c>
      <c r="E12" s="75">
        <v>0</v>
      </c>
      <c r="F12" s="75">
        <v>0</v>
      </c>
      <c r="G12" s="75">
        <v>6104933.3999999901</v>
      </c>
      <c r="H12" s="75">
        <v>0</v>
      </c>
      <c r="I12" s="74">
        <f>B12</f>
        <v>6104933.3999999901</v>
      </c>
      <c r="J12" s="74"/>
      <c r="L12" s="77" t="s">
        <v>75</v>
      </c>
      <c r="M12" s="78">
        <v>212869.82</v>
      </c>
    </row>
    <row r="13" spans="1:13" ht="15" customHeight="1">
      <c r="A13" s="73" t="s">
        <v>76</v>
      </c>
      <c r="B13" s="74">
        <v>0</v>
      </c>
      <c r="C13" s="74">
        <v>597506624.61000001</v>
      </c>
      <c r="D13" s="74">
        <v>0</v>
      </c>
      <c r="E13" s="75">
        <v>0</v>
      </c>
      <c r="F13" s="75">
        <v>0</v>
      </c>
      <c r="G13" s="75">
        <v>0</v>
      </c>
      <c r="H13" s="75">
        <v>597506624.61000001</v>
      </c>
      <c r="I13" s="74">
        <f t="shared" si="0"/>
        <v>597506624.61000001</v>
      </c>
      <c r="J13" s="74"/>
      <c r="L13" s="79"/>
      <c r="M13" s="80">
        <f>SUM(M7:M12)</f>
        <v>1096320.76</v>
      </c>
    </row>
    <row r="14" spans="1:13" ht="12" customHeight="1">
      <c r="A14" s="73" t="s">
        <v>77</v>
      </c>
      <c r="B14" s="74">
        <v>0</v>
      </c>
      <c r="C14" s="74">
        <v>293734831.85000002</v>
      </c>
      <c r="D14" s="74">
        <v>0</v>
      </c>
      <c r="E14" s="75">
        <v>0</v>
      </c>
      <c r="F14" s="75">
        <v>0</v>
      </c>
      <c r="G14" s="75">
        <v>0</v>
      </c>
      <c r="H14" s="75">
        <v>293734831.85000002</v>
      </c>
      <c r="I14" s="74">
        <f t="shared" si="0"/>
        <v>293734831.85000002</v>
      </c>
      <c r="J14" s="74"/>
      <c r="L14" s="76"/>
      <c r="M14" s="81">
        <v>4399989.1900000004</v>
      </c>
    </row>
    <row r="15" spans="1:13" ht="15" customHeight="1">
      <c r="A15" s="82" t="s">
        <v>78</v>
      </c>
      <c r="B15" s="74">
        <v>0</v>
      </c>
      <c r="C15" s="74">
        <v>17874513.3699999</v>
      </c>
      <c r="D15" s="74">
        <v>0</v>
      </c>
      <c r="E15" s="75">
        <v>0</v>
      </c>
      <c r="F15" s="75">
        <v>0</v>
      </c>
      <c r="G15" s="75">
        <v>0</v>
      </c>
      <c r="H15" s="75">
        <v>17874513.3699999</v>
      </c>
      <c r="I15" s="74">
        <f t="shared" si="0"/>
        <v>17874513.3699999</v>
      </c>
      <c r="J15" s="74"/>
      <c r="L15" s="76"/>
      <c r="M15" s="81">
        <v>1861.99</v>
      </c>
    </row>
    <row r="16" spans="1:13" ht="15" customHeight="1">
      <c r="A16" s="73" t="s">
        <v>79</v>
      </c>
      <c r="B16" s="83">
        <v>1925318203.2</v>
      </c>
      <c r="C16" s="83">
        <v>909115969.82999897</v>
      </c>
      <c r="D16" s="83">
        <v>0</v>
      </c>
      <c r="E16" s="84">
        <v>0</v>
      </c>
      <c r="F16" s="84">
        <v>0</v>
      </c>
      <c r="G16" s="84">
        <v>1925318203.2</v>
      </c>
      <c r="H16" s="84">
        <v>909115969.82999897</v>
      </c>
      <c r="I16" s="83">
        <f t="shared" ref="I16" si="1">SUM(I7:I15)</f>
        <v>2834434173.0299978</v>
      </c>
      <c r="J16" s="85"/>
      <c r="L16" s="76">
        <v>2146568964.02</v>
      </c>
      <c r="M16" s="81">
        <v>-19370.349999999999</v>
      </c>
    </row>
    <row r="17" spans="1:13" ht="12.75" customHeight="1">
      <c r="A17" s="86" t="s">
        <v>80</v>
      </c>
      <c r="B17" s="74"/>
      <c r="C17" s="74"/>
      <c r="D17" s="74"/>
      <c r="E17"/>
      <c r="F17"/>
      <c r="G17"/>
      <c r="H17"/>
      <c r="I17" s="74"/>
      <c r="J17" s="74"/>
      <c r="L17" s="72" t="e">
        <f>+L16-#REF!</f>
        <v>#REF!</v>
      </c>
      <c r="M17" s="81">
        <v>143548.82999999999</v>
      </c>
    </row>
    <row r="18" spans="1:13" ht="15" customHeight="1">
      <c r="A18" s="82" t="s">
        <v>81</v>
      </c>
      <c r="B18" s="74">
        <v>322420.78000000003</v>
      </c>
      <c r="C18" s="74">
        <v>0</v>
      </c>
      <c r="D18" s="74">
        <v>0</v>
      </c>
      <c r="E18" s="75">
        <v>0</v>
      </c>
      <c r="F18" s="75">
        <v>0</v>
      </c>
      <c r="G18" s="75">
        <v>322420.78000000003</v>
      </c>
      <c r="H18" s="75">
        <v>0</v>
      </c>
      <c r="I18" s="74">
        <f t="shared" si="0"/>
        <v>322420.78000000003</v>
      </c>
      <c r="J18" s="74"/>
      <c r="L18" s="76"/>
      <c r="M18" s="81">
        <v>15614.02</v>
      </c>
    </row>
    <row r="19" spans="1:13" ht="15" customHeight="1">
      <c r="A19" s="73" t="s">
        <v>82</v>
      </c>
      <c r="B19" s="83">
        <v>322420.78000000003</v>
      </c>
      <c r="C19" s="83">
        <v>0</v>
      </c>
      <c r="D19" s="83">
        <v>0</v>
      </c>
      <c r="E19" s="84">
        <v>0</v>
      </c>
      <c r="F19" s="84">
        <v>0</v>
      </c>
      <c r="G19" s="84">
        <v>322420.78000000003</v>
      </c>
      <c r="H19" s="84">
        <v>0</v>
      </c>
      <c r="I19" s="83">
        <f t="shared" si="0"/>
        <v>322420.78000000003</v>
      </c>
      <c r="J19" s="85"/>
      <c r="L19" s="76"/>
      <c r="M19" s="81">
        <v>-1659532.72</v>
      </c>
    </row>
    <row r="20" spans="1:13" ht="15" customHeight="1">
      <c r="A20" s="86" t="s">
        <v>83</v>
      </c>
      <c r="B20" s="74"/>
      <c r="C20" s="74"/>
      <c r="D20" s="74"/>
      <c r="E20"/>
      <c r="F20"/>
      <c r="G20"/>
      <c r="H20"/>
      <c r="I20" s="74"/>
      <c r="J20" s="74"/>
      <c r="L20" s="72"/>
      <c r="M20" s="81">
        <v>215913.96</v>
      </c>
    </row>
    <row r="21" spans="1:13" ht="15" customHeight="1">
      <c r="A21" s="73" t="s">
        <v>84</v>
      </c>
      <c r="B21" s="74">
        <v>33326088.02</v>
      </c>
      <c r="C21" s="74">
        <v>0</v>
      </c>
      <c r="D21" s="74">
        <v>0</v>
      </c>
      <c r="E21" s="75">
        <v>0</v>
      </c>
      <c r="F21" s="75">
        <v>0</v>
      </c>
      <c r="G21" s="75">
        <v>33326088.02</v>
      </c>
      <c r="H21" s="75">
        <v>0</v>
      </c>
      <c r="I21" s="74">
        <f t="shared" si="0"/>
        <v>33326088.02</v>
      </c>
      <c r="J21" s="74"/>
      <c r="L21" s="76"/>
      <c r="M21" s="81">
        <v>3216382.36</v>
      </c>
    </row>
    <row r="22" spans="1:13" ht="15" customHeight="1">
      <c r="A22" s="82" t="s">
        <v>85</v>
      </c>
      <c r="B22" s="74">
        <v>66262694.959999897</v>
      </c>
      <c r="C22" s="74">
        <v>0</v>
      </c>
      <c r="D22" s="74">
        <v>0</v>
      </c>
      <c r="E22" s="75">
        <v>0</v>
      </c>
      <c r="F22" s="75">
        <v>0</v>
      </c>
      <c r="G22" s="75">
        <v>66262694.959999897</v>
      </c>
      <c r="H22" s="75">
        <v>0</v>
      </c>
      <c r="I22" s="74">
        <f t="shared" si="0"/>
        <v>66262694.959999897</v>
      </c>
      <c r="J22" s="74"/>
      <c r="L22" s="76"/>
      <c r="M22" s="81">
        <v>75473.350000000006</v>
      </c>
    </row>
    <row r="23" spans="1:13" ht="15" customHeight="1">
      <c r="A23" s="73" t="s">
        <v>86</v>
      </c>
      <c r="B23" s="83">
        <v>99588782.980000004</v>
      </c>
      <c r="C23" s="83">
        <v>0</v>
      </c>
      <c r="D23" s="83">
        <v>0</v>
      </c>
      <c r="E23" s="84">
        <v>0</v>
      </c>
      <c r="F23" s="84">
        <v>0</v>
      </c>
      <c r="G23" s="84">
        <v>99588782.980000004</v>
      </c>
      <c r="H23" s="84">
        <v>0</v>
      </c>
      <c r="I23" s="83">
        <f t="shared" si="0"/>
        <v>99588782.980000004</v>
      </c>
      <c r="J23" s="85"/>
      <c r="L23" s="76"/>
      <c r="M23" s="63" t="s">
        <v>87</v>
      </c>
    </row>
    <row r="24" spans="1:13" ht="15" customHeight="1">
      <c r="A24" s="86" t="s">
        <v>88</v>
      </c>
      <c r="B24" s="74"/>
      <c r="C24" s="74"/>
      <c r="D24" s="74"/>
      <c r="E24"/>
      <c r="F24"/>
      <c r="G24"/>
      <c r="H24"/>
      <c r="I24" s="74"/>
      <c r="J24" s="74"/>
      <c r="M24" s="81">
        <v>1026108</v>
      </c>
    </row>
    <row r="25" spans="1:13" ht="15" customHeight="1">
      <c r="A25" s="73" t="s">
        <v>89</v>
      </c>
      <c r="B25" s="74">
        <v>0</v>
      </c>
      <c r="C25" s="74">
        <v>0</v>
      </c>
      <c r="D25" s="74">
        <v>0</v>
      </c>
      <c r="E25" s="75">
        <v>0</v>
      </c>
      <c r="F25" s="75">
        <v>0</v>
      </c>
      <c r="G25" s="75">
        <v>0</v>
      </c>
      <c r="H25" s="75">
        <v>0</v>
      </c>
      <c r="I25" s="74">
        <f t="shared" si="0"/>
        <v>0</v>
      </c>
      <c r="J25" s="74"/>
      <c r="M25" s="81">
        <v>5504946.4699999997</v>
      </c>
    </row>
    <row r="26" spans="1:13" ht="15" customHeight="1">
      <c r="A26" s="73" t="s">
        <v>90</v>
      </c>
      <c r="B26" s="74">
        <v>2961897.07</v>
      </c>
      <c r="C26" s="74">
        <v>0</v>
      </c>
      <c r="D26" s="74">
        <v>0</v>
      </c>
      <c r="E26" s="75">
        <v>0</v>
      </c>
      <c r="F26" s="75">
        <v>0</v>
      </c>
      <c r="G26" s="75">
        <v>2961897.07</v>
      </c>
      <c r="H26" s="75">
        <v>0</v>
      </c>
      <c r="I26" s="74">
        <f t="shared" si="0"/>
        <v>2961897.07</v>
      </c>
      <c r="J26" s="74"/>
      <c r="M26" s="63" t="s">
        <v>87</v>
      </c>
    </row>
    <row r="27" spans="1:13" ht="15" customHeight="1">
      <c r="A27" s="73" t="s">
        <v>91</v>
      </c>
      <c r="B27" s="74">
        <v>13726256.4</v>
      </c>
      <c r="C27" s="74">
        <v>0</v>
      </c>
      <c r="D27" s="74">
        <v>0</v>
      </c>
      <c r="E27" s="75">
        <v>0</v>
      </c>
      <c r="F27" s="75">
        <v>0</v>
      </c>
      <c r="G27" s="75">
        <v>13726256.4</v>
      </c>
      <c r="H27" s="75">
        <v>0</v>
      </c>
      <c r="I27" s="74">
        <f t="shared" si="0"/>
        <v>13726256.4</v>
      </c>
      <c r="J27" s="74"/>
      <c r="M27" s="81">
        <v>22689</v>
      </c>
    </row>
    <row r="28" spans="1:13" ht="15" customHeight="1">
      <c r="A28" s="73" t="s">
        <v>92</v>
      </c>
      <c r="B28" s="74">
        <v>16283425.810000001</v>
      </c>
      <c r="C28" s="74">
        <v>0</v>
      </c>
      <c r="D28" s="74">
        <v>0</v>
      </c>
      <c r="E28" s="75">
        <v>0</v>
      </c>
      <c r="F28" s="75">
        <v>0</v>
      </c>
      <c r="G28" s="75">
        <v>16283425.810000001</v>
      </c>
      <c r="H28" s="75">
        <v>0</v>
      </c>
      <c r="I28" s="74">
        <f t="shared" si="0"/>
        <v>16283425.810000001</v>
      </c>
      <c r="J28" s="74"/>
      <c r="M28" s="81">
        <v>268851.18</v>
      </c>
    </row>
    <row r="29" spans="1:13" ht="15" customHeight="1">
      <c r="A29" s="73" t="s">
        <v>93</v>
      </c>
      <c r="B29" s="74">
        <v>55816608.459999897</v>
      </c>
      <c r="C29" s="74">
        <v>0</v>
      </c>
      <c r="D29" s="74">
        <v>0</v>
      </c>
      <c r="E29" s="75">
        <v>0</v>
      </c>
      <c r="F29" s="75">
        <v>0</v>
      </c>
      <c r="G29" s="75">
        <v>55816608.459999897</v>
      </c>
      <c r="H29" s="75">
        <v>0</v>
      </c>
      <c r="I29" s="74">
        <f>+B29</f>
        <v>55816608.459999897</v>
      </c>
      <c r="J29" s="74"/>
      <c r="M29" s="81">
        <v>-7798.9</v>
      </c>
    </row>
    <row r="30" spans="1:13" ht="15" customHeight="1">
      <c r="A30" s="73" t="s">
        <v>94</v>
      </c>
      <c r="B30" s="74">
        <v>0</v>
      </c>
      <c r="C30" s="74">
        <v>1409890.28</v>
      </c>
      <c r="D30" s="74">
        <v>0</v>
      </c>
      <c r="E30" s="75">
        <v>0</v>
      </c>
      <c r="F30" s="75">
        <v>0</v>
      </c>
      <c r="G30" s="75">
        <v>0</v>
      </c>
      <c r="H30" s="75">
        <v>1409890.28</v>
      </c>
      <c r="I30" s="74">
        <f t="shared" si="0"/>
        <v>1409890.28</v>
      </c>
      <c r="J30" s="74"/>
      <c r="M30" s="81">
        <f>SUM(M15:M29)</f>
        <v>8804687.1899999995</v>
      </c>
    </row>
    <row r="31" spans="1:13" ht="15" customHeight="1">
      <c r="A31" s="73" t="s">
        <v>95</v>
      </c>
      <c r="B31" s="74">
        <v>0</v>
      </c>
      <c r="C31" s="74">
        <v>2714589.8499999898</v>
      </c>
      <c r="D31" s="74">
        <v>0</v>
      </c>
      <c r="E31" s="75">
        <v>0</v>
      </c>
      <c r="F31" s="75">
        <v>0</v>
      </c>
      <c r="G31" s="75">
        <v>0</v>
      </c>
      <c r="H31" s="75">
        <v>2714589.8499999898</v>
      </c>
      <c r="I31" s="74">
        <f t="shared" si="0"/>
        <v>2714589.8499999898</v>
      </c>
      <c r="J31" s="74"/>
      <c r="L31" s="76"/>
      <c r="M31" s="87">
        <f>+M30+M14+M13</f>
        <v>14300997.139999999</v>
      </c>
    </row>
    <row r="32" spans="1:13" ht="15" customHeight="1">
      <c r="A32" s="73" t="s">
        <v>96</v>
      </c>
      <c r="B32" s="74">
        <v>0</v>
      </c>
      <c r="C32" s="74">
        <v>980178</v>
      </c>
      <c r="D32" s="74">
        <v>0</v>
      </c>
      <c r="E32" s="75">
        <v>0</v>
      </c>
      <c r="F32" s="75">
        <v>0</v>
      </c>
      <c r="G32" s="75">
        <v>0</v>
      </c>
      <c r="H32" s="75">
        <v>980178</v>
      </c>
      <c r="I32" s="74">
        <f t="shared" si="0"/>
        <v>980178</v>
      </c>
      <c r="J32" s="74"/>
      <c r="L32" s="76"/>
    </row>
    <row r="33" spans="1:12" ht="15" customHeight="1">
      <c r="A33" s="73" t="s">
        <v>97</v>
      </c>
      <c r="B33" s="74">
        <v>0</v>
      </c>
      <c r="C33" s="74">
        <v>7257428.2999999998</v>
      </c>
      <c r="D33" s="74">
        <v>0</v>
      </c>
      <c r="E33" s="75">
        <v>0</v>
      </c>
      <c r="F33" s="75">
        <v>0</v>
      </c>
      <c r="G33" s="75">
        <v>0</v>
      </c>
      <c r="H33" s="75">
        <v>7257428.2999999998</v>
      </c>
      <c r="I33" s="74">
        <f t="shared" si="0"/>
        <v>7257428.2999999998</v>
      </c>
      <c r="J33" s="74"/>
      <c r="L33" s="76"/>
    </row>
    <row r="34" spans="1:12" ht="13.5" customHeight="1">
      <c r="A34" s="82" t="s">
        <v>98</v>
      </c>
      <c r="B34" s="74">
        <v>0</v>
      </c>
      <c r="C34" s="74">
        <v>53805947.100000001</v>
      </c>
      <c r="D34" s="74">
        <v>0</v>
      </c>
      <c r="E34" s="75">
        <v>0</v>
      </c>
      <c r="F34" s="75">
        <v>0</v>
      </c>
      <c r="G34" s="75">
        <v>0</v>
      </c>
      <c r="H34" s="75">
        <v>53805947.100000001</v>
      </c>
      <c r="I34" s="74">
        <f t="shared" si="0"/>
        <v>53805947.100000001</v>
      </c>
      <c r="J34" s="74"/>
      <c r="L34" s="76"/>
    </row>
    <row r="35" spans="1:12" ht="12" customHeight="1">
      <c r="A35" s="88" t="s">
        <v>99</v>
      </c>
      <c r="B35" s="83">
        <v>88788187.739999995</v>
      </c>
      <c r="C35" s="83">
        <v>66168033.530000001</v>
      </c>
      <c r="D35" s="83">
        <v>0</v>
      </c>
      <c r="E35" s="84">
        <v>0</v>
      </c>
      <c r="F35" s="84">
        <v>0</v>
      </c>
      <c r="G35" s="84">
        <v>88788187.739999995</v>
      </c>
      <c r="H35" s="84">
        <v>66168033.530000001</v>
      </c>
      <c r="I35" s="83">
        <f t="shared" ref="I35" si="2">SUM(I25:I34)</f>
        <v>154956221.26999989</v>
      </c>
      <c r="J35" s="63"/>
      <c r="L35" s="76"/>
    </row>
    <row r="36" spans="1:12" ht="15" customHeight="1" thickBot="1">
      <c r="A36" s="89" t="s">
        <v>100</v>
      </c>
      <c r="B36" s="90">
        <v>2114017594.69999</v>
      </c>
      <c r="C36" s="90">
        <v>975284003.36000001</v>
      </c>
      <c r="D36" s="90">
        <v>0</v>
      </c>
      <c r="E36" s="91">
        <v>0</v>
      </c>
      <c r="F36" s="91">
        <v>0</v>
      </c>
      <c r="G36" s="91">
        <v>2114017594.69999</v>
      </c>
      <c r="H36" s="91">
        <v>975284003.36000001</v>
      </c>
      <c r="I36" s="90">
        <f>G36+H36</f>
        <v>3089301598.0599899</v>
      </c>
      <c r="J36" s="63"/>
      <c r="L36" s="92"/>
    </row>
    <row r="37" spans="1:12" ht="6" customHeight="1" thickTop="1">
      <c r="A37" s="93"/>
      <c r="B37" s="94"/>
      <c r="C37" s="94"/>
      <c r="D37" s="94"/>
      <c r="E37"/>
      <c r="F37"/>
      <c r="G37"/>
      <c r="H37"/>
      <c r="I37" s="94">
        <f t="shared" ref="I37:I100" si="3">G37+H37</f>
        <v>0</v>
      </c>
      <c r="J37" s="94"/>
      <c r="L37"/>
    </row>
    <row r="38" spans="1:12" ht="12" customHeight="1">
      <c r="A38" s="95" t="s">
        <v>101</v>
      </c>
      <c r="B38" s="74"/>
      <c r="C38" s="74"/>
      <c r="D38" s="74"/>
      <c r="E38"/>
      <c r="F38"/>
      <c r="G38"/>
      <c r="H38"/>
      <c r="I38" s="74"/>
      <c r="J38" s="74"/>
      <c r="L38" s="92"/>
    </row>
    <row r="39" spans="1:12" ht="12.75" customHeight="1">
      <c r="A39" s="86" t="s">
        <v>102</v>
      </c>
      <c r="B39" s="74"/>
      <c r="C39" s="74"/>
      <c r="D39" s="74"/>
      <c r="E39"/>
      <c r="F39"/>
      <c r="G39"/>
      <c r="H39"/>
      <c r="I39" s="74"/>
      <c r="J39" s="74"/>
      <c r="L39" s="72"/>
    </row>
    <row r="40" spans="1:12" ht="15" customHeight="1">
      <c r="A40" s="73" t="s">
        <v>103</v>
      </c>
      <c r="B40" s="74">
        <v>80829291.980000004</v>
      </c>
      <c r="C40" s="74">
        <v>0</v>
      </c>
      <c r="D40" s="74">
        <v>0</v>
      </c>
      <c r="E40" s="75">
        <v>0</v>
      </c>
      <c r="F40" s="75">
        <v>0</v>
      </c>
      <c r="G40" s="75">
        <v>80829291.980000004</v>
      </c>
      <c r="H40" s="75">
        <v>0</v>
      </c>
      <c r="I40" s="74">
        <f t="shared" si="3"/>
        <v>80829291.980000004</v>
      </c>
      <c r="J40" s="74"/>
      <c r="L40" s="76"/>
    </row>
    <row r="41" spans="1:12" ht="15" customHeight="1">
      <c r="A41" s="82" t="s">
        <v>104</v>
      </c>
      <c r="B41" s="74">
        <v>176100866.78999999</v>
      </c>
      <c r="C41" s="74">
        <v>0</v>
      </c>
      <c r="D41" s="74">
        <v>0</v>
      </c>
      <c r="E41" s="75">
        <v>0</v>
      </c>
      <c r="F41" s="75">
        <v>0</v>
      </c>
      <c r="G41" s="75">
        <v>176100866.78999999</v>
      </c>
      <c r="H41" s="75">
        <v>0</v>
      </c>
      <c r="I41" s="74">
        <f t="shared" si="3"/>
        <v>176100866.78999999</v>
      </c>
      <c r="J41" s="74"/>
      <c r="L41" s="76"/>
    </row>
    <row r="42" spans="1:12" ht="15" customHeight="1">
      <c r="A42" s="73" t="s">
        <v>105</v>
      </c>
      <c r="B42" s="83">
        <v>256930158.77000001</v>
      </c>
      <c r="C42" s="83">
        <v>0</v>
      </c>
      <c r="D42" s="83">
        <v>0</v>
      </c>
      <c r="E42" s="84">
        <v>0</v>
      </c>
      <c r="F42" s="84">
        <v>0</v>
      </c>
      <c r="G42" s="84">
        <v>256930158.77000001</v>
      </c>
      <c r="H42" s="84">
        <v>0</v>
      </c>
      <c r="I42" s="83">
        <f t="shared" si="3"/>
        <v>256930158.77000001</v>
      </c>
      <c r="J42" s="85"/>
      <c r="L42" s="76"/>
    </row>
    <row r="43" spans="1:12" ht="15" customHeight="1">
      <c r="A43" s="86" t="s">
        <v>106</v>
      </c>
      <c r="B43" s="74"/>
      <c r="C43" s="74"/>
      <c r="D43" s="74"/>
      <c r="E43"/>
      <c r="F43"/>
      <c r="G43"/>
      <c r="H43"/>
      <c r="I43" s="74"/>
      <c r="J43" s="74"/>
      <c r="L43" s="72"/>
    </row>
    <row r="44" spans="1:12" ht="15" customHeight="1">
      <c r="A44" s="73" t="s">
        <v>107</v>
      </c>
      <c r="B44" s="74">
        <v>432316520.81999999</v>
      </c>
      <c r="C44" s="74">
        <v>0</v>
      </c>
      <c r="D44" s="74">
        <v>0</v>
      </c>
      <c r="E44" s="75">
        <v>0</v>
      </c>
      <c r="F44" s="75">
        <v>0</v>
      </c>
      <c r="G44" s="75">
        <v>432316520.81999999</v>
      </c>
      <c r="H44" s="75">
        <v>0</v>
      </c>
      <c r="I44" s="74">
        <f t="shared" si="3"/>
        <v>432316520.81999999</v>
      </c>
      <c r="J44" s="74"/>
      <c r="L44" s="76"/>
    </row>
    <row r="45" spans="1:12" ht="15" customHeight="1">
      <c r="A45" s="73" t="s">
        <v>108</v>
      </c>
      <c r="B45" s="74">
        <v>-970089.41000000201</v>
      </c>
      <c r="C45" s="74">
        <v>0</v>
      </c>
      <c r="D45" s="74">
        <v>0</v>
      </c>
      <c r="E45" s="75">
        <v>0</v>
      </c>
      <c r="F45" s="75">
        <v>0</v>
      </c>
      <c r="G45" s="75">
        <v>-970089.41000000201</v>
      </c>
      <c r="H45" s="75">
        <v>0</v>
      </c>
      <c r="I45" s="74">
        <f t="shared" si="3"/>
        <v>-970089.41000000201</v>
      </c>
      <c r="J45" s="74"/>
      <c r="L45" s="76"/>
    </row>
    <row r="46" spans="1:12" ht="15" customHeight="1">
      <c r="A46" s="73" t="s">
        <v>109</v>
      </c>
      <c r="B46" s="74">
        <v>0</v>
      </c>
      <c r="C46" s="74">
        <v>393450980.21999902</v>
      </c>
      <c r="D46" s="74">
        <v>0</v>
      </c>
      <c r="E46" s="75">
        <v>0</v>
      </c>
      <c r="F46" s="75">
        <v>0</v>
      </c>
      <c r="G46" s="75">
        <v>0</v>
      </c>
      <c r="H46" s="75">
        <v>393450980.21999902</v>
      </c>
      <c r="I46" s="74">
        <f t="shared" si="3"/>
        <v>393450980.21999902</v>
      </c>
      <c r="J46" s="74"/>
      <c r="L46" s="76"/>
    </row>
    <row r="47" spans="1:12" ht="12" customHeight="1">
      <c r="A47" s="73" t="s">
        <v>110</v>
      </c>
      <c r="B47" s="74">
        <v>0</v>
      </c>
      <c r="C47" s="74">
        <v>62333.279999999999</v>
      </c>
      <c r="D47" s="74">
        <v>0</v>
      </c>
      <c r="E47" s="75">
        <v>0</v>
      </c>
      <c r="F47" s="75">
        <v>0</v>
      </c>
      <c r="G47" s="75">
        <v>0</v>
      </c>
      <c r="H47" s="75">
        <v>62333.279999999999</v>
      </c>
      <c r="I47" s="74">
        <f t="shared" si="3"/>
        <v>62333.279999999999</v>
      </c>
      <c r="J47" s="74"/>
      <c r="L47" s="76"/>
    </row>
    <row r="48" spans="1:12" ht="15" customHeight="1">
      <c r="A48" s="73" t="s">
        <v>111</v>
      </c>
      <c r="B48" s="74">
        <v>0</v>
      </c>
      <c r="C48" s="74">
        <v>27943143.98</v>
      </c>
      <c r="D48" s="74">
        <v>0</v>
      </c>
      <c r="E48" s="75">
        <v>0</v>
      </c>
      <c r="F48" s="75">
        <v>0</v>
      </c>
      <c r="G48" s="75">
        <v>0</v>
      </c>
      <c r="H48" s="75">
        <v>27943143.98</v>
      </c>
      <c r="I48" s="74">
        <f t="shared" si="3"/>
        <v>27943143.98</v>
      </c>
      <c r="J48" s="74"/>
      <c r="L48" s="76"/>
    </row>
    <row r="49" spans="1:12" ht="15" customHeight="1">
      <c r="A49" s="73" t="s">
        <v>112</v>
      </c>
      <c r="B49" s="74">
        <v>0</v>
      </c>
      <c r="C49" s="74">
        <v>58597102.560000002</v>
      </c>
      <c r="D49" s="74">
        <v>0</v>
      </c>
      <c r="E49" s="75">
        <v>0</v>
      </c>
      <c r="F49" s="75">
        <v>0</v>
      </c>
      <c r="G49" s="75">
        <v>0</v>
      </c>
      <c r="H49" s="75">
        <v>58597102.560000002</v>
      </c>
      <c r="I49" s="74">
        <f t="shared" si="3"/>
        <v>58597102.560000002</v>
      </c>
      <c r="J49" s="74"/>
      <c r="L49" s="76"/>
    </row>
    <row r="50" spans="1:12" ht="15" customHeight="1">
      <c r="A50" s="82" t="s">
        <v>113</v>
      </c>
      <c r="B50" s="74">
        <v>0</v>
      </c>
      <c r="C50" s="74">
        <v>-53042615.409999996</v>
      </c>
      <c r="D50" s="74">
        <v>0</v>
      </c>
      <c r="E50" s="75">
        <v>0</v>
      </c>
      <c r="F50" s="75">
        <v>0</v>
      </c>
      <c r="G50" s="75">
        <v>0</v>
      </c>
      <c r="H50" s="75">
        <v>-53042615.409999996</v>
      </c>
      <c r="I50" s="74">
        <f t="shared" si="3"/>
        <v>-53042615.409999996</v>
      </c>
      <c r="J50" s="74"/>
      <c r="L50" s="76"/>
    </row>
    <row r="51" spans="1:12" ht="15" customHeight="1">
      <c r="A51" s="73" t="s">
        <v>114</v>
      </c>
      <c r="B51" s="83">
        <v>431346431.41000003</v>
      </c>
      <c r="C51" s="83">
        <v>427010944.63</v>
      </c>
      <c r="D51" s="83">
        <v>0</v>
      </c>
      <c r="E51" s="84">
        <v>0</v>
      </c>
      <c r="F51" s="84">
        <v>0</v>
      </c>
      <c r="G51" s="84">
        <v>431346431.41000003</v>
      </c>
      <c r="H51" s="84">
        <v>427010944.63</v>
      </c>
      <c r="I51" s="83">
        <f t="shared" si="3"/>
        <v>858357376.03999996</v>
      </c>
      <c r="J51" s="85"/>
      <c r="L51" s="76"/>
    </row>
    <row r="52" spans="1:12" ht="13.5" customHeight="1">
      <c r="A52" s="86" t="s">
        <v>115</v>
      </c>
      <c r="B52" s="74"/>
      <c r="C52" s="74"/>
      <c r="D52" s="74"/>
      <c r="E52"/>
      <c r="F52"/>
      <c r="G52"/>
      <c r="H52"/>
      <c r="I52" s="74"/>
      <c r="J52" s="74"/>
      <c r="L52" s="72"/>
    </row>
    <row r="53" spans="1:12" ht="15" customHeight="1">
      <c r="A53" s="82" t="s">
        <v>116</v>
      </c>
      <c r="B53" s="74">
        <v>109757577.98999999</v>
      </c>
      <c r="C53" s="74">
        <v>0</v>
      </c>
      <c r="D53" s="74">
        <v>0</v>
      </c>
      <c r="E53" s="75">
        <v>0</v>
      </c>
      <c r="F53" s="75">
        <v>0</v>
      </c>
      <c r="G53" s="75">
        <v>109757577.98999999</v>
      </c>
      <c r="H53" s="75">
        <v>0</v>
      </c>
      <c r="I53" s="74">
        <f t="shared" si="3"/>
        <v>109757577.98999999</v>
      </c>
      <c r="J53" s="74"/>
      <c r="L53" s="76"/>
    </row>
    <row r="54" spans="1:12" ht="15" customHeight="1">
      <c r="A54" s="73" t="s">
        <v>117</v>
      </c>
      <c r="B54" s="83">
        <v>109757577.98999999</v>
      </c>
      <c r="C54" s="83">
        <v>0</v>
      </c>
      <c r="D54" s="83">
        <v>0</v>
      </c>
      <c r="E54" s="84">
        <v>0</v>
      </c>
      <c r="F54" s="84">
        <v>0</v>
      </c>
      <c r="G54" s="84">
        <v>109757577.98999999</v>
      </c>
      <c r="H54" s="84">
        <v>0</v>
      </c>
      <c r="I54" s="83">
        <f t="shared" si="3"/>
        <v>109757577.98999999</v>
      </c>
      <c r="J54" s="85"/>
      <c r="L54" s="76"/>
    </row>
    <row r="55" spans="1:12" ht="15" customHeight="1">
      <c r="A55" s="86" t="s">
        <v>118</v>
      </c>
      <c r="B55" s="74"/>
      <c r="C55" s="74"/>
      <c r="D55" s="74"/>
      <c r="E55"/>
      <c r="F55"/>
      <c r="G55"/>
      <c r="H55"/>
      <c r="I55" s="74"/>
      <c r="J55" s="74"/>
      <c r="L55" s="72"/>
    </row>
    <row r="56" spans="1:12" ht="15" customHeight="1">
      <c r="A56" s="82" t="s">
        <v>119</v>
      </c>
      <c r="B56" s="96">
        <v>-148179754.55000001</v>
      </c>
      <c r="C56" s="96">
        <v>0</v>
      </c>
      <c r="D56" s="96">
        <v>0</v>
      </c>
      <c r="E56" s="75">
        <v>0</v>
      </c>
      <c r="F56" s="75">
        <v>0</v>
      </c>
      <c r="G56" s="75">
        <v>-148179754.55000001</v>
      </c>
      <c r="H56" s="75">
        <v>0</v>
      </c>
      <c r="I56" s="96">
        <f t="shared" si="3"/>
        <v>-148179754.55000001</v>
      </c>
      <c r="J56" s="96"/>
      <c r="L56" s="76"/>
    </row>
    <row r="57" spans="1:12" ht="15" customHeight="1">
      <c r="A57" s="82" t="s">
        <v>120</v>
      </c>
      <c r="B57" s="74">
        <v>-148179754.55000001</v>
      </c>
      <c r="C57" s="74">
        <v>0</v>
      </c>
      <c r="D57" s="74">
        <v>0</v>
      </c>
      <c r="E57" s="75">
        <v>0</v>
      </c>
      <c r="F57" s="75">
        <v>0</v>
      </c>
      <c r="G57" s="75">
        <v>-148179754.55000001</v>
      </c>
      <c r="H57" s="75">
        <v>0</v>
      </c>
      <c r="I57" s="74">
        <f t="shared" si="3"/>
        <v>-148179754.55000001</v>
      </c>
      <c r="J57" s="74"/>
      <c r="L57" s="76"/>
    </row>
    <row r="58" spans="1:12" ht="15" customHeight="1">
      <c r="A58" s="95" t="s">
        <v>121</v>
      </c>
      <c r="B58" s="97">
        <v>649854413.62</v>
      </c>
      <c r="C58" s="97">
        <v>427010944.63</v>
      </c>
      <c r="D58" s="97">
        <v>0</v>
      </c>
      <c r="E58" s="91">
        <v>0</v>
      </c>
      <c r="F58" s="91">
        <v>0</v>
      </c>
      <c r="G58" s="91">
        <v>649854413.62</v>
      </c>
      <c r="H58" s="91">
        <v>427010944.63</v>
      </c>
      <c r="I58" s="97">
        <f t="shared" si="3"/>
        <v>1076865358.25</v>
      </c>
      <c r="J58" s="98"/>
      <c r="L58" s="92"/>
    </row>
    <row r="59" spans="1:12" ht="6" customHeight="1">
      <c r="A59" s="82"/>
      <c r="B59" s="96"/>
      <c r="C59" s="96"/>
      <c r="D59" s="96"/>
      <c r="E59" s="99"/>
      <c r="F59" s="99"/>
      <c r="G59" s="99"/>
      <c r="H59" s="99"/>
      <c r="I59" s="96"/>
      <c r="J59" s="96"/>
      <c r="L59"/>
    </row>
    <row r="60" spans="1:12" ht="15" customHeight="1" thickBot="1">
      <c r="A60" s="89" t="s">
        <v>122</v>
      </c>
      <c r="B60" s="100">
        <v>1464163181.0799999</v>
      </c>
      <c r="C60" s="100">
        <v>548273058.72999895</v>
      </c>
      <c r="D60" s="100">
        <v>0</v>
      </c>
      <c r="E60" s="101">
        <v>0</v>
      </c>
      <c r="F60" s="101">
        <v>0</v>
      </c>
      <c r="G60" s="101">
        <v>1464163181.0799999</v>
      </c>
      <c r="H60" s="101">
        <v>548273058.72999895</v>
      </c>
      <c r="I60" s="100">
        <f t="shared" si="3"/>
        <v>2012436239.809999</v>
      </c>
      <c r="J60" s="100"/>
      <c r="L60" s="92"/>
    </row>
    <row r="61" spans="1:12" ht="6" customHeight="1" thickTop="1">
      <c r="A61" s="73"/>
      <c r="B61" s="74"/>
      <c r="C61" s="74"/>
      <c r="D61" s="74"/>
      <c r="E61"/>
      <c r="F61"/>
      <c r="G61"/>
      <c r="H61"/>
      <c r="I61" s="74">
        <f t="shared" si="3"/>
        <v>0</v>
      </c>
      <c r="J61" s="74"/>
      <c r="L61"/>
    </row>
    <row r="62" spans="1:12" ht="15" customHeight="1">
      <c r="A62" s="95" t="s">
        <v>123</v>
      </c>
      <c r="B62" s="74"/>
      <c r="C62" s="74"/>
      <c r="D62" s="74"/>
      <c r="E62"/>
      <c r="F62"/>
      <c r="G62"/>
      <c r="H62"/>
      <c r="I62" s="74"/>
      <c r="J62" s="74"/>
      <c r="L62" s="92"/>
    </row>
    <row r="63" spans="1:12" ht="12.75" customHeight="1">
      <c r="A63" s="73" t="s">
        <v>124</v>
      </c>
      <c r="B63" s="74"/>
      <c r="C63" s="74"/>
      <c r="D63" s="74"/>
      <c r="E63"/>
      <c r="F63"/>
      <c r="G63"/>
      <c r="H63"/>
      <c r="I63" s="74"/>
      <c r="J63" s="74"/>
      <c r="L63" s="76"/>
    </row>
    <row r="64" spans="1:12" ht="12.75" customHeight="1">
      <c r="A64" s="86" t="s">
        <v>125</v>
      </c>
      <c r="B64" s="74"/>
      <c r="C64" s="74"/>
      <c r="D64" s="74"/>
      <c r="E64"/>
      <c r="F64"/>
      <c r="G64"/>
      <c r="H64"/>
      <c r="I64" s="74"/>
      <c r="J64" s="74"/>
      <c r="L64" s="72"/>
    </row>
    <row r="65" spans="1:12" ht="15" customHeight="1">
      <c r="A65" s="73" t="s">
        <v>126</v>
      </c>
      <c r="B65" s="74">
        <v>2016843.24</v>
      </c>
      <c r="C65" s="74">
        <v>0</v>
      </c>
      <c r="D65" s="74">
        <v>0</v>
      </c>
      <c r="E65" s="75">
        <v>0</v>
      </c>
      <c r="F65" s="75">
        <v>0</v>
      </c>
      <c r="G65" s="75">
        <v>2016843.24</v>
      </c>
      <c r="H65" s="75">
        <v>0</v>
      </c>
      <c r="I65" s="74">
        <f t="shared" si="3"/>
        <v>2016843.24</v>
      </c>
      <c r="J65" s="74"/>
      <c r="L65" s="76"/>
    </row>
    <row r="66" spans="1:12" ht="15" customHeight="1">
      <c r="A66" s="73" t="s">
        <v>127</v>
      </c>
      <c r="B66" s="74">
        <v>9013517.1199999992</v>
      </c>
      <c r="C66" s="74">
        <v>0</v>
      </c>
      <c r="D66" s="74">
        <v>0</v>
      </c>
      <c r="E66" s="75">
        <v>0</v>
      </c>
      <c r="F66" s="75">
        <v>0</v>
      </c>
      <c r="G66" s="75">
        <v>9013517.1199999992</v>
      </c>
      <c r="H66" s="75">
        <v>0</v>
      </c>
      <c r="I66" s="74">
        <f t="shared" si="3"/>
        <v>9013517.1199999992</v>
      </c>
      <c r="J66" s="74"/>
      <c r="L66" s="76"/>
    </row>
    <row r="67" spans="1:12" ht="15" customHeight="1">
      <c r="A67" s="73" t="s">
        <v>128</v>
      </c>
      <c r="B67" s="74">
        <v>2199618.98</v>
      </c>
      <c r="C67" s="74">
        <v>0</v>
      </c>
      <c r="D67" s="74">
        <v>0</v>
      </c>
      <c r="E67" s="75">
        <v>0</v>
      </c>
      <c r="F67" s="75">
        <v>0</v>
      </c>
      <c r="G67" s="75">
        <v>2199618.98</v>
      </c>
      <c r="H67" s="75">
        <v>0</v>
      </c>
      <c r="I67" s="74">
        <f t="shared" si="3"/>
        <v>2199618.98</v>
      </c>
      <c r="J67" s="74"/>
      <c r="L67" s="76"/>
    </row>
    <row r="68" spans="1:12" ht="15" customHeight="1">
      <c r="A68" s="73" t="s">
        <v>129</v>
      </c>
      <c r="B68" s="74">
        <v>6924282.3200000003</v>
      </c>
      <c r="C68" s="74">
        <v>0</v>
      </c>
      <c r="D68" s="74">
        <v>0</v>
      </c>
      <c r="E68" s="75">
        <v>0</v>
      </c>
      <c r="F68" s="75">
        <v>0</v>
      </c>
      <c r="G68" s="75">
        <v>6924282.3200000003</v>
      </c>
      <c r="H68" s="75">
        <v>0</v>
      </c>
      <c r="I68" s="74">
        <f t="shared" si="3"/>
        <v>6924282.3200000003</v>
      </c>
      <c r="J68" s="74"/>
      <c r="L68" s="76"/>
    </row>
    <row r="69" spans="1:12" ht="15" customHeight="1">
      <c r="A69" s="73" t="s">
        <v>130</v>
      </c>
      <c r="B69" s="74">
        <v>122457.72999999901</v>
      </c>
      <c r="C69" s="74">
        <v>0</v>
      </c>
      <c r="D69" s="74">
        <v>0</v>
      </c>
      <c r="E69" s="75">
        <v>0</v>
      </c>
      <c r="F69" s="75">
        <v>0</v>
      </c>
      <c r="G69" s="75">
        <v>122457.72999999901</v>
      </c>
      <c r="H69" s="75">
        <v>0</v>
      </c>
      <c r="I69" s="74">
        <f t="shared" si="3"/>
        <v>122457.72999999901</v>
      </c>
      <c r="J69" s="74"/>
      <c r="L69" s="76"/>
    </row>
    <row r="70" spans="1:12" ht="15" customHeight="1">
      <c r="A70" s="73" t="s">
        <v>131</v>
      </c>
      <c r="B70" s="74">
        <v>2049111.89</v>
      </c>
      <c r="C70" s="74">
        <v>0</v>
      </c>
      <c r="D70" s="74">
        <v>0</v>
      </c>
      <c r="E70" s="75">
        <v>0</v>
      </c>
      <c r="F70" s="75">
        <v>0</v>
      </c>
      <c r="G70" s="75">
        <v>2049111.89</v>
      </c>
      <c r="H70" s="75">
        <v>0</v>
      </c>
      <c r="I70" s="74">
        <f t="shared" si="3"/>
        <v>2049111.89</v>
      </c>
      <c r="J70" s="74"/>
      <c r="L70" s="76"/>
    </row>
    <row r="71" spans="1:12" ht="15" customHeight="1">
      <c r="A71" s="73" t="s">
        <v>132</v>
      </c>
      <c r="B71" s="74">
        <v>3531554.8</v>
      </c>
      <c r="C71" s="74">
        <v>0</v>
      </c>
      <c r="D71" s="74">
        <v>0</v>
      </c>
      <c r="E71" s="75">
        <v>0</v>
      </c>
      <c r="F71" s="75">
        <v>0</v>
      </c>
      <c r="G71" s="75">
        <v>3531554.8</v>
      </c>
      <c r="H71" s="75">
        <v>0</v>
      </c>
      <c r="I71" s="74">
        <f t="shared" si="3"/>
        <v>3531554.8</v>
      </c>
      <c r="J71" s="74"/>
      <c r="L71" s="76"/>
    </row>
    <row r="72" spans="1:12" ht="15" customHeight="1">
      <c r="A72" s="73" t="s">
        <v>133</v>
      </c>
      <c r="B72" s="74">
        <v>13081559.4799999</v>
      </c>
      <c r="C72" s="74">
        <v>0</v>
      </c>
      <c r="D72" s="74">
        <v>0</v>
      </c>
      <c r="E72" s="75">
        <v>0</v>
      </c>
      <c r="F72" s="75">
        <v>0</v>
      </c>
      <c r="G72" s="75">
        <v>13081559.4799999</v>
      </c>
      <c r="H72" s="75">
        <v>0</v>
      </c>
      <c r="I72" s="74">
        <f t="shared" si="3"/>
        <v>13081559.4799999</v>
      </c>
      <c r="J72" s="74"/>
      <c r="L72" s="76"/>
    </row>
    <row r="73" spans="1:12" ht="15" customHeight="1">
      <c r="A73" s="73" t="s">
        <v>134</v>
      </c>
      <c r="B73" s="74">
        <v>5186135.82</v>
      </c>
      <c r="C73" s="74">
        <v>0</v>
      </c>
      <c r="D73" s="74">
        <v>0</v>
      </c>
      <c r="E73" s="75">
        <v>0</v>
      </c>
      <c r="F73" s="75">
        <v>0</v>
      </c>
      <c r="G73" s="75">
        <v>5186135.82</v>
      </c>
      <c r="H73" s="75">
        <v>0</v>
      </c>
      <c r="I73" s="74">
        <f t="shared" si="3"/>
        <v>5186135.82</v>
      </c>
      <c r="J73" s="74"/>
      <c r="L73" s="76"/>
    </row>
    <row r="74" spans="1:12" ht="15" customHeight="1">
      <c r="A74" s="73" t="s">
        <v>135</v>
      </c>
      <c r="B74" s="74">
        <v>2287200</v>
      </c>
      <c r="C74" s="74">
        <v>0</v>
      </c>
      <c r="D74" s="74">
        <v>0</v>
      </c>
      <c r="E74" s="75">
        <v>0</v>
      </c>
      <c r="F74" s="75">
        <v>0</v>
      </c>
      <c r="G74" s="75">
        <v>2287200</v>
      </c>
      <c r="H74" s="75">
        <v>0</v>
      </c>
      <c r="I74" s="74">
        <f t="shared" si="3"/>
        <v>2287200</v>
      </c>
      <c r="J74" s="74"/>
      <c r="L74" s="76"/>
    </row>
    <row r="75" spans="1:12" ht="15" customHeight="1">
      <c r="A75" s="73" t="s">
        <v>136</v>
      </c>
      <c r="B75" s="74">
        <v>1473937.64</v>
      </c>
      <c r="C75" s="74">
        <v>0</v>
      </c>
      <c r="D75" s="74">
        <v>0</v>
      </c>
      <c r="E75" s="75">
        <v>0</v>
      </c>
      <c r="F75" s="75">
        <v>0</v>
      </c>
      <c r="G75" s="75">
        <v>1473937.64</v>
      </c>
      <c r="H75" s="75">
        <v>0</v>
      </c>
      <c r="I75" s="74">
        <f t="shared" si="3"/>
        <v>1473937.64</v>
      </c>
      <c r="J75" s="74"/>
      <c r="L75" s="76"/>
    </row>
    <row r="76" spans="1:12" ht="15" customHeight="1">
      <c r="A76" s="73" t="s">
        <v>137</v>
      </c>
      <c r="B76" s="74">
        <v>0</v>
      </c>
      <c r="C76" s="74">
        <v>0</v>
      </c>
      <c r="D76" s="74">
        <v>0</v>
      </c>
      <c r="E76" s="75">
        <v>0</v>
      </c>
      <c r="F76" s="75">
        <v>0</v>
      </c>
      <c r="G76" s="75">
        <v>0</v>
      </c>
      <c r="H76" s="75">
        <v>0</v>
      </c>
      <c r="I76" s="74">
        <f t="shared" si="3"/>
        <v>0</v>
      </c>
      <c r="J76" s="74"/>
      <c r="L76" s="76"/>
    </row>
    <row r="77" spans="1:12" ht="15" customHeight="1">
      <c r="A77" s="73" t="s">
        <v>138</v>
      </c>
      <c r="B77" s="74">
        <v>3503711.77999999</v>
      </c>
      <c r="C77" s="74">
        <v>0</v>
      </c>
      <c r="D77" s="74">
        <v>0</v>
      </c>
      <c r="E77" s="75">
        <v>0</v>
      </c>
      <c r="F77" s="75">
        <v>0</v>
      </c>
      <c r="G77" s="75">
        <v>3503711.77999999</v>
      </c>
      <c r="H77" s="75">
        <v>0</v>
      </c>
      <c r="I77" s="74">
        <f t="shared" si="3"/>
        <v>3503711.77999999</v>
      </c>
      <c r="J77" s="74"/>
      <c r="L77" s="76"/>
    </row>
    <row r="78" spans="1:12" ht="15" customHeight="1">
      <c r="A78" s="73" t="s">
        <v>139</v>
      </c>
      <c r="B78" s="74">
        <v>385060.64</v>
      </c>
      <c r="C78" s="74">
        <v>0</v>
      </c>
      <c r="D78" s="74">
        <v>0</v>
      </c>
      <c r="E78" s="75">
        <v>0</v>
      </c>
      <c r="F78" s="75">
        <v>0</v>
      </c>
      <c r="G78" s="75">
        <v>385060.64</v>
      </c>
      <c r="H78" s="75">
        <v>0</v>
      </c>
      <c r="I78" s="74">
        <f t="shared" si="3"/>
        <v>385060.64</v>
      </c>
      <c r="J78" s="74"/>
      <c r="L78" s="76"/>
    </row>
    <row r="79" spans="1:12" ht="15" customHeight="1">
      <c r="A79" s="73" t="s">
        <v>140</v>
      </c>
      <c r="B79" s="74">
        <v>2621877.09</v>
      </c>
      <c r="C79" s="74">
        <v>0</v>
      </c>
      <c r="D79" s="74">
        <v>0</v>
      </c>
      <c r="E79" s="75">
        <v>0</v>
      </c>
      <c r="F79" s="75">
        <v>0</v>
      </c>
      <c r="G79" s="75">
        <v>2621877.09</v>
      </c>
      <c r="H79" s="75">
        <v>0</v>
      </c>
      <c r="I79" s="74">
        <f t="shared" si="3"/>
        <v>2621877.09</v>
      </c>
      <c r="J79" s="74"/>
      <c r="L79" s="76"/>
    </row>
    <row r="80" spans="1:12" ht="15" customHeight="1">
      <c r="A80" s="73" t="s">
        <v>141</v>
      </c>
      <c r="B80" s="74">
        <v>0</v>
      </c>
      <c r="C80" s="74">
        <v>0</v>
      </c>
      <c r="D80" s="74">
        <v>0</v>
      </c>
      <c r="E80" s="75">
        <v>0</v>
      </c>
      <c r="F80" s="75">
        <v>0</v>
      </c>
      <c r="G80" s="75">
        <v>0</v>
      </c>
      <c r="H80" s="75">
        <v>0</v>
      </c>
      <c r="I80" s="74">
        <f t="shared" si="3"/>
        <v>0</v>
      </c>
      <c r="J80" s="74"/>
      <c r="L80" s="76"/>
    </row>
    <row r="81" spans="1:12" ht="15" customHeight="1">
      <c r="A81" s="73" t="s">
        <v>142</v>
      </c>
      <c r="B81" s="74">
        <v>0</v>
      </c>
      <c r="C81" s="74">
        <v>0</v>
      </c>
      <c r="D81" s="74">
        <v>0</v>
      </c>
      <c r="E81" s="75">
        <v>0</v>
      </c>
      <c r="F81" s="75">
        <v>0</v>
      </c>
      <c r="G81" s="75">
        <v>0</v>
      </c>
      <c r="H81" s="75">
        <v>0</v>
      </c>
      <c r="I81" s="74">
        <f t="shared" si="3"/>
        <v>0</v>
      </c>
      <c r="J81" s="74"/>
      <c r="L81" s="76"/>
    </row>
    <row r="82" spans="1:12" ht="15" customHeight="1">
      <c r="A82" s="73" t="s">
        <v>143</v>
      </c>
      <c r="B82" s="74">
        <v>652510.15999999898</v>
      </c>
      <c r="C82" s="74">
        <v>0</v>
      </c>
      <c r="D82" s="74">
        <v>0</v>
      </c>
      <c r="E82" s="75">
        <v>0</v>
      </c>
      <c r="F82" s="75">
        <v>0</v>
      </c>
      <c r="G82" s="75">
        <v>652510.15999999898</v>
      </c>
      <c r="H82" s="75">
        <v>0</v>
      </c>
      <c r="I82" s="74">
        <f t="shared" si="3"/>
        <v>652510.15999999898</v>
      </c>
      <c r="J82" s="74"/>
      <c r="L82" s="76"/>
    </row>
    <row r="83" spans="1:12" ht="15" customHeight="1">
      <c r="A83" s="73" t="s">
        <v>144</v>
      </c>
      <c r="B83" s="74">
        <v>509119.3</v>
      </c>
      <c r="C83" s="74">
        <v>0</v>
      </c>
      <c r="D83" s="74">
        <v>0</v>
      </c>
      <c r="E83" s="75">
        <v>0</v>
      </c>
      <c r="F83" s="75">
        <v>0</v>
      </c>
      <c r="G83" s="75">
        <v>509119.3</v>
      </c>
      <c r="H83" s="75">
        <v>0</v>
      </c>
      <c r="I83" s="74">
        <f t="shared" si="3"/>
        <v>509119.3</v>
      </c>
      <c r="J83" s="74"/>
      <c r="L83" s="76"/>
    </row>
    <row r="84" spans="1:12" ht="15" customHeight="1">
      <c r="A84" s="73" t="s">
        <v>145</v>
      </c>
      <c r="B84" s="74">
        <v>1457394.6</v>
      </c>
      <c r="C84" s="74">
        <v>0</v>
      </c>
      <c r="D84" s="74">
        <v>0</v>
      </c>
      <c r="E84" s="75">
        <v>0</v>
      </c>
      <c r="F84" s="75">
        <v>0</v>
      </c>
      <c r="G84" s="75">
        <v>1457394.6</v>
      </c>
      <c r="H84" s="75">
        <v>0</v>
      </c>
      <c r="I84" s="74">
        <f t="shared" si="3"/>
        <v>1457394.6</v>
      </c>
      <c r="J84" s="74"/>
      <c r="L84" s="76"/>
    </row>
    <row r="85" spans="1:12" ht="15" customHeight="1">
      <c r="A85" s="73" t="s">
        <v>146</v>
      </c>
      <c r="B85" s="74">
        <v>4996955.05</v>
      </c>
      <c r="C85" s="74">
        <v>0</v>
      </c>
      <c r="D85" s="74">
        <v>0</v>
      </c>
      <c r="E85" s="75">
        <v>0</v>
      </c>
      <c r="F85" s="75">
        <v>0</v>
      </c>
      <c r="G85" s="75">
        <v>4996955.05</v>
      </c>
      <c r="H85" s="75">
        <v>0</v>
      </c>
      <c r="I85" s="74">
        <f t="shared" si="3"/>
        <v>4996955.05</v>
      </c>
      <c r="J85" s="74"/>
      <c r="L85" s="76"/>
    </row>
    <row r="86" spans="1:12" ht="15" customHeight="1">
      <c r="A86" s="73" t="s">
        <v>147</v>
      </c>
      <c r="B86" s="74">
        <v>3499247.63</v>
      </c>
      <c r="C86" s="74">
        <v>0</v>
      </c>
      <c r="D86" s="74">
        <v>0</v>
      </c>
      <c r="E86" s="75">
        <v>0</v>
      </c>
      <c r="F86" s="75">
        <v>0</v>
      </c>
      <c r="G86" s="75">
        <v>3499247.63</v>
      </c>
      <c r="H86" s="75">
        <v>0</v>
      </c>
      <c r="I86" s="74">
        <f t="shared" si="3"/>
        <v>3499247.63</v>
      </c>
      <c r="J86" s="74"/>
      <c r="L86" s="76"/>
    </row>
    <row r="87" spans="1:12" ht="15" customHeight="1">
      <c r="A87" s="73" t="s">
        <v>148</v>
      </c>
      <c r="B87" s="74">
        <v>10106439.869999999</v>
      </c>
      <c r="C87" s="74">
        <v>0</v>
      </c>
      <c r="D87" s="74">
        <v>0</v>
      </c>
      <c r="E87" s="75">
        <v>0</v>
      </c>
      <c r="F87" s="75">
        <v>0</v>
      </c>
      <c r="G87" s="75">
        <v>10106439.869999999</v>
      </c>
      <c r="H87" s="75">
        <v>0</v>
      </c>
      <c r="I87" s="74">
        <f t="shared" si="3"/>
        <v>10106439.869999999</v>
      </c>
      <c r="J87" s="74"/>
      <c r="L87" s="76"/>
    </row>
    <row r="88" spans="1:12" ht="15" customHeight="1">
      <c r="A88" s="73" t="s">
        <v>149</v>
      </c>
      <c r="B88" s="74">
        <v>4575618.1899999902</v>
      </c>
      <c r="C88" s="74">
        <v>0</v>
      </c>
      <c r="D88" s="74">
        <v>0</v>
      </c>
      <c r="E88" s="75">
        <v>0</v>
      </c>
      <c r="F88" s="75">
        <v>0</v>
      </c>
      <c r="G88" s="75">
        <v>4575618.1899999902</v>
      </c>
      <c r="H88" s="75">
        <v>0</v>
      </c>
      <c r="I88" s="74">
        <f t="shared" si="3"/>
        <v>4575618.1899999902</v>
      </c>
      <c r="J88" s="74"/>
      <c r="L88" s="76"/>
    </row>
    <row r="89" spans="1:12" ht="15" customHeight="1">
      <c r="A89" s="73" t="s">
        <v>150</v>
      </c>
      <c r="B89" s="74">
        <v>6744162.7300000004</v>
      </c>
      <c r="C89" s="74">
        <v>0</v>
      </c>
      <c r="D89" s="74">
        <v>0</v>
      </c>
      <c r="E89" s="75">
        <v>0</v>
      </c>
      <c r="F89" s="75">
        <v>0</v>
      </c>
      <c r="G89" s="75">
        <v>6744162.7300000004</v>
      </c>
      <c r="H89" s="75">
        <v>0</v>
      </c>
      <c r="I89" s="74">
        <f t="shared" si="3"/>
        <v>6744162.7300000004</v>
      </c>
      <c r="J89" s="74"/>
      <c r="L89" s="76"/>
    </row>
    <row r="90" spans="1:12" ht="15" customHeight="1">
      <c r="A90" s="73" t="s">
        <v>151</v>
      </c>
      <c r="B90" s="74">
        <v>797643.59</v>
      </c>
      <c r="C90" s="74">
        <v>0</v>
      </c>
      <c r="D90" s="74">
        <v>0</v>
      </c>
      <c r="E90" s="75">
        <v>0</v>
      </c>
      <c r="F90" s="75">
        <v>0</v>
      </c>
      <c r="G90" s="75">
        <v>797643.59</v>
      </c>
      <c r="H90" s="75">
        <v>0</v>
      </c>
      <c r="I90" s="74">
        <f t="shared" si="3"/>
        <v>797643.59</v>
      </c>
      <c r="J90" s="74"/>
      <c r="L90" s="76"/>
    </row>
    <row r="91" spans="1:12" ht="15" customHeight="1">
      <c r="A91" s="73" t="s">
        <v>152</v>
      </c>
      <c r="B91" s="74">
        <v>497317.43</v>
      </c>
      <c r="C91" s="74">
        <v>0</v>
      </c>
      <c r="D91" s="74">
        <v>0</v>
      </c>
      <c r="E91" s="75">
        <v>0</v>
      </c>
      <c r="F91" s="75">
        <v>0</v>
      </c>
      <c r="G91" s="75">
        <v>497317.43</v>
      </c>
      <c r="H91" s="75">
        <v>0</v>
      </c>
      <c r="I91" s="74">
        <f t="shared" si="3"/>
        <v>497317.43</v>
      </c>
      <c r="J91" s="74"/>
      <c r="L91" s="76"/>
    </row>
    <row r="92" spans="1:12" ht="15" customHeight="1">
      <c r="A92" s="73" t="s">
        <v>153</v>
      </c>
      <c r="B92" s="74">
        <v>22019988.23</v>
      </c>
      <c r="C92" s="74">
        <v>0</v>
      </c>
      <c r="D92" s="74">
        <v>0</v>
      </c>
      <c r="E92" s="75">
        <v>0</v>
      </c>
      <c r="F92" s="75">
        <v>0</v>
      </c>
      <c r="G92" s="75">
        <v>22019988.23</v>
      </c>
      <c r="H92" s="75">
        <v>0</v>
      </c>
      <c r="I92" s="74">
        <f t="shared" si="3"/>
        <v>22019988.23</v>
      </c>
      <c r="J92" s="74"/>
      <c r="L92" s="76"/>
    </row>
    <row r="93" spans="1:12" ht="15" customHeight="1">
      <c r="A93" s="73" t="s">
        <v>154</v>
      </c>
      <c r="B93" s="74">
        <v>1028772.76</v>
      </c>
      <c r="C93" s="74">
        <v>0</v>
      </c>
      <c r="D93" s="74">
        <v>0</v>
      </c>
      <c r="E93" s="75">
        <v>0</v>
      </c>
      <c r="F93" s="75">
        <v>0</v>
      </c>
      <c r="G93" s="75">
        <v>1028772.76</v>
      </c>
      <c r="H93" s="75">
        <v>0</v>
      </c>
      <c r="I93" s="74">
        <f t="shared" si="3"/>
        <v>1028772.76</v>
      </c>
      <c r="J93" s="74"/>
      <c r="L93" s="76"/>
    </row>
    <row r="94" spans="1:12" ht="15" customHeight="1">
      <c r="A94" s="73" t="s">
        <v>155</v>
      </c>
      <c r="B94" s="74">
        <v>224187.33</v>
      </c>
      <c r="C94" s="74">
        <v>0</v>
      </c>
      <c r="D94" s="74">
        <v>0</v>
      </c>
      <c r="E94" s="75">
        <v>0</v>
      </c>
      <c r="F94" s="75">
        <v>0</v>
      </c>
      <c r="G94" s="75">
        <v>224187.33</v>
      </c>
      <c r="H94" s="75">
        <v>0</v>
      </c>
      <c r="I94" s="74">
        <f t="shared" si="3"/>
        <v>224187.33</v>
      </c>
      <c r="J94" s="74"/>
      <c r="L94" s="76"/>
    </row>
    <row r="95" spans="1:12" ht="15" customHeight="1">
      <c r="A95" s="73" t="s">
        <v>156</v>
      </c>
      <c r="B95" s="74">
        <v>0</v>
      </c>
      <c r="C95" s="74">
        <v>0</v>
      </c>
      <c r="D95" s="74">
        <v>0</v>
      </c>
      <c r="E95" s="75">
        <v>0</v>
      </c>
      <c r="F95" s="75">
        <v>0</v>
      </c>
      <c r="G95" s="75">
        <v>0</v>
      </c>
      <c r="H95" s="75">
        <v>0</v>
      </c>
      <c r="I95" s="74">
        <f t="shared" si="3"/>
        <v>0</v>
      </c>
      <c r="J95" s="74"/>
      <c r="L95" s="76"/>
    </row>
    <row r="96" spans="1:12" ht="15" customHeight="1">
      <c r="A96" s="73" t="s">
        <v>157</v>
      </c>
      <c r="B96" s="74">
        <v>0</v>
      </c>
      <c r="C96" s="74">
        <v>227472.74</v>
      </c>
      <c r="D96" s="74">
        <v>0</v>
      </c>
      <c r="E96" s="75">
        <v>0</v>
      </c>
      <c r="F96" s="75">
        <v>0</v>
      </c>
      <c r="G96" s="75">
        <v>0</v>
      </c>
      <c r="H96" s="75">
        <v>227472.74</v>
      </c>
      <c r="I96" s="74">
        <f t="shared" si="3"/>
        <v>227472.74</v>
      </c>
      <c r="J96" s="74"/>
      <c r="L96" s="76"/>
    </row>
    <row r="97" spans="1:12" ht="15" customHeight="1">
      <c r="A97" s="73" t="s">
        <v>158</v>
      </c>
      <c r="B97" s="74">
        <v>0</v>
      </c>
      <c r="C97" s="74">
        <v>0</v>
      </c>
      <c r="D97" s="74">
        <v>0</v>
      </c>
      <c r="E97" s="75">
        <v>0</v>
      </c>
      <c r="F97" s="75">
        <v>0</v>
      </c>
      <c r="G97" s="75">
        <v>0</v>
      </c>
      <c r="H97" s="75">
        <v>0</v>
      </c>
      <c r="I97" s="74">
        <f t="shared" si="3"/>
        <v>0</v>
      </c>
      <c r="J97" s="74"/>
      <c r="L97" s="76"/>
    </row>
    <row r="98" spans="1:12" ht="15" customHeight="1">
      <c r="A98" s="73" t="s">
        <v>159</v>
      </c>
      <c r="B98" s="74">
        <v>0</v>
      </c>
      <c r="C98" s="74">
        <v>441.82999999999902</v>
      </c>
      <c r="D98" s="74">
        <v>0</v>
      </c>
      <c r="E98" s="75">
        <v>0</v>
      </c>
      <c r="F98" s="75">
        <v>0</v>
      </c>
      <c r="G98" s="75">
        <v>0</v>
      </c>
      <c r="H98" s="75">
        <v>441.82999999999902</v>
      </c>
      <c r="I98" s="74">
        <f t="shared" si="3"/>
        <v>441.82999999999902</v>
      </c>
      <c r="J98" s="74"/>
      <c r="L98" s="76"/>
    </row>
    <row r="99" spans="1:12" ht="15" customHeight="1">
      <c r="A99" s="73" t="s">
        <v>160</v>
      </c>
      <c r="B99" s="74">
        <v>0</v>
      </c>
      <c r="C99" s="74">
        <v>0</v>
      </c>
      <c r="D99" s="74">
        <v>0</v>
      </c>
      <c r="E99" s="75">
        <v>0</v>
      </c>
      <c r="F99" s="75">
        <v>0</v>
      </c>
      <c r="G99" s="75">
        <v>0</v>
      </c>
      <c r="H99" s="75">
        <v>0</v>
      </c>
      <c r="I99" s="74">
        <f t="shared" si="3"/>
        <v>0</v>
      </c>
      <c r="J99" s="74"/>
      <c r="L99" s="76"/>
    </row>
    <row r="100" spans="1:12" ht="15" customHeight="1">
      <c r="A100" s="73" t="s">
        <v>161</v>
      </c>
      <c r="B100" s="74">
        <v>0</v>
      </c>
      <c r="C100" s="74">
        <v>343672.71</v>
      </c>
      <c r="D100" s="74">
        <v>0</v>
      </c>
      <c r="E100" s="75">
        <v>0</v>
      </c>
      <c r="F100" s="75">
        <v>0</v>
      </c>
      <c r="G100" s="75">
        <v>0</v>
      </c>
      <c r="H100" s="75">
        <v>343672.71</v>
      </c>
      <c r="I100" s="74">
        <f t="shared" si="3"/>
        <v>343672.71</v>
      </c>
      <c r="J100" s="74"/>
      <c r="L100" s="76"/>
    </row>
    <row r="101" spans="1:12" ht="15" customHeight="1">
      <c r="A101" s="73" t="s">
        <v>162</v>
      </c>
      <c r="B101" s="74">
        <v>0</v>
      </c>
      <c r="C101" s="74">
        <v>125963.519999999</v>
      </c>
      <c r="D101" s="74">
        <v>0</v>
      </c>
      <c r="E101" s="75">
        <v>0</v>
      </c>
      <c r="F101" s="75">
        <v>0</v>
      </c>
      <c r="G101" s="75">
        <v>0</v>
      </c>
      <c r="H101" s="75">
        <v>125963.519999999</v>
      </c>
      <c r="I101" s="74">
        <f t="shared" ref="I101:I164" si="4">G101+H101</f>
        <v>125963.519999999</v>
      </c>
      <c r="J101" s="74"/>
      <c r="L101" s="76"/>
    </row>
    <row r="102" spans="1:12" ht="15" customHeight="1">
      <c r="A102" s="73" t="s">
        <v>163</v>
      </c>
      <c r="B102" s="74">
        <v>0</v>
      </c>
      <c r="C102" s="74">
        <v>-104452.83</v>
      </c>
      <c r="D102" s="74">
        <v>0</v>
      </c>
      <c r="E102" s="75">
        <v>0</v>
      </c>
      <c r="F102" s="75">
        <v>0</v>
      </c>
      <c r="G102" s="75">
        <v>0</v>
      </c>
      <c r="H102" s="75">
        <v>-104452.83</v>
      </c>
      <c r="I102" s="74">
        <f t="shared" si="4"/>
        <v>-104452.83</v>
      </c>
      <c r="J102" s="74"/>
      <c r="L102" s="76"/>
    </row>
    <row r="103" spans="1:12" ht="15" customHeight="1">
      <c r="A103" s="73" t="s">
        <v>164</v>
      </c>
      <c r="B103" s="74">
        <v>0</v>
      </c>
      <c r="C103" s="74">
        <v>0</v>
      </c>
      <c r="D103" s="74">
        <v>0</v>
      </c>
      <c r="E103" s="75">
        <v>0</v>
      </c>
      <c r="F103" s="75">
        <v>0</v>
      </c>
      <c r="G103" s="75">
        <v>0</v>
      </c>
      <c r="H103" s="75">
        <v>0</v>
      </c>
      <c r="I103" s="74">
        <f t="shared" si="4"/>
        <v>0</v>
      </c>
      <c r="J103" s="74"/>
      <c r="L103" s="76"/>
    </row>
    <row r="104" spans="1:12" ht="15" customHeight="1">
      <c r="A104" s="73" t="s">
        <v>165</v>
      </c>
      <c r="B104" s="74">
        <v>0</v>
      </c>
      <c r="C104" s="74">
        <v>204746.59999999899</v>
      </c>
      <c r="D104" s="74">
        <v>0</v>
      </c>
      <c r="E104" s="75">
        <v>0</v>
      </c>
      <c r="F104" s="75">
        <v>0</v>
      </c>
      <c r="G104" s="75">
        <v>0</v>
      </c>
      <c r="H104" s="75">
        <v>204746.59999999899</v>
      </c>
      <c r="I104" s="74">
        <f t="shared" si="4"/>
        <v>204746.59999999899</v>
      </c>
      <c r="J104" s="74"/>
      <c r="L104" s="76"/>
    </row>
    <row r="105" spans="1:12" ht="15" customHeight="1">
      <c r="A105" s="73" t="s">
        <v>166</v>
      </c>
      <c r="B105" s="74">
        <v>0</v>
      </c>
      <c r="C105" s="74">
        <v>0</v>
      </c>
      <c r="D105" s="74">
        <v>0</v>
      </c>
      <c r="E105" s="75">
        <v>0</v>
      </c>
      <c r="F105" s="75">
        <v>0</v>
      </c>
      <c r="G105" s="75">
        <v>0</v>
      </c>
      <c r="H105" s="75">
        <v>0</v>
      </c>
      <c r="I105" s="74">
        <f t="shared" si="4"/>
        <v>0</v>
      </c>
      <c r="J105" s="74"/>
      <c r="L105" s="76"/>
    </row>
    <row r="106" spans="1:12" ht="15" customHeight="1">
      <c r="A106" s="73" t="s">
        <v>167</v>
      </c>
      <c r="B106" s="74">
        <v>0</v>
      </c>
      <c r="C106" s="74">
        <v>34141.289999999899</v>
      </c>
      <c r="D106" s="74">
        <v>0</v>
      </c>
      <c r="E106" s="75">
        <v>0</v>
      </c>
      <c r="F106" s="75">
        <v>0</v>
      </c>
      <c r="G106" s="75">
        <v>0</v>
      </c>
      <c r="H106" s="75">
        <v>34141.289999999899</v>
      </c>
      <c r="I106" s="74">
        <f t="shared" si="4"/>
        <v>34141.289999999899</v>
      </c>
      <c r="J106" s="74"/>
      <c r="L106" s="76"/>
    </row>
    <row r="107" spans="1:12" ht="15" customHeight="1">
      <c r="A107" s="73" t="s">
        <v>168</v>
      </c>
      <c r="B107" s="74">
        <v>0</v>
      </c>
      <c r="C107" s="74">
        <v>1265.0899999999999</v>
      </c>
      <c r="D107" s="74">
        <v>0</v>
      </c>
      <c r="E107" s="75">
        <v>0</v>
      </c>
      <c r="F107" s="75">
        <v>0</v>
      </c>
      <c r="G107" s="75">
        <v>0</v>
      </c>
      <c r="H107" s="75">
        <v>1265.0899999999999</v>
      </c>
      <c r="I107" s="74">
        <f t="shared" si="4"/>
        <v>1265.0899999999999</v>
      </c>
      <c r="J107" s="74"/>
      <c r="L107" s="76"/>
    </row>
    <row r="108" spans="1:12" ht="15" customHeight="1">
      <c r="A108" s="73" t="s">
        <v>169</v>
      </c>
      <c r="B108" s="74">
        <v>0</v>
      </c>
      <c r="C108" s="74">
        <v>175699.43</v>
      </c>
      <c r="D108" s="74">
        <v>0</v>
      </c>
      <c r="E108" s="75">
        <v>0</v>
      </c>
      <c r="F108" s="75">
        <v>0</v>
      </c>
      <c r="G108" s="75">
        <v>0</v>
      </c>
      <c r="H108" s="75">
        <v>175699.43</v>
      </c>
      <c r="I108" s="74">
        <f t="shared" si="4"/>
        <v>175699.43</v>
      </c>
      <c r="J108" s="74"/>
      <c r="L108" s="76"/>
    </row>
    <row r="109" spans="1:12" ht="15" customHeight="1">
      <c r="A109" s="73" t="s">
        <v>170</v>
      </c>
      <c r="B109" s="74">
        <v>0</v>
      </c>
      <c r="C109" s="74">
        <v>32728.3</v>
      </c>
      <c r="D109" s="74">
        <v>0</v>
      </c>
      <c r="E109" s="75">
        <v>0</v>
      </c>
      <c r="F109" s="75">
        <v>0</v>
      </c>
      <c r="G109" s="75">
        <v>0</v>
      </c>
      <c r="H109" s="75">
        <v>32728.3</v>
      </c>
      <c r="I109" s="74">
        <f t="shared" si="4"/>
        <v>32728.3</v>
      </c>
      <c r="J109" s="74"/>
      <c r="L109" s="76"/>
    </row>
    <row r="110" spans="1:12" ht="15" customHeight="1">
      <c r="A110" s="73" t="s">
        <v>171</v>
      </c>
      <c r="B110" s="74">
        <v>0</v>
      </c>
      <c r="C110" s="74">
        <v>11542.9399999999</v>
      </c>
      <c r="D110" s="74">
        <v>0</v>
      </c>
      <c r="E110" s="75">
        <v>0</v>
      </c>
      <c r="F110" s="75">
        <v>0</v>
      </c>
      <c r="G110" s="75">
        <v>0</v>
      </c>
      <c r="H110" s="75">
        <v>11542.9399999999</v>
      </c>
      <c r="I110" s="74">
        <f t="shared" si="4"/>
        <v>11542.9399999999</v>
      </c>
      <c r="J110" s="74"/>
      <c r="L110" s="76"/>
    </row>
    <row r="111" spans="1:12" ht="15" customHeight="1">
      <c r="A111" s="73" t="s">
        <v>172</v>
      </c>
      <c r="B111" s="74">
        <v>0</v>
      </c>
      <c r="C111" s="74">
        <v>0</v>
      </c>
      <c r="D111" s="74">
        <v>0</v>
      </c>
      <c r="E111" s="75">
        <v>0</v>
      </c>
      <c r="F111" s="75">
        <v>0</v>
      </c>
      <c r="G111" s="75">
        <v>0</v>
      </c>
      <c r="H111" s="75">
        <v>0</v>
      </c>
      <c r="I111" s="74">
        <f t="shared" si="4"/>
        <v>0</v>
      </c>
      <c r="J111" s="74"/>
      <c r="L111" s="76"/>
    </row>
    <row r="112" spans="1:12" ht="15" customHeight="1">
      <c r="A112" s="73" t="s">
        <v>173</v>
      </c>
      <c r="B112" s="74">
        <v>0</v>
      </c>
      <c r="C112" s="74">
        <v>0</v>
      </c>
      <c r="D112" s="74">
        <v>0</v>
      </c>
      <c r="E112" s="75">
        <v>0</v>
      </c>
      <c r="F112" s="75">
        <v>0</v>
      </c>
      <c r="G112" s="75">
        <v>0</v>
      </c>
      <c r="H112" s="75">
        <v>0</v>
      </c>
      <c r="I112" s="74">
        <f t="shared" si="4"/>
        <v>0</v>
      </c>
      <c r="J112" s="74"/>
      <c r="L112" s="76"/>
    </row>
    <row r="113" spans="1:12" ht="15" customHeight="1">
      <c r="A113" s="73" t="s">
        <v>174</v>
      </c>
      <c r="B113" s="74">
        <v>0</v>
      </c>
      <c r="C113" s="74">
        <v>83050.91</v>
      </c>
      <c r="D113" s="74">
        <v>0</v>
      </c>
      <c r="E113" s="75">
        <v>0</v>
      </c>
      <c r="F113" s="75">
        <v>0</v>
      </c>
      <c r="G113" s="75">
        <v>0</v>
      </c>
      <c r="H113" s="75">
        <v>83050.91</v>
      </c>
      <c r="I113" s="74">
        <f t="shared" si="4"/>
        <v>83050.91</v>
      </c>
      <c r="J113" s="74"/>
      <c r="L113" s="76"/>
    </row>
    <row r="114" spans="1:12" ht="15" customHeight="1">
      <c r="A114" s="73" t="s">
        <v>175</v>
      </c>
      <c r="B114" s="74">
        <v>0</v>
      </c>
      <c r="C114" s="74">
        <v>41650.44</v>
      </c>
      <c r="D114" s="74">
        <v>0</v>
      </c>
      <c r="E114" s="75">
        <v>0</v>
      </c>
      <c r="F114" s="75">
        <v>0</v>
      </c>
      <c r="G114" s="75">
        <v>0</v>
      </c>
      <c r="H114" s="75">
        <v>41650.44</v>
      </c>
      <c r="I114" s="74">
        <f t="shared" si="4"/>
        <v>41650.44</v>
      </c>
      <c r="J114" s="74"/>
      <c r="L114" s="76"/>
    </row>
    <row r="115" spans="1:12" ht="15" customHeight="1">
      <c r="A115" s="73" t="s">
        <v>176</v>
      </c>
      <c r="B115" s="74">
        <v>0</v>
      </c>
      <c r="C115" s="74">
        <v>-2417.1799999999998</v>
      </c>
      <c r="D115" s="74">
        <v>0</v>
      </c>
      <c r="E115" s="75">
        <v>0</v>
      </c>
      <c r="F115" s="75">
        <v>0</v>
      </c>
      <c r="G115" s="75">
        <v>0</v>
      </c>
      <c r="H115" s="75">
        <v>-2417.1799999999998</v>
      </c>
      <c r="I115" s="74">
        <f t="shared" si="4"/>
        <v>-2417.1799999999998</v>
      </c>
      <c r="J115" s="74"/>
      <c r="L115" s="76"/>
    </row>
    <row r="116" spans="1:12" ht="15" customHeight="1">
      <c r="A116" s="73" t="s">
        <v>177</v>
      </c>
      <c r="B116" s="74">
        <v>0</v>
      </c>
      <c r="C116" s="74">
        <v>185602</v>
      </c>
      <c r="D116" s="74">
        <v>0</v>
      </c>
      <c r="E116" s="75">
        <v>0</v>
      </c>
      <c r="F116" s="75">
        <v>0</v>
      </c>
      <c r="G116" s="75">
        <v>0</v>
      </c>
      <c r="H116" s="75">
        <v>185602</v>
      </c>
      <c r="I116" s="74">
        <f t="shared" si="4"/>
        <v>185602</v>
      </c>
      <c r="J116" s="74"/>
      <c r="L116" s="76"/>
    </row>
    <row r="117" spans="1:12" ht="15" customHeight="1">
      <c r="A117" s="73" t="s">
        <v>178</v>
      </c>
      <c r="B117" s="74">
        <v>0</v>
      </c>
      <c r="C117" s="74">
        <v>7008.65</v>
      </c>
      <c r="D117" s="74">
        <v>0</v>
      </c>
      <c r="E117" s="75">
        <v>0</v>
      </c>
      <c r="F117" s="75">
        <v>0</v>
      </c>
      <c r="G117" s="75">
        <v>0</v>
      </c>
      <c r="H117" s="75">
        <v>7008.65</v>
      </c>
      <c r="I117" s="74">
        <f t="shared" si="4"/>
        <v>7008.65</v>
      </c>
      <c r="J117" s="74"/>
      <c r="L117" s="76"/>
    </row>
    <row r="118" spans="1:12" ht="15" customHeight="1">
      <c r="A118" s="73" t="s">
        <v>179</v>
      </c>
      <c r="B118" s="74">
        <v>0</v>
      </c>
      <c r="C118" s="74">
        <v>39180.969999999899</v>
      </c>
      <c r="D118" s="74">
        <v>0</v>
      </c>
      <c r="E118" s="75">
        <v>0</v>
      </c>
      <c r="F118" s="75">
        <v>0</v>
      </c>
      <c r="G118" s="75">
        <v>0</v>
      </c>
      <c r="H118" s="75">
        <v>39180.969999999899</v>
      </c>
      <c r="I118" s="74">
        <f t="shared" si="4"/>
        <v>39180.969999999899</v>
      </c>
      <c r="J118" s="74"/>
      <c r="L118" s="76"/>
    </row>
    <row r="119" spans="1:12" ht="15" customHeight="1">
      <c r="A119" s="73" t="s">
        <v>180</v>
      </c>
      <c r="B119" s="74">
        <v>0</v>
      </c>
      <c r="C119" s="74">
        <v>5001.08</v>
      </c>
      <c r="D119" s="74">
        <v>0</v>
      </c>
      <c r="E119" s="75">
        <v>0</v>
      </c>
      <c r="F119" s="75">
        <v>0</v>
      </c>
      <c r="G119" s="75">
        <v>0</v>
      </c>
      <c r="H119" s="75">
        <v>5001.08</v>
      </c>
      <c r="I119" s="74">
        <f t="shared" si="4"/>
        <v>5001.08</v>
      </c>
      <c r="J119" s="74"/>
      <c r="L119" s="76"/>
    </row>
    <row r="120" spans="1:12" ht="15" customHeight="1">
      <c r="A120" s="73" t="s">
        <v>181</v>
      </c>
      <c r="B120" s="74">
        <v>0</v>
      </c>
      <c r="C120" s="74">
        <v>262972.77999999898</v>
      </c>
      <c r="D120" s="74">
        <v>0</v>
      </c>
      <c r="E120" s="75">
        <v>0</v>
      </c>
      <c r="F120" s="75">
        <v>0</v>
      </c>
      <c r="G120" s="75">
        <v>0</v>
      </c>
      <c r="H120" s="75">
        <v>262972.77999999898</v>
      </c>
      <c r="I120" s="74">
        <f t="shared" si="4"/>
        <v>262972.77999999898</v>
      </c>
      <c r="J120" s="74"/>
      <c r="L120" s="76"/>
    </row>
    <row r="121" spans="1:12" ht="15" customHeight="1">
      <c r="A121" s="73" t="s">
        <v>182</v>
      </c>
      <c r="B121" s="74">
        <v>0</v>
      </c>
      <c r="C121" s="74">
        <v>0</v>
      </c>
      <c r="D121" s="74">
        <v>0</v>
      </c>
      <c r="E121" s="75">
        <v>0</v>
      </c>
      <c r="F121" s="75">
        <v>0</v>
      </c>
      <c r="G121" s="75">
        <v>0</v>
      </c>
      <c r="H121" s="75">
        <v>0</v>
      </c>
      <c r="I121" s="74">
        <f t="shared" si="4"/>
        <v>0</v>
      </c>
      <c r="J121" s="74"/>
      <c r="L121" s="76"/>
    </row>
    <row r="122" spans="1:12" ht="15" customHeight="1">
      <c r="A122" s="73" t="s">
        <v>183</v>
      </c>
      <c r="B122" s="74">
        <v>0</v>
      </c>
      <c r="C122" s="74">
        <v>4490.45</v>
      </c>
      <c r="D122" s="74">
        <v>0</v>
      </c>
      <c r="E122" s="75">
        <v>0</v>
      </c>
      <c r="F122" s="75">
        <v>0</v>
      </c>
      <c r="G122" s="75">
        <v>0</v>
      </c>
      <c r="H122" s="75">
        <v>4490.45</v>
      </c>
      <c r="I122" s="74">
        <f t="shared" si="4"/>
        <v>4490.45</v>
      </c>
      <c r="J122" s="74"/>
      <c r="L122" s="76"/>
    </row>
    <row r="123" spans="1:12" ht="15.75" customHeight="1">
      <c r="A123" s="73" t="s">
        <v>184</v>
      </c>
      <c r="B123" s="74">
        <v>0</v>
      </c>
      <c r="C123" s="74">
        <v>12425.74</v>
      </c>
      <c r="D123" s="74">
        <v>0</v>
      </c>
      <c r="E123" s="75">
        <v>0</v>
      </c>
      <c r="F123" s="75">
        <v>0</v>
      </c>
      <c r="G123" s="75">
        <v>0</v>
      </c>
      <c r="H123" s="75">
        <v>12425.74</v>
      </c>
      <c r="I123" s="74">
        <f t="shared" si="4"/>
        <v>12425.74</v>
      </c>
      <c r="J123" s="74"/>
      <c r="L123" s="76"/>
    </row>
    <row r="124" spans="1:12" ht="15" customHeight="1">
      <c r="A124" s="73" t="s">
        <v>185</v>
      </c>
      <c r="B124" s="74">
        <v>0</v>
      </c>
      <c r="C124" s="74">
        <v>369592.05</v>
      </c>
      <c r="D124" s="74">
        <v>0</v>
      </c>
      <c r="E124" s="75">
        <v>0</v>
      </c>
      <c r="F124" s="75">
        <v>0</v>
      </c>
      <c r="G124" s="75">
        <v>0</v>
      </c>
      <c r="H124" s="75">
        <v>369592.05</v>
      </c>
      <c r="I124" s="74">
        <f t="shared" si="4"/>
        <v>369592.05</v>
      </c>
      <c r="J124" s="74"/>
      <c r="L124" s="76"/>
    </row>
    <row r="125" spans="1:12" ht="15" customHeight="1">
      <c r="A125" s="73" t="s">
        <v>186</v>
      </c>
      <c r="B125" s="74">
        <v>0</v>
      </c>
      <c r="C125" s="74">
        <v>441.82999999999902</v>
      </c>
      <c r="D125" s="74">
        <v>0</v>
      </c>
      <c r="E125" s="75">
        <v>0</v>
      </c>
      <c r="F125" s="75">
        <v>0</v>
      </c>
      <c r="G125" s="75">
        <v>0</v>
      </c>
      <c r="H125" s="75">
        <v>441.82999999999902</v>
      </c>
      <c r="I125" s="74">
        <f t="shared" si="4"/>
        <v>441.82999999999902</v>
      </c>
      <c r="J125" s="74"/>
      <c r="L125" s="76"/>
    </row>
    <row r="126" spans="1:12" ht="15" customHeight="1">
      <c r="A126" s="73" t="s">
        <v>187</v>
      </c>
      <c r="B126" s="74">
        <v>0</v>
      </c>
      <c r="C126" s="74">
        <v>0</v>
      </c>
      <c r="D126" s="74">
        <v>0</v>
      </c>
      <c r="E126" s="75">
        <v>0</v>
      </c>
      <c r="F126" s="75">
        <v>0</v>
      </c>
      <c r="G126" s="75">
        <v>0</v>
      </c>
      <c r="H126" s="75">
        <v>0</v>
      </c>
      <c r="I126" s="74">
        <f t="shared" si="4"/>
        <v>0</v>
      </c>
      <c r="J126" s="74"/>
      <c r="L126" s="76"/>
    </row>
    <row r="127" spans="1:12" ht="15" customHeight="1">
      <c r="A127" s="73" t="s">
        <v>188</v>
      </c>
      <c r="B127" s="74">
        <v>0</v>
      </c>
      <c r="C127" s="74">
        <v>0</v>
      </c>
      <c r="D127" s="74">
        <v>0</v>
      </c>
      <c r="E127" s="75">
        <v>0</v>
      </c>
      <c r="F127" s="75">
        <v>0</v>
      </c>
      <c r="G127" s="75">
        <v>0</v>
      </c>
      <c r="H127" s="75">
        <v>0</v>
      </c>
      <c r="I127" s="74">
        <f t="shared" si="4"/>
        <v>0</v>
      </c>
      <c r="J127" s="74"/>
      <c r="L127" s="76"/>
    </row>
    <row r="128" spans="1:12" ht="15" customHeight="1">
      <c r="A128" s="73" t="s">
        <v>189</v>
      </c>
      <c r="B128" s="74">
        <v>0</v>
      </c>
      <c r="C128" s="74">
        <v>0</v>
      </c>
      <c r="D128" s="74">
        <v>0</v>
      </c>
      <c r="E128" s="75">
        <v>0</v>
      </c>
      <c r="F128" s="75">
        <v>0</v>
      </c>
      <c r="G128" s="75">
        <v>0</v>
      </c>
      <c r="H128" s="75">
        <v>0</v>
      </c>
      <c r="I128" s="74">
        <f t="shared" si="4"/>
        <v>0</v>
      </c>
      <c r="J128" s="74"/>
      <c r="L128" s="76"/>
    </row>
    <row r="129" spans="1:12" ht="15" customHeight="1">
      <c r="A129" s="102" t="s">
        <v>190</v>
      </c>
      <c r="B129" s="74">
        <v>0</v>
      </c>
      <c r="C129" s="74">
        <v>0</v>
      </c>
      <c r="D129" s="74">
        <v>0</v>
      </c>
      <c r="E129" s="75">
        <v>0</v>
      </c>
      <c r="F129" s="75">
        <v>0</v>
      </c>
      <c r="G129" s="75">
        <v>0</v>
      </c>
      <c r="H129" s="75">
        <v>0</v>
      </c>
      <c r="I129" s="74">
        <f t="shared" si="4"/>
        <v>0</v>
      </c>
      <c r="J129" s="74"/>
      <c r="L129" s="76"/>
    </row>
    <row r="130" spans="1:12" ht="15" customHeight="1">
      <c r="A130" s="82" t="s">
        <v>191</v>
      </c>
      <c r="B130" s="74">
        <v>0</v>
      </c>
      <c r="C130" s="74">
        <v>0</v>
      </c>
      <c r="D130" s="74">
        <v>0</v>
      </c>
      <c r="E130" s="75">
        <v>0</v>
      </c>
      <c r="F130" s="75">
        <v>0</v>
      </c>
      <c r="G130" s="75">
        <v>0</v>
      </c>
      <c r="H130" s="75">
        <v>0</v>
      </c>
      <c r="I130" s="74">
        <f t="shared" si="4"/>
        <v>0</v>
      </c>
      <c r="J130" s="85"/>
      <c r="L130" s="76"/>
    </row>
    <row r="131" spans="1:12" ht="14.25" customHeight="1">
      <c r="A131" s="73" t="s">
        <v>192</v>
      </c>
      <c r="B131" s="83">
        <v>111506225.40000001</v>
      </c>
      <c r="C131" s="83">
        <v>2062221.34</v>
      </c>
      <c r="D131" s="83">
        <v>0</v>
      </c>
      <c r="E131" s="84">
        <v>0</v>
      </c>
      <c r="F131" s="84">
        <v>0</v>
      </c>
      <c r="G131" s="84">
        <v>111506225.40000001</v>
      </c>
      <c r="H131" s="84">
        <v>2062221.34</v>
      </c>
      <c r="I131" s="83">
        <f t="shared" si="4"/>
        <v>113568446.74000001</v>
      </c>
      <c r="J131" s="74"/>
      <c r="L131" s="72"/>
    </row>
    <row r="132" spans="1:12" ht="12.75" customHeight="1">
      <c r="A132" s="86" t="s">
        <v>193</v>
      </c>
      <c r="B132" s="74"/>
      <c r="C132" s="74"/>
      <c r="D132" s="74"/>
      <c r="E132"/>
      <c r="F132"/>
      <c r="G132"/>
      <c r="H132"/>
      <c r="I132" s="74"/>
      <c r="J132" s="74"/>
      <c r="L132" s="76"/>
    </row>
    <row r="133" spans="1:12" ht="15" customHeight="1">
      <c r="A133" s="73" t="s">
        <v>194</v>
      </c>
      <c r="B133" s="74">
        <v>1874598.02</v>
      </c>
      <c r="C133" s="74">
        <v>0</v>
      </c>
      <c r="D133" s="74">
        <v>0</v>
      </c>
      <c r="E133" s="75">
        <v>0</v>
      </c>
      <c r="F133" s="75">
        <v>0</v>
      </c>
      <c r="G133" s="75">
        <v>1874598.02</v>
      </c>
      <c r="H133" s="75">
        <v>0</v>
      </c>
      <c r="I133" s="74">
        <f t="shared" si="4"/>
        <v>1874598.02</v>
      </c>
      <c r="J133" s="74"/>
      <c r="L133" s="76"/>
    </row>
    <row r="134" spans="1:12" ht="15" customHeight="1">
      <c r="A134" s="73" t="s">
        <v>195</v>
      </c>
      <c r="B134" s="74">
        <v>0</v>
      </c>
      <c r="C134" s="74">
        <v>0</v>
      </c>
      <c r="D134" s="74">
        <v>0</v>
      </c>
      <c r="E134" s="75">
        <v>0</v>
      </c>
      <c r="F134" s="75">
        <v>0</v>
      </c>
      <c r="G134" s="75">
        <v>0</v>
      </c>
      <c r="H134" s="75">
        <v>0</v>
      </c>
      <c r="I134" s="74">
        <f t="shared" si="4"/>
        <v>0</v>
      </c>
      <c r="J134" s="74"/>
      <c r="L134" s="76"/>
    </row>
    <row r="135" spans="1:12" ht="15" customHeight="1">
      <c r="A135" s="73" t="s">
        <v>196</v>
      </c>
      <c r="B135" s="74">
        <v>71108.13</v>
      </c>
      <c r="C135" s="74">
        <v>0</v>
      </c>
      <c r="D135" s="74">
        <v>0</v>
      </c>
      <c r="E135" s="75">
        <v>0</v>
      </c>
      <c r="F135" s="75">
        <v>0</v>
      </c>
      <c r="G135" s="75">
        <v>71108.13</v>
      </c>
      <c r="H135" s="75">
        <v>0</v>
      </c>
      <c r="I135" s="74">
        <f t="shared" si="4"/>
        <v>71108.13</v>
      </c>
      <c r="J135" s="74"/>
      <c r="L135" s="76"/>
    </row>
    <row r="136" spans="1:12" ht="15" customHeight="1">
      <c r="A136" s="73" t="s">
        <v>197</v>
      </c>
      <c r="B136" s="74">
        <v>2665503.16</v>
      </c>
      <c r="C136" s="74">
        <v>0</v>
      </c>
      <c r="D136" s="74">
        <v>0</v>
      </c>
      <c r="E136" s="75">
        <v>0</v>
      </c>
      <c r="F136" s="75">
        <v>0</v>
      </c>
      <c r="G136" s="75">
        <v>2665503.16</v>
      </c>
      <c r="H136" s="75">
        <v>0</v>
      </c>
      <c r="I136" s="74">
        <f t="shared" si="4"/>
        <v>2665503.16</v>
      </c>
      <c r="J136" s="74"/>
      <c r="L136" s="76"/>
    </row>
    <row r="137" spans="1:12" ht="15" customHeight="1">
      <c r="A137" s="73" t="s">
        <v>198</v>
      </c>
      <c r="B137" s="74">
        <v>1122103.06</v>
      </c>
      <c r="C137" s="74">
        <v>0</v>
      </c>
      <c r="D137" s="74">
        <v>0</v>
      </c>
      <c r="E137" s="75">
        <v>0</v>
      </c>
      <c r="F137" s="75">
        <v>0</v>
      </c>
      <c r="G137" s="75">
        <v>1122103.06</v>
      </c>
      <c r="H137" s="75">
        <v>0</v>
      </c>
      <c r="I137" s="74">
        <f t="shared" si="4"/>
        <v>1122103.06</v>
      </c>
      <c r="J137" s="74"/>
      <c r="L137" s="76"/>
    </row>
    <row r="138" spans="1:12" ht="15" customHeight="1">
      <c r="A138" s="73" t="s">
        <v>199</v>
      </c>
      <c r="B138" s="74">
        <v>236565.02</v>
      </c>
      <c r="C138" s="74">
        <v>0</v>
      </c>
      <c r="D138" s="74">
        <v>0</v>
      </c>
      <c r="E138" s="75">
        <v>0</v>
      </c>
      <c r="F138" s="75">
        <v>0</v>
      </c>
      <c r="G138" s="75">
        <v>236565.02</v>
      </c>
      <c r="H138" s="75">
        <v>0</v>
      </c>
      <c r="I138" s="74">
        <f t="shared" si="4"/>
        <v>236565.02</v>
      </c>
      <c r="J138" s="74"/>
      <c r="L138" s="76"/>
    </row>
    <row r="139" spans="1:12" ht="15" customHeight="1">
      <c r="A139" s="73" t="s">
        <v>200</v>
      </c>
      <c r="B139" s="74">
        <v>32649.109999999899</v>
      </c>
      <c r="C139" s="74">
        <v>0</v>
      </c>
      <c r="D139" s="74">
        <v>0</v>
      </c>
      <c r="E139" s="75">
        <v>0</v>
      </c>
      <c r="F139" s="75">
        <v>0</v>
      </c>
      <c r="G139" s="75">
        <v>32649.109999999899</v>
      </c>
      <c r="H139" s="75">
        <v>0</v>
      </c>
      <c r="I139" s="74">
        <f t="shared" si="4"/>
        <v>32649.109999999899</v>
      </c>
      <c r="J139" s="74"/>
      <c r="L139" s="76"/>
    </row>
    <row r="140" spans="1:12" ht="15" customHeight="1">
      <c r="A140" s="73" t="s">
        <v>201</v>
      </c>
      <c r="B140" s="74">
        <v>53420.21</v>
      </c>
      <c r="C140" s="74">
        <v>0</v>
      </c>
      <c r="D140" s="74">
        <v>0</v>
      </c>
      <c r="E140" s="75">
        <v>0</v>
      </c>
      <c r="F140" s="75">
        <v>0</v>
      </c>
      <c r="G140" s="75">
        <v>53420.21</v>
      </c>
      <c r="H140" s="75">
        <v>0</v>
      </c>
      <c r="I140" s="74">
        <f t="shared" si="4"/>
        <v>53420.21</v>
      </c>
      <c r="J140" s="74"/>
      <c r="L140" s="76"/>
    </row>
    <row r="141" spans="1:12" ht="15" customHeight="1">
      <c r="A141" s="73" t="s">
        <v>202</v>
      </c>
      <c r="B141" s="74">
        <v>0</v>
      </c>
      <c r="C141" s="74">
        <v>0</v>
      </c>
      <c r="D141" s="74">
        <v>0</v>
      </c>
      <c r="E141" s="75">
        <v>0</v>
      </c>
      <c r="F141" s="75">
        <v>0</v>
      </c>
      <c r="G141" s="75">
        <v>0</v>
      </c>
      <c r="H141" s="75">
        <v>0</v>
      </c>
      <c r="I141" s="74">
        <f t="shared" si="4"/>
        <v>0</v>
      </c>
      <c r="J141" s="74"/>
      <c r="L141" s="76"/>
    </row>
    <row r="142" spans="1:12" ht="15" customHeight="1">
      <c r="A142" s="73" t="s">
        <v>203</v>
      </c>
      <c r="B142" s="74">
        <v>1188577.21</v>
      </c>
      <c r="C142" s="74">
        <v>0</v>
      </c>
      <c r="D142" s="74">
        <v>0</v>
      </c>
      <c r="E142" s="75">
        <v>0</v>
      </c>
      <c r="F142" s="75">
        <v>0</v>
      </c>
      <c r="G142" s="75">
        <v>1188577.21</v>
      </c>
      <c r="H142" s="75">
        <v>0</v>
      </c>
      <c r="I142" s="74">
        <f t="shared" si="4"/>
        <v>1188577.21</v>
      </c>
      <c r="J142" s="74"/>
      <c r="L142" s="76"/>
    </row>
    <row r="143" spans="1:12" ht="15" customHeight="1">
      <c r="A143" s="73" t="s">
        <v>204</v>
      </c>
      <c r="B143" s="74">
        <v>550365.37</v>
      </c>
      <c r="C143" s="74">
        <v>0</v>
      </c>
      <c r="D143" s="74">
        <v>0</v>
      </c>
      <c r="E143" s="75">
        <v>0</v>
      </c>
      <c r="F143" s="75">
        <v>0</v>
      </c>
      <c r="G143" s="75">
        <v>550365.37</v>
      </c>
      <c r="H143" s="75">
        <v>0</v>
      </c>
      <c r="I143" s="74">
        <f t="shared" si="4"/>
        <v>550365.37</v>
      </c>
      <c r="J143" s="74"/>
      <c r="L143" s="76"/>
    </row>
    <row r="144" spans="1:12" ht="15" customHeight="1">
      <c r="A144" s="73" t="s">
        <v>205</v>
      </c>
      <c r="B144" s="74">
        <v>1066638.8899999999</v>
      </c>
      <c r="C144" s="74">
        <v>0</v>
      </c>
      <c r="D144" s="74">
        <v>0</v>
      </c>
      <c r="E144" s="75">
        <v>0</v>
      </c>
      <c r="F144" s="75">
        <v>0</v>
      </c>
      <c r="G144" s="75">
        <v>1066638.8899999999</v>
      </c>
      <c r="H144" s="75">
        <v>0</v>
      </c>
      <c r="I144" s="74">
        <f t="shared" si="4"/>
        <v>1066638.8899999999</v>
      </c>
      <c r="J144" s="74"/>
      <c r="L144" s="76"/>
    </row>
    <row r="145" spans="1:12" ht="15" customHeight="1">
      <c r="A145" s="73" t="s">
        <v>206</v>
      </c>
      <c r="B145" s="74">
        <v>99644.160000000003</v>
      </c>
      <c r="C145" s="74">
        <v>0</v>
      </c>
      <c r="D145" s="74">
        <v>0</v>
      </c>
      <c r="E145" s="75">
        <v>0</v>
      </c>
      <c r="F145" s="75">
        <v>0</v>
      </c>
      <c r="G145" s="75">
        <v>99644.160000000003</v>
      </c>
      <c r="H145" s="75">
        <v>0</v>
      </c>
      <c r="I145" s="74">
        <f t="shared" si="4"/>
        <v>99644.160000000003</v>
      </c>
      <c r="J145" s="74"/>
      <c r="L145" s="76"/>
    </row>
    <row r="146" spans="1:12" ht="15" customHeight="1">
      <c r="A146" s="73" t="s">
        <v>207</v>
      </c>
      <c r="B146" s="74">
        <v>109534.79</v>
      </c>
      <c r="C146" s="74">
        <v>0</v>
      </c>
      <c r="D146" s="74">
        <v>0</v>
      </c>
      <c r="E146" s="75">
        <v>0</v>
      </c>
      <c r="F146" s="75">
        <v>0</v>
      </c>
      <c r="G146" s="75">
        <v>109534.79</v>
      </c>
      <c r="H146" s="75">
        <v>0</v>
      </c>
      <c r="I146" s="74">
        <f t="shared" si="4"/>
        <v>109534.79</v>
      </c>
      <c r="J146" s="74"/>
      <c r="L146" s="76"/>
    </row>
    <row r="147" spans="1:12" ht="15" customHeight="1">
      <c r="A147" s="73" t="s">
        <v>208</v>
      </c>
      <c r="B147" s="74">
        <v>482.92</v>
      </c>
      <c r="C147" s="74">
        <v>0</v>
      </c>
      <c r="D147" s="74">
        <v>0</v>
      </c>
      <c r="E147" s="75">
        <v>0</v>
      </c>
      <c r="F147" s="75">
        <v>0</v>
      </c>
      <c r="G147" s="75">
        <v>482.92</v>
      </c>
      <c r="H147" s="75">
        <v>0</v>
      </c>
      <c r="I147" s="74">
        <f t="shared" si="4"/>
        <v>482.92</v>
      </c>
      <c r="J147" s="74"/>
      <c r="L147" s="76"/>
    </row>
    <row r="148" spans="1:12" ht="15" customHeight="1">
      <c r="A148" s="73" t="s">
        <v>209</v>
      </c>
      <c r="B148" s="74">
        <v>493.94</v>
      </c>
      <c r="C148" s="74">
        <v>0</v>
      </c>
      <c r="D148" s="74">
        <v>0</v>
      </c>
      <c r="E148" s="75">
        <v>0</v>
      </c>
      <c r="F148" s="75">
        <v>0</v>
      </c>
      <c r="G148" s="75">
        <v>493.94</v>
      </c>
      <c r="H148" s="75">
        <v>0</v>
      </c>
      <c r="I148" s="74">
        <f t="shared" si="4"/>
        <v>493.94</v>
      </c>
      <c r="J148" s="74"/>
      <c r="L148" s="76"/>
    </row>
    <row r="149" spans="1:12" ht="15" customHeight="1">
      <c r="A149" s="73" t="s">
        <v>210</v>
      </c>
      <c r="B149" s="74">
        <v>908725.35</v>
      </c>
      <c r="C149" s="74">
        <v>0</v>
      </c>
      <c r="D149" s="74">
        <v>0</v>
      </c>
      <c r="E149" s="75">
        <v>0</v>
      </c>
      <c r="F149" s="75">
        <v>0</v>
      </c>
      <c r="G149" s="75">
        <v>908725.35</v>
      </c>
      <c r="H149" s="75">
        <v>0</v>
      </c>
      <c r="I149" s="74">
        <f t="shared" si="4"/>
        <v>908725.35</v>
      </c>
      <c r="J149" s="74"/>
      <c r="L149" s="76"/>
    </row>
    <row r="150" spans="1:12" ht="15" customHeight="1">
      <c r="A150" s="73" t="s">
        <v>211</v>
      </c>
      <c r="B150" s="74">
        <v>4448255.92</v>
      </c>
      <c r="C150" s="74">
        <v>0</v>
      </c>
      <c r="D150" s="74">
        <v>0</v>
      </c>
      <c r="E150" s="75">
        <v>0</v>
      </c>
      <c r="F150" s="75">
        <v>0</v>
      </c>
      <c r="G150" s="75">
        <v>4448255.92</v>
      </c>
      <c r="H150" s="75">
        <v>0</v>
      </c>
      <c r="I150" s="74">
        <f t="shared" si="4"/>
        <v>4448255.92</v>
      </c>
      <c r="J150" s="74"/>
      <c r="L150" s="76"/>
    </row>
    <row r="151" spans="1:12" ht="15" customHeight="1">
      <c r="A151" s="73" t="s">
        <v>212</v>
      </c>
      <c r="B151" s="74">
        <v>6689999.9000000004</v>
      </c>
      <c r="C151" s="74">
        <v>0</v>
      </c>
      <c r="D151" s="74">
        <v>0</v>
      </c>
      <c r="E151" s="75">
        <v>0</v>
      </c>
      <c r="F151" s="75">
        <v>0</v>
      </c>
      <c r="G151" s="75">
        <v>6689999.9000000004</v>
      </c>
      <c r="H151" s="75">
        <v>0</v>
      </c>
      <c r="I151" s="74">
        <f t="shared" si="4"/>
        <v>6689999.9000000004</v>
      </c>
      <c r="J151" s="74"/>
      <c r="L151" s="76"/>
    </row>
    <row r="152" spans="1:12" ht="15" customHeight="1">
      <c r="A152" s="73" t="s">
        <v>213</v>
      </c>
      <c r="B152" s="74">
        <v>823008.11</v>
      </c>
      <c r="C152" s="74">
        <v>0</v>
      </c>
      <c r="D152" s="74">
        <v>0</v>
      </c>
      <c r="E152" s="75">
        <v>0</v>
      </c>
      <c r="F152" s="75">
        <v>0</v>
      </c>
      <c r="G152" s="75">
        <v>823008.11</v>
      </c>
      <c r="H152" s="75">
        <v>0</v>
      </c>
      <c r="I152" s="74">
        <f t="shared" si="4"/>
        <v>823008.11</v>
      </c>
      <c r="J152" s="74"/>
      <c r="L152" s="76"/>
    </row>
    <row r="153" spans="1:12" ht="15" customHeight="1">
      <c r="A153" s="73" t="s">
        <v>214</v>
      </c>
      <c r="B153" s="74">
        <v>0</v>
      </c>
      <c r="C153" s="74">
        <v>0</v>
      </c>
      <c r="D153" s="74">
        <v>0</v>
      </c>
      <c r="E153" s="75">
        <v>0</v>
      </c>
      <c r="F153" s="75">
        <v>0</v>
      </c>
      <c r="G153" s="75">
        <v>0</v>
      </c>
      <c r="H153" s="75">
        <v>0</v>
      </c>
      <c r="I153" s="74">
        <f t="shared" si="4"/>
        <v>0</v>
      </c>
      <c r="J153" s="74"/>
      <c r="L153" s="76"/>
    </row>
    <row r="154" spans="1:12" ht="15" customHeight="1">
      <c r="A154" s="73" t="s">
        <v>215</v>
      </c>
      <c r="B154" s="74">
        <v>0</v>
      </c>
      <c r="C154" s="74">
        <v>334.94</v>
      </c>
      <c r="D154" s="74">
        <v>0</v>
      </c>
      <c r="E154" s="75">
        <v>0</v>
      </c>
      <c r="F154" s="75">
        <v>0</v>
      </c>
      <c r="G154" s="75">
        <v>0</v>
      </c>
      <c r="H154" s="75">
        <v>334.94</v>
      </c>
      <c r="I154" s="74">
        <f t="shared" si="4"/>
        <v>334.94</v>
      </c>
      <c r="J154" s="74"/>
      <c r="L154" s="76"/>
    </row>
    <row r="155" spans="1:12" ht="15" customHeight="1">
      <c r="A155" s="73" t="s">
        <v>216</v>
      </c>
      <c r="B155" s="74">
        <v>0</v>
      </c>
      <c r="C155" s="74">
        <v>0</v>
      </c>
      <c r="D155" s="74">
        <v>0</v>
      </c>
      <c r="E155" s="75">
        <v>0</v>
      </c>
      <c r="F155" s="75">
        <v>0</v>
      </c>
      <c r="G155" s="75">
        <v>0</v>
      </c>
      <c r="H155" s="75">
        <v>0</v>
      </c>
      <c r="I155" s="74">
        <f t="shared" si="4"/>
        <v>0</v>
      </c>
      <c r="J155" s="74"/>
      <c r="L155" s="76"/>
    </row>
    <row r="156" spans="1:12" ht="15" customHeight="1">
      <c r="A156" s="73" t="s">
        <v>217</v>
      </c>
      <c r="B156" s="74">
        <v>0</v>
      </c>
      <c r="C156" s="74">
        <v>0</v>
      </c>
      <c r="D156" s="74">
        <v>0</v>
      </c>
      <c r="E156" s="75">
        <v>0</v>
      </c>
      <c r="F156" s="75">
        <v>0</v>
      </c>
      <c r="G156" s="75">
        <v>0</v>
      </c>
      <c r="H156" s="75">
        <v>0</v>
      </c>
      <c r="I156" s="74">
        <f t="shared" si="4"/>
        <v>0</v>
      </c>
      <c r="J156" s="74"/>
      <c r="L156" s="76"/>
    </row>
    <row r="157" spans="1:12" ht="15" customHeight="1">
      <c r="A157" s="73" t="s">
        <v>218</v>
      </c>
      <c r="B157" s="74">
        <v>0</v>
      </c>
      <c r="C157" s="74">
        <v>0</v>
      </c>
      <c r="D157" s="74">
        <v>0</v>
      </c>
      <c r="E157" s="75">
        <v>0</v>
      </c>
      <c r="F157" s="75">
        <v>0</v>
      </c>
      <c r="G157" s="75">
        <v>0</v>
      </c>
      <c r="H157" s="75">
        <v>0</v>
      </c>
      <c r="I157" s="74">
        <f t="shared" si="4"/>
        <v>0</v>
      </c>
      <c r="J157" s="74"/>
      <c r="L157" s="76"/>
    </row>
    <row r="158" spans="1:12" ht="15" customHeight="1">
      <c r="A158" s="73" t="s">
        <v>219</v>
      </c>
      <c r="B158" s="74">
        <v>0</v>
      </c>
      <c r="C158" s="74">
        <v>0</v>
      </c>
      <c r="D158" s="74">
        <v>0</v>
      </c>
      <c r="E158" s="75">
        <v>0</v>
      </c>
      <c r="F158" s="75">
        <v>0</v>
      </c>
      <c r="G158" s="75">
        <v>0</v>
      </c>
      <c r="H158" s="75">
        <v>0</v>
      </c>
      <c r="I158" s="74">
        <f t="shared" si="4"/>
        <v>0</v>
      </c>
      <c r="J158" s="74"/>
      <c r="L158" s="76"/>
    </row>
    <row r="159" spans="1:12" ht="15" customHeight="1">
      <c r="A159" s="82" t="s">
        <v>220</v>
      </c>
      <c r="B159" s="74">
        <v>0</v>
      </c>
      <c r="C159" s="74">
        <v>0</v>
      </c>
      <c r="D159" s="74">
        <v>0</v>
      </c>
      <c r="E159" s="75">
        <v>0</v>
      </c>
      <c r="F159" s="75">
        <v>0</v>
      </c>
      <c r="G159" s="75">
        <v>0</v>
      </c>
      <c r="H159" s="75">
        <v>0</v>
      </c>
      <c r="I159" s="74">
        <f t="shared" si="4"/>
        <v>0</v>
      </c>
      <c r="J159" s="85"/>
      <c r="L159" s="76"/>
    </row>
    <row r="160" spans="1:12" ht="13.5" customHeight="1">
      <c r="A160" s="73" t="s">
        <v>221</v>
      </c>
      <c r="B160" s="83">
        <v>21941673.27</v>
      </c>
      <c r="C160" s="83">
        <v>334.94</v>
      </c>
      <c r="D160" s="83">
        <v>0</v>
      </c>
      <c r="E160" s="84">
        <v>0</v>
      </c>
      <c r="F160" s="84">
        <v>0</v>
      </c>
      <c r="G160" s="84">
        <v>21941673.27</v>
      </c>
      <c r="H160" s="84">
        <v>334.94</v>
      </c>
      <c r="I160" s="83">
        <f t="shared" si="4"/>
        <v>21942008.210000001</v>
      </c>
      <c r="J160" s="74"/>
      <c r="L160" s="72"/>
    </row>
    <row r="161" spans="1:12" ht="12.75" customHeight="1">
      <c r="A161" s="86" t="s">
        <v>222</v>
      </c>
      <c r="B161" s="74"/>
      <c r="C161" s="74"/>
      <c r="D161" s="74"/>
      <c r="E161"/>
      <c r="F161"/>
      <c r="G161"/>
      <c r="H161"/>
      <c r="I161" s="74"/>
      <c r="J161" s="74"/>
      <c r="L161" s="76"/>
    </row>
    <row r="162" spans="1:12" ht="15" customHeight="1">
      <c r="A162" s="73" t="s">
        <v>223</v>
      </c>
      <c r="B162" s="74">
        <v>1162194.3600000001</v>
      </c>
      <c r="C162" s="74">
        <v>0</v>
      </c>
      <c r="D162" s="74">
        <v>0</v>
      </c>
      <c r="E162" s="75">
        <v>0</v>
      </c>
      <c r="F162" s="75">
        <v>0</v>
      </c>
      <c r="G162" s="75">
        <v>1162194.3600000001</v>
      </c>
      <c r="H162" s="75">
        <v>0</v>
      </c>
      <c r="I162" s="74">
        <f t="shared" si="4"/>
        <v>1162194.3600000001</v>
      </c>
      <c r="J162" s="74"/>
      <c r="L162" s="76"/>
    </row>
    <row r="163" spans="1:12" ht="15" customHeight="1">
      <c r="A163" s="73" t="s">
        <v>224</v>
      </c>
      <c r="B163" s="74">
        <v>2825305.3299999898</v>
      </c>
      <c r="C163" s="74">
        <v>0</v>
      </c>
      <c r="D163" s="74">
        <v>0</v>
      </c>
      <c r="E163" s="75">
        <v>0</v>
      </c>
      <c r="F163" s="75">
        <v>0</v>
      </c>
      <c r="G163" s="75">
        <v>2825305.3299999898</v>
      </c>
      <c r="H163" s="75">
        <v>0</v>
      </c>
      <c r="I163" s="74">
        <f t="shared" si="4"/>
        <v>2825305.3299999898</v>
      </c>
      <c r="J163" s="74"/>
      <c r="L163" s="76"/>
    </row>
    <row r="164" spans="1:12" ht="15" customHeight="1">
      <c r="A164" s="73" t="s">
        <v>225</v>
      </c>
      <c r="B164" s="74">
        <v>1691365.22999999</v>
      </c>
      <c r="C164" s="74">
        <v>0</v>
      </c>
      <c r="D164" s="74">
        <v>0</v>
      </c>
      <c r="E164" s="75">
        <v>0</v>
      </c>
      <c r="F164" s="75">
        <v>0</v>
      </c>
      <c r="G164" s="75">
        <v>1691365.22999999</v>
      </c>
      <c r="H164" s="75">
        <v>0</v>
      </c>
      <c r="I164" s="74">
        <f t="shared" si="4"/>
        <v>1691365.22999999</v>
      </c>
      <c r="J164" s="74"/>
      <c r="L164" s="76"/>
    </row>
    <row r="165" spans="1:12" ht="15" customHeight="1">
      <c r="A165" s="73" t="s">
        <v>226</v>
      </c>
      <c r="B165" s="74">
        <v>4491271.47</v>
      </c>
      <c r="C165" s="74">
        <v>0</v>
      </c>
      <c r="D165" s="74">
        <v>0</v>
      </c>
      <c r="E165" s="75">
        <v>0</v>
      </c>
      <c r="F165" s="75">
        <v>0</v>
      </c>
      <c r="G165" s="75">
        <v>4491271.47</v>
      </c>
      <c r="H165" s="75">
        <v>0</v>
      </c>
      <c r="I165" s="74">
        <f t="shared" ref="I165:I231" si="5">G165+H165</f>
        <v>4491271.47</v>
      </c>
      <c r="J165" s="74"/>
      <c r="L165" s="76"/>
    </row>
    <row r="166" spans="1:12" ht="15" customHeight="1">
      <c r="A166" s="73" t="s">
        <v>227</v>
      </c>
      <c r="B166" s="74">
        <v>2591535.0699999901</v>
      </c>
      <c r="C166" s="74">
        <v>0</v>
      </c>
      <c r="D166" s="74">
        <v>0</v>
      </c>
      <c r="E166" s="75">
        <v>0</v>
      </c>
      <c r="F166" s="75">
        <v>0</v>
      </c>
      <c r="G166" s="75">
        <v>2591535.0699999901</v>
      </c>
      <c r="H166" s="75">
        <v>0</v>
      </c>
      <c r="I166" s="74">
        <f t="shared" si="5"/>
        <v>2591535.0699999901</v>
      </c>
      <c r="J166" s="74"/>
      <c r="L166" s="76"/>
    </row>
    <row r="167" spans="1:12" ht="15" customHeight="1">
      <c r="A167" s="73" t="s">
        <v>228</v>
      </c>
      <c r="B167" s="74">
        <v>259566.43</v>
      </c>
      <c r="C167" s="74">
        <v>0</v>
      </c>
      <c r="D167" s="74">
        <v>0</v>
      </c>
      <c r="E167" s="75">
        <v>0</v>
      </c>
      <c r="F167" s="75">
        <v>0</v>
      </c>
      <c r="G167" s="75">
        <v>259566.43</v>
      </c>
      <c r="H167" s="75">
        <v>0</v>
      </c>
      <c r="I167" s="74">
        <f t="shared" si="5"/>
        <v>259566.43</v>
      </c>
      <c r="J167" s="74"/>
      <c r="L167" s="76"/>
    </row>
    <row r="168" spans="1:12" ht="15" customHeight="1">
      <c r="A168" s="73" t="s">
        <v>229</v>
      </c>
      <c r="B168" s="74">
        <v>1796718.1799999899</v>
      </c>
      <c r="C168" s="74">
        <v>0</v>
      </c>
      <c r="D168" s="74">
        <v>0</v>
      </c>
      <c r="E168" s="75">
        <v>0</v>
      </c>
      <c r="F168" s="75">
        <v>0</v>
      </c>
      <c r="G168" s="75">
        <v>1796718.1799999899</v>
      </c>
      <c r="H168" s="75">
        <v>0</v>
      </c>
      <c r="I168" s="74">
        <f t="shared" si="5"/>
        <v>1796718.1799999899</v>
      </c>
      <c r="J168" s="74"/>
      <c r="L168" s="76"/>
    </row>
    <row r="169" spans="1:12" ht="15" customHeight="1">
      <c r="A169" s="73" t="s">
        <v>230</v>
      </c>
      <c r="B169" s="74">
        <v>4399320.6899999902</v>
      </c>
      <c r="C169" s="74">
        <v>0</v>
      </c>
      <c r="D169" s="74">
        <v>0</v>
      </c>
      <c r="E169" s="75">
        <v>0</v>
      </c>
      <c r="F169" s="75">
        <v>0</v>
      </c>
      <c r="G169" s="75">
        <v>4399320.6899999902</v>
      </c>
      <c r="H169" s="75">
        <v>0</v>
      </c>
      <c r="I169" s="74">
        <f t="shared" si="5"/>
        <v>4399320.6899999902</v>
      </c>
      <c r="J169" s="74"/>
      <c r="L169" s="76"/>
    </row>
    <row r="170" spans="1:12" ht="15" customHeight="1">
      <c r="A170" s="73" t="s">
        <v>231</v>
      </c>
      <c r="B170" s="74">
        <v>3716742.3</v>
      </c>
      <c r="C170" s="74">
        <v>0</v>
      </c>
      <c r="D170" s="74">
        <v>0</v>
      </c>
      <c r="E170" s="75">
        <v>0</v>
      </c>
      <c r="F170" s="75">
        <v>0</v>
      </c>
      <c r="G170" s="75">
        <v>3716742.3</v>
      </c>
      <c r="H170" s="75">
        <v>0</v>
      </c>
      <c r="I170" s="74">
        <f t="shared" si="5"/>
        <v>3716742.3</v>
      </c>
      <c r="J170" s="74"/>
      <c r="L170" s="76"/>
    </row>
    <row r="171" spans="1:12" ht="15" customHeight="1">
      <c r="A171" s="73" t="s">
        <v>232</v>
      </c>
      <c r="B171" s="74">
        <v>873834.97</v>
      </c>
      <c r="C171" s="74">
        <v>0</v>
      </c>
      <c r="D171" s="74">
        <v>0</v>
      </c>
      <c r="E171" s="75">
        <v>0</v>
      </c>
      <c r="F171" s="75">
        <v>0</v>
      </c>
      <c r="G171" s="75">
        <v>873834.97</v>
      </c>
      <c r="H171" s="75">
        <v>0</v>
      </c>
      <c r="I171" s="74">
        <f t="shared" si="5"/>
        <v>873834.97</v>
      </c>
      <c r="J171" s="74"/>
      <c r="L171" s="76"/>
    </row>
    <row r="172" spans="1:12" ht="15" customHeight="1">
      <c r="A172" s="73" t="s">
        <v>233</v>
      </c>
      <c r="B172" s="74">
        <v>0</v>
      </c>
      <c r="C172" s="74">
        <v>0</v>
      </c>
      <c r="D172" s="74">
        <v>0</v>
      </c>
      <c r="E172" s="75">
        <v>0</v>
      </c>
      <c r="F172" s="75">
        <v>0</v>
      </c>
      <c r="G172" s="75">
        <v>0</v>
      </c>
      <c r="H172" s="75">
        <v>0</v>
      </c>
      <c r="I172" s="74">
        <f t="shared" si="5"/>
        <v>0</v>
      </c>
      <c r="J172" s="74"/>
      <c r="L172" s="76"/>
    </row>
    <row r="173" spans="1:12" ht="15" customHeight="1">
      <c r="A173" s="73" t="s">
        <v>234</v>
      </c>
      <c r="B173" s="74">
        <v>7245.72</v>
      </c>
      <c r="C173" s="74">
        <v>0</v>
      </c>
      <c r="D173" s="74">
        <v>0</v>
      </c>
      <c r="E173" s="75">
        <v>0</v>
      </c>
      <c r="F173" s="75">
        <v>0</v>
      </c>
      <c r="G173" s="75">
        <v>7245.72</v>
      </c>
      <c r="H173" s="75">
        <v>0</v>
      </c>
      <c r="I173" s="74">
        <f t="shared" si="5"/>
        <v>7245.72</v>
      </c>
      <c r="J173" s="74"/>
      <c r="L173" s="76"/>
    </row>
    <row r="174" spans="1:12" ht="15" customHeight="1">
      <c r="A174" s="73" t="s">
        <v>235</v>
      </c>
      <c r="B174" s="74">
        <v>3639601.08</v>
      </c>
      <c r="C174" s="74">
        <v>0</v>
      </c>
      <c r="D174" s="74">
        <v>0</v>
      </c>
      <c r="E174" s="75">
        <v>0</v>
      </c>
      <c r="F174" s="75">
        <v>0</v>
      </c>
      <c r="G174" s="75">
        <v>3639601.08</v>
      </c>
      <c r="H174" s="75">
        <v>0</v>
      </c>
      <c r="I174" s="74">
        <f t="shared" si="5"/>
        <v>3639601.08</v>
      </c>
      <c r="J174" s="74"/>
      <c r="L174" s="76"/>
    </row>
    <row r="175" spans="1:12" ht="15" customHeight="1">
      <c r="A175" s="73" t="s">
        <v>236</v>
      </c>
      <c r="B175" s="74">
        <v>33661661.579999998</v>
      </c>
      <c r="C175" s="74">
        <v>0</v>
      </c>
      <c r="D175" s="74">
        <v>0</v>
      </c>
      <c r="E175" s="75">
        <v>0</v>
      </c>
      <c r="F175" s="75">
        <v>0</v>
      </c>
      <c r="G175" s="75">
        <v>33661661.579999998</v>
      </c>
      <c r="H175" s="75">
        <v>0</v>
      </c>
      <c r="I175" s="74">
        <f t="shared" si="5"/>
        <v>33661661.579999998</v>
      </c>
      <c r="J175" s="74"/>
      <c r="L175" s="76"/>
    </row>
    <row r="176" spans="1:12" ht="15" customHeight="1">
      <c r="A176" s="73" t="s">
        <v>237</v>
      </c>
      <c r="B176" s="74">
        <v>16177987.079999899</v>
      </c>
      <c r="C176" s="74">
        <v>0</v>
      </c>
      <c r="D176" s="74">
        <v>0</v>
      </c>
      <c r="E176" s="75">
        <v>0</v>
      </c>
      <c r="F176" s="75">
        <v>0</v>
      </c>
      <c r="G176" s="75">
        <v>16177987.079999899</v>
      </c>
      <c r="H176" s="75">
        <v>0</v>
      </c>
      <c r="I176" s="74">
        <f t="shared" si="5"/>
        <v>16177987.079999899</v>
      </c>
      <c r="J176" s="74"/>
      <c r="L176" s="76"/>
    </row>
    <row r="177" spans="1:12" ht="15" customHeight="1">
      <c r="A177" s="73" t="s">
        <v>238</v>
      </c>
      <c r="B177" s="74">
        <v>253828.32</v>
      </c>
      <c r="C177" s="74">
        <v>0</v>
      </c>
      <c r="D177" s="74">
        <v>0</v>
      </c>
      <c r="E177" s="75">
        <v>0</v>
      </c>
      <c r="F177" s="75">
        <v>0</v>
      </c>
      <c r="G177" s="75">
        <v>253828.32</v>
      </c>
      <c r="H177" s="75">
        <v>0</v>
      </c>
      <c r="I177" s="74">
        <f t="shared" si="5"/>
        <v>253828.32</v>
      </c>
      <c r="J177" s="74"/>
      <c r="L177" s="76"/>
    </row>
    <row r="178" spans="1:12" ht="15" customHeight="1">
      <c r="A178" s="73" t="s">
        <v>239</v>
      </c>
      <c r="B178" s="74">
        <v>2375691.89</v>
      </c>
      <c r="C178" s="74">
        <v>0</v>
      </c>
      <c r="D178" s="74">
        <v>0</v>
      </c>
      <c r="E178" s="75">
        <v>0</v>
      </c>
      <c r="F178" s="75">
        <v>0</v>
      </c>
      <c r="G178" s="75">
        <v>2375691.89</v>
      </c>
      <c r="H178" s="75">
        <v>0</v>
      </c>
      <c r="I178" s="74">
        <f t="shared" si="5"/>
        <v>2375691.89</v>
      </c>
      <c r="J178" s="74"/>
      <c r="L178" s="76"/>
    </row>
    <row r="179" spans="1:12" ht="15" customHeight="1">
      <c r="A179" s="73" t="s">
        <v>240</v>
      </c>
      <c r="B179" s="74">
        <v>449485.86999999901</v>
      </c>
      <c r="C179" s="74">
        <v>0</v>
      </c>
      <c r="D179" s="74">
        <v>0</v>
      </c>
      <c r="E179" s="75">
        <v>0</v>
      </c>
      <c r="F179" s="75">
        <v>0</v>
      </c>
      <c r="G179" s="75">
        <v>449485.86999999901</v>
      </c>
      <c r="H179" s="75">
        <v>0</v>
      </c>
      <c r="I179" s="74">
        <f t="shared" si="5"/>
        <v>449485.86999999901</v>
      </c>
      <c r="J179" s="74"/>
      <c r="L179" s="76"/>
    </row>
    <row r="180" spans="1:12" ht="15" customHeight="1">
      <c r="A180" s="73" t="s">
        <v>241</v>
      </c>
      <c r="B180" s="74">
        <v>0</v>
      </c>
      <c r="C180" s="74">
        <v>0</v>
      </c>
      <c r="D180" s="74">
        <v>0</v>
      </c>
      <c r="E180" s="75">
        <v>0</v>
      </c>
      <c r="F180" s="75">
        <v>0</v>
      </c>
      <c r="G180" s="75">
        <v>0</v>
      </c>
      <c r="H180" s="75">
        <v>0</v>
      </c>
      <c r="I180" s="74">
        <f t="shared" si="5"/>
        <v>0</v>
      </c>
      <c r="J180" s="74"/>
      <c r="L180" s="76"/>
    </row>
    <row r="181" spans="1:12" ht="15" customHeight="1">
      <c r="A181" s="73" t="s">
        <v>242</v>
      </c>
      <c r="B181" s="74">
        <v>0</v>
      </c>
      <c r="C181" s="74">
        <v>1956106.78999999</v>
      </c>
      <c r="D181" s="74">
        <v>0</v>
      </c>
      <c r="E181" s="75">
        <v>0</v>
      </c>
      <c r="F181" s="75">
        <v>0</v>
      </c>
      <c r="G181" s="75">
        <v>0</v>
      </c>
      <c r="H181" s="75">
        <v>1956106.78999999</v>
      </c>
      <c r="I181" s="74">
        <f t="shared" si="5"/>
        <v>1956106.78999999</v>
      </c>
      <c r="J181" s="74"/>
      <c r="L181" s="76"/>
    </row>
    <row r="182" spans="1:12" ht="15" customHeight="1">
      <c r="A182" s="73" t="s">
        <v>243</v>
      </c>
      <c r="B182" s="74">
        <v>0</v>
      </c>
      <c r="C182" s="74">
        <v>1279367.6200000001</v>
      </c>
      <c r="D182" s="74">
        <v>0</v>
      </c>
      <c r="E182" s="75">
        <v>0</v>
      </c>
      <c r="F182" s="75">
        <v>0</v>
      </c>
      <c r="G182" s="75">
        <v>0</v>
      </c>
      <c r="H182" s="75">
        <v>1279367.6200000001</v>
      </c>
      <c r="I182" s="74">
        <f t="shared" si="5"/>
        <v>1279367.6200000001</v>
      </c>
      <c r="J182" s="74"/>
      <c r="L182" s="76"/>
    </row>
    <row r="183" spans="1:12" ht="15" customHeight="1">
      <c r="A183" s="73" t="s">
        <v>244</v>
      </c>
      <c r="B183" s="74">
        <v>0</v>
      </c>
      <c r="C183" s="74">
        <v>18558002.109999999</v>
      </c>
      <c r="D183" s="74">
        <v>0</v>
      </c>
      <c r="E183" s="75">
        <v>0</v>
      </c>
      <c r="F183" s="75">
        <v>0</v>
      </c>
      <c r="G183" s="75">
        <v>0</v>
      </c>
      <c r="H183" s="75">
        <v>18558002.109999999</v>
      </c>
      <c r="I183" s="74">
        <f t="shared" si="5"/>
        <v>18558002.109999999</v>
      </c>
      <c r="J183" s="74"/>
      <c r="L183" s="76"/>
    </row>
    <row r="184" spans="1:12" ht="15" customHeight="1">
      <c r="A184" s="73" t="s">
        <v>245</v>
      </c>
      <c r="B184" s="74">
        <v>0</v>
      </c>
      <c r="C184" s="74">
        <v>2337939.1800000002</v>
      </c>
      <c r="D184" s="74">
        <v>0</v>
      </c>
      <c r="E184" s="75">
        <v>0</v>
      </c>
      <c r="F184" s="75">
        <v>0</v>
      </c>
      <c r="G184" s="75">
        <v>0</v>
      </c>
      <c r="H184" s="75">
        <v>2337939.1800000002</v>
      </c>
      <c r="I184" s="74">
        <f t="shared" si="5"/>
        <v>2337939.1800000002</v>
      </c>
      <c r="J184" s="74"/>
      <c r="L184" s="76"/>
    </row>
    <row r="185" spans="1:12" ht="15" customHeight="1">
      <c r="A185" s="73" t="s">
        <v>246</v>
      </c>
      <c r="B185" s="74">
        <v>0</v>
      </c>
      <c r="C185" s="74">
        <v>133899.02999999901</v>
      </c>
      <c r="D185" s="74">
        <v>0</v>
      </c>
      <c r="E185" s="75">
        <v>0</v>
      </c>
      <c r="F185" s="75">
        <v>0</v>
      </c>
      <c r="G185" s="75">
        <v>0</v>
      </c>
      <c r="H185" s="75">
        <v>133899.02999999901</v>
      </c>
      <c r="I185" s="74">
        <f t="shared" si="5"/>
        <v>133899.02999999901</v>
      </c>
      <c r="J185" s="74"/>
      <c r="L185" s="76"/>
    </row>
    <row r="186" spans="1:12" ht="15" customHeight="1">
      <c r="A186" s="73" t="s">
        <v>247</v>
      </c>
      <c r="B186" s="74">
        <v>0</v>
      </c>
      <c r="C186" s="74">
        <v>4800015.16</v>
      </c>
      <c r="D186" s="74">
        <v>0</v>
      </c>
      <c r="E186" s="75">
        <v>0</v>
      </c>
      <c r="F186" s="75">
        <v>0</v>
      </c>
      <c r="G186" s="75">
        <v>0</v>
      </c>
      <c r="H186" s="75">
        <v>4800015.16</v>
      </c>
      <c r="I186" s="74">
        <f t="shared" si="5"/>
        <v>4800015.16</v>
      </c>
      <c r="J186" s="74"/>
      <c r="L186" s="76"/>
    </row>
    <row r="187" spans="1:12" ht="15" customHeight="1">
      <c r="A187" s="73" t="s">
        <v>248</v>
      </c>
      <c r="B187" s="74">
        <v>0</v>
      </c>
      <c r="C187" s="74">
        <v>4603197.8099999996</v>
      </c>
      <c r="D187" s="74">
        <v>0</v>
      </c>
      <c r="E187" s="75">
        <v>0</v>
      </c>
      <c r="F187" s="75">
        <v>0</v>
      </c>
      <c r="G187" s="75">
        <v>0</v>
      </c>
      <c r="H187" s="75">
        <v>4603197.8099999996</v>
      </c>
      <c r="I187" s="74">
        <f t="shared" si="5"/>
        <v>4603197.8099999996</v>
      </c>
      <c r="J187" s="74"/>
      <c r="L187" s="73"/>
    </row>
    <row r="188" spans="1:12" ht="15" customHeight="1">
      <c r="A188" s="73" t="s">
        <v>249</v>
      </c>
      <c r="B188" s="74">
        <v>0</v>
      </c>
      <c r="C188" s="74">
        <v>3618224.16</v>
      </c>
      <c r="D188" s="74">
        <v>0</v>
      </c>
      <c r="E188" s="75">
        <v>0</v>
      </c>
      <c r="F188" s="75">
        <v>0</v>
      </c>
      <c r="G188" s="75">
        <v>0</v>
      </c>
      <c r="H188" s="75">
        <v>3618224.16</v>
      </c>
      <c r="I188" s="74">
        <f t="shared" si="5"/>
        <v>3618224.16</v>
      </c>
      <c r="J188" s="74"/>
      <c r="L188" s="76"/>
    </row>
    <row r="189" spans="1:12" ht="15" customHeight="1">
      <c r="A189" s="73" t="s">
        <v>250</v>
      </c>
      <c r="B189" s="74">
        <v>0</v>
      </c>
      <c r="C189" s="74">
        <v>155690.09999999899</v>
      </c>
      <c r="D189" s="74">
        <v>0</v>
      </c>
      <c r="E189" s="75">
        <v>0</v>
      </c>
      <c r="F189" s="75">
        <v>0</v>
      </c>
      <c r="G189" s="75">
        <v>0</v>
      </c>
      <c r="H189" s="75">
        <v>155690.09999999899</v>
      </c>
      <c r="I189" s="74">
        <f t="shared" si="5"/>
        <v>155690.09999999899</v>
      </c>
      <c r="J189" s="74"/>
      <c r="L189" s="76"/>
    </row>
    <row r="190" spans="1:12" ht="15" customHeight="1">
      <c r="A190" s="73" t="s">
        <v>251</v>
      </c>
      <c r="B190" s="74">
        <v>0</v>
      </c>
      <c r="C190" s="74">
        <v>181372.2</v>
      </c>
      <c r="D190" s="74">
        <v>0</v>
      </c>
      <c r="E190" s="75">
        <v>0</v>
      </c>
      <c r="F190" s="75">
        <v>0</v>
      </c>
      <c r="G190" s="75">
        <v>0</v>
      </c>
      <c r="H190" s="75">
        <v>181372.2</v>
      </c>
      <c r="I190" s="74">
        <f t="shared" si="5"/>
        <v>181372.2</v>
      </c>
      <c r="J190" s="74"/>
      <c r="L190" s="76"/>
    </row>
    <row r="191" spans="1:12" ht="15" customHeight="1">
      <c r="A191" s="73" t="s">
        <v>252</v>
      </c>
      <c r="B191" s="103">
        <v>0</v>
      </c>
      <c r="C191" s="103">
        <v>6473064.6799999997</v>
      </c>
      <c r="D191" s="103">
        <v>0</v>
      </c>
      <c r="E191" s="75">
        <v>0</v>
      </c>
      <c r="F191" s="75">
        <v>0</v>
      </c>
      <c r="G191" s="75">
        <v>0</v>
      </c>
      <c r="H191" s="75">
        <v>6473064.6799999997</v>
      </c>
      <c r="I191" s="103">
        <f t="shared" si="5"/>
        <v>6473064.6799999997</v>
      </c>
      <c r="J191" s="74"/>
      <c r="L191" s="76"/>
    </row>
    <row r="192" spans="1:12" ht="15" customHeight="1">
      <c r="A192" s="73" t="s">
        <v>253</v>
      </c>
      <c r="B192" s="103">
        <v>0</v>
      </c>
      <c r="C192" s="103">
        <v>676605.98</v>
      </c>
      <c r="D192" s="103">
        <v>0</v>
      </c>
      <c r="E192" s="75">
        <v>0</v>
      </c>
      <c r="F192" s="75">
        <v>0</v>
      </c>
      <c r="G192" s="75">
        <v>0</v>
      </c>
      <c r="H192" s="75">
        <v>676605.98</v>
      </c>
      <c r="I192" s="103">
        <f t="shared" si="5"/>
        <v>676605.98</v>
      </c>
      <c r="J192" s="74"/>
      <c r="L192" s="76"/>
    </row>
    <row r="193" spans="1:12" ht="12.75" customHeight="1">
      <c r="A193" s="73" t="s">
        <v>254</v>
      </c>
      <c r="B193" s="85">
        <v>0</v>
      </c>
      <c r="C193" s="85">
        <v>506397.66</v>
      </c>
      <c r="D193" s="85">
        <v>0</v>
      </c>
      <c r="E193" s="75">
        <v>0</v>
      </c>
      <c r="F193" s="75">
        <v>0</v>
      </c>
      <c r="G193" s="75">
        <v>0</v>
      </c>
      <c r="H193" s="75">
        <v>506397.66</v>
      </c>
      <c r="I193" s="85">
        <f t="shared" si="5"/>
        <v>506397.66</v>
      </c>
      <c r="J193" s="74"/>
      <c r="L193" s="76"/>
    </row>
    <row r="194" spans="1:12" ht="13.5" customHeight="1">
      <c r="A194" s="73" t="s">
        <v>255</v>
      </c>
      <c r="B194" s="85">
        <v>0</v>
      </c>
      <c r="C194" s="85">
        <v>3274658.87</v>
      </c>
      <c r="D194" s="85">
        <v>0</v>
      </c>
      <c r="E194" s="75">
        <v>0</v>
      </c>
      <c r="F194" s="75">
        <v>0</v>
      </c>
      <c r="G194" s="75">
        <v>0</v>
      </c>
      <c r="H194" s="75">
        <v>3274658.87</v>
      </c>
      <c r="I194" s="85">
        <f t="shared" si="5"/>
        <v>3274658.87</v>
      </c>
      <c r="J194" s="85"/>
      <c r="L194" s="76"/>
    </row>
    <row r="195" spans="1:12" ht="15" customHeight="1">
      <c r="A195" s="73" t="s">
        <v>256</v>
      </c>
      <c r="B195" s="103">
        <v>0</v>
      </c>
      <c r="C195" s="103">
        <v>815833.93</v>
      </c>
      <c r="D195" s="103">
        <v>0</v>
      </c>
      <c r="E195" s="75">
        <v>0</v>
      </c>
      <c r="F195" s="75">
        <v>0</v>
      </c>
      <c r="G195" s="75">
        <v>0</v>
      </c>
      <c r="H195" s="75">
        <v>815833.93</v>
      </c>
      <c r="I195" s="103">
        <f t="shared" si="5"/>
        <v>815833.93</v>
      </c>
      <c r="J195" s="74"/>
      <c r="L195" s="72"/>
    </row>
    <row r="196" spans="1:12" ht="15" customHeight="1">
      <c r="A196" s="82" t="s">
        <v>257</v>
      </c>
      <c r="B196" s="96">
        <v>0</v>
      </c>
      <c r="C196" s="96">
        <v>1122870.26</v>
      </c>
      <c r="D196" s="96">
        <v>0</v>
      </c>
      <c r="E196" s="75">
        <v>0</v>
      </c>
      <c r="F196" s="75">
        <v>0</v>
      </c>
      <c r="G196" s="75">
        <v>0</v>
      </c>
      <c r="H196" s="75">
        <v>1122870.26</v>
      </c>
      <c r="I196" s="96">
        <f t="shared" si="5"/>
        <v>1122870.26</v>
      </c>
      <c r="J196" s="74"/>
      <c r="L196" s="76"/>
    </row>
    <row r="197" spans="1:12" ht="15" customHeight="1">
      <c r="A197" s="73" t="s">
        <v>258</v>
      </c>
      <c r="B197" s="103">
        <v>80373355.569999993</v>
      </c>
      <c r="C197" s="103">
        <v>50493245.539999902</v>
      </c>
      <c r="D197" s="103">
        <v>0</v>
      </c>
      <c r="E197" s="84">
        <v>0</v>
      </c>
      <c r="F197" s="84">
        <v>0</v>
      </c>
      <c r="G197" s="84">
        <v>80373355.569999993</v>
      </c>
      <c r="H197" s="84">
        <v>50493245.539999902</v>
      </c>
      <c r="I197" s="103">
        <f t="shared" si="5"/>
        <v>130866601.1099999</v>
      </c>
      <c r="J197" s="74"/>
      <c r="L197" s="76"/>
    </row>
    <row r="198" spans="1:12" ht="12" customHeight="1">
      <c r="A198" s="86" t="s">
        <v>259</v>
      </c>
      <c r="B198" s="103"/>
      <c r="C198" s="103"/>
      <c r="D198" s="103"/>
      <c r="E198"/>
      <c r="F198"/>
      <c r="G198"/>
      <c r="H198"/>
      <c r="I198" s="103"/>
      <c r="J198" s="74"/>
      <c r="L198" s="76"/>
    </row>
    <row r="199" spans="1:12" ht="15" customHeight="1">
      <c r="A199" s="73" t="s">
        <v>260</v>
      </c>
      <c r="B199" s="103">
        <v>0</v>
      </c>
      <c r="C199" s="103">
        <v>0</v>
      </c>
      <c r="D199" s="103">
        <v>392814.16999999899</v>
      </c>
      <c r="E199" s="75">
        <v>229043.64532700001</v>
      </c>
      <c r="F199" s="75">
        <v>163770.52467300001</v>
      </c>
      <c r="G199" s="75">
        <v>229043.64532700001</v>
      </c>
      <c r="H199" s="75">
        <v>163770.52467300001</v>
      </c>
      <c r="I199" s="103">
        <f t="shared" si="5"/>
        <v>392814.17000000004</v>
      </c>
      <c r="J199" s="74"/>
      <c r="L199" s="76"/>
    </row>
    <row r="200" spans="1:12" ht="15" customHeight="1">
      <c r="A200" s="73" t="s">
        <v>261</v>
      </c>
      <c r="B200" s="85">
        <v>18114675.75</v>
      </c>
      <c r="C200" s="85">
        <v>13290735.310000001</v>
      </c>
      <c r="D200" s="85">
        <v>571402.68999999994</v>
      </c>
      <c r="E200" s="75">
        <v>356502.239795</v>
      </c>
      <c r="F200" s="75">
        <v>214900.450205</v>
      </c>
      <c r="G200" s="75">
        <v>18471177.989794999</v>
      </c>
      <c r="H200" s="75">
        <v>13505635.760205001</v>
      </c>
      <c r="I200" s="85">
        <f t="shared" si="5"/>
        <v>31976813.75</v>
      </c>
      <c r="J200" s="74"/>
      <c r="L200" s="76"/>
    </row>
    <row r="201" spans="1:12" ht="15" customHeight="1">
      <c r="A201" s="73" t="s">
        <v>262</v>
      </c>
      <c r="B201" s="85">
        <v>3176929.11</v>
      </c>
      <c r="C201" s="85">
        <v>1462190.5699999901</v>
      </c>
      <c r="D201" s="85">
        <v>29455163.359999899</v>
      </c>
      <c r="E201" s="75">
        <v>17166695.437199</v>
      </c>
      <c r="F201" s="75">
        <v>12288467.922800999</v>
      </c>
      <c r="G201" s="75">
        <v>20343624.547199</v>
      </c>
      <c r="H201" s="75">
        <v>13750658.492800999</v>
      </c>
      <c r="I201" s="85">
        <f t="shared" si="5"/>
        <v>34094283.039999999</v>
      </c>
      <c r="J201" s="85"/>
      <c r="L201" s="76"/>
    </row>
    <row r="202" spans="1:12" ht="12.75" customHeight="1">
      <c r="A202" s="73" t="s">
        <v>263</v>
      </c>
      <c r="B202" s="103">
        <v>17023568.5</v>
      </c>
      <c r="C202" s="103">
        <v>5535973.9699999997</v>
      </c>
      <c r="D202" s="103">
        <v>0</v>
      </c>
      <c r="E202" s="75">
        <v>0</v>
      </c>
      <c r="F202" s="75">
        <v>0</v>
      </c>
      <c r="G202" s="75">
        <v>17023568.5</v>
      </c>
      <c r="H202" s="75">
        <v>5535973.9699999997</v>
      </c>
      <c r="I202" s="103">
        <f t="shared" si="5"/>
        <v>22559542.469999999</v>
      </c>
      <c r="J202" s="74"/>
      <c r="L202" s="72"/>
    </row>
    <row r="203" spans="1:12" ht="15" customHeight="1">
      <c r="A203" s="82" t="s">
        <v>264</v>
      </c>
      <c r="B203" s="96">
        <v>0</v>
      </c>
      <c r="C203" s="96">
        <v>0</v>
      </c>
      <c r="D203" s="96">
        <v>0</v>
      </c>
      <c r="E203" s="75">
        <v>0</v>
      </c>
      <c r="F203" s="75">
        <v>0</v>
      </c>
      <c r="G203" s="75">
        <v>0</v>
      </c>
      <c r="H203" s="75">
        <v>0</v>
      </c>
      <c r="I203" s="96">
        <f t="shared" si="5"/>
        <v>0</v>
      </c>
      <c r="J203" s="74"/>
      <c r="L203" s="76"/>
    </row>
    <row r="204" spans="1:12" ht="15" customHeight="1">
      <c r="A204" s="73" t="s">
        <v>265</v>
      </c>
      <c r="B204" s="103">
        <v>38315173.359999999</v>
      </c>
      <c r="C204" s="103">
        <v>20288899.849999901</v>
      </c>
      <c r="D204" s="103">
        <v>30419380.219999999</v>
      </c>
      <c r="E204" s="84">
        <v>17752241.322321001</v>
      </c>
      <c r="F204" s="84">
        <v>12667138.897678999</v>
      </c>
      <c r="G204" s="84">
        <v>56067414.682320997</v>
      </c>
      <c r="H204" s="84">
        <v>32956038.747678999</v>
      </c>
      <c r="I204" s="103">
        <f t="shared" si="5"/>
        <v>89023453.429999992</v>
      </c>
      <c r="J204" s="74"/>
      <c r="L204" s="76"/>
    </row>
    <row r="205" spans="1:12" ht="12.75" customHeight="1">
      <c r="A205" s="86" t="s">
        <v>266</v>
      </c>
      <c r="B205" s="74"/>
      <c r="C205" s="74"/>
      <c r="D205" s="74"/>
      <c r="E205"/>
      <c r="F205"/>
      <c r="G205"/>
      <c r="H205"/>
      <c r="I205" s="74"/>
      <c r="J205" s="74"/>
      <c r="L205" s="76"/>
    </row>
    <row r="206" spans="1:12" ht="15" customHeight="1">
      <c r="A206" s="73" t="s">
        <v>267</v>
      </c>
      <c r="B206" s="74">
        <v>15588180.74</v>
      </c>
      <c r="C206" s="74">
        <v>4944891.71</v>
      </c>
      <c r="D206" s="74">
        <v>1495890.47</v>
      </c>
      <c r="E206" s="75">
        <v>871962.36554599996</v>
      </c>
      <c r="F206" s="75">
        <v>623928.10445400001</v>
      </c>
      <c r="G206" s="75">
        <v>16460143.105545999</v>
      </c>
      <c r="H206" s="75">
        <v>5568819.8144540004</v>
      </c>
      <c r="I206" s="74">
        <f t="shared" si="5"/>
        <v>22028962.920000002</v>
      </c>
      <c r="J206" s="74"/>
      <c r="L206" s="76"/>
    </row>
    <row r="207" spans="1:12" ht="15" customHeight="1">
      <c r="A207" s="73" t="s">
        <v>268</v>
      </c>
      <c r="B207" s="74">
        <v>1183539.9499999899</v>
      </c>
      <c r="C207" s="74">
        <v>212362.649999999</v>
      </c>
      <c r="D207" s="74">
        <v>1190587.69</v>
      </c>
      <c r="E207" s="75">
        <v>693932.41642599902</v>
      </c>
      <c r="F207" s="75">
        <v>496655.27357399999</v>
      </c>
      <c r="G207" s="75">
        <v>1877472.3664259899</v>
      </c>
      <c r="H207" s="75">
        <v>709017.92357399897</v>
      </c>
      <c r="I207" s="74">
        <f t="shared" si="5"/>
        <v>2586490.2899999889</v>
      </c>
      <c r="J207" s="74"/>
      <c r="L207" s="76"/>
    </row>
    <row r="208" spans="1:12" ht="15" customHeight="1">
      <c r="A208" s="73" t="s">
        <v>269</v>
      </c>
      <c r="B208" s="103">
        <v>0</v>
      </c>
      <c r="C208" s="103">
        <v>0</v>
      </c>
      <c r="D208" s="103">
        <v>209979.83</v>
      </c>
      <c r="E208" s="75">
        <v>122448.65579</v>
      </c>
      <c r="F208" s="75">
        <v>87531.174209999997</v>
      </c>
      <c r="G208" s="75">
        <v>122448.65579</v>
      </c>
      <c r="H208" s="75">
        <v>87531.174209999997</v>
      </c>
      <c r="I208" s="103">
        <f t="shared" si="5"/>
        <v>209979.83000000002</v>
      </c>
      <c r="J208" s="74"/>
      <c r="L208" s="76"/>
    </row>
    <row r="209" spans="1:12" ht="12.75" customHeight="1">
      <c r="A209" s="73" t="s">
        <v>270</v>
      </c>
      <c r="B209" s="85">
        <v>0</v>
      </c>
      <c r="C209" s="85">
        <v>0</v>
      </c>
      <c r="D209" s="85">
        <v>0</v>
      </c>
      <c r="E209" s="75">
        <v>0</v>
      </c>
      <c r="F209" s="75">
        <v>0</v>
      </c>
      <c r="G209" s="75">
        <v>0</v>
      </c>
      <c r="H209" s="75">
        <v>0</v>
      </c>
      <c r="I209" s="85">
        <f t="shared" si="5"/>
        <v>0</v>
      </c>
      <c r="J209" s="74"/>
      <c r="L209" s="76"/>
    </row>
    <row r="210" spans="1:12" ht="13.5" customHeight="1">
      <c r="A210" s="73" t="s">
        <v>271</v>
      </c>
      <c r="B210" s="85">
        <v>577049.41999999899</v>
      </c>
      <c r="C210" s="85">
        <v>8459.86</v>
      </c>
      <c r="D210" s="85">
        <v>0</v>
      </c>
      <c r="E210" s="75">
        <v>0</v>
      </c>
      <c r="F210" s="75">
        <v>0</v>
      </c>
      <c r="G210" s="75">
        <v>577049.41999999899</v>
      </c>
      <c r="H210" s="75">
        <v>8459.86</v>
      </c>
      <c r="I210" s="85">
        <f t="shared" si="5"/>
        <v>585509.27999999898</v>
      </c>
      <c r="J210" s="85"/>
      <c r="L210" s="76"/>
    </row>
    <row r="211" spans="1:12" ht="16.5" customHeight="1">
      <c r="A211" s="73" t="s">
        <v>272</v>
      </c>
      <c r="B211" s="85">
        <v>0</v>
      </c>
      <c r="C211" s="85">
        <v>0</v>
      </c>
      <c r="D211" s="85">
        <v>0</v>
      </c>
      <c r="E211" s="75">
        <v>0</v>
      </c>
      <c r="F211" s="75">
        <v>0</v>
      </c>
      <c r="G211" s="75">
        <v>0</v>
      </c>
      <c r="H211" s="75">
        <v>0</v>
      </c>
      <c r="I211" s="85">
        <f t="shared" si="5"/>
        <v>0</v>
      </c>
      <c r="J211" s="74"/>
      <c r="L211" s="72"/>
    </row>
    <row r="212" spans="1:12" ht="15" customHeight="1">
      <c r="A212" s="82" t="s">
        <v>273</v>
      </c>
      <c r="B212" s="96">
        <v>0</v>
      </c>
      <c r="C212" s="96">
        <v>0</v>
      </c>
      <c r="D212" s="96">
        <v>0</v>
      </c>
      <c r="E212" s="75">
        <v>0</v>
      </c>
      <c r="F212" s="75">
        <v>0</v>
      </c>
      <c r="G212" s="75">
        <v>0</v>
      </c>
      <c r="H212" s="75">
        <v>0</v>
      </c>
      <c r="I212" s="96">
        <f t="shared" si="5"/>
        <v>0</v>
      </c>
      <c r="J212" s="74"/>
      <c r="L212" s="76"/>
    </row>
    <row r="213" spans="1:12" ht="12.75" customHeight="1">
      <c r="A213" s="73" t="s">
        <v>274</v>
      </c>
      <c r="B213" s="103">
        <v>17348770.109999999</v>
      </c>
      <c r="C213" s="103">
        <v>5165714.22</v>
      </c>
      <c r="D213" s="103">
        <v>2896457.98999999</v>
      </c>
      <c r="E213" s="84">
        <v>1688343.4377619899</v>
      </c>
      <c r="F213" s="84">
        <v>1208114.5522379901</v>
      </c>
      <c r="G213" s="84">
        <v>19037113.547761999</v>
      </c>
      <c r="H213" s="84">
        <v>6373828.7722380003</v>
      </c>
      <c r="I213" s="103">
        <f t="shared" si="5"/>
        <v>25410942.32</v>
      </c>
      <c r="J213" s="85"/>
      <c r="L213" s="76"/>
    </row>
    <row r="214" spans="1:12" ht="12" customHeight="1">
      <c r="A214" s="86" t="s">
        <v>275</v>
      </c>
      <c r="B214" s="103"/>
      <c r="C214" s="103"/>
      <c r="D214" s="103"/>
      <c r="E214"/>
      <c r="F214"/>
      <c r="G214"/>
      <c r="H214"/>
      <c r="I214" s="103"/>
      <c r="J214" s="74"/>
      <c r="L214" s="72"/>
    </row>
    <row r="215" spans="1:12" ht="15" customHeight="1">
      <c r="A215" s="82" t="s">
        <v>276</v>
      </c>
      <c r="B215" s="96">
        <v>97536360.529999897</v>
      </c>
      <c r="C215" s="96">
        <v>9216670.1699999906</v>
      </c>
      <c r="D215" s="96">
        <v>0</v>
      </c>
      <c r="E215" s="75">
        <v>0</v>
      </c>
      <c r="F215" s="75">
        <v>0</v>
      </c>
      <c r="G215" s="75">
        <v>97536360.529999897</v>
      </c>
      <c r="H215" s="75">
        <v>9216670.1699999906</v>
      </c>
      <c r="I215" s="96">
        <f t="shared" si="5"/>
        <v>106753030.69999988</v>
      </c>
      <c r="J215" s="74"/>
      <c r="L215" s="76"/>
    </row>
    <row r="216" spans="1:12" ht="15" customHeight="1">
      <c r="A216" s="73" t="s">
        <v>277</v>
      </c>
      <c r="B216" s="74">
        <v>97536360.529999897</v>
      </c>
      <c r="C216" s="74">
        <v>9216670.1699999906</v>
      </c>
      <c r="D216" s="74">
        <v>0</v>
      </c>
      <c r="E216" s="84">
        <v>0</v>
      </c>
      <c r="F216" s="84">
        <v>0</v>
      </c>
      <c r="G216" s="84">
        <v>97536360.529999897</v>
      </c>
      <c r="H216" s="84">
        <v>9216670.1699999906</v>
      </c>
      <c r="I216" s="74">
        <f t="shared" si="5"/>
        <v>106753030.69999988</v>
      </c>
      <c r="J216" s="74"/>
      <c r="L216" s="76"/>
    </row>
    <row r="217" spans="1:12" ht="12" customHeight="1">
      <c r="A217" s="86" t="s">
        <v>278</v>
      </c>
      <c r="B217" s="74"/>
      <c r="C217" s="74"/>
      <c r="D217" s="74"/>
      <c r="E217"/>
      <c r="F217"/>
      <c r="G217"/>
      <c r="H217"/>
      <c r="I217" s="74"/>
      <c r="J217" s="74"/>
      <c r="L217" s="76"/>
    </row>
    <row r="218" spans="1:12" ht="15" customHeight="1">
      <c r="A218" s="73" t="s">
        <v>279</v>
      </c>
      <c r="B218" s="74">
        <v>3561764.34</v>
      </c>
      <c r="C218" s="74">
        <v>1607231.5</v>
      </c>
      <c r="D218" s="74">
        <v>38391060.68</v>
      </c>
      <c r="E218" s="75">
        <v>26211157.622577</v>
      </c>
      <c r="F218" s="75">
        <v>12179903.057422999</v>
      </c>
      <c r="G218" s="75">
        <v>29772921.962577</v>
      </c>
      <c r="H218" s="75">
        <v>13787134.557422999</v>
      </c>
      <c r="I218" s="74">
        <f t="shared" si="5"/>
        <v>43560056.519999996</v>
      </c>
      <c r="J218" s="74"/>
      <c r="L218" s="76"/>
    </row>
    <row r="219" spans="1:12" ht="15" customHeight="1">
      <c r="A219" s="73" t="s">
        <v>280</v>
      </c>
      <c r="B219" s="74">
        <v>528323.80999999901</v>
      </c>
      <c r="C219" s="74">
        <v>533217.15</v>
      </c>
      <c r="D219" s="74">
        <v>4962428.83</v>
      </c>
      <c r="E219" s="75">
        <v>3382249.2557009999</v>
      </c>
      <c r="F219" s="75">
        <v>1580179.574299</v>
      </c>
      <c r="G219" s="75">
        <v>3910573.0657009999</v>
      </c>
      <c r="H219" s="75">
        <v>2113396.7242990001</v>
      </c>
      <c r="I219" s="74">
        <f t="shared" si="5"/>
        <v>6023969.79</v>
      </c>
      <c r="J219" s="74"/>
      <c r="L219" s="76"/>
    </row>
    <row r="220" spans="1:12" ht="15" customHeight="1">
      <c r="A220" s="73" t="s">
        <v>281</v>
      </c>
      <c r="B220" s="74">
        <v>0</v>
      </c>
      <c r="C220" s="74">
        <v>0</v>
      </c>
      <c r="D220" s="74">
        <v>-284516.15999999997</v>
      </c>
      <c r="E220" s="75">
        <v>-194206.54425599999</v>
      </c>
      <c r="F220" s="75">
        <v>-90309.615743999995</v>
      </c>
      <c r="G220" s="75">
        <v>-194206.54425599999</v>
      </c>
      <c r="H220" s="75">
        <v>-90309.615743999995</v>
      </c>
      <c r="I220" s="74">
        <f t="shared" si="5"/>
        <v>-284516.15999999997</v>
      </c>
      <c r="J220" s="74"/>
      <c r="L220" s="76"/>
    </row>
    <row r="221" spans="1:12" ht="15" customHeight="1">
      <c r="A221" s="73" t="s">
        <v>282</v>
      </c>
      <c r="B221" s="74">
        <v>2403910.4300000002</v>
      </c>
      <c r="C221" s="74">
        <v>540406.44999999995</v>
      </c>
      <c r="D221" s="74">
        <v>8977243.8599999901</v>
      </c>
      <c r="E221" s="75">
        <v>6128482.5914489999</v>
      </c>
      <c r="F221" s="75">
        <v>2848761.2685509999</v>
      </c>
      <c r="G221" s="75">
        <v>8532393.0214489996</v>
      </c>
      <c r="H221" s="75">
        <v>3389167.7185510001</v>
      </c>
      <c r="I221" s="74">
        <f t="shared" si="5"/>
        <v>11921560.74</v>
      </c>
      <c r="J221" s="74"/>
      <c r="L221" s="76"/>
    </row>
    <row r="222" spans="1:12" ht="15" customHeight="1">
      <c r="A222" s="73" t="s">
        <v>283</v>
      </c>
      <c r="B222" s="74">
        <v>4760196.8</v>
      </c>
      <c r="C222" s="74">
        <v>414872.63</v>
      </c>
      <c r="D222" s="74">
        <v>623274.63</v>
      </c>
      <c r="E222" s="75">
        <v>380602.724193</v>
      </c>
      <c r="F222" s="75">
        <v>242671.905807</v>
      </c>
      <c r="G222" s="75">
        <v>5140799.524193</v>
      </c>
      <c r="H222" s="75">
        <v>657544.53580700001</v>
      </c>
      <c r="I222" s="74">
        <f t="shared" si="5"/>
        <v>5798344.0600000005</v>
      </c>
      <c r="J222" s="74"/>
      <c r="L222" s="76"/>
    </row>
    <row r="223" spans="1:12" ht="15" customHeight="1">
      <c r="A223" s="73" t="s">
        <v>284</v>
      </c>
      <c r="B223" s="74">
        <v>478292.14999999898</v>
      </c>
      <c r="C223" s="74">
        <v>970484.46</v>
      </c>
      <c r="D223" s="74">
        <v>4904846.0599999996</v>
      </c>
      <c r="E223" s="75">
        <v>2858838.9726289902</v>
      </c>
      <c r="F223" s="75">
        <v>2046007.0873709901</v>
      </c>
      <c r="G223" s="75">
        <v>3337131.1226289901</v>
      </c>
      <c r="H223" s="75">
        <v>3016491.5473709898</v>
      </c>
      <c r="I223" s="74">
        <f t="shared" si="5"/>
        <v>6353622.6699999794</v>
      </c>
      <c r="J223" s="74"/>
      <c r="L223" s="76"/>
    </row>
    <row r="224" spans="1:12" ht="15" customHeight="1">
      <c r="A224" s="73" t="s">
        <v>285</v>
      </c>
      <c r="B224" s="74">
        <v>21792769.23</v>
      </c>
      <c r="C224" s="74">
        <v>9793888.6799999997</v>
      </c>
      <c r="D224" s="74">
        <v>11808199.919999899</v>
      </c>
      <c r="E224" s="75">
        <v>8154861.0366839999</v>
      </c>
      <c r="F224" s="75">
        <v>3653338.8833159902</v>
      </c>
      <c r="G224" s="75">
        <v>29947630.266683999</v>
      </c>
      <c r="H224" s="75">
        <v>13447227.5633159</v>
      </c>
      <c r="I224" s="74">
        <f t="shared" si="5"/>
        <v>43394857.829999901</v>
      </c>
      <c r="J224" s="74"/>
      <c r="L224" s="76"/>
    </row>
    <row r="225" spans="1:12" ht="15" customHeight="1">
      <c r="A225" s="73" t="s">
        <v>286</v>
      </c>
      <c r="B225" s="74">
        <v>6610214.1299999896</v>
      </c>
      <c r="C225" s="74">
        <v>2013091.8599999901</v>
      </c>
      <c r="D225" s="74">
        <v>1303877.1299999999</v>
      </c>
      <c r="E225" s="75">
        <v>888919.19508900004</v>
      </c>
      <c r="F225" s="75">
        <v>414957.93491100002</v>
      </c>
      <c r="G225" s="75">
        <v>7499133.3250889899</v>
      </c>
      <c r="H225" s="75">
        <v>2428049.7949109999</v>
      </c>
      <c r="I225" s="74">
        <f t="shared" si="5"/>
        <v>9927183.1199999899</v>
      </c>
      <c r="J225" s="74"/>
      <c r="L225" s="76"/>
    </row>
    <row r="226" spans="1:12" ht="15" customHeight="1">
      <c r="A226" s="73" t="s">
        <v>287</v>
      </c>
      <c r="B226" s="103">
        <v>0</v>
      </c>
      <c r="C226" s="103">
        <v>0</v>
      </c>
      <c r="D226" s="103">
        <v>19877.629999999899</v>
      </c>
      <c r="E226" s="75">
        <v>13555.255815</v>
      </c>
      <c r="F226" s="75">
        <v>6322.3741849999997</v>
      </c>
      <c r="G226" s="75">
        <v>13555.255815</v>
      </c>
      <c r="H226" s="75">
        <v>6322.3741849999997</v>
      </c>
      <c r="I226" s="103">
        <f t="shared" si="5"/>
        <v>19877.63</v>
      </c>
      <c r="J226" s="74"/>
      <c r="L226" s="76"/>
    </row>
    <row r="227" spans="1:12" ht="15" customHeight="1">
      <c r="A227" s="73" t="s">
        <v>288</v>
      </c>
      <c r="B227" s="85">
        <v>2907949.93</v>
      </c>
      <c r="C227" s="85">
        <v>530300.92000000004</v>
      </c>
      <c r="D227" s="85">
        <v>1866937.46</v>
      </c>
      <c r="E227" s="75">
        <v>1274466.9961079999</v>
      </c>
      <c r="F227" s="75">
        <v>592470.46389200003</v>
      </c>
      <c r="G227" s="75">
        <v>4182416.9261079999</v>
      </c>
      <c r="H227" s="75">
        <v>1122771.383892</v>
      </c>
      <c r="I227" s="85">
        <f t="shared" si="5"/>
        <v>5305188.3099999996</v>
      </c>
      <c r="J227" s="74"/>
      <c r="L227" s="76"/>
    </row>
    <row r="228" spans="1:12" ht="15" customHeight="1">
      <c r="A228" s="73" t="s">
        <v>289</v>
      </c>
      <c r="B228" s="74">
        <v>196528.59</v>
      </c>
      <c r="C228" s="74">
        <v>0</v>
      </c>
      <c r="D228" s="74">
        <v>10593301.68</v>
      </c>
      <c r="E228" s="75">
        <v>7231807.8665309995</v>
      </c>
      <c r="F228" s="75">
        <v>3361493.8134690002</v>
      </c>
      <c r="G228" s="75">
        <v>7428336.4565309901</v>
      </c>
      <c r="H228" s="75">
        <v>3361493.8134690002</v>
      </c>
      <c r="I228" s="74">
        <f t="shared" si="5"/>
        <v>10789830.26999999</v>
      </c>
      <c r="J228" s="74"/>
      <c r="L228" s="76"/>
    </row>
    <row r="229" spans="1:12" ht="17.25" customHeight="1">
      <c r="A229" s="73" t="s">
        <v>290</v>
      </c>
      <c r="B229" s="85">
        <v>0</v>
      </c>
      <c r="C229" s="85">
        <v>893303.33</v>
      </c>
      <c r="D229" s="85">
        <v>0</v>
      </c>
      <c r="E229" s="75">
        <v>0</v>
      </c>
      <c r="F229" s="75">
        <v>0</v>
      </c>
      <c r="G229" s="75">
        <v>0</v>
      </c>
      <c r="H229" s="75">
        <v>893303.33</v>
      </c>
      <c r="I229" s="85">
        <f t="shared" si="5"/>
        <v>893303.33</v>
      </c>
      <c r="J229" s="74"/>
      <c r="L229" s="76"/>
    </row>
    <row r="230" spans="1:12" ht="14.25" customHeight="1">
      <c r="A230" s="82" t="s">
        <v>291</v>
      </c>
      <c r="B230" s="96">
        <v>712305.35</v>
      </c>
      <c r="C230" s="96">
        <v>0</v>
      </c>
      <c r="D230" s="96">
        <v>16518351.279999999</v>
      </c>
      <c r="E230" s="75">
        <v>11273802.264921</v>
      </c>
      <c r="F230" s="75">
        <v>5244549.015079</v>
      </c>
      <c r="G230" s="75">
        <v>11986107.614921</v>
      </c>
      <c r="H230" s="75">
        <v>5244549.015079</v>
      </c>
      <c r="I230" s="96">
        <f t="shared" si="5"/>
        <v>17230656.629999999</v>
      </c>
      <c r="J230" s="74"/>
      <c r="L230"/>
    </row>
    <row r="231" spans="1:12" ht="14.25" customHeight="1">
      <c r="A231" s="88" t="s">
        <v>292</v>
      </c>
      <c r="B231" s="96">
        <v>43952254.759999998</v>
      </c>
      <c r="C231" s="96">
        <v>17296796.9799999</v>
      </c>
      <c r="D231" s="96">
        <v>99684883</v>
      </c>
      <c r="E231" s="84">
        <v>67604537.237441003</v>
      </c>
      <c r="F231" s="84">
        <v>32080345.762559</v>
      </c>
      <c r="G231" s="84">
        <v>111556791.99744099</v>
      </c>
      <c r="H231" s="84">
        <v>49377142.742559001</v>
      </c>
      <c r="I231" s="96">
        <f t="shared" si="5"/>
        <v>160933934.74000001</v>
      </c>
      <c r="J231" s="74"/>
      <c r="L231" s="76"/>
    </row>
    <row r="232" spans="1:12" ht="15" customHeight="1" thickBot="1">
      <c r="A232" s="104" t="s">
        <v>293</v>
      </c>
      <c r="B232" s="105">
        <v>410973813</v>
      </c>
      <c r="C232" s="105">
        <v>104523883.03999899</v>
      </c>
      <c r="D232" s="105">
        <v>133000721.20999999</v>
      </c>
      <c r="E232" s="84">
        <v>87045121.997523993</v>
      </c>
      <c r="F232" s="84">
        <v>45955599.212476</v>
      </c>
      <c r="G232" s="84">
        <v>498018934.99752402</v>
      </c>
      <c r="H232" s="84">
        <v>150479482.25247499</v>
      </c>
      <c r="I232" s="105">
        <f t="shared" ref="I232" si="6">G232+H232</f>
        <v>648498417.24999905</v>
      </c>
      <c r="J232" s="74"/>
      <c r="L232" s="72"/>
    </row>
    <row r="233" spans="1:12" ht="18.75" customHeight="1" thickTop="1">
      <c r="A233" s="73"/>
      <c r="B233" s="103"/>
      <c r="C233" s="103"/>
      <c r="D233" s="103"/>
      <c r="E233" s="106"/>
      <c r="F233" s="106"/>
      <c r="G233" s="106"/>
      <c r="H233" s="106"/>
      <c r="I233" s="103"/>
      <c r="J233" s="74"/>
      <c r="L233" s="76"/>
    </row>
    <row r="234" spans="1:12" ht="15" customHeight="1">
      <c r="A234" s="73" t="s">
        <v>294</v>
      </c>
      <c r="B234" s="85"/>
      <c r="C234" s="85"/>
      <c r="D234" s="85"/>
      <c r="E234"/>
      <c r="F234"/>
      <c r="G234"/>
      <c r="H234"/>
      <c r="I234" s="85"/>
      <c r="J234" s="74"/>
      <c r="L234" s="76"/>
    </row>
    <row r="235" spans="1:12" ht="15" customHeight="1">
      <c r="A235" s="86" t="s">
        <v>295</v>
      </c>
      <c r="B235" s="103"/>
      <c r="C235" s="103"/>
      <c r="D235" s="103"/>
      <c r="E235"/>
      <c r="F235"/>
      <c r="G235"/>
      <c r="H235"/>
      <c r="I235" s="103"/>
      <c r="J235" s="85"/>
      <c r="L235" s="76"/>
    </row>
    <row r="236" spans="1:12" ht="15" customHeight="1">
      <c r="A236" s="73" t="s">
        <v>296</v>
      </c>
      <c r="B236" s="74">
        <v>244120304.39999899</v>
      </c>
      <c r="C236" s="74">
        <v>107797818.36</v>
      </c>
      <c r="D236" s="74">
        <v>21181556.75</v>
      </c>
      <c r="E236" s="75">
        <v>14457436.035681</v>
      </c>
      <c r="F236" s="75">
        <v>6724120.714319</v>
      </c>
      <c r="G236" s="75">
        <v>258577740.43568099</v>
      </c>
      <c r="H236" s="75">
        <v>114521939.07431801</v>
      </c>
      <c r="I236" s="74">
        <f t="shared" ref="I236:I299" si="7">G236+H236</f>
        <v>373099679.50999898</v>
      </c>
      <c r="J236" s="74"/>
      <c r="L236" s="72"/>
    </row>
    <row r="237" spans="1:12" ht="15" customHeight="1">
      <c r="A237" s="82" t="s">
        <v>297</v>
      </c>
      <c r="B237" s="107">
        <v>919542.27999999898</v>
      </c>
      <c r="C237" s="107">
        <v>295946.86</v>
      </c>
      <c r="D237" s="107">
        <v>97919.43</v>
      </c>
      <c r="E237" s="75">
        <v>66938.017835999999</v>
      </c>
      <c r="F237" s="75">
        <v>30981.412163999899</v>
      </c>
      <c r="G237" s="75">
        <v>986480.29783599905</v>
      </c>
      <c r="H237" s="75">
        <v>326928.27216399898</v>
      </c>
      <c r="I237" s="107">
        <f t="shared" si="7"/>
        <v>1313408.569999998</v>
      </c>
      <c r="J237" s="74"/>
      <c r="L237" s="76"/>
    </row>
    <row r="238" spans="1:12" ht="15" customHeight="1">
      <c r="A238" s="73" t="s">
        <v>298</v>
      </c>
      <c r="B238" s="74">
        <v>245039846.68000001</v>
      </c>
      <c r="C238" s="74">
        <v>108093765.219999</v>
      </c>
      <c r="D238" s="74">
        <v>21279476.18</v>
      </c>
      <c r="E238" s="84">
        <v>14524374.053517001</v>
      </c>
      <c r="F238" s="84">
        <v>6755102.1264829999</v>
      </c>
      <c r="G238" s="84">
        <v>259564220.73351699</v>
      </c>
      <c r="H238" s="84">
        <v>114848867.34648199</v>
      </c>
      <c r="I238" s="74">
        <f>G238+H238</f>
        <v>374413088.07999897</v>
      </c>
      <c r="J238" s="103"/>
      <c r="L238" s="76"/>
    </row>
    <row r="239" spans="1:12" ht="15" customHeight="1">
      <c r="A239" s="86" t="s">
        <v>299</v>
      </c>
      <c r="B239" s="85"/>
      <c r="C239" s="85"/>
      <c r="D239" s="85"/>
      <c r="E239"/>
      <c r="F239"/>
      <c r="G239"/>
      <c r="H239"/>
      <c r="I239" s="85"/>
      <c r="J239" s="103"/>
      <c r="L239" s="76"/>
    </row>
    <row r="240" spans="1:12" ht="15" customHeight="1">
      <c r="A240" s="73" t="s">
        <v>300</v>
      </c>
      <c r="B240" s="85">
        <v>9720667.9000000004</v>
      </c>
      <c r="C240" s="85">
        <v>2321997.2899999898</v>
      </c>
      <c r="D240" s="85">
        <v>29543094.429999899</v>
      </c>
      <c r="E240" s="75">
        <v>20168207.480679002</v>
      </c>
      <c r="F240" s="75">
        <v>9374886.9493209906</v>
      </c>
      <c r="G240" s="75">
        <v>29888875.3806789</v>
      </c>
      <c r="H240" s="75">
        <v>11696884.239321001</v>
      </c>
      <c r="I240" s="85">
        <f t="shared" si="7"/>
        <v>41585759.6199999</v>
      </c>
      <c r="J240" s="85"/>
      <c r="L240" s="76"/>
    </row>
    <row r="241" spans="1:12" ht="12" customHeight="1">
      <c r="A241" s="102" t="s">
        <v>301</v>
      </c>
      <c r="B241" s="103">
        <v>13868084.4699999</v>
      </c>
      <c r="C241" s="103">
        <v>0</v>
      </c>
      <c r="D241" s="103">
        <v>0</v>
      </c>
      <c r="E241" s="75">
        <v>0</v>
      </c>
      <c r="F241" s="75">
        <v>0</v>
      </c>
      <c r="G241" s="75">
        <v>13868084.4699999</v>
      </c>
      <c r="H241" s="75">
        <v>0</v>
      </c>
      <c r="I241" s="103">
        <f t="shared" si="7"/>
        <v>13868084.4699999</v>
      </c>
      <c r="J241" s="74"/>
      <c r="L241" s="72"/>
    </row>
    <row r="242" spans="1:12" ht="15" customHeight="1">
      <c r="A242" s="82" t="s">
        <v>302</v>
      </c>
      <c r="B242" s="107">
        <v>1330480.5900000001</v>
      </c>
      <c r="C242" s="107">
        <v>28361.1499999999</v>
      </c>
      <c r="D242" s="107">
        <v>8911.6899999999896</v>
      </c>
      <c r="E242" s="75">
        <v>6087.0069240000003</v>
      </c>
      <c r="F242" s="75">
        <v>2824.6830759999998</v>
      </c>
      <c r="G242" s="75">
        <v>1336567.596924</v>
      </c>
      <c r="H242" s="75">
        <v>31185.833075999999</v>
      </c>
      <c r="I242" s="107">
        <f t="shared" si="7"/>
        <v>1367753.43</v>
      </c>
      <c r="J242" s="74"/>
      <c r="L242" s="76"/>
    </row>
    <row r="243" spans="1:12" ht="15" customHeight="1">
      <c r="A243" s="73" t="s">
        <v>303</v>
      </c>
      <c r="B243" s="74">
        <v>24919232.960000001</v>
      </c>
      <c r="C243" s="74">
        <v>2350358.44</v>
      </c>
      <c r="D243" s="74">
        <v>29552006.1199999</v>
      </c>
      <c r="E243" s="84">
        <v>20174294.487603001</v>
      </c>
      <c r="F243" s="84">
        <v>9377711.6323969997</v>
      </c>
      <c r="G243" s="84">
        <v>45093527.447603002</v>
      </c>
      <c r="H243" s="84">
        <v>11728070.072396999</v>
      </c>
      <c r="I243" s="74">
        <f t="shared" si="7"/>
        <v>56821597.520000003</v>
      </c>
      <c r="J243" s="85"/>
      <c r="L243" s="76"/>
    </row>
    <row r="244" spans="1:12" ht="15" customHeight="1">
      <c r="A244" s="86" t="s">
        <v>304</v>
      </c>
      <c r="B244" s="103"/>
      <c r="C244" s="103"/>
      <c r="D244" s="103"/>
      <c r="E244"/>
      <c r="F244"/>
      <c r="G244"/>
      <c r="H244"/>
      <c r="I244" s="103"/>
      <c r="J244" s="74"/>
      <c r="L244" s="72"/>
    </row>
    <row r="245" spans="1:12" ht="15" customHeight="1">
      <c r="A245" s="82" t="s">
        <v>305</v>
      </c>
      <c r="B245" s="107">
        <v>19191741.16</v>
      </c>
      <c r="C245" s="107">
        <v>0</v>
      </c>
      <c r="D245" s="107">
        <v>0</v>
      </c>
      <c r="E245" s="75">
        <v>0</v>
      </c>
      <c r="F245" s="75">
        <v>0</v>
      </c>
      <c r="G245" s="75">
        <v>19191741.16</v>
      </c>
      <c r="H245" s="75">
        <v>0</v>
      </c>
      <c r="I245" s="107">
        <f t="shared" si="7"/>
        <v>19191741.16</v>
      </c>
      <c r="J245" s="74"/>
      <c r="L245" s="76"/>
    </row>
    <row r="246" spans="1:12" ht="12" customHeight="1">
      <c r="A246" s="73" t="s">
        <v>306</v>
      </c>
      <c r="B246" s="74">
        <v>19191741.16</v>
      </c>
      <c r="C246" s="74">
        <v>0</v>
      </c>
      <c r="D246" s="74">
        <v>0</v>
      </c>
      <c r="E246" s="84">
        <v>0</v>
      </c>
      <c r="F246" s="84">
        <v>0</v>
      </c>
      <c r="G246" s="84">
        <v>19191741.16</v>
      </c>
      <c r="H246" s="84">
        <v>0</v>
      </c>
      <c r="I246" s="74">
        <f t="shared" si="7"/>
        <v>19191741.16</v>
      </c>
      <c r="J246" s="74"/>
      <c r="L246" s="76"/>
    </row>
    <row r="247" spans="1:12" ht="15" customHeight="1">
      <c r="A247" s="86" t="s">
        <v>307</v>
      </c>
      <c r="B247" s="74"/>
      <c r="C247" s="74"/>
      <c r="D247" s="74"/>
      <c r="E247"/>
      <c r="F247"/>
      <c r="G247"/>
      <c r="H247"/>
      <c r="I247" s="74"/>
      <c r="J247" s="74"/>
      <c r="L247" s="76"/>
    </row>
    <row r="248" spans="1:12" ht="15" customHeight="1">
      <c r="A248" s="73" t="s">
        <v>308</v>
      </c>
      <c r="B248" s="74">
        <v>45236138.189999998</v>
      </c>
      <c r="C248" s="74">
        <v>0</v>
      </c>
      <c r="D248" s="74">
        <v>0</v>
      </c>
      <c r="E248" s="75">
        <v>0</v>
      </c>
      <c r="F248" s="75">
        <v>0</v>
      </c>
      <c r="G248" s="75">
        <v>45236138.189999998</v>
      </c>
      <c r="H248" s="75">
        <v>0</v>
      </c>
      <c r="I248" s="74">
        <f t="shared" si="7"/>
        <v>45236138.189999998</v>
      </c>
      <c r="J248" s="74"/>
      <c r="L248" s="76"/>
    </row>
    <row r="249" spans="1:12" ht="15" customHeight="1">
      <c r="A249" s="73" t="s">
        <v>309</v>
      </c>
      <c r="B249" s="103">
        <v>-99948057.859999999</v>
      </c>
      <c r="C249" s="103">
        <v>0</v>
      </c>
      <c r="D249" s="103">
        <v>0</v>
      </c>
      <c r="E249" s="75">
        <v>0</v>
      </c>
      <c r="F249" s="75">
        <v>0</v>
      </c>
      <c r="G249" s="75">
        <v>-99948057.859999999</v>
      </c>
      <c r="H249" s="75">
        <v>0</v>
      </c>
      <c r="I249" s="103">
        <f t="shared" si="7"/>
        <v>-99948057.859999999</v>
      </c>
      <c r="J249" s="74"/>
      <c r="L249" s="76"/>
    </row>
    <row r="250" spans="1:12" ht="15" customHeight="1">
      <c r="A250" s="73" t="s">
        <v>310</v>
      </c>
      <c r="B250" s="85">
        <v>-633007.68000000005</v>
      </c>
      <c r="C250" s="85">
        <v>-61849.0799999999</v>
      </c>
      <c r="D250" s="85">
        <v>0</v>
      </c>
      <c r="E250" s="75">
        <v>0</v>
      </c>
      <c r="F250" s="75">
        <v>0</v>
      </c>
      <c r="G250" s="75">
        <v>-633007.68000000005</v>
      </c>
      <c r="H250" s="75">
        <v>-61849.0799999999</v>
      </c>
      <c r="I250" s="85">
        <f t="shared" si="7"/>
        <v>-694856.76</v>
      </c>
      <c r="J250" s="74"/>
      <c r="L250" s="76"/>
    </row>
    <row r="251" spans="1:12" ht="15" customHeight="1">
      <c r="A251" s="73" t="s">
        <v>311</v>
      </c>
      <c r="B251" s="85">
        <v>132648.6</v>
      </c>
      <c r="C251" s="85">
        <v>16478.88</v>
      </c>
      <c r="D251" s="85">
        <v>0</v>
      </c>
      <c r="E251" s="75">
        <v>0</v>
      </c>
      <c r="F251" s="75">
        <v>0</v>
      </c>
      <c r="G251" s="75">
        <v>132648.6</v>
      </c>
      <c r="H251" s="75">
        <v>16478.88</v>
      </c>
      <c r="I251" s="85">
        <f t="shared" si="7"/>
        <v>149127.48000000001</v>
      </c>
      <c r="J251" s="85"/>
      <c r="L251" s="76"/>
    </row>
    <row r="252" spans="1:12" ht="15" customHeight="1">
      <c r="A252" s="73" t="s">
        <v>312</v>
      </c>
      <c r="B252" s="103">
        <v>-43765.039999999899</v>
      </c>
      <c r="C252" s="103">
        <v>0</v>
      </c>
      <c r="D252" s="103">
        <v>0</v>
      </c>
      <c r="E252" s="75">
        <v>0</v>
      </c>
      <c r="F252" s="75">
        <v>0</v>
      </c>
      <c r="G252" s="75">
        <v>-43765.039999999899</v>
      </c>
      <c r="H252" s="75">
        <v>0</v>
      </c>
      <c r="I252" s="103">
        <f t="shared" si="7"/>
        <v>-43765.039999999899</v>
      </c>
      <c r="J252" s="74"/>
      <c r="L252" s="72"/>
    </row>
    <row r="253" spans="1:12" ht="15" customHeight="1">
      <c r="A253" s="82" t="s">
        <v>313</v>
      </c>
      <c r="B253" s="107">
        <v>0</v>
      </c>
      <c r="C253" s="107">
        <v>0</v>
      </c>
      <c r="D253" s="107">
        <v>0</v>
      </c>
      <c r="E253" s="75">
        <v>0</v>
      </c>
      <c r="F253" s="75">
        <v>0</v>
      </c>
      <c r="G253" s="75">
        <v>0</v>
      </c>
      <c r="H253" s="75">
        <v>0</v>
      </c>
      <c r="I253" s="107">
        <f t="shared" si="7"/>
        <v>0</v>
      </c>
      <c r="J253" s="74"/>
      <c r="L253" s="76"/>
    </row>
    <row r="254" spans="1:12" ht="15" customHeight="1">
      <c r="A254" s="73" t="s">
        <v>314</v>
      </c>
      <c r="B254" s="74">
        <v>-55256043.789999999</v>
      </c>
      <c r="C254" s="74">
        <v>-45370.199999999903</v>
      </c>
      <c r="D254" s="74">
        <v>0</v>
      </c>
      <c r="E254" s="84">
        <v>0</v>
      </c>
      <c r="F254" s="84">
        <v>0</v>
      </c>
      <c r="G254" s="84">
        <v>-55256043.789999999</v>
      </c>
      <c r="H254" s="84">
        <v>-45370.199999999903</v>
      </c>
      <c r="I254" s="74">
        <f t="shared" si="7"/>
        <v>-55301413.990000002</v>
      </c>
      <c r="J254" s="85"/>
      <c r="L254" s="76"/>
    </row>
    <row r="255" spans="1:12" ht="15" customHeight="1">
      <c r="A255" s="86" t="s">
        <v>315</v>
      </c>
      <c r="B255" s="85"/>
      <c r="C255" s="85"/>
      <c r="D255" s="85"/>
      <c r="E255"/>
      <c r="F255"/>
      <c r="G255"/>
      <c r="H255"/>
      <c r="I255" s="85"/>
      <c r="J255" s="85"/>
      <c r="L255" s="76"/>
    </row>
    <row r="256" spans="1:12" ht="15.75" customHeight="1">
      <c r="A256" s="73" t="s">
        <v>316</v>
      </c>
      <c r="B256" s="85">
        <v>14532375.0599999</v>
      </c>
      <c r="C256" s="85">
        <v>0</v>
      </c>
      <c r="D256" s="85">
        <v>0</v>
      </c>
      <c r="E256" s="75">
        <v>0</v>
      </c>
      <c r="F256" s="75">
        <v>0</v>
      </c>
      <c r="G256" s="75">
        <v>14532375.0599999</v>
      </c>
      <c r="H256" s="75">
        <v>0</v>
      </c>
      <c r="I256" s="85">
        <f t="shared" si="7"/>
        <v>14532375.0599999</v>
      </c>
      <c r="J256" s="85"/>
      <c r="L256" s="76"/>
    </row>
    <row r="257" spans="1:12" ht="19.5" customHeight="1">
      <c r="A257" s="82" t="s">
        <v>317</v>
      </c>
      <c r="B257" s="96">
        <v>84084639.239999995</v>
      </c>
      <c r="C257" s="96">
        <v>0</v>
      </c>
      <c r="D257" s="96">
        <v>0</v>
      </c>
      <c r="E257" s="75">
        <v>0</v>
      </c>
      <c r="F257" s="75">
        <v>0</v>
      </c>
      <c r="G257" s="75">
        <v>84084639.239999995</v>
      </c>
      <c r="H257" s="75">
        <v>0</v>
      </c>
      <c r="I257" s="96">
        <f t="shared" si="7"/>
        <v>84084639.239999995</v>
      </c>
      <c r="J257" s="85"/>
      <c r="L257" s="76"/>
    </row>
    <row r="258" spans="1:12" ht="15" customHeight="1">
      <c r="A258" s="88" t="s">
        <v>318</v>
      </c>
      <c r="B258" s="96">
        <v>98617014.299999997</v>
      </c>
      <c r="C258" s="96">
        <v>0</v>
      </c>
      <c r="D258" s="96">
        <v>0</v>
      </c>
      <c r="E258" s="84">
        <v>0</v>
      </c>
      <c r="F258" s="84">
        <v>0</v>
      </c>
      <c r="G258" s="84">
        <v>98617014.299999997</v>
      </c>
      <c r="H258" s="84">
        <v>0</v>
      </c>
      <c r="I258" s="96">
        <f t="shared" si="7"/>
        <v>98617014.299999997</v>
      </c>
      <c r="J258" s="85"/>
      <c r="L258" s="72"/>
    </row>
    <row r="259" spans="1:12" ht="14.25" customHeight="1" thickBot="1">
      <c r="A259" s="104" t="s">
        <v>319</v>
      </c>
      <c r="B259" s="105">
        <v>332511791.31</v>
      </c>
      <c r="C259" s="105">
        <v>110398753.45999999</v>
      </c>
      <c r="D259" s="105">
        <v>50831482.2999999</v>
      </c>
      <c r="E259" s="84">
        <v>34698668.54112</v>
      </c>
      <c r="F259" s="84">
        <v>16132813.7588799</v>
      </c>
      <c r="G259" s="84">
        <v>367210459.85111898</v>
      </c>
      <c r="H259" s="84">
        <v>126531567.21888</v>
      </c>
      <c r="I259" s="105">
        <f t="shared" si="7"/>
        <v>493742027.06999898</v>
      </c>
      <c r="J259" s="85"/>
      <c r="L259" s="76"/>
    </row>
    <row r="260" spans="1:12" ht="15" customHeight="1" thickTop="1">
      <c r="A260" s="73" t="s">
        <v>320</v>
      </c>
      <c r="B260" s="85"/>
      <c r="C260" s="85"/>
      <c r="D260" s="85"/>
      <c r="E260" s="106"/>
      <c r="F260" s="106"/>
      <c r="G260" s="106"/>
      <c r="H260" s="106"/>
      <c r="I260" s="85"/>
      <c r="J260" s="85"/>
      <c r="L260" s="76"/>
    </row>
    <row r="261" spans="1:12" ht="15" customHeight="1">
      <c r="A261" s="86" t="s">
        <v>321</v>
      </c>
      <c r="B261" s="85"/>
      <c r="C261" s="85"/>
      <c r="D261" s="85"/>
      <c r="E261"/>
      <c r="F261"/>
      <c r="G261"/>
      <c r="H261"/>
      <c r="I261" s="85"/>
      <c r="J261" s="85"/>
      <c r="L261" s="72"/>
    </row>
    <row r="262" spans="1:12" ht="15" customHeight="1">
      <c r="A262" s="82" t="s">
        <v>322</v>
      </c>
      <c r="B262" s="107">
        <v>203706146.00999999</v>
      </c>
      <c r="C262" s="107">
        <v>97861464.589999899</v>
      </c>
      <c r="D262" s="107">
        <v>5177950.91</v>
      </c>
      <c r="E262" s="75">
        <v>3540489.1994309998</v>
      </c>
      <c r="F262" s="75">
        <v>1637461.7105690001</v>
      </c>
      <c r="G262" s="75">
        <v>207246635.20943001</v>
      </c>
      <c r="H262" s="75">
        <v>99498926.300568998</v>
      </c>
      <c r="I262" s="107">
        <f t="shared" si="7"/>
        <v>306745561.50999904</v>
      </c>
      <c r="J262" s="85"/>
      <c r="L262" s="76"/>
    </row>
    <row r="263" spans="1:12" ht="15" customHeight="1">
      <c r="A263" s="73" t="s">
        <v>323</v>
      </c>
      <c r="B263" s="74">
        <v>203706146.00999999</v>
      </c>
      <c r="C263" s="74">
        <v>97861464.589999899</v>
      </c>
      <c r="D263" s="74">
        <v>5177950.91</v>
      </c>
      <c r="E263" s="84">
        <v>3540489.1994309998</v>
      </c>
      <c r="F263" s="84">
        <v>1637461.7105690001</v>
      </c>
      <c r="G263" s="84">
        <v>207246635.20943001</v>
      </c>
      <c r="H263" s="84">
        <v>99498926.300568998</v>
      </c>
      <c r="I263" s="74">
        <f t="shared" si="7"/>
        <v>306745561.50999904</v>
      </c>
      <c r="J263" s="85"/>
      <c r="L263" s="76"/>
    </row>
    <row r="264" spans="1:12" ht="15" customHeight="1">
      <c r="A264" s="86" t="s">
        <v>324</v>
      </c>
      <c r="B264" s="85"/>
      <c r="C264" s="85"/>
      <c r="D264" s="85"/>
      <c r="E264"/>
      <c r="F264"/>
      <c r="G264"/>
      <c r="H264"/>
      <c r="I264" s="85"/>
      <c r="J264" s="85"/>
      <c r="L264" s="76"/>
    </row>
    <row r="265" spans="1:12" ht="15" customHeight="1">
      <c r="A265" s="73" t="s">
        <v>325</v>
      </c>
      <c r="B265" s="85">
        <v>0</v>
      </c>
      <c r="C265" s="85">
        <v>0</v>
      </c>
      <c r="D265" s="85">
        <v>0</v>
      </c>
      <c r="E265" s="75">
        <v>0</v>
      </c>
      <c r="F265" s="75">
        <v>0</v>
      </c>
      <c r="G265" s="75">
        <v>0</v>
      </c>
      <c r="H265" s="75">
        <v>0</v>
      </c>
      <c r="I265" s="85">
        <f t="shared" si="7"/>
        <v>0</v>
      </c>
      <c r="J265" s="85"/>
      <c r="L265" s="76"/>
    </row>
    <row r="266" spans="1:12" ht="15" customHeight="1">
      <c r="A266" s="73" t="s">
        <v>326</v>
      </c>
      <c r="B266" s="85">
        <v>0</v>
      </c>
      <c r="C266" s="85">
        <v>0</v>
      </c>
      <c r="D266" s="85">
        <v>0</v>
      </c>
      <c r="E266" s="75">
        <v>0</v>
      </c>
      <c r="F266" s="75">
        <v>0</v>
      </c>
      <c r="G266" s="75">
        <v>0</v>
      </c>
      <c r="H266" s="75">
        <v>0</v>
      </c>
      <c r="I266" s="85">
        <f t="shared" si="7"/>
        <v>0</v>
      </c>
      <c r="J266" s="85"/>
      <c r="L266" s="72"/>
    </row>
    <row r="267" spans="1:12" ht="15" customHeight="1">
      <c r="A267" s="82" t="s">
        <v>327</v>
      </c>
      <c r="B267" s="107">
        <v>0</v>
      </c>
      <c r="C267" s="107">
        <v>2.2737367544323201E-13</v>
      </c>
      <c r="D267" s="107">
        <v>0</v>
      </c>
      <c r="E267" s="75">
        <v>0</v>
      </c>
      <c r="F267" s="75">
        <v>0</v>
      </c>
      <c r="G267" s="75">
        <v>0</v>
      </c>
      <c r="H267" s="75">
        <v>2.2737367544323201E-13</v>
      </c>
      <c r="I267" s="107">
        <f t="shared" si="7"/>
        <v>2.2737367544323201E-13</v>
      </c>
      <c r="J267" s="85"/>
      <c r="L267" s="76"/>
    </row>
    <row r="268" spans="1:12" ht="15" customHeight="1">
      <c r="A268" s="73" t="s">
        <v>328</v>
      </c>
      <c r="B268" s="74">
        <v>2.2737367544323201E-13</v>
      </c>
      <c r="C268" s="74">
        <v>2.2737367544323201E-13</v>
      </c>
      <c r="D268" s="74">
        <v>0</v>
      </c>
      <c r="E268" s="84">
        <v>0</v>
      </c>
      <c r="F268" s="84">
        <v>0</v>
      </c>
      <c r="G268" s="84">
        <v>2.2737367544323201E-13</v>
      </c>
      <c r="H268" s="84">
        <v>2.2737367544323201E-13</v>
      </c>
      <c r="I268" s="74">
        <f t="shared" si="7"/>
        <v>4.5474735088646402E-13</v>
      </c>
      <c r="J268" s="85"/>
      <c r="L268" s="76"/>
    </row>
    <row r="269" spans="1:12" ht="15.75" customHeight="1">
      <c r="A269" s="86" t="s">
        <v>329</v>
      </c>
      <c r="B269" s="103"/>
      <c r="C269" s="103"/>
      <c r="D269" s="103"/>
      <c r="E269"/>
      <c r="F269"/>
      <c r="G269"/>
      <c r="H269"/>
      <c r="I269" s="103"/>
      <c r="J269" s="85"/>
      <c r="L269" s="76"/>
    </row>
    <row r="270" spans="1:12" ht="15" customHeight="1">
      <c r="A270" s="73" t="s">
        <v>330</v>
      </c>
      <c r="B270" s="85">
        <v>1673810235.9200001</v>
      </c>
      <c r="C270" s="85">
        <v>693917051.72999895</v>
      </c>
      <c r="D270" s="85">
        <v>35000</v>
      </c>
      <c r="E270" s="75">
        <v>23793</v>
      </c>
      <c r="F270" s="75">
        <v>11207</v>
      </c>
      <c r="G270" s="75">
        <v>1673834028.9200001</v>
      </c>
      <c r="H270" s="75">
        <v>693928258.72999895</v>
      </c>
      <c r="I270" s="85">
        <f t="shared" si="7"/>
        <v>2367762287.6499991</v>
      </c>
      <c r="J270" s="85"/>
      <c r="L270" s="76"/>
    </row>
    <row r="271" spans="1:12" ht="11.25" customHeight="1">
      <c r="A271" s="73" t="s">
        <v>331</v>
      </c>
      <c r="B271" s="85">
        <v>-1558519316.1199999</v>
      </c>
      <c r="C271" s="85">
        <v>-633513876.97000003</v>
      </c>
      <c r="D271" s="85">
        <v>0</v>
      </c>
      <c r="E271" s="75">
        <v>0</v>
      </c>
      <c r="F271" s="75">
        <v>0</v>
      </c>
      <c r="G271" s="75">
        <v>-1558519316.1199999</v>
      </c>
      <c r="H271" s="75">
        <v>-633513876.97000003</v>
      </c>
      <c r="I271" s="85">
        <f t="shared" si="7"/>
        <v>-2192033193.0900002</v>
      </c>
      <c r="J271" s="85"/>
      <c r="L271"/>
    </row>
    <row r="272" spans="1:12" ht="14.25" customHeight="1">
      <c r="A272" s="82" t="s">
        <v>332</v>
      </c>
      <c r="B272" s="85">
        <v>0</v>
      </c>
      <c r="C272" s="85">
        <v>0</v>
      </c>
      <c r="D272" s="85">
        <v>0</v>
      </c>
      <c r="E272" s="75">
        <v>0</v>
      </c>
      <c r="F272" s="75">
        <v>0</v>
      </c>
      <c r="G272" s="75">
        <v>0</v>
      </c>
      <c r="H272" s="75">
        <v>0</v>
      </c>
      <c r="I272" s="85">
        <f t="shared" si="7"/>
        <v>0</v>
      </c>
      <c r="J272" s="85"/>
      <c r="L272" s="92"/>
    </row>
    <row r="273" spans="1:12" ht="13.5" customHeight="1">
      <c r="A273" s="73" t="s">
        <v>333</v>
      </c>
      <c r="B273" s="83">
        <v>115290919.799999</v>
      </c>
      <c r="C273" s="83">
        <v>60403174.759999998</v>
      </c>
      <c r="D273" s="83">
        <v>35000</v>
      </c>
      <c r="E273" s="84">
        <v>23793</v>
      </c>
      <c r="F273" s="84">
        <v>11207</v>
      </c>
      <c r="G273" s="84">
        <v>115314712.799999</v>
      </c>
      <c r="H273" s="84">
        <v>60414381.759999998</v>
      </c>
      <c r="I273" s="83">
        <f t="shared" si="7"/>
        <v>175729094.55999899</v>
      </c>
      <c r="J273" s="85"/>
      <c r="L273"/>
    </row>
    <row r="274" spans="1:12" ht="9.75" customHeight="1">
      <c r="A274" s="82"/>
      <c r="B274" s="103"/>
      <c r="C274" s="103"/>
      <c r="D274" s="103"/>
      <c r="E274" s="99"/>
      <c r="F274" s="99"/>
      <c r="G274" s="99"/>
      <c r="H274" s="99"/>
      <c r="I274" s="103"/>
      <c r="J274" s="85"/>
      <c r="L274" s="92"/>
    </row>
    <row r="275" spans="1:12" ht="15" customHeight="1" thickBot="1">
      <c r="A275" s="89" t="s">
        <v>40</v>
      </c>
      <c r="B275" s="90">
        <v>401680510.95999902</v>
      </c>
      <c r="C275" s="90">
        <v>175085782.87999901</v>
      </c>
      <c r="D275" s="90">
        <v>-189045154.41999999</v>
      </c>
      <c r="E275" s="101">
        <v>-125308072.738075</v>
      </c>
      <c r="F275" s="101">
        <v>-63737081.681924999</v>
      </c>
      <c r="G275" s="101">
        <v>276372438.22192401</v>
      </c>
      <c r="H275" s="101">
        <v>111348701.198075</v>
      </c>
      <c r="I275" s="90">
        <f t="shared" si="7"/>
        <v>387721139.419999</v>
      </c>
      <c r="J275" s="108"/>
      <c r="K275" s="108"/>
      <c r="L275" s="109"/>
    </row>
    <row r="276" spans="1:12" ht="15" customHeight="1" thickTop="1">
      <c r="A276" s="73"/>
      <c r="B276" s="74"/>
      <c r="C276" s="74"/>
      <c r="D276" s="74"/>
      <c r="E276"/>
      <c r="F276"/>
      <c r="G276"/>
      <c r="H276"/>
      <c r="I276" s="74"/>
      <c r="J276" s="74"/>
      <c r="L276" s="76"/>
    </row>
    <row r="277" spans="1:12" ht="15" customHeight="1">
      <c r="A277" s="110" t="s">
        <v>45</v>
      </c>
      <c r="B277" s="74"/>
      <c r="C277" s="74"/>
      <c r="D277" s="74"/>
      <c r="E277"/>
      <c r="F277"/>
      <c r="G277"/>
      <c r="H277"/>
      <c r="I277" s="74"/>
      <c r="J277" s="74"/>
      <c r="L277" s="76"/>
    </row>
    <row r="278" spans="1:12" ht="15" customHeight="1">
      <c r="A278" s="86" t="s">
        <v>334</v>
      </c>
      <c r="B278" s="74"/>
      <c r="C278" s="74"/>
      <c r="D278" s="74"/>
      <c r="E278"/>
      <c r="F278"/>
      <c r="G278"/>
      <c r="H278"/>
      <c r="I278" s="74"/>
      <c r="J278" s="74"/>
      <c r="L278" s="76"/>
    </row>
    <row r="279" spans="1:12" ht="15" customHeight="1">
      <c r="A279" s="73" t="s">
        <v>335</v>
      </c>
      <c r="B279" s="74">
        <v>261246.23</v>
      </c>
      <c r="C279" s="74">
        <v>0</v>
      </c>
      <c r="D279" s="74">
        <v>0</v>
      </c>
      <c r="E279" s="75">
        <v>0</v>
      </c>
      <c r="F279" s="75">
        <v>0</v>
      </c>
      <c r="G279" s="75">
        <v>261246.23</v>
      </c>
      <c r="H279" s="75">
        <v>0</v>
      </c>
      <c r="I279" s="74">
        <f t="shared" si="7"/>
        <v>261246.23</v>
      </c>
      <c r="J279" s="74"/>
      <c r="L279" s="76"/>
    </row>
    <row r="280" spans="1:12" ht="15" customHeight="1">
      <c r="A280" s="73" t="s">
        <v>336</v>
      </c>
      <c r="B280" s="74">
        <v>0</v>
      </c>
      <c r="C280" s="74">
        <v>0</v>
      </c>
      <c r="D280" s="74">
        <v>4.5474735088646402E-13</v>
      </c>
      <c r="E280" s="75">
        <v>0</v>
      </c>
      <c r="F280" s="75">
        <v>0</v>
      </c>
      <c r="G280" s="75">
        <v>0</v>
      </c>
      <c r="H280" s="75">
        <v>0</v>
      </c>
      <c r="I280" s="74">
        <f t="shared" si="7"/>
        <v>0</v>
      </c>
      <c r="J280" s="74"/>
      <c r="L280" s="76"/>
    </row>
    <row r="281" spans="1:12" ht="15" customHeight="1">
      <c r="A281" s="73" t="s">
        <v>337</v>
      </c>
      <c r="B281" s="74">
        <v>0</v>
      </c>
      <c r="C281" s="74">
        <v>0</v>
      </c>
      <c r="D281" s="74">
        <v>-86466029.189999998</v>
      </c>
      <c r="E281" s="75">
        <v>-59028258.177644998</v>
      </c>
      <c r="F281" s="75">
        <v>-27437771.012355</v>
      </c>
      <c r="G281" s="75">
        <v>-59028258.177644998</v>
      </c>
      <c r="H281" s="75">
        <v>-27437771.012355</v>
      </c>
      <c r="I281" s="74">
        <f t="shared" si="7"/>
        <v>-86466029.189999998</v>
      </c>
      <c r="J281" s="74"/>
      <c r="L281" s="76"/>
    </row>
    <row r="282" spans="1:12" ht="15" customHeight="1">
      <c r="A282" s="73" t="s">
        <v>338</v>
      </c>
      <c r="B282" s="74">
        <v>0</v>
      </c>
      <c r="C282" s="74">
        <v>0</v>
      </c>
      <c r="D282" s="74">
        <v>0</v>
      </c>
      <c r="E282" s="75">
        <v>0</v>
      </c>
      <c r="F282" s="75">
        <v>0</v>
      </c>
      <c r="G282" s="75">
        <v>0</v>
      </c>
      <c r="H282" s="75">
        <v>0</v>
      </c>
      <c r="I282" s="74">
        <f t="shared" si="7"/>
        <v>0</v>
      </c>
      <c r="J282" s="74"/>
      <c r="L282" s="76"/>
    </row>
    <row r="283" spans="1:12" ht="15" customHeight="1">
      <c r="A283" s="73" t="s">
        <v>339</v>
      </c>
      <c r="B283" s="74">
        <v>0</v>
      </c>
      <c r="C283" s="74">
        <v>0</v>
      </c>
      <c r="D283" s="74">
        <v>-996011.65999999898</v>
      </c>
      <c r="E283" s="75">
        <v>-679408.80715799995</v>
      </c>
      <c r="F283" s="75">
        <v>-316602.85284200002</v>
      </c>
      <c r="G283" s="75">
        <v>-679408.80715799995</v>
      </c>
      <c r="H283" s="75">
        <v>-316602.85284200002</v>
      </c>
      <c r="I283" s="74">
        <f t="shared" si="7"/>
        <v>-996011.65999999992</v>
      </c>
      <c r="J283" s="74"/>
      <c r="L283" s="76"/>
    </row>
    <row r="284" spans="1:12" ht="11.25" customHeight="1">
      <c r="A284" s="73" t="s">
        <v>340</v>
      </c>
      <c r="B284" s="74">
        <v>0</v>
      </c>
      <c r="C284" s="74">
        <v>0</v>
      </c>
      <c r="D284" s="74">
        <v>940614.03</v>
      </c>
      <c r="E284" s="75">
        <v>641817.51290700003</v>
      </c>
      <c r="F284" s="75">
        <v>298796.517093</v>
      </c>
      <c r="G284" s="75">
        <v>641817.51290700003</v>
      </c>
      <c r="H284" s="75">
        <v>298796.517093</v>
      </c>
      <c r="I284" s="74">
        <f t="shared" si="7"/>
        <v>940614.03</v>
      </c>
      <c r="J284" s="74"/>
      <c r="L284" s="76"/>
    </row>
    <row r="285" spans="1:12" ht="15" customHeight="1">
      <c r="A285" s="73" t="s">
        <v>341</v>
      </c>
      <c r="B285" s="74">
        <v>0</v>
      </c>
      <c r="C285" s="74">
        <v>0</v>
      </c>
      <c r="D285" s="74">
        <v>-14176943.9</v>
      </c>
      <c r="E285" s="75">
        <v>-9679808.4941099994</v>
      </c>
      <c r="F285" s="75">
        <v>-4497135.4058900001</v>
      </c>
      <c r="G285" s="75">
        <v>-9679808.4941099994</v>
      </c>
      <c r="H285" s="75">
        <v>-4497135.4058900001</v>
      </c>
      <c r="I285" s="74">
        <f t="shared" si="7"/>
        <v>-14176943.899999999</v>
      </c>
      <c r="J285" s="74"/>
      <c r="L285" s="76"/>
    </row>
    <row r="286" spans="1:12" ht="15" customHeight="1">
      <c r="A286" s="73" t="s">
        <v>342</v>
      </c>
      <c r="B286" s="74">
        <v>0</v>
      </c>
      <c r="C286" s="74">
        <v>0</v>
      </c>
      <c r="D286" s="74">
        <v>0</v>
      </c>
      <c r="E286" s="75">
        <v>0</v>
      </c>
      <c r="F286" s="75">
        <v>0</v>
      </c>
      <c r="G286" s="75">
        <v>0</v>
      </c>
      <c r="H286" s="75">
        <v>0</v>
      </c>
      <c r="I286" s="74">
        <f t="shared" si="7"/>
        <v>0</v>
      </c>
      <c r="J286" s="74"/>
      <c r="L286" s="76"/>
    </row>
    <row r="287" spans="1:12" ht="15" customHeight="1">
      <c r="A287" s="73" t="s">
        <v>343</v>
      </c>
      <c r="B287" s="74">
        <v>0</v>
      </c>
      <c r="C287" s="74">
        <v>0</v>
      </c>
      <c r="D287" s="74">
        <v>18212145.509999901</v>
      </c>
      <c r="E287" s="75">
        <v>12435051.667152001</v>
      </c>
      <c r="F287" s="75">
        <v>5777093.8428480001</v>
      </c>
      <c r="G287" s="75">
        <v>12435051.667152001</v>
      </c>
      <c r="H287" s="75">
        <v>5777093.8428480001</v>
      </c>
      <c r="I287" s="74">
        <f t="shared" si="7"/>
        <v>18212145.510000002</v>
      </c>
      <c r="J287" s="74"/>
      <c r="L287" s="76"/>
    </row>
    <row r="288" spans="1:12" ht="15" customHeight="1">
      <c r="A288" s="73" t="s">
        <v>344</v>
      </c>
      <c r="B288" s="74">
        <v>0</v>
      </c>
      <c r="C288" s="74">
        <v>0</v>
      </c>
      <c r="D288" s="74">
        <v>0</v>
      </c>
      <c r="E288" s="75">
        <v>0</v>
      </c>
      <c r="F288" s="75">
        <v>0</v>
      </c>
      <c r="G288" s="75">
        <v>0</v>
      </c>
      <c r="H288" s="75">
        <v>0</v>
      </c>
      <c r="I288" s="74">
        <f t="shared" si="7"/>
        <v>0</v>
      </c>
      <c r="J288" s="74"/>
      <c r="L288" s="76"/>
    </row>
    <row r="289" spans="1:12" ht="15" customHeight="1">
      <c r="A289" s="73" t="s">
        <v>345</v>
      </c>
      <c r="B289" s="74">
        <v>0</v>
      </c>
      <c r="C289" s="74">
        <v>0</v>
      </c>
      <c r="D289" s="74">
        <v>-2135008</v>
      </c>
      <c r="E289" s="75">
        <v>-1449994.7178</v>
      </c>
      <c r="F289" s="75">
        <v>-685013.28220000002</v>
      </c>
      <c r="G289" s="75">
        <v>-1449994.7178</v>
      </c>
      <c r="H289" s="75">
        <v>-685013.28220000002</v>
      </c>
      <c r="I289" s="74">
        <f t="shared" si="7"/>
        <v>-2135008</v>
      </c>
      <c r="J289" s="74"/>
      <c r="L289" s="76"/>
    </row>
    <row r="290" spans="1:12" ht="15" customHeight="1">
      <c r="A290" s="73" t="s">
        <v>346</v>
      </c>
      <c r="B290" s="74">
        <v>0</v>
      </c>
      <c r="C290" s="74">
        <v>0</v>
      </c>
      <c r="D290" s="74">
        <v>-6561176.2999999998</v>
      </c>
      <c r="E290" s="75">
        <v>-4480394.0251620002</v>
      </c>
      <c r="F290" s="75">
        <v>-2080782.2748380001</v>
      </c>
      <c r="G290" s="75">
        <v>-4480394.0251620002</v>
      </c>
      <c r="H290" s="75">
        <v>-2080782.2748380001</v>
      </c>
      <c r="I290" s="74">
        <f t="shared" si="7"/>
        <v>-6561176.3000000007</v>
      </c>
      <c r="J290" s="74"/>
      <c r="L290" s="76"/>
    </row>
    <row r="291" spans="1:12" ht="15" customHeight="1">
      <c r="A291" s="73" t="s">
        <v>347</v>
      </c>
      <c r="B291" s="74">
        <v>-5144226.2300000004</v>
      </c>
      <c r="C291" s="74">
        <v>-1522141.2</v>
      </c>
      <c r="D291" s="74">
        <v>-766043.72</v>
      </c>
      <c r="E291" s="75">
        <v>-523199.44880100002</v>
      </c>
      <c r="F291" s="75">
        <v>-242844.27119900001</v>
      </c>
      <c r="G291" s="75">
        <v>-5667425.6788010001</v>
      </c>
      <c r="H291" s="75">
        <v>-1764985.471199</v>
      </c>
      <c r="I291" s="74">
        <f t="shared" si="7"/>
        <v>-7432411.1500000004</v>
      </c>
      <c r="J291" s="74"/>
      <c r="L291" s="76"/>
    </row>
    <row r="292" spans="1:12" ht="15" customHeight="1">
      <c r="A292" s="73" t="s">
        <v>348</v>
      </c>
      <c r="B292" s="74">
        <v>4959.6000000000004</v>
      </c>
      <c r="C292" s="74">
        <v>-3000</v>
      </c>
      <c r="D292" s="74">
        <v>-1927.23</v>
      </c>
      <c r="E292" s="75">
        <v>-1314.536826</v>
      </c>
      <c r="F292" s="75">
        <v>-612.693174</v>
      </c>
      <c r="G292" s="75">
        <v>3645.0631739999999</v>
      </c>
      <c r="H292" s="75">
        <v>-3612.693174</v>
      </c>
      <c r="I292" s="74">
        <f t="shared" si="7"/>
        <v>32.369999999999891</v>
      </c>
      <c r="J292" s="74"/>
      <c r="L292" s="76"/>
    </row>
    <row r="293" spans="1:12" ht="15" customHeight="1">
      <c r="A293" s="73" t="s">
        <v>349</v>
      </c>
      <c r="B293" s="74">
        <v>-7483195.8399999999</v>
      </c>
      <c r="C293" s="74">
        <v>-6691.04</v>
      </c>
      <c r="D293" s="74">
        <v>0</v>
      </c>
      <c r="E293" s="75">
        <v>0</v>
      </c>
      <c r="F293" s="75">
        <v>0</v>
      </c>
      <c r="G293" s="75">
        <v>-7483195.8399999999</v>
      </c>
      <c r="H293" s="75">
        <v>-6691.04</v>
      </c>
      <c r="I293" s="74">
        <f t="shared" si="7"/>
        <v>-7489886.8799999999</v>
      </c>
      <c r="J293" s="74"/>
      <c r="L293" s="76"/>
    </row>
    <row r="294" spans="1:12" ht="15" customHeight="1">
      <c r="A294" s="73" t="s">
        <v>350</v>
      </c>
      <c r="B294" s="74">
        <v>0</v>
      </c>
      <c r="C294" s="74">
        <v>0</v>
      </c>
      <c r="D294" s="74">
        <v>0</v>
      </c>
      <c r="E294" s="75">
        <v>0</v>
      </c>
      <c r="F294" s="75">
        <v>0</v>
      </c>
      <c r="G294" s="75">
        <v>0</v>
      </c>
      <c r="H294" s="75">
        <v>0</v>
      </c>
      <c r="I294" s="74">
        <f t="shared" si="7"/>
        <v>0</v>
      </c>
      <c r="J294" s="74"/>
      <c r="L294" s="76"/>
    </row>
    <row r="295" spans="1:12" ht="15" customHeight="1">
      <c r="A295" s="73" t="s">
        <v>351</v>
      </c>
      <c r="B295" s="74">
        <v>-496553.24</v>
      </c>
      <c r="C295" s="74">
        <v>0</v>
      </c>
      <c r="D295" s="74">
        <v>0</v>
      </c>
      <c r="E295" s="75">
        <v>0</v>
      </c>
      <c r="F295" s="75">
        <v>0</v>
      </c>
      <c r="G295" s="75">
        <v>-496553.24</v>
      </c>
      <c r="H295" s="75">
        <v>0</v>
      </c>
      <c r="I295" s="74">
        <f t="shared" si="7"/>
        <v>-496553.24</v>
      </c>
      <c r="J295" s="74"/>
      <c r="L295" s="76"/>
    </row>
    <row r="296" spans="1:12" ht="15" customHeight="1">
      <c r="A296" s="73" t="s">
        <v>352</v>
      </c>
      <c r="B296" s="74">
        <v>0</v>
      </c>
      <c r="C296" s="74">
        <v>0</v>
      </c>
      <c r="D296" s="74">
        <v>0</v>
      </c>
      <c r="E296" s="75">
        <v>0</v>
      </c>
      <c r="F296" s="75">
        <v>0</v>
      </c>
      <c r="G296" s="75">
        <v>0</v>
      </c>
      <c r="H296" s="75">
        <v>0</v>
      </c>
      <c r="I296" s="74">
        <f t="shared" si="7"/>
        <v>0</v>
      </c>
      <c r="J296" s="74"/>
      <c r="L296" s="76"/>
    </row>
    <row r="297" spans="1:12" ht="15" customHeight="1">
      <c r="A297" s="73" t="s">
        <v>353</v>
      </c>
      <c r="B297" s="74">
        <v>795.12</v>
      </c>
      <c r="C297" s="74">
        <v>0</v>
      </c>
      <c r="D297" s="74">
        <v>0</v>
      </c>
      <c r="E297" s="75">
        <v>0</v>
      </c>
      <c r="F297" s="75">
        <v>0</v>
      </c>
      <c r="G297" s="75">
        <v>795.12</v>
      </c>
      <c r="H297" s="75">
        <v>0</v>
      </c>
      <c r="I297" s="74">
        <f t="shared" si="7"/>
        <v>795.12</v>
      </c>
      <c r="J297" s="74"/>
      <c r="L297" s="76"/>
    </row>
    <row r="298" spans="1:12" ht="15" customHeight="1">
      <c r="A298" s="73" t="s">
        <v>354</v>
      </c>
      <c r="B298" s="103">
        <v>0</v>
      </c>
      <c r="C298" s="103">
        <v>0</v>
      </c>
      <c r="D298" s="103">
        <v>24948.78</v>
      </c>
      <c r="E298" s="75">
        <v>17028.90999</v>
      </c>
      <c r="F298" s="75">
        <v>7919.8700099999996</v>
      </c>
      <c r="G298" s="75">
        <v>17028.90999</v>
      </c>
      <c r="H298" s="75">
        <v>7919.8700099999996</v>
      </c>
      <c r="I298" s="103">
        <f t="shared" si="7"/>
        <v>24948.78</v>
      </c>
      <c r="J298" s="74"/>
      <c r="L298" s="76"/>
    </row>
    <row r="299" spans="1:12" ht="15" customHeight="1">
      <c r="A299" s="73" t="s">
        <v>355</v>
      </c>
      <c r="B299" s="85">
        <v>0</v>
      </c>
      <c r="C299" s="85">
        <v>0</v>
      </c>
      <c r="D299" s="85">
        <v>-2922425.23</v>
      </c>
      <c r="E299" s="75">
        <v>-1999594.961013</v>
      </c>
      <c r="F299" s="75">
        <v>-922830.26898699999</v>
      </c>
      <c r="G299" s="75">
        <v>-1999594.961013</v>
      </c>
      <c r="H299" s="75">
        <v>-922830.26898699999</v>
      </c>
      <c r="I299" s="85">
        <f t="shared" si="7"/>
        <v>-2922425.23</v>
      </c>
      <c r="J299" s="74"/>
      <c r="L299" s="76"/>
    </row>
    <row r="300" spans="1:12" ht="15" customHeight="1">
      <c r="A300" s="73" t="s">
        <v>356</v>
      </c>
      <c r="B300" s="103">
        <v>0</v>
      </c>
      <c r="C300" s="103">
        <v>0</v>
      </c>
      <c r="D300" s="103">
        <v>212097.25</v>
      </c>
      <c r="E300" s="75">
        <v>143979.96832499999</v>
      </c>
      <c r="F300" s="75">
        <v>68117.281675000006</v>
      </c>
      <c r="G300" s="75">
        <v>143979.96832499999</v>
      </c>
      <c r="H300" s="75">
        <v>68117.281675000006</v>
      </c>
      <c r="I300" s="103">
        <f t="shared" ref="I300:I322" si="8">G300+H300</f>
        <v>212097.25</v>
      </c>
      <c r="J300" s="85"/>
      <c r="L300" s="76"/>
    </row>
    <row r="301" spans="1:12" ht="15" customHeight="1">
      <c r="A301" s="73" t="s">
        <v>357</v>
      </c>
      <c r="B301" s="85">
        <v>0</v>
      </c>
      <c r="C301" s="85">
        <v>0</v>
      </c>
      <c r="D301" s="85">
        <v>5800078.8899999997</v>
      </c>
      <c r="E301" s="75">
        <v>3958795.4951220001</v>
      </c>
      <c r="F301" s="75">
        <v>1841283.394878</v>
      </c>
      <c r="G301" s="75">
        <v>3958795.4951220001</v>
      </c>
      <c r="H301" s="75">
        <v>1841283.394878</v>
      </c>
      <c r="I301" s="85">
        <f t="shared" si="8"/>
        <v>5800078.8900000006</v>
      </c>
      <c r="J301" s="74"/>
      <c r="L301" s="72"/>
    </row>
    <row r="302" spans="1:12" ht="15" customHeight="1">
      <c r="A302" s="82" t="s">
        <v>358</v>
      </c>
      <c r="B302" s="85">
        <v>0</v>
      </c>
      <c r="C302" s="85">
        <v>0</v>
      </c>
      <c r="D302" s="85">
        <v>6412330.3399999999</v>
      </c>
      <c r="E302" s="75">
        <v>4377056.8581870003</v>
      </c>
      <c r="F302" s="75">
        <v>2035273.481813</v>
      </c>
      <c r="G302" s="75">
        <v>4377056.8581870003</v>
      </c>
      <c r="H302" s="75">
        <v>2035273.481813</v>
      </c>
      <c r="I302" s="85">
        <f t="shared" si="8"/>
        <v>6412330.3399999999</v>
      </c>
      <c r="J302" s="74"/>
      <c r="L302" s="76"/>
    </row>
    <row r="303" spans="1:12" ht="15" customHeight="1">
      <c r="A303" s="73" t="s">
        <v>359</v>
      </c>
      <c r="B303" s="83">
        <v>-12856974.359999999</v>
      </c>
      <c r="C303" s="83">
        <v>-1531832.24</v>
      </c>
      <c r="D303" s="83">
        <v>-82423350.430000007</v>
      </c>
      <c r="E303" s="84">
        <v>-56268242.756832004</v>
      </c>
      <c r="F303" s="84">
        <v>-26155107.673168</v>
      </c>
      <c r="G303" s="84">
        <v>-69125217.116832003</v>
      </c>
      <c r="H303" s="84">
        <v>-27686939.913167998</v>
      </c>
      <c r="I303" s="83">
        <f t="shared" si="8"/>
        <v>-96812157.030000001</v>
      </c>
      <c r="J303" s="74"/>
      <c r="L303" s="76"/>
    </row>
    <row r="304" spans="1:12" ht="15" customHeight="1">
      <c r="A304" s="86" t="s">
        <v>360</v>
      </c>
      <c r="B304" s="74"/>
      <c r="C304" s="74"/>
      <c r="D304" s="74"/>
      <c r="E304"/>
      <c r="F304"/>
      <c r="G304"/>
      <c r="H304"/>
      <c r="I304" s="74"/>
      <c r="J304" s="74"/>
      <c r="L304" s="76"/>
    </row>
    <row r="305" spans="1:12" ht="15" customHeight="1">
      <c r="A305" s="73" t="s">
        <v>361</v>
      </c>
      <c r="B305" s="74">
        <v>0</v>
      </c>
      <c r="C305" s="74">
        <v>0</v>
      </c>
      <c r="D305" s="74">
        <v>225362636.78</v>
      </c>
      <c r="E305" s="75">
        <v>153843656.09078899</v>
      </c>
      <c r="F305" s="75">
        <v>71518980.689209998</v>
      </c>
      <c r="G305" s="75">
        <v>153843656.09078899</v>
      </c>
      <c r="H305" s="75">
        <v>71518980.689209998</v>
      </c>
      <c r="I305" s="74">
        <f t="shared" si="8"/>
        <v>225362636.77999899</v>
      </c>
      <c r="J305" s="74"/>
      <c r="L305" s="76"/>
    </row>
    <row r="306" spans="1:12" ht="15" customHeight="1">
      <c r="A306" s="73" t="s">
        <v>362</v>
      </c>
      <c r="B306" s="74">
        <v>0</v>
      </c>
      <c r="C306" s="74">
        <v>0</v>
      </c>
      <c r="D306" s="74">
        <v>0</v>
      </c>
      <c r="E306" s="75">
        <v>0</v>
      </c>
      <c r="F306" s="75">
        <v>0</v>
      </c>
      <c r="G306" s="75">
        <v>0</v>
      </c>
      <c r="H306" s="75">
        <v>0</v>
      </c>
      <c r="I306" s="74">
        <f t="shared" si="8"/>
        <v>0</v>
      </c>
      <c r="J306" s="74"/>
      <c r="L306" s="76"/>
    </row>
    <row r="307" spans="1:12" ht="15" customHeight="1">
      <c r="A307" s="73" t="s">
        <v>363</v>
      </c>
      <c r="B307" s="74">
        <v>0</v>
      </c>
      <c r="C307" s="74">
        <v>0</v>
      </c>
      <c r="D307" s="74">
        <v>3136040.52</v>
      </c>
      <c r="E307" s="75">
        <v>2140789.9186529899</v>
      </c>
      <c r="F307" s="75">
        <v>995250.60134699906</v>
      </c>
      <c r="G307" s="75">
        <v>2140789.9186529899</v>
      </c>
      <c r="H307" s="75">
        <v>995250.60134699906</v>
      </c>
      <c r="I307" s="74">
        <f t="shared" si="8"/>
        <v>3136040.5199999888</v>
      </c>
      <c r="J307" s="74"/>
      <c r="L307" s="76"/>
    </row>
    <row r="308" spans="1:12" ht="15" customHeight="1">
      <c r="A308" s="73" t="s">
        <v>364</v>
      </c>
      <c r="B308" s="74">
        <v>11387.889999999899</v>
      </c>
      <c r="C308" s="74">
        <v>6979.6999999999898</v>
      </c>
      <c r="D308" s="74">
        <v>2408834.5699999998</v>
      </c>
      <c r="E308" s="75">
        <v>1644462.1358370001</v>
      </c>
      <c r="F308" s="75">
        <v>764372.43416299997</v>
      </c>
      <c r="G308" s="75">
        <v>1655850.025837</v>
      </c>
      <c r="H308" s="75">
        <v>771352.13416300004</v>
      </c>
      <c r="I308" s="74">
        <f t="shared" si="8"/>
        <v>2427202.16</v>
      </c>
      <c r="J308" s="74"/>
      <c r="L308" s="76"/>
    </row>
    <row r="309" spans="1:12" ht="15" customHeight="1">
      <c r="A309" s="73" t="s">
        <v>365</v>
      </c>
      <c r="B309" s="74">
        <v>0</v>
      </c>
      <c r="C309" s="74">
        <v>0</v>
      </c>
      <c r="D309" s="74">
        <v>0</v>
      </c>
      <c r="E309" s="75">
        <v>0</v>
      </c>
      <c r="F309" s="75">
        <v>0</v>
      </c>
      <c r="G309" s="75">
        <v>0</v>
      </c>
      <c r="H309" s="75">
        <v>0</v>
      </c>
      <c r="I309" s="74">
        <f t="shared" si="8"/>
        <v>0</v>
      </c>
      <c r="J309" s="74"/>
      <c r="L309" s="76"/>
    </row>
    <row r="310" spans="1:12" ht="15" customHeight="1">
      <c r="A310" s="73" t="s">
        <v>366</v>
      </c>
      <c r="B310" s="74">
        <v>0</v>
      </c>
      <c r="C310" s="74">
        <v>0</v>
      </c>
      <c r="D310" s="74">
        <v>0</v>
      </c>
      <c r="E310" s="75">
        <v>0</v>
      </c>
      <c r="F310" s="75">
        <v>0</v>
      </c>
      <c r="G310" s="75">
        <v>0</v>
      </c>
      <c r="H310" s="75">
        <v>0</v>
      </c>
      <c r="I310" s="74">
        <f t="shared" si="8"/>
        <v>0</v>
      </c>
      <c r="J310" s="74"/>
      <c r="L310" s="76"/>
    </row>
    <row r="311" spans="1:12" ht="11.25" customHeight="1">
      <c r="A311" s="73" t="s">
        <v>367</v>
      </c>
      <c r="B311" s="103">
        <v>0</v>
      </c>
      <c r="C311" s="103">
        <v>0</v>
      </c>
      <c r="D311" s="103">
        <v>192203.82</v>
      </c>
      <c r="E311" s="75">
        <v>131017.811886</v>
      </c>
      <c r="F311" s="75">
        <v>61186.008113999997</v>
      </c>
      <c r="G311" s="75">
        <v>131017.811886</v>
      </c>
      <c r="H311" s="75">
        <v>61186.008113999997</v>
      </c>
      <c r="I311" s="103">
        <f t="shared" si="8"/>
        <v>192203.82</v>
      </c>
      <c r="J311" s="85"/>
      <c r="L311" s="76"/>
    </row>
    <row r="312" spans="1:12" ht="13.5" customHeight="1">
      <c r="A312" s="73" t="s">
        <v>368</v>
      </c>
      <c r="B312" s="85">
        <v>27629564.800000001</v>
      </c>
      <c r="C312" s="85">
        <v>391823.04</v>
      </c>
      <c r="D312" s="85">
        <v>1953882.25</v>
      </c>
      <c r="E312" s="75">
        <v>1333298.6575800001</v>
      </c>
      <c r="F312" s="75">
        <v>620583.59242</v>
      </c>
      <c r="G312" s="75">
        <v>28962863.45758</v>
      </c>
      <c r="H312" s="75">
        <v>1012406.63242</v>
      </c>
      <c r="I312" s="85">
        <f t="shared" si="8"/>
        <v>29975270.09</v>
      </c>
      <c r="J312" s="74"/>
      <c r="L312" s="72"/>
    </row>
    <row r="313" spans="1:12" ht="15" customHeight="1">
      <c r="A313" s="82" t="s">
        <v>369</v>
      </c>
      <c r="B313" s="85">
        <v>-4452374.1500000004</v>
      </c>
      <c r="C313" s="85">
        <v>-992968.91999999899</v>
      </c>
      <c r="D313" s="85">
        <v>-611578.9</v>
      </c>
      <c r="E313" s="75">
        <v>-417720.17675399903</v>
      </c>
      <c r="F313" s="75">
        <v>-193858.72324600001</v>
      </c>
      <c r="G313" s="75">
        <v>-4870094.326754</v>
      </c>
      <c r="H313" s="75">
        <v>-1186827.6432459999</v>
      </c>
      <c r="I313" s="85">
        <f t="shared" si="8"/>
        <v>-6056921.9699999997</v>
      </c>
      <c r="J313" s="74"/>
      <c r="L313" s="76"/>
    </row>
    <row r="314" spans="1:12" ht="12" customHeight="1">
      <c r="A314" s="73" t="s">
        <v>370</v>
      </c>
      <c r="B314" s="83">
        <v>23188578.539999999</v>
      </c>
      <c r="C314" s="83">
        <v>-594166.18000000005</v>
      </c>
      <c r="D314" s="83">
        <v>232442019.03999999</v>
      </c>
      <c r="E314" s="84">
        <v>158675504.43799099</v>
      </c>
      <c r="F314" s="84">
        <v>73766514.602007896</v>
      </c>
      <c r="G314" s="84">
        <v>181864082.977992</v>
      </c>
      <c r="H314" s="84">
        <v>73172348.422007993</v>
      </c>
      <c r="I314" s="83">
        <f t="shared" si="8"/>
        <v>255036431.39999998</v>
      </c>
      <c r="J314" s="74"/>
      <c r="L314" s="76"/>
    </row>
    <row r="315" spans="1:12" ht="15" customHeight="1">
      <c r="A315" s="86" t="s">
        <v>371</v>
      </c>
      <c r="B315" s="103"/>
      <c r="C315" s="103"/>
      <c r="D315" s="103"/>
      <c r="E315"/>
      <c r="F315"/>
      <c r="G315"/>
      <c r="H315"/>
      <c r="I315" s="103"/>
      <c r="J315" s="85"/>
      <c r="L315" s="76"/>
    </row>
    <row r="316" spans="1:12" ht="12" customHeight="1">
      <c r="A316" s="73" t="s">
        <v>372</v>
      </c>
      <c r="B316" s="85">
        <v>0</v>
      </c>
      <c r="C316" s="85">
        <v>0</v>
      </c>
      <c r="D316" s="85">
        <v>0</v>
      </c>
      <c r="E316" s="75">
        <v>0</v>
      </c>
      <c r="F316" s="75">
        <v>0</v>
      </c>
      <c r="G316" s="75">
        <v>0</v>
      </c>
      <c r="H316" s="75">
        <v>0</v>
      </c>
      <c r="I316" s="85">
        <f t="shared" si="8"/>
        <v>0</v>
      </c>
      <c r="J316" s="74"/>
      <c r="L316"/>
    </row>
    <row r="317" spans="1:12" ht="12" customHeight="1">
      <c r="A317" s="82" t="s">
        <v>373</v>
      </c>
      <c r="B317" s="85">
        <v>0</v>
      </c>
      <c r="C317" s="85">
        <v>0</v>
      </c>
      <c r="D317" s="85">
        <v>0</v>
      </c>
      <c r="E317" s="75">
        <v>0</v>
      </c>
      <c r="F317" s="75">
        <v>0</v>
      </c>
      <c r="G317" s="75">
        <v>0</v>
      </c>
      <c r="H317" s="75">
        <v>0</v>
      </c>
      <c r="I317" s="85">
        <f t="shared" si="8"/>
        <v>0</v>
      </c>
      <c r="J317" s="74"/>
      <c r="L317" s="92"/>
    </row>
    <row r="318" spans="1:12" ht="14.25" customHeight="1">
      <c r="A318" s="73" t="s">
        <v>374</v>
      </c>
      <c r="B318" s="83">
        <v>0</v>
      </c>
      <c r="C318" s="83">
        <v>0</v>
      </c>
      <c r="D318" s="83">
        <v>0</v>
      </c>
      <c r="E318" s="84">
        <v>0</v>
      </c>
      <c r="F318" s="84">
        <v>0</v>
      </c>
      <c r="G318" s="84">
        <v>0</v>
      </c>
      <c r="H318" s="84">
        <v>0</v>
      </c>
      <c r="I318" s="83">
        <f t="shared" si="8"/>
        <v>0</v>
      </c>
      <c r="J318" s="74"/>
      <c r="L318"/>
    </row>
    <row r="319" spans="1:12" ht="13.5" customHeight="1">
      <c r="A319" s="102"/>
      <c r="B319" s="112"/>
      <c r="C319" s="112"/>
      <c r="D319" s="112"/>
      <c r="E319" s="99"/>
      <c r="F319" s="99"/>
      <c r="G319" s="99"/>
      <c r="H319" s="99"/>
      <c r="I319" s="112"/>
      <c r="J319" s="74"/>
      <c r="L319" s="92"/>
    </row>
    <row r="320" spans="1:12" ht="15" customHeight="1" thickBot="1">
      <c r="A320" s="88" t="s">
        <v>49</v>
      </c>
      <c r="B320" s="114">
        <v>10331604.18</v>
      </c>
      <c r="C320" s="114">
        <v>-2125998.42</v>
      </c>
      <c r="D320" s="114">
        <v>150018668.61000001</v>
      </c>
      <c r="E320" s="101">
        <v>102407261.68116</v>
      </c>
      <c r="F320" s="101">
        <v>47611406.928839996</v>
      </c>
      <c r="G320" s="101">
        <v>112738865.861159</v>
      </c>
      <c r="H320" s="101">
        <v>45485408.508840002</v>
      </c>
      <c r="I320" s="114">
        <f t="shared" si="8"/>
        <v>158224274.36999899</v>
      </c>
      <c r="J320" s="74"/>
    </row>
    <row r="321" spans="1:10" ht="15" customHeight="1" thickTop="1">
      <c r="A321" s="102"/>
      <c r="B321" s="115"/>
      <c r="C321" s="115"/>
      <c r="D321" s="115"/>
      <c r="E321" s="99"/>
      <c r="F321" s="99"/>
      <c r="G321" s="99"/>
      <c r="H321" s="99"/>
      <c r="I321" s="115"/>
      <c r="J321" s="74"/>
    </row>
    <row r="322" spans="1:10" ht="15" customHeight="1" thickBot="1">
      <c r="A322" s="89" t="s">
        <v>50</v>
      </c>
      <c r="B322" s="90">
        <v>391348906.77999997</v>
      </c>
      <c r="C322" s="90">
        <v>177211781.299999</v>
      </c>
      <c r="D322" s="90">
        <v>-339063823.02999997</v>
      </c>
      <c r="E322" s="101">
        <v>-227715334.41923499</v>
      </c>
      <c r="F322" s="101">
        <v>-111348488.610765</v>
      </c>
      <c r="G322" s="101">
        <v>163633572.360764</v>
      </c>
      <c r="H322" s="101">
        <v>65863292.689234897</v>
      </c>
      <c r="I322" s="90">
        <f t="shared" si="8"/>
        <v>229496865.04999888</v>
      </c>
      <c r="J322" s="116"/>
    </row>
    <row r="323" spans="1:10" ht="15" customHeight="1" thickTop="1">
      <c r="J323" s="74"/>
    </row>
    <row r="324" spans="1:10" ht="15" customHeight="1">
      <c r="A324" s="113"/>
      <c r="J324" s="74"/>
    </row>
    <row r="325" spans="1:10" ht="15" customHeight="1">
      <c r="A325" s="113"/>
      <c r="J325" s="74"/>
    </row>
    <row r="326" spans="1:10" ht="15" customHeight="1">
      <c r="A326" s="113"/>
      <c r="J326" s="74"/>
    </row>
    <row r="327" spans="1:10" ht="15" customHeight="1">
      <c r="A327" s="113"/>
      <c r="J327" s="74"/>
    </row>
    <row r="328" spans="1:10" ht="15" customHeight="1">
      <c r="A328" s="113"/>
      <c r="J328" s="74"/>
    </row>
    <row r="329" spans="1:10" ht="15" customHeight="1">
      <c r="A329" s="113"/>
      <c r="J329" s="74"/>
    </row>
    <row r="330" spans="1:10" ht="15" customHeight="1">
      <c r="A330" s="113"/>
      <c r="J330" s="74"/>
    </row>
    <row r="331" spans="1:10" ht="15" customHeight="1">
      <c r="A331" s="113"/>
      <c r="J331" s="74"/>
    </row>
    <row r="332" spans="1:10" ht="15" customHeight="1">
      <c r="A332" s="113"/>
      <c r="J332" s="74"/>
    </row>
    <row r="333" spans="1:10" ht="15" customHeight="1">
      <c r="A333" s="113"/>
      <c r="J333" s="74"/>
    </row>
    <row r="334" spans="1:10" ht="15" customHeight="1">
      <c r="A334" s="113"/>
      <c r="J334" s="74"/>
    </row>
    <row r="335" spans="1:10" ht="15" customHeight="1">
      <c r="A335" s="113"/>
      <c r="J335" s="74"/>
    </row>
    <row r="336" spans="1:10" ht="15" customHeight="1">
      <c r="A336" s="113"/>
      <c r="J336" s="74"/>
    </row>
    <row r="337" spans="1:10" ht="15" customHeight="1">
      <c r="A337" s="113"/>
      <c r="J337" s="74"/>
    </row>
    <row r="338" spans="1:10" ht="15" customHeight="1">
      <c r="A338" s="113"/>
      <c r="J338" s="74"/>
    </row>
    <row r="339" spans="1:10" ht="15" customHeight="1">
      <c r="A339" s="113"/>
      <c r="J339" s="74"/>
    </row>
    <row r="340" spans="1:10" ht="15" customHeight="1">
      <c r="A340" s="113"/>
      <c r="J340" s="74"/>
    </row>
    <row r="341" spans="1:10" ht="15" customHeight="1">
      <c r="A341" s="113"/>
    </row>
  </sheetData>
  <pageMargins left="0.76" right="0.34" top="0.51" bottom="0.66" header="0.24" footer="0.36"/>
  <pageSetup scale="78" fitToHeight="9" orientation="portrait" r:id="rId1"/>
  <headerFooter alignWithMargins="0">
    <oddFooter xml:space="preserve">&amp;C&amp;8Page &amp;P of &amp;N&amp;R&amp;8
Unallocated Detail
</oddFooter>
  </headerFooter>
  <rowBreaks count="3" manualBreakCount="3">
    <brk id="61" max="16383" man="1"/>
    <brk id="178" max="8" man="1"/>
    <brk id="232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opLeftCell="B1" workbookViewId="0">
      <selection activeCell="C47" sqref="C47"/>
    </sheetView>
  </sheetViews>
  <sheetFormatPr defaultColWidth="8.88671875" defaultRowHeight="15.9" customHeight="1"/>
  <cols>
    <col min="1" max="1" width="5.44140625" style="119" customWidth="1"/>
    <col min="2" max="2" width="44.5546875" style="119" customWidth="1"/>
    <col min="3" max="3" width="15.109375" style="119" customWidth="1"/>
    <col min="4" max="4" width="19.44140625" style="119" customWidth="1"/>
    <col min="5" max="5" width="13.109375" style="119" customWidth="1"/>
    <col min="6" max="6" width="14.109375" style="119" customWidth="1"/>
    <col min="7" max="7" width="11.88671875" style="119" customWidth="1"/>
    <col min="8" max="8" width="16.33203125" style="119" customWidth="1"/>
    <col min="9" max="9" width="8.88671875" style="119" customWidth="1"/>
    <col min="10" max="16384" width="8.88671875" style="119"/>
  </cols>
  <sheetData>
    <row r="1" spans="1:8" ht="15.9" customHeight="1">
      <c r="A1" s="118"/>
      <c r="B1" s="187" t="s">
        <v>0</v>
      </c>
      <c r="C1" s="187"/>
      <c r="D1" s="187"/>
      <c r="E1" s="187"/>
      <c r="F1" s="187"/>
      <c r="G1" s="187"/>
      <c r="H1" s="187"/>
    </row>
    <row r="2" spans="1:8" ht="15.9" customHeight="1">
      <c r="A2" s="120"/>
      <c r="B2" s="188" t="s">
        <v>375</v>
      </c>
      <c r="C2" s="188"/>
      <c r="D2" s="188"/>
      <c r="E2" s="188"/>
      <c r="F2" s="188"/>
      <c r="G2" s="188"/>
      <c r="H2" s="188"/>
    </row>
    <row r="3" spans="1:8" ht="15.9" customHeight="1">
      <c r="A3" s="188" t="str">
        <f>Allocated!A3</f>
        <v>FOR THE 12 MONTHS ENDED JUNE 30, 2015</v>
      </c>
      <c r="B3" s="188"/>
      <c r="C3" s="188"/>
      <c r="D3" s="188"/>
      <c r="E3" s="188"/>
      <c r="F3" s="188"/>
      <c r="G3" s="188"/>
      <c r="H3" s="188"/>
    </row>
    <row r="4" spans="1:8" ht="15" customHeight="1">
      <c r="A4" s="121"/>
      <c r="B4" s="189" t="str">
        <f>Allocated!A5</f>
        <v>(July through December 2014 spread is based on allocation factors developed for the 12 ME 12/31/2013)</v>
      </c>
      <c r="C4" s="189"/>
      <c r="D4" s="189"/>
      <c r="E4" s="189"/>
      <c r="F4" s="189"/>
      <c r="G4" s="189"/>
      <c r="H4" s="189"/>
    </row>
    <row r="5" spans="1:8" ht="15.9" customHeight="1">
      <c r="A5" s="121"/>
      <c r="B5" s="189" t="str">
        <f>Allocated!A6</f>
        <v>(January through June 2015 spread is based on allocation factors developed for the 12 ME 12/31/2014)</v>
      </c>
      <c r="C5" s="189"/>
      <c r="D5" s="189"/>
      <c r="E5" s="189"/>
      <c r="F5" s="189"/>
      <c r="G5" s="189"/>
      <c r="H5" s="189"/>
    </row>
    <row r="6" spans="1:8" ht="10.5" customHeight="1"/>
    <row r="7" spans="1:8" ht="26.4">
      <c r="A7" s="122"/>
      <c r="B7" s="123" t="s">
        <v>376</v>
      </c>
      <c r="C7" s="124" t="s">
        <v>377</v>
      </c>
      <c r="D7" s="124" t="s">
        <v>378</v>
      </c>
      <c r="E7" s="125" t="s">
        <v>379</v>
      </c>
      <c r="F7" s="126" t="s">
        <v>380</v>
      </c>
      <c r="G7" s="127" t="s">
        <v>381</v>
      </c>
      <c r="H7" s="124" t="s">
        <v>42</v>
      </c>
    </row>
    <row r="8" spans="1:8" ht="15.9" customHeight="1">
      <c r="A8" s="128" t="s">
        <v>27</v>
      </c>
      <c r="B8" s="129"/>
      <c r="C8" s="130"/>
      <c r="D8" s="130"/>
      <c r="E8" s="131"/>
      <c r="F8" s="132"/>
      <c r="G8" s="132"/>
      <c r="H8" s="133"/>
    </row>
    <row r="9" spans="1:8" ht="15.9" customHeight="1">
      <c r="A9" s="128"/>
      <c r="B9" s="134" t="s">
        <v>382</v>
      </c>
      <c r="C9" s="135">
        <f>Detail!E199</f>
        <v>229043.64532700001</v>
      </c>
      <c r="D9" s="135">
        <f>Detail!F199</f>
        <v>163770.52467300001</v>
      </c>
      <c r="E9" s="136">
        <v>1</v>
      </c>
      <c r="F9" s="137">
        <f>+C9/H9</f>
        <v>0.58308396901007919</v>
      </c>
      <c r="G9" s="137">
        <f>+D9/H9</f>
        <v>0.41691603098992075</v>
      </c>
      <c r="H9" s="52">
        <f>C9+D9</f>
        <v>392814.17000000004</v>
      </c>
    </row>
    <row r="10" spans="1:8" ht="15.9" customHeight="1">
      <c r="A10" s="128" t="s">
        <v>383</v>
      </c>
      <c r="B10" s="134" t="s">
        <v>384</v>
      </c>
      <c r="C10" s="135">
        <f>Detail!E200</f>
        <v>356502.239795</v>
      </c>
      <c r="D10" s="135">
        <f>Detail!F200</f>
        <v>214900.450205</v>
      </c>
      <c r="E10" s="138">
        <v>2</v>
      </c>
      <c r="F10" s="137">
        <f>+C10/H10</f>
        <v>0.62390717795710771</v>
      </c>
      <c r="G10" s="137">
        <f>+D10/H10</f>
        <v>0.37609282204289241</v>
      </c>
      <c r="H10" s="52">
        <f t="shared" ref="H10:H12" si="0">C10+D10</f>
        <v>571402.68999999994</v>
      </c>
    </row>
    <row r="11" spans="1:8" ht="15.9" customHeight="1">
      <c r="A11" s="128" t="s">
        <v>383</v>
      </c>
      <c r="B11" s="134" t="s">
        <v>385</v>
      </c>
      <c r="C11" s="135">
        <f>Detail!E201</f>
        <v>17166695.437199</v>
      </c>
      <c r="D11" s="135">
        <f>Detail!F201</f>
        <v>12288467.922800999</v>
      </c>
      <c r="E11" s="138">
        <v>1</v>
      </c>
      <c r="F11" s="137">
        <f>+C11/H11</f>
        <v>0.58280768052066922</v>
      </c>
      <c r="G11" s="137">
        <f>+D11/H11</f>
        <v>0.41719231947933083</v>
      </c>
      <c r="H11" s="52">
        <f t="shared" si="0"/>
        <v>29455163.359999999</v>
      </c>
    </row>
    <row r="12" spans="1:8" ht="15.9" customHeight="1">
      <c r="A12" s="128" t="s">
        <v>383</v>
      </c>
      <c r="B12" s="134" t="s">
        <v>386</v>
      </c>
      <c r="C12" s="139">
        <f>Detail!E203</f>
        <v>0</v>
      </c>
      <c r="D12" s="139">
        <f>Detail!F203</f>
        <v>0</v>
      </c>
      <c r="E12" s="140">
        <v>1</v>
      </c>
      <c r="F12" s="141"/>
      <c r="G12" s="141"/>
      <c r="H12" s="139">
        <f t="shared" si="0"/>
        <v>0</v>
      </c>
    </row>
    <row r="13" spans="1:8" ht="15.9" customHeight="1">
      <c r="A13" s="128" t="s">
        <v>383</v>
      </c>
      <c r="B13" s="129" t="s">
        <v>387</v>
      </c>
      <c r="C13" s="135">
        <f>SUM(C9:C12)</f>
        <v>17752241.322321001</v>
      </c>
      <c r="D13" s="135">
        <f>SUM(D9:D12)</f>
        <v>12667138.897678999</v>
      </c>
      <c r="E13" s="136"/>
      <c r="F13" s="142"/>
      <c r="G13" s="143"/>
      <c r="H13" s="52">
        <f>SUM(H9:H12)</f>
        <v>30419380.219999999</v>
      </c>
    </row>
    <row r="14" spans="1:8" ht="15.9" customHeight="1">
      <c r="A14" s="128" t="s">
        <v>28</v>
      </c>
      <c r="B14" s="129"/>
      <c r="C14" s="144"/>
      <c r="D14" s="144"/>
      <c r="E14" s="138"/>
      <c r="F14" s="143"/>
      <c r="G14" s="143"/>
      <c r="H14" s="133"/>
    </row>
    <row r="15" spans="1:8" ht="15.9" customHeight="1">
      <c r="A15" s="128"/>
      <c r="B15" s="134" t="s">
        <v>388</v>
      </c>
      <c r="C15" s="135">
        <f>Detail!E206</f>
        <v>871962.36554599996</v>
      </c>
      <c r="D15" s="135">
        <f>Detail!F206</f>
        <v>623928.10445400001</v>
      </c>
      <c r="E15" s="136">
        <v>1</v>
      </c>
      <c r="F15" s="137">
        <f>+C15/H15</f>
        <v>0.58290522136022427</v>
      </c>
      <c r="G15" s="137">
        <f>+D15/H15</f>
        <v>0.41709477863977568</v>
      </c>
      <c r="H15" s="52">
        <f>C15+D15</f>
        <v>1495890.47</v>
      </c>
    </row>
    <row r="16" spans="1:8" ht="15.9" customHeight="1">
      <c r="A16" s="128" t="s">
        <v>383</v>
      </c>
      <c r="B16" s="134" t="s">
        <v>389</v>
      </c>
      <c r="C16" s="135">
        <f>Detail!E207</f>
        <v>693932.41642599902</v>
      </c>
      <c r="D16" s="135">
        <f>Detail!F207</f>
        <v>496655.27357399999</v>
      </c>
      <c r="E16" s="138">
        <v>1</v>
      </c>
      <c r="F16" s="137">
        <f>+C16/H16</f>
        <v>0.58284864042731666</v>
      </c>
      <c r="G16" s="137">
        <f>+D16/H16</f>
        <v>0.41715135957268329</v>
      </c>
      <c r="H16" s="52">
        <f t="shared" ref="H16:H21" si="1">C16+D16</f>
        <v>1190587.689999999</v>
      </c>
    </row>
    <row r="17" spans="1:8" ht="15.9" customHeight="1">
      <c r="A17" s="128" t="s">
        <v>383</v>
      </c>
      <c r="B17" s="134" t="s">
        <v>390</v>
      </c>
      <c r="C17" s="135">
        <f>Detail!E208</f>
        <v>122448.65579</v>
      </c>
      <c r="D17" s="135">
        <f>Detail!F208</f>
        <v>87531.174209999997</v>
      </c>
      <c r="E17" s="138">
        <v>1</v>
      </c>
      <c r="F17" s="137">
        <f t="shared" ref="F17" si="2">+C17/H17</f>
        <v>0.58314484676933021</v>
      </c>
      <c r="G17" s="137">
        <f t="shared" ref="G17" si="3">+D17/H17</f>
        <v>0.41685515323066979</v>
      </c>
      <c r="H17" s="52">
        <f t="shared" si="1"/>
        <v>209979.83000000002</v>
      </c>
    </row>
    <row r="18" spans="1:8" ht="15.9" customHeight="1">
      <c r="A18" s="128"/>
      <c r="B18" s="134" t="s">
        <v>391</v>
      </c>
      <c r="C18" s="135">
        <f>Detail!E209</f>
        <v>0</v>
      </c>
      <c r="D18" s="135">
        <f>Detail!F209</f>
        <v>0</v>
      </c>
      <c r="E18" s="138">
        <v>1</v>
      </c>
      <c r="F18" s="137"/>
      <c r="G18" s="137"/>
      <c r="H18" s="52">
        <f t="shared" si="1"/>
        <v>0</v>
      </c>
    </row>
    <row r="19" spans="1:8" ht="15.9" customHeight="1">
      <c r="A19" s="128" t="s">
        <v>383</v>
      </c>
      <c r="B19" s="134" t="s">
        <v>392</v>
      </c>
      <c r="C19" s="135">
        <f>Detail!E210</f>
        <v>0</v>
      </c>
      <c r="D19" s="135">
        <f>Detail!F210</f>
        <v>0</v>
      </c>
      <c r="E19" s="138">
        <v>1</v>
      </c>
      <c r="F19" s="137"/>
      <c r="G19" s="137"/>
      <c r="H19" s="52">
        <f t="shared" si="1"/>
        <v>0</v>
      </c>
    </row>
    <row r="20" spans="1:8" ht="15.9" customHeight="1">
      <c r="A20" s="128"/>
      <c r="B20" s="134" t="s">
        <v>393</v>
      </c>
      <c r="C20" s="135">
        <f>Detail!E211</f>
        <v>0</v>
      </c>
      <c r="D20" s="135">
        <f>Detail!F211</f>
        <v>0</v>
      </c>
      <c r="E20" s="138">
        <v>1</v>
      </c>
      <c r="F20" s="137"/>
      <c r="G20" s="137"/>
      <c r="H20" s="52">
        <f t="shared" si="1"/>
        <v>0</v>
      </c>
    </row>
    <row r="21" spans="1:8" ht="15.9" customHeight="1">
      <c r="A21" s="128"/>
      <c r="B21" s="134" t="s">
        <v>394</v>
      </c>
      <c r="C21" s="139">
        <f>Detail!E212</f>
        <v>0</v>
      </c>
      <c r="D21" s="139">
        <f>Detail!F212</f>
        <v>0</v>
      </c>
      <c r="E21" s="140">
        <v>1</v>
      </c>
      <c r="F21" s="141"/>
      <c r="G21" s="141"/>
      <c r="H21" s="139">
        <f t="shared" si="1"/>
        <v>0</v>
      </c>
    </row>
    <row r="22" spans="1:8" ht="15.9" customHeight="1">
      <c r="A22" s="128" t="s">
        <v>383</v>
      </c>
      <c r="B22" s="129" t="s">
        <v>387</v>
      </c>
      <c r="C22" s="135">
        <f>SUM(C15:C20)</f>
        <v>1688343.437761999</v>
      </c>
      <c r="D22" s="135">
        <f>SUM(D15:D20)</f>
        <v>1208114.5522380001</v>
      </c>
      <c r="E22" s="136"/>
      <c r="F22" s="142"/>
      <c r="G22" s="143"/>
      <c r="H22" s="52">
        <f>SUM(H15:H20)</f>
        <v>2896457.9899999993</v>
      </c>
    </row>
    <row r="23" spans="1:8" ht="15.9" customHeight="1">
      <c r="A23" s="128" t="s">
        <v>30</v>
      </c>
      <c r="B23" s="129"/>
      <c r="C23" s="144"/>
      <c r="D23" s="144"/>
      <c r="E23" s="138"/>
      <c r="F23" s="143"/>
      <c r="G23" s="143"/>
      <c r="H23" s="133"/>
    </row>
    <row r="24" spans="1:8" ht="15.9" customHeight="1">
      <c r="A24" s="128"/>
      <c r="B24" s="134" t="s">
        <v>395</v>
      </c>
      <c r="C24" s="135">
        <f>Detail!E218</f>
        <v>26211157.622577</v>
      </c>
      <c r="D24" s="135">
        <f>Detail!F218</f>
        <v>12179903.057422999</v>
      </c>
      <c r="E24" s="136">
        <v>4</v>
      </c>
      <c r="F24" s="137">
        <f t="shared" ref="F24:F36" si="4">+C24/H24</f>
        <v>0.68274116834265597</v>
      </c>
      <c r="G24" s="137">
        <f t="shared" ref="G24:G36" si="5">+D24/H24</f>
        <v>0.31725883165734403</v>
      </c>
      <c r="H24" s="52">
        <f t="shared" ref="H24:H36" si="6">C24+D24</f>
        <v>38391060.68</v>
      </c>
    </row>
    <row r="25" spans="1:8" ht="15.9" customHeight="1">
      <c r="A25" s="128"/>
      <c r="B25" s="134" t="s">
        <v>396</v>
      </c>
      <c r="C25" s="135">
        <f>Detail!E219</f>
        <v>3382249.2557009999</v>
      </c>
      <c r="D25" s="135">
        <f>Detail!F219</f>
        <v>1580179.574299</v>
      </c>
      <c r="E25" s="136">
        <v>4</v>
      </c>
      <c r="F25" s="137">
        <f t="shared" si="4"/>
        <v>0.68157133765906319</v>
      </c>
      <c r="G25" s="137">
        <f t="shared" si="5"/>
        <v>0.31842866234093675</v>
      </c>
      <c r="H25" s="52">
        <f t="shared" si="6"/>
        <v>4962428.83</v>
      </c>
    </row>
    <row r="26" spans="1:8" ht="15.9" customHeight="1">
      <c r="A26" s="128" t="s">
        <v>383</v>
      </c>
      <c r="B26" s="134" t="s">
        <v>397</v>
      </c>
      <c r="C26" s="135">
        <f>Detail!E220</f>
        <v>-194206.54425599999</v>
      </c>
      <c r="D26" s="135">
        <f>Detail!F220</f>
        <v>-90309.615743999995</v>
      </c>
      <c r="E26" s="138">
        <v>4</v>
      </c>
      <c r="F26" s="137">
        <f t="shared" si="4"/>
        <v>0.68258528533493501</v>
      </c>
      <c r="G26" s="137">
        <f t="shared" si="5"/>
        <v>0.3174147146650651</v>
      </c>
      <c r="H26" s="52">
        <f t="shared" si="6"/>
        <v>-284516.15999999997</v>
      </c>
    </row>
    <row r="27" spans="1:8" ht="15.9" customHeight="1">
      <c r="A27" s="128" t="s">
        <v>383</v>
      </c>
      <c r="B27" s="134" t="s">
        <v>398</v>
      </c>
      <c r="C27" s="135">
        <f>Detail!E221</f>
        <v>6128482.5914489999</v>
      </c>
      <c r="D27" s="135">
        <f>Detail!F221</f>
        <v>2848761.2685509999</v>
      </c>
      <c r="E27" s="138">
        <v>4</v>
      </c>
      <c r="F27" s="137">
        <f t="shared" si="4"/>
        <v>0.68266861043574245</v>
      </c>
      <c r="G27" s="137">
        <f t="shared" si="5"/>
        <v>0.31733138956425766</v>
      </c>
      <c r="H27" s="52">
        <f t="shared" si="6"/>
        <v>8977243.8599999994</v>
      </c>
    </row>
    <row r="28" spans="1:8" ht="15.9" customHeight="1">
      <c r="A28" s="128" t="s">
        <v>383</v>
      </c>
      <c r="B28" s="134" t="s">
        <v>399</v>
      </c>
      <c r="C28" s="135">
        <f>Detail!E222</f>
        <v>380602.724193</v>
      </c>
      <c r="D28" s="135">
        <f>Detail!F222</f>
        <v>242671.905807</v>
      </c>
      <c r="E28" s="138">
        <v>3</v>
      </c>
      <c r="F28" s="137">
        <f t="shared" si="4"/>
        <v>0.61065011452976992</v>
      </c>
      <c r="G28" s="137">
        <f t="shared" si="5"/>
        <v>0.38934988547023003</v>
      </c>
      <c r="H28" s="52">
        <f t="shared" si="6"/>
        <v>623274.63</v>
      </c>
    </row>
    <row r="29" spans="1:8" ht="15.9" customHeight="1">
      <c r="A29" s="128" t="s">
        <v>383</v>
      </c>
      <c r="B29" s="134" t="s">
        <v>400</v>
      </c>
      <c r="C29" s="135">
        <f>Detail!E223</f>
        <v>2858838.9726289902</v>
      </c>
      <c r="D29" s="135">
        <f>Detail!F223</f>
        <v>2046007.0873709901</v>
      </c>
      <c r="E29" s="138">
        <v>1</v>
      </c>
      <c r="F29" s="137">
        <f t="shared" si="4"/>
        <v>0.58286008116409704</v>
      </c>
      <c r="G29" s="137">
        <f t="shared" si="5"/>
        <v>0.41713991883590296</v>
      </c>
      <c r="H29" s="52">
        <f t="shared" si="6"/>
        <v>4904846.05999998</v>
      </c>
    </row>
    <row r="30" spans="1:8" ht="15.9" customHeight="1">
      <c r="A30" s="128" t="s">
        <v>383</v>
      </c>
      <c r="B30" s="134" t="s">
        <v>401</v>
      </c>
      <c r="C30" s="135">
        <f>Detail!E224</f>
        <v>8154861.0366839999</v>
      </c>
      <c r="D30" s="135">
        <f>Detail!F224</f>
        <v>3653338.8833159902</v>
      </c>
      <c r="E30" s="138">
        <v>5</v>
      </c>
      <c r="F30" s="137">
        <f t="shared" si="4"/>
        <v>0.69061000761613178</v>
      </c>
      <c r="G30" s="137">
        <f t="shared" si="5"/>
        <v>0.30938999238386822</v>
      </c>
      <c r="H30" s="52">
        <f t="shared" si="6"/>
        <v>11808199.919999991</v>
      </c>
    </row>
    <row r="31" spans="1:8" ht="15.9" customHeight="1">
      <c r="A31" s="128"/>
      <c r="B31" s="134" t="s">
        <v>402</v>
      </c>
      <c r="C31" s="135">
        <f>Detail!E225</f>
        <v>888919.19508900004</v>
      </c>
      <c r="D31" s="135">
        <f>Detail!F225</f>
        <v>414957.93491100002</v>
      </c>
      <c r="E31" s="138">
        <v>4</v>
      </c>
      <c r="F31" s="137"/>
      <c r="G31" s="137"/>
      <c r="H31" s="52">
        <f t="shared" si="6"/>
        <v>1303877.1300000001</v>
      </c>
    </row>
    <row r="32" spans="1:8" ht="15.9" customHeight="1">
      <c r="A32" s="128" t="s">
        <v>383</v>
      </c>
      <c r="B32" s="134" t="s">
        <v>403</v>
      </c>
      <c r="C32" s="135">
        <f>Detail!E226</f>
        <v>13555.255815</v>
      </c>
      <c r="D32" s="135">
        <f>Detail!F226</f>
        <v>6322.3741849999997</v>
      </c>
      <c r="E32" s="138">
        <v>4</v>
      </c>
      <c r="F32" s="137">
        <f t="shared" si="4"/>
        <v>0.68193521134058732</v>
      </c>
      <c r="G32" s="137">
        <f t="shared" si="5"/>
        <v>0.31806478865941257</v>
      </c>
      <c r="H32" s="52">
        <f t="shared" si="6"/>
        <v>19877.63</v>
      </c>
    </row>
    <row r="33" spans="1:8" ht="15.9" customHeight="1">
      <c r="A33" s="128" t="s">
        <v>383</v>
      </c>
      <c r="B33" s="134" t="s">
        <v>404</v>
      </c>
      <c r="C33" s="135">
        <f>Detail!E227</f>
        <v>1274466.9961079999</v>
      </c>
      <c r="D33" s="135">
        <f>Detail!F227</f>
        <v>592470.46389200003</v>
      </c>
      <c r="E33" s="138">
        <v>4</v>
      </c>
      <c r="F33" s="137">
        <f t="shared" si="4"/>
        <v>0.68265114574753882</v>
      </c>
      <c r="G33" s="137">
        <f t="shared" si="5"/>
        <v>0.31734885425246118</v>
      </c>
      <c r="H33" s="52">
        <f t="shared" si="6"/>
        <v>1866937.46</v>
      </c>
    </row>
    <row r="34" spans="1:8" ht="15.9" customHeight="1">
      <c r="A34" s="128" t="s">
        <v>383</v>
      </c>
      <c r="B34" s="134" t="s">
        <v>405</v>
      </c>
      <c r="C34" s="135">
        <f>Detail!E228</f>
        <v>7231807.8665309995</v>
      </c>
      <c r="D34" s="135">
        <f>Detail!F228</f>
        <v>3361493.8134690002</v>
      </c>
      <c r="E34" s="138">
        <v>4</v>
      </c>
      <c r="F34" s="137">
        <f t="shared" si="4"/>
        <v>0.68267742059914593</v>
      </c>
      <c r="G34" s="137">
        <f t="shared" si="5"/>
        <v>0.31732257940085401</v>
      </c>
      <c r="H34" s="52">
        <f t="shared" si="6"/>
        <v>10593301.68</v>
      </c>
    </row>
    <row r="35" spans="1:8" ht="15.9" customHeight="1">
      <c r="A35" s="128"/>
      <c r="B35" s="134" t="s">
        <v>406</v>
      </c>
      <c r="C35" s="135">
        <f>Detail!E229</f>
        <v>0</v>
      </c>
      <c r="D35" s="135">
        <f>Detail!F229</f>
        <v>0</v>
      </c>
      <c r="E35" s="138">
        <v>4</v>
      </c>
      <c r="F35" s="137"/>
      <c r="G35" s="137"/>
      <c r="H35" s="52">
        <f t="shared" si="6"/>
        <v>0</v>
      </c>
    </row>
    <row r="36" spans="1:8" ht="15.9" customHeight="1">
      <c r="A36" s="128"/>
      <c r="B36" s="134" t="s">
        <v>407</v>
      </c>
      <c r="C36" s="139">
        <f>Detail!E230</f>
        <v>11273802.264921</v>
      </c>
      <c r="D36" s="139">
        <f>Detail!F230</f>
        <v>5244549.015079</v>
      </c>
      <c r="E36" s="140">
        <v>4</v>
      </c>
      <c r="F36" s="141">
        <f t="shared" si="4"/>
        <v>0.68250166580311389</v>
      </c>
      <c r="G36" s="141">
        <f t="shared" si="5"/>
        <v>0.317498334196886</v>
      </c>
      <c r="H36" s="139">
        <f t="shared" si="6"/>
        <v>16518351.280000001</v>
      </c>
    </row>
    <row r="37" spans="1:8" ht="15.9" customHeight="1">
      <c r="A37" s="128" t="s">
        <v>383</v>
      </c>
      <c r="B37" s="129" t="s">
        <v>387</v>
      </c>
      <c r="C37" s="135">
        <f>SUM(C24:C36)</f>
        <v>67604537.237440988</v>
      </c>
      <c r="D37" s="135">
        <f>SUM(D24:D36)</f>
        <v>32080345.762558982</v>
      </c>
      <c r="E37" s="136"/>
      <c r="F37" s="142"/>
      <c r="G37" s="143"/>
      <c r="H37" s="52">
        <f>SUM(H24:H36)</f>
        <v>99684882.99999997</v>
      </c>
    </row>
    <row r="38" spans="1:8" ht="15.9" customHeight="1">
      <c r="A38" s="128" t="s">
        <v>408</v>
      </c>
      <c r="B38" s="129"/>
      <c r="C38" s="144"/>
      <c r="D38" s="144"/>
      <c r="E38" s="138"/>
      <c r="F38" s="143"/>
      <c r="G38" s="143"/>
      <c r="H38" s="133"/>
    </row>
    <row r="39" spans="1:8" ht="15.9" customHeight="1">
      <c r="A39" s="128"/>
      <c r="B39" s="134" t="s">
        <v>409</v>
      </c>
      <c r="C39" s="135">
        <f>Detail!E236</f>
        <v>14457436.035681</v>
      </c>
      <c r="D39" s="135">
        <f>Detail!F236</f>
        <v>6724120.714319</v>
      </c>
      <c r="E39" s="138">
        <v>4</v>
      </c>
      <c r="F39" s="137">
        <f t="shared" ref="F39:F40" si="7">+C39/H39</f>
        <v>0.68254832287910094</v>
      </c>
      <c r="G39" s="137">
        <f t="shared" ref="G39:G40" si="8">+D39/H39</f>
        <v>0.31745167712089906</v>
      </c>
      <c r="H39" s="52">
        <f t="shared" ref="H39:H45" si="9">C39+D39</f>
        <v>21181556.75</v>
      </c>
    </row>
    <row r="40" spans="1:8" ht="15.9" customHeight="1">
      <c r="A40" s="128"/>
      <c r="B40" s="145" t="s">
        <v>410</v>
      </c>
      <c r="C40" s="139">
        <f>Detail!E237</f>
        <v>66938.017835999999</v>
      </c>
      <c r="D40" s="139">
        <f>Detail!F237</f>
        <v>30981.412163999899</v>
      </c>
      <c r="E40" s="140">
        <v>4</v>
      </c>
      <c r="F40" s="141">
        <f t="shared" si="7"/>
        <v>0.6836030176646255</v>
      </c>
      <c r="G40" s="141">
        <f t="shared" si="8"/>
        <v>0.31639698233537439</v>
      </c>
      <c r="H40" s="139">
        <f t="shared" si="9"/>
        <v>97919.429999999906</v>
      </c>
    </row>
    <row r="41" spans="1:8" ht="15.9" customHeight="1">
      <c r="A41" s="128"/>
      <c r="B41" s="129" t="s">
        <v>387</v>
      </c>
      <c r="C41" s="135">
        <f>SUM(C39:C40)</f>
        <v>14524374.053517001</v>
      </c>
      <c r="D41" s="135">
        <f>SUM(D39:D40)</f>
        <v>6755102.1264829999</v>
      </c>
      <c r="E41" s="136"/>
      <c r="F41" s="143"/>
      <c r="G41" s="143"/>
      <c r="H41" s="52">
        <f>SUM(H39:H40)</f>
        <v>21279476.18</v>
      </c>
    </row>
    <row r="42" spans="1:8" ht="15.9" customHeight="1">
      <c r="A42" s="128" t="s">
        <v>32</v>
      </c>
      <c r="B42" s="134"/>
      <c r="C42" s="135"/>
      <c r="D42" s="135"/>
      <c r="E42" s="136"/>
      <c r="F42" s="143"/>
      <c r="G42" s="143"/>
      <c r="H42" s="52"/>
    </row>
    <row r="43" spans="1:8" ht="15.9" customHeight="1">
      <c r="A43" s="128"/>
      <c r="B43" s="134" t="s">
        <v>411</v>
      </c>
      <c r="C43" s="135">
        <f>Detail!E240</f>
        <v>20168207.480679002</v>
      </c>
      <c r="D43" s="135">
        <f>Detail!F240</f>
        <v>9374886.9493209906</v>
      </c>
      <c r="E43" s="138">
        <v>4</v>
      </c>
      <c r="F43" s="137">
        <f t="shared" ref="F43" si="10">+C43/H43</f>
        <v>0.68267078550170035</v>
      </c>
      <c r="G43" s="137">
        <f t="shared" ref="G43" si="11">+D43/H43</f>
        <v>0.31732921449829971</v>
      </c>
      <c r="H43" s="52">
        <f t="shared" si="9"/>
        <v>29543094.429999992</v>
      </c>
    </row>
    <row r="44" spans="1:8" ht="15.9" customHeight="1">
      <c r="A44" s="128"/>
      <c r="B44" s="134" t="s">
        <v>412</v>
      </c>
      <c r="C44" s="135">
        <f>Detail!E241</f>
        <v>0</v>
      </c>
      <c r="D44" s="135">
        <f>Detail!F241</f>
        <v>0</v>
      </c>
      <c r="E44" s="138">
        <v>4</v>
      </c>
      <c r="F44" s="137"/>
      <c r="G44" s="137"/>
      <c r="H44" s="52">
        <f t="shared" si="9"/>
        <v>0</v>
      </c>
    </row>
    <row r="45" spans="1:8" ht="15.9" customHeight="1">
      <c r="A45" s="128"/>
      <c r="B45" s="145" t="s">
        <v>413</v>
      </c>
      <c r="C45" s="139">
        <f>Detail!E242</f>
        <v>6087.0069240000003</v>
      </c>
      <c r="D45" s="139">
        <f>Detail!F242</f>
        <v>2824.6830759999998</v>
      </c>
      <c r="E45" s="140">
        <v>4</v>
      </c>
      <c r="F45" s="141">
        <f t="shared" ref="F45" si="12">+C45/H45</f>
        <v>0.68303620570284651</v>
      </c>
      <c r="G45" s="141">
        <f t="shared" ref="G45" si="13">+D45/H45</f>
        <v>0.31696379429715349</v>
      </c>
      <c r="H45" s="52">
        <f t="shared" si="9"/>
        <v>8911.69</v>
      </c>
    </row>
    <row r="46" spans="1:8" ht="15.9" customHeight="1">
      <c r="A46" s="128" t="s">
        <v>383</v>
      </c>
      <c r="B46" s="129" t="s">
        <v>387</v>
      </c>
      <c r="C46" s="135">
        <f>SUM(C43:C45)</f>
        <v>20174294.487603001</v>
      </c>
      <c r="D46" s="135">
        <f>SUM(D43:D45)</f>
        <v>9377711.6323969904</v>
      </c>
      <c r="E46" s="136"/>
      <c r="F46" s="143"/>
      <c r="G46" s="143"/>
      <c r="H46" s="146">
        <f>SUM(H43:H45)</f>
        <v>29552006.119999994</v>
      </c>
    </row>
    <row r="47" spans="1:8" ht="15.9" customHeight="1">
      <c r="A47" s="128" t="s">
        <v>414</v>
      </c>
      <c r="B47" s="129"/>
      <c r="C47" s="144"/>
      <c r="D47" s="144"/>
      <c r="E47" s="138"/>
      <c r="F47" s="143"/>
      <c r="G47" s="143"/>
      <c r="H47" s="133"/>
    </row>
    <row r="48" spans="1:8" ht="15.9" customHeight="1">
      <c r="A48" s="128"/>
      <c r="B48" s="145" t="s">
        <v>415</v>
      </c>
      <c r="C48" s="139">
        <f>Detail!E262</f>
        <v>3540489.1994309998</v>
      </c>
      <c r="D48" s="139">
        <f>Detail!F262</f>
        <v>1637461.7105690001</v>
      </c>
      <c r="E48" s="147">
        <v>4</v>
      </c>
      <c r="F48" s="141">
        <f t="shared" ref="F48" si="14">+C48/H48</f>
        <v>0.68376260435250047</v>
      </c>
      <c r="G48" s="141">
        <f t="shared" ref="G48" si="15">+D48/H48</f>
        <v>0.31623739564749948</v>
      </c>
      <c r="H48" s="52">
        <f t="shared" ref="H48" si="16">C48+D48</f>
        <v>5177950.91</v>
      </c>
    </row>
    <row r="49" spans="1:8" ht="15.9" customHeight="1">
      <c r="A49" s="128" t="s">
        <v>383</v>
      </c>
      <c r="B49" s="129" t="s">
        <v>387</v>
      </c>
      <c r="C49" s="135">
        <f>C48</f>
        <v>3540489.1994309998</v>
      </c>
      <c r="D49" s="135">
        <f>D48</f>
        <v>1637461.7105690001</v>
      </c>
      <c r="E49" s="136"/>
      <c r="F49" s="143"/>
      <c r="G49" s="143"/>
      <c r="H49" s="146">
        <f>SUM(H48)</f>
        <v>5177950.91</v>
      </c>
    </row>
    <row r="50" spans="1:8" ht="15.9" customHeight="1">
      <c r="A50" s="128"/>
      <c r="B50" s="129"/>
      <c r="C50" s="135"/>
      <c r="D50" s="135"/>
      <c r="E50" s="136"/>
      <c r="F50" s="143"/>
      <c r="G50" s="143"/>
      <c r="H50" s="52"/>
    </row>
    <row r="51" spans="1:8" ht="15.9" customHeight="1">
      <c r="A51" s="148" t="s">
        <v>416</v>
      </c>
      <c r="B51" s="149"/>
      <c r="C51" s="150"/>
      <c r="D51" s="150"/>
      <c r="E51" s="151"/>
      <c r="F51" s="150"/>
      <c r="G51" s="150"/>
      <c r="H51" s="152"/>
    </row>
    <row r="52" spans="1:8" ht="15.9" customHeight="1">
      <c r="A52" s="148"/>
      <c r="B52" s="145" t="s">
        <v>417</v>
      </c>
      <c r="C52" s="139">
        <v>0</v>
      </c>
      <c r="D52" s="139">
        <v>0</v>
      </c>
      <c r="E52" s="147">
        <v>4</v>
      </c>
      <c r="F52" s="141"/>
      <c r="G52" s="141"/>
      <c r="H52" s="153">
        <v>0</v>
      </c>
    </row>
    <row r="53" spans="1:8" ht="15.9" customHeight="1">
      <c r="A53" s="148"/>
      <c r="B53" s="129" t="s">
        <v>387</v>
      </c>
      <c r="C53" s="135">
        <f>SUM(C52)</f>
        <v>0</v>
      </c>
      <c r="D53" s="135">
        <f>SUM(D52)</f>
        <v>0</v>
      </c>
      <c r="E53" s="136"/>
      <c r="F53" s="143"/>
      <c r="G53" s="143"/>
      <c r="H53" s="52">
        <f>SUM(H52)</f>
        <v>0</v>
      </c>
    </row>
    <row r="54" spans="1:8" ht="15.9" customHeight="1">
      <c r="A54" s="148"/>
      <c r="B54" s="149"/>
      <c r="C54" s="135"/>
      <c r="D54" s="135"/>
      <c r="E54" s="136"/>
      <c r="F54" s="143"/>
      <c r="G54" s="143"/>
      <c r="H54" s="154"/>
    </row>
    <row r="55" spans="1:8" ht="15.9" customHeight="1">
      <c r="A55" s="155" t="s">
        <v>418</v>
      </c>
      <c r="B55" s="129"/>
      <c r="C55" s="144"/>
      <c r="D55" s="144"/>
      <c r="E55" s="138"/>
      <c r="F55" s="143"/>
      <c r="G55" s="143"/>
      <c r="H55" s="133"/>
    </row>
    <row r="56" spans="1:8" ht="15.9" customHeight="1">
      <c r="A56" s="155"/>
      <c r="B56" s="145" t="s">
        <v>419</v>
      </c>
      <c r="C56" s="135">
        <f>Detail!E270</f>
        <v>23793</v>
      </c>
      <c r="D56" s="135">
        <f>Detail!F270</f>
        <v>11207</v>
      </c>
      <c r="E56" s="138">
        <v>4</v>
      </c>
      <c r="F56" s="137">
        <f t="shared" ref="F56" si="17">+C56/H56</f>
        <v>0.67979999999999996</v>
      </c>
      <c r="G56" s="137">
        <f t="shared" ref="G56" si="18">+D56/H56</f>
        <v>0.32019999999999998</v>
      </c>
      <c r="H56" s="52">
        <f t="shared" ref="H56:H57" si="19">C56+D56</f>
        <v>35000</v>
      </c>
    </row>
    <row r="57" spans="1:8" ht="15.9" customHeight="1">
      <c r="A57" s="128"/>
      <c r="B57" s="145" t="s">
        <v>420</v>
      </c>
      <c r="C57" s="139">
        <f>Detail!E271</f>
        <v>0</v>
      </c>
      <c r="D57" s="139">
        <f>Detail!F271</f>
        <v>0</v>
      </c>
      <c r="E57" s="156">
        <v>4</v>
      </c>
      <c r="F57" s="141"/>
      <c r="G57" s="141"/>
      <c r="H57" s="139">
        <f t="shared" si="19"/>
        <v>0</v>
      </c>
    </row>
    <row r="58" spans="1:8" ht="15.9" customHeight="1">
      <c r="A58" s="157" t="s">
        <v>383</v>
      </c>
      <c r="B58" s="158" t="s">
        <v>387</v>
      </c>
      <c r="C58" s="139">
        <f>SUM(C56:C57)</f>
        <v>23793</v>
      </c>
      <c r="D58" s="139">
        <f>SUM(D56:D57)</f>
        <v>11207</v>
      </c>
      <c r="E58" s="147"/>
      <c r="F58" s="159"/>
      <c r="G58" s="159"/>
      <c r="H58" s="139">
        <f>SUM(H56:H57)</f>
        <v>35000</v>
      </c>
    </row>
    <row r="59" spans="1:8" ht="12" customHeight="1">
      <c r="A59" s="128"/>
      <c r="B59" s="129"/>
      <c r="C59" s="144"/>
      <c r="D59" s="144"/>
      <c r="E59" s="144"/>
      <c r="F59" s="143"/>
      <c r="G59" s="143"/>
      <c r="H59" s="133"/>
    </row>
    <row r="60" spans="1:8" ht="15.9" customHeight="1">
      <c r="A60" s="157" t="s">
        <v>421</v>
      </c>
      <c r="B60" s="158"/>
      <c r="C60" s="160">
        <f>C58+C53+C49+C46+C41+C37+C22+C13</f>
        <v>125308072.73807499</v>
      </c>
      <c r="D60" s="160">
        <f>D13+D22+D37+D41+D46+D49+D53+D58</f>
        <v>63737081.681924976</v>
      </c>
      <c r="E60" s="160"/>
      <c r="F60" s="161"/>
      <c r="G60" s="162"/>
      <c r="H60" s="163">
        <f>H13+H22+H37+H41+H46+H49+H53+H58</f>
        <v>189045154.41999996</v>
      </c>
    </row>
    <row r="61" spans="1:8" ht="11.25" customHeight="1">
      <c r="C61" s="164"/>
      <c r="D61" s="164"/>
      <c r="E61" s="164"/>
      <c r="F61" s="164"/>
    </row>
    <row r="62" spans="1:8" ht="15.9" customHeight="1">
      <c r="E62" s="165" t="s">
        <v>5</v>
      </c>
      <c r="F62" s="166" t="s">
        <v>6</v>
      </c>
      <c r="G62" s="167" t="s">
        <v>5</v>
      </c>
      <c r="H62" s="168" t="s">
        <v>6</v>
      </c>
    </row>
    <row r="63" spans="1:8" ht="15.9" customHeight="1">
      <c r="B63" s="169" t="s">
        <v>422</v>
      </c>
      <c r="C63" s="170"/>
      <c r="D63" s="170"/>
      <c r="E63" s="190" t="s">
        <v>423</v>
      </c>
      <c r="F63" s="191"/>
      <c r="G63" s="192" t="s">
        <v>424</v>
      </c>
      <c r="H63" s="193"/>
    </row>
    <row r="64" spans="1:8" ht="15.9" customHeight="1">
      <c r="B64" s="171">
        <v>1</v>
      </c>
      <c r="C64" s="172" t="s">
        <v>425</v>
      </c>
      <c r="D64" s="173"/>
      <c r="E64" s="174">
        <v>0.58389999999999997</v>
      </c>
      <c r="F64" s="175">
        <v>0.41610000000000003</v>
      </c>
      <c r="G64" s="174">
        <v>0.58179999999999998</v>
      </c>
      <c r="H64" s="175">
        <v>0.41820000000000002</v>
      </c>
    </row>
    <row r="65" spans="1:8" ht="15.9" customHeight="1">
      <c r="B65" s="171">
        <v>2</v>
      </c>
      <c r="C65" s="172" t="s">
        <v>426</v>
      </c>
      <c r="D65" s="173"/>
      <c r="E65" s="177">
        <v>0.62480000000000002</v>
      </c>
      <c r="F65" s="178">
        <v>0.37519999999999998</v>
      </c>
      <c r="G65" s="177">
        <v>0.62270000000000003</v>
      </c>
      <c r="H65" s="178">
        <v>0.37730000000000002</v>
      </c>
    </row>
    <row r="66" spans="1:8" ht="15.9" customHeight="1">
      <c r="B66" s="171">
        <v>3</v>
      </c>
      <c r="C66" s="173" t="s">
        <v>427</v>
      </c>
      <c r="D66" s="173"/>
      <c r="E66" s="177">
        <v>0.61260000000000003</v>
      </c>
      <c r="F66" s="178">
        <v>0.38740000000000002</v>
      </c>
      <c r="G66" s="177">
        <v>0.6099</v>
      </c>
      <c r="H66" s="178">
        <v>0.3901</v>
      </c>
    </row>
    <row r="67" spans="1:8" ht="15.9" customHeight="1">
      <c r="B67" s="171">
        <v>4</v>
      </c>
      <c r="C67" s="172" t="s">
        <v>428</v>
      </c>
      <c r="D67" s="173"/>
      <c r="E67" s="177">
        <v>0.67979999999999996</v>
      </c>
      <c r="F67" s="178">
        <v>0.32019999999999998</v>
      </c>
      <c r="G67" s="177">
        <v>0.6855</v>
      </c>
      <c r="H67" s="178">
        <v>0.3145</v>
      </c>
    </row>
    <row r="68" spans="1:8" ht="15.9" customHeight="1">
      <c r="B68" s="156">
        <v>5</v>
      </c>
      <c r="C68" s="179" t="s">
        <v>429</v>
      </c>
      <c r="D68" s="180"/>
      <c r="E68" s="181">
        <v>0.68300000000000005</v>
      </c>
      <c r="F68" s="182">
        <v>0.317</v>
      </c>
      <c r="G68" s="181">
        <v>0.69589999999999996</v>
      </c>
      <c r="H68" s="182">
        <v>0.30409999999999998</v>
      </c>
    </row>
    <row r="69" spans="1:8" ht="13.2">
      <c r="B69" s="183"/>
      <c r="C69" s="183"/>
      <c r="D69" s="183"/>
      <c r="E69" s="183"/>
      <c r="F69" s="183"/>
      <c r="G69" s="183"/>
    </row>
    <row r="70" spans="1:8" ht="15.9" customHeight="1">
      <c r="A70" s="184"/>
      <c r="C70" s="176"/>
      <c r="D70" s="176"/>
      <c r="E70" s="176"/>
      <c r="F70" s="176"/>
      <c r="G70" s="176"/>
      <c r="H70" s="176"/>
    </row>
    <row r="71" spans="1:8" ht="15.9" customHeight="1">
      <c r="C71" s="176"/>
      <c r="D71" s="176"/>
      <c r="E71" s="176"/>
      <c r="F71" s="176"/>
      <c r="G71" s="176"/>
      <c r="H71" s="176"/>
    </row>
  </sheetData>
  <mergeCells count="7">
    <mergeCell ref="E63:F63"/>
    <mergeCell ref="G63:H63"/>
    <mergeCell ref="B1:H1"/>
    <mergeCell ref="B2:H2"/>
    <mergeCell ref="A3:H3"/>
    <mergeCell ref="B4:H4"/>
    <mergeCell ref="B5:H5"/>
  </mergeCells>
  <pageMargins left="0.61" right="0.37" top="0.43" bottom="0.51" header="0.27" footer="0.38"/>
  <pageSetup scale="69" orientation="portrait" r:id="rId1"/>
  <headerFooter alignWithMargins="0"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9FBE6641567F4D8D3D62C18793099D" ma:contentTypeVersion="119" ma:contentTypeDescription="" ma:contentTypeScope="" ma:versionID="45d379256787aece981da64260750d7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2015-08-13T07:00:00+00:00</OpenedDate>
    <Date1 xmlns="dc463f71-b30c-4ab2-9473-d307f9d35888">2015-08-13T07:00:00+00:00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151700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5E110BAE-B0A7-49B0-BBC2-49AF662CDD69}"/>
</file>

<file path=customXml/itemProps2.xml><?xml version="1.0" encoding="utf-8"?>
<ds:datastoreItem xmlns:ds="http://schemas.openxmlformats.org/officeDocument/2006/customXml" ds:itemID="{3A7E93F3-B087-4FFB-9D55-8E75858AA3A7}"/>
</file>

<file path=customXml/itemProps3.xml><?xml version="1.0" encoding="utf-8"?>
<ds:datastoreItem xmlns:ds="http://schemas.openxmlformats.org/officeDocument/2006/customXml" ds:itemID="{E89E1B2F-FE60-456E-9A43-ACACE895BDCD}"/>
</file>

<file path=customXml/itemProps4.xml><?xml version="1.0" encoding="utf-8"?>
<ds:datastoreItem xmlns:ds="http://schemas.openxmlformats.org/officeDocument/2006/customXml" ds:itemID="{6BEFAF80-4792-480F-B88E-52AA35B338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Allocated</vt:lpstr>
      <vt:lpstr>Unallocated Summary</vt:lpstr>
      <vt:lpstr>Detail</vt:lpstr>
      <vt:lpstr>Common by Account</vt:lpstr>
      <vt:lpstr>Detail!Print_Area</vt:lpstr>
      <vt:lpstr>Detail!Print_Titles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Denise Crawford</cp:lastModifiedBy>
  <dcterms:created xsi:type="dcterms:W3CDTF">2015-08-13T20:23:08Z</dcterms:created>
  <dcterms:modified xsi:type="dcterms:W3CDTF">2015-08-14T22:11:03Z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0x0101006E56B4D1795A2E4DB2F0B01679ED314A003A9FBE6641567F4D8D3D62C18793099D</vt:lpwstr>
  </property>
  <property fmtid="{D5CDD505-2E9C-101B-9397-08002B2CF9AE}" pid="3" name="_docset_NoMedatataSyncRequired">
    <vt:lpwstr>False</vt:lpwstr>
  </property>
</Properties>
</file>