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115" windowHeight="113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Sheet1!$A$1:$K$93</definedName>
  </definedNames>
  <calcPr calcId="145621"/>
</workbook>
</file>

<file path=xl/calcChain.xml><?xml version="1.0" encoding="utf-8"?>
<calcChain xmlns="http://schemas.openxmlformats.org/spreadsheetml/2006/main">
  <c r="E6" i="1" l="1"/>
  <c r="K6" i="1" s="1"/>
  <c r="K7" i="1"/>
  <c r="K8" i="1"/>
  <c r="K9" i="1"/>
  <c r="D10" i="1"/>
  <c r="E10" i="1"/>
  <c r="H10" i="1"/>
  <c r="I10" i="1"/>
  <c r="K13" i="1"/>
  <c r="K14" i="1"/>
  <c r="D16" i="1"/>
  <c r="E16" i="1"/>
  <c r="H16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D34" i="1"/>
  <c r="K33" i="1"/>
  <c r="H34" i="1"/>
  <c r="K36" i="1"/>
  <c r="K37" i="1"/>
  <c r="K38" i="1"/>
  <c r="K39" i="1"/>
  <c r="K40" i="1"/>
  <c r="K41" i="1"/>
  <c r="K42" i="1"/>
  <c r="E43" i="1"/>
  <c r="K43" i="1" s="1"/>
  <c r="K44" i="1"/>
  <c r="E45" i="1"/>
  <c r="K46" i="1"/>
  <c r="D47" i="1"/>
  <c r="H47" i="1"/>
  <c r="H48" i="1" s="1"/>
  <c r="I47" i="1"/>
  <c r="D54" i="1"/>
  <c r="E52" i="1"/>
  <c r="I52" i="1"/>
  <c r="K53" i="1"/>
  <c r="E54" i="1"/>
  <c r="K55" i="1"/>
  <c r="K56" i="1"/>
  <c r="K57" i="1"/>
  <c r="K58" i="1"/>
  <c r="K59" i="1"/>
  <c r="K60" i="1"/>
  <c r="D61" i="1"/>
  <c r="E61" i="1"/>
  <c r="H61" i="1"/>
  <c r="I61" i="1"/>
  <c r="K63" i="1"/>
  <c r="I21" i="1"/>
  <c r="H82" i="1"/>
  <c r="I68" i="1"/>
  <c r="K68" i="1" s="1"/>
  <c r="K69" i="1"/>
  <c r="K70" i="1"/>
  <c r="K71" i="1"/>
  <c r="K72" i="1"/>
  <c r="K73" i="1"/>
  <c r="E74" i="1"/>
  <c r="E29" i="1" s="1"/>
  <c r="K75" i="1"/>
  <c r="K76" i="1"/>
  <c r="K77" i="1"/>
  <c r="K78" i="1"/>
  <c r="K79" i="1"/>
  <c r="K80" i="1"/>
  <c r="K81" i="1"/>
  <c r="D82" i="1"/>
  <c r="E82" i="1"/>
  <c r="H91" i="1"/>
  <c r="E85" i="1"/>
  <c r="K85" i="1"/>
  <c r="K86" i="1"/>
  <c r="K87" i="1"/>
  <c r="K88" i="1"/>
  <c r="K89" i="1"/>
  <c r="K90" i="1"/>
  <c r="I91" i="1"/>
  <c r="I82" i="1" l="1"/>
  <c r="K74" i="1"/>
  <c r="E62" i="1"/>
  <c r="D62" i="1"/>
  <c r="D48" i="1"/>
  <c r="K67" i="1"/>
  <c r="E34" i="1"/>
  <c r="K29" i="1"/>
  <c r="K61" i="1"/>
  <c r="I15" i="1"/>
  <c r="I16" i="1" s="1"/>
  <c r="K52" i="1"/>
  <c r="I54" i="1"/>
  <c r="I62" i="1" s="1"/>
  <c r="E47" i="1"/>
  <c r="E84" i="1"/>
  <c r="E91" i="1" s="1"/>
  <c r="K15" i="1"/>
  <c r="K10" i="1"/>
  <c r="K21" i="1"/>
  <c r="I34" i="1"/>
  <c r="K82" i="1"/>
  <c r="D91" i="1"/>
  <c r="H54" i="1"/>
  <c r="H62" i="1" s="1"/>
  <c r="H92" i="1" s="1"/>
  <c r="H93" i="1" s="1"/>
  <c r="K45" i="1"/>
  <c r="K47" i="1" s="1"/>
  <c r="I92" i="1" l="1"/>
  <c r="K94" i="1" s="1"/>
  <c r="E92" i="1"/>
  <c r="D92" i="1"/>
  <c r="D93" i="1" s="1"/>
  <c r="E48" i="1"/>
  <c r="K54" i="1"/>
  <c r="K62" i="1" s="1"/>
  <c r="K84" i="1"/>
  <c r="K34" i="1"/>
  <c r="I48" i="1"/>
  <c r="I93" i="1" s="1"/>
  <c r="K16" i="1"/>
  <c r="K48" i="1" l="1"/>
  <c r="E93" i="1"/>
  <c r="K91" i="1"/>
  <c r="K92" i="1"/>
  <c r="K93" i="1" s="1"/>
</calcChain>
</file>

<file path=xl/sharedStrings.xml><?xml version="1.0" encoding="utf-8"?>
<sst xmlns="http://schemas.openxmlformats.org/spreadsheetml/2006/main" count="117" uniqueCount="108">
  <si>
    <t xml:space="preserve"> </t>
  </si>
  <si>
    <t>TOTAL CAPITALIZATION AND LIABILITIES:</t>
  </si>
  <si>
    <t xml:space="preserve">      Total long-term liabilities</t>
  </si>
  <si>
    <t xml:space="preserve">    Other Deferred Credits</t>
  </si>
  <si>
    <t xml:space="preserve">    Power Contract Fair Value Loss</t>
  </si>
  <si>
    <t xml:space="preserve">    Regulatory Liabilities Related to Power Contracts</t>
  </si>
  <si>
    <t xml:space="preserve">    Regulatory Liabilities</t>
  </si>
  <si>
    <t>Power Cost Adjustment Mechanism</t>
  </si>
  <si>
    <t xml:space="preserve">    FAS 133 Unrealized Gain/Loss (LT)</t>
  </si>
  <si>
    <t>[d]</t>
  </si>
  <si>
    <t>Deferred Income Tax</t>
  </si>
  <si>
    <t xml:space="preserve">    Deferred income taxes</t>
  </si>
  <si>
    <t>Long-Term Liabilities:</t>
  </si>
  <si>
    <t xml:space="preserve">      Total current liabilities</t>
  </si>
  <si>
    <t xml:space="preserve">    Other</t>
  </si>
  <si>
    <t xml:space="preserve">    Power Contract Acquisition Adjustment Loss</t>
  </si>
  <si>
    <t xml:space="preserve">    Current Portion of Deferred Income Taxes</t>
  </si>
  <si>
    <t xml:space="preserve">    Current Portion FAS 133 Unrealized Gain/Loss</t>
  </si>
  <si>
    <t xml:space="preserve">    Interest - Other</t>
  </si>
  <si>
    <t xml:space="preserve">    Interest - Investors</t>
  </si>
  <si>
    <t xml:space="preserve">    Salaries and wages</t>
  </si>
  <si>
    <t>[c]</t>
  </si>
  <si>
    <t>Accrued Taxes</t>
  </si>
  <si>
    <t xml:space="preserve">    Taxes</t>
  </si>
  <si>
    <t xml:space="preserve">    Purchased gas liability</t>
  </si>
  <si>
    <t xml:space="preserve">    Current Maturities of LTD</t>
  </si>
  <si>
    <t xml:space="preserve">    Short-term Debt Owed to Puget Energy</t>
  </si>
  <si>
    <t xml:space="preserve">    Short-term Debt</t>
  </si>
  <si>
    <t xml:space="preserve">    Notes Payable</t>
  </si>
  <si>
    <t xml:space="preserve">    Dividends Declared to Puget Holdings</t>
  </si>
  <si>
    <t>(b)</t>
  </si>
  <si>
    <t>A/P - Associated Companies</t>
  </si>
  <si>
    <t xml:space="preserve">    Accounts Payable</t>
  </si>
  <si>
    <t xml:space="preserve">           A/P Associated Companies</t>
  </si>
  <si>
    <t>Accounts Payable-Subsidiaries</t>
  </si>
  <si>
    <t xml:space="preserve">          Accounts Payable - Subisdiaries</t>
  </si>
  <si>
    <t>Current Liabilities:</t>
  </si>
  <si>
    <t>Minority Interest</t>
  </si>
  <si>
    <t>Total capitalization</t>
  </si>
  <si>
    <t>Total redeemable securities and long-term debt</t>
  </si>
  <si>
    <t xml:space="preserve">Long-term Debt </t>
  </si>
  <si>
    <t>Long-term Debt - Other (acct 226)</t>
  </si>
  <si>
    <t>Long-term Debt - Other (acct 221)</t>
  </si>
  <si>
    <t>Long-term Debt - Investors</t>
  </si>
  <si>
    <t>Junior subordinated Notes</t>
  </si>
  <si>
    <t>Preferred stock subject to mandatory redemption</t>
  </si>
  <si>
    <t>Total shareholders' equity</t>
  </si>
  <si>
    <t>Preferred Stock</t>
  </si>
  <si>
    <t>(a)</t>
  </si>
  <si>
    <t>Common Equity</t>
  </si>
  <si>
    <t>Common equity</t>
  </si>
  <si>
    <t>CAPITALIZATION AND LIABILITIES:</t>
  </si>
  <si>
    <t>Capitalization:</t>
  </si>
  <si>
    <t>TOTAL ASSETS</t>
  </si>
  <si>
    <t xml:space="preserve">    Total Long Term and Regulatory Assets</t>
  </si>
  <si>
    <t xml:space="preserve">    Other Long-Term Assets</t>
  </si>
  <si>
    <t>Subtotal 190</t>
  </si>
  <si>
    <t xml:space="preserve">    Income Taxes</t>
  </si>
  <si>
    <t xml:space="preserve">    Power Contract Acquisition Adjustment Gain</t>
  </si>
  <si>
    <t>FAS 133 - Swaps LT</t>
  </si>
  <si>
    <t xml:space="preserve">    Unrealized Gain/Loss on Derivative Instruments (LT)</t>
  </si>
  <si>
    <t xml:space="preserve">    Other Regulatory Assets</t>
  </si>
  <si>
    <t xml:space="preserve">    Regulatory Assets related to Power Contracts</t>
  </si>
  <si>
    <t xml:space="preserve">    Power Cost Adjustment Mechanism</t>
  </si>
  <si>
    <t xml:space="preserve">    Regulatory asset for PURPA buyout costs</t>
  </si>
  <si>
    <t xml:space="preserve">    Regulatory asset for deferred income taxes </t>
  </si>
  <si>
    <t xml:space="preserve">    Purchased Gas Adjustment Receivable</t>
  </si>
  <si>
    <t xml:space="preserve">    Restricted cash </t>
  </si>
  <si>
    <t>Long-Term and Regulatory Assets:</t>
  </si>
  <si>
    <t xml:space="preserve">    Total Current Assets</t>
  </si>
  <si>
    <t>Current Portion of Deferred Income Taxes</t>
  </si>
  <si>
    <t xml:space="preserve">    Deferred Income Taxes</t>
  </si>
  <si>
    <t xml:space="preserve">    Taxes Receivable</t>
  </si>
  <si>
    <t xml:space="preserve">    Prepaid Expense and other</t>
  </si>
  <si>
    <t xml:space="preserve">    Unrealized Gain/Loss on Derivative Instruments</t>
  </si>
  <si>
    <t xml:space="preserve">    Fuel and Gas Inventory, at average cost</t>
  </si>
  <si>
    <t xml:space="preserve">    Materials and Supplies, at average cost</t>
  </si>
  <si>
    <t xml:space="preserve">    Unbilled revenues</t>
  </si>
  <si>
    <t xml:space="preserve">    Secure Pledged Accounts Receivable</t>
  </si>
  <si>
    <t xml:space="preserve">    Less allowance for doubtful accounts</t>
  </si>
  <si>
    <t xml:space="preserve">    Accounts receivable </t>
  </si>
  <si>
    <t xml:space="preserve">    Dividends Receivable from PE </t>
  </si>
  <si>
    <t xml:space="preserve">    Restricted Cash</t>
  </si>
  <si>
    <t>Cash</t>
  </si>
  <si>
    <t xml:space="preserve">    Cash </t>
  </si>
  <si>
    <t>Current Assets:</t>
  </si>
  <si>
    <t xml:space="preserve">    Total Other Property and Investments</t>
  </si>
  <si>
    <t>Other Property and Investments</t>
  </si>
  <si>
    <t xml:space="preserve">    Investment in BEP</t>
  </si>
  <si>
    <t xml:space="preserve">    Goodwill</t>
  </si>
  <si>
    <t>Other Property and Investments:</t>
  </si>
  <si>
    <t>Net Utility Plant</t>
  </si>
  <si>
    <t>Less: Accumulated depreciation and amortization</t>
  </si>
  <si>
    <t xml:space="preserve">    Common</t>
  </si>
  <si>
    <t xml:space="preserve">    Gas</t>
  </si>
  <si>
    <t xml:space="preserve">    Electric</t>
  </si>
  <si>
    <t>Utility Plant:</t>
  </si>
  <si>
    <t>ASSETS:</t>
  </si>
  <si>
    <t>E</t>
  </si>
  <si>
    <t>4D</t>
  </si>
  <si>
    <t>2-4</t>
  </si>
  <si>
    <t>TOTAL</t>
  </si>
  <si>
    <t>ELIMINATE</t>
  </si>
  <si>
    <t>Puget Intermediate</t>
  </si>
  <si>
    <t>Adjustment</t>
  </si>
  <si>
    <t>Puget Holdings LLC</t>
  </si>
  <si>
    <t>(0480)</t>
  </si>
  <si>
    <t>(0470)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</si>
</sst>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color indexed="8"/>
      <name val="MS Sans Serif"/>
      <family val="2"/>
    </font>
    <font>
      <b/>
      <sz val="14"/>
      <color indexed="8"/>
      <name val="Arial"/>
      <family val="2"/>
    </font>
    <font>
      <sz val="10"/>
      <name val="Bookman Old Style"/>
      <family val="1"/>
    </font>
    <font>
      <b/>
      <sz val="14"/>
      <color indexed="12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sz val="12"/>
      <name val="MS Serif"/>
      <family val="1"/>
    </font>
    <font>
      <b/>
      <u/>
      <sz val="14"/>
      <name val="Arial"/>
      <family val="2"/>
    </font>
    <font>
      <b/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/>
    <xf numFmtId="0" fontId="4" fillId="0" borderId="0"/>
    <xf numFmtId="0" fontId="8" fillId="0" borderId="0"/>
    <xf numFmtId="0" fontId="2" fillId="0" borderId="0" applyNumberFormat="0" applyFont="0" applyFill="0" applyBorder="0" applyAlignment="0" applyProtection="0"/>
  </cellStyleXfs>
  <cellXfs count="39">
    <xf numFmtId="0" fontId="0" fillId="0" borderId="0" xfId="0"/>
    <xf numFmtId="41" fontId="1" fillId="0" borderId="0" xfId="0" applyNumberFormat="1" applyFont="1"/>
    <xf numFmtId="41" fontId="1" fillId="0" borderId="0" xfId="0" applyNumberFormat="1" applyFont="1" applyFill="1"/>
    <xf numFmtId="0" fontId="1" fillId="0" borderId="0" xfId="0" applyFont="1"/>
    <xf numFmtId="41" fontId="1" fillId="0" borderId="0" xfId="0" applyNumberFormat="1" applyFont="1" applyBorder="1"/>
    <xf numFmtId="41" fontId="1" fillId="0" borderId="1" xfId="0" applyNumberFormat="1" applyFont="1" applyBorder="1"/>
    <xf numFmtId="41" fontId="1" fillId="0" borderId="1" xfId="0" applyNumberFormat="1" applyFont="1" applyFill="1" applyBorder="1"/>
    <xf numFmtId="41" fontId="3" fillId="0" borderId="0" xfId="1" applyNumberFormat="1" applyFont="1" applyFill="1" applyBorder="1" applyAlignment="1" applyProtection="1">
      <alignment horizontal="left" vertical="top" wrapText="1"/>
    </xf>
    <xf numFmtId="41" fontId="1" fillId="0" borderId="2" xfId="0" applyNumberFormat="1" applyFont="1" applyBorder="1"/>
    <xf numFmtId="41" fontId="1" fillId="0" borderId="2" xfId="0" applyNumberFormat="1" applyFont="1" applyFill="1" applyBorder="1"/>
    <xf numFmtId="41" fontId="3" fillId="0" borderId="0" xfId="1" quotePrefix="1" applyNumberFormat="1" applyFont="1" applyFill="1" applyBorder="1" applyAlignment="1" applyProtection="1">
      <alignment horizontal="left" vertical="top" wrapText="1"/>
    </xf>
    <xf numFmtId="41" fontId="3" fillId="0" borderId="0" xfId="1" applyNumberFormat="1" applyFont="1" applyFill="1" applyBorder="1" applyAlignment="1" applyProtection="1">
      <alignment horizontal="left" vertical="top" wrapText="1" indent="2"/>
    </xf>
    <xf numFmtId="41" fontId="1" fillId="2" borderId="0" xfId="0" applyNumberFormat="1" applyFont="1" applyFill="1"/>
    <xf numFmtId="41" fontId="1" fillId="3" borderId="0" xfId="0" applyNumberFormat="1" applyFont="1" applyFill="1"/>
    <xf numFmtId="41" fontId="1" fillId="0" borderId="0" xfId="0" applyNumberFormat="1" applyFont="1" applyFill="1" applyBorder="1"/>
    <xf numFmtId="41" fontId="1" fillId="4" borderId="0" xfId="0" applyNumberFormat="1" applyFont="1" applyFill="1"/>
    <xf numFmtId="41" fontId="1" fillId="4" borderId="0" xfId="0" applyNumberFormat="1" applyFont="1" applyFill="1" applyBorder="1"/>
    <xf numFmtId="0" fontId="1" fillId="4" borderId="0" xfId="0" applyFont="1" applyFill="1"/>
    <xf numFmtId="41" fontId="3" fillId="5" borderId="0" xfId="1" applyNumberFormat="1" applyFont="1" applyFill="1" applyBorder="1" applyAlignment="1" applyProtection="1">
      <alignment horizontal="left" vertical="top" wrapText="1"/>
    </xf>
    <xf numFmtId="41" fontId="3" fillId="0" borderId="0" xfId="1" applyNumberFormat="1" applyFont="1" applyFill="1" applyBorder="1" applyAlignment="1" applyProtection="1">
      <alignment horizontal="left" vertical="top" wrapText="1" indent="1"/>
    </xf>
    <xf numFmtId="41" fontId="1" fillId="0" borderId="3" xfId="0" applyNumberFormat="1" applyFont="1" applyBorder="1"/>
    <xf numFmtId="41" fontId="1" fillId="0" borderId="3" xfId="0" applyNumberFormat="1" applyFont="1" applyFill="1" applyBorder="1"/>
    <xf numFmtId="41" fontId="1" fillId="2" borderId="3" xfId="0" applyNumberFormat="1" applyFont="1" applyFill="1" applyBorder="1"/>
    <xf numFmtId="41" fontId="1" fillId="0" borderId="0" xfId="2" applyNumberFormat="1" applyFont="1" applyProtection="1"/>
    <xf numFmtId="41" fontId="5" fillId="0" borderId="0" xfId="1" applyNumberFormat="1" applyFont="1" applyFill="1" applyBorder="1" applyAlignment="1" applyProtection="1">
      <alignment horizontal="left" vertical="top" wrapText="1"/>
    </xf>
    <xf numFmtId="0" fontId="0" fillId="6" borderId="0" xfId="0" applyFill="1"/>
    <xf numFmtId="41" fontId="3" fillId="0" borderId="0" xfId="1" applyNumberFormat="1" applyFont="1" applyFill="1" applyBorder="1" applyAlignment="1" applyProtection="1"/>
    <xf numFmtId="41" fontId="6" fillId="0" borderId="0" xfId="1" applyNumberFormat="1" applyFont="1" applyFill="1" applyBorder="1" applyAlignment="1" applyProtection="1"/>
    <xf numFmtId="16" fontId="1" fillId="0" borderId="0" xfId="0" quotePrefix="1" applyNumberFormat="1" applyFont="1" applyAlignment="1">
      <alignment horizontal="center"/>
    </xf>
    <xf numFmtId="41" fontId="1" fillId="0" borderId="0" xfId="2" applyNumberFormat="1" applyFont="1" applyBorder="1" applyProtection="1"/>
    <xf numFmtId="41" fontId="7" fillId="0" borderId="0" xfId="2" applyNumberFormat="1" applyFont="1" applyFill="1" applyBorder="1" applyAlignment="1" applyProtection="1">
      <alignment horizontal="center"/>
    </xf>
    <xf numFmtId="41" fontId="7" fillId="0" borderId="4" xfId="2" applyNumberFormat="1" applyFont="1" applyFill="1" applyBorder="1" applyAlignment="1" applyProtection="1">
      <alignment horizontal="center"/>
    </xf>
    <xf numFmtId="41" fontId="7" fillId="0" borderId="4" xfId="3" applyNumberFormat="1" applyFont="1" applyFill="1" applyBorder="1" applyAlignment="1" applyProtection="1">
      <alignment horizontal="center"/>
    </xf>
    <xf numFmtId="41" fontId="7" fillId="0" borderId="4" xfId="1" applyNumberFormat="1" applyFont="1" applyFill="1" applyBorder="1" applyAlignment="1" applyProtection="1">
      <alignment horizontal="center"/>
    </xf>
    <xf numFmtId="41" fontId="7" fillId="0" borderId="4" xfId="1" applyNumberFormat="1" applyFont="1" applyFill="1" applyBorder="1" applyAlignment="1" applyProtection="1"/>
    <xf numFmtId="41" fontId="9" fillId="0" borderId="0" xfId="2" applyNumberFormat="1" applyFont="1" applyProtection="1"/>
    <xf numFmtId="41" fontId="7" fillId="0" borderId="0" xfId="4" applyNumberFormat="1" applyFont="1" applyFill="1" applyBorder="1" applyAlignment="1" applyProtection="1">
      <alignment horizontal="center"/>
    </xf>
    <xf numFmtId="41" fontId="7" fillId="0" borderId="0" xfId="4" quotePrefix="1" applyNumberFormat="1" applyFont="1" applyFill="1" applyBorder="1" applyAlignment="1" applyProtection="1">
      <alignment horizontal="center"/>
    </xf>
    <xf numFmtId="41" fontId="10" fillId="0" borderId="0" xfId="4" applyNumberFormat="1" applyFont="1" applyFill="1" applyBorder="1" applyAlignment="1" applyProtection="1">
      <alignment horizontal="center"/>
    </xf>
  </cellXfs>
  <cellStyles count="5">
    <cellStyle name="Normal" xfId="0" builtinId="0"/>
    <cellStyle name="Normal_0399-month" xfId="3"/>
    <cellStyle name="Normal_Balance_sheet_1" xfId="1"/>
    <cellStyle name="Normal_BS Nov 1999" xfId="2"/>
    <cellStyle name="Normal_IS_monthly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</xdr:row>
      <xdr:rowOff>114300</xdr:rowOff>
    </xdr:from>
    <xdr:to>
      <xdr:col>2</xdr:col>
      <xdr:colOff>190500</xdr:colOff>
      <xdr:row>91</xdr:row>
      <xdr:rowOff>190500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1409700" y="800100"/>
          <a:ext cx="0" cy="2019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3</xdr:row>
      <xdr:rowOff>95250</xdr:rowOff>
    </xdr:from>
    <xdr:to>
      <xdr:col>6</xdr:col>
      <xdr:colOff>247650</xdr:colOff>
      <xdr:row>91</xdr:row>
      <xdr:rowOff>190500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3886200" y="781050"/>
          <a:ext cx="19050" cy="2021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3</xdr:row>
      <xdr:rowOff>114300</xdr:rowOff>
    </xdr:from>
    <xdr:to>
      <xdr:col>11</xdr:col>
      <xdr:colOff>209550</xdr:colOff>
      <xdr:row>91</xdr:row>
      <xdr:rowOff>133350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6877050" y="800100"/>
          <a:ext cx="38100" cy="2013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view="pageBreakPreview" zoomScale="60" zoomScaleNormal="60" workbookViewId="0">
      <selection activeCell="D103" sqref="D103"/>
    </sheetView>
  </sheetViews>
  <sheetFormatPr defaultRowHeight="18" outlineLevelCol="1" x14ac:dyDescent="0.25"/>
  <cols>
    <col min="1" max="1" width="83.5703125" style="1" customWidth="1"/>
    <col min="2" max="2" width="47.28515625" style="3" hidden="1" customWidth="1" outlineLevel="1"/>
    <col min="3" max="3" width="5.5703125" style="3" hidden="1" customWidth="1" collapsed="1"/>
    <col min="4" max="4" width="34.7109375" style="1" bestFit="1" customWidth="1"/>
    <col min="5" max="5" width="21.85546875" style="1" customWidth="1"/>
    <col min="6" max="7" width="6.7109375" style="1" hidden="1" customWidth="1"/>
    <col min="8" max="8" width="33.28515625" style="2" customWidth="1"/>
    <col min="9" max="9" width="22.5703125" style="1" bestFit="1" customWidth="1"/>
    <col min="10" max="10" width="6.7109375" style="1" hidden="1" customWidth="1"/>
    <col min="11" max="11" width="34.7109375" style="1" customWidth="1"/>
    <col min="12" max="12" width="5.5703125" style="1" hidden="1" customWidth="1"/>
    <col min="13" max="16384" width="9.140625" style="1"/>
  </cols>
  <sheetData>
    <row r="1" spans="1:20" s="23" customFormat="1" x14ac:dyDescent="0.25">
      <c r="A1" s="38"/>
      <c r="B1" s="3"/>
      <c r="C1" s="3"/>
      <c r="D1" s="37" t="s">
        <v>107</v>
      </c>
      <c r="E1" s="36"/>
      <c r="F1" s="36"/>
      <c r="G1" s="36"/>
      <c r="H1" s="36" t="s">
        <v>106</v>
      </c>
      <c r="I1" s="36"/>
      <c r="J1" s="36"/>
      <c r="K1" s="36" t="s">
        <v>105</v>
      </c>
      <c r="L1" s="36"/>
      <c r="M1" s="35"/>
      <c r="N1" s="35"/>
      <c r="O1" s="35"/>
      <c r="P1" s="35"/>
      <c r="Q1" s="35"/>
      <c r="R1" s="35"/>
      <c r="S1" s="35"/>
      <c r="T1" s="35"/>
    </row>
    <row r="2" spans="1:20" s="29" customFormat="1" ht="18.75" thickBot="1" x14ac:dyDescent="0.3">
      <c r="A2" s="34"/>
      <c r="B2" s="3"/>
      <c r="C2" s="3"/>
      <c r="D2" s="33" t="s">
        <v>105</v>
      </c>
      <c r="E2" s="33" t="s">
        <v>104</v>
      </c>
      <c r="F2" s="32"/>
      <c r="G2" s="32"/>
      <c r="H2" s="33" t="s">
        <v>103</v>
      </c>
      <c r="I2" s="32" t="s">
        <v>102</v>
      </c>
      <c r="J2" s="32"/>
      <c r="K2" s="31" t="s">
        <v>101</v>
      </c>
      <c r="L2" s="30"/>
    </row>
    <row r="3" spans="1:20" x14ac:dyDescent="0.25">
      <c r="A3" s="27"/>
      <c r="C3" s="28" t="s">
        <v>100</v>
      </c>
      <c r="D3" s="27"/>
      <c r="G3" s="1" t="s">
        <v>99</v>
      </c>
      <c r="L3" s="1" t="s">
        <v>98</v>
      </c>
    </row>
    <row r="4" spans="1:20" x14ac:dyDescent="0.25">
      <c r="A4" s="26" t="s">
        <v>97</v>
      </c>
      <c r="D4" s="26"/>
    </row>
    <row r="5" spans="1:20" x14ac:dyDescent="0.25">
      <c r="A5" s="7" t="s">
        <v>96</v>
      </c>
      <c r="D5" s="7"/>
    </row>
    <row r="6" spans="1:20" x14ac:dyDescent="0.25">
      <c r="A6" s="10" t="s">
        <v>95</v>
      </c>
      <c r="B6"/>
      <c r="C6"/>
      <c r="D6" s="2"/>
      <c r="E6" s="2">
        <f>-D6</f>
        <v>0</v>
      </c>
      <c r="H6" s="2">
        <v>7135206299</v>
      </c>
      <c r="K6" s="1">
        <f>SUM(D6:I6)</f>
        <v>7135206299</v>
      </c>
    </row>
    <row r="7" spans="1:20" x14ac:dyDescent="0.25">
      <c r="A7" s="10" t="s">
        <v>94</v>
      </c>
      <c r="D7" s="10"/>
      <c r="H7" s="2">
        <v>2680067168</v>
      </c>
      <c r="K7" s="1">
        <f>SUM(D7:I7)</f>
        <v>2680067168</v>
      </c>
    </row>
    <row r="8" spans="1:20" x14ac:dyDescent="0.25">
      <c r="A8" s="7" t="s">
        <v>93</v>
      </c>
      <c r="D8" s="7"/>
      <c r="H8" s="2">
        <v>472926149</v>
      </c>
      <c r="K8" s="1">
        <f>SUM(D8:I8)</f>
        <v>472926149</v>
      </c>
    </row>
    <row r="9" spans="1:20" x14ac:dyDescent="0.25">
      <c r="A9" s="7" t="s">
        <v>92</v>
      </c>
      <c r="D9" s="7"/>
      <c r="H9" s="2">
        <v>-1611220994</v>
      </c>
      <c r="K9" s="1">
        <f>SUM(D9:I9)</f>
        <v>-1611220994</v>
      </c>
    </row>
    <row r="10" spans="1:20" x14ac:dyDescent="0.25">
      <c r="A10" s="7" t="s">
        <v>91</v>
      </c>
      <c r="D10" s="8">
        <f>SUM(D6:D9)</f>
        <v>0</v>
      </c>
      <c r="E10" s="8">
        <f>SUM(E6:E9)</f>
        <v>0</v>
      </c>
      <c r="F10" s="8"/>
      <c r="G10" s="8"/>
      <c r="H10" s="9">
        <f>SUM(H6:H9)</f>
        <v>8676978622</v>
      </c>
      <c r="I10" s="8">
        <f>SUM(I6:I9)</f>
        <v>0</v>
      </c>
      <c r="J10" s="8"/>
      <c r="K10" s="8">
        <f>SUM(K6:K9)</f>
        <v>8676978622</v>
      </c>
      <c r="L10" s="4"/>
    </row>
    <row r="11" spans="1:20" x14ac:dyDescent="0.25">
      <c r="A11" s="7"/>
      <c r="D11" s="7"/>
    </row>
    <row r="12" spans="1:20" x14ac:dyDescent="0.25">
      <c r="A12" s="7" t="s">
        <v>90</v>
      </c>
      <c r="D12" s="7"/>
    </row>
    <row r="13" spans="1:20" x14ac:dyDescent="0.25">
      <c r="A13" s="7" t="s">
        <v>89</v>
      </c>
      <c r="D13" s="7"/>
      <c r="H13" s="2">
        <v>1656512951</v>
      </c>
      <c r="K13" s="1">
        <f>SUM(D13:I13)</f>
        <v>1656512951</v>
      </c>
    </row>
    <row r="14" spans="1:20" x14ac:dyDescent="0.25">
      <c r="A14" s="10" t="s">
        <v>88</v>
      </c>
      <c r="D14" s="10"/>
      <c r="H14" s="2">
        <v>0</v>
      </c>
      <c r="K14" s="1">
        <f>SUM(D14:I14)</f>
        <v>0</v>
      </c>
    </row>
    <row r="15" spans="1:20" x14ac:dyDescent="0.25">
      <c r="A15" s="10" t="s">
        <v>14</v>
      </c>
      <c r="B15" s="3" t="s">
        <v>87</v>
      </c>
      <c r="D15" s="2">
        <v>2333643769</v>
      </c>
      <c r="H15" s="2">
        <v>91138521</v>
      </c>
      <c r="I15" s="1">
        <f>I52</f>
        <v>-2333643769</v>
      </c>
      <c r="K15" s="1">
        <f>SUM(D15:I15)</f>
        <v>91138521</v>
      </c>
    </row>
    <row r="16" spans="1:20" x14ac:dyDescent="0.25">
      <c r="A16" s="10" t="s">
        <v>86</v>
      </c>
      <c r="D16" s="9">
        <f>SUM(D13:D14)+SUM(D15:D15)</f>
        <v>2333643769</v>
      </c>
      <c r="E16" s="8">
        <f>SUM(E13:E15)</f>
        <v>0</v>
      </c>
      <c r="F16" s="8"/>
      <c r="G16" s="8"/>
      <c r="H16" s="9">
        <f>SUM(H13:H14)+SUM(H15:H15)</f>
        <v>1747651472</v>
      </c>
      <c r="I16" s="8">
        <f>SUM(I13:I15)</f>
        <v>-2333643769</v>
      </c>
      <c r="J16" s="8"/>
      <c r="K16" s="8">
        <f>SUM(K13:K14)+SUM(K15:K15)</f>
        <v>1747651472</v>
      </c>
      <c r="L16" s="4"/>
    </row>
    <row r="17" spans="1:11" x14ac:dyDescent="0.25">
      <c r="A17" s="24" t="s">
        <v>85</v>
      </c>
      <c r="D17" s="24"/>
    </row>
    <row r="18" spans="1:11" x14ac:dyDescent="0.25">
      <c r="A18" s="10" t="s">
        <v>84</v>
      </c>
      <c r="B18" s="3" t="s">
        <v>83</v>
      </c>
      <c r="D18" s="2">
        <v>27771</v>
      </c>
      <c r="H18" s="2">
        <v>37579137</v>
      </c>
      <c r="K18" s="1">
        <f>SUM(D18:I18)</f>
        <v>37606908</v>
      </c>
    </row>
    <row r="19" spans="1:11" x14ac:dyDescent="0.25">
      <c r="A19" s="10" t="s">
        <v>82</v>
      </c>
      <c r="D19" s="10"/>
      <c r="H19" s="2">
        <v>32863491</v>
      </c>
      <c r="K19" s="1">
        <f>SUM(D19:I19)</f>
        <v>32863491</v>
      </c>
    </row>
    <row r="20" spans="1:11" hidden="1" x14ac:dyDescent="0.25">
      <c r="A20" s="10" t="s">
        <v>81</v>
      </c>
      <c r="D20" s="10"/>
      <c r="H20" s="2">
        <v>0</v>
      </c>
      <c r="K20" s="1">
        <f>SUM(D20:I20)</f>
        <v>0</v>
      </c>
    </row>
    <row r="21" spans="1:11" x14ac:dyDescent="0.25">
      <c r="A21" s="10" t="s">
        <v>80</v>
      </c>
      <c r="D21" s="10"/>
      <c r="H21" s="2">
        <v>314303730</v>
      </c>
      <c r="I21" s="1">
        <f>-D21+I67</f>
        <v>-177691</v>
      </c>
      <c r="J21" s="1" t="s">
        <v>30</v>
      </c>
      <c r="K21" s="1">
        <f>SUM(D21:I21)</f>
        <v>314126039</v>
      </c>
    </row>
    <row r="22" spans="1:11" x14ac:dyDescent="0.25">
      <c r="A22" s="10" t="s">
        <v>79</v>
      </c>
      <c r="D22" s="10"/>
      <c r="H22" s="2">
        <v>-7471995</v>
      </c>
      <c r="K22" s="1">
        <f>SUM(D22:I22)</f>
        <v>-7471995</v>
      </c>
    </row>
    <row r="23" spans="1:11" hidden="1" x14ac:dyDescent="0.25">
      <c r="A23" s="10" t="s">
        <v>78</v>
      </c>
      <c r="D23" s="10"/>
      <c r="H23" s="2">
        <v>0</v>
      </c>
      <c r="K23" s="1">
        <f>SUM(D23:I23)</f>
        <v>0</v>
      </c>
    </row>
    <row r="24" spans="1:11" x14ac:dyDescent="0.25">
      <c r="A24" s="10" t="s">
        <v>77</v>
      </c>
      <c r="D24" s="10"/>
      <c r="H24" s="2">
        <v>168038918</v>
      </c>
      <c r="K24" s="1">
        <f>SUM(D24:I24)</f>
        <v>168038918</v>
      </c>
    </row>
    <row r="25" spans="1:11" x14ac:dyDescent="0.25">
      <c r="A25" s="7" t="s">
        <v>66</v>
      </c>
      <c r="D25" s="10"/>
      <c r="H25" s="2">
        <v>21073055</v>
      </c>
      <c r="K25" s="1">
        <f>SUM(D25:I25)</f>
        <v>21073055</v>
      </c>
    </row>
    <row r="26" spans="1:11" x14ac:dyDescent="0.25">
      <c r="A26" s="10" t="s">
        <v>76</v>
      </c>
      <c r="D26" s="10"/>
      <c r="H26" s="2">
        <v>83189281</v>
      </c>
      <c r="K26" s="1">
        <f>SUM(D26:I26)</f>
        <v>83189281</v>
      </c>
    </row>
    <row r="27" spans="1:11" x14ac:dyDescent="0.25">
      <c r="A27" s="10" t="s">
        <v>75</v>
      </c>
      <c r="D27" s="10"/>
      <c r="H27" s="2">
        <v>69433373</v>
      </c>
      <c r="K27" s="1">
        <f>SUM(D27:I27)</f>
        <v>69433373</v>
      </c>
    </row>
    <row r="28" spans="1:11" x14ac:dyDescent="0.25">
      <c r="A28" s="10" t="s">
        <v>74</v>
      </c>
      <c r="D28" s="10"/>
      <c r="F28" s="12"/>
      <c r="G28" s="12"/>
      <c r="H28" s="2">
        <v>21178262</v>
      </c>
      <c r="I28" s="2"/>
      <c r="J28" s="12"/>
      <c r="K28" s="1">
        <f>SUM(D28:I28)</f>
        <v>21178262</v>
      </c>
    </row>
    <row r="29" spans="1:11" x14ac:dyDescent="0.25">
      <c r="A29" s="10" t="s">
        <v>57</v>
      </c>
      <c r="B29" s="25"/>
      <c r="D29" s="2"/>
      <c r="E29" s="1">
        <f>E74</f>
        <v>100</v>
      </c>
      <c r="F29" s="1" t="s">
        <v>21</v>
      </c>
      <c r="H29" s="2">
        <v>301244</v>
      </c>
      <c r="K29" s="1">
        <f>SUM(D29:I29)</f>
        <v>301344</v>
      </c>
    </row>
    <row r="30" spans="1:11" x14ac:dyDescent="0.25">
      <c r="A30" s="10" t="s">
        <v>73</v>
      </c>
      <c r="D30" s="10"/>
      <c r="H30" s="2">
        <v>20904918</v>
      </c>
      <c r="K30" s="1">
        <f>SUM(D30:I30)</f>
        <v>20904918</v>
      </c>
    </row>
    <row r="31" spans="1:11" x14ac:dyDescent="0.25">
      <c r="A31" s="7" t="s">
        <v>58</v>
      </c>
      <c r="D31" s="7"/>
      <c r="H31" s="2">
        <v>43842913</v>
      </c>
      <c r="K31" s="1">
        <f>SUM(D31:I31)</f>
        <v>43842913</v>
      </c>
    </row>
    <row r="32" spans="1:11" x14ac:dyDescent="0.25">
      <c r="A32" s="10" t="s">
        <v>72</v>
      </c>
      <c r="D32" s="10"/>
      <c r="H32" s="2">
        <v>0</v>
      </c>
      <c r="K32" s="1">
        <f>SUM(D32:I32)</f>
        <v>0</v>
      </c>
    </row>
    <row r="33" spans="1:12" x14ac:dyDescent="0.25">
      <c r="A33" s="10" t="s">
        <v>71</v>
      </c>
      <c r="B33" s="25" t="s">
        <v>70</v>
      </c>
      <c r="D33" s="2">
        <v>23100000</v>
      </c>
      <c r="F33" s="12"/>
      <c r="G33" s="12"/>
      <c r="H33" s="2">
        <v>102294676</v>
      </c>
      <c r="J33" s="12"/>
      <c r="K33" s="1">
        <f>SUM(D33:I33)</f>
        <v>125394676</v>
      </c>
    </row>
    <row r="34" spans="1:12" x14ac:dyDescent="0.25">
      <c r="A34" s="10" t="s">
        <v>69</v>
      </c>
      <c r="D34" s="9">
        <f>SUM(D18:D33)</f>
        <v>23127771</v>
      </c>
      <c r="E34" s="8">
        <f>SUM(E18:E33)</f>
        <v>100</v>
      </c>
      <c r="F34" s="8"/>
      <c r="G34" s="8"/>
      <c r="H34" s="9">
        <f>SUM(H18:H33)</f>
        <v>907531003</v>
      </c>
      <c r="I34" s="8">
        <f>SUM(I18:I33)</f>
        <v>-177691</v>
      </c>
      <c r="J34" s="8"/>
      <c r="K34" s="8">
        <f>SUM(K18:K33)</f>
        <v>930481183</v>
      </c>
      <c r="L34" s="4"/>
    </row>
    <row r="35" spans="1:12" x14ac:dyDescent="0.25">
      <c r="A35" s="24" t="s">
        <v>68</v>
      </c>
      <c r="D35" s="24"/>
    </row>
    <row r="36" spans="1:12" x14ac:dyDescent="0.25">
      <c r="A36" s="10" t="s">
        <v>67</v>
      </c>
      <c r="D36" s="10"/>
      <c r="H36" s="2">
        <v>0</v>
      </c>
      <c r="K36" s="1">
        <f>SUM(D36:I36)</f>
        <v>0</v>
      </c>
    </row>
    <row r="37" spans="1:12" x14ac:dyDescent="0.25">
      <c r="A37" s="10" t="s">
        <v>66</v>
      </c>
      <c r="D37" s="10"/>
      <c r="H37" s="2">
        <v>0</v>
      </c>
      <c r="K37" s="1">
        <f>SUM(D37:I37)</f>
        <v>0</v>
      </c>
    </row>
    <row r="38" spans="1:12" x14ac:dyDescent="0.25">
      <c r="A38" s="10" t="s">
        <v>65</v>
      </c>
      <c r="D38" s="10"/>
      <c r="H38" s="2">
        <v>95431679</v>
      </c>
      <c r="K38" s="1">
        <f>SUM(D38:I38)</f>
        <v>95431679</v>
      </c>
    </row>
    <row r="39" spans="1:12" x14ac:dyDescent="0.25">
      <c r="A39" s="10" t="s">
        <v>64</v>
      </c>
      <c r="D39" s="10"/>
      <c r="H39" s="2">
        <v>0</v>
      </c>
      <c r="K39" s="1">
        <f>SUM(D39:I39)</f>
        <v>0</v>
      </c>
    </row>
    <row r="40" spans="1:12" x14ac:dyDescent="0.25">
      <c r="A40" s="10" t="s">
        <v>63</v>
      </c>
      <c r="D40" s="10"/>
      <c r="H40" s="2">
        <v>4623329</v>
      </c>
      <c r="K40" s="1">
        <f>SUM(D40:I40)</f>
        <v>4623329</v>
      </c>
    </row>
    <row r="41" spans="1:12" x14ac:dyDescent="0.25">
      <c r="A41" s="7" t="s">
        <v>62</v>
      </c>
      <c r="D41" s="10"/>
      <c r="H41" s="2">
        <v>29815885</v>
      </c>
      <c r="K41" s="1">
        <f>SUM(D41:I41)</f>
        <v>29815885</v>
      </c>
    </row>
    <row r="42" spans="1:12" x14ac:dyDescent="0.25">
      <c r="A42" s="10" t="s">
        <v>61</v>
      </c>
      <c r="D42" s="10"/>
      <c r="F42" s="12"/>
      <c r="G42" s="12"/>
      <c r="H42" s="2">
        <v>866835384</v>
      </c>
      <c r="I42" s="2"/>
      <c r="J42" s="12"/>
      <c r="K42" s="1">
        <f>SUM(D42:I42)</f>
        <v>866835384</v>
      </c>
    </row>
    <row r="43" spans="1:12" x14ac:dyDescent="0.25">
      <c r="A43" s="7" t="s">
        <v>60</v>
      </c>
      <c r="B43" s="3" t="s">
        <v>59</v>
      </c>
      <c r="D43" s="2"/>
      <c r="E43" s="1">
        <f>-D43</f>
        <v>0</v>
      </c>
      <c r="F43" s="12"/>
      <c r="G43" s="12"/>
      <c r="H43" s="2">
        <v>3170484</v>
      </c>
      <c r="I43" s="2"/>
      <c r="J43" s="12"/>
      <c r="K43" s="1">
        <f>SUM(D43:I43)</f>
        <v>3170484</v>
      </c>
    </row>
    <row r="44" spans="1:12" x14ac:dyDescent="0.25">
      <c r="A44" s="7" t="s">
        <v>58</v>
      </c>
      <c r="D44" s="7"/>
      <c r="F44" s="12"/>
      <c r="G44" s="12"/>
      <c r="H44" s="2">
        <v>347546535</v>
      </c>
      <c r="I44" s="2"/>
      <c r="J44" s="12"/>
      <c r="K44" s="1">
        <f>SUM(D44:I44)</f>
        <v>347546535</v>
      </c>
    </row>
    <row r="45" spans="1:12" x14ac:dyDescent="0.25">
      <c r="A45" s="7" t="s">
        <v>57</v>
      </c>
      <c r="B45" s="3" t="s">
        <v>56</v>
      </c>
      <c r="D45" s="2">
        <v>-14345130</v>
      </c>
      <c r="E45" s="1">
        <f>-D45</f>
        <v>14345130</v>
      </c>
      <c r="F45" s="12" t="s">
        <v>9</v>
      </c>
      <c r="G45" s="12"/>
      <c r="H45" s="2">
        <v>0</v>
      </c>
      <c r="I45" s="2"/>
      <c r="J45" s="12"/>
      <c r="K45" s="1">
        <f>SUM(D45:I45)</f>
        <v>0</v>
      </c>
    </row>
    <row r="46" spans="1:12" x14ac:dyDescent="0.25">
      <c r="A46" s="10" t="s">
        <v>55</v>
      </c>
      <c r="D46" s="10"/>
      <c r="H46" s="2">
        <v>96274067</v>
      </c>
      <c r="K46" s="1">
        <f>SUM(D46:I46)</f>
        <v>96274067</v>
      </c>
    </row>
    <row r="47" spans="1:12" x14ac:dyDescent="0.25">
      <c r="A47" s="10" t="s">
        <v>54</v>
      </c>
      <c r="D47" s="8">
        <f>SUM(D36:D46)</f>
        <v>-14345130</v>
      </c>
      <c r="E47" s="8">
        <f>SUM(E36:E46)</f>
        <v>14345130</v>
      </c>
      <c r="F47" s="8"/>
      <c r="G47" s="8"/>
      <c r="H47" s="9">
        <f>SUM(H36:H46)</f>
        <v>1443697363</v>
      </c>
      <c r="I47" s="8">
        <f>SUM(I36:I46)</f>
        <v>0</v>
      </c>
      <c r="J47" s="8"/>
      <c r="K47" s="8">
        <f>SUM(K36:K46)</f>
        <v>1443697363</v>
      </c>
      <c r="L47" s="4"/>
    </row>
    <row r="48" spans="1:12" ht="18.75" thickBot="1" x14ac:dyDescent="0.3">
      <c r="A48" s="7" t="s">
        <v>53</v>
      </c>
      <c r="D48" s="6">
        <f>SUM(D10+D16+D34+D47)</f>
        <v>2342426410</v>
      </c>
      <c r="E48" s="5">
        <f>SUM(E10+E16+E34+E47)</f>
        <v>14345230</v>
      </c>
      <c r="F48" s="5"/>
      <c r="G48" s="5"/>
      <c r="H48" s="6">
        <f>+H10+H16+H34+H47</f>
        <v>12775858460</v>
      </c>
      <c r="I48" s="5">
        <f>SUM(I10+I16+I34+I47)</f>
        <v>-2333821460</v>
      </c>
      <c r="J48" s="5"/>
      <c r="K48" s="5">
        <f>SUM(K10+K16+K34+K47)</f>
        <v>12798808640</v>
      </c>
      <c r="L48" s="4"/>
    </row>
    <row r="49" spans="1:12" ht="18.75" thickTop="1" x14ac:dyDescent="0.25">
      <c r="A49" s="7" t="s">
        <v>52</v>
      </c>
      <c r="D49" s="7"/>
    </row>
    <row r="50" spans="1:12" x14ac:dyDescent="0.25">
      <c r="A50" s="7" t="s">
        <v>51</v>
      </c>
      <c r="D50" s="7"/>
    </row>
    <row r="51" spans="1:12" x14ac:dyDescent="0.25">
      <c r="A51" s="23"/>
      <c r="D51" s="23"/>
    </row>
    <row r="52" spans="1:12" x14ac:dyDescent="0.25">
      <c r="A52" s="19" t="s">
        <v>50</v>
      </c>
      <c r="B52" s="3" t="s">
        <v>49</v>
      </c>
      <c r="D52" s="21">
        <v>2343039914</v>
      </c>
      <c r="E52" s="20">
        <f>E15</f>
        <v>0</v>
      </c>
      <c r="F52" s="22"/>
      <c r="G52" s="22"/>
      <c r="H52" s="21">
        <v>2333643769</v>
      </c>
      <c r="I52" s="20">
        <f>-H52</f>
        <v>-2333643769</v>
      </c>
      <c r="J52" s="22" t="s">
        <v>48</v>
      </c>
      <c r="K52" s="20">
        <f>SUM(D52:I52)</f>
        <v>2343039914</v>
      </c>
      <c r="L52" s="4"/>
    </row>
    <row r="53" spans="1:12" x14ac:dyDescent="0.25">
      <c r="A53" s="19" t="s">
        <v>47</v>
      </c>
      <c r="D53" s="20"/>
      <c r="E53" s="20"/>
      <c r="F53" s="20"/>
      <c r="G53" s="20"/>
      <c r="H53" s="21">
        <v>0</v>
      </c>
      <c r="I53" s="20"/>
      <c r="J53" s="20"/>
      <c r="K53" s="20">
        <f>SUM(D53:I53)</f>
        <v>0</v>
      </c>
      <c r="L53" s="4"/>
    </row>
    <row r="54" spans="1:12" x14ac:dyDescent="0.25">
      <c r="A54" s="11" t="s">
        <v>46</v>
      </c>
      <c r="D54" s="1">
        <f>SUM(D52:D53)</f>
        <v>2343039914</v>
      </c>
      <c r="E54" s="1">
        <f>SUM(E52:E53)</f>
        <v>0</v>
      </c>
      <c r="H54" s="2">
        <f>SUM(H51:H53)</f>
        <v>2333643769</v>
      </c>
      <c r="I54" s="1">
        <f>SUM(I52:I53)</f>
        <v>-2333643769</v>
      </c>
      <c r="K54" s="1">
        <f>SUM(K52:K53)</f>
        <v>2343039914</v>
      </c>
    </row>
    <row r="55" spans="1:12" x14ac:dyDescent="0.25">
      <c r="A55" s="19" t="s">
        <v>45</v>
      </c>
      <c r="D55" s="19"/>
      <c r="H55" s="2">
        <v>0</v>
      </c>
      <c r="K55" s="1">
        <f>SUM(D55:I55)</f>
        <v>0</v>
      </c>
    </row>
    <row r="56" spans="1:12" x14ac:dyDescent="0.25">
      <c r="A56" s="19" t="s">
        <v>44</v>
      </c>
      <c r="D56" s="19"/>
      <c r="H56" s="2">
        <v>250000000</v>
      </c>
      <c r="K56" s="1">
        <f>SUM(D56:I56)</f>
        <v>250000000</v>
      </c>
    </row>
    <row r="57" spans="1:12" x14ac:dyDescent="0.25">
      <c r="A57" s="19" t="s">
        <v>43</v>
      </c>
      <c r="D57" s="19"/>
      <c r="H57" s="2">
        <v>1626822716</v>
      </c>
      <c r="K57" s="1">
        <f>SUM(D57:I57)</f>
        <v>1626822716</v>
      </c>
    </row>
    <row r="58" spans="1:12" x14ac:dyDescent="0.25">
      <c r="A58" s="19" t="s">
        <v>42</v>
      </c>
      <c r="D58" s="19"/>
      <c r="K58" s="1">
        <f>SUM(D58:I58)</f>
        <v>0</v>
      </c>
    </row>
    <row r="59" spans="1:12" x14ac:dyDescent="0.25">
      <c r="A59" s="19" t="s">
        <v>41</v>
      </c>
      <c r="D59" s="19"/>
      <c r="K59" s="1">
        <f>SUM(D59:I59)</f>
        <v>0</v>
      </c>
    </row>
    <row r="60" spans="1:12" x14ac:dyDescent="0.25">
      <c r="A60" s="19" t="s">
        <v>40</v>
      </c>
      <c r="D60" s="19"/>
      <c r="H60" s="2">
        <v>4831607872</v>
      </c>
      <c r="K60" s="1">
        <f>SUM(D60:I60)</f>
        <v>4831607872</v>
      </c>
    </row>
    <row r="61" spans="1:12" x14ac:dyDescent="0.25">
      <c r="A61" s="11" t="s">
        <v>39</v>
      </c>
      <c r="D61" s="8">
        <f>SUM(D55:D58)</f>
        <v>0</v>
      </c>
      <c r="E61" s="8">
        <f>SUM(E55:E58)</f>
        <v>0</v>
      </c>
      <c r="F61" s="8"/>
      <c r="G61" s="8"/>
      <c r="H61" s="9">
        <f>SUM(H55:H60)</f>
        <v>6708430588</v>
      </c>
      <c r="I61" s="8">
        <f>SUM(I55:I58)</f>
        <v>0</v>
      </c>
      <c r="J61" s="8"/>
      <c r="K61" s="8">
        <f>SUM(K55:K60)</f>
        <v>6708430588</v>
      </c>
      <c r="L61" s="4"/>
    </row>
    <row r="62" spans="1:12" x14ac:dyDescent="0.25">
      <c r="A62" s="11" t="s">
        <v>38</v>
      </c>
      <c r="D62" s="9">
        <f>SUM(D54+D61)</f>
        <v>2343039914</v>
      </c>
      <c r="E62" s="8">
        <f>SUM(E54+E61)</f>
        <v>0</v>
      </c>
      <c r="F62" s="8"/>
      <c r="G62" s="8"/>
      <c r="H62" s="9">
        <f>+H54+H61</f>
        <v>9042074357</v>
      </c>
      <c r="I62" s="8">
        <f>SUM(I54+I61)</f>
        <v>-2333643769</v>
      </c>
      <c r="J62" s="8"/>
      <c r="K62" s="8">
        <f>SUM(K54+K61)</f>
        <v>9051470502</v>
      </c>
      <c r="L62" s="4"/>
    </row>
    <row r="63" spans="1:12" x14ac:dyDescent="0.25">
      <c r="A63" s="7" t="s">
        <v>37</v>
      </c>
      <c r="D63" s="7"/>
      <c r="I63" s="1">
        <v>0</v>
      </c>
      <c r="K63" s="1">
        <f>SUM(D63:I63)</f>
        <v>0</v>
      </c>
    </row>
    <row r="64" spans="1:12" x14ac:dyDescent="0.25">
      <c r="A64" s="7" t="s">
        <v>36</v>
      </c>
      <c r="D64" s="7"/>
    </row>
    <row r="65" spans="1:12" s="15" customFormat="1" x14ac:dyDescent="0.25">
      <c r="A65" s="18" t="s">
        <v>35</v>
      </c>
      <c r="B65" s="17" t="s">
        <v>34</v>
      </c>
      <c r="C65" s="17"/>
      <c r="H65" s="2"/>
    </row>
    <row r="66" spans="1:12" s="15" customFormat="1" x14ac:dyDescent="0.25">
      <c r="A66" s="18" t="s">
        <v>33</v>
      </c>
      <c r="B66" s="17" t="s">
        <v>31</v>
      </c>
      <c r="C66" s="17"/>
      <c r="D66" s="16">
        <v>177691</v>
      </c>
      <c r="H66" s="2"/>
    </row>
    <row r="67" spans="1:12" x14ac:dyDescent="0.25">
      <c r="A67" s="10" t="s">
        <v>32</v>
      </c>
      <c r="B67" t="s">
        <v>31</v>
      </c>
      <c r="C67"/>
      <c r="D67" s="2">
        <v>177691</v>
      </c>
      <c r="F67" s="2"/>
      <c r="G67" s="2"/>
      <c r="H67" s="2">
        <v>307578128</v>
      </c>
      <c r="I67" s="14">
        <v>-177691</v>
      </c>
      <c r="J67" s="2" t="s">
        <v>30</v>
      </c>
      <c r="K67" s="1">
        <f>SUM(D67:I67)</f>
        <v>307578128</v>
      </c>
    </row>
    <row r="68" spans="1:12" x14ac:dyDescent="0.25">
      <c r="A68" s="7" t="s">
        <v>29</v>
      </c>
      <c r="D68" s="7"/>
      <c r="H68" s="2">
        <v>0</v>
      </c>
      <c r="I68" s="1">
        <f>-D68</f>
        <v>0</v>
      </c>
      <c r="K68" s="1">
        <f>SUM(D68:I68)</f>
        <v>0</v>
      </c>
    </row>
    <row r="69" spans="1:12" x14ac:dyDescent="0.25">
      <c r="A69" s="10" t="s">
        <v>28</v>
      </c>
      <c r="D69" s="10"/>
      <c r="H69" s="2">
        <v>0</v>
      </c>
      <c r="K69" s="1">
        <f>SUM(D69:I69)</f>
        <v>0</v>
      </c>
    </row>
    <row r="70" spans="1:12" x14ac:dyDescent="0.25">
      <c r="A70" s="10" t="s">
        <v>27</v>
      </c>
      <c r="D70" s="10"/>
      <c r="H70" s="2">
        <v>85000000</v>
      </c>
      <c r="K70" s="1">
        <f>SUM(D70:I70)</f>
        <v>85000000</v>
      </c>
    </row>
    <row r="71" spans="1:12" x14ac:dyDescent="0.25">
      <c r="A71" s="10" t="s">
        <v>26</v>
      </c>
      <c r="D71" s="10"/>
      <c r="F71" s="2"/>
      <c r="G71" s="2"/>
      <c r="H71" s="2">
        <v>0</v>
      </c>
      <c r="J71" s="2"/>
      <c r="K71" s="2">
        <f>SUM(D71:I71)</f>
        <v>0</v>
      </c>
      <c r="L71" s="2"/>
    </row>
    <row r="72" spans="1:12" x14ac:dyDescent="0.25">
      <c r="A72" s="10" t="s">
        <v>25</v>
      </c>
      <c r="D72" s="10"/>
      <c r="H72" s="2">
        <v>162000000</v>
      </c>
      <c r="K72" s="1">
        <f>SUM(D72:I72)</f>
        <v>162000000</v>
      </c>
    </row>
    <row r="73" spans="1:12" x14ac:dyDescent="0.25">
      <c r="A73" s="10" t="s">
        <v>24</v>
      </c>
      <c r="D73" s="10"/>
      <c r="H73" s="2">
        <v>0</v>
      </c>
      <c r="K73" s="1">
        <f>SUM(D73:I73)</f>
        <v>0</v>
      </c>
    </row>
    <row r="74" spans="1:12" x14ac:dyDescent="0.25">
      <c r="A74" s="10" t="s">
        <v>23</v>
      </c>
      <c r="B74" t="s">
        <v>22</v>
      </c>
      <c r="D74" s="2">
        <v>-100</v>
      </c>
      <c r="E74" s="13">
        <f>-D74</f>
        <v>100</v>
      </c>
      <c r="F74" s="1" t="s">
        <v>21</v>
      </c>
      <c r="H74" s="2">
        <v>107782442</v>
      </c>
      <c r="K74" s="1">
        <f>SUM(D74:I74)</f>
        <v>107782442</v>
      </c>
    </row>
    <row r="75" spans="1:12" x14ac:dyDescent="0.25">
      <c r="A75" s="10" t="s">
        <v>20</v>
      </c>
      <c r="D75" s="10"/>
      <c r="H75" s="2">
        <v>40970048</v>
      </c>
      <c r="K75" s="1">
        <f>SUM(D75:I75)</f>
        <v>40970048</v>
      </c>
    </row>
    <row r="76" spans="1:12" x14ac:dyDescent="0.25">
      <c r="A76" s="10" t="s">
        <v>19</v>
      </c>
      <c r="D76" s="10"/>
      <c r="H76" s="2">
        <v>0</v>
      </c>
      <c r="K76" s="1">
        <f>SUM(D76:I76)</f>
        <v>0</v>
      </c>
    </row>
    <row r="77" spans="1:12" x14ac:dyDescent="0.25">
      <c r="A77" s="10" t="s">
        <v>18</v>
      </c>
      <c r="D77" s="10"/>
      <c r="F77" s="2"/>
      <c r="G77" s="2"/>
      <c r="H77" s="2">
        <v>78913574</v>
      </c>
      <c r="J77" s="2"/>
      <c r="K77" s="1">
        <f>SUM(D77:I77)</f>
        <v>78913574</v>
      </c>
    </row>
    <row r="78" spans="1:12" x14ac:dyDescent="0.25">
      <c r="A78" s="7" t="s">
        <v>17</v>
      </c>
      <c r="D78" s="2"/>
      <c r="F78" s="12"/>
      <c r="G78" s="12"/>
      <c r="H78" s="2">
        <v>142195204</v>
      </c>
      <c r="J78" s="12"/>
      <c r="K78" s="1">
        <f>SUM(D78:I78)</f>
        <v>142195204</v>
      </c>
    </row>
    <row r="79" spans="1:12" x14ac:dyDescent="0.25">
      <c r="A79" s="10" t="s">
        <v>16</v>
      </c>
      <c r="D79" s="10"/>
      <c r="H79" s="2">
        <v>0</v>
      </c>
      <c r="K79" s="1">
        <f>SUM(D79:I79)</f>
        <v>0</v>
      </c>
    </row>
    <row r="80" spans="1:12" x14ac:dyDescent="0.25">
      <c r="A80" s="7" t="s">
        <v>15</v>
      </c>
      <c r="D80" s="7"/>
      <c r="H80" s="2">
        <v>3592500</v>
      </c>
      <c r="K80" s="1">
        <f>SUM(D80:I80)</f>
        <v>3592500</v>
      </c>
    </row>
    <row r="81" spans="1:12" x14ac:dyDescent="0.25">
      <c r="A81" s="10" t="s">
        <v>14</v>
      </c>
      <c r="D81" s="10"/>
      <c r="F81" s="2"/>
      <c r="G81" s="2"/>
      <c r="H81" s="2">
        <v>62464793</v>
      </c>
      <c r="I81" s="2"/>
      <c r="J81" s="2"/>
      <c r="K81" s="1">
        <f>SUM(D81:I81)</f>
        <v>62464793</v>
      </c>
    </row>
    <row r="82" spans="1:12" x14ac:dyDescent="0.25">
      <c r="A82" s="10" t="s">
        <v>13</v>
      </c>
      <c r="D82" s="8">
        <f>SUM(D67:D81)</f>
        <v>177591</v>
      </c>
      <c r="E82" s="8">
        <f>SUM(E67:E81)</f>
        <v>100</v>
      </c>
      <c r="F82" s="8"/>
      <c r="G82" s="8"/>
      <c r="H82" s="9">
        <f>SUM(H64:H81)</f>
        <v>990496689</v>
      </c>
      <c r="I82" s="8">
        <f>SUM(I67:I81)</f>
        <v>-177691</v>
      </c>
      <c r="J82" s="8"/>
      <c r="K82" s="8">
        <f>SUM(K67:K81)</f>
        <v>990496689</v>
      </c>
      <c r="L82" s="4"/>
    </row>
    <row r="83" spans="1:12" x14ac:dyDescent="0.25">
      <c r="A83" s="7" t="s">
        <v>12</v>
      </c>
      <c r="D83" s="7"/>
    </row>
    <row r="84" spans="1:12" x14ac:dyDescent="0.25">
      <c r="A84" s="10" t="s">
        <v>11</v>
      </c>
      <c r="B84" s="3" t="s">
        <v>10</v>
      </c>
      <c r="D84" s="2">
        <v>-791095</v>
      </c>
      <c r="E84" s="1">
        <f>E45</f>
        <v>14345130</v>
      </c>
      <c r="F84" s="12" t="s">
        <v>9</v>
      </c>
      <c r="G84" s="12"/>
      <c r="H84" s="2">
        <v>1046027526</v>
      </c>
      <c r="I84" s="2"/>
      <c r="J84" s="12"/>
      <c r="K84" s="1">
        <f>SUM(D84:I84)</f>
        <v>1059581561</v>
      </c>
    </row>
    <row r="85" spans="1:12" x14ac:dyDescent="0.25">
      <c r="A85" s="10" t="s">
        <v>8</v>
      </c>
      <c r="D85" s="10"/>
      <c r="E85" s="1">
        <f>E43</f>
        <v>0</v>
      </c>
      <c r="F85" s="12"/>
      <c r="G85" s="12"/>
      <c r="H85" s="2">
        <v>62912935</v>
      </c>
      <c r="I85" s="2"/>
      <c r="J85" s="12"/>
      <c r="K85" s="1">
        <f>SUM(D85:I85)</f>
        <v>62912935</v>
      </c>
    </row>
    <row r="86" spans="1:12" x14ac:dyDescent="0.25">
      <c r="A86" s="11" t="s">
        <v>7</v>
      </c>
      <c r="D86" s="11"/>
      <c r="F86" s="2"/>
      <c r="G86" s="2"/>
      <c r="H86" s="2">
        <v>0</v>
      </c>
      <c r="I86" s="2"/>
      <c r="J86" s="2"/>
      <c r="K86" s="1">
        <f>SUM(D86:I86)</f>
        <v>0</v>
      </c>
    </row>
    <row r="87" spans="1:12" x14ac:dyDescent="0.25">
      <c r="A87" s="10" t="s">
        <v>6</v>
      </c>
      <c r="D87" s="10"/>
      <c r="H87" s="2">
        <v>633470683</v>
      </c>
      <c r="K87" s="1">
        <f>SUM(D87:I87)</f>
        <v>633470683</v>
      </c>
    </row>
    <row r="88" spans="1:12" x14ac:dyDescent="0.25">
      <c r="A88" s="7" t="s">
        <v>5</v>
      </c>
      <c r="D88" s="7"/>
      <c r="H88" s="2">
        <v>391389448</v>
      </c>
      <c r="K88" s="1">
        <f>SUM(D88:I88)</f>
        <v>391389448</v>
      </c>
    </row>
    <row r="89" spans="1:12" x14ac:dyDescent="0.25">
      <c r="A89" s="7" t="s">
        <v>4</v>
      </c>
      <c r="D89" s="7"/>
      <c r="H89" s="2">
        <v>26223385</v>
      </c>
      <c r="K89" s="1">
        <f>SUM(D89:I89)</f>
        <v>26223385</v>
      </c>
    </row>
    <row r="90" spans="1:12" x14ac:dyDescent="0.25">
      <c r="A90" s="7" t="s">
        <v>3</v>
      </c>
      <c r="D90" s="10"/>
      <c r="H90" s="2">
        <v>583263437</v>
      </c>
      <c r="K90" s="1">
        <f>SUM(D90:I90)</f>
        <v>583263437</v>
      </c>
    </row>
    <row r="91" spans="1:12" x14ac:dyDescent="0.25">
      <c r="A91" s="10" t="s">
        <v>2</v>
      </c>
      <c r="D91" s="8">
        <f>SUM(D84:D90)</f>
        <v>-791095</v>
      </c>
      <c r="E91" s="8">
        <f>SUM(E83:E90)</f>
        <v>14345130</v>
      </c>
      <c r="F91" s="8"/>
      <c r="G91" s="8"/>
      <c r="H91" s="9">
        <f>SUM(H83:H90)</f>
        <v>2743287414</v>
      </c>
      <c r="I91" s="8">
        <f>SUM(I84:I90)</f>
        <v>0</v>
      </c>
      <c r="J91" s="8"/>
      <c r="K91" s="8">
        <f>SUM(K84:K90)</f>
        <v>2756841449</v>
      </c>
      <c r="L91" s="4"/>
    </row>
    <row r="92" spans="1:12" ht="18.75" thickBot="1" x14ac:dyDescent="0.3">
      <c r="A92" s="7" t="s">
        <v>1</v>
      </c>
      <c r="D92" s="5">
        <f>D62+D63+D82+D91</f>
        <v>2342426410</v>
      </c>
      <c r="E92" s="5">
        <f>E62+E63+E82+E91</f>
        <v>14345230</v>
      </c>
      <c r="F92" s="5"/>
      <c r="G92" s="5"/>
      <c r="H92" s="6">
        <f>+H62+H82+H91</f>
        <v>12775858460</v>
      </c>
      <c r="I92" s="5">
        <f>I62+I82</f>
        <v>-2333821460</v>
      </c>
      <c r="J92" s="5"/>
      <c r="K92" s="5">
        <f>K62+K82+K91+K63</f>
        <v>12798808640</v>
      </c>
      <c r="L92" s="4"/>
    </row>
    <row r="93" spans="1:12" ht="18.75" thickTop="1" x14ac:dyDescent="0.25">
      <c r="D93" s="1">
        <f>D48-D92</f>
        <v>0</v>
      </c>
      <c r="E93" s="1">
        <f>E92-E48</f>
        <v>0</v>
      </c>
      <c r="H93" s="2">
        <f>H92-H48</f>
        <v>0</v>
      </c>
      <c r="I93" s="1">
        <f>I92-I48</f>
        <v>0</v>
      </c>
      <c r="K93" s="1">
        <f>K48-K92</f>
        <v>0</v>
      </c>
    </row>
    <row r="94" spans="1:12" x14ac:dyDescent="0.25">
      <c r="K94" s="1">
        <f>SUM(D92:I92)</f>
        <v>12798808640</v>
      </c>
    </row>
    <row r="95" spans="1:12" x14ac:dyDescent="0.25">
      <c r="E95" s="1" t="s">
        <v>0</v>
      </c>
    </row>
  </sheetData>
  <pageMargins left="0.25" right="0.25" top="0.75" bottom="0.75" header="0.3" footer="0.3"/>
  <pageSetup scale="43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2015-04-30T07:00:00+00:00</OpenedDate>
    <Date1 xmlns="dc463f71-b30c-4ab2-9473-d307f9d35888">2015-04-30T07:00:00+00:00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150710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015B1D6CD2AB48885CED783CBBD345" ma:contentTypeVersion="119" ma:contentTypeDescription="" ma:contentTypeScope="" ma:versionID="d3acf2ddd8cf79c9e74b80562cd085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BC2F7-F6BA-4EAF-81E7-C1F9E02AE42D}"/>
</file>

<file path=customXml/itemProps2.xml><?xml version="1.0" encoding="utf-8"?>
<ds:datastoreItem xmlns:ds="http://schemas.openxmlformats.org/officeDocument/2006/customXml" ds:itemID="{14CA8BB7-9527-41AB-A29F-5E613465C046}"/>
</file>

<file path=customXml/itemProps3.xml><?xml version="1.0" encoding="utf-8"?>
<ds:datastoreItem xmlns:ds="http://schemas.openxmlformats.org/officeDocument/2006/customXml" ds:itemID="{B5B66519-8C34-4A1F-91FD-27D4415B1286}"/>
</file>

<file path=customXml/itemProps4.xml><?xml version="1.0" encoding="utf-8"?>
<ds:datastoreItem xmlns:ds="http://schemas.openxmlformats.org/officeDocument/2006/customXml" ds:itemID="{01B53252-FD95-47FC-92CA-FD817A6E2A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sblaga</dc:creator>
  <cp:lastModifiedBy>sblaga</cp:lastModifiedBy>
  <cp:lastPrinted>2015-04-30T21:21:53Z</cp:lastPrinted>
  <dcterms:created xsi:type="dcterms:W3CDTF">2015-04-30T21:20:42Z</dcterms:created>
  <dcterms:modified xsi:type="dcterms:W3CDTF">2015-04-30T21:23:28Z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0x0101006E56B4D1795A2E4DB2F0B01679ED314A0029015B1D6CD2AB48885CED783CBBD345</vt:lpwstr>
  </property>
  <property fmtid="{D5CDD505-2E9C-101B-9397-08002B2CF9AE}" pid="3" name="_docset_NoMedatataSyncRequired">
    <vt:lpwstr>False</vt:lpwstr>
  </property>
</Properties>
</file>