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0" yWindow="0" windowWidth="25200" windowHeight="12570" tabRatio="889" activeTab="8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/>
</workbook>
</file>

<file path=xl/calcChain.xml><?xml version="1.0" encoding="utf-8"?>
<calcChain xmlns="http://schemas.openxmlformats.org/spreadsheetml/2006/main"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I41" i="2"/>
  <c r="F41" i="5" s="1"/>
  <c r="I42" i="2"/>
  <c r="F42" i="5" s="1"/>
  <c r="I43" i="2"/>
  <c r="F43" i="5" s="1"/>
  <c r="I44" i="2"/>
  <c r="F44" i="5" s="1"/>
  <c r="I39" i="2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F40" i="5"/>
  <c r="F39" i="5"/>
  <c r="F22" i="5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H48" i="2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<sst xmlns="http://schemas.openxmlformats.org/spreadsheetml/2006/main" count="588" uniqueCount="230">
  <si>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</si>
  <si>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</si>
  <si>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</si>
  <si>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</si>
  <si>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</si>
  <si>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</si>
  <si>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</si>
  <si>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</si>
  <si>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</si>
  <si>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</si>
  <si>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</si>
  <si>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</si>
  <si>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</si>
  <si>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</si>
  <si>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</si>
  <si>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</si>
  <si>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</si>
  <si>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</si>
  <si>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</si>
  <si>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</si>
  <si>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</si>
  <si>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</si>
  <si>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</si>
  <si>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</si>
  <si>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</si>
  <si>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</si>
  <si>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</si>
  <si>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</si>
  <si>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</si>
  <si>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</si>
  <si>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</si>
  <si>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</si>
  <si>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</si>
  <si>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</si>
  <si>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</si>
  <si>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</si>
  <si>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</si>
  <si>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</si>
  <si>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</si>
  <si>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</si>
  <si>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</si>
  <si>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</si>
  <si>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</si>
  <si>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</si>
  <si>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</si>
  <si>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</si>
  <si>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</si>
  <si>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</si>
  <si>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</si>
  <si>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</si>
  <si>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</si>
  <si>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</si>
  <si>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</si>
  <si>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</si>
  <si>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</si>
  <si>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</si>
  <si>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</si>
  <si>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</si>
  <si>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</si>
  <si>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</si>
  <si>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</si>
  <si>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</si>
  <si>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</si>
  <si>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</si>
  <si>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</si>
  <si>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</si>
  <si>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</si>
  <si>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</si>
  <si>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</si>
  <si>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</si>
  <si>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</si>
  <si>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</si>
  <si>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</si>
  <si>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</si>
  <si>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</si>
  <si>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</si>
  <si>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</si>
  <si>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</si>
  <si>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</si>
  <si>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</si>
  <si>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</si>
  <si>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</si>
  <si>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</si>
  <si>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</si>
  <si>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</si>
  <si>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</si>
  <si>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</si>
  <si>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</si>
  <si>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</si>
  <si>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</si>
  <si>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</si>
  <si>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</si>
  <si>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</si>
  <si>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</si>
  <si>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</si>
  <si>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</si>
  <si>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</si>
  <si>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</si>
  <si>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</si>
  <si>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</si>
  <si>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</si>
  <si>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</si>
  <si>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</si>
  <si>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</si>
  <si>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</si>
  <si>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</si>
  <si>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</si>
  <si>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</si>
  <si>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</si>
  <si>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</si>
  <si>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</si>
  <si>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</si>
  <si>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</si>
  <si>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</si>
  <si>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</si>
  <si>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</si>
  <si>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</si>
  <si>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</si>
  <si>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</si>
  <si>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</si>
  <si>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</si>
  <si>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</si>
  <si>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</si>
  <si>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</si>
  <si>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</si>
  <si>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</si>
  <si>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</si>
  <si>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</si>
  <si>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</si>
  <si>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</si>
  <si>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</si>
  <si>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</si>
  <si>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</si>
  <si>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</si>
  <si>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</si>
  <si>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</si>
  <si>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</si>
  <si>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</si>
  <si>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</si>
  <si>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</si>
  <si>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</si>
  <si>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</si>
  <si>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</si>
  <si>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</si>
  <si>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</si>
  <si>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</si>
  <si>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</si>
  <si>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</si>
  <si>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</si>
  <si>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</si>
  <si>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</si>
  <si>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</si>
  <si>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</si>
  <si>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</si>
  <si>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</si>
  <si>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</si>
  <si>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</si>
  <si>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</si>
  <si>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</si>
  <si>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</si>
  <si>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</si>
  <si>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</si>
  <si>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</si>
  <si>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</si>
  <si>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</si>
  <si>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</si>
  <si>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</si>
  <si>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</si>
  <si>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</si>
  <si>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</si>
  <si>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</si>
  <si>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</si>
  <si>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</si>
  <si>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</si>
  <si>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</si>
  <si>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</si>
  <si>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</si>
  <si>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</si>
  <si>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</si>
  <si>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</si>
  <si>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</si>
  <si>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</si>
  <si>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</si>
  <si>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</si>
  <si>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</si>
  <si>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</si>
  <si>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</si>
  <si>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</si>
  <si>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</si>
  <si>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</si>
  <si>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</si>
  <si>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</si>
  <si>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</si>
  <si>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</si>
  <si>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</si>
  <si>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</si>
  <si>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</si>
  <si>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</si>
  <si>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</si>
  <si>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</si>
  <si>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</si>
  <si>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</si>
  <si>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</si>
  <si>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</si>
  <si>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</si>
  <si>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</si>
  <si>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</si>
  <si>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</si>
  <si>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</si>
  <si>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</si>
  <si>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</si>
  <si>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</si>
  <si>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</si>
  <si>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</si>
  <si>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</si>
  <si>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</si>
  <si>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</si>
  <si>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</si>
  <si>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</si>
  <si>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</si>
  <si>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</si>
  <si>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</si>
  <si>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</si>
  <si>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</si>
  <si>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</si>
  <si>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</si>
  <si>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</si>
  <si>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</si>
  <si>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</si>
  <si>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Hat Island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</si>
</sst>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view="pageLayout" zoomScaleNormal="100" workbookViewId="0">
      <selection activeCell="B30" sqref="B30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226</v>
      </c>
    </row>
    <row r="3" spans="1:9" x14ac:dyDescent="0.35">
      <c r="A3" s="74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v>108002</v>
      </c>
      <c r="C10" s="24"/>
      <c r="D10" s="75">
        <f>SUM(B10:C10)</f>
        <v>108002</v>
      </c>
      <c r="E10" s="19"/>
      <c r="F10" s="19" t="s">
        <v>83</v>
      </c>
      <c r="G10" s="65">
        <v>5048</v>
      </c>
      <c r="H10" s="24"/>
      <c r="I10" s="75">
        <f>SUM(G10:H10)</f>
        <v>5048</v>
      </c>
    </row>
    <row r="11" spans="1:9" x14ac:dyDescent="0.35">
      <c r="A11" s="19" t="s">
        <v>168</v>
      </c>
      <c r="B11" s="65"/>
      <c r="C11" s="24"/>
      <c r="D11" s="75">
        <f>SUM(B11:C11)</f>
        <v>0</v>
      </c>
      <c r="E11" s="19"/>
      <c r="F11" s="19" t="s">
        <v>86</v>
      </c>
      <c r="G11" s="65"/>
      <c r="H11" s="24"/>
      <c r="I11" s="75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/>
      <c r="H12" s="24"/>
      <c r="I12" s="75">
        <f t="shared" si="0"/>
        <v>0</v>
      </c>
    </row>
    <row r="13" spans="1:9" x14ac:dyDescent="0.35">
      <c r="A13" s="19" t="s">
        <v>49</v>
      </c>
      <c r="B13" s="65">
        <v>1428</v>
      </c>
      <c r="C13" s="24"/>
      <c r="D13" s="75">
        <f>SUM(B13:C13)</f>
        <v>1428</v>
      </c>
      <c r="E13" s="19"/>
      <c r="F13" s="19" t="s">
        <v>88</v>
      </c>
      <c r="G13" s="65"/>
      <c r="H13" s="24"/>
      <c r="I13" s="75">
        <f t="shared" si="0"/>
        <v>0</v>
      </c>
    </row>
    <row r="14" spans="1:9" x14ac:dyDescent="0.35">
      <c r="A14" s="19" t="s">
        <v>52</v>
      </c>
      <c r="B14" s="65">
        <v>33071</v>
      </c>
      <c r="C14" s="24"/>
      <c r="D14" s="75">
        <f t="shared" ref="D14:D15" si="1">SUM(B14:C14)</f>
        <v>33071</v>
      </c>
      <c r="E14" s="19"/>
      <c r="F14" s="19" t="s">
        <v>89</v>
      </c>
      <c r="G14" s="65"/>
      <c r="H14" s="24"/>
      <c r="I14" s="75">
        <f t="shared" si="0"/>
        <v>0</v>
      </c>
    </row>
    <row r="15" spans="1:9" x14ac:dyDescent="0.35">
      <c r="A15" s="19" t="s">
        <v>50</v>
      </c>
      <c r="B15" s="65"/>
      <c r="C15" s="24"/>
      <c r="D15" s="75">
        <f t="shared" si="1"/>
        <v>0</v>
      </c>
      <c r="E15" s="19"/>
      <c r="F15" s="19" t="s">
        <v>90</v>
      </c>
      <c r="G15" s="65"/>
      <c r="H15" s="24"/>
      <c r="I15" s="75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/>
      <c r="H16" s="24"/>
      <c r="I16" s="75">
        <f t="shared" si="0"/>
        <v>0</v>
      </c>
    </row>
    <row r="17" spans="1:9" x14ac:dyDescent="0.35">
      <c r="A17" s="19" t="s">
        <v>49</v>
      </c>
      <c r="B17" s="65"/>
      <c r="C17" s="24"/>
      <c r="D17" s="75">
        <f>SUM(B17:C17)</f>
        <v>0</v>
      </c>
      <c r="E17" s="20"/>
      <c r="F17" s="19" t="s">
        <v>92</v>
      </c>
      <c r="G17" s="65"/>
      <c r="H17" s="24"/>
      <c r="I17" s="75">
        <f t="shared" si="0"/>
        <v>0</v>
      </c>
    </row>
    <row r="18" spans="1:9" x14ac:dyDescent="0.35">
      <c r="A18" s="19" t="s">
        <v>52</v>
      </c>
      <c r="B18" s="65"/>
      <c r="C18" s="24"/>
      <c r="D18" s="75">
        <f t="shared" ref="D18:D24" si="2">SUM(B18:C18)</f>
        <v>0</v>
      </c>
      <c r="E18" s="19"/>
      <c r="F18" s="19" t="s">
        <v>93</v>
      </c>
      <c r="G18" s="65">
        <v>-1058</v>
      </c>
      <c r="H18" s="24"/>
      <c r="I18" s="75">
        <f t="shared" si="0"/>
        <v>-1058</v>
      </c>
    </row>
    <row r="19" spans="1:9" x14ac:dyDescent="0.35">
      <c r="A19" s="19" t="s">
        <v>50</v>
      </c>
      <c r="B19" s="65"/>
      <c r="C19" s="24"/>
      <c r="D19" s="75">
        <f t="shared" si="2"/>
        <v>0</v>
      </c>
      <c r="E19" s="19"/>
      <c r="F19" s="19" t="s">
        <v>94</v>
      </c>
      <c r="G19" s="66"/>
      <c r="H19" s="25"/>
      <c r="I19" s="76">
        <f t="shared" si="0"/>
        <v>0</v>
      </c>
    </row>
    <row r="20" spans="1:9" x14ac:dyDescent="0.35">
      <c r="A20" s="19" t="s">
        <v>53</v>
      </c>
      <c r="B20" s="65"/>
      <c r="C20" s="24"/>
      <c r="D20" s="75">
        <f t="shared" si="2"/>
        <v>0</v>
      </c>
      <c r="E20" s="19"/>
      <c r="F20" s="19" t="s">
        <v>125</v>
      </c>
      <c r="G20" s="75">
        <f>SUM(G10:G19)</f>
        <v>3990</v>
      </c>
      <c r="H20" s="24"/>
      <c r="I20" s="75">
        <f t="shared" ref="I20" si="3">SUM(I10:I19)</f>
        <v>3990</v>
      </c>
    </row>
    <row r="21" spans="1:9" x14ac:dyDescent="0.35">
      <c r="A21" s="19" t="s">
        <v>54</v>
      </c>
      <c r="B21" s="65"/>
      <c r="C21" s="67"/>
      <c r="D21" s="75">
        <f t="shared" si="2"/>
        <v>0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/>
      <c r="C22" s="24"/>
      <c r="D22" s="75">
        <f t="shared" si="2"/>
        <v>0</v>
      </c>
      <c r="E22" s="19"/>
      <c r="F22" s="19" t="s">
        <v>97</v>
      </c>
      <c r="G22" s="65"/>
      <c r="H22" s="24"/>
      <c r="I22" s="75">
        <f>SUM(G22:H22)</f>
        <v>0</v>
      </c>
    </row>
    <row r="23" spans="1:9" x14ac:dyDescent="0.35">
      <c r="A23" s="19" t="s">
        <v>56</v>
      </c>
      <c r="B23" s="65">
        <v>882</v>
      </c>
      <c r="C23" s="24"/>
      <c r="D23" s="75">
        <f t="shared" si="2"/>
        <v>882</v>
      </c>
      <c r="E23" s="19"/>
      <c r="F23" s="19" t="s">
        <v>98</v>
      </c>
      <c r="G23" s="65"/>
      <c r="H23" s="24"/>
      <c r="I23" s="75">
        <f t="shared" ref="I23:I31" si="4">SUM(G23:H23)</f>
        <v>0</v>
      </c>
    </row>
    <row r="24" spans="1:9" x14ac:dyDescent="0.35">
      <c r="A24" s="19" t="s">
        <v>57</v>
      </c>
      <c r="B24" s="66"/>
      <c r="C24" s="25"/>
      <c r="D24" s="76">
        <f t="shared" si="2"/>
        <v>0</v>
      </c>
      <c r="E24" s="19"/>
      <c r="F24" s="19" t="s">
        <v>99</v>
      </c>
      <c r="G24" s="65"/>
      <c r="H24" s="24"/>
      <c r="I24" s="75">
        <f t="shared" si="4"/>
        <v>0</v>
      </c>
    </row>
    <row r="25" spans="1:9" x14ac:dyDescent="0.35">
      <c r="A25" s="19" t="s">
        <v>46</v>
      </c>
      <c r="B25" s="75">
        <f>B10+B11+B13+B14+B15+B17+B18+B19+B20+B21+B22+B23+B24</f>
        <v>143383</v>
      </c>
      <c r="C25" s="77">
        <f>C21</f>
        <v>0</v>
      </c>
      <c r="D25" s="75">
        <f t="shared" ref="D25" si="5">D10+D11+D13+D14+D15+D17+D18+D19+D20+D21+D22+D23+D24</f>
        <v>143383</v>
      </c>
      <c r="E25" s="19"/>
      <c r="F25" s="19" t="s">
        <v>100</v>
      </c>
      <c r="G25" s="65"/>
      <c r="H25" s="24"/>
      <c r="I25" s="75">
        <f t="shared" si="4"/>
        <v>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/>
      <c r="H26" s="24"/>
      <c r="I26" s="75">
        <f t="shared" si="4"/>
        <v>0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/>
      <c r="H27" s="24"/>
      <c r="I27" s="75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/>
      <c r="H28" s="24"/>
      <c r="I28" s="75">
        <f t="shared" si="4"/>
        <v>0</v>
      </c>
    </row>
    <row r="29" spans="1:9" x14ac:dyDescent="0.35">
      <c r="A29" s="19" t="s">
        <v>60</v>
      </c>
      <c r="B29" s="65"/>
      <c r="C29" s="24"/>
      <c r="D29" s="75">
        <f>SUM(B29:C29)</f>
        <v>0</v>
      </c>
      <c r="E29" s="19"/>
      <c r="F29" s="19" t="s">
        <v>103</v>
      </c>
      <c r="G29" s="65"/>
      <c r="H29" s="24"/>
      <c r="I29" s="75">
        <f t="shared" si="4"/>
        <v>0</v>
      </c>
    </row>
    <row r="30" spans="1:9" x14ac:dyDescent="0.35">
      <c r="A30" s="19" t="s">
        <v>61</v>
      </c>
      <c r="B30" s="65"/>
      <c r="C30" s="24"/>
      <c r="D30" s="75">
        <f>SUM(B30:C30)</f>
        <v>0</v>
      </c>
      <c r="E30" s="19"/>
      <c r="F30" s="19" t="s">
        <v>104</v>
      </c>
      <c r="G30" s="65"/>
      <c r="H30" s="24"/>
      <c r="I30" s="75">
        <f t="shared" si="4"/>
        <v>0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/>
      <c r="H31" s="25"/>
      <c r="I31" s="76">
        <f t="shared" si="4"/>
        <v>0</v>
      </c>
    </row>
    <row r="32" spans="1:9" x14ac:dyDescent="0.35">
      <c r="A32" s="19" t="s">
        <v>62</v>
      </c>
      <c r="B32" s="65"/>
      <c r="C32" s="24"/>
      <c r="D32" s="75">
        <f>SUM(B32:C32)</f>
        <v>0</v>
      </c>
      <c r="E32" s="19"/>
      <c r="F32" s="19" t="s">
        <v>124</v>
      </c>
      <c r="G32" s="75">
        <f>SUM(G22:G31)</f>
        <v>0</v>
      </c>
      <c r="H32" s="24"/>
      <c r="I32" s="75">
        <f t="shared" ref="I32" si="6">SUM(I22:I31)</f>
        <v>0</v>
      </c>
    </row>
    <row r="33" spans="1:9" x14ac:dyDescent="0.35">
      <c r="A33" s="19" t="s">
        <v>63</v>
      </c>
      <c r="B33" s="65"/>
      <c r="C33" s="24"/>
      <c r="D33" s="75">
        <f t="shared" ref="D33:D37" si="7">SUM(B33:C33)</f>
        <v>0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/>
      <c r="C34" s="78">
        <f>-1*(C46+C21)</f>
        <v>0</v>
      </c>
      <c r="D34" s="75">
        <f t="shared" si="7"/>
        <v>0</v>
      </c>
      <c r="E34" s="19"/>
      <c r="F34" s="19" t="s">
        <v>108</v>
      </c>
      <c r="G34" s="65"/>
      <c r="H34" s="24"/>
      <c r="I34" s="75">
        <f>SUM(G34:H34)</f>
        <v>0</v>
      </c>
    </row>
    <row r="35" spans="1:9" x14ac:dyDescent="0.35">
      <c r="A35" s="19" t="s">
        <v>67</v>
      </c>
      <c r="B35" s="65"/>
      <c r="C35" s="24"/>
      <c r="D35" s="75">
        <f t="shared" si="7"/>
        <v>0</v>
      </c>
      <c r="E35" s="19"/>
      <c r="F35" s="19" t="s">
        <v>172</v>
      </c>
      <c r="G35" s="65"/>
      <c r="H35" s="65"/>
      <c r="I35" s="75">
        <f t="shared" ref="I35:I36" si="8">SUM(G35:H35)</f>
        <v>0</v>
      </c>
    </row>
    <row r="36" spans="1:9" x14ac:dyDescent="0.35">
      <c r="A36" s="19" t="s">
        <v>68</v>
      </c>
      <c r="B36" s="65"/>
      <c r="C36" s="24"/>
      <c r="D36" s="75">
        <f t="shared" si="7"/>
        <v>0</v>
      </c>
      <c r="E36" s="19"/>
      <c r="F36" s="19" t="s">
        <v>109</v>
      </c>
      <c r="G36" s="66"/>
      <c r="H36" s="25"/>
      <c r="I36" s="76">
        <f t="shared" si="8"/>
        <v>0</v>
      </c>
    </row>
    <row r="37" spans="1:9" x14ac:dyDescent="0.35">
      <c r="A37" s="19" t="s">
        <v>69</v>
      </c>
      <c r="B37" s="66"/>
      <c r="C37" s="25"/>
      <c r="D37" s="76">
        <f t="shared" si="7"/>
        <v>0</v>
      </c>
      <c r="E37" s="19"/>
      <c r="F37" s="19" t="s">
        <v>110</v>
      </c>
      <c r="G37" s="75">
        <f>SUM(G34:G36)</f>
        <v>0</v>
      </c>
      <c r="H37" s="75">
        <f t="shared" ref="H37:I37" si="9">SUM(H34:H36)</f>
        <v>0</v>
      </c>
      <c r="I37" s="75">
        <f t="shared" si="9"/>
        <v>0</v>
      </c>
    </row>
    <row r="38" spans="1:9" x14ac:dyDescent="0.35">
      <c r="A38" s="19" t="s">
        <v>70</v>
      </c>
      <c r="B38" s="75">
        <f>B29+B30+B32+B33+B34+B35+B36+B37</f>
        <v>0</v>
      </c>
      <c r="C38" s="78">
        <f>C34</f>
        <v>0</v>
      </c>
      <c r="D38" s="75">
        <f t="shared" ref="D38" si="10">D29+D30+D32+D33+D34+D35+D36+D37</f>
        <v>0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4000</v>
      </c>
      <c r="H39" s="24"/>
      <c r="I39" s="75">
        <f>SUM(G39:H39)</f>
        <v>4000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/>
      <c r="H40" s="24"/>
      <c r="I40" s="75">
        <f t="shared" ref="I40:I45" si="11">SUM(G40:H40)</f>
        <v>0</v>
      </c>
    </row>
    <row r="41" spans="1:9" x14ac:dyDescent="0.35">
      <c r="A41" s="19" t="s">
        <v>222</v>
      </c>
      <c r="B41" s="65">
        <v>429021</v>
      </c>
      <c r="C41" s="65"/>
      <c r="D41" s="75">
        <f>SUM(B41:C41)</f>
        <v>429021</v>
      </c>
      <c r="E41" s="19"/>
      <c r="F41" s="19" t="s">
        <v>114</v>
      </c>
      <c r="G41" s="65"/>
      <c r="H41" s="24"/>
      <c r="I41" s="75">
        <f t="shared" si="11"/>
        <v>0</v>
      </c>
    </row>
    <row r="42" spans="1:9" x14ac:dyDescent="0.35">
      <c r="A42" s="19" t="s">
        <v>73</v>
      </c>
      <c r="B42" s="65"/>
      <c r="C42" s="24"/>
      <c r="D42" s="75">
        <f t="shared" ref="D42:D45" si="12">SUM(B42:C42)</f>
        <v>0</v>
      </c>
      <c r="E42" s="19"/>
      <c r="F42" s="19" t="s">
        <v>115</v>
      </c>
      <c r="G42" s="65"/>
      <c r="H42" s="24"/>
      <c r="I42" s="75">
        <f t="shared" si="11"/>
        <v>0</v>
      </c>
    </row>
    <row r="43" spans="1:9" x14ac:dyDescent="0.35">
      <c r="A43" s="19" t="s">
        <v>74</v>
      </c>
      <c r="B43" s="65"/>
      <c r="C43" s="24"/>
      <c r="D43" s="75">
        <f t="shared" si="12"/>
        <v>0</v>
      </c>
      <c r="E43" s="19"/>
      <c r="F43" s="19" t="s">
        <v>116</v>
      </c>
      <c r="G43" s="65"/>
      <c r="H43" s="24"/>
      <c r="I43" s="75">
        <f t="shared" si="11"/>
        <v>0</v>
      </c>
    </row>
    <row r="44" spans="1:9" x14ac:dyDescent="0.35">
      <c r="A44" s="19" t="s">
        <v>75</v>
      </c>
      <c r="B44" s="65"/>
      <c r="C44" s="24"/>
      <c r="D44" s="75">
        <f t="shared" si="12"/>
        <v>0</v>
      </c>
      <c r="E44" s="19"/>
      <c r="F44" s="19" t="s">
        <v>117</v>
      </c>
      <c r="G44" s="65"/>
      <c r="H44" s="24"/>
      <c r="I44" s="75">
        <f t="shared" si="11"/>
        <v>0</v>
      </c>
    </row>
    <row r="45" spans="1:9" x14ac:dyDescent="0.35">
      <c r="A45" s="19" t="s">
        <v>126</v>
      </c>
      <c r="B45" s="66">
        <v>-266084</v>
      </c>
      <c r="C45" s="66"/>
      <c r="D45" s="76">
        <f t="shared" si="12"/>
        <v>-266084</v>
      </c>
      <c r="E45" s="19"/>
      <c r="F45" s="19" t="s">
        <v>207</v>
      </c>
      <c r="G45" s="66">
        <v>298330</v>
      </c>
      <c r="H45" s="76">
        <f>-1*H37</f>
        <v>0</v>
      </c>
      <c r="I45" s="76">
        <f t="shared" si="11"/>
        <v>298330</v>
      </c>
    </row>
    <row r="46" spans="1:9" x14ac:dyDescent="0.35">
      <c r="A46" s="19" t="s">
        <v>76</v>
      </c>
      <c r="B46" s="75">
        <f>B41+B42+B43+B44+B45</f>
        <v>162937</v>
      </c>
      <c r="C46" s="75">
        <f t="shared" ref="C46:D46" si="13">C41+C42+C43+C44+C45</f>
        <v>0</v>
      </c>
      <c r="D46" s="75">
        <f t="shared" si="13"/>
        <v>162937</v>
      </c>
      <c r="E46" s="19"/>
      <c r="F46" s="19" t="s">
        <v>119</v>
      </c>
      <c r="G46" s="75">
        <f>SUM(G39:G45)</f>
        <v>302330</v>
      </c>
      <c r="H46" s="80">
        <f t="shared" ref="H46:I46" si="14">SUM(H39:H45)</f>
        <v>0</v>
      </c>
      <c r="I46" s="75">
        <f t="shared" si="14"/>
        <v>302330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9">
        <f>B25+B38+B46</f>
        <v>306320</v>
      </c>
      <c r="C48" s="79">
        <f t="shared" ref="C48:D48" si="15">C25+C38+C46</f>
        <v>0</v>
      </c>
      <c r="D48" s="79">
        <f t="shared" si="15"/>
        <v>306320</v>
      </c>
      <c r="E48" s="19"/>
      <c r="F48" s="23" t="s">
        <v>120</v>
      </c>
      <c r="G48" s="79">
        <f>G20+G32+G37+G46</f>
        <v>306320</v>
      </c>
      <c r="H48" s="79">
        <f t="shared" ref="H48:I48" si="16">H20+H32+H37+H46</f>
        <v>0</v>
      </c>
      <c r="I48" s="79">
        <f t="shared" si="16"/>
        <v>306320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electLockedCells="1"/>
  <pageMargins left="0.7" right="0.7" top="0.75" bottom="0.75" header="0.3" footer="0.3"/>
  <pageSetup scale="60" orientation="landscape" r:id="rId1"/>
  <headerFooter>
    <oddHeader>&amp;L&amp;"-,Bold"2014 State USF Petition Filing requirement - WAC 480-123-110 (e)
Network Access Services Revenue
Prior and Current Year&amp;CExhibit 4</oddHeader>
    <oddFooter>&amp;LPETITION OF HAT ISLAND TELEPHONE COMPANY TO RECEIVE SUPPORT 
FROM THE STATE UNIVERSAL COMMUNICATIONS SERVICES 
PROGRAM - EXHIBIT 4 -1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Layout" topLeftCell="A19" zoomScaleNormal="100" workbookViewId="0">
      <selection activeCell="B30" sqref="B30"/>
    </sheetView>
  </sheetViews>
  <sheetFormatPr defaultRowHeight="14.5" x14ac:dyDescent="0.35"/>
  <cols>
    <col min="1" max="1" width="37.7265625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x14ac:dyDescent="0.35">
      <c r="A1" t="s">
        <v>226</v>
      </c>
    </row>
    <row r="2" spans="1:9" x14ac:dyDescent="0.35">
      <c r="A2" s="74" t="s">
        <v>229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v>115855</v>
      </c>
      <c r="C9" s="24"/>
      <c r="D9" s="38">
        <f>SUM(B9:C9)</f>
        <v>115855</v>
      </c>
      <c r="E9" s="19"/>
      <c r="F9" s="19" t="s">
        <v>83</v>
      </c>
      <c r="G9" s="65">
        <v>970</v>
      </c>
      <c r="H9" s="24"/>
      <c r="I9" s="38">
        <f>SUM(G9:H9)</f>
        <v>970</v>
      </c>
    </row>
    <row r="10" spans="1:9" x14ac:dyDescent="0.35">
      <c r="A10" s="19" t="s">
        <v>168</v>
      </c>
      <c r="B10" s="65"/>
      <c r="C10" s="24"/>
      <c r="D10" s="38">
        <f>SUM(B10:C10)</f>
        <v>0</v>
      </c>
      <c r="E10" s="19"/>
      <c r="F10" s="19" t="s">
        <v>86</v>
      </c>
      <c r="G10" s="65"/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/>
      <c r="H11" s="24"/>
      <c r="I11" s="38">
        <f t="shared" si="0"/>
        <v>0</v>
      </c>
    </row>
    <row r="12" spans="1:9" x14ac:dyDescent="0.35">
      <c r="A12" s="19" t="s">
        <v>49</v>
      </c>
      <c r="B12" s="65">
        <v>3271</v>
      </c>
      <c r="C12" s="24"/>
      <c r="D12" s="38">
        <f>SUM(B12:C12)</f>
        <v>3271</v>
      </c>
      <c r="E12" s="19"/>
      <c r="F12" s="19" t="s">
        <v>88</v>
      </c>
      <c r="G12" s="65"/>
      <c r="H12" s="24"/>
      <c r="I12" s="38">
        <f t="shared" si="0"/>
        <v>0</v>
      </c>
    </row>
    <row r="13" spans="1:9" x14ac:dyDescent="0.35">
      <c r="A13" s="19" t="s">
        <v>52</v>
      </c>
      <c r="B13" s="65">
        <v>28402</v>
      </c>
      <c r="C13" s="24"/>
      <c r="D13" s="38">
        <f t="shared" ref="D13:D14" si="1">SUM(B13:C13)</f>
        <v>28402</v>
      </c>
      <c r="E13" s="19"/>
      <c r="F13" s="19" t="s">
        <v>89</v>
      </c>
      <c r="G13" s="65"/>
      <c r="H13" s="24"/>
      <c r="I13" s="38">
        <f t="shared" si="0"/>
        <v>0</v>
      </c>
    </row>
    <row r="14" spans="1:9" x14ac:dyDescent="0.35">
      <c r="A14" s="19" t="s">
        <v>50</v>
      </c>
      <c r="B14" s="65"/>
      <c r="C14" s="24"/>
      <c r="D14" s="38">
        <f t="shared" si="1"/>
        <v>0</v>
      </c>
      <c r="E14" s="19"/>
      <c r="F14" s="19" t="s">
        <v>90</v>
      </c>
      <c r="G14" s="65"/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/>
      <c r="H15" s="24"/>
      <c r="I15" s="38">
        <f t="shared" si="0"/>
        <v>0</v>
      </c>
    </row>
    <row r="16" spans="1:9" x14ac:dyDescent="0.35">
      <c r="A16" s="19" t="s">
        <v>49</v>
      </c>
      <c r="B16" s="65"/>
      <c r="C16" s="24"/>
      <c r="D16" s="38">
        <f>SUM(B16:C16)</f>
        <v>0</v>
      </c>
      <c r="E16" s="20"/>
      <c r="F16" s="19" t="s">
        <v>92</v>
      </c>
      <c r="G16" s="65"/>
      <c r="H16" s="24"/>
      <c r="I16" s="38">
        <f t="shared" si="0"/>
        <v>0</v>
      </c>
    </row>
    <row r="17" spans="1:9" x14ac:dyDescent="0.35">
      <c r="A17" s="19" t="s">
        <v>52</v>
      </c>
      <c r="B17" s="65"/>
      <c r="C17" s="24"/>
      <c r="D17" s="38">
        <f t="shared" ref="D17:D23" si="2">SUM(B17:C17)</f>
        <v>0</v>
      </c>
      <c r="E17" s="19"/>
      <c r="F17" s="19" t="s">
        <v>93</v>
      </c>
      <c r="G17" s="65">
        <v>2721</v>
      </c>
      <c r="H17" s="24"/>
      <c r="I17" s="38">
        <f t="shared" si="0"/>
        <v>2721</v>
      </c>
    </row>
    <row r="18" spans="1:9" x14ac:dyDescent="0.35">
      <c r="A18" s="19" t="s">
        <v>50</v>
      </c>
      <c r="B18" s="65"/>
      <c r="C18" s="24"/>
      <c r="D18" s="38">
        <f t="shared" si="2"/>
        <v>0</v>
      </c>
      <c r="E18" s="19"/>
      <c r="F18" s="19" t="s">
        <v>94</v>
      </c>
      <c r="G18" s="66"/>
      <c r="H18" s="25"/>
      <c r="I18" s="39">
        <f t="shared" si="0"/>
        <v>0</v>
      </c>
    </row>
    <row r="19" spans="1:9" x14ac:dyDescent="0.35">
      <c r="A19" s="19" t="s">
        <v>53</v>
      </c>
      <c r="B19" s="65"/>
      <c r="C19" s="24"/>
      <c r="D19" s="38">
        <f t="shared" si="2"/>
        <v>0</v>
      </c>
      <c r="E19" s="19"/>
      <c r="F19" s="19" t="s">
        <v>125</v>
      </c>
      <c r="G19" s="38">
        <f>SUM(G9:G18)</f>
        <v>3691</v>
      </c>
      <c r="H19" s="24"/>
      <c r="I19" s="38">
        <f t="shared" ref="I19" si="3">SUM(I9:I18)</f>
        <v>3691</v>
      </c>
    </row>
    <row r="20" spans="1:9" x14ac:dyDescent="0.35">
      <c r="A20" s="19" t="s">
        <v>54</v>
      </c>
      <c r="B20" s="65"/>
      <c r="C20" s="67"/>
      <c r="D20" s="38">
        <f t="shared" si="2"/>
        <v>0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/>
      <c r="C21" s="24"/>
      <c r="D21" s="38">
        <f t="shared" si="2"/>
        <v>0</v>
      </c>
      <c r="E21" s="19"/>
      <c r="F21" s="19" t="s">
        <v>97</v>
      </c>
      <c r="G21" s="65"/>
      <c r="H21" s="24"/>
      <c r="I21" s="38">
        <f>SUM(G21:H21)</f>
        <v>0</v>
      </c>
    </row>
    <row r="22" spans="1:9" x14ac:dyDescent="0.35">
      <c r="A22" s="19" t="s">
        <v>56</v>
      </c>
      <c r="B22" s="65">
        <v>935</v>
      </c>
      <c r="C22" s="24"/>
      <c r="D22" s="38">
        <f t="shared" si="2"/>
        <v>935</v>
      </c>
      <c r="E22" s="19"/>
      <c r="F22" s="19" t="s">
        <v>98</v>
      </c>
      <c r="G22" s="65"/>
      <c r="H22" s="24"/>
      <c r="I22" s="38">
        <f t="shared" ref="I22:I30" si="4">SUM(G22:H22)</f>
        <v>0</v>
      </c>
    </row>
    <row r="23" spans="1:9" x14ac:dyDescent="0.35">
      <c r="A23" s="19" t="s">
        <v>57</v>
      </c>
      <c r="B23" s="66"/>
      <c r="C23" s="25"/>
      <c r="D23" s="39">
        <f t="shared" si="2"/>
        <v>0</v>
      </c>
      <c r="E23" s="19"/>
      <c r="F23" s="19" t="s">
        <v>99</v>
      </c>
      <c r="G23" s="65"/>
      <c r="H23" s="24"/>
      <c r="I23" s="38">
        <f t="shared" si="4"/>
        <v>0</v>
      </c>
    </row>
    <row r="24" spans="1:9" x14ac:dyDescent="0.35">
      <c r="A24" s="19" t="s">
        <v>46</v>
      </c>
      <c r="B24" s="38">
        <f>B9+B10+B12+B13+B14+B16+B17+B18+B19+B20+B21+B22+B23</f>
        <v>148463</v>
      </c>
      <c r="C24" s="57">
        <f>C20</f>
        <v>0</v>
      </c>
      <c r="D24" s="38">
        <f t="shared" ref="D24" si="5">D9+D10+D12+D13+D14+D16+D17+D18+D19+D20+D21+D22+D23</f>
        <v>148463</v>
      </c>
      <c r="E24" s="19"/>
      <c r="F24" s="19" t="s">
        <v>100</v>
      </c>
      <c r="G24" s="65"/>
      <c r="H24" s="24"/>
      <c r="I24" s="38">
        <f t="shared" si="4"/>
        <v>0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/>
      <c r="H25" s="24"/>
      <c r="I25" s="38">
        <f t="shared" si="4"/>
        <v>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/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/>
      <c r="H27" s="24"/>
      <c r="I27" s="38">
        <f t="shared" si="4"/>
        <v>0</v>
      </c>
    </row>
    <row r="28" spans="1:9" x14ac:dyDescent="0.35">
      <c r="A28" s="19" t="s">
        <v>60</v>
      </c>
      <c r="B28" s="65"/>
      <c r="C28" s="24"/>
      <c r="D28" s="38">
        <f>SUM(B28:C28)</f>
        <v>0</v>
      </c>
      <c r="E28" s="19"/>
      <c r="F28" s="19" t="s">
        <v>103</v>
      </c>
      <c r="G28" s="65"/>
      <c r="H28" s="24"/>
      <c r="I28" s="38">
        <f t="shared" si="4"/>
        <v>0</v>
      </c>
    </row>
    <row r="29" spans="1:9" x14ac:dyDescent="0.35">
      <c r="A29" s="19" t="s">
        <v>61</v>
      </c>
      <c r="B29" s="65"/>
      <c r="C29" s="24"/>
      <c r="D29" s="38">
        <f>SUM(B29:C29)</f>
        <v>0</v>
      </c>
      <c r="E29" s="19"/>
      <c r="F29" s="19" t="s">
        <v>104</v>
      </c>
      <c r="G29" s="65"/>
      <c r="H29" s="24"/>
      <c r="I29" s="38">
        <f t="shared" si="4"/>
        <v>0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/>
      <c r="H30" s="25"/>
      <c r="I30" s="39">
        <f t="shared" si="4"/>
        <v>0</v>
      </c>
    </row>
    <row r="31" spans="1:9" x14ac:dyDescent="0.35">
      <c r="A31" s="19" t="s">
        <v>62</v>
      </c>
      <c r="B31" s="65"/>
      <c r="C31" s="24"/>
      <c r="D31" s="38">
        <f>SUM(B31:C31)</f>
        <v>0</v>
      </c>
      <c r="E31" s="19"/>
      <c r="F31" s="19" t="s">
        <v>124</v>
      </c>
      <c r="G31" s="38">
        <f>SUM(G21:G30)</f>
        <v>0</v>
      </c>
      <c r="H31" s="24"/>
      <c r="I31" s="38">
        <f t="shared" ref="I31" si="6">SUM(I21:I30)</f>
        <v>0</v>
      </c>
    </row>
    <row r="32" spans="1:9" x14ac:dyDescent="0.35">
      <c r="A32" s="19" t="s">
        <v>63</v>
      </c>
      <c r="B32" s="65"/>
      <c r="C32" s="24"/>
      <c r="D32" s="38">
        <f t="shared" ref="D32:D36" si="7">SUM(B32:C32)</f>
        <v>0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/>
      <c r="C33" s="80">
        <f>-1*(C45+C20)</f>
        <v>0</v>
      </c>
      <c r="D33" s="38">
        <f t="shared" si="7"/>
        <v>0</v>
      </c>
      <c r="E33" s="19"/>
      <c r="F33" s="19" t="s">
        <v>108</v>
      </c>
      <c r="G33" s="65"/>
      <c r="H33" s="24"/>
      <c r="I33" s="38">
        <f>SUM(G33:H33)</f>
        <v>0</v>
      </c>
    </row>
    <row r="34" spans="1:9" x14ac:dyDescent="0.35">
      <c r="A34" s="19" t="s">
        <v>67</v>
      </c>
      <c r="B34" s="65"/>
      <c r="C34" s="24"/>
      <c r="D34" s="38">
        <f t="shared" si="7"/>
        <v>0</v>
      </c>
      <c r="E34" s="19"/>
      <c r="F34" s="19" t="s">
        <v>172</v>
      </c>
      <c r="G34" s="65"/>
      <c r="H34" s="65"/>
      <c r="I34" s="38">
        <f t="shared" ref="I34:I35" si="8">SUM(G34:H34)</f>
        <v>0</v>
      </c>
    </row>
    <row r="35" spans="1:9" x14ac:dyDescent="0.35">
      <c r="A35" s="19" t="s">
        <v>68</v>
      </c>
      <c r="B35" s="65"/>
      <c r="C35" s="24"/>
      <c r="D35" s="38">
        <f t="shared" si="7"/>
        <v>0</v>
      </c>
      <c r="E35" s="19"/>
      <c r="F35" s="19" t="s">
        <v>109</v>
      </c>
      <c r="G35" s="66"/>
      <c r="H35" s="25"/>
      <c r="I35" s="39">
        <f t="shared" si="8"/>
        <v>0</v>
      </c>
    </row>
    <row r="36" spans="1:9" x14ac:dyDescent="0.35">
      <c r="A36" s="19" t="s">
        <v>69</v>
      </c>
      <c r="B36" s="66"/>
      <c r="C36" s="25"/>
      <c r="D36" s="39">
        <f t="shared" si="7"/>
        <v>0</v>
      </c>
      <c r="E36" s="19"/>
      <c r="F36" s="19" t="s">
        <v>110</v>
      </c>
      <c r="G36" s="38">
        <f>SUM(G33:G35)</f>
        <v>0</v>
      </c>
      <c r="H36" s="38">
        <f t="shared" ref="H36:I36" si="9">SUM(H33:H35)</f>
        <v>0</v>
      </c>
      <c r="I36" s="38">
        <f t="shared" si="9"/>
        <v>0</v>
      </c>
    </row>
    <row r="37" spans="1:9" x14ac:dyDescent="0.35">
      <c r="A37" s="19" t="s">
        <v>70</v>
      </c>
      <c r="B37" s="38">
        <f>B28+B29+B31+B32+B33+B34+B35+B36</f>
        <v>0</v>
      </c>
      <c r="C37" s="57">
        <f>C33</f>
        <v>0</v>
      </c>
      <c r="D37" s="38">
        <f t="shared" ref="D37" si="10">D28+D29+D31+D32+D33+D34+D35+D36</f>
        <v>0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4000</v>
      </c>
      <c r="H38" s="24"/>
      <c r="I38" s="38">
        <f>SUM(G38:H38)</f>
        <v>4000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/>
      <c r="H39" s="24"/>
      <c r="I39" s="38">
        <f t="shared" ref="I39:I44" si="11">SUM(G39:H39)</f>
        <v>0</v>
      </c>
    </row>
    <row r="40" spans="1:9" x14ac:dyDescent="0.35">
      <c r="A40" s="19" t="s">
        <v>222</v>
      </c>
      <c r="B40" s="65">
        <v>424221</v>
      </c>
      <c r="C40" s="65"/>
      <c r="D40" s="38">
        <f>SUM(B40:C40)</f>
        <v>424221</v>
      </c>
      <c r="E40" s="19"/>
      <c r="F40" s="19" t="s">
        <v>114</v>
      </c>
      <c r="G40" s="65"/>
      <c r="H40" s="24"/>
      <c r="I40" s="38">
        <f t="shared" si="11"/>
        <v>0</v>
      </c>
    </row>
    <row r="41" spans="1:9" x14ac:dyDescent="0.35">
      <c r="A41" s="19" t="s">
        <v>73</v>
      </c>
      <c r="B41" s="65"/>
      <c r="C41" s="24"/>
      <c r="D41" s="38">
        <f t="shared" ref="D41:D44" si="12">SUM(B41:C41)</f>
        <v>0</v>
      </c>
      <c r="E41" s="19"/>
      <c r="F41" s="19" t="s">
        <v>115</v>
      </c>
      <c r="G41" s="65"/>
      <c r="H41" s="24"/>
      <c r="I41" s="38">
        <f t="shared" si="11"/>
        <v>0</v>
      </c>
    </row>
    <row r="42" spans="1:9" x14ac:dyDescent="0.35">
      <c r="A42" s="19" t="s">
        <v>74</v>
      </c>
      <c r="B42" s="65"/>
      <c r="C42" s="24"/>
      <c r="D42" s="38">
        <f t="shared" si="12"/>
        <v>0</v>
      </c>
      <c r="E42" s="19"/>
      <c r="F42" s="19" t="s">
        <v>116</v>
      </c>
      <c r="G42" s="65"/>
      <c r="H42" s="24"/>
      <c r="I42" s="38">
        <f t="shared" si="11"/>
        <v>0</v>
      </c>
    </row>
    <row r="43" spans="1:9" x14ac:dyDescent="0.35">
      <c r="A43" s="19" t="s">
        <v>75</v>
      </c>
      <c r="B43" s="65"/>
      <c r="C43" s="24"/>
      <c r="D43" s="38">
        <f t="shared" si="12"/>
        <v>0</v>
      </c>
      <c r="E43" s="19"/>
      <c r="F43" s="19" t="s">
        <v>117</v>
      </c>
      <c r="G43" s="65"/>
      <c r="H43" s="24"/>
      <c r="I43" s="38">
        <f t="shared" si="11"/>
        <v>0</v>
      </c>
    </row>
    <row r="44" spans="1:9" x14ac:dyDescent="0.35">
      <c r="A44" s="19" t="s">
        <v>126</v>
      </c>
      <c r="B44" s="66">
        <v>-282248</v>
      </c>
      <c r="C44" s="66"/>
      <c r="D44" s="39">
        <f t="shared" si="12"/>
        <v>-282248</v>
      </c>
      <c r="E44" s="19"/>
      <c r="F44" s="19" t="s">
        <v>207</v>
      </c>
      <c r="G44" s="66">
        <v>282745</v>
      </c>
      <c r="H44" s="83">
        <f>-1*H36</f>
        <v>0</v>
      </c>
      <c r="I44" s="39">
        <f t="shared" si="11"/>
        <v>282745</v>
      </c>
    </row>
    <row r="45" spans="1:9" x14ac:dyDescent="0.35">
      <c r="A45" s="19" t="s">
        <v>76</v>
      </c>
      <c r="B45" s="38">
        <f>B40+B41+B42+B43+B44</f>
        <v>141973</v>
      </c>
      <c r="C45" s="38">
        <f t="shared" ref="C45:D45" si="13">C40+C41+C42+C43+C44</f>
        <v>0</v>
      </c>
      <c r="D45" s="38">
        <f t="shared" si="13"/>
        <v>141973</v>
      </c>
      <c r="E45" s="19"/>
      <c r="F45" s="19" t="s">
        <v>119</v>
      </c>
      <c r="G45" s="38">
        <f>SUM(G38:G44)</f>
        <v>286745</v>
      </c>
      <c r="H45" s="56">
        <f t="shared" ref="H45:I45" si="14">SUM(H38:H44)</f>
        <v>0</v>
      </c>
      <c r="I45" s="38">
        <f t="shared" si="14"/>
        <v>286745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290436</v>
      </c>
      <c r="C47" s="40">
        <f t="shared" ref="C47:D47" si="15">C24+C37+C45</f>
        <v>0</v>
      </c>
      <c r="D47" s="40">
        <f t="shared" si="15"/>
        <v>290436</v>
      </c>
      <c r="E47" s="19"/>
      <c r="F47" s="23" t="s">
        <v>120</v>
      </c>
      <c r="G47" s="40">
        <f>G19+G31+G36+G45</f>
        <v>290436</v>
      </c>
      <c r="H47" s="40">
        <f t="shared" ref="H47:I47" si="16">H19+H31+H36+H45</f>
        <v>0</v>
      </c>
      <c r="I47" s="40">
        <f t="shared" si="16"/>
        <v>290436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electLockedCells="1"/>
  <pageMargins left="0.7" right="0.7" top="0.75" bottom="0.75" header="0.3" footer="0.3"/>
  <pageSetup scale="60" orientation="landscape" r:id="rId1"/>
  <headerFooter>
    <oddHeader>&amp;L&amp;"-,Bold"2014 State USF Petition Filing requirement - WAC 480-123-110 (e)
Network Access Services Revenue
Prior and Current Year</oddHeader>
    <oddFooter>&amp;LPETITION OF HAT ISLAND TELEPHONE COMPANY TO RECEIVE SUPPORT 
FROM THE STATE UNIVERSAL COMMUNICATIONS SERVICES 
PROGRAM - EXHIBIT 4 -2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view="pageLayout" topLeftCell="A28" zoomScaleNormal="100" workbookViewId="0">
      <selection activeCell="B30" sqref="B30"/>
    </sheetView>
  </sheetViews>
  <sheetFormatPr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2" spans="1:7" x14ac:dyDescent="0.35">
      <c r="A2" t="s">
        <v>226</v>
      </c>
    </row>
    <row r="3" spans="1:7" x14ac:dyDescent="0.35">
      <c r="A3" s="74" t="s">
        <v>229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108002</v>
      </c>
      <c r="C10" s="38">
        <f>'PartABalance Sheet(CY) '!D9</f>
        <v>115855</v>
      </c>
      <c r="D10" s="19"/>
      <c r="E10" s="19" t="s">
        <v>83</v>
      </c>
      <c r="F10" s="38">
        <f>'PartABalance Sheet(PY)'!I10</f>
        <v>5048</v>
      </c>
      <c r="G10" s="38">
        <f>'PartABalance Sheet(CY) '!I9</f>
        <v>970</v>
      </c>
    </row>
    <row r="11" spans="1:7" x14ac:dyDescent="0.3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0</v>
      </c>
      <c r="G12" s="38">
        <f>'PartABalance Sheet(CY) '!I11</f>
        <v>0</v>
      </c>
    </row>
    <row r="13" spans="1:7" x14ac:dyDescent="0.35">
      <c r="A13" s="19" t="s">
        <v>49</v>
      </c>
      <c r="B13" s="38">
        <f>'PartABalance Sheet(PY)'!D13</f>
        <v>1428</v>
      </c>
      <c r="C13" s="38">
        <f>'PartABalance Sheet(CY) '!D12</f>
        <v>3271</v>
      </c>
      <c r="D13" s="19"/>
      <c r="E13" s="19" t="s">
        <v>88</v>
      </c>
      <c r="F13" s="38">
        <f>'PartABalance Sheet(PY)'!I13</f>
        <v>0</v>
      </c>
      <c r="G13" s="38">
        <f>'PartABalance Sheet(CY) '!I12</f>
        <v>0</v>
      </c>
    </row>
    <row r="14" spans="1:7" x14ac:dyDescent="0.35">
      <c r="A14" s="19" t="s">
        <v>52</v>
      </c>
      <c r="B14" s="38">
        <f>'PartABalance Sheet(PY)'!D14</f>
        <v>33071</v>
      </c>
      <c r="C14" s="38">
        <f>'PartABalance Sheet(CY) '!D13</f>
        <v>28402</v>
      </c>
      <c r="D14" s="19"/>
      <c r="E14" s="19" t="s">
        <v>89</v>
      </c>
      <c r="F14" s="38">
        <f>'PartABalance Sheet(PY)'!I14</f>
        <v>0</v>
      </c>
      <c r="G14" s="38">
        <f>'PartABalance Sheet(CY) '!I13</f>
        <v>0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35">
      <c r="A17" s="19" t="s">
        <v>49</v>
      </c>
      <c r="B17" s="38">
        <f>'PartABalance Sheet(PY)'!D17</f>
        <v>0</v>
      </c>
      <c r="C17" s="38">
        <f>'PartABalance Sheet(CY) '!D16</f>
        <v>0</v>
      </c>
      <c r="D17" s="19"/>
      <c r="E17" s="19" t="s">
        <v>92</v>
      </c>
      <c r="F17" s="38">
        <f>'PartABalance Sheet(PY)'!I17</f>
        <v>0</v>
      </c>
      <c r="G17" s="38">
        <f>'PartABalance Sheet(CY) '!I16</f>
        <v>0</v>
      </c>
    </row>
    <row r="18" spans="1:7" x14ac:dyDescent="0.35">
      <c r="A18" s="19" t="s">
        <v>52</v>
      </c>
      <c r="B18" s="38">
        <f>'PartABalance Sheet(PY)'!D18</f>
        <v>0</v>
      </c>
      <c r="C18" s="38">
        <f>'PartABalance Sheet(CY) '!D17</f>
        <v>0</v>
      </c>
      <c r="D18" s="19"/>
      <c r="E18" s="19" t="s">
        <v>93</v>
      </c>
      <c r="F18" s="38">
        <f>'PartABalance Sheet(PY)'!I18</f>
        <v>-1058</v>
      </c>
      <c r="G18" s="38">
        <f>'PartABalance Sheet(CY) '!I17</f>
        <v>2721</v>
      </c>
    </row>
    <row r="19" spans="1:7" x14ac:dyDescent="0.3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0</v>
      </c>
      <c r="G19" s="39">
        <f>'PartABalance Sheet(CY) '!I18</f>
        <v>0</v>
      </c>
    </row>
    <row r="20" spans="1:7" x14ac:dyDescent="0.3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3990</v>
      </c>
      <c r="G20" s="41">
        <f>SUM(G10:G19)</f>
        <v>3691</v>
      </c>
    </row>
    <row r="21" spans="1:7" x14ac:dyDescent="0.35">
      <c r="A21" s="19" t="s">
        <v>54</v>
      </c>
      <c r="B21" s="38">
        <f>'PartABalance Sheet(PY)'!D21</f>
        <v>0</v>
      </c>
      <c r="C21" s="38">
        <f>'PartABalance Sheet(CY) '!D20</f>
        <v>0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0</v>
      </c>
      <c r="C22" s="38">
        <f>'PartABalance Sheet(CY) '!D21</f>
        <v>0</v>
      </c>
      <c r="D22" s="19"/>
      <c r="E22" s="19" t="s">
        <v>97</v>
      </c>
      <c r="F22" s="38">
        <f>'PartABalance Sheet(PY)'!I22</f>
        <v>0</v>
      </c>
      <c r="G22" s="38">
        <f>'PartABalance Sheet(CY) '!I21</f>
        <v>0</v>
      </c>
    </row>
    <row r="23" spans="1:7" x14ac:dyDescent="0.35">
      <c r="A23" s="19" t="s">
        <v>56</v>
      </c>
      <c r="B23" s="38">
        <f>'PartABalance Sheet(PY)'!D23</f>
        <v>882</v>
      </c>
      <c r="C23" s="38">
        <f>'PartABalance Sheet(CY) '!D22</f>
        <v>935</v>
      </c>
      <c r="D23" s="19"/>
      <c r="E23" s="19" t="s">
        <v>98</v>
      </c>
      <c r="F23" s="38">
        <f>'PartABalance Sheet(PY)'!I23</f>
        <v>0</v>
      </c>
      <c r="G23" s="38">
        <f>'PartABalance Sheet(CY) '!I22</f>
        <v>0</v>
      </c>
    </row>
    <row r="24" spans="1:7" x14ac:dyDescent="0.35">
      <c r="A24" s="19" t="s">
        <v>57</v>
      </c>
      <c r="B24" s="39">
        <f>'PartABalance Sheet(PY)'!D24</f>
        <v>0</v>
      </c>
      <c r="C24" s="39">
        <f>'PartABalance Sheet(CY) '!D23</f>
        <v>0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35">
      <c r="A25" s="19" t="s">
        <v>46</v>
      </c>
      <c r="B25" s="38">
        <f>B10+B11+B13+B14+B15+B17+B18+B19+B20+B21+B22+B23+B24</f>
        <v>143383</v>
      </c>
      <c r="C25" s="38">
        <f>C10+C11+C13+C14+C15+C17+C18+C19+C20+C21+C22+C23+C24</f>
        <v>148463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3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0</v>
      </c>
      <c r="G32" s="38">
        <f>SUM(G22:G31)</f>
        <v>0</v>
      </c>
    </row>
    <row r="33" spans="1:7" x14ac:dyDescent="0.35">
      <c r="A33" s="19" t="s">
        <v>63</v>
      </c>
      <c r="B33" s="38">
        <f>'PartABalance Sheet(PY)'!D33</f>
        <v>0</v>
      </c>
      <c r="C33" s="38">
        <f>'PartABalance Sheet(CY) '!D32</f>
        <v>0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0</v>
      </c>
      <c r="C34" s="38">
        <f>'PartABalance Sheet(CY) '!D33</f>
        <v>0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35">
      <c r="A35" s="19" t="s">
        <v>67</v>
      </c>
      <c r="B35" s="38">
        <f>'PartABalance Sheet(PY)'!D35</f>
        <v>0</v>
      </c>
      <c r="C35" s="38">
        <f>'PartABalance Sheet(CY) '!D34</f>
        <v>0</v>
      </c>
      <c r="D35" s="19"/>
      <c r="E35" s="19" t="s">
        <v>128</v>
      </c>
      <c r="F35" s="38">
        <f>'PartABalance Sheet(PY)'!I35</f>
        <v>0</v>
      </c>
      <c r="G35" s="38">
        <f>'PartABalance Sheet(CY) '!I34</f>
        <v>0</v>
      </c>
    </row>
    <row r="36" spans="1:7" x14ac:dyDescent="0.35">
      <c r="A36" s="19" t="s">
        <v>68</v>
      </c>
      <c r="B36" s="38">
        <f>'PartABalance Sheet(PY)'!D36</f>
        <v>0</v>
      </c>
      <c r="C36" s="38">
        <f>'PartABalance Sheet(CY) '!D35</f>
        <v>0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0</v>
      </c>
      <c r="G37" s="38">
        <f>SUM(G34:G36)</f>
        <v>0</v>
      </c>
    </row>
    <row r="38" spans="1:7" x14ac:dyDescent="0.35">
      <c r="A38" s="19" t="s">
        <v>70</v>
      </c>
      <c r="B38" s="38">
        <f>B29+B30+B32+B33+B34+B35+B36+B37</f>
        <v>0</v>
      </c>
      <c r="C38" s="38">
        <f>C29+C30+C32+C33+C34+C35+C36+C37</f>
        <v>0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4000</v>
      </c>
      <c r="G39" s="38">
        <f>'PartABalance Sheet(CY) '!I38</f>
        <v>4000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0</v>
      </c>
      <c r="G40" s="38">
        <f>'PartABalance Sheet(CY) '!I39</f>
        <v>0</v>
      </c>
    </row>
    <row r="41" spans="1:7" x14ac:dyDescent="0.35">
      <c r="A41" s="19" t="s">
        <v>72</v>
      </c>
      <c r="B41" s="38">
        <f>'PartABalance Sheet(PY)'!D41</f>
        <v>429021</v>
      </c>
      <c r="C41" s="38">
        <f>'PartABalance Sheet(CY) '!D40</f>
        <v>424221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0</v>
      </c>
      <c r="C43" s="38">
        <f>'PartABalance Sheet(CY) '!D42</f>
        <v>0</v>
      </c>
      <c r="D43" s="19"/>
      <c r="E43" s="19" t="s">
        <v>116</v>
      </c>
      <c r="F43" s="38">
        <f>'PartABalance Sheet(PY)'!I43</f>
        <v>0</v>
      </c>
      <c r="G43" s="38">
        <f>'PartABalance Sheet(CY) '!I42</f>
        <v>0</v>
      </c>
    </row>
    <row r="44" spans="1:7" x14ac:dyDescent="0.3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-266084</v>
      </c>
      <c r="C45" s="39">
        <f>'PartABalance Sheet(CY) '!D44</f>
        <v>-282248</v>
      </c>
      <c r="D45" s="19"/>
      <c r="E45" s="19" t="s">
        <v>118</v>
      </c>
      <c r="F45" s="39">
        <f>'PartABalance Sheet(PY)'!I45</f>
        <v>298330</v>
      </c>
      <c r="G45" s="39">
        <f>'PartABalance Sheet(CY) '!I44</f>
        <v>282745</v>
      </c>
    </row>
    <row r="46" spans="1:7" x14ac:dyDescent="0.35">
      <c r="A46" s="19" t="s">
        <v>76</v>
      </c>
      <c r="B46" s="38">
        <f>SUM(B41:B45)</f>
        <v>162937</v>
      </c>
      <c r="C46" s="38">
        <f>SUM(C41:C45)</f>
        <v>141973</v>
      </c>
      <c r="D46" s="19"/>
      <c r="E46" s="19" t="s">
        <v>119</v>
      </c>
      <c r="F46" s="38">
        <f>SUM(F39:F45)</f>
        <v>302330</v>
      </c>
      <c r="G46" s="38">
        <f>SUM(G39:G45)</f>
        <v>286745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306320</v>
      </c>
      <c r="C48" s="40">
        <f>C25+C38+C46</f>
        <v>290436</v>
      </c>
      <c r="D48" s="19"/>
      <c r="E48" s="23" t="s">
        <v>120</v>
      </c>
      <c r="F48" s="40">
        <f>F20+F32+F37+F46</f>
        <v>306320</v>
      </c>
      <c r="G48" s="40">
        <f>G20+G32+G37+G46</f>
        <v>290436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electLockedCells="1"/>
  <pageMargins left="0.7" right="0.7" top="0.75" bottom="0.75" header="0.3" footer="0.3"/>
  <pageSetup scale="60" orientation="landscape" r:id="rId1"/>
  <headerFooter>
    <oddHeader>&amp;L&amp;"-,Bold"2014 State USF Petition Filing requirement - WAC 480-123-110 (e)
Network Access Services Revenue
Prior and Current Year</oddHeader>
    <oddFooter>&amp;LPETITION OF HAT ISLAND TELEPHONE COMPANY TO RECEIVE SUPPORT 
FROM THE STATE UNIVERSAL COMMUNICATIONS SERVICES 
PROGRAM - EXHIBIT 4 -3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view="pageLayout" topLeftCell="A25" zoomScaleNormal="100" workbookViewId="0">
      <selection activeCell="B30" sqref="B30"/>
    </sheetView>
  </sheetViews>
  <sheetFormatPr defaultRowHeight="14.5" x14ac:dyDescent="0.35"/>
  <cols>
    <col min="1" max="1" width="52.26953125" customWidth="1"/>
    <col min="2" max="2" width="6.26953125" customWidth="1"/>
    <col min="3" max="5" width="13.81640625" customWidth="1"/>
  </cols>
  <sheetData>
    <row r="2" spans="1:5" x14ac:dyDescent="0.35">
      <c r="A2" t="s">
        <v>226</v>
      </c>
    </row>
    <row r="3" spans="1:5" x14ac:dyDescent="0.35">
      <c r="A3" s="74" t="s">
        <v>229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5">
        <f>'PartABalance Sheet (Summary)'!B41</f>
        <v>429021</v>
      </c>
      <c r="D10" s="75">
        <f>'PartABalance Sheet (Summary)'!C41</f>
        <v>424221</v>
      </c>
      <c r="E10" s="75">
        <f>(C10+D10)/2</f>
        <v>426621</v>
      </c>
    </row>
    <row r="11" spans="1:5" x14ac:dyDescent="0.3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35">
      <c r="A12" s="19" t="s">
        <v>143</v>
      </c>
      <c r="B12" s="11">
        <v>22</v>
      </c>
      <c r="C12" s="75">
        <f>'PartABalance Sheet (Summary)'!B45</f>
        <v>-266084</v>
      </c>
      <c r="D12" s="75">
        <f>'PartABalance Sheet (Summary)'!C45</f>
        <v>-282248</v>
      </c>
      <c r="E12" s="75">
        <f t="shared" ref="E12:E15" si="0">(C12+D12)/2</f>
        <v>-274166</v>
      </c>
    </row>
    <row r="13" spans="1:5" x14ac:dyDescent="0.35">
      <c r="A13" s="19" t="s">
        <v>142</v>
      </c>
      <c r="B13" s="11">
        <v>6</v>
      </c>
      <c r="C13" s="75">
        <f>'PartABalance Sheet (Summary)'!B21</f>
        <v>0</v>
      </c>
      <c r="D13" s="75">
        <f>'PartABalance Sheet (Summary)'!C21</f>
        <v>0</v>
      </c>
      <c r="E13" s="75">
        <f t="shared" si="0"/>
        <v>0</v>
      </c>
    </row>
    <row r="14" spans="1:5" x14ac:dyDescent="0.35">
      <c r="A14" s="19" t="s">
        <v>144</v>
      </c>
      <c r="B14" s="19"/>
      <c r="C14" s="65"/>
      <c r="D14" s="65"/>
      <c r="E14" s="65">
        <f t="shared" si="0"/>
        <v>0</v>
      </c>
    </row>
    <row r="15" spans="1:5" ht="15" thickBot="1" x14ac:dyDescent="0.4">
      <c r="A15" s="19" t="s">
        <v>213</v>
      </c>
      <c r="B15" s="19"/>
      <c r="C15" s="81">
        <f>SUM(C10:C14)</f>
        <v>162937</v>
      </c>
      <c r="D15" s="81">
        <f>SUM(D10:D14)</f>
        <v>141973</v>
      </c>
      <c r="E15" s="82">
        <f t="shared" si="0"/>
        <v>152455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electLockedCells="1"/>
  <pageMargins left="0.7" right="0.7" top="0.75" bottom="0.75" header="0.3" footer="0.3"/>
  <pageSetup scale="60" orientation="landscape" r:id="rId1"/>
  <headerFooter>
    <oddHeader>&amp;L&amp;"-,Bold"2014 State USF Petition Filing requirement - WAC 480-123-110 (e)
Network Access Services Revenue
Prior and Current Year</oddHeader>
    <oddFooter>&amp;LPETITION OF HAT ISLAND TELEPHONE COMPANY TO RECEIVE SUPPORT 
FROM THE STATE UNIVERSAL COMMUNICATIONS SERVICES 
PROGRAM - EXHIBIT 4 -4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view="pageLayout" topLeftCell="A43" zoomScaleNormal="100" workbookViewId="0">
      <selection activeCell="B30" sqref="B30"/>
    </sheetView>
  </sheetViews>
  <sheetFormatPr defaultRowHeight="14.5" x14ac:dyDescent="0.35"/>
  <cols>
    <col min="1" max="1" width="52.26953125" customWidth="1"/>
    <col min="2" max="4" width="13.81640625" customWidth="1"/>
  </cols>
  <sheetData>
    <row r="2" spans="1:5" x14ac:dyDescent="0.35">
      <c r="A2" t="s">
        <v>226</v>
      </c>
    </row>
    <row r="3" spans="1:5" x14ac:dyDescent="0.35">
      <c r="A3" s="74" t="s">
        <v>229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v>55</v>
      </c>
      <c r="C10" s="65">
        <v>54</v>
      </c>
      <c r="D10" s="38">
        <f>C10-B10</f>
        <v>-1</v>
      </c>
      <c r="E10" s="44">
        <f>D10/B10</f>
        <v>-1.8181818181818181E-2</v>
      </c>
    </row>
    <row r="11" spans="1:5" x14ac:dyDescent="0.35">
      <c r="A11" s="19" t="s">
        <v>153</v>
      </c>
      <c r="B11" s="65">
        <v>11</v>
      </c>
      <c r="C11" s="65">
        <v>11</v>
      </c>
      <c r="D11" s="38">
        <f>C11-B11</f>
        <v>0</v>
      </c>
      <c r="E11" s="44">
        <f t="shared" ref="E11:E12" si="0">D11/B11</f>
        <v>0</v>
      </c>
    </row>
    <row r="12" spans="1:5" ht="15" thickBot="1" x14ac:dyDescent="0.4">
      <c r="A12" s="19" t="s">
        <v>154</v>
      </c>
      <c r="B12" s="40">
        <f>SUM(B10:B11)</f>
        <v>66</v>
      </c>
      <c r="C12" s="40">
        <f t="shared" ref="C12:D12" si="1">SUM(C10:C11)</f>
        <v>65</v>
      </c>
      <c r="D12" s="40">
        <f t="shared" si="1"/>
        <v>-1</v>
      </c>
      <c r="E12" s="45">
        <f t="shared" si="0"/>
        <v>-1.5151515151515152E-2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v>45</v>
      </c>
      <c r="C18" s="68">
        <v>46</v>
      </c>
      <c r="D18" s="40">
        <f>C18-B18</f>
        <v>1</v>
      </c>
      <c r="E18" s="45">
        <f>D18/B18</f>
        <v>2.2222222222222223E-2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84"/>
      <c r="C24" s="84"/>
      <c r="D24" s="43"/>
      <c r="E24" s="15"/>
    </row>
    <row r="25" spans="1:5" ht="15" thickBot="1" x14ac:dyDescent="0.4">
      <c r="A25" s="19" t="s">
        <v>156</v>
      </c>
      <c r="B25" s="68">
        <v>6893</v>
      </c>
      <c r="C25" s="68">
        <v>0</v>
      </c>
      <c r="D25" s="40">
        <f>C25-B25</f>
        <v>-6893</v>
      </c>
      <c r="E25" s="45">
        <f>D25/B25</f>
        <v>-1</v>
      </c>
    </row>
    <row r="26" spans="1:5" ht="15" thickTop="1" x14ac:dyDescent="0.35">
      <c r="A26" s="21"/>
      <c r="B26" s="30"/>
      <c r="C26" s="30"/>
      <c r="D26" s="30"/>
      <c r="E26" s="16"/>
    </row>
  </sheetData>
  <sheetProtection selectLockedCells="1"/>
  <pageMargins left="0.7" right="0.7" top="0.75" bottom="0.75" header="0.3" footer="0.3"/>
  <pageSetup scale="60" orientation="portrait" r:id="rId1"/>
  <headerFooter>
    <oddHeader>&amp;L&amp;"-,Bold"2014 State USF Petition Filing requirement - WAC 480-123-110 (e)
Network Access Services Revenue
Prior and Current Year</oddHeader>
    <oddFooter>&amp;LPETITION OF HAT ISLAND TELEPHONE COMPANY TO RECEIVE SUPPORT 
FROM THE STATE UNIVERSAL COMMUNICATIONS SERVICES 
PROGRAM - EXHIBIT 4 -5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Layout" topLeftCell="A37" zoomScaleNormal="100" workbookViewId="0">
      <selection activeCell="B30" sqref="B30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4" spans="1:5" x14ac:dyDescent="0.35">
      <c r="B4" t="s">
        <v>226</v>
      </c>
    </row>
    <row r="5" spans="1:5" x14ac:dyDescent="0.35">
      <c r="B5" s="74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9">
        <v>19177</v>
      </c>
      <c r="D11" s="33"/>
      <c r="E11" s="38">
        <f>SUM(C11:D11)</f>
        <v>19177</v>
      </c>
    </row>
    <row r="12" spans="1:5" x14ac:dyDescent="0.35">
      <c r="A12" s="11">
        <v>2</v>
      </c>
      <c r="B12" s="19" t="s">
        <v>5</v>
      </c>
      <c r="C12" s="65">
        <v>23972</v>
      </c>
      <c r="D12" s="24"/>
      <c r="E12" s="38">
        <f t="shared" ref="E12:E16" si="0">SUM(C12:D12)</f>
        <v>23972</v>
      </c>
    </row>
    <row r="13" spans="1:5" x14ac:dyDescent="0.35">
      <c r="A13" s="11">
        <v>3</v>
      </c>
      <c r="B13" s="19" t="s">
        <v>6</v>
      </c>
      <c r="C13" s="65"/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2125</v>
      </c>
      <c r="D14" s="65"/>
      <c r="E14" s="38">
        <f t="shared" si="0"/>
        <v>2125</v>
      </c>
    </row>
    <row r="15" spans="1:5" x14ac:dyDescent="0.35">
      <c r="A15" s="11">
        <v>5</v>
      </c>
      <c r="B15" s="19" t="s">
        <v>8</v>
      </c>
      <c r="C15" s="65">
        <v>23028</v>
      </c>
      <c r="D15" s="65"/>
      <c r="E15" s="38">
        <f t="shared" si="0"/>
        <v>23028</v>
      </c>
    </row>
    <row r="16" spans="1:5" x14ac:dyDescent="0.35">
      <c r="A16" s="11">
        <v>6</v>
      </c>
      <c r="B16" s="19" t="s">
        <v>182</v>
      </c>
      <c r="C16" s="65"/>
      <c r="D16" s="65"/>
      <c r="E16" s="38">
        <f t="shared" si="0"/>
        <v>0</v>
      </c>
    </row>
    <row r="17" spans="1:6" x14ac:dyDescent="0.35">
      <c r="A17" s="11">
        <v>7</v>
      </c>
      <c r="B17" s="23" t="s">
        <v>181</v>
      </c>
      <c r="C17" s="46">
        <f>SUM(C11:C16)</f>
        <v>68302</v>
      </c>
      <c r="D17" s="46">
        <f t="shared" ref="D17:E17" si="1">SUM(D11:D16)</f>
        <v>0</v>
      </c>
      <c r="E17" s="46">
        <f t="shared" si="1"/>
        <v>68302</v>
      </c>
      <c r="F17" s="1"/>
    </row>
    <row r="18" spans="1:6" x14ac:dyDescent="0.35">
      <c r="A18" s="11">
        <v>8</v>
      </c>
      <c r="B18" s="19" t="s">
        <v>9</v>
      </c>
      <c r="C18" s="65">
        <v>13846</v>
      </c>
      <c r="D18" s="65"/>
      <c r="E18" s="47">
        <f>SUM(C18:D18)</f>
        <v>13846</v>
      </c>
    </row>
    <row r="19" spans="1:6" x14ac:dyDescent="0.35">
      <c r="A19" s="11">
        <v>9</v>
      </c>
      <c r="B19" s="19" t="s">
        <v>44</v>
      </c>
      <c r="C19" s="65">
        <v>9185</v>
      </c>
      <c r="D19" s="65"/>
      <c r="E19" s="47">
        <f t="shared" ref="E19:E24" si="2">SUM(C19:D19)</f>
        <v>9185</v>
      </c>
    </row>
    <row r="20" spans="1:6" x14ac:dyDescent="0.35">
      <c r="A20" s="11">
        <v>10</v>
      </c>
      <c r="B20" s="19" t="s">
        <v>10</v>
      </c>
      <c r="C20" s="65">
        <v>19640</v>
      </c>
      <c r="D20" s="65"/>
      <c r="E20" s="47">
        <f t="shared" si="2"/>
        <v>19640</v>
      </c>
    </row>
    <row r="21" spans="1:6" x14ac:dyDescent="0.35">
      <c r="A21" s="11">
        <v>11</v>
      </c>
      <c r="B21" s="19" t="s">
        <v>11</v>
      </c>
      <c r="C21" s="65"/>
      <c r="D21" s="65"/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10295</v>
      </c>
      <c r="D22" s="65"/>
      <c r="E22" s="47">
        <f t="shared" si="2"/>
        <v>10295</v>
      </c>
    </row>
    <row r="23" spans="1:6" x14ac:dyDescent="0.35">
      <c r="A23" s="11">
        <v>13</v>
      </c>
      <c r="B23" s="19" t="s">
        <v>13</v>
      </c>
      <c r="C23" s="65">
        <v>7951</v>
      </c>
      <c r="D23" s="65"/>
      <c r="E23" s="47">
        <f t="shared" si="2"/>
        <v>7951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7951</v>
      </c>
      <c r="D25" s="38">
        <f t="shared" ref="D25:E25" si="3">SUM(D23:D24)</f>
        <v>0</v>
      </c>
      <c r="E25" s="47">
        <f t="shared" si="3"/>
        <v>7951</v>
      </c>
    </row>
    <row r="26" spans="1:6" x14ac:dyDescent="0.35">
      <c r="A26" s="11">
        <v>14</v>
      </c>
      <c r="B26" s="23" t="s">
        <v>180</v>
      </c>
      <c r="C26" s="46">
        <f>C18+C19+C20+C21+C22+C25</f>
        <v>60917</v>
      </c>
      <c r="D26" s="46">
        <f t="shared" ref="D26:E26" si="4">D18+D19+D20+D21+D22+D25</f>
        <v>0</v>
      </c>
      <c r="E26" s="49">
        <f t="shared" si="4"/>
        <v>60917</v>
      </c>
      <c r="F26" s="1"/>
    </row>
    <row r="27" spans="1:6" x14ac:dyDescent="0.35">
      <c r="A27" s="11">
        <v>15</v>
      </c>
      <c r="B27" s="19" t="s">
        <v>18</v>
      </c>
      <c r="C27" s="38">
        <f>C17-C26</f>
        <v>7385</v>
      </c>
      <c r="D27" s="38">
        <f t="shared" ref="D27:E27" si="5">D17-D26</f>
        <v>0</v>
      </c>
      <c r="E27" s="38">
        <f t="shared" si="5"/>
        <v>7385</v>
      </c>
    </row>
    <row r="28" spans="1:6" x14ac:dyDescent="0.35">
      <c r="A28" s="11">
        <v>16</v>
      </c>
      <c r="B28" s="19" t="s">
        <v>184</v>
      </c>
      <c r="C28" s="65"/>
      <c r="D28" s="24"/>
      <c r="E28" s="38">
        <f>SUM(C28:D28)</f>
        <v>0</v>
      </c>
    </row>
    <row r="29" spans="1:6" x14ac:dyDescent="0.35">
      <c r="A29" s="11">
        <v>17</v>
      </c>
      <c r="B29" s="19" t="s">
        <v>14</v>
      </c>
      <c r="C29" s="65"/>
      <c r="D29" s="65"/>
      <c r="E29" s="38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/>
      <c r="D30" s="65"/>
      <c r="E30" s="38">
        <f t="shared" si="6"/>
        <v>0</v>
      </c>
    </row>
    <row r="31" spans="1:6" x14ac:dyDescent="0.35">
      <c r="A31" s="11">
        <v>19</v>
      </c>
      <c r="B31" s="19" t="s">
        <v>17</v>
      </c>
      <c r="C31" s="65">
        <v>2643</v>
      </c>
      <c r="D31" s="70"/>
      <c r="E31" s="38">
        <f t="shared" si="6"/>
        <v>2643</v>
      </c>
    </row>
    <row r="32" spans="1:6" x14ac:dyDescent="0.35">
      <c r="A32" s="11">
        <v>20</v>
      </c>
      <c r="B32" s="19" t="s">
        <v>16</v>
      </c>
      <c r="C32" s="43">
        <f>SUM(C29:C31)</f>
        <v>2643</v>
      </c>
      <c r="D32" s="43">
        <f t="shared" ref="D32:E32" si="7">SUM(D29:D31)</f>
        <v>0</v>
      </c>
      <c r="E32" s="50">
        <f t="shared" si="7"/>
        <v>2643</v>
      </c>
    </row>
    <row r="33" spans="1:5" x14ac:dyDescent="0.35">
      <c r="A33" s="11">
        <v>21</v>
      </c>
      <c r="B33" s="19" t="s">
        <v>27</v>
      </c>
      <c r="C33" s="43">
        <f>C27+C28-C32</f>
        <v>4742</v>
      </c>
      <c r="D33" s="43">
        <f>D27+D28-D32</f>
        <v>0</v>
      </c>
      <c r="E33" s="50">
        <f>E27+E28-E32</f>
        <v>4742</v>
      </c>
    </row>
    <row r="34" spans="1:5" x14ac:dyDescent="0.35">
      <c r="A34" s="11">
        <v>22</v>
      </c>
      <c r="B34" s="19" t="s">
        <v>19</v>
      </c>
      <c r="C34" s="65"/>
      <c r="D34" s="24"/>
      <c r="E34" s="38">
        <f>SUM(C34:D34)</f>
        <v>0</v>
      </c>
    </row>
    <row r="35" spans="1:5" x14ac:dyDescent="0.35">
      <c r="A35" s="11">
        <v>23</v>
      </c>
      <c r="B35" s="19" t="s">
        <v>20</v>
      </c>
      <c r="C35" s="65"/>
      <c r="D35" s="24"/>
      <c r="E35" s="38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/>
      <c r="D36" s="24"/>
      <c r="E36" s="38">
        <f t="shared" si="8"/>
        <v>0</v>
      </c>
    </row>
    <row r="37" spans="1:5" x14ac:dyDescent="0.35">
      <c r="A37" s="11">
        <v>25</v>
      </c>
      <c r="B37" s="19" t="s">
        <v>199</v>
      </c>
      <c r="C37" s="65"/>
      <c r="D37" s="24"/>
      <c r="E37" s="38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35">
      <c r="A39" s="11">
        <v>27</v>
      </c>
      <c r="B39" s="19" t="s">
        <v>23</v>
      </c>
      <c r="C39" s="65"/>
      <c r="D39" s="24"/>
      <c r="E39" s="38">
        <f>SUM(C39:D39)</f>
        <v>0</v>
      </c>
    </row>
    <row r="40" spans="1:5" x14ac:dyDescent="0.35">
      <c r="A40" s="11">
        <v>28</v>
      </c>
      <c r="B40" s="19" t="s">
        <v>24</v>
      </c>
      <c r="C40" s="65"/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/>
      <c r="D42" s="75">
        <f>-1*D33</f>
        <v>0</v>
      </c>
      <c r="E42" s="38">
        <f t="shared" si="10"/>
        <v>0</v>
      </c>
    </row>
    <row r="43" spans="1:5" x14ac:dyDescent="0.35">
      <c r="A43" s="11">
        <v>31</v>
      </c>
      <c r="B43" s="19" t="s">
        <v>26</v>
      </c>
      <c r="C43" s="43">
        <f>C33-C38+C39+C40+C41+C42</f>
        <v>4742</v>
      </c>
      <c r="D43" s="43">
        <f t="shared" ref="D43:E43" si="11">D33-D38+D39+D40+D41+D42</f>
        <v>0</v>
      </c>
      <c r="E43" s="50">
        <f t="shared" si="11"/>
        <v>4742</v>
      </c>
    </row>
    <row r="44" spans="1:5" x14ac:dyDescent="0.35">
      <c r="A44" s="11">
        <v>32</v>
      </c>
      <c r="B44" s="19" t="s">
        <v>28</v>
      </c>
      <c r="C44" s="65"/>
      <c r="D44" s="65"/>
      <c r="E44" s="38">
        <f>SUM(C44:D44)</f>
        <v>0</v>
      </c>
    </row>
    <row r="45" spans="1:5" x14ac:dyDescent="0.35">
      <c r="A45" s="11">
        <v>33</v>
      </c>
      <c r="B45" s="19" t="s">
        <v>29</v>
      </c>
      <c r="C45" s="65">
        <v>318588</v>
      </c>
      <c r="D45" s="24"/>
      <c r="E45" s="38">
        <f t="shared" ref="E45:E50" si="12">SUM(C45:D45)</f>
        <v>318588</v>
      </c>
    </row>
    <row r="46" spans="1:5" x14ac:dyDescent="0.35">
      <c r="A46" s="11">
        <v>34</v>
      </c>
      <c r="B46" s="19" t="s">
        <v>30</v>
      </c>
      <c r="C46" s="65"/>
      <c r="D46" s="24"/>
      <c r="E46" s="38">
        <f t="shared" si="12"/>
        <v>0</v>
      </c>
    </row>
    <row r="47" spans="1:5" x14ac:dyDescent="0.35">
      <c r="A47" s="11">
        <v>35</v>
      </c>
      <c r="B47" s="19" t="s">
        <v>31</v>
      </c>
      <c r="C47" s="65">
        <v>25000</v>
      </c>
      <c r="D47" s="24"/>
      <c r="E47" s="38">
        <f t="shared" si="12"/>
        <v>25000</v>
      </c>
    </row>
    <row r="48" spans="1:5" x14ac:dyDescent="0.35">
      <c r="A48" s="11">
        <v>36</v>
      </c>
      <c r="B48" s="19" t="s">
        <v>32</v>
      </c>
      <c r="C48" s="65"/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/>
      <c r="D49" s="24"/>
      <c r="E49" s="38">
        <f t="shared" si="12"/>
        <v>0</v>
      </c>
    </row>
    <row r="50" spans="1:5" x14ac:dyDescent="0.35">
      <c r="A50" s="11">
        <v>38</v>
      </c>
      <c r="B50" s="19" t="s">
        <v>34</v>
      </c>
      <c r="C50" s="65"/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298330</v>
      </c>
      <c r="D51" s="51">
        <f t="shared" ref="D51:E51" si="13">(D43+D45+D46)-(D47+D48+D49+D50)</f>
        <v>0</v>
      </c>
      <c r="E51" s="50">
        <f t="shared" si="13"/>
        <v>298330</v>
      </c>
    </row>
    <row r="52" spans="1:5" x14ac:dyDescent="0.35">
      <c r="A52" s="11">
        <v>40</v>
      </c>
      <c r="B52" s="19" t="s">
        <v>36</v>
      </c>
      <c r="C52" s="65"/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/>
      <c r="D56" s="24"/>
      <c r="E56" s="38">
        <f>C56</f>
        <v>0</v>
      </c>
    </row>
    <row r="57" spans="1:5" x14ac:dyDescent="0.35">
      <c r="A57" s="11">
        <v>45</v>
      </c>
      <c r="B57" s="19" t="s">
        <v>40</v>
      </c>
      <c r="C57" s="58">
        <f>((C26+C32-C20-C21)/C17)</f>
        <v>0.64302655851951629</v>
      </c>
      <c r="D57" s="58" t="e">
        <f>((D26+D32-D20-D21)/D17)</f>
        <v>#DIV/0!</v>
      </c>
      <c r="E57" s="58">
        <f>((E26+E32-E20-E21)/E17)</f>
        <v>0.64302655851951629</v>
      </c>
    </row>
    <row r="58" spans="1:5" x14ac:dyDescent="0.35">
      <c r="A58" s="11">
        <v>46</v>
      </c>
      <c r="B58" s="19" t="s">
        <v>41</v>
      </c>
      <c r="C58" s="58">
        <f>((C26+C32+C38)/C17)</f>
        <v>0.93057304324909962</v>
      </c>
      <c r="D58" s="58" t="e">
        <f>((D26+D32+D38)/D17)</f>
        <v>#DIV/0!</v>
      </c>
      <c r="E58" s="58">
        <f>((E26+E32+E38)/E17)</f>
        <v>0.93057304324909962</v>
      </c>
    </row>
    <row r="59" spans="1:5" x14ac:dyDescent="0.35">
      <c r="A59" s="11">
        <v>47</v>
      </c>
      <c r="B59" s="19" t="s">
        <v>42</v>
      </c>
      <c r="C59" s="58" t="e">
        <f>((C43+C38)/C38)</f>
        <v>#DIV/0!</v>
      </c>
      <c r="D59" s="58" t="e">
        <f t="shared" ref="D59:E59" si="16">((D43+D38)/D38)</f>
        <v>#DIV/0!</v>
      </c>
      <c r="E59" s="58" t="e">
        <f t="shared" si="16"/>
        <v>#DIV/0!</v>
      </c>
    </row>
    <row r="60" spans="1:5" x14ac:dyDescent="0.35">
      <c r="A60" s="11">
        <v>48</v>
      </c>
      <c r="B60" s="19" t="s">
        <v>43</v>
      </c>
      <c r="C60" s="58" t="e">
        <f>(C43+C38+C20+C21)/C56</f>
        <v>#DIV/0!</v>
      </c>
      <c r="D60" s="58" t="e">
        <f t="shared" ref="D60:E60" si="17">(D43+D38+D20+D21)/D56</f>
        <v>#DIV/0!</v>
      </c>
      <c r="E60" s="58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electLockedCells="1"/>
  <pageMargins left="0.7" right="0.7" top="0.75" bottom="0.75" header="0.3" footer="0.3"/>
  <pageSetup scale="60" orientation="portrait" r:id="rId1"/>
  <headerFooter>
    <oddHeader>&amp;L&amp;"-,Bold"2014 State USF Petition Filing requirement - WAC 480-123-110 (e)
Network Access Services Revenue
Prior and Current Year</oddHeader>
    <oddFooter>&amp;LPETITION OF HAT ISLAND TELEPHONE COMPANY TO RECEIVE SUPPORT 
FROM THE STATE UNIVERSAL COMMUNICATIONS SERVICES 
PROGRAM - EXHIBIT 4 -6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view="pageLayout" topLeftCell="A43" zoomScaleNormal="100" workbookViewId="0">
      <selection activeCell="B30" sqref="B30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4" spans="1:5" x14ac:dyDescent="0.35">
      <c r="B4" t="s">
        <v>226</v>
      </c>
    </row>
    <row r="5" spans="1:5" x14ac:dyDescent="0.35">
      <c r="B5" s="74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19004</v>
      </c>
      <c r="D11" s="33"/>
      <c r="E11" s="38">
        <f>SUM(C11:D11)</f>
        <v>19004</v>
      </c>
    </row>
    <row r="12" spans="1:5" x14ac:dyDescent="0.35">
      <c r="A12" s="11">
        <v>2</v>
      </c>
      <c r="B12" s="19" t="s">
        <v>5</v>
      </c>
      <c r="C12" s="65">
        <v>25012</v>
      </c>
      <c r="D12" s="24"/>
      <c r="E12" s="38">
        <f t="shared" ref="E12:E16" si="0">SUM(C12:D12)</f>
        <v>25012</v>
      </c>
    </row>
    <row r="13" spans="1:5" x14ac:dyDescent="0.35">
      <c r="A13" s="11">
        <v>3</v>
      </c>
      <c r="B13" s="19" t="s">
        <v>6</v>
      </c>
      <c r="C13" s="65"/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2225</v>
      </c>
      <c r="D14" s="65"/>
      <c r="E14" s="38">
        <f t="shared" si="0"/>
        <v>2225</v>
      </c>
    </row>
    <row r="15" spans="1:5" x14ac:dyDescent="0.35">
      <c r="A15" s="11">
        <v>5</v>
      </c>
      <c r="B15" s="19" t="s">
        <v>8</v>
      </c>
      <c r="C15" s="65">
        <v>23290</v>
      </c>
      <c r="D15" s="65"/>
      <c r="E15" s="38">
        <f t="shared" si="0"/>
        <v>23290</v>
      </c>
    </row>
    <row r="16" spans="1:5" x14ac:dyDescent="0.35">
      <c r="A16" s="11">
        <v>6</v>
      </c>
      <c r="B16" s="19" t="s">
        <v>182</v>
      </c>
      <c r="C16" s="65">
        <v>71</v>
      </c>
      <c r="D16" s="65"/>
      <c r="E16" s="38">
        <f t="shared" si="0"/>
        <v>71</v>
      </c>
    </row>
    <row r="17" spans="1:6" x14ac:dyDescent="0.35">
      <c r="A17" s="11">
        <v>7</v>
      </c>
      <c r="B17" s="23" t="s">
        <v>181</v>
      </c>
      <c r="C17" s="46">
        <f>SUM(C11:C16)</f>
        <v>69602</v>
      </c>
      <c r="D17" s="52">
        <f t="shared" ref="D17:E17" si="1">SUM(D11:D16)</f>
        <v>0</v>
      </c>
      <c r="E17" s="49">
        <f t="shared" si="1"/>
        <v>69602</v>
      </c>
      <c r="F17" s="1"/>
    </row>
    <row r="18" spans="1:6" x14ac:dyDescent="0.35">
      <c r="A18" s="11">
        <v>8</v>
      </c>
      <c r="B18" s="19" t="s">
        <v>9</v>
      </c>
      <c r="C18" s="65">
        <v>19245</v>
      </c>
      <c r="D18" s="65"/>
      <c r="E18" s="47">
        <f>SUM(C18:D18)</f>
        <v>19245</v>
      </c>
    </row>
    <row r="19" spans="1:6" x14ac:dyDescent="0.35">
      <c r="A19" s="11">
        <v>9</v>
      </c>
      <c r="B19" s="19" t="s">
        <v>44</v>
      </c>
      <c r="C19" s="65">
        <v>11348</v>
      </c>
      <c r="D19" s="65"/>
      <c r="E19" s="47">
        <f t="shared" ref="E19:E24" si="2">SUM(C19:D19)</f>
        <v>11348</v>
      </c>
    </row>
    <row r="20" spans="1:6" x14ac:dyDescent="0.35">
      <c r="A20" s="11">
        <v>10</v>
      </c>
      <c r="B20" s="19" t="s">
        <v>10</v>
      </c>
      <c r="C20" s="65">
        <v>19764</v>
      </c>
      <c r="D20" s="65"/>
      <c r="E20" s="47">
        <f t="shared" si="2"/>
        <v>19764</v>
      </c>
    </row>
    <row r="21" spans="1:6" x14ac:dyDescent="0.35">
      <c r="A21" s="11">
        <v>11</v>
      </c>
      <c r="B21" s="19" t="s">
        <v>11</v>
      </c>
      <c r="C21" s="65"/>
      <c r="D21" s="65"/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7839</v>
      </c>
      <c r="D22" s="65"/>
      <c r="E22" s="47">
        <f t="shared" si="2"/>
        <v>7839</v>
      </c>
    </row>
    <row r="23" spans="1:6" x14ac:dyDescent="0.35">
      <c r="A23" s="11">
        <v>13</v>
      </c>
      <c r="B23" s="19" t="s">
        <v>13</v>
      </c>
      <c r="C23" s="65">
        <v>17504</v>
      </c>
      <c r="D23" s="65"/>
      <c r="E23" s="47">
        <f t="shared" si="2"/>
        <v>17504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17504</v>
      </c>
      <c r="D25" s="38">
        <f t="shared" ref="D25:E25" si="3">SUM(D23:D24)</f>
        <v>0</v>
      </c>
      <c r="E25" s="47">
        <f t="shared" si="3"/>
        <v>17504</v>
      </c>
    </row>
    <row r="26" spans="1:6" x14ac:dyDescent="0.35">
      <c r="A26" s="11">
        <v>14</v>
      </c>
      <c r="B26" s="23" t="s">
        <v>180</v>
      </c>
      <c r="C26" s="46">
        <f>C18+C19+C20+C21+C22+C25</f>
        <v>75700</v>
      </c>
      <c r="D26" s="46">
        <f t="shared" ref="D26:E26" si="4">D18+D19+D20+D21+D22+D25</f>
        <v>0</v>
      </c>
      <c r="E26" s="49">
        <f t="shared" si="4"/>
        <v>75700</v>
      </c>
      <c r="F26" s="1"/>
    </row>
    <row r="27" spans="1:6" x14ac:dyDescent="0.35">
      <c r="A27" s="11">
        <v>15</v>
      </c>
      <c r="B27" s="19" t="s">
        <v>18</v>
      </c>
      <c r="C27" s="38">
        <f>C17-C26</f>
        <v>-6098</v>
      </c>
      <c r="D27" s="38">
        <f t="shared" ref="D27:E27" si="5">D17-D26</f>
        <v>0</v>
      </c>
      <c r="E27" s="47">
        <f t="shared" si="5"/>
        <v>-6098</v>
      </c>
    </row>
    <row r="28" spans="1:6" x14ac:dyDescent="0.35">
      <c r="A28" s="11">
        <v>16</v>
      </c>
      <c r="B28" s="19" t="s">
        <v>184</v>
      </c>
      <c r="C28" s="65"/>
      <c r="D28" s="24"/>
      <c r="E28" s="47">
        <f>SUM(C28:D28)</f>
        <v>0</v>
      </c>
    </row>
    <row r="29" spans="1:6" x14ac:dyDescent="0.35">
      <c r="A29" s="11">
        <v>17</v>
      </c>
      <c r="B29" s="19" t="s">
        <v>14</v>
      </c>
      <c r="C29" s="65"/>
      <c r="D29" s="65"/>
      <c r="E29" s="47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/>
      <c r="D30" s="65"/>
      <c r="E30" s="47">
        <f t="shared" si="6"/>
        <v>0</v>
      </c>
    </row>
    <row r="31" spans="1:6" x14ac:dyDescent="0.35">
      <c r="A31" s="11">
        <v>19</v>
      </c>
      <c r="B31" s="19" t="s">
        <v>17</v>
      </c>
      <c r="C31" s="65">
        <v>6432</v>
      </c>
      <c r="D31" s="70"/>
      <c r="E31" s="47">
        <f t="shared" si="6"/>
        <v>6432</v>
      </c>
    </row>
    <row r="32" spans="1:6" x14ac:dyDescent="0.35">
      <c r="A32" s="11">
        <v>20</v>
      </c>
      <c r="B32" s="19" t="s">
        <v>16</v>
      </c>
      <c r="C32" s="43">
        <f>SUM(C29:C31)</f>
        <v>6432</v>
      </c>
      <c r="D32" s="43">
        <f t="shared" ref="D32:E32" si="7">SUM(D29:D31)</f>
        <v>0</v>
      </c>
      <c r="E32" s="50">
        <f t="shared" si="7"/>
        <v>6432</v>
      </c>
    </row>
    <row r="33" spans="1:5" x14ac:dyDescent="0.35">
      <c r="A33" s="11">
        <v>21</v>
      </c>
      <c r="B33" s="19" t="s">
        <v>27</v>
      </c>
      <c r="C33" s="43">
        <f>C27+C28-C32</f>
        <v>-12530</v>
      </c>
      <c r="D33" s="43">
        <f>D27+D28-D32</f>
        <v>0</v>
      </c>
      <c r="E33" s="50">
        <f>E27+E28-E32</f>
        <v>-12530</v>
      </c>
    </row>
    <row r="34" spans="1:5" x14ac:dyDescent="0.35">
      <c r="A34" s="11">
        <v>22</v>
      </c>
      <c r="B34" s="19" t="s">
        <v>19</v>
      </c>
      <c r="C34" s="65"/>
      <c r="D34" s="53"/>
      <c r="E34" s="47">
        <f>SUM(C34:D34)</f>
        <v>0</v>
      </c>
    </row>
    <row r="35" spans="1:5" x14ac:dyDescent="0.35">
      <c r="A35" s="11">
        <v>23</v>
      </c>
      <c r="B35" s="19" t="s">
        <v>20</v>
      </c>
      <c r="C35" s="65"/>
      <c r="D35" s="53"/>
      <c r="E35" s="47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/>
      <c r="D36" s="53"/>
      <c r="E36" s="47">
        <f t="shared" si="8"/>
        <v>0</v>
      </c>
    </row>
    <row r="37" spans="1:5" x14ac:dyDescent="0.35">
      <c r="A37" s="11">
        <v>25</v>
      </c>
      <c r="B37" s="19" t="s">
        <v>199</v>
      </c>
      <c r="C37" s="65"/>
      <c r="D37" s="53"/>
      <c r="E37" s="47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35">
      <c r="A39" s="11">
        <v>27</v>
      </c>
      <c r="B39" s="19" t="s">
        <v>23</v>
      </c>
      <c r="C39" s="65"/>
      <c r="D39" s="53"/>
      <c r="E39" s="54">
        <f>SUM(C39:D39)</f>
        <v>0</v>
      </c>
    </row>
    <row r="40" spans="1:5" x14ac:dyDescent="0.35">
      <c r="A40" s="11">
        <v>28</v>
      </c>
      <c r="B40" s="19" t="s">
        <v>24</v>
      </c>
      <c r="C40" s="65"/>
      <c r="D40" s="53"/>
      <c r="E40" s="54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53"/>
      <c r="E41" s="54">
        <f t="shared" si="10"/>
        <v>0</v>
      </c>
    </row>
    <row r="42" spans="1:5" x14ac:dyDescent="0.35">
      <c r="A42" s="11">
        <v>30</v>
      </c>
      <c r="B42" s="19" t="s">
        <v>211</v>
      </c>
      <c r="C42" s="65"/>
      <c r="D42" s="78">
        <f>-1*D33</f>
        <v>0</v>
      </c>
      <c r="E42" s="54">
        <f t="shared" si="10"/>
        <v>0</v>
      </c>
    </row>
    <row r="43" spans="1:5" x14ac:dyDescent="0.35">
      <c r="A43" s="11">
        <v>31</v>
      </c>
      <c r="B43" s="19" t="s">
        <v>26</v>
      </c>
      <c r="C43" s="43">
        <f>C33-C38+C39+C40+C41+C42</f>
        <v>-12530</v>
      </c>
      <c r="D43" s="43">
        <f t="shared" ref="D43:E43" si="11">D33-D38+D39+D40+D41+D42</f>
        <v>0</v>
      </c>
      <c r="E43" s="50">
        <f t="shared" si="11"/>
        <v>-12530</v>
      </c>
    </row>
    <row r="44" spans="1:5" x14ac:dyDescent="0.35">
      <c r="A44" s="11">
        <v>32</v>
      </c>
      <c r="B44" s="19" t="s">
        <v>28</v>
      </c>
      <c r="C44" s="65"/>
      <c r="D44" s="65"/>
      <c r="E44" s="54">
        <f>SUM(C44:D44)</f>
        <v>0</v>
      </c>
    </row>
    <row r="45" spans="1:5" x14ac:dyDescent="0.35">
      <c r="A45" s="11">
        <v>33</v>
      </c>
      <c r="B45" s="19" t="s">
        <v>29</v>
      </c>
      <c r="C45" s="65">
        <v>298330</v>
      </c>
      <c r="D45" s="53"/>
      <c r="E45" s="54">
        <f t="shared" ref="E45:E50" si="12">SUM(C45:D45)</f>
        <v>298330</v>
      </c>
    </row>
    <row r="46" spans="1:5" x14ac:dyDescent="0.35">
      <c r="A46" s="11">
        <v>34</v>
      </c>
      <c r="B46" s="19" t="s">
        <v>30</v>
      </c>
      <c r="C46" s="65"/>
      <c r="D46" s="53"/>
      <c r="E46" s="54">
        <f t="shared" si="12"/>
        <v>0</v>
      </c>
    </row>
    <row r="47" spans="1:5" x14ac:dyDescent="0.35">
      <c r="A47" s="11">
        <v>35</v>
      </c>
      <c r="B47" s="19" t="s">
        <v>31</v>
      </c>
      <c r="C47" s="65"/>
      <c r="D47" s="53"/>
      <c r="E47" s="54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53"/>
      <c r="E48" s="54">
        <f t="shared" si="12"/>
        <v>0</v>
      </c>
    </row>
    <row r="49" spans="1:5" x14ac:dyDescent="0.35">
      <c r="A49" s="11">
        <v>37</v>
      </c>
      <c r="B49" s="19" t="s">
        <v>33</v>
      </c>
      <c r="C49" s="65">
        <v>3055</v>
      </c>
      <c r="D49" s="53"/>
      <c r="E49" s="54">
        <f t="shared" si="12"/>
        <v>3055</v>
      </c>
    </row>
    <row r="50" spans="1:5" x14ac:dyDescent="0.35">
      <c r="A50" s="11">
        <v>38</v>
      </c>
      <c r="B50" s="19" t="s">
        <v>34</v>
      </c>
      <c r="C50" s="65"/>
      <c r="D50" s="53"/>
      <c r="E50" s="54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282745</v>
      </c>
      <c r="D51" s="51">
        <f t="shared" ref="D51:E51" si="13">(D43+D45+D46)-(D47+D48+D49+D50)</f>
        <v>0</v>
      </c>
      <c r="E51" s="50">
        <f t="shared" si="13"/>
        <v>282745</v>
      </c>
    </row>
    <row r="52" spans="1:5" x14ac:dyDescent="0.35">
      <c r="A52" s="11">
        <v>40</v>
      </c>
      <c r="B52" s="19" t="s">
        <v>36</v>
      </c>
      <c r="C52" s="65"/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53"/>
      <c r="E53" s="54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53"/>
      <c r="E54" s="54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/>
      <c r="D56" s="53"/>
      <c r="E56" s="47">
        <f>C56</f>
        <v>0</v>
      </c>
    </row>
    <row r="57" spans="1:5" x14ac:dyDescent="0.35">
      <c r="A57" s="11">
        <v>45</v>
      </c>
      <c r="B57" s="19" t="s">
        <v>40</v>
      </c>
      <c r="C57" s="61">
        <f>((C26+C32-C20-C21)/C17)</f>
        <v>0.89606620499410938</v>
      </c>
      <c r="D57" s="61" t="e">
        <f>((D26+D32-D20-D21)/D17)</f>
        <v>#DIV/0!</v>
      </c>
      <c r="E57" s="61">
        <f>((E26+E32-E20-E21)/E17)</f>
        <v>0.89606620499410938</v>
      </c>
    </row>
    <row r="58" spans="1:5" x14ac:dyDescent="0.35">
      <c r="A58" s="11">
        <v>46</v>
      </c>
      <c r="B58" s="19" t="s">
        <v>41</v>
      </c>
      <c r="C58" s="61">
        <f>((C26+C32+C38)/C17)</f>
        <v>1.1800235625413062</v>
      </c>
      <c r="D58" s="61" t="e">
        <f>((D26+D32+D38)/D17)</f>
        <v>#DIV/0!</v>
      </c>
      <c r="E58" s="61">
        <f>((E26+E32+E38)/E17)</f>
        <v>1.1800235625413062</v>
      </c>
    </row>
    <row r="59" spans="1:5" x14ac:dyDescent="0.35">
      <c r="A59" s="11">
        <v>47</v>
      </c>
      <c r="B59" s="19" t="s">
        <v>42</v>
      </c>
      <c r="C59" s="61" t="e">
        <f>((C43+C38)/C38)</f>
        <v>#DIV/0!</v>
      </c>
      <c r="D59" s="61" t="e">
        <f t="shared" ref="D59:E59" si="16">((D43+D38)/D38)</f>
        <v>#DIV/0!</v>
      </c>
      <c r="E59" s="61" t="e">
        <f t="shared" si="16"/>
        <v>#DIV/0!</v>
      </c>
    </row>
    <row r="60" spans="1:5" x14ac:dyDescent="0.35">
      <c r="A60" s="11">
        <v>48</v>
      </c>
      <c r="B60" s="19" t="s">
        <v>43</v>
      </c>
      <c r="C60" s="61" t="e">
        <f>(C43+C38+C20+C21)/C56</f>
        <v>#DIV/0!</v>
      </c>
      <c r="D60" s="61" t="e">
        <f t="shared" ref="D60:E60" si="17">(D43+D38+D20+D21)/D56</f>
        <v>#DIV/0!</v>
      </c>
      <c r="E60" s="61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electLockedCells="1"/>
  <pageMargins left="0.7" right="0.7" top="0.75" bottom="0.75" header="0.3" footer="0.3"/>
  <pageSetup scale="60" orientation="portrait" r:id="rId1"/>
  <headerFooter>
    <oddHeader>&amp;L&amp;"-,Bold"2014 State USF Petition Filing requirement - WAC 480-123-110 (e)
Network Access Services Revenue
Prior and Current Year</oddHeader>
    <oddFooter>&amp;LPETITION OF HAT ISLAND TELEPHONE COMPANY TO RECEIVE SUPPORT 
FROM THE STATE UNIVERSAL COMMUNICATIONS SERVICES 
PROGRAM - EXHIBIT 4 -7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4"/>
  <sheetViews>
    <sheetView view="pageLayout" topLeftCell="A43" zoomScaleNormal="100" workbookViewId="0">
      <selection activeCell="B30" sqref="B30"/>
    </sheetView>
  </sheetViews>
  <sheetFormatPr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4" spans="1:4" x14ac:dyDescent="0.35">
      <c r="B4" t="s">
        <v>196</v>
      </c>
    </row>
    <row r="5" spans="1:4" x14ac:dyDescent="0.35">
      <c r="B5" s="74" t="s">
        <v>229</v>
      </c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19177</v>
      </c>
      <c r="D11" s="47">
        <f>'PartBIncomeStmt(CY) '!E11</f>
        <v>19004</v>
      </c>
    </row>
    <row r="12" spans="1:4" x14ac:dyDescent="0.35">
      <c r="A12" s="11">
        <v>2</v>
      </c>
      <c r="B12" s="19" t="s">
        <v>5</v>
      </c>
      <c r="C12" s="38">
        <f>'PartBIncomeStmt(PY)'!E12</f>
        <v>23972</v>
      </c>
      <c r="D12" s="47">
        <f>'PartBIncomeStmt(CY) '!E12</f>
        <v>25012</v>
      </c>
    </row>
    <row r="13" spans="1:4" x14ac:dyDescent="0.35">
      <c r="A13" s="11">
        <v>3</v>
      </c>
      <c r="B13" s="19" t="s">
        <v>6</v>
      </c>
      <c r="C13" s="38">
        <f>'PartBIncomeStmt(PY)'!E13</f>
        <v>0</v>
      </c>
      <c r="D13" s="47">
        <f>'PartBIncomeStmt(CY) '!E13</f>
        <v>0</v>
      </c>
    </row>
    <row r="14" spans="1:4" x14ac:dyDescent="0.35">
      <c r="A14" s="11">
        <v>4</v>
      </c>
      <c r="B14" s="19" t="s">
        <v>7</v>
      </c>
      <c r="C14" s="38">
        <f>'PartBIncomeStmt(PY)'!E14</f>
        <v>2125</v>
      </c>
      <c r="D14" s="47">
        <f>'PartBIncomeStmt(CY) '!E14</f>
        <v>2225</v>
      </c>
    </row>
    <row r="15" spans="1:4" x14ac:dyDescent="0.35">
      <c r="A15" s="11">
        <v>5</v>
      </c>
      <c r="B15" s="19" t="s">
        <v>8</v>
      </c>
      <c r="C15" s="38">
        <f>'PartBIncomeStmt(PY)'!E15</f>
        <v>23028</v>
      </c>
      <c r="D15" s="47">
        <f>'PartBIncomeStmt(CY) '!E15</f>
        <v>23290</v>
      </c>
    </row>
    <row r="16" spans="1:4" x14ac:dyDescent="0.35">
      <c r="A16" s="11">
        <v>6</v>
      </c>
      <c r="B16" s="19" t="s">
        <v>182</v>
      </c>
      <c r="C16" s="38">
        <f>'PartBIncomeStmt(PY)'!E16</f>
        <v>0</v>
      </c>
      <c r="D16" s="47">
        <f>'PartBIncomeStmt(CY) '!E16</f>
        <v>71</v>
      </c>
    </row>
    <row r="17" spans="1:5" x14ac:dyDescent="0.35">
      <c r="A17" s="11">
        <v>7</v>
      </c>
      <c r="B17" s="23" t="s">
        <v>181</v>
      </c>
      <c r="C17" s="46">
        <f>SUM(C11:C16)</f>
        <v>68302</v>
      </c>
      <c r="D17" s="49">
        <f t="shared" ref="D17" si="0">SUM(D11:D16)</f>
        <v>69602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13846</v>
      </c>
      <c r="D18" s="47">
        <f>'PartBIncomeStmt(CY) '!E18</f>
        <v>19245</v>
      </c>
    </row>
    <row r="19" spans="1:5" x14ac:dyDescent="0.35">
      <c r="A19" s="11">
        <v>9</v>
      </c>
      <c r="B19" s="19" t="s">
        <v>44</v>
      </c>
      <c r="C19" s="38">
        <f>'PartBIncomeStmt(PY)'!E19</f>
        <v>9185</v>
      </c>
      <c r="D19" s="47">
        <f>'PartBIncomeStmt(CY) '!E19</f>
        <v>11348</v>
      </c>
    </row>
    <row r="20" spans="1:5" x14ac:dyDescent="0.35">
      <c r="A20" s="11">
        <v>10</v>
      </c>
      <c r="B20" s="19" t="s">
        <v>10</v>
      </c>
      <c r="C20" s="38">
        <f>'PartBIncomeStmt(PY)'!E20</f>
        <v>19640</v>
      </c>
      <c r="D20" s="47">
        <f>'PartBIncomeStmt(CY) '!E20</f>
        <v>19764</v>
      </c>
    </row>
    <row r="21" spans="1:5" x14ac:dyDescent="0.35">
      <c r="A21" s="11">
        <v>11</v>
      </c>
      <c r="B21" s="19" t="s">
        <v>11</v>
      </c>
      <c r="C21" s="38">
        <f>'PartBIncomeStmt(PY)'!E21</f>
        <v>0</v>
      </c>
      <c r="D21" s="47">
        <f>'PartBIncomeStmt(CY) '!E21</f>
        <v>0</v>
      </c>
    </row>
    <row r="22" spans="1:5" x14ac:dyDescent="0.35">
      <c r="A22" s="11">
        <v>12</v>
      </c>
      <c r="B22" s="19" t="s">
        <v>12</v>
      </c>
      <c r="C22" s="38">
        <f>'PartBIncomeStmt(PY)'!E22</f>
        <v>10295</v>
      </c>
      <c r="D22" s="47">
        <f>'PartBIncomeStmt(CY) '!E22</f>
        <v>7839</v>
      </c>
    </row>
    <row r="23" spans="1:5" x14ac:dyDescent="0.35">
      <c r="A23" s="11">
        <v>13</v>
      </c>
      <c r="B23" s="19" t="s">
        <v>13</v>
      </c>
      <c r="C23" s="38">
        <f>'PartBIncomeStmt(PY)'!E23</f>
        <v>7951</v>
      </c>
      <c r="D23" s="47">
        <f>'PartBIncomeStmt(CY) '!E23</f>
        <v>17504</v>
      </c>
    </row>
    <row r="24" spans="1:5" x14ac:dyDescent="0.3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35">
      <c r="A25" s="11" t="s">
        <v>178</v>
      </c>
      <c r="B25" s="19" t="s">
        <v>179</v>
      </c>
      <c r="C25" s="38">
        <f>SUM(C23:C24)</f>
        <v>7951</v>
      </c>
      <c r="D25" s="47">
        <f t="shared" ref="D25" si="1">SUM(D23:D24)</f>
        <v>17504</v>
      </c>
    </row>
    <row r="26" spans="1:5" x14ac:dyDescent="0.35">
      <c r="A26" s="11">
        <v>14</v>
      </c>
      <c r="B26" s="23" t="s">
        <v>180</v>
      </c>
      <c r="C26" s="46">
        <f>C18+C19+C20+C21+C22+C25</f>
        <v>60917</v>
      </c>
      <c r="D26" s="49">
        <f t="shared" ref="D26" si="2">D18+D19+D20+D21+D22+D25</f>
        <v>75700</v>
      </c>
      <c r="E26" s="1"/>
    </row>
    <row r="27" spans="1:5" x14ac:dyDescent="0.35">
      <c r="A27" s="11">
        <v>15</v>
      </c>
      <c r="B27" s="19" t="s">
        <v>18</v>
      </c>
      <c r="C27" s="38">
        <f>C17-C26</f>
        <v>7385</v>
      </c>
      <c r="D27" s="47">
        <f t="shared" ref="D27" si="3">D17-D26</f>
        <v>-6098</v>
      </c>
    </row>
    <row r="28" spans="1:5" x14ac:dyDescent="0.3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35">
      <c r="A29" s="11">
        <v>17</v>
      </c>
      <c r="B29" s="19" t="s">
        <v>14</v>
      </c>
      <c r="C29" s="38">
        <f>'PartBIncomeStmt(PY)'!E29</f>
        <v>0</v>
      </c>
      <c r="D29" s="47">
        <f>'PartBIncomeStmt(CY) '!E29</f>
        <v>0</v>
      </c>
    </row>
    <row r="30" spans="1:5" x14ac:dyDescent="0.35">
      <c r="A30" s="11">
        <v>18</v>
      </c>
      <c r="B30" s="19" t="s">
        <v>15</v>
      </c>
      <c r="C30" s="38">
        <f>'PartBIncomeStmt(PY)'!E30</f>
        <v>0</v>
      </c>
      <c r="D30" s="47">
        <f>'PartBIncomeStmt(CY) '!E30</f>
        <v>0</v>
      </c>
    </row>
    <row r="31" spans="1:5" x14ac:dyDescent="0.35">
      <c r="A31" s="11">
        <v>19</v>
      </c>
      <c r="B31" s="19" t="s">
        <v>17</v>
      </c>
      <c r="C31" s="38">
        <f>'PartBIncomeStmt(PY)'!E31</f>
        <v>2643</v>
      </c>
      <c r="D31" s="47">
        <f>'PartBIncomeStmt(CY) '!E31</f>
        <v>6432</v>
      </c>
    </row>
    <row r="32" spans="1:5" x14ac:dyDescent="0.35">
      <c r="A32" s="11">
        <v>20</v>
      </c>
      <c r="B32" s="19" t="s">
        <v>16</v>
      </c>
      <c r="C32" s="43">
        <f>SUM(C29:C31)</f>
        <v>2643</v>
      </c>
      <c r="D32" s="50">
        <f t="shared" ref="D32" si="4">SUM(D29:D31)</f>
        <v>6432</v>
      </c>
    </row>
    <row r="33" spans="1:4" x14ac:dyDescent="0.35">
      <c r="A33" s="11">
        <v>21</v>
      </c>
      <c r="B33" s="19" t="s">
        <v>27</v>
      </c>
      <c r="C33" s="43">
        <f>C27+C28-C32</f>
        <v>4742</v>
      </c>
      <c r="D33" s="50">
        <f>D27+D28-D32</f>
        <v>-12530</v>
      </c>
    </row>
    <row r="34" spans="1:4" x14ac:dyDescent="0.35">
      <c r="A34" s="11">
        <v>22</v>
      </c>
      <c r="B34" s="19" t="s">
        <v>19</v>
      </c>
      <c r="C34" s="38">
        <f>'PartBIncomeStmt(PY)'!E34</f>
        <v>0</v>
      </c>
      <c r="D34" s="47">
        <f>'PartBIncomeStmt(CY) '!E34</f>
        <v>0</v>
      </c>
    </row>
    <row r="35" spans="1:4" x14ac:dyDescent="0.3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35">
      <c r="A36" s="11">
        <v>24</v>
      </c>
      <c r="B36" s="19" t="s">
        <v>21</v>
      </c>
      <c r="C36" s="38">
        <f>'PartBIncomeStmt(PY)'!E36</f>
        <v>0</v>
      </c>
      <c r="D36" s="47">
        <f>'PartBIncomeStmt(CY) '!E36</f>
        <v>0</v>
      </c>
    </row>
    <row r="37" spans="1:4" x14ac:dyDescent="0.3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35">
      <c r="A38" s="11">
        <v>26</v>
      </c>
      <c r="B38" s="19" t="s">
        <v>22</v>
      </c>
      <c r="C38" s="43">
        <f>SUM(C34:C37)</f>
        <v>0</v>
      </c>
      <c r="D38" s="50">
        <f t="shared" ref="D38" si="5">SUM(D34:D37)</f>
        <v>0</v>
      </c>
    </row>
    <row r="39" spans="1:4" x14ac:dyDescent="0.35">
      <c r="A39" s="11">
        <v>27</v>
      </c>
      <c r="B39" s="19" t="s">
        <v>23</v>
      </c>
      <c r="C39" s="38">
        <f>'PartBIncomeStmt(PY)'!E39</f>
        <v>0</v>
      </c>
      <c r="D39" s="47">
        <f>'PartBIncomeStmt(CY) '!E39</f>
        <v>0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35">
      <c r="A42" s="11">
        <v>30</v>
      </c>
      <c r="B42" s="19" t="s">
        <v>25</v>
      </c>
      <c r="C42" s="38">
        <f>'PartBIncomeStmt(PY)'!E42</f>
        <v>0</v>
      </c>
      <c r="D42" s="47">
        <f>'PartBIncomeStmt(CY) '!E42</f>
        <v>0</v>
      </c>
    </row>
    <row r="43" spans="1:4" x14ac:dyDescent="0.35">
      <c r="A43" s="11">
        <v>31</v>
      </c>
      <c r="B43" s="19" t="s">
        <v>26</v>
      </c>
      <c r="C43" s="43">
        <f>C33-C38+C39+C40+C41+C42</f>
        <v>4742</v>
      </c>
      <c r="D43" s="50">
        <f t="shared" ref="D43" si="6">D33-D38+D39+D40+D41+D42</f>
        <v>-12530</v>
      </c>
    </row>
    <row r="44" spans="1:4" x14ac:dyDescent="0.35">
      <c r="A44" s="11">
        <v>32</v>
      </c>
      <c r="B44" s="19" t="s">
        <v>28</v>
      </c>
      <c r="C44" s="38">
        <f>'PartBIncomeStmt(PY)'!E44</f>
        <v>0</v>
      </c>
      <c r="D44" s="47">
        <f>'PartBIncomeStmt(CY) '!E44</f>
        <v>0</v>
      </c>
    </row>
    <row r="45" spans="1:4" x14ac:dyDescent="0.35">
      <c r="A45" s="11">
        <v>33</v>
      </c>
      <c r="B45" s="19" t="s">
        <v>29</v>
      </c>
      <c r="C45" s="38">
        <f>'PartBIncomeStmt(PY)'!E45</f>
        <v>318588</v>
      </c>
      <c r="D45" s="47">
        <f>'PartBIncomeStmt(CY) '!E45</f>
        <v>298330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0</v>
      </c>
    </row>
    <row r="47" spans="1:4" x14ac:dyDescent="0.35">
      <c r="A47" s="11">
        <v>35</v>
      </c>
      <c r="B47" s="19" t="s">
        <v>31</v>
      </c>
      <c r="C47" s="38">
        <f>'PartBIncomeStmt(PY)'!E47</f>
        <v>25000</v>
      </c>
      <c r="D47" s="47">
        <f>'PartBIncomeStmt(CY) '!E47</f>
        <v>0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3055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298330</v>
      </c>
      <c r="D51" s="50">
        <f t="shared" ref="D51" si="7">(D43+D45+D46)-(D47+D48+D49+D50)</f>
        <v>282745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/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0</v>
      </c>
      <c r="D56" s="47">
        <f>'PartBIncomeStmt(CY) '!E56</f>
        <v>0</v>
      </c>
    </row>
    <row r="57" spans="1:4" x14ac:dyDescent="0.35">
      <c r="A57" s="11">
        <v>45</v>
      </c>
      <c r="B57" s="19" t="s">
        <v>40</v>
      </c>
      <c r="C57" s="61">
        <f>((C26+C32-C20-C21)/C17)</f>
        <v>0.64302655851951629</v>
      </c>
      <c r="D57" s="61">
        <f>((D26+D32-D20-D21)/D17)</f>
        <v>0.89606620499410938</v>
      </c>
    </row>
    <row r="58" spans="1:4" x14ac:dyDescent="0.35">
      <c r="A58" s="11">
        <v>46</v>
      </c>
      <c r="B58" s="19" t="s">
        <v>41</v>
      </c>
      <c r="C58" s="61">
        <f>((C26+C32+C38)/C17)</f>
        <v>0.93057304324909962</v>
      </c>
      <c r="D58" s="61">
        <f>((D26+D32+D38)/D17)</f>
        <v>1.1800235625413062</v>
      </c>
    </row>
    <row r="59" spans="1:4" x14ac:dyDescent="0.35">
      <c r="A59" s="11">
        <v>47</v>
      </c>
      <c r="B59" s="19" t="s">
        <v>42</v>
      </c>
      <c r="C59" s="61" t="e">
        <f>((C43+C38)/C38)</f>
        <v>#DIV/0!</v>
      </c>
      <c r="D59" s="61" t="e">
        <f t="shared" ref="D59" si="9">((D43+D38)/D38)</f>
        <v>#DIV/0!</v>
      </c>
    </row>
    <row r="60" spans="1:4" x14ac:dyDescent="0.35">
      <c r="A60" s="11">
        <v>48</v>
      </c>
      <c r="B60" s="19" t="s">
        <v>43</v>
      </c>
      <c r="C60" s="55" t="e">
        <f>(C43+C38+C20+C21)/C56</f>
        <v>#DIV/0!</v>
      </c>
      <c r="D60" s="61" t="e">
        <f t="shared" ref="D60" si="10">(D43+D38+D20+D21)/D56</f>
        <v>#DIV/0!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1">
        <v>0.1</v>
      </c>
      <c r="D64" s="71">
        <v>0.1</v>
      </c>
    </row>
  </sheetData>
  <sheetProtection selectLockedCells="1"/>
  <pageMargins left="0.7" right="0.7" top="0.75" bottom="0.75" header="0.3" footer="0.3"/>
  <pageSetup scale="60" orientation="portrait" r:id="rId1"/>
  <headerFooter>
    <oddHeader>&amp;L&amp;"-,Bold"2014 State USF Petition Filing requirement - WAC 480-123-110 (e)
Network Access Services Revenue
Prior and Current Year</oddHeader>
    <oddFooter>&amp;LPETITION OF HAT ISLAND TELEPHONE COMPANY TO RECEIVE SUPPORT 
FROM THE STATE UNIVERSAL COMMUNICATIONS SERVICES 
PROGRAM - EXHIBIT 4 -8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tabSelected="1" view="pageLayout" zoomScaleNormal="100" workbookViewId="0">
      <selection activeCell="D18" sqref="D18"/>
    </sheetView>
  </sheetViews>
  <sheetFormatPr defaultRowHeight="14.5" x14ac:dyDescent="0.35"/>
  <cols>
    <col min="1" max="1" width="36.54296875" bestFit="1" customWidth="1"/>
    <col min="3" max="4" width="13.81640625" customWidth="1"/>
  </cols>
  <sheetData>
    <row r="3" spans="1:4" x14ac:dyDescent="0.35">
      <c r="A3" t="s">
        <v>226</v>
      </c>
    </row>
    <row r="4" spans="1:4" x14ac:dyDescent="0.35">
      <c r="A4" s="74" t="s">
        <v>229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v>5678</v>
      </c>
      <c r="D10" s="72">
        <v>6714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v>9134</v>
      </c>
      <c r="D12" s="72">
        <v>3033</v>
      </c>
    </row>
    <row r="13" spans="1:4" x14ac:dyDescent="0.35">
      <c r="A13" s="19" t="s">
        <v>192</v>
      </c>
      <c r="B13" s="11"/>
      <c r="C13" s="65">
        <v>-17929</v>
      </c>
      <c r="D13" s="72">
        <v>-9596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>
        <v>12866</v>
      </c>
      <c r="D15" s="72">
        <v>13692</v>
      </c>
    </row>
    <row r="16" spans="1:4" x14ac:dyDescent="0.35">
      <c r="A16" s="19" t="s">
        <v>192</v>
      </c>
      <c r="B16" s="11"/>
      <c r="C16" s="65">
        <v>0</v>
      </c>
      <c r="D16" s="72">
        <v>0</v>
      </c>
    </row>
    <row r="17" spans="1:4" x14ac:dyDescent="0.35">
      <c r="A17" s="19" t="s">
        <v>227</v>
      </c>
      <c r="B17" s="12" t="s">
        <v>194</v>
      </c>
      <c r="C17" s="66">
        <v>14223</v>
      </c>
      <c r="D17" s="73">
        <v>11169</v>
      </c>
    </row>
    <row r="18" spans="1:4" x14ac:dyDescent="0.35">
      <c r="A18" s="19" t="s">
        <v>195</v>
      </c>
      <c r="B18" s="7"/>
      <c r="C18" s="41">
        <f>C10+C12+C13+C15+C16+C17</f>
        <v>23972</v>
      </c>
      <c r="D18" s="41">
        <f>D10+D12+D13+D15+D16+D17</f>
        <v>25012</v>
      </c>
    </row>
    <row r="19" spans="1:4" x14ac:dyDescent="0.35">
      <c r="A19" s="20" t="s">
        <v>205</v>
      </c>
      <c r="B19" s="19"/>
      <c r="C19" s="43">
        <f>'PartBIncomeStmt(PY)'!E12</f>
        <v>23972</v>
      </c>
      <c r="D19" s="43">
        <f>'PartBIncomeStmt(CY) '!E12</f>
        <v>25012</v>
      </c>
    </row>
    <row r="20" spans="1:4" ht="15" thickBot="1" x14ac:dyDescent="0.4">
      <c r="A20" s="63" t="s">
        <v>163</v>
      </c>
      <c r="B20" s="21"/>
      <c r="C20" s="62">
        <f>C18-C19</f>
        <v>0</v>
      </c>
      <c r="D20" s="40">
        <f>D18-D19</f>
        <v>0</v>
      </c>
    </row>
    <row r="21" spans="1:4" ht="15" thickTop="1" x14ac:dyDescent="0.35"/>
  </sheetData>
  <sheetProtection selectLockedCells="1"/>
  <pageMargins left="0.7" right="0.7" top="0.75" bottom="0.75" header="0.3" footer="0.3"/>
  <pageSetup scale="60" orientation="portrait" r:id="rId1"/>
  <headerFooter>
    <oddHeader>&amp;L&amp;"-,Bold"2014 State USF Petition Filing requirement - WAC 480-123-110 (e)
Network Access Services Revenue
Prior and Current Year</oddHeader>
    <oddFooter>&amp;LPETITION OF HAT ISLAND TELEPHONE COMPANY TO RECEIVE SUPPORT 
FROM THE STATE UNIVERSAL COMMUNICATIONS SERVICES 
PROGRAM - EXHIBIT 4 -9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09DF2F03CCBD4B917F15DD4DE2A2E1" ma:contentTypeVersion="175" ma:contentTypeDescription="" ma:contentTypeScope="" ma:versionID="1ca3c8ac115dc90eb9344db91c42d37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2014-08-01T07:00:00+00:00</OpenedDate>
    <Date1 xmlns="dc463f71-b30c-4ab2-9473-d307f9d35888">2014-08-01T07:00:00+00:00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Hat Island Telephone Company</CaseCompanyNames>
    <DocketNumber xmlns="dc463f71-b30c-4ab2-9473-d307f9d35888">143042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7B7DEF9-A639-4803-AAE0-A88658C11039}"/>
</file>

<file path=customXml/itemProps2.xml><?xml version="1.0" encoding="utf-8"?>
<ds:datastoreItem xmlns:ds="http://schemas.openxmlformats.org/officeDocument/2006/customXml" ds:itemID="{2EB67B13-F1B6-4EFD-90EF-A7A5FE3DE3EF}"/>
</file>

<file path=customXml/itemProps3.xml><?xml version="1.0" encoding="utf-8"?>
<ds:datastoreItem xmlns:ds="http://schemas.openxmlformats.org/officeDocument/2006/customXml" ds:itemID="{4A03AB24-74C4-4AA3-9830-C1FC3B0A3D05}"/>
</file>

<file path=customXml/itemProps4.xml><?xml version="1.0" encoding="utf-8"?>
<ds:datastoreItem xmlns:ds="http://schemas.openxmlformats.org/officeDocument/2006/customXml" ds:itemID="{168EFD2C-B1A3-4E8D-AD5E-3DEA9DC4C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Hahn, Roger (UTC)</dc:creator>
  <cp:lastModifiedBy>Jennifer Snyder</cp:lastModifiedBy>
  <cp:lastPrinted>2014-08-01T19:19:11Z</cp:lastPrinted>
  <dcterms:created xsi:type="dcterms:W3CDTF">2014-05-21T17:51:51Z</dcterms:created>
  <dcterms:modified xsi:type="dcterms:W3CDTF">2014-08-05T18:31:09Z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0x0101006E56B4D1795A2E4DB2F0B01679ED314A003E09DF2F03CCBD4B917F15DD4DE2A2E1</vt:lpwstr>
  </property>
  <property fmtid="{D5CDD505-2E9C-101B-9397-08002B2CF9AE}" pid="3" name="_docset_NoMedatataSyncRequired">
    <vt:lpwstr>False</vt:lpwstr>
  </property>
</Properties>
</file>