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940" tabRatio="846" activeTab="0"/>
  </bookViews>
  <sheets>
    <sheet name="Check Sheet " sheetId="1" r:id="rId1"/>
    <sheet name="Item 100, pg 21" sheetId="2" r:id="rId2"/>
    <sheet name="Item 105, pg 25" sheetId="3" r:id="rId3"/>
    <sheet name="Item 105, pg 27" sheetId="4" r:id="rId4"/>
    <sheet name="Item 105, pg 28" sheetId="5" r:id="rId5"/>
    <sheet name="Item 105, pg 30" sheetId="6" r:id="rId6"/>
    <sheet name="Item 255, pg 46" sheetId="7" r:id="rId7"/>
    <sheet name="Item 255, pg 47" sheetId="8" r:id="rId8"/>
    <sheet name="Item 255, pg 48" sheetId="9" r:id="rId9"/>
    <sheet name="Item 255, pg 49" sheetId="10" r:id="rId10"/>
  </sheets>
  <definedNames>
    <definedName name="_xlnm.Print_Area" localSheetId="3">'Item 105, pg 27'!$A$1:$J$50</definedName>
    <definedName name="_xlnm.Print_Area" localSheetId="6">'Item 255, pg 46'!$A$1:$L$56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<sst xmlns="http://schemas.openxmlformats.org/spreadsheetml/2006/main" count="707" uniqueCount="205">
  <si>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</si>
  <si>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</si>
  <si>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</si>
  <si>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</si>
  <si>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</si>
  <si>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</si>
  <si>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</si>
  <si>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</si>
  <si>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</si>
  <si>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</si>
  <si>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</si>
  <si>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</si>
  <si>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</si>
  <si>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</si>
  <si>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</si>
  <si>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</si>
  <si>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</si>
  <si>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</si>
  <si>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Note 4:</t>
  </si>
  <si>
    <t>Rate per receptacle</t>
  </si>
  <si>
    <t>32-gallon can or unit</t>
  </si>
  <si>
    <t>Mini-can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</si>
  <si>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</si>
  <si>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</si>
  <si>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</si>
  <si>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</si>
  <si>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</si>
  <si>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Minimum Monthly Charge</t>
  </si>
  <si>
    <t>Permanent Service:  If rent is shown, the rate for the first pickup and each additional pickup must</t>
  </si>
  <si>
    <t>Compaction Ratio 3:1</t>
  </si>
  <si>
    <t>Compaction Ratio 5:1</t>
  </si>
  <si>
    <t>Service Area:</t>
  </si>
  <si>
    <t>Initial Delivery</t>
  </si>
  <si>
    <t>Note 2:</t>
  </si>
  <si>
    <t>Note 3:</t>
  </si>
  <si>
    <t>Title Page</t>
  </si>
  <si>
    <t>Item Index</t>
  </si>
  <si>
    <t>Taxes Sheet</t>
  </si>
  <si>
    <t>MG</t>
  </si>
  <si>
    <t>Garbage and</t>
  </si>
  <si>
    <t>Recycling</t>
  </si>
  <si>
    <t>Service*</t>
  </si>
  <si>
    <t>Check Sheet</t>
  </si>
  <si>
    <t>Index Topic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</si>
  <si>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</si>
  <si>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</si>
  <si>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</si>
  <si>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</si>
  <si>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</si>
  <si>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</si>
  <si>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</si>
  <si>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</si>
  <si>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</si>
  <si>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</si>
  <si>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</si>
  <si>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</si>
  <si>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</si>
  <si>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</si>
  <si>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</si>
  <si>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</si>
  <si>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</si>
  <si>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</si>
  <si>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</si>
  <si>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</si>
  <si>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Each Scheduled Pickup</t>
  </si>
  <si>
    <t>32 gal can</t>
  </si>
  <si>
    <t>Item 255 -- Container Service -- Dumped in Company's Vehicle</t>
  </si>
  <si>
    <t xml:space="preserve">Note 2:  </t>
  </si>
  <si>
    <t xml:space="preserve">Note 3:  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</si>
  <si>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</si>
  <si>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</si>
  <si>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</si>
  <si>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</si>
  <si>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</si>
  <si>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</si>
  <si>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</si>
  <si>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</si>
  <si>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</si>
  <si>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</si>
  <si>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</si>
  <si>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</si>
  <si>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</si>
  <si>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</si>
  <si>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</si>
  <si>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</si>
  <si>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</si>
  <si>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</si>
  <si>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</si>
  <si>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</si>
  <si>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</si>
  <si>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</si>
  <si>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A flat monthly charge, per container, for permanent regularly scheduled customers may be made if computed as</t>
  </si>
  <si>
    <t>described in Item 75.</t>
  </si>
  <si>
    <t>Compaction Ratio 2.25:1</t>
  </si>
  <si>
    <t>Compaction Ratio 4:1</t>
  </si>
  <si>
    <t>Compacted Material with recycling (Customer-owned container)</t>
  </si>
  <si>
    <t>Irmgard R Wilcox</t>
  </si>
  <si>
    <t>Supplement No.</t>
  </si>
  <si>
    <t>Revision No.</t>
  </si>
  <si>
    <t xml:space="preserve">        Effective Date:</t>
  </si>
  <si>
    <t xml:space="preserve">               Effective Date:</t>
  </si>
  <si>
    <t xml:space="preserve">            Effective Date:</t>
  </si>
  <si>
    <t>Special Fuel Surcharge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</si>
  <si>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</si>
  <si>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Pierce County as described in Appendix A</t>
  </si>
  <si>
    <t>Appendix A</t>
  </si>
  <si>
    <t>Service Area: Pierce County as described in Appendix A</t>
  </si>
  <si>
    <t>Service Area:   Pierce County as described in Appendix A</t>
  </si>
  <si>
    <t>yardwaste program are shown on page 24.</t>
  </si>
  <si>
    <t>An additional charge of $.75 per unit will be assessed to all Multi Family complexes who elect not to recycle.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</si>
  <si>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</si>
  <si>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</si>
  <si>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</si>
  <si>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</si>
  <si>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Flat Monthly Charge</t>
  </si>
  <si>
    <t>$</t>
  </si>
  <si>
    <t>Type of receptacle</t>
  </si>
  <si>
    <t xml:space="preserve"> </t>
  </si>
  <si>
    <t>Rate</t>
  </si>
  <si>
    <t>n/a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</si>
  <si>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</si>
  <si>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</si>
  <si>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</si>
  <si>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first pickup per month</t>
  </si>
  <si>
    <t xml:space="preserve">  </t>
  </si>
  <si>
    <t>Rate per receptacle,</t>
  </si>
  <si>
    <t xml:space="preserve">   additional pickup </t>
  </si>
  <si>
    <t>per month</t>
  </si>
  <si>
    <t>Customers electing not to recycle will be charged an additional $.75 per unit per month.</t>
  </si>
  <si>
    <t>Item 105 -- Multi-Family Container Service -- Dumped in Company's Vehicle</t>
  </si>
  <si>
    <t>The commodity price adjustment will be adjusted annually using the deferred accounting method.</t>
  </si>
  <si>
    <t xml:space="preserve">Item 105 -- Multi-family Service -- Monthly Rates </t>
  </si>
  <si>
    <t xml:space="preserve">Non-compacted Recycling Material </t>
  </si>
  <si>
    <t>Multi-family residential rates per container for garbage customers using drop box service</t>
  </si>
  <si>
    <t>90 gal toter</t>
  </si>
  <si>
    <t>Number of Receptacles</t>
  </si>
  <si>
    <t>Frequency of pickup</t>
  </si>
  <si>
    <t>P</t>
  </si>
  <si>
    <t>Rent per day</t>
  </si>
  <si>
    <t>Rent per month</t>
  </si>
  <si>
    <t>Pickup Charge</t>
  </si>
  <si>
    <t>(See notes 1, 2 &amp; 3)</t>
  </si>
  <si>
    <t>Special Pickup Charge</t>
  </si>
  <si>
    <t>Frequency of Service Codes: W=Weekly; EOW-Every Other Week; M=Monthly; P=Per Pickup</t>
  </si>
  <si>
    <t>A charge of $2.85 per residential living unit will be assessed to the owner/manager of a Multi-Family</t>
  </si>
  <si>
    <t>complex who are on irregular garbage service who do not elect to recycle.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</si>
  <si>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</si>
  <si>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</si>
  <si>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</si>
  <si>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</si>
  <si>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</si>
  <si>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</si>
  <si>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</si>
  <si>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</si>
  <si>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</si>
  <si>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</si>
  <si>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</si>
  <si>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</si>
  <si>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Revised Page No.</t>
  </si>
  <si>
    <t xml:space="preserve">           Revised Page No.</t>
  </si>
  <si>
    <t xml:space="preserve">     Revised page No.</t>
  </si>
  <si>
    <t>Recycl only</t>
  </si>
  <si>
    <t xml:space="preserve">   Revised Page No.</t>
  </si>
  <si>
    <t>Lost Containers:*</t>
  </si>
  <si>
    <t>If a container is not ready and the driver must standby, the hourly rate in 15 minute</t>
  </si>
  <si>
    <t>increments shall apply.</t>
  </si>
  <si>
    <t xml:space="preserve">*Lost container charge will apply if hauler is unable to retrieve a container from a stopped customer.  </t>
  </si>
  <si>
    <t xml:space="preserve"> Charge will be reversed if container is subsequently retrieved within 45-days after charge is applied. </t>
  </si>
  <si>
    <t>Docket No. TG-____________________  Date: ________________  By: ___________________</t>
  </si>
  <si>
    <t xml:space="preserve">  3 Yard</t>
  </si>
  <si>
    <t xml:space="preserve">    Revised Page No.</t>
  </si>
  <si>
    <t xml:space="preserve">                  Effective Date:</t>
  </si>
  <si>
    <t>price adjustment will be adjusted annually using the deferred accounting method.</t>
  </si>
  <si>
    <t xml:space="preserve"> Effective Date: </t>
  </si>
  <si>
    <t>Recycling credit/debit (if applicable): Customers receiving service will receive a commodity</t>
  </si>
  <si>
    <t xml:space="preserve">          Effective Date:</t>
  </si>
  <si>
    <t>Permanent Service:  Service is defined as no less than scheduled or a minimum of  every other week pickup.</t>
  </si>
  <si>
    <t xml:space="preserve">Note 1:  </t>
  </si>
  <si>
    <t xml:space="preserve"> Description/rules related to recycling program are shown on page 23.</t>
  </si>
  <si>
    <t xml:space="preserve"> Description/rules related to yardwaste program are shown on page 24.</t>
  </si>
  <si>
    <t xml:space="preserve"> Customers will be charged for service requested even if fewer units are picked up on a particular trip.</t>
  </si>
  <si>
    <t xml:space="preserve"> No Credit will be given for partially filled cans.  No credit will be given if customers fail to set</t>
  </si>
  <si>
    <t xml:space="preserve"> receptacles out for collection. </t>
  </si>
  <si>
    <t>An initial delivery charge of $39.10 will be assessed if customers request delivery of a compactor.</t>
  </si>
  <si>
    <t>If a company employee disconnects/reconnects a compactor a charge of $6.55 per haul will be assessed.</t>
  </si>
  <si>
    <t xml:space="preserve">$1.00 per pickup for unlatching, unlocking gates and/or containers </t>
  </si>
  <si>
    <t>Description/rules related to recycling program are shown on page 23.</t>
  </si>
  <si>
    <t>Above rates include $4.49 per yard, per pick-up for recycling service.</t>
  </si>
  <si>
    <t xml:space="preserve">                 Effective Date:</t>
  </si>
  <si>
    <t>***</t>
  </si>
  <si>
    <t>Recycling service rates on this page expire on: February 28, 2015  (C)</t>
  </si>
  <si>
    <t>Recycling rates on this page expire: February 28, 2015 (C)</t>
  </si>
  <si>
    <t>Recycling service rates on this page expire on: February 28, 2015 (C)</t>
  </si>
  <si>
    <t>Applies only to services provided to Multi-Family residence</t>
  </si>
  <si>
    <t>Recycling rates on this page expire on: February 28, 2015 (C)</t>
  </si>
  <si>
    <t xml:space="preserve">     Applies only to services provided to Multi-Family residence</t>
  </si>
  <si>
    <t xml:space="preserve">Applies only to services provided to Multi-Family residence </t>
  </si>
  <si>
    <t>Recycling rates on this page expire on: Febraury 28, 2015 (C)</t>
  </si>
  <si>
    <t>Murrey's Disposal Co., Inc  G-9</t>
  </si>
  <si>
    <t>Customers receiving service will receive a commodity price adjustment of $2.05 (A) credit per month.  The commodity</t>
  </si>
  <si>
    <t xml:space="preserve">price adjustment of $2.05 (A) credit per month.  The commodity price adjustment will be adjusted </t>
  </si>
  <si>
    <t>price adjustment of $2.05 (A) credit per month.  The commodity price adjustment will be adjusted</t>
  </si>
  <si>
    <t>Customers receiving service will receive a commodity price adjustment of $.82 (A) credit per yard per pick-up,</t>
  </si>
  <si>
    <t>Customers receiving service will receive a commodity price adjustment of $.82 (A) credit per yard per pickup.</t>
  </si>
  <si>
    <t>Customers receiving service will receive a commodity price adjustment of $.82 (A) credit per yard per pick-up.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</si>
</sst>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mmmm\ d\,\ yyyy;@"/>
    <numFmt numFmtId="171" formatCode="&quot;$&quot;#,##0.0"/>
    <numFmt numFmtId="172" formatCode="#,##0.000"/>
    <numFmt numFmtId="173" formatCode="[$-409]dddd\,\ mmmm\ dd\,\ yyyy"/>
  </numFmts>
  <fonts count="50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3" xfId="0" applyBorder="1" applyAlignment="1">
      <alignment horizontal="left" inden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3" fillId="0" borderId="2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21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0" fontId="4" fillId="0" borderId="20" xfId="0" applyFon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0" fillId="0" borderId="20" xfId="0" applyBorder="1" applyAlignment="1">
      <alignment horizontal="center"/>
    </xf>
    <xf numFmtId="168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8" fontId="0" fillId="0" borderId="21" xfId="0" applyNumberFormat="1" applyBorder="1" applyAlignment="1">
      <alignment horizontal="left"/>
    </xf>
    <xf numFmtId="168" fontId="0" fillId="0" borderId="21" xfId="0" applyNumberFormat="1" applyBorder="1" applyAlignment="1">
      <alignment/>
    </xf>
    <xf numFmtId="168" fontId="0" fillId="0" borderId="21" xfId="0" applyNumberFormat="1" applyBorder="1" applyAlignment="1">
      <alignment horizontal="right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21" xfId="0" applyNumberFormat="1" applyBorder="1" applyAlignment="1">
      <alignment/>
    </xf>
    <xf numFmtId="8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1" xfId="0" applyFont="1" applyBorder="1" applyAlignment="1">
      <alignment horizontal="left"/>
    </xf>
    <xf numFmtId="1" fontId="0" fillId="0" borderId="20" xfId="0" applyNumberForma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22" xfId="0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33" borderId="19" xfId="0" applyFill="1" applyBorder="1" applyAlignment="1">
      <alignment/>
    </xf>
    <xf numFmtId="168" fontId="0" fillId="0" borderId="21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8" fontId="0" fillId="0" borderId="18" xfId="0" applyNumberFormat="1" applyBorder="1" applyAlignment="1">
      <alignment/>
    </xf>
    <xf numFmtId="0" fontId="0" fillId="0" borderId="0" xfId="0" applyFont="1" applyBorder="1" applyAlignment="1">
      <alignment/>
    </xf>
    <xf numFmtId="167" fontId="0" fillId="0" borderId="17" xfId="0" applyNumberForma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0" fontId="0" fillId="0" borderId="0" xfId="0" applyFont="1" applyAlignment="1">
      <alignment/>
    </xf>
    <xf numFmtId="168" fontId="0" fillId="0" borderId="21" xfId="0" applyNumberFormat="1" applyFont="1" applyBorder="1" applyAlignment="1">
      <alignment/>
    </xf>
    <xf numFmtId="8" fontId="0" fillId="0" borderId="21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7" fontId="0" fillId="0" borderId="16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8" fontId="0" fillId="0" borderId="21" xfId="0" applyNumberFormat="1" applyBorder="1" applyAlignment="1">
      <alignment horizontal="right"/>
    </xf>
    <xf numFmtId="4" fontId="0" fillId="0" borderId="21" xfId="0" applyNumberFormat="1" applyBorder="1" applyAlignment="1">
      <alignment horizontal="center"/>
    </xf>
    <xf numFmtId="0" fontId="4" fillId="0" borderId="20" xfId="0" applyFont="1" applyBorder="1" applyAlignment="1">
      <alignment/>
    </xf>
    <xf numFmtId="4" fontId="0" fillId="0" borderId="21" xfId="0" applyNumberForma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16" xfId="0" applyBorder="1" applyAlignment="1">
      <alignment horizontal="right"/>
    </xf>
    <xf numFmtId="170" fontId="0" fillId="0" borderId="17" xfId="0" applyNumberFormat="1" applyBorder="1" applyAlignment="1">
      <alignment horizontal="left"/>
    </xf>
    <xf numFmtId="0" fontId="8" fillId="0" borderId="14" xfId="0" applyFont="1" applyBorder="1" applyAlignment="1">
      <alignment/>
    </xf>
    <xf numFmtId="4" fontId="0" fillId="0" borderId="19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19" xfId="0" applyNumberFormat="1" applyFill="1" applyBorder="1" applyAlignment="1">
      <alignment horizontal="right"/>
    </xf>
    <xf numFmtId="168" fontId="0" fillId="0" borderId="18" xfId="0" applyNumberFormat="1" applyBorder="1" applyAlignment="1">
      <alignment horizontal="right"/>
    </xf>
    <xf numFmtId="0" fontId="0" fillId="33" borderId="0" xfId="0" applyFill="1" applyBorder="1" applyAlignment="1">
      <alignment horizontal="right"/>
    </xf>
    <xf numFmtId="168" fontId="0" fillId="0" borderId="21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2" fontId="0" fillId="0" borderId="0" xfId="0" applyNumberFormat="1" applyAlignment="1">
      <alignment/>
    </xf>
    <xf numFmtId="0" fontId="0" fillId="33" borderId="18" xfId="0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70" fontId="0" fillId="0" borderId="16" xfId="0" applyNumberFormat="1" applyBorder="1" applyAlignment="1">
      <alignment horizontal="left"/>
    </xf>
    <xf numFmtId="0" fontId="0" fillId="0" borderId="19" xfId="0" applyFont="1" applyBorder="1" applyAlignment="1">
      <alignment/>
    </xf>
    <xf numFmtId="0" fontId="0" fillId="33" borderId="13" xfId="0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44" fontId="0" fillId="0" borderId="21" xfId="45" applyFont="1" applyBorder="1" applyAlignment="1">
      <alignment horizontal="right"/>
    </xf>
    <xf numFmtId="44" fontId="0" fillId="0" borderId="18" xfId="45" applyFont="1" applyBorder="1" applyAlignment="1">
      <alignment horizontal="right"/>
    </xf>
    <xf numFmtId="44" fontId="0" fillId="0" borderId="18" xfId="45" applyFont="1" applyBorder="1" applyAlignment="1">
      <alignment/>
    </xf>
    <xf numFmtId="168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7" fontId="0" fillId="0" borderId="17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3" xfId="59" applyFont="1" applyFill="1" applyBorder="1">
      <alignment/>
      <protection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60" applyFont="1" applyFill="1" applyBorder="1">
      <alignment/>
      <protection/>
    </xf>
    <xf numFmtId="4" fontId="0" fillId="0" borderId="21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168" fontId="0" fillId="0" borderId="20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24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left"/>
    </xf>
    <xf numFmtId="8" fontId="0" fillId="0" borderId="0" xfId="0" applyNumberFormat="1" applyBorder="1" applyAlignment="1">
      <alignment/>
    </xf>
    <xf numFmtId="0" fontId="0" fillId="33" borderId="0" xfId="0" applyFont="1" applyFill="1" applyBorder="1" applyAlignment="1">
      <alignment horizontal="right"/>
    </xf>
    <xf numFmtId="8" fontId="5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44" fontId="0" fillId="0" borderId="21" xfId="45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4" fontId="0" fillId="0" borderId="18" xfId="45" applyFont="1" applyFill="1" applyBorder="1" applyAlignment="1">
      <alignment horizontal="right"/>
    </xf>
    <xf numFmtId="44" fontId="0" fillId="0" borderId="21" xfId="45" applyFont="1" applyFill="1" applyBorder="1" applyAlignment="1">
      <alignment horizontal="right"/>
    </xf>
    <xf numFmtId="8" fontId="0" fillId="0" borderId="0" xfId="0" applyNumberFormat="1" applyAlignment="1">
      <alignment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48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8" fontId="49" fillId="0" borderId="21" xfId="0" applyNumberFormat="1" applyFont="1" applyFill="1" applyBorder="1" applyAlignment="1">
      <alignment horizontal="center"/>
    </xf>
    <xf numFmtId="4" fontId="49" fillId="0" borderId="19" xfId="0" applyNumberFormat="1" applyFont="1" applyFill="1" applyBorder="1" applyAlignment="1">
      <alignment horizontal="right"/>
    </xf>
    <xf numFmtId="4" fontId="49" fillId="0" borderId="19" xfId="0" applyNumberFormat="1" applyFont="1" applyBorder="1" applyAlignment="1">
      <alignment horizontal="right"/>
    </xf>
    <xf numFmtId="44" fontId="49" fillId="0" borderId="18" xfId="45" applyFont="1" applyFill="1" applyBorder="1" applyAlignment="1">
      <alignment horizontal="right"/>
    </xf>
    <xf numFmtId="44" fontId="49" fillId="0" borderId="18" xfId="45" applyFont="1" applyBorder="1" applyAlignment="1">
      <alignment horizontal="right"/>
    </xf>
    <xf numFmtId="44" fontId="49" fillId="0" borderId="21" xfId="45" applyFont="1" applyBorder="1" applyAlignment="1">
      <alignment horizontal="right"/>
    </xf>
    <xf numFmtId="44" fontId="49" fillId="0" borderId="21" xfId="45" applyFont="1" applyFill="1" applyBorder="1" applyAlignment="1">
      <alignment horizontal="right"/>
    </xf>
    <xf numFmtId="0" fontId="49" fillId="0" borderId="13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0" fontId="0" fillId="0" borderId="16" xfId="0" applyNumberForma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Item 100, pg 21" xfId="59"/>
    <cellStyle name="Normal_Item 105, pg 2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110" zoomScaleNormal="110" zoomScalePageLayoutView="0" workbookViewId="0" topLeftCell="A1">
      <selection activeCell="B61" sqref="B61"/>
    </sheetView>
  </sheetViews>
  <sheetFormatPr defaultColWidth="9.140625" defaultRowHeight="12.75"/>
  <cols>
    <col min="1" max="1" width="10.7109375" style="116" customWidth="1"/>
    <col min="2" max="2" width="18.8515625" style="116" customWidth="1"/>
    <col min="3" max="3" width="10.421875" style="116" customWidth="1"/>
    <col min="4" max="4" width="6.7109375" style="116" customWidth="1"/>
    <col min="5" max="6" width="9.140625" style="116" customWidth="1"/>
    <col min="7" max="7" width="6.8515625" style="116" customWidth="1"/>
    <col min="8" max="9" width="9.140625" style="116" customWidth="1"/>
    <col min="10" max="10" width="16.7109375" style="116" customWidth="1"/>
    <col min="11" max="16384" width="9.140625" style="116" customWidth="1"/>
  </cols>
  <sheetData>
    <row r="1" spans="1:10" ht="12.75">
      <c r="A1" s="113"/>
      <c r="B1" s="114"/>
      <c r="C1" s="193"/>
      <c r="D1" s="114"/>
      <c r="E1" s="114"/>
      <c r="F1" s="114"/>
      <c r="G1" s="114"/>
      <c r="H1" s="114"/>
      <c r="I1" s="114"/>
      <c r="J1" s="115"/>
    </row>
    <row r="2" spans="1:10" ht="12.75">
      <c r="A2" s="117" t="s">
        <v>74</v>
      </c>
      <c r="B2" s="118">
        <v>26</v>
      </c>
      <c r="C2" s="119" t="s">
        <v>117</v>
      </c>
      <c r="D2" s="119"/>
      <c r="E2" s="119"/>
      <c r="F2" s="119"/>
      <c r="G2" s="118">
        <v>3</v>
      </c>
      <c r="H2" s="223" t="s">
        <v>158</v>
      </c>
      <c r="I2" s="223"/>
      <c r="J2" s="121">
        <v>1</v>
      </c>
    </row>
    <row r="3" spans="1:10" ht="12.75">
      <c r="A3" s="117"/>
      <c r="B3" s="119"/>
      <c r="C3" s="119"/>
      <c r="D3" s="119"/>
      <c r="E3" s="119"/>
      <c r="F3" s="119"/>
      <c r="G3" s="119"/>
      <c r="H3" s="119"/>
      <c r="I3" s="119"/>
      <c r="J3" s="122"/>
    </row>
    <row r="4" spans="1:10" ht="12.75">
      <c r="A4" s="117" t="s">
        <v>76</v>
      </c>
      <c r="B4" s="119"/>
      <c r="C4" s="195" t="s">
        <v>198</v>
      </c>
      <c r="D4" s="119"/>
      <c r="E4" s="119"/>
      <c r="F4" s="119"/>
      <c r="G4" s="119"/>
      <c r="H4" s="119"/>
      <c r="I4" s="119"/>
      <c r="J4" s="122"/>
    </row>
    <row r="5" spans="1:10" ht="12.75">
      <c r="A5" s="124" t="s">
        <v>77</v>
      </c>
      <c r="B5" s="125"/>
      <c r="C5" s="125"/>
      <c r="D5" s="125"/>
      <c r="E5" s="125"/>
      <c r="F5" s="125"/>
      <c r="G5" s="125"/>
      <c r="H5" s="125"/>
      <c r="I5" s="125"/>
      <c r="J5" s="126"/>
    </row>
    <row r="6" spans="1:10" ht="12.75">
      <c r="A6" s="117"/>
      <c r="B6" s="119"/>
      <c r="C6" s="119"/>
      <c r="D6" s="119"/>
      <c r="E6" s="119"/>
      <c r="F6" s="119"/>
      <c r="G6" s="119"/>
      <c r="H6" s="119"/>
      <c r="I6" s="119"/>
      <c r="J6" s="122"/>
    </row>
    <row r="7" spans="1:10" ht="12.75">
      <c r="A7" s="117"/>
      <c r="B7" s="119"/>
      <c r="C7" s="223" t="s">
        <v>81</v>
      </c>
      <c r="D7" s="223"/>
      <c r="E7" s="223"/>
      <c r="F7" s="223"/>
      <c r="G7" s="223"/>
      <c r="H7" s="223"/>
      <c r="I7" s="119"/>
      <c r="J7" s="122"/>
    </row>
    <row r="8" spans="1:10" ht="12.75">
      <c r="A8" s="117"/>
      <c r="B8" s="119" t="s">
        <v>85</v>
      </c>
      <c r="C8" s="119"/>
      <c r="D8" s="119"/>
      <c r="E8" s="119"/>
      <c r="F8" s="119"/>
      <c r="G8" s="119"/>
      <c r="H8" s="119"/>
      <c r="I8" s="119"/>
      <c r="J8" s="122"/>
    </row>
    <row r="9" spans="1:10" ht="12.75">
      <c r="A9" s="117"/>
      <c r="B9" s="119" t="s">
        <v>86</v>
      </c>
      <c r="C9" s="119"/>
      <c r="D9" s="119"/>
      <c r="E9" s="119"/>
      <c r="F9" s="119"/>
      <c r="G9" s="119"/>
      <c r="H9" s="119"/>
      <c r="I9" s="119"/>
      <c r="J9" s="122"/>
    </row>
    <row r="10" spans="1:10" ht="12.75">
      <c r="A10" s="117"/>
      <c r="B10" s="119" t="s">
        <v>87</v>
      </c>
      <c r="C10" s="119"/>
      <c r="D10" s="119"/>
      <c r="E10" s="119"/>
      <c r="F10" s="119"/>
      <c r="G10" s="119"/>
      <c r="H10" s="119"/>
      <c r="I10" s="119"/>
      <c r="J10" s="122"/>
    </row>
    <row r="11" spans="1:10" ht="12.75">
      <c r="A11" s="117"/>
      <c r="B11" s="127" t="s">
        <v>88</v>
      </c>
      <c r="C11" s="119"/>
      <c r="D11" s="119"/>
      <c r="E11" s="119"/>
      <c r="F11" s="119"/>
      <c r="G11" s="119"/>
      <c r="H11" s="119"/>
      <c r="I11" s="119"/>
      <c r="J11" s="122"/>
    </row>
    <row r="12" spans="1:10" ht="12.75">
      <c r="A12" s="117"/>
      <c r="B12" s="119"/>
      <c r="C12" s="119"/>
      <c r="D12" s="119"/>
      <c r="E12" s="119"/>
      <c r="F12" s="119"/>
      <c r="G12" s="119"/>
      <c r="H12" s="119"/>
      <c r="I12" s="119"/>
      <c r="J12" s="122"/>
    </row>
    <row r="13" spans="1:10" ht="12.75">
      <c r="A13" s="117"/>
      <c r="B13" s="128" t="s">
        <v>89</v>
      </c>
      <c r="C13" s="129" t="s">
        <v>83</v>
      </c>
      <c r="D13" s="119"/>
      <c r="E13" s="128" t="s">
        <v>89</v>
      </c>
      <c r="F13" s="129" t="s">
        <v>83</v>
      </c>
      <c r="G13" s="119"/>
      <c r="H13" s="128" t="s">
        <v>89</v>
      </c>
      <c r="I13" s="129" t="s">
        <v>83</v>
      </c>
      <c r="J13" s="122"/>
    </row>
    <row r="14" spans="1:10" ht="12.75">
      <c r="A14" s="117"/>
      <c r="B14" s="130" t="s">
        <v>82</v>
      </c>
      <c r="C14" s="131" t="s">
        <v>84</v>
      </c>
      <c r="D14" s="119"/>
      <c r="E14" s="130" t="s">
        <v>82</v>
      </c>
      <c r="F14" s="131" t="s">
        <v>84</v>
      </c>
      <c r="G14" s="119"/>
      <c r="H14" s="130" t="s">
        <v>82</v>
      </c>
      <c r="I14" s="131" t="s">
        <v>84</v>
      </c>
      <c r="J14" s="122"/>
    </row>
    <row r="15" spans="1:10" ht="12.75">
      <c r="A15" s="117"/>
      <c r="B15" s="132" t="s">
        <v>35</v>
      </c>
      <c r="C15" s="133">
        <v>0</v>
      </c>
      <c r="D15" s="119"/>
      <c r="E15" s="132">
        <v>24</v>
      </c>
      <c r="F15" s="133">
        <v>0</v>
      </c>
      <c r="G15" s="119"/>
      <c r="H15" s="132">
        <v>48</v>
      </c>
      <c r="I15" s="133">
        <v>1</v>
      </c>
      <c r="J15" s="122"/>
    </row>
    <row r="16" spans="1:10" ht="12.75">
      <c r="A16" s="117"/>
      <c r="B16" s="132" t="s">
        <v>42</v>
      </c>
      <c r="C16" s="133">
        <v>3</v>
      </c>
      <c r="D16" s="119"/>
      <c r="E16" s="132">
        <v>25</v>
      </c>
      <c r="F16" s="133">
        <v>1</v>
      </c>
      <c r="G16" s="119"/>
      <c r="H16" s="132">
        <v>49</v>
      </c>
      <c r="I16" s="133">
        <v>1</v>
      </c>
      <c r="J16" s="122"/>
    </row>
    <row r="17" spans="1:10" ht="12.75">
      <c r="A17" s="117"/>
      <c r="B17" s="132" t="s">
        <v>36</v>
      </c>
      <c r="C17" s="133">
        <v>0</v>
      </c>
      <c r="D17" s="119"/>
      <c r="E17" s="132">
        <v>26</v>
      </c>
      <c r="F17" s="133">
        <v>0</v>
      </c>
      <c r="G17" s="119"/>
      <c r="H17" s="132">
        <v>50</v>
      </c>
      <c r="I17" s="133">
        <v>0</v>
      </c>
      <c r="J17" s="122"/>
    </row>
    <row r="18" spans="1:10" ht="12.75">
      <c r="A18" s="117"/>
      <c r="B18" s="132" t="s">
        <v>43</v>
      </c>
      <c r="C18" s="133">
        <v>0</v>
      </c>
      <c r="D18" s="119"/>
      <c r="E18" s="132">
        <v>27</v>
      </c>
      <c r="F18" s="133">
        <v>1</v>
      </c>
      <c r="G18" s="119"/>
      <c r="H18" s="132">
        <v>51</v>
      </c>
      <c r="I18" s="133">
        <v>0</v>
      </c>
      <c r="J18" s="122"/>
    </row>
    <row r="19" spans="1:10" ht="12.75">
      <c r="A19" s="117"/>
      <c r="B19" s="132" t="s">
        <v>43</v>
      </c>
      <c r="C19" s="133">
        <v>0</v>
      </c>
      <c r="D19" s="119"/>
      <c r="E19" s="132">
        <v>28</v>
      </c>
      <c r="F19" s="133">
        <v>1</v>
      </c>
      <c r="G19" s="119"/>
      <c r="H19" s="132">
        <v>52</v>
      </c>
      <c r="I19" s="133">
        <v>0</v>
      </c>
      <c r="J19" s="122"/>
    </row>
    <row r="20" spans="1:10" ht="12.75">
      <c r="A20" s="117"/>
      <c r="B20" s="132" t="s">
        <v>37</v>
      </c>
      <c r="C20" s="133">
        <v>1</v>
      </c>
      <c r="D20" s="119"/>
      <c r="E20" s="132">
        <v>29</v>
      </c>
      <c r="F20" s="133">
        <v>0</v>
      </c>
      <c r="G20" s="119"/>
      <c r="H20" s="132">
        <v>53</v>
      </c>
      <c r="I20" s="133">
        <v>0</v>
      </c>
      <c r="J20" s="122"/>
    </row>
    <row r="21" spans="1:10" ht="12.75">
      <c r="A21" s="117"/>
      <c r="B21" s="132" t="s">
        <v>105</v>
      </c>
      <c r="C21" s="133">
        <v>0</v>
      </c>
      <c r="D21" s="119"/>
      <c r="E21" s="132">
        <v>30</v>
      </c>
      <c r="F21" s="133">
        <v>1</v>
      </c>
      <c r="G21" s="119"/>
      <c r="H21" s="132">
        <v>54</v>
      </c>
      <c r="I21" s="133">
        <v>0</v>
      </c>
      <c r="J21" s="122"/>
    </row>
    <row r="22" spans="1:10" ht="12.75">
      <c r="A22" s="117"/>
      <c r="B22" s="132">
        <v>6</v>
      </c>
      <c r="C22" s="133">
        <v>0</v>
      </c>
      <c r="D22" s="119"/>
      <c r="E22" s="132">
        <v>31</v>
      </c>
      <c r="F22" s="133">
        <v>0</v>
      </c>
      <c r="G22" s="119"/>
      <c r="H22" s="132">
        <v>55</v>
      </c>
      <c r="I22" s="133">
        <v>0</v>
      </c>
      <c r="J22" s="122"/>
    </row>
    <row r="23" spans="1:10" ht="12.75">
      <c r="A23" s="117"/>
      <c r="B23" s="132">
        <v>7</v>
      </c>
      <c r="C23" s="133">
        <v>0</v>
      </c>
      <c r="D23" s="119"/>
      <c r="E23" s="132">
        <v>32</v>
      </c>
      <c r="F23" s="133">
        <v>0</v>
      </c>
      <c r="G23" s="119"/>
      <c r="H23" s="132" t="s">
        <v>117</v>
      </c>
      <c r="I23" s="133" t="s">
        <v>117</v>
      </c>
      <c r="J23" s="122"/>
    </row>
    <row r="24" spans="1:10" ht="12.75">
      <c r="A24" s="117"/>
      <c r="B24" s="132">
        <v>8</v>
      </c>
      <c r="C24" s="133">
        <v>0</v>
      </c>
      <c r="D24" s="119"/>
      <c r="E24" s="132">
        <v>33</v>
      </c>
      <c r="F24" s="133">
        <v>0</v>
      </c>
      <c r="G24" s="119"/>
      <c r="H24" s="132" t="s">
        <v>117</v>
      </c>
      <c r="I24" s="133" t="s">
        <v>117</v>
      </c>
      <c r="J24" s="122"/>
    </row>
    <row r="25" spans="1:10" ht="12.75">
      <c r="A25" s="117"/>
      <c r="B25" s="132">
        <v>9</v>
      </c>
      <c r="C25" s="133">
        <v>0</v>
      </c>
      <c r="D25" s="119"/>
      <c r="E25" s="132">
        <v>34</v>
      </c>
      <c r="F25" s="133">
        <v>0</v>
      </c>
      <c r="G25" s="119"/>
      <c r="H25" s="132" t="s">
        <v>117</v>
      </c>
      <c r="I25" s="133" t="s">
        <v>117</v>
      </c>
      <c r="J25" s="122"/>
    </row>
    <row r="26" spans="1:10" ht="12.75">
      <c r="A26" s="117"/>
      <c r="B26" s="132">
        <v>10</v>
      </c>
      <c r="C26" s="133">
        <v>0</v>
      </c>
      <c r="D26" s="119"/>
      <c r="E26" s="132">
        <v>35</v>
      </c>
      <c r="F26" s="133">
        <v>0</v>
      </c>
      <c r="G26" s="119"/>
      <c r="H26" s="132" t="s">
        <v>117</v>
      </c>
      <c r="I26" s="133" t="s">
        <v>117</v>
      </c>
      <c r="J26" s="122"/>
    </row>
    <row r="27" spans="1:10" ht="12.75">
      <c r="A27" s="117"/>
      <c r="B27" s="132">
        <v>11</v>
      </c>
      <c r="C27" s="133">
        <v>0</v>
      </c>
      <c r="D27" s="119"/>
      <c r="E27" s="132">
        <v>36</v>
      </c>
      <c r="F27" s="133">
        <v>0</v>
      </c>
      <c r="G27" s="119"/>
      <c r="H27" s="132" t="s">
        <v>117</v>
      </c>
      <c r="I27" s="133" t="s">
        <v>117</v>
      </c>
      <c r="J27" s="122"/>
    </row>
    <row r="28" spans="1:10" ht="12.75">
      <c r="A28" s="117"/>
      <c r="B28" s="132">
        <v>12</v>
      </c>
      <c r="C28" s="133">
        <v>0</v>
      </c>
      <c r="D28" s="119"/>
      <c r="E28" s="132">
        <v>37</v>
      </c>
      <c r="F28" s="133">
        <v>0</v>
      </c>
      <c r="G28" s="119"/>
      <c r="H28" s="132" t="s">
        <v>117</v>
      </c>
      <c r="I28" s="133" t="s">
        <v>117</v>
      </c>
      <c r="J28" s="122"/>
    </row>
    <row r="29" spans="1:10" ht="12.75">
      <c r="A29" s="117"/>
      <c r="B29" s="132">
        <v>13</v>
      </c>
      <c r="C29" s="133">
        <v>1</v>
      </c>
      <c r="D29" s="119"/>
      <c r="E29" s="132">
        <v>38</v>
      </c>
      <c r="F29" s="133">
        <v>0</v>
      </c>
      <c r="G29" s="119"/>
      <c r="H29" s="132" t="s">
        <v>117</v>
      </c>
      <c r="I29" s="133" t="s">
        <v>117</v>
      </c>
      <c r="J29" s="122"/>
    </row>
    <row r="30" spans="1:10" ht="12.75">
      <c r="A30" s="117"/>
      <c r="B30" s="132">
        <v>14</v>
      </c>
      <c r="C30" s="133">
        <v>0</v>
      </c>
      <c r="D30" s="119"/>
      <c r="E30" s="132">
        <v>39</v>
      </c>
      <c r="F30" s="133">
        <v>0</v>
      </c>
      <c r="G30" s="119"/>
      <c r="H30" s="132" t="s">
        <v>117</v>
      </c>
      <c r="I30" s="133" t="s">
        <v>117</v>
      </c>
      <c r="J30" s="122"/>
    </row>
    <row r="31" spans="1:10" ht="12.75">
      <c r="A31" s="117"/>
      <c r="B31" s="132">
        <v>15</v>
      </c>
      <c r="C31" s="133">
        <v>0</v>
      </c>
      <c r="D31" s="119"/>
      <c r="E31" s="132">
        <v>40</v>
      </c>
      <c r="F31" s="133">
        <v>0</v>
      </c>
      <c r="G31" s="119"/>
      <c r="H31" s="132"/>
      <c r="I31" s="132"/>
      <c r="J31" s="122"/>
    </row>
    <row r="32" spans="1:10" ht="12.75">
      <c r="A32" s="117"/>
      <c r="B32" s="132">
        <v>16</v>
      </c>
      <c r="C32" s="133">
        <v>0</v>
      </c>
      <c r="D32" s="119"/>
      <c r="E32" s="132">
        <v>41</v>
      </c>
      <c r="F32" s="133">
        <v>0</v>
      </c>
      <c r="G32" s="119"/>
      <c r="H32" s="132"/>
      <c r="I32" s="132"/>
      <c r="J32" s="122"/>
    </row>
    <row r="33" spans="1:10" ht="12.75">
      <c r="A33" s="117"/>
      <c r="B33" s="132">
        <v>17</v>
      </c>
      <c r="C33" s="133">
        <v>0</v>
      </c>
      <c r="D33" s="119"/>
      <c r="E33" s="132">
        <v>42</v>
      </c>
      <c r="F33" s="133">
        <v>0</v>
      </c>
      <c r="G33" s="119"/>
      <c r="H33" s="132"/>
      <c r="I33" s="132"/>
      <c r="J33" s="122"/>
    </row>
    <row r="34" spans="1:10" ht="12.75">
      <c r="A34" s="117"/>
      <c r="B34" s="132">
        <v>18</v>
      </c>
      <c r="C34" s="133">
        <v>0</v>
      </c>
      <c r="D34" s="119"/>
      <c r="E34" s="132">
        <v>43</v>
      </c>
      <c r="F34" s="133">
        <v>0</v>
      </c>
      <c r="G34" s="119"/>
      <c r="H34" s="132"/>
      <c r="I34" s="132"/>
      <c r="J34" s="122"/>
    </row>
    <row r="35" spans="1:10" ht="12.75">
      <c r="A35" s="117"/>
      <c r="B35" s="132">
        <v>19</v>
      </c>
      <c r="C35" s="133">
        <v>0</v>
      </c>
      <c r="D35" s="119"/>
      <c r="E35" s="132">
        <v>44</v>
      </c>
      <c r="F35" s="133">
        <v>0</v>
      </c>
      <c r="G35" s="119"/>
      <c r="H35" s="132"/>
      <c r="I35" s="132"/>
      <c r="J35" s="122"/>
    </row>
    <row r="36" spans="1:10" ht="12.75">
      <c r="A36" s="117"/>
      <c r="B36" s="132">
        <v>20</v>
      </c>
      <c r="C36" s="133">
        <v>0</v>
      </c>
      <c r="D36" s="119"/>
      <c r="E36" s="132">
        <v>45</v>
      </c>
      <c r="F36" s="133">
        <v>0</v>
      </c>
      <c r="G36" s="119"/>
      <c r="H36" s="132"/>
      <c r="I36" s="132"/>
      <c r="J36" s="122"/>
    </row>
    <row r="37" spans="1:10" ht="12.75">
      <c r="A37" s="117"/>
      <c r="B37" s="132">
        <v>21</v>
      </c>
      <c r="C37" s="133">
        <v>1</v>
      </c>
      <c r="D37" s="119"/>
      <c r="E37" s="132">
        <v>46</v>
      </c>
      <c r="F37" s="133">
        <v>1</v>
      </c>
      <c r="G37" s="119"/>
      <c r="H37" s="132"/>
      <c r="I37" s="132"/>
      <c r="J37" s="122"/>
    </row>
    <row r="38" spans="1:10" ht="12.75">
      <c r="A38" s="117"/>
      <c r="B38" s="132">
        <v>22</v>
      </c>
      <c r="C38" s="133">
        <v>0</v>
      </c>
      <c r="D38" s="119"/>
      <c r="E38" s="132">
        <v>47</v>
      </c>
      <c r="F38" s="133">
        <v>1</v>
      </c>
      <c r="G38" s="119"/>
      <c r="H38" s="132"/>
      <c r="I38" s="132"/>
      <c r="J38" s="122"/>
    </row>
    <row r="39" spans="1:10" ht="12.75">
      <c r="A39" s="117"/>
      <c r="B39" s="132">
        <v>23</v>
      </c>
      <c r="C39" s="133">
        <v>0</v>
      </c>
      <c r="D39" s="119"/>
      <c r="E39" s="132"/>
      <c r="F39" s="132"/>
      <c r="G39" s="119"/>
      <c r="H39" s="132"/>
      <c r="I39" s="132"/>
      <c r="J39" s="122"/>
    </row>
    <row r="40" spans="1:10" ht="12.75">
      <c r="A40" s="117"/>
      <c r="B40" s="132"/>
      <c r="C40" s="132"/>
      <c r="D40" s="119"/>
      <c r="E40" s="132"/>
      <c r="F40" s="132"/>
      <c r="G40" s="119"/>
      <c r="H40" s="132"/>
      <c r="I40" s="132"/>
      <c r="J40" s="122"/>
    </row>
    <row r="41" spans="1:10" ht="12.75">
      <c r="A41" s="117"/>
      <c r="B41" s="132"/>
      <c r="C41" s="132"/>
      <c r="D41" s="119"/>
      <c r="E41" s="132"/>
      <c r="F41" s="132"/>
      <c r="G41" s="119"/>
      <c r="H41" s="119"/>
      <c r="I41" s="119"/>
      <c r="J41" s="122"/>
    </row>
    <row r="42" spans="1:10" ht="12.75">
      <c r="A42" s="117"/>
      <c r="B42" s="119"/>
      <c r="C42" s="119"/>
      <c r="D42" s="119"/>
      <c r="E42" s="119"/>
      <c r="F42" s="119"/>
      <c r="G42" s="119"/>
      <c r="H42" s="119"/>
      <c r="I42" s="119"/>
      <c r="J42" s="122"/>
    </row>
    <row r="43" spans="1:10" ht="12.75">
      <c r="A43" s="117"/>
      <c r="B43" s="119"/>
      <c r="C43" s="119"/>
      <c r="D43" s="119"/>
      <c r="E43" s="119"/>
      <c r="F43" s="119"/>
      <c r="G43" s="119"/>
      <c r="H43" s="119"/>
      <c r="I43" s="119"/>
      <c r="J43" s="122"/>
    </row>
    <row r="44" spans="1:10" ht="12.75">
      <c r="A44" s="117"/>
      <c r="B44" s="119"/>
      <c r="C44" s="119"/>
      <c r="D44" s="224" t="s">
        <v>90</v>
      </c>
      <c r="E44" s="224"/>
      <c r="F44" s="224"/>
      <c r="G44" s="224"/>
      <c r="H44" s="119"/>
      <c r="I44" s="119"/>
      <c r="J44" s="122"/>
    </row>
    <row r="45" spans="1:10" ht="12.75">
      <c r="A45" s="117"/>
      <c r="B45" s="119"/>
      <c r="C45" s="119"/>
      <c r="D45" s="119"/>
      <c r="E45" s="119"/>
      <c r="F45" s="119"/>
      <c r="G45" s="119"/>
      <c r="H45" s="119"/>
      <c r="I45" s="119"/>
      <c r="J45" s="122"/>
    </row>
    <row r="46" spans="1:10" ht="12.75">
      <c r="A46" s="117"/>
      <c r="B46" s="119" t="s">
        <v>117</v>
      </c>
      <c r="C46" s="119"/>
      <c r="D46" s="119"/>
      <c r="E46" s="119"/>
      <c r="F46" s="123" t="s">
        <v>97</v>
      </c>
      <c r="G46" s="119"/>
      <c r="H46" s="123" t="s">
        <v>98</v>
      </c>
      <c r="I46" s="119"/>
      <c r="J46" s="122"/>
    </row>
    <row r="47" spans="1:10" ht="12.75">
      <c r="A47" s="117"/>
      <c r="B47" s="119" t="s">
        <v>117</v>
      </c>
      <c r="C47" s="127" t="s">
        <v>102</v>
      </c>
      <c r="D47" s="127"/>
      <c r="E47" s="127"/>
      <c r="F47" s="218" t="s">
        <v>189</v>
      </c>
      <c r="G47" s="119" t="s">
        <v>117</v>
      </c>
      <c r="H47" s="120"/>
      <c r="I47" s="119"/>
      <c r="J47" s="122"/>
    </row>
    <row r="48" spans="1:10" ht="12.75">
      <c r="A48" s="117"/>
      <c r="B48" s="119" t="s">
        <v>117</v>
      </c>
      <c r="C48" s="127"/>
      <c r="D48" s="127"/>
      <c r="E48" s="127"/>
      <c r="F48" s="177"/>
      <c r="G48" s="119"/>
      <c r="H48" s="119"/>
      <c r="I48" s="119"/>
      <c r="J48" s="122"/>
    </row>
    <row r="49" spans="1:10" ht="12.75">
      <c r="A49" s="117"/>
      <c r="B49" s="119"/>
      <c r="C49" s="119"/>
      <c r="D49" s="119"/>
      <c r="E49" s="119"/>
      <c r="F49" s="120"/>
      <c r="G49" s="119"/>
      <c r="H49" s="119"/>
      <c r="I49" s="119"/>
      <c r="J49" s="122"/>
    </row>
    <row r="50" spans="1:10" ht="12.75">
      <c r="A50" s="117"/>
      <c r="B50" s="119"/>
      <c r="C50" s="119"/>
      <c r="D50" s="119"/>
      <c r="E50" s="119"/>
      <c r="F50" s="119"/>
      <c r="G50" s="119"/>
      <c r="H50" s="119"/>
      <c r="I50" s="119"/>
      <c r="J50" s="122"/>
    </row>
    <row r="51" spans="1:10" ht="12.75">
      <c r="A51" s="117"/>
      <c r="B51" s="119"/>
      <c r="C51" s="119"/>
      <c r="D51" s="119"/>
      <c r="E51" s="119"/>
      <c r="F51" s="119"/>
      <c r="G51" s="119"/>
      <c r="H51" s="119"/>
      <c r="I51" s="119"/>
      <c r="J51" s="122"/>
    </row>
    <row r="52" spans="1:10" ht="12.75">
      <c r="A52" s="124"/>
      <c r="B52" s="125"/>
      <c r="C52" s="125"/>
      <c r="D52" s="125"/>
      <c r="E52" s="125"/>
      <c r="F52" s="125"/>
      <c r="G52" s="125"/>
      <c r="H52" s="125"/>
      <c r="I52" s="125"/>
      <c r="J52" s="126"/>
    </row>
    <row r="53" spans="1:10" ht="12.75">
      <c r="A53" s="117" t="s">
        <v>80</v>
      </c>
      <c r="B53" s="119" t="s">
        <v>96</v>
      </c>
      <c r="C53" s="119"/>
      <c r="D53" s="119"/>
      <c r="E53" s="119"/>
      <c r="F53" s="119"/>
      <c r="G53" s="119"/>
      <c r="H53" s="119"/>
      <c r="I53" s="119"/>
      <c r="J53" s="122"/>
    </row>
    <row r="54" spans="1:10" ht="12.75">
      <c r="A54" s="117"/>
      <c r="B54" s="119"/>
      <c r="C54" s="119"/>
      <c r="D54" s="119"/>
      <c r="E54" s="119"/>
      <c r="F54" s="119"/>
      <c r="G54" s="119"/>
      <c r="H54" s="119"/>
      <c r="I54" s="119"/>
      <c r="J54" s="122"/>
    </row>
    <row r="55" spans="1:10" ht="12.75">
      <c r="A55" s="124" t="s">
        <v>79</v>
      </c>
      <c r="B55" s="135">
        <v>41642</v>
      </c>
      <c r="C55" s="125"/>
      <c r="D55" s="125"/>
      <c r="E55" s="125"/>
      <c r="F55" s="125"/>
      <c r="G55" s="125"/>
      <c r="H55" s="125" t="s">
        <v>99</v>
      </c>
      <c r="I55" s="125"/>
      <c r="J55" s="178">
        <v>41699</v>
      </c>
    </row>
    <row r="56" spans="1:10" ht="12.75">
      <c r="A56" s="225" t="s">
        <v>71</v>
      </c>
      <c r="B56" s="226"/>
      <c r="C56" s="226"/>
      <c r="D56" s="226"/>
      <c r="E56" s="226"/>
      <c r="F56" s="226"/>
      <c r="G56" s="226"/>
      <c r="H56" s="226"/>
      <c r="I56" s="226"/>
      <c r="J56" s="227"/>
    </row>
    <row r="57" spans="1:10" ht="12.75">
      <c r="A57" s="117"/>
      <c r="B57" s="119"/>
      <c r="C57" s="119"/>
      <c r="D57" s="119"/>
      <c r="E57" s="119"/>
      <c r="F57" s="119"/>
      <c r="G57" s="119"/>
      <c r="H57" s="119"/>
      <c r="I57" s="119"/>
      <c r="J57" s="122"/>
    </row>
    <row r="58" spans="1:10" ht="12.75">
      <c r="A58" s="117" t="s">
        <v>78</v>
      </c>
      <c r="B58" s="119"/>
      <c r="C58" s="119"/>
      <c r="D58" s="119"/>
      <c r="E58" s="119"/>
      <c r="F58" s="119"/>
      <c r="G58" s="119"/>
      <c r="H58" s="119"/>
      <c r="I58" s="119"/>
      <c r="J58" s="122"/>
    </row>
    <row r="59" spans="1:10" ht="12.75">
      <c r="A59" s="124"/>
      <c r="B59" s="125"/>
      <c r="C59" s="125"/>
      <c r="D59" s="125"/>
      <c r="E59" s="125"/>
      <c r="F59" s="125"/>
      <c r="G59" s="125"/>
      <c r="H59" s="125"/>
      <c r="I59" s="125"/>
      <c r="J59" s="126"/>
    </row>
  </sheetData>
  <sheetProtection/>
  <mergeCells count="4">
    <mergeCell ref="H2:I2"/>
    <mergeCell ref="C7:H7"/>
    <mergeCell ref="D44:G44"/>
    <mergeCell ref="A56:J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5">
      <selection activeCell="A40" sqref="A40"/>
    </sheetView>
  </sheetViews>
  <sheetFormatPr defaultColWidth="9.140625" defaultRowHeight="12.75"/>
  <cols>
    <col min="1" max="1" width="11.28125" style="0" customWidth="1"/>
    <col min="2" max="2" width="17.00390625" style="0" customWidth="1"/>
    <col min="3" max="3" width="3.28125" style="0" customWidth="1"/>
    <col min="4" max="4" width="8.28125" style="0" customWidth="1"/>
    <col min="6" max="6" width="10.421875" style="0" customWidth="1"/>
    <col min="7" max="7" width="4.140625" style="0" customWidth="1"/>
    <col min="9" max="9" width="4.00390625" style="0" customWidth="1"/>
    <col min="11" max="11" width="19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74</v>
      </c>
      <c r="B2" s="118">
        <v>26</v>
      </c>
      <c r="C2" s="5"/>
      <c r="D2" s="5"/>
      <c r="E2" s="5"/>
      <c r="F2" s="5"/>
      <c r="G2" s="36">
        <v>1</v>
      </c>
      <c r="H2" s="237" t="s">
        <v>75</v>
      </c>
      <c r="I2" s="237"/>
      <c r="J2" s="237"/>
      <c r="K2" s="25">
        <v>49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76</v>
      </c>
      <c r="B4" s="5"/>
      <c r="C4" s="195" t="s">
        <v>198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50" t="s">
        <v>66</v>
      </c>
      <c r="B7" s="234"/>
      <c r="C7" s="234"/>
      <c r="D7" s="234"/>
      <c r="E7" s="234"/>
      <c r="F7" s="234"/>
      <c r="G7" s="234"/>
      <c r="H7" s="234"/>
      <c r="I7" s="234"/>
      <c r="J7" s="234"/>
      <c r="K7" s="242"/>
    </row>
    <row r="8" spans="1:11" ht="12.75">
      <c r="A8" s="251" t="s">
        <v>95</v>
      </c>
      <c r="B8" s="237"/>
      <c r="C8" s="237"/>
      <c r="D8" s="237"/>
      <c r="E8" s="237"/>
      <c r="F8" s="237"/>
      <c r="G8" s="237"/>
      <c r="H8" s="237"/>
      <c r="I8" s="237"/>
      <c r="J8" s="237"/>
      <c r="K8" s="244"/>
    </row>
    <row r="9" spans="1:11" ht="12.75">
      <c r="A9" s="252" t="s">
        <v>193</v>
      </c>
      <c r="B9" s="237"/>
      <c r="C9" s="237"/>
      <c r="D9" s="237"/>
      <c r="E9" s="237"/>
      <c r="F9" s="237"/>
      <c r="G9" s="237"/>
      <c r="H9" s="237"/>
      <c r="I9" s="237"/>
      <c r="J9" s="237"/>
      <c r="K9" s="244"/>
    </row>
    <row r="10" spans="1:11" ht="12.75">
      <c r="A10" s="243" t="s">
        <v>45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44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 t="s">
        <v>106</v>
      </c>
      <c r="B12" s="13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 t="s">
        <v>30</v>
      </c>
      <c r="B14" s="20"/>
      <c r="C14" s="12"/>
      <c r="D14" s="245" t="s">
        <v>46</v>
      </c>
      <c r="E14" s="247"/>
      <c r="F14" s="247"/>
      <c r="G14" s="246"/>
      <c r="H14" s="247"/>
      <c r="I14" s="246"/>
      <c r="J14" s="247"/>
      <c r="K14" s="249"/>
    </row>
    <row r="15" spans="1:12" ht="12.75">
      <c r="A15" s="60" t="s">
        <v>56</v>
      </c>
      <c r="B15" s="53"/>
      <c r="C15" s="54"/>
      <c r="D15" s="63" t="s">
        <v>65</v>
      </c>
      <c r="E15" s="19" t="s">
        <v>24</v>
      </c>
      <c r="F15" s="28" t="s">
        <v>25</v>
      </c>
      <c r="G15" s="18"/>
      <c r="H15" s="14" t="s">
        <v>26</v>
      </c>
      <c r="I15" s="189"/>
      <c r="J15" s="18" t="s">
        <v>55</v>
      </c>
      <c r="K15" s="19" t="s">
        <v>55</v>
      </c>
      <c r="L15" s="205"/>
    </row>
    <row r="16" spans="1:11" ht="12.75">
      <c r="A16" s="62" t="s">
        <v>64</v>
      </c>
      <c r="B16" s="14"/>
      <c r="C16" s="18"/>
      <c r="D16" s="19" t="s">
        <v>115</v>
      </c>
      <c r="E16" s="19" t="s">
        <v>115</v>
      </c>
      <c r="F16" s="156">
        <v>318.74</v>
      </c>
      <c r="G16" s="189"/>
      <c r="H16" s="154">
        <v>462.07</v>
      </c>
      <c r="I16" s="189"/>
      <c r="J16" s="18" t="s">
        <v>115</v>
      </c>
      <c r="K16" s="19" t="s">
        <v>115</v>
      </c>
    </row>
    <row r="17" spans="1:11" ht="12.75">
      <c r="A17" s="55" t="s">
        <v>50</v>
      </c>
      <c r="B17" s="56"/>
      <c r="C17" s="57"/>
      <c r="D17" s="19" t="s">
        <v>115</v>
      </c>
      <c r="E17" s="19" t="s">
        <v>115</v>
      </c>
      <c r="F17" s="71">
        <f>F16+6</f>
        <v>324.74</v>
      </c>
      <c r="G17" s="189"/>
      <c r="H17" s="154">
        <f>H16+6</f>
        <v>468.07</v>
      </c>
      <c r="I17" s="189"/>
      <c r="J17" s="18" t="s">
        <v>115</v>
      </c>
      <c r="K17" s="19" t="s">
        <v>115</v>
      </c>
    </row>
    <row r="18" spans="1:11" ht="12.75">
      <c r="A18" s="52" t="s">
        <v>51</v>
      </c>
      <c r="B18" s="14"/>
      <c r="C18" s="18"/>
      <c r="D18" s="58"/>
      <c r="E18" s="58"/>
      <c r="F18" s="155"/>
      <c r="G18" s="97"/>
      <c r="H18" s="191"/>
      <c r="I18" s="97"/>
      <c r="J18" s="58"/>
      <c r="K18" s="59"/>
    </row>
    <row r="19" spans="1:11" ht="12.75">
      <c r="A19" s="50" t="s">
        <v>52</v>
      </c>
      <c r="B19" s="14"/>
      <c r="C19" s="18"/>
      <c r="D19" s="19" t="s">
        <v>115</v>
      </c>
      <c r="E19" s="19" t="s">
        <v>115</v>
      </c>
      <c r="F19" s="71">
        <f>+F17</f>
        <v>324.74</v>
      </c>
      <c r="G19" s="189"/>
      <c r="H19" s="154">
        <f>+H17</f>
        <v>468.07</v>
      </c>
      <c r="I19" s="189"/>
      <c r="J19" s="18" t="s">
        <v>115</v>
      </c>
      <c r="K19" s="19" t="s">
        <v>115</v>
      </c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0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0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27" t="s">
        <v>57</v>
      </c>
      <c r="B24" s="23" t="s">
        <v>58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27"/>
      <c r="B25" s="23" t="s">
        <v>59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27"/>
      <c r="B26" s="23" t="s">
        <v>60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27"/>
      <c r="B27" s="23" t="s">
        <v>61</v>
      </c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27"/>
      <c r="B28" s="23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27"/>
      <c r="B29" s="23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27" t="s">
        <v>63</v>
      </c>
      <c r="B30" s="23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27"/>
      <c r="B31" s="23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5" t="s">
        <v>183</v>
      </c>
      <c r="B32" s="23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27"/>
      <c r="B33" s="23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27" t="s">
        <v>91</v>
      </c>
      <c r="B34" s="23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92</v>
      </c>
      <c r="B35" s="23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74" t="s">
        <v>184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219" t="s">
        <v>204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130</v>
      </c>
      <c r="B40" s="5"/>
      <c r="C40" s="5"/>
      <c r="D40" s="21"/>
      <c r="E40" s="21"/>
      <c r="F40" s="21"/>
      <c r="G40" s="21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74" t="s">
        <v>187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31" t="s">
        <v>194</v>
      </c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31"/>
      <c r="G47" s="5"/>
      <c r="H47" s="5"/>
      <c r="I47" s="5"/>
      <c r="J47" s="5"/>
      <c r="K47" s="6"/>
    </row>
    <row r="48" spans="1:11" ht="12.75">
      <c r="A48" s="46"/>
      <c r="B48" s="44"/>
      <c r="C48" s="44"/>
      <c r="D48" s="44"/>
      <c r="E48" s="44"/>
      <c r="F48" s="160"/>
      <c r="G48" s="160"/>
      <c r="H48" s="161"/>
      <c r="I48" s="160"/>
      <c r="J48" s="5"/>
      <c r="K48" s="6"/>
    </row>
    <row r="49" spans="1:11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9"/>
    </row>
    <row r="50" spans="1:11" ht="12.75">
      <c r="A50" s="4" t="s">
        <v>80</v>
      </c>
      <c r="B50" s="5" t="s">
        <v>96</v>
      </c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7" t="s">
        <v>79</v>
      </c>
      <c r="B52" s="104">
        <f>'Item 255, pg 48'!B53</f>
        <v>41642</v>
      </c>
      <c r="C52" s="8"/>
      <c r="D52" s="8"/>
      <c r="E52" s="8"/>
      <c r="F52" s="8"/>
      <c r="G52" s="8"/>
      <c r="I52" s="8" t="s">
        <v>73</v>
      </c>
      <c r="J52" s="8"/>
      <c r="K52" s="103">
        <f>'Item 255, pg 48'!L53</f>
        <v>41699</v>
      </c>
    </row>
    <row r="53" spans="1:11" ht="12.75">
      <c r="A53" s="230" t="s">
        <v>71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6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4" t="s">
        <v>78</v>
      </c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</sheetData>
  <sheetProtection/>
  <mergeCells count="7">
    <mergeCell ref="H2:J2"/>
    <mergeCell ref="A7:K7"/>
    <mergeCell ref="A8:K8"/>
    <mergeCell ref="A10:K10"/>
    <mergeCell ref="D14:K14"/>
    <mergeCell ref="A53:K53"/>
    <mergeCell ref="A9:K9"/>
  </mergeCells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PageLayoutView="0" workbookViewId="0" topLeftCell="A16">
      <selection activeCell="A50" sqref="A50"/>
    </sheetView>
  </sheetViews>
  <sheetFormatPr defaultColWidth="9.140625" defaultRowHeight="12.75"/>
  <cols>
    <col min="1" max="1" width="13.28125" style="0" customWidth="1"/>
    <col min="2" max="2" width="17.7109375" style="0" customWidth="1"/>
    <col min="3" max="3" width="7.421875" style="0" customWidth="1"/>
    <col min="4" max="4" width="4.28125" style="0" customWidth="1"/>
    <col min="6" max="6" width="4.140625" style="0" customWidth="1"/>
    <col min="7" max="7" width="10.140625" style="0" customWidth="1"/>
    <col min="8" max="8" width="4.00390625" style="0" customWidth="1"/>
    <col min="10" max="10" width="3.7109375" style="0" customWidth="1"/>
    <col min="11" max="11" width="1.421875" style="0" customWidth="1"/>
    <col min="12" max="12" width="10.28125" style="0" customWidth="1"/>
    <col min="13" max="13" width="8.7109375" style="0" customWidth="1"/>
    <col min="14" max="14" width="6.57421875" style="0" customWidth="1"/>
    <col min="15" max="15" width="3.421875" style="0" customWidth="1"/>
    <col min="16" max="16" width="7.7109375" style="0" customWidth="1"/>
    <col min="17" max="17" width="4.421875" style="0" customWidth="1"/>
    <col min="18" max="18" width="15.140625" style="0" customWidth="1"/>
    <col min="19" max="19" width="3.57421875" style="0" customWidth="1"/>
    <col min="20" max="20" width="7.8515625" style="0" customWidth="1"/>
    <col min="21" max="21" width="2.421875" style="0" customWidth="1"/>
  </cols>
  <sheetData>
    <row r="1" spans="1:2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.75">
      <c r="A2" s="4" t="s">
        <v>74</v>
      </c>
      <c r="B2" s="118">
        <v>26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 t="s">
        <v>117</v>
      </c>
      <c r="O2" s="36">
        <v>1</v>
      </c>
      <c r="P2" s="5" t="s">
        <v>159</v>
      </c>
      <c r="Q2" s="5"/>
      <c r="R2" s="5"/>
      <c r="S2" s="5"/>
      <c r="T2" s="36">
        <v>21</v>
      </c>
      <c r="U2" s="6"/>
    </row>
    <row r="3" spans="1:21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</row>
    <row r="4" spans="1:21" ht="12.75">
      <c r="A4" s="4" t="s">
        <v>76</v>
      </c>
      <c r="B4" s="5"/>
      <c r="C4" s="195" t="s">
        <v>198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</row>
    <row r="5" spans="1:21" ht="12.75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1:21" ht="12.75">
      <c r="A6" s="228" t="s">
        <v>2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6"/>
    </row>
    <row r="7" spans="1:21" ht="12.75">
      <c r="A7" s="35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6"/>
    </row>
    <row r="8" spans="1:21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1:21" ht="12.75">
      <c r="A9" s="27" t="s">
        <v>70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</row>
    <row r="10" spans="1:21" ht="12.75">
      <c r="A10" s="37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12.75">
      <c r="A11" s="37" t="s">
        <v>5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ht="12.75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</row>
    <row r="13" spans="1:21" ht="12.75">
      <c r="A13" s="38" t="s">
        <v>7</v>
      </c>
      <c r="B13" s="20"/>
      <c r="C13" s="12"/>
      <c r="D13" s="12"/>
      <c r="E13" s="5"/>
      <c r="F13" s="5"/>
      <c r="G13" s="5"/>
      <c r="H13" s="5"/>
      <c r="I13" s="20"/>
      <c r="J13" s="20"/>
      <c r="K13" s="20"/>
      <c r="L13" s="12"/>
      <c r="M13" s="5"/>
      <c r="N13" s="20"/>
      <c r="O13" s="20"/>
      <c r="P13" s="12"/>
      <c r="Q13" s="12"/>
      <c r="R13" s="12"/>
      <c r="S13" s="12"/>
      <c r="T13" s="5"/>
      <c r="U13" s="6"/>
    </row>
    <row r="14" spans="1:21" ht="12.75">
      <c r="A14" s="38" t="s">
        <v>103</v>
      </c>
      <c r="B14" s="20"/>
      <c r="C14" s="12"/>
      <c r="D14" s="12"/>
      <c r="E14" s="5"/>
      <c r="F14" s="5"/>
      <c r="G14" s="5"/>
      <c r="H14" s="5"/>
      <c r="I14" s="20"/>
      <c r="J14" s="20"/>
      <c r="K14" s="20"/>
      <c r="L14" s="12"/>
      <c r="M14" s="5"/>
      <c r="N14" s="20"/>
      <c r="O14" s="20"/>
      <c r="P14" s="12"/>
      <c r="Q14" s="12"/>
      <c r="R14" s="12"/>
      <c r="S14" s="12"/>
      <c r="T14" s="5"/>
      <c r="U14" s="6"/>
    </row>
    <row r="15" spans="1:21" ht="12.75">
      <c r="A15" s="38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1:21" ht="12.75">
      <c r="A16" s="3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1:21" ht="12.75">
      <c r="A17" s="2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</row>
    <row r="18" spans="1:21" ht="12.75">
      <c r="A18" s="4" t="s">
        <v>8</v>
      </c>
      <c r="B18" s="5"/>
      <c r="C18" s="5"/>
      <c r="D18" s="5"/>
      <c r="E18" s="5" t="s">
        <v>104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1" ht="12.75">
      <c r="A19" s="22"/>
      <c r="B19" s="21"/>
      <c r="C19" s="21"/>
      <c r="D19" s="33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33"/>
      <c r="P19" s="21"/>
      <c r="Q19" s="21"/>
      <c r="R19" s="21"/>
      <c r="S19" s="21"/>
      <c r="T19" s="21"/>
      <c r="U19" s="6"/>
    </row>
    <row r="20" spans="1:21" ht="12.75">
      <c r="A20" s="39" t="s">
        <v>9</v>
      </c>
      <c r="B20" s="39" t="s">
        <v>12</v>
      </c>
      <c r="C20" s="84" t="s">
        <v>13</v>
      </c>
      <c r="D20" s="91"/>
      <c r="E20" s="99" t="s">
        <v>14</v>
      </c>
      <c r="F20" s="90"/>
      <c r="G20" s="84" t="s">
        <v>39</v>
      </c>
      <c r="H20" s="90"/>
      <c r="I20" s="84" t="s">
        <v>15</v>
      </c>
      <c r="J20" s="90"/>
      <c r="K20" s="17"/>
      <c r="L20" s="39" t="s">
        <v>9</v>
      </c>
      <c r="M20" s="39" t="s">
        <v>12</v>
      </c>
      <c r="N20" s="84" t="s">
        <v>13</v>
      </c>
      <c r="O20" s="90"/>
      <c r="P20" s="99" t="s">
        <v>14</v>
      </c>
      <c r="Q20" s="90"/>
      <c r="R20" s="84" t="s">
        <v>39</v>
      </c>
      <c r="S20" s="90"/>
      <c r="T20" s="84" t="s">
        <v>15</v>
      </c>
      <c r="U20" s="90"/>
    </row>
    <row r="21" spans="1:21" ht="12.75">
      <c r="A21" s="40" t="s">
        <v>10</v>
      </c>
      <c r="B21" s="40" t="s">
        <v>72</v>
      </c>
      <c r="C21" s="85" t="s">
        <v>1</v>
      </c>
      <c r="D21" s="91"/>
      <c r="E21" s="17" t="s">
        <v>1</v>
      </c>
      <c r="F21" s="91"/>
      <c r="G21" s="85" t="s">
        <v>40</v>
      </c>
      <c r="H21" s="91"/>
      <c r="I21" s="85" t="s">
        <v>1</v>
      </c>
      <c r="J21" s="91"/>
      <c r="K21" s="17"/>
      <c r="L21" s="40" t="s">
        <v>10</v>
      </c>
      <c r="M21" s="40" t="s">
        <v>72</v>
      </c>
      <c r="N21" s="85" t="s">
        <v>1</v>
      </c>
      <c r="O21" s="91"/>
      <c r="P21" s="17" t="s">
        <v>1</v>
      </c>
      <c r="Q21" s="91"/>
      <c r="R21" s="85" t="s">
        <v>40</v>
      </c>
      <c r="S21" s="91"/>
      <c r="T21" s="85" t="s">
        <v>1</v>
      </c>
      <c r="U21" s="91"/>
    </row>
    <row r="22" spans="1:21" ht="12.75">
      <c r="A22" s="41" t="s">
        <v>11</v>
      </c>
      <c r="B22" s="41" t="s">
        <v>1</v>
      </c>
      <c r="C22" s="86" t="s">
        <v>118</v>
      </c>
      <c r="D22" s="92"/>
      <c r="E22" s="100" t="s">
        <v>118</v>
      </c>
      <c r="F22" s="92"/>
      <c r="G22" s="86" t="s">
        <v>41</v>
      </c>
      <c r="H22" s="92"/>
      <c r="I22" s="86" t="s">
        <v>118</v>
      </c>
      <c r="J22" s="92"/>
      <c r="K22" s="17"/>
      <c r="L22" s="41" t="s">
        <v>11</v>
      </c>
      <c r="M22" s="41" t="s">
        <v>1</v>
      </c>
      <c r="N22" s="86" t="s">
        <v>118</v>
      </c>
      <c r="O22" s="92"/>
      <c r="P22" s="100" t="s">
        <v>118</v>
      </c>
      <c r="Q22" s="91"/>
      <c r="R22" s="86" t="s">
        <v>41</v>
      </c>
      <c r="S22" s="92"/>
      <c r="T22" s="86" t="s">
        <v>118</v>
      </c>
      <c r="U22" s="92"/>
    </row>
    <row r="23" spans="1:21" ht="12.75">
      <c r="A23" s="68" t="s">
        <v>21</v>
      </c>
      <c r="B23" s="19" t="s">
        <v>150</v>
      </c>
      <c r="C23" s="106">
        <v>13.03</v>
      </c>
      <c r="D23" s="93"/>
      <c r="E23" s="172">
        <v>7.26</v>
      </c>
      <c r="F23" s="93"/>
      <c r="G23" s="70">
        <f>+C23+E23</f>
        <v>20.29</v>
      </c>
      <c r="H23" s="93"/>
      <c r="I23" s="71">
        <v>6.53</v>
      </c>
      <c r="J23" s="93"/>
      <c r="K23" s="5"/>
      <c r="L23" s="19" t="s">
        <v>154</v>
      </c>
      <c r="M23" s="19" t="s">
        <v>150</v>
      </c>
      <c r="N23" s="70">
        <v>43.26</v>
      </c>
      <c r="O23" s="93"/>
      <c r="P23" s="98">
        <f>E23</f>
        <v>7.26</v>
      </c>
      <c r="Q23" s="93"/>
      <c r="R23" s="172">
        <f>+N23+P23</f>
        <v>50.519999999999996</v>
      </c>
      <c r="S23" s="93"/>
      <c r="T23" s="98">
        <f>I23</f>
        <v>6.53</v>
      </c>
      <c r="U23" s="93"/>
    </row>
    <row r="24" spans="1:21" ht="12.75">
      <c r="A24" s="68" t="s">
        <v>21</v>
      </c>
      <c r="B24" s="19" t="s">
        <v>151</v>
      </c>
      <c r="C24" s="87">
        <f>C23+1</f>
        <v>14.03</v>
      </c>
      <c r="D24" s="93"/>
      <c r="E24" s="173">
        <f>E23</f>
        <v>7.26</v>
      </c>
      <c r="F24" s="93"/>
      <c r="G24" s="87">
        <f>C24+E24</f>
        <v>21.29</v>
      </c>
      <c r="H24" s="93"/>
      <c r="I24" s="71">
        <v>6.53</v>
      </c>
      <c r="J24" s="93"/>
      <c r="K24" s="5"/>
      <c r="L24" s="19" t="s">
        <v>154</v>
      </c>
      <c r="M24" s="19" t="s">
        <v>151</v>
      </c>
      <c r="N24" s="75">
        <f>N23+4</f>
        <v>47.26</v>
      </c>
      <c r="O24" s="93"/>
      <c r="P24" s="88">
        <f>E23</f>
        <v>7.26</v>
      </c>
      <c r="Q24" s="93"/>
      <c r="R24" s="173">
        <f>N24+P24</f>
        <v>54.519999999999996</v>
      </c>
      <c r="S24" s="93"/>
      <c r="T24" s="88">
        <f>I24</f>
        <v>6.53</v>
      </c>
      <c r="U24" s="93"/>
    </row>
    <row r="25" spans="1:21" ht="12.75">
      <c r="A25" s="68" t="s">
        <v>147</v>
      </c>
      <c r="B25" s="19" t="s">
        <v>150</v>
      </c>
      <c r="C25" s="87">
        <v>16.17</v>
      </c>
      <c r="D25" s="93"/>
      <c r="E25" s="173">
        <f>E24</f>
        <v>7.26</v>
      </c>
      <c r="F25" s="93"/>
      <c r="G25" s="87">
        <f aca="true" t="shared" si="0" ref="G25:G31">C25+E25</f>
        <v>23.43</v>
      </c>
      <c r="H25" s="93"/>
      <c r="I25" s="71">
        <v>6.53</v>
      </c>
      <c r="J25" s="93"/>
      <c r="K25" s="5"/>
      <c r="L25" s="19" t="s">
        <v>155</v>
      </c>
      <c r="M25" s="19" t="s">
        <v>150</v>
      </c>
      <c r="N25" s="75">
        <v>52.54</v>
      </c>
      <c r="O25" s="93"/>
      <c r="P25" s="88">
        <f>E23</f>
        <v>7.26</v>
      </c>
      <c r="Q25" s="93"/>
      <c r="R25" s="173">
        <f>N25+P25</f>
        <v>59.8</v>
      </c>
      <c r="S25" s="93"/>
      <c r="T25" s="88">
        <f>T24</f>
        <v>6.53</v>
      </c>
      <c r="U25" s="93"/>
    </row>
    <row r="26" spans="1:21" ht="12.75">
      <c r="A26" s="68" t="s">
        <v>147</v>
      </c>
      <c r="B26" s="19" t="s">
        <v>151</v>
      </c>
      <c r="C26" s="87">
        <f>C25+1</f>
        <v>17.17</v>
      </c>
      <c r="D26" s="93"/>
      <c r="E26" s="173">
        <f aca="true" t="shared" si="1" ref="E26:E31">E25</f>
        <v>7.26</v>
      </c>
      <c r="F26" s="93"/>
      <c r="G26" s="87">
        <f t="shared" si="0"/>
        <v>24.43</v>
      </c>
      <c r="H26" s="93"/>
      <c r="I26" s="71">
        <v>6.53</v>
      </c>
      <c r="J26" s="93"/>
      <c r="K26" s="5"/>
      <c r="L26" s="19" t="s">
        <v>155</v>
      </c>
      <c r="M26" s="19" t="s">
        <v>151</v>
      </c>
      <c r="N26" s="75">
        <f>N25+5</f>
        <v>57.54</v>
      </c>
      <c r="O26" s="93"/>
      <c r="P26" s="88">
        <f>E23</f>
        <v>7.26</v>
      </c>
      <c r="Q26" s="93"/>
      <c r="R26" s="173">
        <f>N26+P26</f>
        <v>64.8</v>
      </c>
      <c r="S26" s="93"/>
      <c r="T26" s="88">
        <f>T25</f>
        <v>6.53</v>
      </c>
      <c r="U26" s="93"/>
    </row>
    <row r="27" spans="1:21" ht="12.75">
      <c r="A27" s="19" t="s">
        <v>148</v>
      </c>
      <c r="B27" s="19" t="s">
        <v>150</v>
      </c>
      <c r="C27" s="75">
        <v>23.74</v>
      </c>
      <c r="D27" s="93"/>
      <c r="E27" s="173">
        <f t="shared" si="1"/>
        <v>7.26</v>
      </c>
      <c r="F27" s="93"/>
      <c r="G27" s="87">
        <f t="shared" si="0"/>
        <v>31</v>
      </c>
      <c r="H27" s="93"/>
      <c r="I27" s="71">
        <v>6.53</v>
      </c>
      <c r="J27" s="93"/>
      <c r="K27" s="5"/>
      <c r="L27" s="19" t="s">
        <v>156</v>
      </c>
      <c r="M27" s="19" t="s">
        <v>150</v>
      </c>
      <c r="N27" s="75">
        <v>56.68</v>
      </c>
      <c r="O27" s="93"/>
      <c r="P27" s="88">
        <f>E23</f>
        <v>7.26</v>
      </c>
      <c r="Q27" s="93"/>
      <c r="R27" s="173">
        <f>N27+P27</f>
        <v>63.94</v>
      </c>
      <c r="S27" s="93"/>
      <c r="T27" s="88">
        <f>T26</f>
        <v>6.53</v>
      </c>
      <c r="U27" s="93"/>
    </row>
    <row r="28" spans="1:21" ht="12.75">
      <c r="A28" s="19" t="s">
        <v>148</v>
      </c>
      <c r="B28" s="19" t="s">
        <v>151</v>
      </c>
      <c r="C28" s="87">
        <f>C27+2</f>
        <v>25.74</v>
      </c>
      <c r="D28" s="93"/>
      <c r="E28" s="173">
        <f t="shared" si="1"/>
        <v>7.26</v>
      </c>
      <c r="F28" s="93"/>
      <c r="G28" s="87">
        <f t="shared" si="0"/>
        <v>33</v>
      </c>
      <c r="H28" s="93"/>
      <c r="I28" s="71">
        <v>6.53</v>
      </c>
      <c r="J28" s="93"/>
      <c r="K28" s="5"/>
      <c r="L28" s="19" t="s">
        <v>156</v>
      </c>
      <c r="M28" s="19" t="s">
        <v>151</v>
      </c>
      <c r="N28" s="75">
        <f>N27+6</f>
        <v>62.68</v>
      </c>
      <c r="O28" s="93"/>
      <c r="P28" s="88">
        <f>E23</f>
        <v>7.26</v>
      </c>
      <c r="Q28" s="93"/>
      <c r="R28" s="173">
        <f>N28+P28</f>
        <v>69.94</v>
      </c>
      <c r="S28" s="93"/>
      <c r="T28" s="88">
        <f>T27</f>
        <v>6.53</v>
      </c>
      <c r="U28" s="93"/>
    </row>
    <row r="29" spans="1:21" ht="12.75">
      <c r="A29" s="19" t="s">
        <v>149</v>
      </c>
      <c r="B29" s="19" t="s">
        <v>150</v>
      </c>
      <c r="C29" s="75">
        <v>32.86</v>
      </c>
      <c r="D29" s="93"/>
      <c r="E29" s="173">
        <f t="shared" si="1"/>
        <v>7.26</v>
      </c>
      <c r="F29" s="93"/>
      <c r="G29" s="87">
        <f t="shared" si="0"/>
        <v>40.12</v>
      </c>
      <c r="H29" s="93"/>
      <c r="I29" s="71">
        <v>6.53</v>
      </c>
      <c r="J29" s="93"/>
      <c r="K29" s="5"/>
      <c r="L29" s="19"/>
      <c r="M29" s="19"/>
      <c r="N29" s="28" t="s">
        <v>117</v>
      </c>
      <c r="O29" s="67" t="s">
        <v>117</v>
      </c>
      <c r="P29" s="28" t="s">
        <v>117</v>
      </c>
      <c r="Q29" s="67" t="s">
        <v>117</v>
      </c>
      <c r="R29" s="28"/>
      <c r="S29" s="18"/>
      <c r="T29" s="28"/>
      <c r="U29" s="18"/>
    </row>
    <row r="30" spans="1:21" ht="12.75">
      <c r="A30" s="19" t="s">
        <v>149</v>
      </c>
      <c r="B30" s="19" t="s">
        <v>151</v>
      </c>
      <c r="C30" s="89">
        <f>C29+3</f>
        <v>35.86</v>
      </c>
      <c r="D30" s="93"/>
      <c r="E30" s="173">
        <f t="shared" si="1"/>
        <v>7.26</v>
      </c>
      <c r="F30" s="93"/>
      <c r="G30" s="87">
        <f t="shared" si="0"/>
        <v>43.12</v>
      </c>
      <c r="H30" s="93"/>
      <c r="I30" s="71">
        <v>6.53</v>
      </c>
      <c r="J30" s="93"/>
      <c r="K30" s="5"/>
      <c r="L30" s="19"/>
      <c r="M30" s="19"/>
      <c r="N30" s="28" t="s">
        <v>117</v>
      </c>
      <c r="O30" s="67" t="s">
        <v>117</v>
      </c>
      <c r="P30" s="28" t="s">
        <v>117</v>
      </c>
      <c r="Q30" s="67" t="s">
        <v>117</v>
      </c>
      <c r="R30" s="28"/>
      <c r="S30" s="18"/>
      <c r="T30" s="28"/>
      <c r="U30" s="18"/>
    </row>
    <row r="31" spans="1:21" ht="12.75">
      <c r="A31" s="68" t="s">
        <v>147</v>
      </c>
      <c r="B31" s="19" t="s">
        <v>38</v>
      </c>
      <c r="C31" s="75">
        <v>10.2</v>
      </c>
      <c r="D31" s="93"/>
      <c r="E31" s="173">
        <f t="shared" si="1"/>
        <v>7.26</v>
      </c>
      <c r="F31" s="93"/>
      <c r="G31" s="87">
        <f t="shared" si="0"/>
        <v>17.46</v>
      </c>
      <c r="H31" s="93"/>
      <c r="I31" s="71">
        <v>6.53</v>
      </c>
      <c r="J31" s="93"/>
      <c r="K31" s="5"/>
      <c r="L31" s="19"/>
      <c r="M31" s="19"/>
      <c r="N31" s="28"/>
      <c r="O31" s="67" t="s">
        <v>117</v>
      </c>
      <c r="P31" s="28"/>
      <c r="Q31" s="67" t="s">
        <v>117</v>
      </c>
      <c r="R31" s="28"/>
      <c r="S31" s="18"/>
      <c r="T31" s="28"/>
      <c r="U31" s="18"/>
    </row>
    <row r="32" spans="1:21" ht="12.75">
      <c r="A32" s="68" t="s">
        <v>146</v>
      </c>
      <c r="B32" s="19" t="s">
        <v>152</v>
      </c>
      <c r="C32" s="88" t="s">
        <v>153</v>
      </c>
      <c r="D32" s="93"/>
      <c r="E32" s="173">
        <v>10.89</v>
      </c>
      <c r="F32" s="93"/>
      <c r="G32" s="88" t="s">
        <v>153</v>
      </c>
      <c r="H32" s="93"/>
      <c r="I32" s="88" t="s">
        <v>153</v>
      </c>
      <c r="J32" s="93"/>
      <c r="K32" s="21"/>
      <c r="L32" s="42"/>
      <c r="M32" s="42"/>
      <c r="N32" s="94"/>
      <c r="O32" s="67" t="s">
        <v>117</v>
      </c>
      <c r="P32" s="94"/>
      <c r="Q32" s="67" t="s">
        <v>117</v>
      </c>
      <c r="R32" s="94"/>
      <c r="S32" s="57"/>
      <c r="T32" s="94"/>
      <c r="U32" s="57"/>
    </row>
    <row r="33" spans="1:21" ht="12.75">
      <c r="A33" s="68"/>
      <c r="B33" s="19"/>
      <c r="C33" s="88"/>
      <c r="D33" s="93"/>
      <c r="E33" s="173"/>
      <c r="F33" s="93"/>
      <c r="G33" s="88"/>
      <c r="H33" s="93"/>
      <c r="I33" s="175"/>
      <c r="J33" s="176"/>
      <c r="K33" s="5"/>
      <c r="L33" s="19"/>
      <c r="M33" s="19"/>
      <c r="N33" s="28"/>
      <c r="O33" s="18" t="s">
        <v>117</v>
      </c>
      <c r="P33" s="28"/>
      <c r="Q33" s="18" t="s">
        <v>117</v>
      </c>
      <c r="R33" s="28"/>
      <c r="S33" s="18"/>
      <c r="T33" s="28"/>
      <c r="U33" s="18"/>
    </row>
    <row r="34" spans="1:21" ht="12.75">
      <c r="A34" s="43"/>
      <c r="B34" s="19"/>
      <c r="C34" s="28"/>
      <c r="D34" s="18"/>
      <c r="E34" s="14"/>
      <c r="F34" s="18"/>
      <c r="G34" s="28"/>
      <c r="H34" s="18"/>
      <c r="I34" s="28"/>
      <c r="J34" s="18"/>
      <c r="K34" s="5"/>
      <c r="L34" s="19"/>
      <c r="M34" s="19"/>
      <c r="N34" s="28"/>
      <c r="O34" s="18"/>
      <c r="P34" s="28"/>
      <c r="Q34" s="18"/>
      <c r="R34" s="28"/>
      <c r="S34" s="18"/>
      <c r="T34" s="28"/>
      <c r="U34" s="18"/>
    </row>
    <row r="35" spans="1:21" ht="12.75">
      <c r="A35" s="19"/>
      <c r="B35" s="19"/>
      <c r="C35" s="28"/>
      <c r="D35" s="9"/>
      <c r="E35" s="14"/>
      <c r="F35" s="18"/>
      <c r="G35" s="28"/>
      <c r="H35" s="18"/>
      <c r="I35" s="28"/>
      <c r="J35" s="18"/>
      <c r="K35" s="5"/>
      <c r="L35" s="19"/>
      <c r="M35" s="19"/>
      <c r="N35" s="28"/>
      <c r="O35" s="18"/>
      <c r="P35" s="28"/>
      <c r="Q35" s="18"/>
      <c r="R35" s="28"/>
      <c r="S35" s="18"/>
      <c r="T35" s="28"/>
      <c r="U35" s="18"/>
    </row>
    <row r="36" spans="1:21" ht="12.75">
      <c r="A36" s="46" t="s">
        <v>69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</row>
    <row r="37" spans="1:21" ht="12.75">
      <c r="A37" s="4"/>
      <c r="B37" s="5"/>
      <c r="C37" s="44" t="s">
        <v>17</v>
      </c>
      <c r="D37" s="4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</row>
    <row r="38" spans="1:21" ht="12.75">
      <c r="A38" s="4"/>
      <c r="B38" s="5"/>
      <c r="C38" s="44" t="s">
        <v>157</v>
      </c>
      <c r="D38" s="4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/>
    </row>
    <row r="39" spans="1:21" ht="12.75">
      <c r="A39" s="4"/>
      <c r="B39" s="5"/>
      <c r="C39" s="44"/>
      <c r="D39" s="4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</row>
    <row r="41" spans="1:21" ht="12.75">
      <c r="A41" s="74" t="s">
        <v>177</v>
      </c>
      <c r="B41" s="102" t="s">
        <v>178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</row>
    <row r="42" spans="1:21" ht="12.75">
      <c r="A42" s="61" t="s">
        <v>67</v>
      </c>
      <c r="B42" s="49" t="s">
        <v>179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</row>
    <row r="43" spans="1:21" ht="12.75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/>
    </row>
    <row r="44" spans="1:21" ht="12.75">
      <c r="A44" s="35" t="s">
        <v>68</v>
      </c>
      <c r="B44" s="47" t="s">
        <v>180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</row>
    <row r="45" spans="1:21" ht="12.75">
      <c r="A45" s="27"/>
      <c r="B45" s="47" t="s">
        <v>181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</row>
    <row r="46" spans="1:21" ht="12.75">
      <c r="A46" s="27"/>
      <c r="B46" s="47" t="s">
        <v>182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/>
    </row>
    <row r="47" spans="1:2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/>
    </row>
    <row r="48" spans="1:2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6"/>
    </row>
    <row r="49" spans="1:21" ht="12.75">
      <c r="A49" s="219" t="s">
        <v>199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5"/>
      <c r="O49" s="5"/>
      <c r="P49" s="5"/>
      <c r="Q49" s="5"/>
      <c r="R49" s="5"/>
      <c r="S49" s="5"/>
      <c r="T49" s="5"/>
      <c r="U49" s="6"/>
    </row>
    <row r="50" spans="1:21" ht="12.75">
      <c r="A50" s="4" t="s">
        <v>172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6"/>
    </row>
    <row r="51" spans="1:2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/>
    </row>
    <row r="52" spans="1:21" s="182" customFormat="1" ht="12">
      <c r="A52" s="180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29"/>
      <c r="Q52" s="179"/>
      <c r="R52" s="179"/>
      <c r="S52" s="179"/>
      <c r="T52" s="179"/>
      <c r="U52" s="181"/>
    </row>
    <row r="53" spans="1:21" s="138" customFormat="1" ht="12">
      <c r="A53" s="16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36"/>
      <c r="Q53" s="11"/>
      <c r="R53" s="11"/>
      <c r="S53" s="11"/>
      <c r="T53" s="11"/>
      <c r="U53" s="137"/>
    </row>
    <row r="54" spans="1:2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83" t="s">
        <v>190</v>
      </c>
      <c r="U54" s="6"/>
    </row>
    <row r="55" spans="1:2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6"/>
    </row>
    <row r="56" spans="1:21" s="138" customFormat="1" ht="12">
      <c r="A56" s="16"/>
      <c r="B56" s="11"/>
      <c r="C56" s="11"/>
      <c r="D56" s="11"/>
      <c r="E56" s="11"/>
      <c r="F56" s="139"/>
      <c r="G56" s="139"/>
      <c r="H56" s="139"/>
      <c r="I56" s="140"/>
      <c r="J56" s="140"/>
      <c r="K56" s="139"/>
      <c r="L56" s="139"/>
      <c r="M56" s="139"/>
      <c r="N56" s="136"/>
      <c r="O56" s="11"/>
      <c r="P56" s="11"/>
      <c r="Q56" s="11"/>
      <c r="R56" s="11"/>
      <c r="S56" s="11"/>
      <c r="T56" s="11"/>
      <c r="U56" s="137"/>
    </row>
    <row r="57" spans="1:2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9"/>
    </row>
    <row r="58" spans="1:21" ht="12.75">
      <c r="A58" s="4" t="s">
        <v>80</v>
      </c>
      <c r="B58" s="5" t="s">
        <v>96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6"/>
    </row>
    <row r="59" spans="1:21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6"/>
    </row>
    <row r="60" spans="1:21" ht="12.75">
      <c r="A60" s="7" t="s">
        <v>79</v>
      </c>
      <c r="B60" s="104">
        <f>'Check Sheet '!B55</f>
        <v>41642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65" t="s">
        <v>101</v>
      </c>
      <c r="O60" s="8"/>
      <c r="P60" s="8"/>
      <c r="Q60" s="8"/>
      <c r="R60" s="104">
        <f>'Check Sheet '!J55</f>
        <v>41699</v>
      </c>
      <c r="S60" s="104"/>
      <c r="T60" s="8"/>
      <c r="U60" s="9"/>
    </row>
    <row r="61" spans="1:21" ht="12.75">
      <c r="A61" s="230" t="s">
        <v>71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2"/>
      <c r="R61" s="232"/>
      <c r="S61" s="232"/>
      <c r="T61" s="231"/>
      <c r="U61" s="6"/>
    </row>
    <row r="62" spans="1:21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</row>
    <row r="63" spans="1:21" ht="12.75">
      <c r="A63" s="4" t="s">
        <v>78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/>
    </row>
    <row r="64" spans="1:21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</row>
  </sheetData>
  <sheetProtection/>
  <mergeCells count="2">
    <mergeCell ref="A6:T6"/>
    <mergeCell ref="A61:T6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4">
      <selection activeCell="P29" sqref="P29"/>
    </sheetView>
  </sheetViews>
  <sheetFormatPr defaultColWidth="9.140625" defaultRowHeight="12.75"/>
  <cols>
    <col min="1" max="1" width="12.421875" style="0" customWidth="1"/>
    <col min="2" max="2" width="17.28125" style="0" customWidth="1"/>
    <col min="3" max="3" width="8.140625" style="0" customWidth="1"/>
    <col min="4" max="4" width="4.140625" style="0" customWidth="1"/>
    <col min="5" max="5" width="7.28125" style="0" customWidth="1"/>
    <col min="6" max="6" width="3.7109375" style="0" customWidth="1"/>
    <col min="7" max="7" width="10.00390625" style="0" customWidth="1"/>
    <col min="8" max="8" width="2.8515625" style="0" customWidth="1"/>
    <col min="9" max="9" width="8.421875" style="0" customWidth="1"/>
    <col min="10" max="10" width="3.57421875" style="0" customWidth="1"/>
    <col min="11" max="11" width="1.28515625" style="0" customWidth="1"/>
    <col min="12" max="12" width="10.28125" style="0" customWidth="1"/>
    <col min="13" max="13" width="8.00390625" style="0" customWidth="1"/>
    <col min="14" max="14" width="9.421875" style="0" customWidth="1"/>
    <col min="15" max="15" width="3.8515625" style="0" customWidth="1"/>
    <col min="16" max="16" width="8.8515625" style="0" customWidth="1"/>
    <col min="17" max="17" width="3.57421875" style="0" customWidth="1"/>
    <col min="18" max="18" width="9.421875" style="0" customWidth="1"/>
    <col min="19" max="19" width="3.00390625" style="0" customWidth="1"/>
    <col min="20" max="20" width="8.7109375" style="0" customWidth="1"/>
    <col min="21" max="21" width="4.57421875" style="0" customWidth="1"/>
    <col min="22" max="22" width="3.7109375" style="0" customWidth="1"/>
  </cols>
  <sheetData>
    <row r="1" spans="1:2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4" t="s">
        <v>74</v>
      </c>
      <c r="B2" s="118">
        <v>26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>
        <v>1</v>
      </c>
      <c r="P2" s="5" t="s">
        <v>160</v>
      </c>
      <c r="Q2" s="5"/>
      <c r="R2" s="5"/>
      <c r="S2" s="5"/>
      <c r="T2" s="167">
        <v>25</v>
      </c>
      <c r="U2" s="5"/>
      <c r="V2" s="6"/>
    </row>
    <row r="3" spans="1:2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2" ht="12.75">
      <c r="A4" s="4" t="s">
        <v>76</v>
      </c>
      <c r="B4" s="5"/>
      <c r="C4" s="195" t="s">
        <v>198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ht="12.75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"/>
      <c r="V5" s="6"/>
    </row>
    <row r="6" spans="1:2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</row>
    <row r="7" spans="1:22" ht="12.75">
      <c r="A7" s="233" t="s">
        <v>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1"/>
      <c r="T7" s="21"/>
      <c r="U7" s="5"/>
      <c r="V7" s="6"/>
    </row>
    <row r="8" spans="1:2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2" ht="12.75">
      <c r="A9" s="4" t="s">
        <v>31</v>
      </c>
      <c r="B9" s="5" t="s">
        <v>104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</row>
    <row r="10" spans="1:22" ht="12.75">
      <c r="A10" s="4"/>
      <c r="B10" s="5"/>
      <c r="C10" s="5"/>
      <c r="D10" s="8"/>
      <c r="E10" s="5"/>
      <c r="F10" s="5"/>
      <c r="G10" s="5" t="s">
        <v>117</v>
      </c>
      <c r="H10" s="5"/>
      <c r="I10" s="5"/>
      <c r="J10" s="5"/>
      <c r="K10" s="5"/>
      <c r="L10" s="5"/>
      <c r="M10" s="5"/>
      <c r="N10" s="5"/>
      <c r="O10" s="8"/>
      <c r="P10" s="5"/>
      <c r="Q10" s="5"/>
      <c r="R10" s="5"/>
      <c r="S10" s="5"/>
      <c r="T10" s="5"/>
      <c r="U10" s="5"/>
      <c r="V10" s="6"/>
    </row>
    <row r="11" spans="1:22" ht="12.75">
      <c r="A11" s="39" t="s">
        <v>9</v>
      </c>
      <c r="B11" s="39" t="s">
        <v>12</v>
      </c>
      <c r="C11" s="84" t="s">
        <v>13</v>
      </c>
      <c r="D11" s="90"/>
      <c r="E11" s="84" t="s">
        <v>14</v>
      </c>
      <c r="F11" s="90"/>
      <c r="G11" s="84" t="s">
        <v>39</v>
      </c>
      <c r="H11" s="90"/>
      <c r="I11" s="84" t="s">
        <v>15</v>
      </c>
      <c r="J11" s="90"/>
      <c r="K11" s="17"/>
      <c r="L11" s="39" t="s">
        <v>9</v>
      </c>
      <c r="M11" s="39" t="s">
        <v>12</v>
      </c>
      <c r="N11" s="84" t="s">
        <v>13</v>
      </c>
      <c r="O11" s="99"/>
      <c r="P11" s="84" t="s">
        <v>14</v>
      </c>
      <c r="Q11" s="90"/>
      <c r="R11" s="84" t="s">
        <v>39</v>
      </c>
      <c r="S11" s="90"/>
      <c r="T11" s="84" t="s">
        <v>15</v>
      </c>
      <c r="U11" s="90"/>
      <c r="V11" s="6"/>
    </row>
    <row r="12" spans="1:22" ht="12.75">
      <c r="A12" s="40" t="s">
        <v>10</v>
      </c>
      <c r="B12" s="40" t="s">
        <v>72</v>
      </c>
      <c r="C12" s="85" t="s">
        <v>1</v>
      </c>
      <c r="D12" s="91"/>
      <c r="E12" s="85" t="s">
        <v>1</v>
      </c>
      <c r="F12" s="91"/>
      <c r="G12" s="85" t="s">
        <v>40</v>
      </c>
      <c r="H12" s="91"/>
      <c r="I12" s="85" t="s">
        <v>1</v>
      </c>
      <c r="J12" s="91"/>
      <c r="K12" s="17"/>
      <c r="L12" s="40" t="s">
        <v>10</v>
      </c>
      <c r="M12" s="40" t="s">
        <v>72</v>
      </c>
      <c r="N12" s="85" t="s">
        <v>1</v>
      </c>
      <c r="O12" s="91"/>
      <c r="P12" s="17" t="s">
        <v>1</v>
      </c>
      <c r="Q12" s="91"/>
      <c r="R12" s="85" t="s">
        <v>40</v>
      </c>
      <c r="S12" s="91"/>
      <c r="T12" s="85" t="s">
        <v>1</v>
      </c>
      <c r="U12" s="91"/>
      <c r="V12" s="6"/>
    </row>
    <row r="13" spans="1:22" ht="12.75">
      <c r="A13" s="41" t="s">
        <v>11</v>
      </c>
      <c r="B13" s="41" t="s">
        <v>1</v>
      </c>
      <c r="C13" s="86" t="s">
        <v>118</v>
      </c>
      <c r="D13" s="92"/>
      <c r="E13" s="86" t="s">
        <v>118</v>
      </c>
      <c r="F13" s="92"/>
      <c r="G13" s="86" t="s">
        <v>41</v>
      </c>
      <c r="H13" s="92"/>
      <c r="I13" s="86" t="s">
        <v>118</v>
      </c>
      <c r="J13" s="92"/>
      <c r="K13" s="17"/>
      <c r="L13" s="41" t="s">
        <v>11</v>
      </c>
      <c r="M13" s="41" t="s">
        <v>1</v>
      </c>
      <c r="N13" s="86" t="s">
        <v>118</v>
      </c>
      <c r="O13" s="100"/>
      <c r="P13" s="86" t="s">
        <v>118</v>
      </c>
      <c r="Q13" s="92"/>
      <c r="R13" s="86" t="s">
        <v>41</v>
      </c>
      <c r="S13" s="92"/>
      <c r="T13" s="86" t="s">
        <v>118</v>
      </c>
      <c r="U13" s="92"/>
      <c r="V13" s="6"/>
    </row>
    <row r="14" spans="1:22" ht="12.75">
      <c r="A14" s="68" t="s">
        <v>147</v>
      </c>
      <c r="B14" s="19" t="s">
        <v>150</v>
      </c>
      <c r="C14" s="108">
        <v>17.66</v>
      </c>
      <c r="D14" s="101"/>
      <c r="E14" s="98">
        <v>7.26</v>
      </c>
      <c r="F14" s="101"/>
      <c r="G14" s="98">
        <f aca="true" t="shared" si="0" ref="G14:G21">C14+E14</f>
        <v>24.92</v>
      </c>
      <c r="H14" s="101"/>
      <c r="I14" s="72">
        <v>6.53</v>
      </c>
      <c r="J14" s="67"/>
      <c r="K14" s="5"/>
      <c r="L14" s="19" t="s">
        <v>155</v>
      </c>
      <c r="M14" s="19" t="s">
        <v>150</v>
      </c>
      <c r="N14" s="98">
        <v>68.06</v>
      </c>
      <c r="O14" s="101"/>
      <c r="P14" s="98">
        <f>E14</f>
        <v>7.26</v>
      </c>
      <c r="Q14" s="101"/>
      <c r="R14" s="98">
        <f>N14+P14</f>
        <v>75.32000000000001</v>
      </c>
      <c r="S14" s="101"/>
      <c r="T14" s="98">
        <f>I14</f>
        <v>6.53</v>
      </c>
      <c r="U14" s="67"/>
      <c r="V14" s="6"/>
    </row>
    <row r="15" spans="1:22" ht="12.75">
      <c r="A15" s="68" t="s">
        <v>147</v>
      </c>
      <c r="B15" s="19" t="s">
        <v>151</v>
      </c>
      <c r="C15" s="143">
        <f>C14+0.75</f>
        <v>18.41</v>
      </c>
      <c r="D15" s="101"/>
      <c r="E15" s="143">
        <f aca="true" t="shared" si="1" ref="E15:E21">E14</f>
        <v>7.26</v>
      </c>
      <c r="F15" s="101"/>
      <c r="G15" s="143">
        <f t="shared" si="0"/>
        <v>25.67</v>
      </c>
      <c r="H15" s="101"/>
      <c r="I15" s="196">
        <f aca="true" t="shared" si="2" ref="I15:I21">I14</f>
        <v>6.53</v>
      </c>
      <c r="J15" s="67"/>
      <c r="K15" s="5"/>
      <c r="L15" s="19" t="s">
        <v>155</v>
      </c>
      <c r="M15" s="19" t="s">
        <v>151</v>
      </c>
      <c r="N15" s="143">
        <f>N14+0.75</f>
        <v>68.81</v>
      </c>
      <c r="O15" s="101"/>
      <c r="P15" s="143">
        <f>P14</f>
        <v>7.26</v>
      </c>
      <c r="Q15" s="101"/>
      <c r="R15" s="143">
        <f>N15+P15</f>
        <v>76.07000000000001</v>
      </c>
      <c r="S15" s="101"/>
      <c r="T15" s="98">
        <f>T14</f>
        <v>6.53</v>
      </c>
      <c r="U15" s="67"/>
      <c r="V15" s="6"/>
    </row>
    <row r="16" spans="1:22" ht="12.75">
      <c r="A16" s="19" t="s">
        <v>148</v>
      </c>
      <c r="B16" s="19" t="s">
        <v>150</v>
      </c>
      <c r="C16" s="143">
        <v>27.77</v>
      </c>
      <c r="D16" s="101"/>
      <c r="E16" s="143">
        <f t="shared" si="1"/>
        <v>7.26</v>
      </c>
      <c r="F16" s="101"/>
      <c r="G16" s="143">
        <f t="shared" si="0"/>
        <v>35.03</v>
      </c>
      <c r="H16" s="101"/>
      <c r="I16" s="196">
        <f t="shared" si="2"/>
        <v>6.53</v>
      </c>
      <c r="J16" s="67"/>
      <c r="K16" s="5"/>
      <c r="L16" s="19" t="s">
        <v>156</v>
      </c>
      <c r="M16" s="19" t="s">
        <v>150</v>
      </c>
      <c r="N16" s="143">
        <v>81.15</v>
      </c>
      <c r="O16" s="101"/>
      <c r="P16" s="143">
        <f>P15</f>
        <v>7.26</v>
      </c>
      <c r="Q16" s="101"/>
      <c r="R16" s="143">
        <f>N16+P16</f>
        <v>88.41000000000001</v>
      </c>
      <c r="S16" s="101"/>
      <c r="T16" s="98">
        <f>T14</f>
        <v>6.53</v>
      </c>
      <c r="U16" s="67"/>
      <c r="V16" s="6"/>
    </row>
    <row r="17" spans="1:22" ht="12.75">
      <c r="A17" s="19" t="s">
        <v>148</v>
      </c>
      <c r="B17" s="19" t="s">
        <v>151</v>
      </c>
      <c r="C17" s="143">
        <f>C16+0.75</f>
        <v>28.52</v>
      </c>
      <c r="D17" s="101"/>
      <c r="E17" s="143">
        <f t="shared" si="1"/>
        <v>7.26</v>
      </c>
      <c r="F17" s="101"/>
      <c r="G17" s="143">
        <f t="shared" si="0"/>
        <v>35.78</v>
      </c>
      <c r="H17" s="101"/>
      <c r="I17" s="196">
        <f t="shared" si="2"/>
        <v>6.53</v>
      </c>
      <c r="J17" s="67"/>
      <c r="K17" s="5"/>
      <c r="L17" s="19" t="s">
        <v>156</v>
      </c>
      <c r="M17" s="19" t="s">
        <v>151</v>
      </c>
      <c r="N17" s="143">
        <f>N16+0.75</f>
        <v>81.9</v>
      </c>
      <c r="O17" s="101"/>
      <c r="P17" s="143">
        <f>P16</f>
        <v>7.26</v>
      </c>
      <c r="Q17" s="101"/>
      <c r="R17" s="143">
        <f>N17+P17</f>
        <v>89.16000000000001</v>
      </c>
      <c r="S17" s="101"/>
      <c r="T17" s="98">
        <f>T14</f>
        <v>6.53</v>
      </c>
      <c r="U17" s="67"/>
      <c r="V17" s="6"/>
    </row>
    <row r="18" spans="1:22" ht="12.75">
      <c r="A18" s="19" t="s">
        <v>149</v>
      </c>
      <c r="B18" s="19" t="s">
        <v>150</v>
      </c>
      <c r="C18" s="143">
        <v>40.84</v>
      </c>
      <c r="D18" s="101"/>
      <c r="E18" s="143">
        <f t="shared" si="1"/>
        <v>7.26</v>
      </c>
      <c r="F18" s="101"/>
      <c r="G18" s="143">
        <f t="shared" si="0"/>
        <v>48.1</v>
      </c>
      <c r="H18" s="101"/>
      <c r="I18" s="196">
        <f t="shared" si="2"/>
        <v>6.53</v>
      </c>
      <c r="J18" s="67"/>
      <c r="K18" s="5"/>
      <c r="L18" s="144" t="s">
        <v>161</v>
      </c>
      <c r="M18" s="19"/>
      <c r="N18" s="145"/>
      <c r="O18" s="18"/>
      <c r="P18" s="143">
        <v>10.89</v>
      </c>
      <c r="Q18" s="101"/>
      <c r="R18" s="28" t="s">
        <v>117</v>
      </c>
      <c r="S18" s="18"/>
      <c r="T18" s="28"/>
      <c r="U18" s="18"/>
      <c r="V18" s="6"/>
    </row>
    <row r="19" spans="1:22" ht="12.75">
      <c r="A19" s="19" t="s">
        <v>149</v>
      </c>
      <c r="B19" s="19" t="s">
        <v>151</v>
      </c>
      <c r="C19" s="184">
        <f>C18+0.75</f>
        <v>41.59</v>
      </c>
      <c r="D19" s="101"/>
      <c r="E19" s="143">
        <f t="shared" si="1"/>
        <v>7.26</v>
      </c>
      <c r="F19" s="101"/>
      <c r="G19" s="143">
        <f t="shared" si="0"/>
        <v>48.85</v>
      </c>
      <c r="H19" s="101"/>
      <c r="I19" s="196">
        <f t="shared" si="2"/>
        <v>6.53</v>
      </c>
      <c r="J19" s="67"/>
      <c r="K19" s="5"/>
      <c r="L19" s="19"/>
      <c r="M19" s="19"/>
      <c r="N19" s="28"/>
      <c r="O19" s="18"/>
      <c r="P19" s="28"/>
      <c r="Q19" s="18"/>
      <c r="R19" s="95" t="s">
        <v>117</v>
      </c>
      <c r="S19" s="96"/>
      <c r="T19" s="28"/>
      <c r="U19" s="18"/>
      <c r="V19" s="6"/>
    </row>
    <row r="20" spans="1:22" ht="12.75">
      <c r="A20" s="19" t="s">
        <v>154</v>
      </c>
      <c r="B20" s="19" t="s">
        <v>150</v>
      </c>
      <c r="C20" s="143">
        <v>54.07</v>
      </c>
      <c r="D20" s="101"/>
      <c r="E20" s="143">
        <f t="shared" si="1"/>
        <v>7.26</v>
      </c>
      <c r="F20" s="101"/>
      <c r="G20" s="143">
        <f t="shared" si="0"/>
        <v>61.33</v>
      </c>
      <c r="H20" s="101"/>
      <c r="I20" s="196">
        <f t="shared" si="2"/>
        <v>6.53</v>
      </c>
      <c r="J20" s="67"/>
      <c r="K20" s="5"/>
      <c r="L20" s="19"/>
      <c r="M20" s="19"/>
      <c r="N20" s="28" t="s">
        <v>117</v>
      </c>
      <c r="O20" s="18"/>
      <c r="P20" s="28" t="s">
        <v>117</v>
      </c>
      <c r="Q20" s="18"/>
      <c r="R20" s="28"/>
      <c r="S20" s="18"/>
      <c r="T20" s="28"/>
      <c r="U20" s="18"/>
      <c r="V20" s="6"/>
    </row>
    <row r="21" spans="1:22" ht="12.75">
      <c r="A21" s="19" t="s">
        <v>154</v>
      </c>
      <c r="B21" s="19" t="s">
        <v>151</v>
      </c>
      <c r="C21" s="143">
        <f>C20+0.75</f>
        <v>54.82</v>
      </c>
      <c r="D21" s="101"/>
      <c r="E21" s="143">
        <f t="shared" si="1"/>
        <v>7.26</v>
      </c>
      <c r="F21" s="101"/>
      <c r="G21" s="143">
        <f t="shared" si="0"/>
        <v>62.08</v>
      </c>
      <c r="H21" s="101"/>
      <c r="I21" s="196">
        <f t="shared" si="2"/>
        <v>6.53</v>
      </c>
      <c r="J21" s="67"/>
      <c r="K21" s="5"/>
      <c r="L21" s="19"/>
      <c r="M21" s="19"/>
      <c r="N21" s="28"/>
      <c r="O21" s="18"/>
      <c r="P21" s="28"/>
      <c r="Q21" s="18"/>
      <c r="R21" s="28"/>
      <c r="S21" s="18"/>
      <c r="T21" s="28"/>
      <c r="U21" s="18"/>
      <c r="V21" s="6"/>
    </row>
    <row r="22" spans="1:22" ht="12.75">
      <c r="A22" s="19" t="s">
        <v>117</v>
      </c>
      <c r="B22" s="19" t="s">
        <v>117</v>
      </c>
      <c r="C22" s="28" t="s">
        <v>117</v>
      </c>
      <c r="D22" s="18"/>
      <c r="E22" s="28" t="s">
        <v>117</v>
      </c>
      <c r="F22" s="18"/>
      <c r="G22" s="28" t="s">
        <v>117</v>
      </c>
      <c r="H22" s="18"/>
      <c r="I22" s="197" t="s">
        <v>117</v>
      </c>
      <c r="J22" s="174"/>
      <c r="K22" s="5"/>
      <c r="L22" s="19"/>
      <c r="M22" s="19"/>
      <c r="N22" s="28"/>
      <c r="O22" s="18"/>
      <c r="P22" s="28"/>
      <c r="Q22" s="18"/>
      <c r="R22" s="28"/>
      <c r="S22" s="18"/>
      <c r="T22" s="28"/>
      <c r="U22" s="18"/>
      <c r="V22" s="6"/>
    </row>
    <row r="23" spans="1:22" ht="12.75">
      <c r="A23" s="19" t="s">
        <v>117</v>
      </c>
      <c r="B23" s="19" t="s">
        <v>117</v>
      </c>
      <c r="C23" s="95" t="s">
        <v>117</v>
      </c>
      <c r="D23" s="96"/>
      <c r="E23" s="95" t="s">
        <v>117</v>
      </c>
      <c r="F23" s="96"/>
      <c r="G23" s="95" t="s">
        <v>117</v>
      </c>
      <c r="H23" s="96"/>
      <c r="I23" s="197" t="s">
        <v>117</v>
      </c>
      <c r="J23" s="174"/>
      <c r="K23" s="21"/>
      <c r="L23" s="42"/>
      <c r="M23" s="42"/>
      <c r="N23" s="94"/>
      <c r="O23" s="57"/>
      <c r="P23" s="94"/>
      <c r="Q23" s="57"/>
      <c r="R23" s="28"/>
      <c r="S23" s="18"/>
      <c r="T23" s="94"/>
      <c r="U23" s="57"/>
      <c r="V23" s="6"/>
    </row>
    <row r="24" spans="1:22" ht="12.75">
      <c r="A24" s="19"/>
      <c r="B24" s="19"/>
      <c r="C24" s="28"/>
      <c r="D24" s="18"/>
      <c r="E24" s="28"/>
      <c r="F24" s="18"/>
      <c r="G24" s="28"/>
      <c r="H24" s="18"/>
      <c r="I24" s="19"/>
      <c r="J24" s="18"/>
      <c r="K24" s="5"/>
      <c r="L24" s="19"/>
      <c r="M24" s="19"/>
      <c r="N24" s="28"/>
      <c r="O24" s="18"/>
      <c r="P24" s="28"/>
      <c r="Q24" s="18"/>
      <c r="R24" s="28"/>
      <c r="S24" s="18"/>
      <c r="T24" s="28"/>
      <c r="U24" s="18"/>
      <c r="V24" s="6"/>
    </row>
    <row r="25" spans="1:22" ht="12.75">
      <c r="A25" s="46" t="s">
        <v>69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2"/>
      <c r="U25" s="5"/>
      <c r="V25" s="6"/>
    </row>
    <row r="26" spans="1:22" ht="12.75">
      <c r="A26" s="4"/>
      <c r="B26" s="5"/>
      <c r="C26" s="44" t="s">
        <v>17</v>
      </c>
      <c r="D26" s="4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</row>
    <row r="27" spans="1:22" ht="12.75">
      <c r="A27" s="4"/>
      <c r="B27" s="5"/>
      <c r="C27" s="44" t="s">
        <v>157</v>
      </c>
      <c r="D27" s="4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</row>
    <row r="28" spans="1:22" ht="12.75">
      <c r="A28" s="4"/>
      <c r="B28" s="5"/>
      <c r="C28" s="44"/>
      <c r="D28" s="4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</row>
    <row r="29" spans="1:22" ht="12.75">
      <c r="A29" s="4"/>
      <c r="B29" s="5"/>
      <c r="C29" s="44"/>
      <c r="D29" s="4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/>
    </row>
    <row r="30" spans="1:22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</row>
    <row r="31" spans="1:22" ht="12.75">
      <c r="A31" s="4" t="s">
        <v>110</v>
      </c>
      <c r="B31" s="102" t="s">
        <v>186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34"/>
      <c r="M31" s="134"/>
      <c r="N31" s="21"/>
      <c r="O31" s="21"/>
      <c r="P31" s="21"/>
      <c r="Q31" s="21"/>
      <c r="R31" s="21"/>
      <c r="S31" s="21"/>
      <c r="T31" s="21"/>
      <c r="U31" s="5"/>
      <c r="V31" s="6"/>
    </row>
    <row r="32" spans="1:22" ht="12.75">
      <c r="A32" s="27"/>
      <c r="B32" s="102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5"/>
      <c r="O32" s="5"/>
      <c r="P32" s="5"/>
      <c r="Q32" s="5"/>
      <c r="R32" s="5"/>
      <c r="S32" s="5"/>
      <c r="T32" s="5"/>
      <c r="U32" s="5"/>
      <c r="V32" s="6"/>
    </row>
    <row r="33" spans="1:22" ht="12.75">
      <c r="A33" s="35" t="s">
        <v>33</v>
      </c>
      <c r="B33" s="141" t="s">
        <v>111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5"/>
      <c r="O33" s="5"/>
      <c r="P33" s="5"/>
      <c r="Q33" s="5"/>
      <c r="R33" s="5"/>
      <c r="S33" s="5"/>
      <c r="T33" s="5"/>
      <c r="U33" s="5"/>
      <c r="V33" s="6"/>
    </row>
    <row r="34" spans="1:22" ht="12.75">
      <c r="A34" s="27"/>
      <c r="B34" s="141" t="s">
        <v>108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5"/>
      <c r="O34" s="5"/>
      <c r="P34" s="5"/>
      <c r="Q34" s="5"/>
      <c r="R34" s="5"/>
      <c r="S34" s="5"/>
      <c r="T34" s="5"/>
      <c r="U34" s="5"/>
      <c r="V34" s="6"/>
    </row>
    <row r="35" spans="1:22" ht="12.75">
      <c r="A35" s="27"/>
      <c r="B35" s="141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5"/>
      <c r="O35" s="5"/>
      <c r="P35" s="5"/>
      <c r="Q35" s="5"/>
      <c r="R35" s="5"/>
      <c r="S35" s="5"/>
      <c r="T35" s="5"/>
      <c r="U35" s="5"/>
      <c r="V35" s="6"/>
    </row>
    <row r="36" spans="1:22" ht="12.75">
      <c r="A36" s="35" t="s">
        <v>34</v>
      </c>
      <c r="B36" s="146" t="s">
        <v>112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19"/>
      <c r="M36" s="119"/>
      <c r="N36" s="5"/>
      <c r="O36" s="5"/>
      <c r="P36" s="5"/>
      <c r="Q36" s="5"/>
      <c r="R36" s="5"/>
      <c r="S36" s="5"/>
      <c r="T36" s="5"/>
      <c r="U36" s="5"/>
      <c r="V36" s="6"/>
    </row>
    <row r="37" spans="1:22" ht="12.75">
      <c r="A37" s="27"/>
      <c r="B37" s="194" t="s">
        <v>200</v>
      </c>
      <c r="C37" s="119"/>
      <c r="D37" s="119"/>
      <c r="E37" s="119"/>
      <c r="F37" s="119"/>
      <c r="G37" s="119"/>
      <c r="H37" s="119"/>
      <c r="I37" s="119"/>
      <c r="J37" s="119"/>
      <c r="K37" s="141"/>
      <c r="L37" s="119"/>
      <c r="M37" s="119"/>
      <c r="N37" s="5"/>
      <c r="O37" s="5"/>
      <c r="P37" s="5"/>
      <c r="Q37" s="5"/>
      <c r="R37" s="5"/>
      <c r="S37" s="5"/>
      <c r="T37" s="5"/>
      <c r="U37" s="5"/>
      <c r="V37" s="6"/>
    </row>
    <row r="38" spans="1:22" ht="12.75">
      <c r="A38" s="27"/>
      <c r="B38" s="119" t="s">
        <v>113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2"/>
      <c r="O38" s="12"/>
      <c r="P38" s="12"/>
      <c r="Q38" s="12"/>
      <c r="R38" s="5"/>
      <c r="S38" s="5"/>
      <c r="T38" s="5"/>
      <c r="U38" s="5"/>
      <c r="V38" s="6"/>
    </row>
    <row r="39" spans="1:24" ht="12.75">
      <c r="A39" s="27"/>
      <c r="B39" s="24"/>
      <c r="C39" s="5"/>
      <c r="D39" s="5"/>
      <c r="E39" s="5"/>
      <c r="F39" s="5"/>
      <c r="G39" s="5"/>
      <c r="H39" s="5"/>
      <c r="I39" s="5"/>
      <c r="J39" s="5"/>
      <c r="K39" s="24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X39" s="120"/>
    </row>
    <row r="40" spans="1:22" ht="12.75">
      <c r="A40" s="4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</row>
    <row r="41" spans="1:22" ht="12.75">
      <c r="A41" s="4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</row>
    <row r="42" spans="1:22" ht="12.75">
      <c r="A42" s="4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</row>
    <row r="43" spans="1:22" s="182" customFormat="1" ht="12">
      <c r="A43" s="183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29"/>
      <c r="Q43" s="179"/>
      <c r="R43" s="179"/>
      <c r="S43" s="179"/>
      <c r="T43" s="179"/>
      <c r="U43" s="179"/>
      <c r="V43" s="181"/>
    </row>
    <row r="44" spans="1:22" ht="12.75">
      <c r="A44" s="4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</row>
    <row r="45" spans="1:22" ht="12.75">
      <c r="A45" s="4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83" t="s">
        <v>191</v>
      </c>
      <c r="U45" s="5"/>
      <c r="V45" s="6"/>
    </row>
    <row r="46" spans="1:22" ht="12.75">
      <c r="A46" s="4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83"/>
      <c r="S46" s="83"/>
      <c r="T46" s="5"/>
      <c r="U46" s="5"/>
      <c r="V46" s="6"/>
    </row>
    <row r="47" spans="1:22" s="138" customFormat="1" ht="12">
      <c r="A47" s="16"/>
      <c r="B47" s="11"/>
      <c r="C47" s="11"/>
      <c r="D47" s="11"/>
      <c r="E47" s="11"/>
      <c r="F47" s="139"/>
      <c r="G47" s="139"/>
      <c r="H47" s="139"/>
      <c r="I47" s="140"/>
      <c r="J47" s="140"/>
      <c r="K47" s="139"/>
      <c r="L47" s="139"/>
      <c r="M47" s="139"/>
      <c r="N47" s="136"/>
      <c r="O47" s="11"/>
      <c r="P47" s="11"/>
      <c r="Q47" s="11"/>
      <c r="R47" s="11"/>
      <c r="S47" s="11"/>
      <c r="T47" s="11"/>
      <c r="U47" s="11"/>
      <c r="V47" s="137"/>
    </row>
    <row r="48" spans="1:22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9"/>
    </row>
    <row r="49" spans="1:22" ht="12.75">
      <c r="A49" s="1" t="s">
        <v>80</v>
      </c>
      <c r="B49" s="2" t="s">
        <v>96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5"/>
      <c r="V49" s="6"/>
    </row>
    <row r="50" spans="1:2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6"/>
    </row>
    <row r="51" spans="1:22" ht="12.75">
      <c r="A51" s="7" t="s">
        <v>79</v>
      </c>
      <c r="B51" s="104">
        <f>'Item 100, pg 21'!B60</f>
        <v>41642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"/>
      <c r="O51" s="167" t="s">
        <v>173</v>
      </c>
      <c r="P51" s="8"/>
      <c r="Q51" s="8"/>
      <c r="R51" s="235">
        <f>'Item 100, pg 21'!R60</f>
        <v>41699</v>
      </c>
      <c r="S51" s="235"/>
      <c r="T51" s="235"/>
      <c r="U51" s="8"/>
      <c r="V51" s="9"/>
    </row>
    <row r="52" spans="1:22" ht="12.75">
      <c r="A52" s="230" t="s">
        <v>71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2"/>
      <c r="P52" s="232"/>
      <c r="Q52" s="232"/>
      <c r="R52" s="231"/>
      <c r="S52" s="231"/>
      <c r="T52" s="231"/>
      <c r="U52" s="5"/>
      <c r="V52" s="6"/>
    </row>
    <row r="53" spans="1:2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6"/>
    </row>
    <row r="54" spans="1:22" ht="13.5" customHeight="1">
      <c r="A54" s="4" t="s">
        <v>78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6"/>
    </row>
    <row r="55" spans="1:22" ht="13.5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9"/>
    </row>
  </sheetData>
  <sheetProtection/>
  <mergeCells count="3">
    <mergeCell ref="A7:R7"/>
    <mergeCell ref="A52:T52"/>
    <mergeCell ref="R51:T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10.57421875" style="0" customWidth="1"/>
    <col min="2" max="2" width="18.28125" style="0" customWidth="1"/>
    <col min="3" max="3" width="11.57421875" style="0" customWidth="1"/>
    <col min="6" max="6" width="9.8515625" style="0" customWidth="1"/>
    <col min="7" max="7" width="10.28125" style="0" customWidth="1"/>
    <col min="9" max="9" width="10.421875" style="0" customWidth="1"/>
    <col min="10" max="10" width="23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74</v>
      </c>
      <c r="B2" s="118">
        <v>26</v>
      </c>
      <c r="C2" s="5"/>
      <c r="D2" s="5"/>
      <c r="E2" s="5"/>
      <c r="F2" s="5"/>
      <c r="G2" s="36">
        <v>1</v>
      </c>
      <c r="H2" s="237" t="s">
        <v>75</v>
      </c>
      <c r="I2" s="237"/>
      <c r="J2" s="25">
        <v>27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76</v>
      </c>
      <c r="B4" s="5"/>
      <c r="C4" s="221" t="s">
        <v>198</v>
      </c>
      <c r="D4" s="5"/>
      <c r="E4" s="5"/>
      <c r="F4" s="5"/>
      <c r="G4" s="5"/>
      <c r="H4" s="5"/>
      <c r="I4" s="5"/>
      <c r="J4" s="6"/>
    </row>
    <row r="5" spans="1:10" ht="12.75">
      <c r="A5" s="7" t="s">
        <v>77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33" t="s">
        <v>120</v>
      </c>
      <c r="B7" s="234"/>
      <c r="C7" s="234"/>
      <c r="D7" s="234"/>
      <c r="E7" s="234"/>
      <c r="F7" s="234"/>
      <c r="G7" s="234"/>
      <c r="H7" s="234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23" t="s">
        <v>117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121</v>
      </c>
      <c r="B10" s="23"/>
      <c r="C10" s="5"/>
      <c r="D10" s="5"/>
      <c r="E10" s="5"/>
      <c r="F10" s="5"/>
      <c r="G10" s="5"/>
      <c r="H10" s="5"/>
      <c r="I10" s="5"/>
      <c r="J10" s="6"/>
    </row>
    <row r="11" spans="1:10" ht="12.75">
      <c r="A11" s="35" t="s">
        <v>122</v>
      </c>
      <c r="C11" s="21"/>
      <c r="D11" s="21"/>
      <c r="E11" s="21"/>
      <c r="F11" s="21"/>
      <c r="G11" s="21"/>
      <c r="H11" s="21"/>
      <c r="I11" s="21"/>
      <c r="J11" s="26"/>
    </row>
    <row r="12" spans="1:10" ht="12.75">
      <c r="A12" s="4"/>
      <c r="B12" s="23" t="s">
        <v>117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3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23"/>
      <c r="C14" s="1"/>
      <c r="D14" s="3"/>
      <c r="E14" s="238" t="s">
        <v>117</v>
      </c>
      <c r="F14" s="239"/>
      <c r="G14" s="238" t="s">
        <v>125</v>
      </c>
      <c r="H14" s="239"/>
      <c r="I14" s="5"/>
      <c r="J14" s="6"/>
    </row>
    <row r="15" spans="1:10" ht="12.75">
      <c r="A15" s="4"/>
      <c r="B15" s="23"/>
      <c r="C15" s="4"/>
      <c r="D15" s="6"/>
      <c r="E15" s="238" t="s">
        <v>19</v>
      </c>
      <c r="F15" s="239"/>
      <c r="G15" s="27" t="s">
        <v>126</v>
      </c>
      <c r="H15" s="15"/>
      <c r="I15" s="5"/>
      <c r="J15" s="6"/>
    </row>
    <row r="16" spans="1:10" ht="12.75">
      <c r="A16" s="4"/>
      <c r="B16" s="23"/>
      <c r="C16" s="240" t="s">
        <v>116</v>
      </c>
      <c r="D16" s="241"/>
      <c r="E16" s="240" t="s">
        <v>123</v>
      </c>
      <c r="F16" s="241"/>
      <c r="G16" s="240" t="s">
        <v>127</v>
      </c>
      <c r="H16" s="241"/>
      <c r="I16" s="5"/>
      <c r="J16" s="6"/>
    </row>
    <row r="17" spans="1:10" ht="12.75">
      <c r="A17" s="4"/>
      <c r="B17" s="23"/>
      <c r="C17" s="28" t="s">
        <v>20</v>
      </c>
      <c r="D17" s="18"/>
      <c r="E17" s="207">
        <v>10.98</v>
      </c>
      <c r="F17" s="163"/>
      <c r="G17" s="107">
        <v>3.72</v>
      </c>
      <c r="H17" s="163"/>
      <c r="I17" s="5"/>
      <c r="J17" s="6"/>
    </row>
    <row r="18" spans="1:10" ht="12.75">
      <c r="A18" s="4"/>
      <c r="B18" s="5"/>
      <c r="C18" s="28" t="s">
        <v>117</v>
      </c>
      <c r="D18" s="18" t="s">
        <v>117</v>
      </c>
      <c r="E18" s="69"/>
      <c r="F18" s="18"/>
      <c r="G18" s="69" t="s">
        <v>117</v>
      </c>
      <c r="H18" s="18"/>
      <c r="I18" s="5"/>
      <c r="J18" s="6"/>
    </row>
    <row r="19" spans="1:10" ht="12.75">
      <c r="A19" s="4"/>
      <c r="B19" s="5"/>
      <c r="C19" s="28" t="s">
        <v>117</v>
      </c>
      <c r="D19" s="18"/>
      <c r="E19" s="69" t="s">
        <v>117</v>
      </c>
      <c r="F19" s="18"/>
      <c r="G19" s="69" t="s">
        <v>117</v>
      </c>
      <c r="H19" s="18"/>
      <c r="I19" s="190"/>
      <c r="J19" s="6"/>
    </row>
    <row r="20" spans="1:10" ht="12.75">
      <c r="A20" s="4"/>
      <c r="B20" s="5"/>
      <c r="C20" s="48" t="s">
        <v>117</v>
      </c>
      <c r="D20" s="18"/>
      <c r="E20" s="28" t="s">
        <v>117</v>
      </c>
      <c r="F20" s="18"/>
      <c r="G20" s="28" t="s">
        <v>117</v>
      </c>
      <c r="H20" s="18"/>
      <c r="I20" s="190"/>
      <c r="J20" s="6"/>
    </row>
    <row r="21" spans="1:10" ht="12.75">
      <c r="A21" s="4"/>
      <c r="B21" s="5"/>
      <c r="C21" s="48" t="s">
        <v>117</v>
      </c>
      <c r="D21" s="18"/>
      <c r="E21" s="28" t="s">
        <v>117</v>
      </c>
      <c r="F21" s="18"/>
      <c r="G21" s="28" t="s">
        <v>117</v>
      </c>
      <c r="H21" s="18"/>
      <c r="I21" s="5"/>
      <c r="J21" s="6"/>
    </row>
    <row r="22" spans="1:10" ht="12.75">
      <c r="A22" s="4"/>
      <c r="B22" s="5"/>
      <c r="C22" s="48" t="s">
        <v>117</v>
      </c>
      <c r="D22" s="18"/>
      <c r="E22" s="69" t="s">
        <v>117</v>
      </c>
      <c r="F22" s="18"/>
      <c r="G22" s="69" t="s">
        <v>124</v>
      </c>
      <c r="H22" s="18"/>
      <c r="I22" s="5"/>
      <c r="J22" s="6"/>
    </row>
    <row r="23" spans="1:10" ht="12.75">
      <c r="A23" s="4"/>
      <c r="B23" s="5"/>
      <c r="C23" s="48" t="s">
        <v>117</v>
      </c>
      <c r="D23" s="18"/>
      <c r="E23" s="73" t="s">
        <v>117</v>
      </c>
      <c r="F23" s="18"/>
      <c r="G23" s="73" t="s">
        <v>117</v>
      </c>
      <c r="H23" s="18"/>
      <c r="I23" s="5"/>
      <c r="J23" s="6"/>
    </row>
    <row r="24" spans="1:10" ht="12.75">
      <c r="A24" s="4"/>
      <c r="B24" s="5"/>
      <c r="C24" s="48" t="s">
        <v>117</v>
      </c>
      <c r="D24" s="18"/>
      <c r="E24" s="28" t="s">
        <v>117</v>
      </c>
      <c r="F24" s="18"/>
      <c r="G24" s="28" t="s">
        <v>117</v>
      </c>
      <c r="H24" s="18"/>
      <c r="I24" s="5"/>
      <c r="J24" s="6"/>
    </row>
    <row r="25" spans="1:10" ht="12.75">
      <c r="A25" s="22"/>
      <c r="B25" s="21"/>
      <c r="C25" s="21"/>
      <c r="D25" s="21"/>
      <c r="E25" s="21"/>
      <c r="F25" s="21"/>
      <c r="G25" s="21"/>
      <c r="H25" s="21"/>
      <c r="I25" s="192"/>
      <c r="J25" s="26"/>
    </row>
    <row r="26" spans="1:10" ht="12.75">
      <c r="A26" s="4" t="s">
        <v>117</v>
      </c>
      <c r="B26" s="23" t="s">
        <v>117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74" t="s">
        <v>128</v>
      </c>
      <c r="H27" s="5"/>
      <c r="I27" s="5"/>
      <c r="J27" s="6"/>
    </row>
    <row r="28" spans="1:10" ht="12.75">
      <c r="A28" s="4"/>
      <c r="B28" s="23" t="s">
        <v>117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23" t="s">
        <v>117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47" t="s">
        <v>174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220" t="s">
        <v>201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 t="s">
        <v>113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8" ht="12.75">
      <c r="A38" s="4"/>
      <c r="B38" s="5"/>
      <c r="C38" s="5"/>
      <c r="D38" s="5"/>
      <c r="E38" s="5"/>
      <c r="F38" s="5"/>
      <c r="G38" s="5"/>
      <c r="H38" s="5"/>
      <c r="I38" s="5"/>
      <c r="J38" s="6"/>
      <c r="N38" s="5"/>
      <c r="O38" s="5"/>
      <c r="P38" s="5"/>
      <c r="Q38" s="5"/>
      <c r="R38" s="5"/>
    </row>
    <row r="39" spans="1:18" ht="12.75">
      <c r="A39" s="4"/>
      <c r="B39" s="5"/>
      <c r="C39" s="5"/>
      <c r="D39" s="5"/>
      <c r="E39" s="5"/>
      <c r="F39" s="5"/>
      <c r="G39" s="5"/>
      <c r="H39" s="5"/>
      <c r="I39" s="5"/>
      <c r="J39" s="6"/>
      <c r="N39" s="5"/>
      <c r="O39" s="5"/>
      <c r="P39" s="5"/>
      <c r="Q39" s="5"/>
      <c r="R39" s="5"/>
    </row>
    <row r="40" spans="1:18" ht="12.75">
      <c r="A40" s="4"/>
      <c r="B40" s="5"/>
      <c r="C40" s="5"/>
      <c r="D40" s="5"/>
      <c r="E40" s="5"/>
      <c r="F40" s="31" t="s">
        <v>191</v>
      </c>
      <c r="G40" s="5"/>
      <c r="H40" s="5"/>
      <c r="I40" s="5"/>
      <c r="J40" s="6"/>
      <c r="N40" s="5"/>
      <c r="O40" s="5"/>
      <c r="P40" s="5"/>
      <c r="Q40" s="5"/>
      <c r="R40" s="5"/>
    </row>
    <row r="41" spans="1:18" ht="12.75">
      <c r="A41" s="4"/>
      <c r="B41" s="5"/>
      <c r="C41" s="5"/>
      <c r="D41" s="5"/>
      <c r="E41" s="5"/>
      <c r="F41" s="5"/>
      <c r="G41" s="5"/>
      <c r="H41" s="5"/>
      <c r="I41" s="5"/>
      <c r="J41" s="6"/>
      <c r="N41" s="5"/>
      <c r="O41" s="5"/>
      <c r="P41" s="5"/>
      <c r="Q41" s="5"/>
      <c r="R41" s="5"/>
    </row>
    <row r="42" spans="1:18" s="138" customFormat="1" ht="12">
      <c r="A42" s="16"/>
      <c r="B42" s="11"/>
      <c r="C42" s="11"/>
      <c r="D42" s="11"/>
      <c r="E42" s="11"/>
      <c r="F42" s="139"/>
      <c r="G42" s="139"/>
      <c r="H42" s="140"/>
      <c r="I42" s="139"/>
      <c r="J42" s="149"/>
      <c r="K42" s="139"/>
      <c r="L42" s="136"/>
      <c r="M42" s="11"/>
      <c r="N42" s="11"/>
      <c r="O42" s="11"/>
      <c r="P42" s="11"/>
      <c r="Q42" s="11"/>
      <c r="R42" s="11"/>
    </row>
    <row r="43" spans="1:10" ht="12.75">
      <c r="A43" s="7"/>
      <c r="B43" s="8"/>
      <c r="C43" s="8"/>
      <c r="D43" s="8"/>
      <c r="E43" s="8"/>
      <c r="F43" s="8"/>
      <c r="G43" s="8"/>
      <c r="H43" s="8"/>
      <c r="I43" s="8"/>
      <c r="J43" s="9"/>
    </row>
    <row r="44" spans="1:10" ht="12.75">
      <c r="A44" s="4" t="s">
        <v>80</v>
      </c>
      <c r="B44" s="5" t="s">
        <v>96</v>
      </c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 t="s">
        <v>79</v>
      </c>
      <c r="B46" s="104">
        <f>'Item 100, pg 21'!B60</f>
        <v>41642</v>
      </c>
      <c r="C46" s="8"/>
      <c r="D46" s="8"/>
      <c r="E46" s="8"/>
      <c r="F46" s="8"/>
      <c r="G46" s="8"/>
      <c r="H46" s="165" t="s">
        <v>175</v>
      </c>
      <c r="I46" s="8"/>
      <c r="J46" s="103">
        <f>'Item 100, pg 21'!R60</f>
        <v>41699</v>
      </c>
    </row>
    <row r="47" spans="1:10" ht="12.75">
      <c r="A47" s="230" t="s">
        <v>71</v>
      </c>
      <c r="B47" s="231"/>
      <c r="C47" s="231"/>
      <c r="D47" s="231"/>
      <c r="E47" s="231"/>
      <c r="F47" s="231"/>
      <c r="G47" s="231"/>
      <c r="H47" s="231"/>
      <c r="I47" s="231"/>
      <c r="J47" s="23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 t="s">
        <v>78</v>
      </c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7"/>
      <c r="B50" s="8"/>
      <c r="C50" s="8"/>
      <c r="D50" s="8"/>
      <c r="E50" s="8"/>
      <c r="F50" s="8"/>
      <c r="G50" s="8"/>
      <c r="H50" s="8"/>
      <c r="I50" s="8"/>
      <c r="J50" s="9"/>
    </row>
  </sheetData>
  <sheetProtection/>
  <mergeCells count="9">
    <mergeCell ref="A47:J47"/>
    <mergeCell ref="H2:I2"/>
    <mergeCell ref="A7:H7"/>
    <mergeCell ref="E14:F14"/>
    <mergeCell ref="G14:H14"/>
    <mergeCell ref="E15:F15"/>
    <mergeCell ref="C16:D16"/>
    <mergeCell ref="E16:F16"/>
    <mergeCell ref="G16:H1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SheetLayoutView="100" zoomScalePageLayoutView="0" workbookViewId="0" topLeftCell="A10">
      <selection activeCell="M36" sqref="M36"/>
    </sheetView>
  </sheetViews>
  <sheetFormatPr defaultColWidth="9.140625" defaultRowHeight="12.75"/>
  <cols>
    <col min="1" max="1" width="10.57421875" style="0" customWidth="1"/>
    <col min="2" max="2" width="16.57421875" style="0" customWidth="1"/>
    <col min="3" max="3" width="1.8515625" style="0" customWidth="1"/>
    <col min="4" max="4" width="9.00390625" style="0" customWidth="1"/>
    <col min="5" max="5" width="3.8515625" style="0" customWidth="1"/>
    <col min="6" max="6" width="9.00390625" style="0" customWidth="1"/>
    <col min="7" max="7" width="3.421875" style="0" customWidth="1"/>
    <col min="8" max="8" width="8.8515625" style="0" customWidth="1"/>
    <col min="9" max="9" width="3.421875" style="0" customWidth="1"/>
    <col min="10" max="10" width="10.00390625" style="0" customWidth="1"/>
    <col min="11" max="11" width="3.140625" style="0" customWidth="1"/>
    <col min="12" max="12" width="10.421875" style="0" customWidth="1"/>
    <col min="13" max="13" width="4.57421875" style="0" customWidth="1"/>
    <col min="14" max="14" width="13.00390625" style="0" customWidth="1"/>
    <col min="15" max="15" width="3.281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74</v>
      </c>
      <c r="B2" s="118">
        <v>26</v>
      </c>
      <c r="C2" s="5"/>
      <c r="D2" s="5"/>
      <c r="E2" s="5"/>
      <c r="F2" s="5"/>
      <c r="G2" s="5"/>
      <c r="H2" s="5"/>
      <c r="I2" s="5"/>
      <c r="J2" s="147">
        <v>1</v>
      </c>
      <c r="K2" s="5" t="s">
        <v>162</v>
      </c>
      <c r="L2" s="5"/>
      <c r="M2" s="12"/>
      <c r="N2" s="111">
        <v>28</v>
      </c>
      <c r="O2" s="25" t="s">
        <v>117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76</v>
      </c>
      <c r="B4" s="5"/>
      <c r="C4" s="123"/>
      <c r="D4" s="195" t="s">
        <v>198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233" t="s">
        <v>129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42"/>
    </row>
    <row r="8" spans="1:15" ht="12.75">
      <c r="A8" s="243" t="s">
        <v>44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44"/>
    </row>
    <row r="9" spans="1:15" ht="12.75">
      <c r="A9" s="243" t="s">
        <v>45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44"/>
    </row>
    <row r="10" spans="1:15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4" t="s">
        <v>106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20"/>
      <c r="C13" s="12"/>
      <c r="D13" s="245" t="s">
        <v>46</v>
      </c>
      <c r="E13" s="246"/>
      <c r="F13" s="247"/>
      <c r="G13" s="247"/>
      <c r="H13" s="247"/>
      <c r="I13" s="246"/>
      <c r="J13" s="247"/>
      <c r="K13" s="246"/>
      <c r="L13" s="247"/>
      <c r="M13" s="246"/>
      <c r="N13" s="246"/>
      <c r="O13" s="239"/>
    </row>
    <row r="14" spans="1:15" ht="12.75">
      <c r="A14" s="60" t="s">
        <v>56</v>
      </c>
      <c r="B14" s="53"/>
      <c r="C14" s="54"/>
      <c r="D14" s="7" t="s">
        <v>22</v>
      </c>
      <c r="E14" s="18"/>
      <c r="F14" s="8" t="s">
        <v>23</v>
      </c>
      <c r="G14" s="18"/>
      <c r="H14" s="8" t="s">
        <v>24</v>
      </c>
      <c r="I14" s="18"/>
      <c r="J14" s="8" t="s">
        <v>25</v>
      </c>
      <c r="K14" s="18"/>
      <c r="L14" s="28" t="s">
        <v>26</v>
      </c>
      <c r="M14" s="18"/>
      <c r="N14" s="28"/>
      <c r="O14" s="18"/>
    </row>
    <row r="15" spans="1:15" ht="12.75">
      <c r="A15" s="50" t="s">
        <v>47</v>
      </c>
      <c r="B15" s="14"/>
      <c r="C15" s="18"/>
      <c r="D15" s="168" t="s">
        <v>119</v>
      </c>
      <c r="E15" s="9" t="s">
        <v>117</v>
      </c>
      <c r="F15" s="168" t="s">
        <v>119</v>
      </c>
      <c r="G15" s="25" t="s">
        <v>117</v>
      </c>
      <c r="H15" s="168" t="s">
        <v>119</v>
      </c>
      <c r="I15" s="110" t="s">
        <v>117</v>
      </c>
      <c r="J15" s="168" t="s">
        <v>119</v>
      </c>
      <c r="K15" s="110"/>
      <c r="L15" s="168" t="s">
        <v>119</v>
      </c>
      <c r="M15" s="110"/>
      <c r="N15" s="109"/>
      <c r="O15" s="18"/>
    </row>
    <row r="16" spans="1:15" ht="12.75">
      <c r="A16" s="50" t="s">
        <v>48</v>
      </c>
      <c r="B16" s="14"/>
      <c r="C16" s="18"/>
      <c r="D16" s="198">
        <f>19.71+4.49</f>
        <v>24.200000000000003</v>
      </c>
      <c r="E16" s="199"/>
      <c r="F16" s="200">
        <v>33.94</v>
      </c>
      <c r="G16" s="199"/>
      <c r="H16" s="200">
        <f>33.8+(4.49*2)</f>
        <v>42.78</v>
      </c>
      <c r="I16" s="199"/>
      <c r="J16" s="210">
        <f>81.37+0.01</f>
        <v>81.38000000000001</v>
      </c>
      <c r="K16" s="208"/>
      <c r="L16" s="210">
        <f>114.67+0.01</f>
        <v>114.68</v>
      </c>
      <c r="M16" s="208"/>
      <c r="N16" s="151"/>
      <c r="O16" s="18"/>
    </row>
    <row r="17" spans="1:19" ht="12.75">
      <c r="A17" s="50" t="s">
        <v>49</v>
      </c>
      <c r="B17" s="14"/>
      <c r="C17" s="18"/>
      <c r="D17" s="201">
        <f>+D16</f>
        <v>24.200000000000003</v>
      </c>
      <c r="E17" s="199"/>
      <c r="F17" s="200">
        <f>+F16</f>
        <v>33.94</v>
      </c>
      <c r="G17" s="199"/>
      <c r="H17" s="200">
        <f>+H16</f>
        <v>42.78</v>
      </c>
      <c r="I17" s="199"/>
      <c r="J17" s="210">
        <f>J16</f>
        <v>81.38000000000001</v>
      </c>
      <c r="K17" s="208"/>
      <c r="L17" s="210">
        <f>L16</f>
        <v>114.68</v>
      </c>
      <c r="M17" s="208"/>
      <c r="N17" s="151"/>
      <c r="O17" s="18"/>
      <c r="S17" s="105"/>
    </row>
    <row r="18" spans="1:18" ht="12.75">
      <c r="A18" s="55" t="s">
        <v>50</v>
      </c>
      <c r="B18" s="56"/>
      <c r="C18" s="57"/>
      <c r="D18" s="169">
        <f>D17+2</f>
        <v>26.200000000000003</v>
      </c>
      <c r="E18" s="185"/>
      <c r="F18" s="170">
        <f>F17+2</f>
        <v>35.94</v>
      </c>
      <c r="G18" s="185"/>
      <c r="H18" s="170">
        <f>H17+2</f>
        <v>44.78</v>
      </c>
      <c r="I18" s="185"/>
      <c r="J18" s="211">
        <f>J17+2</f>
        <v>83.38000000000001</v>
      </c>
      <c r="K18" s="209"/>
      <c r="L18" s="211">
        <f>L17+2</f>
        <v>116.68</v>
      </c>
      <c r="M18" s="209"/>
      <c r="N18" s="151"/>
      <c r="O18" s="18"/>
      <c r="Q18" s="158"/>
      <c r="R18" s="158"/>
    </row>
    <row r="19" spans="1:15" ht="12.75">
      <c r="A19" s="55" t="s">
        <v>114</v>
      </c>
      <c r="B19" s="56"/>
      <c r="C19" s="57"/>
      <c r="D19" s="168" t="s">
        <v>119</v>
      </c>
      <c r="E19" s="150"/>
      <c r="F19" s="168" t="s">
        <v>119</v>
      </c>
      <c r="G19" s="150"/>
      <c r="H19" s="168" t="s">
        <v>119</v>
      </c>
      <c r="I19" s="150"/>
      <c r="J19" s="168" t="s">
        <v>119</v>
      </c>
      <c r="K19" s="150"/>
      <c r="L19" s="168" t="s">
        <v>119</v>
      </c>
      <c r="M19" s="150"/>
      <c r="N19" s="151"/>
      <c r="O19" s="18"/>
    </row>
    <row r="20" spans="1:15" ht="12.75">
      <c r="A20" s="55" t="s">
        <v>27</v>
      </c>
      <c r="B20" s="56"/>
      <c r="C20" s="57"/>
      <c r="D20" s="168" t="s">
        <v>119</v>
      </c>
      <c r="E20" s="150"/>
      <c r="F20" s="168" t="s">
        <v>119</v>
      </c>
      <c r="G20" s="150"/>
      <c r="H20" s="168" t="s">
        <v>119</v>
      </c>
      <c r="I20" s="150"/>
      <c r="J20" s="168" t="s">
        <v>119</v>
      </c>
      <c r="K20" s="150"/>
      <c r="L20" s="168" t="s">
        <v>119</v>
      </c>
      <c r="M20" s="150"/>
      <c r="N20" s="151"/>
      <c r="O20" s="18"/>
    </row>
    <row r="21" spans="1:15" ht="12.75">
      <c r="A21" s="52" t="s">
        <v>51</v>
      </c>
      <c r="B21" s="14"/>
      <c r="C21" s="18"/>
      <c r="D21" s="152"/>
      <c r="E21" s="153"/>
      <c r="F21" s="152"/>
      <c r="G21" s="153"/>
      <c r="H21" s="152"/>
      <c r="I21" s="153"/>
      <c r="J21" s="152"/>
      <c r="K21" s="153"/>
      <c r="L21" s="152"/>
      <c r="M21" s="153"/>
      <c r="N21" s="152"/>
      <c r="O21" s="97"/>
    </row>
    <row r="22" spans="1:17" ht="12.75">
      <c r="A22" s="50" t="s">
        <v>32</v>
      </c>
      <c r="B22" s="14"/>
      <c r="C22" s="18"/>
      <c r="D22" s="212">
        <v>39.1</v>
      </c>
      <c r="E22" s="199"/>
      <c r="F22" s="212">
        <f>D22</f>
        <v>39.1</v>
      </c>
      <c r="G22" s="208"/>
      <c r="H22" s="212">
        <f>F22</f>
        <v>39.1</v>
      </c>
      <c r="I22" s="208"/>
      <c r="J22" s="212">
        <f>H22</f>
        <v>39.1</v>
      </c>
      <c r="K22" s="208"/>
      <c r="L22" s="212">
        <f>J22</f>
        <v>39.1</v>
      </c>
      <c r="M22" s="208"/>
      <c r="N22" s="151"/>
      <c r="O22" s="18"/>
      <c r="Q22" s="158"/>
    </row>
    <row r="23" spans="1:15" ht="12.75">
      <c r="A23" s="50" t="s">
        <v>52</v>
      </c>
      <c r="B23" s="14"/>
      <c r="C23" s="18"/>
      <c r="D23" s="201">
        <f>+D18</f>
        <v>26.200000000000003</v>
      </c>
      <c r="E23" s="199"/>
      <c r="F23" s="201">
        <f>F18</f>
        <v>35.94</v>
      </c>
      <c r="G23" s="199"/>
      <c r="H23" s="201">
        <f>H18</f>
        <v>44.78</v>
      </c>
      <c r="I23" s="199"/>
      <c r="J23" s="213">
        <f>J18</f>
        <v>83.38000000000001</v>
      </c>
      <c r="K23" s="208"/>
      <c r="L23" s="213">
        <f>L18</f>
        <v>116.68</v>
      </c>
      <c r="M23" s="208"/>
      <c r="N23" s="145"/>
      <c r="O23" s="18"/>
    </row>
    <row r="24" spans="1:15" ht="12.75">
      <c r="A24" s="50" t="s">
        <v>53</v>
      </c>
      <c r="B24" s="14"/>
      <c r="C24" s="18"/>
      <c r="D24" s="168" t="s">
        <v>119</v>
      </c>
      <c r="E24" s="18"/>
      <c r="F24" s="168" t="s">
        <v>119</v>
      </c>
      <c r="G24" s="18"/>
      <c r="H24" s="168" t="s">
        <v>119</v>
      </c>
      <c r="I24" s="18"/>
      <c r="J24" s="168" t="s">
        <v>119</v>
      </c>
      <c r="K24" s="18"/>
      <c r="L24" s="168" t="s">
        <v>119</v>
      </c>
      <c r="M24" s="18"/>
      <c r="N24" s="14"/>
      <c r="O24" s="18"/>
    </row>
    <row r="25" spans="1:15" ht="12.75">
      <c r="A25" s="50" t="s">
        <v>54</v>
      </c>
      <c r="B25" s="14"/>
      <c r="C25" s="18"/>
      <c r="D25" s="168" t="s">
        <v>119</v>
      </c>
      <c r="E25" s="18"/>
      <c r="F25" s="168" t="s">
        <v>119</v>
      </c>
      <c r="G25" s="18"/>
      <c r="H25" s="168" t="s">
        <v>119</v>
      </c>
      <c r="I25" s="18"/>
      <c r="J25" s="168" t="s">
        <v>119</v>
      </c>
      <c r="K25" s="18"/>
      <c r="L25" s="168" t="s">
        <v>119</v>
      </c>
      <c r="M25" s="18"/>
      <c r="N25" s="14"/>
      <c r="O25" s="18"/>
    </row>
    <row r="26" spans="1:15" ht="12.75">
      <c r="A26" s="52" t="s">
        <v>163</v>
      </c>
      <c r="B26" s="14"/>
      <c r="C26" s="18"/>
      <c r="D26" s="152"/>
      <c r="E26" s="153"/>
      <c r="F26" s="152"/>
      <c r="G26" s="153"/>
      <c r="H26" s="152"/>
      <c r="I26" s="153"/>
      <c r="J26" s="152"/>
      <c r="K26" s="153"/>
      <c r="L26" s="152"/>
      <c r="M26" s="153"/>
      <c r="N26" s="152"/>
      <c r="O26" s="97"/>
    </row>
    <row r="27" spans="1:15" ht="12.75">
      <c r="A27" s="50"/>
      <c r="B27" s="14"/>
      <c r="C27" s="18"/>
      <c r="D27" s="169">
        <v>600</v>
      </c>
      <c r="E27" s="18"/>
      <c r="F27" s="171">
        <v>650</v>
      </c>
      <c r="G27" s="18"/>
      <c r="H27" s="171">
        <v>700</v>
      </c>
      <c r="I27" s="18"/>
      <c r="J27" s="171">
        <v>850</v>
      </c>
      <c r="K27" s="18"/>
      <c r="L27" s="171">
        <v>1050</v>
      </c>
      <c r="M27" s="18"/>
      <c r="N27" s="14"/>
      <c r="O27" s="18"/>
    </row>
    <row r="28" spans="1:15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27" t="s">
        <v>110</v>
      </c>
      <c r="B29" s="23" t="s">
        <v>58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27"/>
      <c r="B30" s="23" t="s">
        <v>59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27"/>
      <c r="B31" s="23" t="s">
        <v>60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27"/>
      <c r="B32" s="23" t="s">
        <v>61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27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61" t="s">
        <v>33</v>
      </c>
      <c r="B34" s="49" t="s">
        <v>28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6"/>
    </row>
    <row r="35" spans="1:15" ht="12.75">
      <c r="A35" s="27"/>
      <c r="B35" s="23" t="s">
        <v>62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27"/>
      <c r="B36" s="2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27" t="s">
        <v>34</v>
      </c>
      <c r="B37" s="23" t="s">
        <v>164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27"/>
      <c r="B38" s="23" t="s">
        <v>165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34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222" t="s">
        <v>202</v>
      </c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27" t="s">
        <v>130</v>
      </c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35" t="s">
        <v>187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27" t="s">
        <v>109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27" t="s">
        <v>63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216" t="s">
        <v>185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4" t="s">
        <v>166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 t="s">
        <v>167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8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</row>
    <row r="56" spans="1:18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45" t="s">
        <v>192</v>
      </c>
      <c r="Q56" s="5"/>
      <c r="R56" s="5"/>
    </row>
    <row r="57" spans="1:18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45"/>
      <c r="Q57" s="5"/>
      <c r="R57" s="5"/>
    </row>
    <row r="58" spans="1:18" s="138" customFormat="1" ht="12">
      <c r="A58" s="16"/>
      <c r="B58" s="11"/>
      <c r="C58" s="11"/>
      <c r="D58" s="11"/>
      <c r="E58" s="11"/>
      <c r="F58" s="139"/>
      <c r="G58" s="139"/>
      <c r="H58" s="140"/>
      <c r="I58" s="139"/>
      <c r="J58" s="139"/>
      <c r="K58" s="139"/>
      <c r="L58" s="136"/>
      <c r="M58" s="11"/>
      <c r="N58" s="11"/>
      <c r="O58" s="137"/>
      <c r="P58" s="11"/>
      <c r="Q58" s="11"/>
      <c r="R58" s="11"/>
    </row>
    <row r="59" spans="1:15" ht="12.7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</row>
    <row r="60" spans="1:15" ht="12.75">
      <c r="A60" s="4" t="s">
        <v>80</v>
      </c>
      <c r="B60" s="5" t="s">
        <v>96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</row>
    <row r="61" spans="1:15" ht="12.7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1:15" ht="12.75">
      <c r="A62" s="7" t="s">
        <v>79</v>
      </c>
      <c r="B62" s="104">
        <f>'Item 105, pg 27'!B46</f>
        <v>41642</v>
      </c>
      <c r="C62" s="8"/>
      <c r="D62" s="8"/>
      <c r="E62" s="8"/>
      <c r="F62" s="8"/>
      <c r="G62" s="8"/>
      <c r="H62" s="8" t="s">
        <v>117</v>
      </c>
      <c r="I62" s="8"/>
      <c r="J62" s="8"/>
      <c r="K62" s="8"/>
      <c r="L62" s="8" t="s">
        <v>73</v>
      </c>
      <c r="M62" s="65"/>
      <c r="N62" s="104">
        <f>'Item 105, pg 27'!J46</f>
        <v>41699</v>
      </c>
      <c r="O62" s="64" t="s">
        <v>117</v>
      </c>
    </row>
    <row r="63" spans="1:15" ht="12.75">
      <c r="A63" s="230" t="s">
        <v>71</v>
      </c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2"/>
      <c r="N63" s="232"/>
      <c r="O63" s="248"/>
    </row>
    <row r="64" spans="1:15" ht="12.7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6"/>
    </row>
    <row r="65" spans="1:15" ht="12.75">
      <c r="A65" s="4" t="s">
        <v>168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6"/>
    </row>
    <row r="66" spans="1:15" ht="12.7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9"/>
    </row>
  </sheetData>
  <sheetProtection/>
  <mergeCells count="5">
    <mergeCell ref="A7:O7"/>
    <mergeCell ref="A8:O8"/>
    <mergeCell ref="A9:O9"/>
    <mergeCell ref="D13:O13"/>
    <mergeCell ref="A63:O6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0.57421875" style="0" customWidth="1"/>
    <col min="2" max="2" width="17.140625" style="0" customWidth="1"/>
    <col min="4" max="4" width="10.421875" style="0" customWidth="1"/>
    <col min="5" max="5" width="9.57421875" style="0" customWidth="1"/>
    <col min="6" max="6" width="10.7109375" style="0" customWidth="1"/>
    <col min="7" max="7" width="11.28125" style="0" customWidth="1"/>
    <col min="8" max="8" width="15.421875" style="0" customWidth="1"/>
    <col min="9" max="9" width="15.28125" style="0" customWidth="1"/>
    <col min="10" max="10" width="3.851562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2.75">
      <c r="A2" s="4" t="s">
        <v>74</v>
      </c>
      <c r="B2" s="118">
        <v>26</v>
      </c>
      <c r="C2" s="5"/>
      <c r="D2" s="5"/>
      <c r="E2" s="5"/>
      <c r="F2" s="5"/>
      <c r="G2" s="166">
        <v>1</v>
      </c>
      <c r="H2" s="32" t="s">
        <v>158</v>
      </c>
      <c r="I2" s="112">
        <v>30</v>
      </c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 t="s">
        <v>76</v>
      </c>
      <c r="B4" s="5"/>
      <c r="C4" s="195" t="s">
        <v>198</v>
      </c>
      <c r="D4" s="195"/>
      <c r="E4" s="195"/>
      <c r="F4" s="5"/>
      <c r="G4" s="5"/>
      <c r="H4" s="5"/>
      <c r="I4" s="6"/>
    </row>
    <row r="5" spans="1:9" ht="12.75">
      <c r="A5" s="7" t="s">
        <v>77</v>
      </c>
      <c r="B5" s="8"/>
      <c r="C5" s="8"/>
      <c r="D5" s="8"/>
      <c r="E5" s="8"/>
      <c r="F5" s="8"/>
      <c r="G5" s="8"/>
      <c r="H5" s="8"/>
      <c r="I5" s="9"/>
    </row>
    <row r="6" spans="1:9" ht="12.75">
      <c r="A6" s="4"/>
      <c r="B6" s="5"/>
      <c r="C6" s="5"/>
      <c r="D6" s="5"/>
      <c r="E6" s="5"/>
      <c r="F6" s="5"/>
      <c r="G6" s="5"/>
      <c r="H6" s="5"/>
      <c r="I6" s="6"/>
    </row>
    <row r="7" spans="1:9" ht="12.75">
      <c r="A7" s="250" t="s">
        <v>131</v>
      </c>
      <c r="B7" s="234"/>
      <c r="C7" s="234"/>
      <c r="D7" s="234"/>
      <c r="E7" s="234"/>
      <c r="F7" s="234"/>
      <c r="G7" s="234"/>
      <c r="H7" s="234"/>
      <c r="I7" s="242"/>
    </row>
    <row r="8" spans="1:9" ht="12.75">
      <c r="A8" s="251" t="s">
        <v>132</v>
      </c>
      <c r="B8" s="237"/>
      <c r="C8" s="237"/>
      <c r="D8" s="237"/>
      <c r="E8" s="237"/>
      <c r="F8" s="237"/>
      <c r="G8" s="237"/>
      <c r="H8" s="237"/>
      <c r="I8" s="244"/>
    </row>
    <row r="9" spans="1:9" ht="12.75">
      <c r="A9" s="243" t="s">
        <v>133</v>
      </c>
      <c r="B9" s="237"/>
      <c r="C9" s="237"/>
      <c r="D9" s="237"/>
      <c r="E9" s="237"/>
      <c r="F9" s="237"/>
      <c r="G9" s="237"/>
      <c r="H9" s="237"/>
      <c r="I9" s="244"/>
    </row>
    <row r="10" spans="1:9" ht="12.75">
      <c r="A10" s="4"/>
      <c r="B10" s="5"/>
      <c r="C10" s="5"/>
      <c r="D10" s="5"/>
      <c r="E10" s="5"/>
      <c r="F10" s="5"/>
      <c r="G10" s="5"/>
      <c r="H10" s="5"/>
      <c r="I10" s="6"/>
    </row>
    <row r="11" spans="1:9" ht="12.75">
      <c r="A11" s="4" t="s">
        <v>107</v>
      </c>
      <c r="B11" s="13"/>
      <c r="C11" s="5"/>
      <c r="D11" s="5"/>
      <c r="E11" s="5"/>
      <c r="F11" s="5"/>
      <c r="G11" s="5"/>
      <c r="H11" s="5"/>
      <c r="I11" s="6"/>
    </row>
    <row r="12" spans="1:9" ht="12.75">
      <c r="A12" s="4"/>
      <c r="B12" s="5"/>
      <c r="C12" s="5"/>
      <c r="D12" s="5"/>
      <c r="E12" s="5"/>
      <c r="F12" s="5"/>
      <c r="G12" s="5"/>
      <c r="H12" s="5"/>
      <c r="I12" s="6"/>
    </row>
    <row r="13" spans="1:9" ht="12.75">
      <c r="A13" s="4"/>
      <c r="B13" s="20"/>
      <c r="C13" s="12"/>
      <c r="D13" s="245" t="s">
        <v>46</v>
      </c>
      <c r="E13" s="247"/>
      <c r="F13" s="247"/>
      <c r="G13" s="247"/>
      <c r="H13" s="247"/>
      <c r="I13" s="249"/>
    </row>
    <row r="14" spans="1:9" ht="12.75">
      <c r="A14" s="79" t="s">
        <v>117</v>
      </c>
      <c r="B14" s="53"/>
      <c r="C14" s="54"/>
      <c r="D14" s="19" t="s">
        <v>134</v>
      </c>
      <c r="E14" s="19" t="s">
        <v>24</v>
      </c>
      <c r="F14" s="19" t="s">
        <v>25</v>
      </c>
      <c r="G14" s="19" t="s">
        <v>26</v>
      </c>
      <c r="H14" s="19" t="s">
        <v>55</v>
      </c>
      <c r="I14" s="19" t="s">
        <v>55</v>
      </c>
    </row>
    <row r="15" spans="1:9" ht="12.75">
      <c r="A15" s="50" t="s">
        <v>135</v>
      </c>
      <c r="B15" s="14"/>
      <c r="C15" s="18"/>
      <c r="D15" s="80">
        <v>1</v>
      </c>
      <c r="E15" s="80">
        <v>1</v>
      </c>
      <c r="F15" s="80">
        <v>1</v>
      </c>
      <c r="G15" s="80">
        <v>1</v>
      </c>
      <c r="H15" s="19" t="s">
        <v>115</v>
      </c>
      <c r="I15" s="19" t="s">
        <v>115</v>
      </c>
    </row>
    <row r="16" spans="1:9" ht="12.75">
      <c r="A16" s="50" t="s">
        <v>136</v>
      </c>
      <c r="B16" s="14"/>
      <c r="C16" s="18"/>
      <c r="D16" s="66" t="s">
        <v>137</v>
      </c>
      <c r="E16" s="66" t="s">
        <v>137</v>
      </c>
      <c r="F16" s="66" t="s">
        <v>137</v>
      </c>
      <c r="G16" s="66" t="s">
        <v>137</v>
      </c>
      <c r="H16" s="19" t="s">
        <v>115</v>
      </c>
      <c r="I16" s="19" t="s">
        <v>115</v>
      </c>
    </row>
    <row r="17" spans="1:9" ht="12.75">
      <c r="A17" s="50" t="s">
        <v>32</v>
      </c>
      <c r="B17" s="14"/>
      <c r="C17" s="18"/>
      <c r="D17" s="186">
        <v>48.39</v>
      </c>
      <c r="E17" s="72">
        <f>D17</f>
        <v>48.39</v>
      </c>
      <c r="F17" s="72">
        <f>D17</f>
        <v>48.39</v>
      </c>
      <c r="G17" s="72">
        <f>D17</f>
        <v>48.39</v>
      </c>
      <c r="H17" s="19" t="s">
        <v>115</v>
      </c>
      <c r="I17" s="19" t="s">
        <v>115</v>
      </c>
    </row>
    <row r="18" spans="1:9" ht="12.75">
      <c r="A18" s="55" t="s">
        <v>138</v>
      </c>
      <c r="B18" s="56"/>
      <c r="C18" s="57"/>
      <c r="D18" s="66" t="s">
        <v>119</v>
      </c>
      <c r="E18" s="66" t="s">
        <v>119</v>
      </c>
      <c r="F18" s="66" t="s">
        <v>119</v>
      </c>
      <c r="G18" s="66" t="s">
        <v>119</v>
      </c>
      <c r="H18" s="19" t="s">
        <v>115</v>
      </c>
      <c r="I18" s="19" t="s">
        <v>115</v>
      </c>
    </row>
    <row r="19" spans="1:9" ht="12.75">
      <c r="A19" s="50" t="s">
        <v>139</v>
      </c>
      <c r="B19" s="14"/>
      <c r="C19" s="18"/>
      <c r="D19" s="186">
        <v>4.84</v>
      </c>
      <c r="E19" s="186">
        <v>12.7</v>
      </c>
      <c r="F19" s="186">
        <v>15.73</v>
      </c>
      <c r="G19" s="186">
        <v>18.75</v>
      </c>
      <c r="H19" s="19" t="s">
        <v>115</v>
      </c>
      <c r="I19" s="19" t="s">
        <v>115</v>
      </c>
    </row>
    <row r="20" spans="1:10" ht="12.75">
      <c r="A20" s="81" t="s">
        <v>140</v>
      </c>
      <c r="B20" s="2"/>
      <c r="C20" s="3"/>
      <c r="D20" s="82" t="s">
        <v>117</v>
      </c>
      <c r="E20" s="82" t="s">
        <v>117</v>
      </c>
      <c r="F20" s="82" t="s">
        <v>117</v>
      </c>
      <c r="G20" s="1" t="s">
        <v>117</v>
      </c>
      <c r="H20" s="4" t="s">
        <v>117</v>
      </c>
      <c r="I20" s="77" t="s">
        <v>117</v>
      </c>
      <c r="J20" t="s">
        <v>117</v>
      </c>
    </row>
    <row r="21" spans="1:10" ht="12.75">
      <c r="A21" s="51" t="s">
        <v>141</v>
      </c>
      <c r="B21" s="8"/>
      <c r="C21" s="8"/>
      <c r="D21" s="187">
        <v>6.41</v>
      </c>
      <c r="E21" s="187">
        <v>13.31</v>
      </c>
      <c r="F21" s="187">
        <v>28.43</v>
      </c>
      <c r="G21" s="187">
        <v>41.47</v>
      </c>
      <c r="H21" s="78" t="s">
        <v>115</v>
      </c>
      <c r="I21" s="78" t="s">
        <v>115</v>
      </c>
      <c r="J21" s="4"/>
    </row>
    <row r="22" spans="1:9" ht="12.75">
      <c r="A22" s="51" t="s">
        <v>142</v>
      </c>
      <c r="B22" s="8"/>
      <c r="C22" s="9"/>
      <c r="D22" s="188">
        <v>9.68</v>
      </c>
      <c r="E22" s="188">
        <v>16.33</v>
      </c>
      <c r="F22" s="188">
        <v>31.45</v>
      </c>
      <c r="G22" s="188">
        <v>43.67</v>
      </c>
      <c r="H22" s="78" t="s">
        <v>115</v>
      </c>
      <c r="I22" s="78" t="s">
        <v>115</v>
      </c>
    </row>
    <row r="23" spans="1:10" ht="12.75">
      <c r="A23" s="4"/>
      <c r="B23" s="44" t="s">
        <v>143</v>
      </c>
      <c r="C23" s="5"/>
      <c r="D23" s="5"/>
      <c r="E23" s="5"/>
      <c r="F23" s="5"/>
      <c r="G23" s="5"/>
      <c r="H23" s="5"/>
      <c r="I23" s="3"/>
      <c r="J23" s="5"/>
    </row>
    <row r="24" spans="1:9" ht="12.75">
      <c r="A24" s="4"/>
      <c r="B24" s="5"/>
      <c r="C24" s="5"/>
      <c r="D24" s="5"/>
      <c r="E24" s="5"/>
      <c r="F24" s="5"/>
      <c r="G24" s="5"/>
      <c r="H24" s="5"/>
      <c r="I24" s="6"/>
    </row>
    <row r="25" spans="1:9" ht="12.75">
      <c r="A25" s="27" t="s">
        <v>57</v>
      </c>
      <c r="B25" s="47" t="s">
        <v>176</v>
      </c>
      <c r="C25" s="5"/>
      <c r="D25" s="5"/>
      <c r="E25" s="5"/>
      <c r="F25" s="5"/>
      <c r="G25" s="5"/>
      <c r="H25" s="5"/>
      <c r="I25" s="6"/>
    </row>
    <row r="26" spans="1:9" ht="12.75">
      <c r="A26" s="27"/>
      <c r="B26" s="23" t="s">
        <v>60</v>
      </c>
      <c r="C26" s="5"/>
      <c r="D26" s="5"/>
      <c r="E26" s="5"/>
      <c r="F26" s="5"/>
      <c r="G26" s="5"/>
      <c r="H26" s="5"/>
      <c r="I26" s="6"/>
    </row>
    <row r="27" spans="1:9" ht="12.75">
      <c r="A27" s="27"/>
      <c r="B27" s="23" t="s">
        <v>61</v>
      </c>
      <c r="C27" s="5"/>
      <c r="D27" s="5"/>
      <c r="E27" s="5"/>
      <c r="F27" s="5"/>
      <c r="G27" s="5"/>
      <c r="H27" s="5"/>
      <c r="I27" s="6"/>
    </row>
    <row r="28" spans="1:9" ht="12.75">
      <c r="A28" s="27"/>
      <c r="B28" s="23"/>
      <c r="C28" s="5"/>
      <c r="D28" s="5"/>
      <c r="E28" s="5"/>
      <c r="F28" s="5"/>
      <c r="G28" s="5"/>
      <c r="H28" s="5"/>
      <c r="I28" s="6"/>
    </row>
    <row r="29" spans="1:9" ht="12.75">
      <c r="A29" s="61" t="s">
        <v>33</v>
      </c>
      <c r="B29" s="49" t="s">
        <v>28</v>
      </c>
      <c r="C29" s="21"/>
      <c r="D29" s="21"/>
      <c r="E29" s="21"/>
      <c r="F29" s="21"/>
      <c r="G29" s="21"/>
      <c r="H29" s="21"/>
      <c r="I29" s="6"/>
    </row>
    <row r="30" spans="1:9" ht="12.75">
      <c r="A30" s="27"/>
      <c r="B30" s="23" t="s">
        <v>62</v>
      </c>
      <c r="C30" s="5"/>
      <c r="D30" s="5"/>
      <c r="E30" s="5"/>
      <c r="F30" s="5"/>
      <c r="G30" s="5"/>
      <c r="H30" s="5"/>
      <c r="I30" s="6"/>
    </row>
    <row r="31" spans="1:9" ht="12.75">
      <c r="A31" s="27"/>
      <c r="B31" s="23"/>
      <c r="C31" s="5"/>
      <c r="D31" s="5"/>
      <c r="E31" s="5"/>
      <c r="F31" s="5"/>
      <c r="G31" s="5"/>
      <c r="H31" s="5"/>
      <c r="I31" s="6"/>
    </row>
    <row r="32" spans="1:9" ht="12.75">
      <c r="A32" s="27" t="s">
        <v>34</v>
      </c>
      <c r="B32" s="220" t="s">
        <v>203</v>
      </c>
      <c r="C32" s="5"/>
      <c r="D32" s="5"/>
      <c r="E32" s="5"/>
      <c r="F32" s="5"/>
      <c r="G32" s="5"/>
      <c r="H32" s="5"/>
      <c r="I32" s="6"/>
    </row>
    <row r="33" spans="1:9" ht="12.75">
      <c r="A33" s="27"/>
      <c r="B33" s="194" t="s">
        <v>130</v>
      </c>
      <c r="C33" s="5"/>
      <c r="D33" s="5"/>
      <c r="E33" s="5"/>
      <c r="F33" s="5"/>
      <c r="G33" s="5"/>
      <c r="H33" s="5"/>
      <c r="I33" s="6"/>
    </row>
    <row r="34" spans="1:9" ht="12.75">
      <c r="A34" s="27"/>
      <c r="B34" s="5"/>
      <c r="C34" s="5"/>
      <c r="D34" s="5"/>
      <c r="E34" s="5"/>
      <c r="F34" s="5"/>
      <c r="G34" s="5"/>
      <c r="H34" s="5"/>
      <c r="I34" s="6"/>
    </row>
    <row r="35" spans="1:9" ht="12.75">
      <c r="A35" s="74" t="s">
        <v>18</v>
      </c>
      <c r="B35" s="23" t="s">
        <v>144</v>
      </c>
      <c r="C35" s="5"/>
      <c r="D35" s="5"/>
      <c r="E35" s="5"/>
      <c r="F35" s="5"/>
      <c r="G35" s="5"/>
      <c r="H35" s="5"/>
      <c r="I35" s="6"/>
    </row>
    <row r="36" spans="1:9" ht="12.75">
      <c r="A36" s="27" t="s">
        <v>117</v>
      </c>
      <c r="B36" s="23" t="s">
        <v>145</v>
      </c>
      <c r="C36" s="5"/>
      <c r="D36" s="5"/>
      <c r="E36" s="5"/>
      <c r="F36" s="5"/>
      <c r="G36" s="5"/>
      <c r="H36" s="5"/>
      <c r="I36" s="6"/>
    </row>
    <row r="37" spans="1:9" ht="12.75">
      <c r="A37" s="27"/>
      <c r="B37" s="23"/>
      <c r="C37" s="5"/>
      <c r="D37" s="5"/>
      <c r="E37" s="5"/>
      <c r="F37" s="5"/>
      <c r="G37" s="5"/>
      <c r="H37" s="5"/>
      <c r="I37" s="6"/>
    </row>
    <row r="38" spans="1:9" ht="12.75">
      <c r="A38" s="4"/>
      <c r="B38" s="5"/>
      <c r="C38" s="5"/>
      <c r="D38" s="5"/>
      <c r="E38" s="5"/>
      <c r="F38" s="5"/>
      <c r="G38" s="5"/>
      <c r="H38" s="5"/>
      <c r="I38" s="6"/>
    </row>
    <row r="39" spans="1:9" ht="12.75">
      <c r="A39" s="4"/>
      <c r="B39" s="5"/>
      <c r="C39" s="5"/>
      <c r="D39" s="21"/>
      <c r="E39" s="21"/>
      <c r="F39" s="21"/>
      <c r="G39" s="21"/>
      <c r="H39" s="5"/>
      <c r="I39" s="6"/>
    </row>
    <row r="40" spans="1:9" ht="12.75">
      <c r="A40" s="4"/>
      <c r="B40" s="5"/>
      <c r="C40" s="5"/>
      <c r="D40" s="5"/>
      <c r="E40" s="5"/>
      <c r="F40" s="5"/>
      <c r="G40" s="5"/>
      <c r="H40" s="5"/>
      <c r="I40" s="6"/>
    </row>
    <row r="41" spans="1:9" ht="12.75">
      <c r="A41" s="4"/>
      <c r="B41" s="5"/>
      <c r="C41" s="5"/>
      <c r="D41" s="5"/>
      <c r="E41" s="5"/>
      <c r="F41" s="5"/>
      <c r="G41" s="5"/>
      <c r="H41" s="5"/>
      <c r="I41" s="6"/>
    </row>
    <row r="42" spans="1:9" ht="12.75">
      <c r="A42" s="4"/>
      <c r="B42" s="5"/>
      <c r="C42" s="5"/>
      <c r="D42" s="5"/>
      <c r="E42" s="5"/>
      <c r="F42" s="5"/>
      <c r="G42" s="5"/>
      <c r="H42" s="5"/>
      <c r="I42" s="6"/>
    </row>
    <row r="43" spans="1:9" ht="12.75">
      <c r="A43" s="4"/>
      <c r="B43" s="5"/>
      <c r="C43" s="5"/>
      <c r="D43" s="5"/>
      <c r="E43" s="5"/>
      <c r="F43" s="5"/>
      <c r="G43" s="5"/>
      <c r="H43" s="5"/>
      <c r="I43" s="6"/>
    </row>
    <row r="44" spans="1:9" ht="12.75">
      <c r="A44" s="4"/>
      <c r="B44" s="5"/>
      <c r="C44" s="5"/>
      <c r="D44" s="5"/>
      <c r="E44" s="5"/>
      <c r="F44" s="5"/>
      <c r="G44" s="5"/>
      <c r="H44" s="5"/>
      <c r="I44" s="45" t="s">
        <v>192</v>
      </c>
    </row>
    <row r="45" spans="1:9" ht="12.75">
      <c r="A45" s="4"/>
      <c r="B45" s="5"/>
      <c r="C45" s="5"/>
      <c r="D45" s="5"/>
      <c r="E45" s="5"/>
      <c r="F45" s="5"/>
      <c r="G45" s="5"/>
      <c r="H45" s="5"/>
      <c r="I45" s="6"/>
    </row>
    <row r="46" spans="1:9" ht="12.75">
      <c r="A46" s="4"/>
      <c r="B46" s="5"/>
      <c r="C46" s="5"/>
      <c r="D46" s="5"/>
      <c r="E46" s="5"/>
      <c r="F46" s="5"/>
      <c r="G46" s="5"/>
      <c r="H46" s="5"/>
      <c r="I46" s="6"/>
    </row>
    <row r="47" spans="1:9" ht="12.75">
      <c r="A47" s="7"/>
      <c r="B47" s="8"/>
      <c r="C47" s="8"/>
      <c r="D47" s="8"/>
      <c r="E47" s="8"/>
      <c r="F47" s="8"/>
      <c r="G47" s="8"/>
      <c r="H47" s="8"/>
      <c r="I47" s="9"/>
    </row>
    <row r="48" spans="1:9" ht="12.75">
      <c r="A48" s="4" t="s">
        <v>80</v>
      </c>
      <c r="B48" s="5" t="s">
        <v>96</v>
      </c>
      <c r="C48" s="5"/>
      <c r="D48" s="5"/>
      <c r="E48" s="5"/>
      <c r="F48" s="5"/>
      <c r="G48" s="5"/>
      <c r="H48" s="5"/>
      <c r="I48" s="6"/>
    </row>
    <row r="49" spans="1:9" ht="12.75">
      <c r="A49" s="4"/>
      <c r="B49" s="5"/>
      <c r="C49" s="5"/>
      <c r="D49" s="5"/>
      <c r="E49" s="5"/>
      <c r="F49" s="5"/>
      <c r="G49" s="5"/>
      <c r="H49" s="5"/>
      <c r="I49" s="6"/>
    </row>
    <row r="50" spans="1:9" ht="12.75">
      <c r="A50" s="7" t="s">
        <v>79</v>
      </c>
      <c r="B50" s="104">
        <f>'Item 105, pg 27'!B46</f>
        <v>41642</v>
      </c>
      <c r="C50" s="8"/>
      <c r="D50" s="8"/>
      <c r="E50" s="8"/>
      <c r="F50" s="8"/>
      <c r="G50" s="165" t="s">
        <v>188</v>
      </c>
      <c r="I50" s="103">
        <f>'Item 105, pg 27'!J46</f>
        <v>41699</v>
      </c>
    </row>
    <row r="51" spans="1:9" ht="12.75">
      <c r="A51" s="230" t="s">
        <v>71</v>
      </c>
      <c r="B51" s="231"/>
      <c r="C51" s="231"/>
      <c r="D51" s="231"/>
      <c r="E51" s="231"/>
      <c r="F51" s="231"/>
      <c r="G51" s="231"/>
      <c r="H51" s="231"/>
      <c r="I51" s="236"/>
    </row>
    <row r="52" spans="1:9" ht="12.75">
      <c r="A52" s="4"/>
      <c r="B52" s="5"/>
      <c r="C52" s="5"/>
      <c r="D52" s="5"/>
      <c r="E52" s="5"/>
      <c r="F52" s="5"/>
      <c r="G52" s="5"/>
      <c r="H52" s="5"/>
      <c r="I52" s="6"/>
    </row>
    <row r="53" spans="1:9" ht="12.75">
      <c r="A53" s="4" t="s">
        <v>78</v>
      </c>
      <c r="B53" s="5"/>
      <c r="C53" s="5"/>
      <c r="D53" s="5"/>
      <c r="E53" s="5"/>
      <c r="F53" s="5"/>
      <c r="G53" s="5"/>
      <c r="H53" s="5"/>
      <c r="I53" s="6"/>
    </row>
    <row r="54" spans="1:9" ht="12.75">
      <c r="A54" s="7"/>
      <c r="B54" s="8"/>
      <c r="C54" s="8"/>
      <c r="D54" s="8"/>
      <c r="E54" s="8"/>
      <c r="F54" s="8"/>
      <c r="G54" s="8"/>
      <c r="H54" s="8"/>
      <c r="I54" s="9"/>
    </row>
  </sheetData>
  <sheetProtection/>
  <mergeCells count="5">
    <mergeCell ref="D13:I13"/>
    <mergeCell ref="A51:I51"/>
    <mergeCell ref="A7:I7"/>
    <mergeCell ref="A8:I8"/>
    <mergeCell ref="A9:I9"/>
  </mergeCells>
  <printOptions/>
  <pageMargins left="0.75" right="0.75" top="1" bottom="1" header="0.5" footer="0.5"/>
  <pageSetup fitToHeight="1" fitToWidth="1" horizontalDpi="300" verticalDpi="3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3">
      <selection activeCell="A41" sqref="A41"/>
    </sheetView>
  </sheetViews>
  <sheetFormatPr defaultColWidth="9.140625" defaultRowHeight="12.75"/>
  <cols>
    <col min="1" max="1" width="11.421875" style="0" customWidth="1"/>
    <col min="2" max="2" width="17.140625" style="0" customWidth="1"/>
    <col min="3" max="3" width="1.7109375" style="0" customWidth="1"/>
    <col min="4" max="4" width="8.140625" style="0" customWidth="1"/>
    <col min="5" max="5" width="9.28125" style="0" customWidth="1"/>
    <col min="6" max="6" width="4.28125" style="0" customWidth="1"/>
    <col min="8" max="8" width="4.28125" style="0" customWidth="1"/>
    <col min="10" max="10" width="4.00390625" style="0" customWidth="1"/>
    <col min="11" max="11" width="15.7109375" style="0" customWidth="1"/>
    <col min="12" max="12" width="5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74</v>
      </c>
      <c r="B2" s="118">
        <v>26</v>
      </c>
      <c r="C2" s="5"/>
      <c r="D2" s="5"/>
      <c r="E2" s="5"/>
      <c r="F2" s="5"/>
      <c r="G2" s="5"/>
      <c r="H2" s="5"/>
      <c r="I2" s="36">
        <v>1</v>
      </c>
      <c r="J2" s="5" t="s">
        <v>170</v>
      </c>
      <c r="K2" s="5"/>
      <c r="L2" s="112">
        <v>46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76</v>
      </c>
      <c r="B4" s="5"/>
      <c r="C4" s="5"/>
      <c r="D4" s="195" t="s">
        <v>198</v>
      </c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250" t="s">
        <v>66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6"/>
    </row>
    <row r="8" spans="1:12" ht="12.75">
      <c r="A8" s="251" t="s">
        <v>95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6"/>
    </row>
    <row r="9" spans="1:12" ht="12.75">
      <c r="A9" s="252" t="s">
        <v>193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6"/>
    </row>
    <row r="10" spans="1:12" ht="12.75">
      <c r="A10" s="243" t="s">
        <v>45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6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 t="s">
        <v>106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9"/>
    </row>
    <row r="14" spans="1:12" ht="12.75">
      <c r="A14" s="4" t="s">
        <v>93</v>
      </c>
      <c r="B14" s="20"/>
      <c r="C14" s="12"/>
      <c r="D14" s="245" t="s">
        <v>46</v>
      </c>
      <c r="E14" s="247"/>
      <c r="F14" s="246"/>
      <c r="G14" s="247"/>
      <c r="H14" s="246"/>
      <c r="I14" s="247"/>
      <c r="J14" s="246"/>
      <c r="K14" s="246"/>
      <c r="L14" s="82"/>
    </row>
    <row r="15" spans="1:13" ht="12.75">
      <c r="A15" s="60" t="s">
        <v>56</v>
      </c>
      <c r="B15" s="53"/>
      <c r="C15" s="54"/>
      <c r="D15" s="63" t="s">
        <v>65</v>
      </c>
      <c r="E15" s="28" t="s">
        <v>24</v>
      </c>
      <c r="F15" s="18"/>
      <c r="G15" s="14" t="s">
        <v>25</v>
      </c>
      <c r="H15" s="18"/>
      <c r="I15" s="14" t="s">
        <v>26</v>
      </c>
      <c r="J15" s="18"/>
      <c r="K15" s="14" t="s">
        <v>26</v>
      </c>
      <c r="L15" s="19"/>
      <c r="M15" s="205"/>
    </row>
    <row r="16" spans="1:12" ht="12.75">
      <c r="A16" s="62" t="s">
        <v>64</v>
      </c>
      <c r="B16" s="14"/>
      <c r="C16" s="18"/>
      <c r="D16" s="19" t="s">
        <v>115</v>
      </c>
      <c r="E16" s="156">
        <v>91.98</v>
      </c>
      <c r="F16" s="189"/>
      <c r="G16" s="154">
        <v>170.18</v>
      </c>
      <c r="H16" s="189"/>
      <c r="I16" s="154">
        <v>243.48</v>
      </c>
      <c r="J16" s="189"/>
      <c r="K16" s="8" t="s">
        <v>115</v>
      </c>
      <c r="L16" s="78"/>
    </row>
    <row r="17" spans="1:16" ht="12.75">
      <c r="A17" s="55" t="s">
        <v>50</v>
      </c>
      <c r="B17" s="56"/>
      <c r="C17" s="57"/>
      <c r="D17" s="19" t="s">
        <v>115</v>
      </c>
      <c r="E17" s="71">
        <f>E16+6</f>
        <v>97.98</v>
      </c>
      <c r="F17" s="189"/>
      <c r="G17" s="71">
        <f>G16+6</f>
        <v>176.18</v>
      </c>
      <c r="H17" s="189"/>
      <c r="I17" s="71">
        <f>I16+6</f>
        <v>249.48</v>
      </c>
      <c r="J17" s="189"/>
      <c r="K17" s="14" t="s">
        <v>115</v>
      </c>
      <c r="L17" s="19"/>
      <c r="P17" s="158"/>
    </row>
    <row r="18" spans="1:16" ht="12.75">
      <c r="A18" s="52" t="s">
        <v>51</v>
      </c>
      <c r="B18" s="14"/>
      <c r="C18" s="18"/>
      <c r="D18" s="58"/>
      <c r="E18" s="155"/>
      <c r="F18" s="204"/>
      <c r="G18" s="155"/>
      <c r="H18" s="204"/>
      <c r="I18" s="191"/>
      <c r="J18" s="204"/>
      <c r="K18" s="159"/>
      <c r="L18" s="19"/>
      <c r="P18" s="158"/>
    </row>
    <row r="19" spans="1:12" ht="12.75">
      <c r="A19" s="50" t="s">
        <v>52</v>
      </c>
      <c r="B19" s="14"/>
      <c r="C19" s="18"/>
      <c r="D19" s="19" t="s">
        <v>115</v>
      </c>
      <c r="E19" s="71">
        <f>+E17</f>
        <v>97.98</v>
      </c>
      <c r="F19" s="189"/>
      <c r="G19" s="71">
        <f>+G17</f>
        <v>176.18</v>
      </c>
      <c r="H19" s="189"/>
      <c r="I19" s="71">
        <f>+I17</f>
        <v>249.48</v>
      </c>
      <c r="J19" s="189"/>
      <c r="K19" s="14" t="s">
        <v>115</v>
      </c>
      <c r="L19" s="19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0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0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27" t="s">
        <v>57</v>
      </c>
      <c r="B24" s="23" t="s">
        <v>58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27"/>
      <c r="B25" s="23" t="s">
        <v>59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27"/>
      <c r="B26" s="23" t="s">
        <v>60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27"/>
      <c r="B27" s="23" t="s">
        <v>61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27"/>
      <c r="B28" s="23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35" t="s">
        <v>117</v>
      </c>
      <c r="B29" s="47" t="s">
        <v>117</v>
      </c>
      <c r="C29" s="21"/>
      <c r="D29" s="21"/>
      <c r="E29" s="21"/>
      <c r="F29" s="21"/>
      <c r="G29" s="21"/>
      <c r="H29" s="21"/>
      <c r="I29" s="21"/>
      <c r="J29" s="21"/>
      <c r="K29" s="21"/>
      <c r="L29" s="6"/>
    </row>
    <row r="30" spans="1:12" ht="12.75">
      <c r="A30" s="27"/>
      <c r="B30" s="23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27" t="s">
        <v>63</v>
      </c>
      <c r="B31" s="23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27"/>
      <c r="B32" s="23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214" t="s">
        <v>183</v>
      </c>
      <c r="B33" s="215"/>
      <c r="C33" s="216"/>
      <c r="D33" s="216"/>
      <c r="E33" s="216"/>
      <c r="F33" s="216"/>
      <c r="G33" s="216"/>
      <c r="H33" s="216"/>
      <c r="I33" s="216"/>
      <c r="J33" s="216"/>
      <c r="K33" s="216"/>
      <c r="L33" s="6"/>
    </row>
    <row r="34" spans="1:12" ht="12.75">
      <c r="A34" s="27"/>
      <c r="B34" s="23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27" t="s">
        <v>91</v>
      </c>
      <c r="B35" s="23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 t="s">
        <v>92</v>
      </c>
      <c r="B36" s="23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217" t="s">
        <v>184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219" t="s">
        <v>204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 t="s">
        <v>130</v>
      </c>
      <c r="B41" s="5"/>
      <c r="C41" s="5"/>
      <c r="D41" s="21"/>
      <c r="E41" s="21"/>
      <c r="F41" s="21"/>
      <c r="G41" s="21"/>
      <c r="H41" s="21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74" t="s">
        <v>187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8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Q44" s="5"/>
      <c r="R44" s="5"/>
    </row>
    <row r="45" spans="1:18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  <c r="Q45" s="5"/>
      <c r="R45" s="5"/>
    </row>
    <row r="46" spans="1:18" ht="12.75">
      <c r="A46" s="4"/>
      <c r="B46" s="5"/>
      <c r="C46" s="5"/>
      <c r="D46" s="5"/>
      <c r="E46" s="31" t="s">
        <v>194</v>
      </c>
      <c r="F46" s="31"/>
      <c r="G46" s="5"/>
      <c r="H46" s="5"/>
      <c r="I46" s="5"/>
      <c r="J46" s="5"/>
      <c r="K46" s="5"/>
      <c r="L46" s="6"/>
      <c r="Q46" s="5"/>
      <c r="R46" s="5"/>
    </row>
    <row r="47" spans="1:12" ht="12.75">
      <c r="A47" s="4"/>
      <c r="B47" s="5"/>
      <c r="C47" s="5"/>
      <c r="D47" s="5"/>
      <c r="E47" s="31"/>
      <c r="F47" s="31"/>
      <c r="G47" s="5"/>
      <c r="H47" s="5"/>
      <c r="I47" s="5"/>
      <c r="J47" s="5"/>
      <c r="K47" s="5"/>
      <c r="L47" s="6"/>
    </row>
    <row r="48" spans="1:12" ht="12.75">
      <c r="A48" s="46"/>
      <c r="B48" s="44"/>
      <c r="C48" s="44"/>
      <c r="D48" s="44"/>
      <c r="E48" s="44"/>
      <c r="F48" s="160"/>
      <c r="G48" s="160"/>
      <c r="H48" s="161"/>
      <c r="I48" s="160"/>
      <c r="J48" s="5"/>
      <c r="K48" s="5"/>
      <c r="L48" s="6"/>
    </row>
    <row r="49" spans="1:12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9"/>
    </row>
    <row r="50" spans="1:12" ht="12.75">
      <c r="A50" s="4" t="s">
        <v>80</v>
      </c>
      <c r="B50" s="5" t="s">
        <v>96</v>
      </c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7" t="s">
        <v>79</v>
      </c>
      <c r="B52" s="104">
        <f>'Item 105, pg 30'!B50</f>
        <v>41642</v>
      </c>
      <c r="C52" s="8"/>
      <c r="D52" s="8"/>
      <c r="E52" s="8"/>
      <c r="F52" s="8"/>
      <c r="G52" s="8"/>
      <c r="H52" s="8"/>
      <c r="I52" s="8"/>
      <c r="J52" s="147" t="s">
        <v>73</v>
      </c>
      <c r="K52" s="162">
        <f>'Item 105, pg 30'!I50</f>
        <v>41699</v>
      </c>
      <c r="L52" s="148"/>
    </row>
    <row r="53" spans="1:12" ht="12.75">
      <c r="A53" s="230" t="s">
        <v>71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2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 t="s">
        <v>78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9"/>
    </row>
  </sheetData>
  <sheetProtection/>
  <mergeCells count="6">
    <mergeCell ref="A7:K7"/>
    <mergeCell ref="A8:K8"/>
    <mergeCell ref="A10:K10"/>
    <mergeCell ref="D14:K14"/>
    <mergeCell ref="A53:K53"/>
    <mergeCell ref="A9:K9"/>
  </mergeCells>
  <printOptions/>
  <pageMargins left="0.75" right="0.75" top="1" bottom="1" header="0.5" footer="0.5"/>
  <pageSetup fitToHeight="1" fitToWidth="1" horizontalDpi="300" verticalDpi="3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115" zoomScaleNormal="115" zoomScalePageLayoutView="0" workbookViewId="0" topLeftCell="A17">
      <selection activeCell="A39" sqref="A39"/>
    </sheetView>
  </sheetViews>
  <sheetFormatPr defaultColWidth="9.140625" defaultRowHeight="12.75"/>
  <cols>
    <col min="1" max="1" width="10.8515625" style="0" customWidth="1"/>
    <col min="2" max="2" width="16.57421875" style="0" customWidth="1"/>
    <col min="3" max="3" width="1.8515625" style="0" customWidth="1"/>
    <col min="4" max="4" width="9.140625" style="0" customWidth="1"/>
    <col min="5" max="5" width="3.28125" style="0" customWidth="1"/>
    <col min="6" max="6" width="8.57421875" style="0" customWidth="1"/>
    <col min="7" max="7" width="3.00390625" style="0" customWidth="1"/>
    <col min="8" max="8" width="8.140625" style="0" customWidth="1"/>
    <col min="9" max="9" width="4.8515625" style="0" customWidth="1"/>
    <col min="10" max="10" width="8.421875" style="0" customWidth="1"/>
    <col min="11" max="11" width="3.8515625" style="0" customWidth="1"/>
    <col min="13" max="13" width="13.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74</v>
      </c>
      <c r="B2" s="118">
        <v>26</v>
      </c>
      <c r="C2" s="5"/>
      <c r="D2" s="5"/>
      <c r="E2" s="5"/>
      <c r="F2" s="5"/>
      <c r="G2" s="5"/>
      <c r="H2" s="5"/>
      <c r="I2" s="8">
        <v>1</v>
      </c>
      <c r="J2" s="237" t="s">
        <v>75</v>
      </c>
      <c r="K2" s="237"/>
      <c r="L2" s="237"/>
      <c r="M2" s="25">
        <v>47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76</v>
      </c>
      <c r="B4" s="5"/>
      <c r="C4" s="123"/>
      <c r="D4" s="195" t="s">
        <v>198</v>
      </c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2.75">
      <c r="A7" s="250" t="s">
        <v>66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42"/>
    </row>
    <row r="8" spans="1:13" ht="12.75">
      <c r="A8" s="251" t="s">
        <v>95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44"/>
    </row>
    <row r="9" spans="1:13" ht="12.75">
      <c r="A9" s="206"/>
      <c r="B9" s="253" t="s">
        <v>195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15"/>
    </row>
    <row r="10" spans="1:13" ht="12.75">
      <c r="A10" s="243" t="s">
        <v>45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44"/>
    </row>
    <row r="11" spans="1:13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.75">
      <c r="A12" s="4" t="s">
        <v>106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12.75">
      <c r="A14" s="4" t="s">
        <v>29</v>
      </c>
      <c r="B14" s="20"/>
      <c r="C14" s="12"/>
      <c r="D14" s="245" t="s">
        <v>46</v>
      </c>
      <c r="E14" s="247"/>
      <c r="F14" s="247"/>
      <c r="G14" s="247"/>
      <c r="H14" s="247"/>
      <c r="I14" s="246"/>
      <c r="J14" s="247"/>
      <c r="K14" s="246"/>
      <c r="L14" s="247"/>
      <c r="M14" s="249"/>
    </row>
    <row r="15" spans="1:14" ht="12.75">
      <c r="A15" s="60" t="s">
        <v>56</v>
      </c>
      <c r="B15" s="53"/>
      <c r="C15" s="54"/>
      <c r="D15" s="95" t="s">
        <v>24</v>
      </c>
      <c r="E15" s="18"/>
      <c r="F15" s="28" t="s">
        <v>169</v>
      </c>
      <c r="G15" s="14"/>
      <c r="H15" s="28" t="s">
        <v>25</v>
      </c>
      <c r="I15" s="18"/>
      <c r="J15" s="14" t="s">
        <v>26</v>
      </c>
      <c r="K15" s="18"/>
      <c r="L15" s="18" t="s">
        <v>55</v>
      </c>
      <c r="M15" s="19" t="s">
        <v>55</v>
      </c>
      <c r="N15" s="205"/>
    </row>
    <row r="16" spans="1:13" ht="12.75">
      <c r="A16" s="62" t="s">
        <v>64</v>
      </c>
      <c r="B16" s="14"/>
      <c r="C16" s="18"/>
      <c r="D16" s="142">
        <v>117.94</v>
      </c>
      <c r="E16" s="189"/>
      <c r="F16" s="76">
        <v>163.83</v>
      </c>
      <c r="G16" s="189"/>
      <c r="H16" s="156">
        <v>206.31</v>
      </c>
      <c r="I16" s="189"/>
      <c r="J16" s="154">
        <v>309.45</v>
      </c>
      <c r="K16" s="189"/>
      <c r="L16" s="18" t="s">
        <v>115</v>
      </c>
      <c r="M16" s="19" t="s">
        <v>115</v>
      </c>
    </row>
    <row r="17" spans="1:13" ht="12.75">
      <c r="A17" s="55" t="s">
        <v>50</v>
      </c>
      <c r="B17" s="56"/>
      <c r="C17" s="57"/>
      <c r="D17" s="142">
        <f>D16+6</f>
        <v>123.94</v>
      </c>
      <c r="E17" s="189"/>
      <c r="F17" s="76">
        <f>F16+6</f>
        <v>169.83</v>
      </c>
      <c r="G17" s="189"/>
      <c r="H17" s="71">
        <f>H16+6</f>
        <v>212.31</v>
      </c>
      <c r="I17" s="189"/>
      <c r="J17" s="71">
        <f>J16+6</f>
        <v>315.45</v>
      </c>
      <c r="K17" s="189"/>
      <c r="L17" s="18" t="s">
        <v>115</v>
      </c>
      <c r="M17" s="19" t="s">
        <v>115</v>
      </c>
    </row>
    <row r="18" spans="1:20" ht="12.75">
      <c r="A18" s="52" t="s">
        <v>51</v>
      </c>
      <c r="B18" s="14"/>
      <c r="C18" s="18"/>
      <c r="D18" s="164"/>
      <c r="E18" s="203"/>
      <c r="F18" s="58"/>
      <c r="G18" s="203"/>
      <c r="H18" s="155"/>
      <c r="I18" s="204"/>
      <c r="J18" s="155"/>
      <c r="K18" s="204"/>
      <c r="L18" s="58"/>
      <c r="M18" s="59"/>
      <c r="P18" s="202"/>
      <c r="Q18" s="202"/>
      <c r="R18" s="202"/>
      <c r="S18" s="202"/>
      <c r="T18" s="202"/>
    </row>
    <row r="19" spans="1:13" ht="12.75">
      <c r="A19" s="50" t="s">
        <v>52</v>
      </c>
      <c r="B19" s="14"/>
      <c r="C19" s="18"/>
      <c r="D19" s="142">
        <f>D17</f>
        <v>123.94</v>
      </c>
      <c r="E19" s="189"/>
      <c r="F19" s="76">
        <f>F17</f>
        <v>169.83</v>
      </c>
      <c r="G19" s="189"/>
      <c r="H19" s="71">
        <f>+H17</f>
        <v>212.31</v>
      </c>
      <c r="I19" s="189"/>
      <c r="J19" s="71">
        <f>+J17</f>
        <v>315.45</v>
      </c>
      <c r="K19" s="189"/>
      <c r="L19" s="18" t="s">
        <v>115</v>
      </c>
      <c r="M19" s="19" t="s">
        <v>115</v>
      </c>
    </row>
    <row r="20" spans="1:13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12.75">
      <c r="A21" s="3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12.75">
      <c r="A22" s="3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12.75">
      <c r="A23" s="27" t="s">
        <v>57</v>
      </c>
      <c r="B23" s="23" t="s">
        <v>58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12.75">
      <c r="A24" s="27"/>
      <c r="B24" s="23" t="s">
        <v>59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2.75">
      <c r="A25" s="27"/>
      <c r="B25" s="23" t="s">
        <v>60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12.75">
      <c r="A26" s="27"/>
      <c r="B26" s="23" t="s">
        <v>61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 ht="12.75">
      <c r="A27" s="27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12.75">
      <c r="A28" s="27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2.75">
      <c r="A29" s="27" t="s">
        <v>63</v>
      </c>
      <c r="B29" s="23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2.75">
      <c r="A30" s="27"/>
      <c r="B30" s="23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12.75">
      <c r="A31" s="35" t="str">
        <f>'Item 255, pg 46'!A33</f>
        <v>An initial delivery charge of $39.10 will be assessed if customers request delivery of a compactor.</v>
      </c>
      <c r="B31" s="23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1:13" ht="12.75">
      <c r="A32" s="27"/>
      <c r="B32" s="23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ht="12.75">
      <c r="A33" s="27" t="s">
        <v>91</v>
      </c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.75">
      <c r="A34" s="4" t="s">
        <v>92</v>
      </c>
      <c r="B34" s="23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.75">
      <c r="A35" s="4"/>
      <c r="B35" s="23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74" t="str">
        <f>'Item 255, pg 46'!A38</f>
        <v>If a company employee disconnects/reconnects a compactor a charge of $6.55 per haul will be assessed.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s="219" t="s">
        <v>204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.75">
      <c r="A39" s="4" t="s">
        <v>130</v>
      </c>
      <c r="B39" s="5"/>
      <c r="C39" s="5"/>
      <c r="D39" s="21"/>
      <c r="E39" s="21"/>
      <c r="F39" s="21"/>
      <c r="G39" s="21"/>
      <c r="H39" s="21"/>
      <c r="I39" s="21"/>
      <c r="J39" s="5"/>
      <c r="K39" s="5"/>
      <c r="L39" s="5"/>
      <c r="M39" s="6"/>
    </row>
    <row r="40" spans="1:13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2.75">
      <c r="A41" s="74" t="s">
        <v>187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4"/>
      <c r="B45" s="5"/>
      <c r="C45" s="5"/>
      <c r="D45" s="5"/>
      <c r="E45" s="5"/>
      <c r="F45" s="31" t="s">
        <v>194</v>
      </c>
      <c r="H45" s="5"/>
      <c r="I45" s="5"/>
      <c r="J45" s="5"/>
      <c r="K45" s="5"/>
      <c r="L45" s="6"/>
      <c r="M45" s="6"/>
    </row>
    <row r="46" spans="1:13" ht="12.75">
      <c r="A46" s="4"/>
      <c r="B46" s="5"/>
      <c r="C46" s="5"/>
      <c r="D46" s="5"/>
      <c r="E46" s="5"/>
      <c r="F46" s="5"/>
      <c r="G46" s="5"/>
      <c r="H46" s="31"/>
      <c r="I46" s="5"/>
      <c r="J46" s="5"/>
      <c r="K46" s="5"/>
      <c r="L46" s="5"/>
      <c r="M46" s="6"/>
    </row>
    <row r="47" spans="1:13" ht="12.75">
      <c r="A47" s="46"/>
      <c r="B47" s="44"/>
      <c r="C47" s="44"/>
      <c r="D47" s="44"/>
      <c r="E47" s="44"/>
      <c r="F47" s="160"/>
      <c r="G47" s="160"/>
      <c r="H47" s="161"/>
      <c r="I47" s="160"/>
      <c r="J47" s="5"/>
      <c r="K47" s="5"/>
      <c r="L47" s="5"/>
      <c r="M47" s="6"/>
    </row>
    <row r="48" spans="1:13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</row>
    <row r="49" spans="1:13" ht="12.75">
      <c r="A49" s="4" t="s">
        <v>80</v>
      </c>
      <c r="B49" s="102" t="s">
        <v>96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2.75">
      <c r="A51" s="7" t="s">
        <v>79</v>
      </c>
      <c r="B51" s="104">
        <f>'Item 255, pg 46'!B52</f>
        <v>41642</v>
      </c>
      <c r="C51" s="8"/>
      <c r="D51" s="8"/>
      <c r="E51" s="8"/>
      <c r="F51" s="8"/>
      <c r="G51" s="8"/>
      <c r="H51" s="8"/>
      <c r="I51" s="8"/>
      <c r="J51" s="8" t="s">
        <v>100</v>
      </c>
      <c r="K51" s="8"/>
      <c r="L51" s="8"/>
      <c r="M51" s="103">
        <f>'Item 255, pg 46'!K52</f>
        <v>41699</v>
      </c>
    </row>
    <row r="52" spans="1:13" ht="12.75">
      <c r="A52" s="230" t="s">
        <v>71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6"/>
    </row>
    <row r="53" spans="1:13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2.75">
      <c r="A54" s="4" t="s">
        <v>78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</row>
  </sheetData>
  <sheetProtection/>
  <mergeCells count="7">
    <mergeCell ref="J2:L2"/>
    <mergeCell ref="A7:M7"/>
    <mergeCell ref="A8:M8"/>
    <mergeCell ref="A10:M10"/>
    <mergeCell ref="D14:M14"/>
    <mergeCell ref="A52:M52"/>
    <mergeCell ref="B9:L9"/>
  </mergeCells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1">
      <selection activeCell="A41" sqref="A41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6.421875" style="0" customWidth="1"/>
    <col min="5" max="5" width="9.7109375" style="0" customWidth="1"/>
    <col min="6" max="6" width="4.28125" style="0" customWidth="1"/>
    <col min="8" max="8" width="3.8515625" style="0" customWidth="1"/>
    <col min="10" max="10" width="4.00390625" style="0" customWidth="1"/>
    <col min="11" max="11" width="11.8515625" style="0" customWidth="1"/>
    <col min="12" max="12" width="15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74</v>
      </c>
      <c r="B2" s="118">
        <v>26</v>
      </c>
      <c r="C2" s="5"/>
      <c r="D2" s="5"/>
      <c r="E2" s="5"/>
      <c r="F2" s="5"/>
      <c r="G2" s="5"/>
      <c r="H2" s="8">
        <v>1</v>
      </c>
      <c r="I2" s="237" t="s">
        <v>75</v>
      </c>
      <c r="J2" s="237"/>
      <c r="K2" s="237"/>
      <c r="L2" s="25">
        <v>48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76</v>
      </c>
      <c r="B4" s="5"/>
      <c r="C4" s="195" t="s">
        <v>198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250" t="s">
        <v>66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42"/>
    </row>
    <row r="8" spans="1:12" ht="12.75">
      <c r="A8" s="251" t="s">
        <v>95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44"/>
    </row>
    <row r="9" spans="1:12" ht="12.75">
      <c r="A9" s="252" t="s">
        <v>196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5"/>
    </row>
    <row r="10" spans="1:12" ht="12.75">
      <c r="A10" s="243" t="s">
        <v>45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44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 t="s">
        <v>106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3" ht="12.75">
      <c r="A14" s="4" t="s">
        <v>94</v>
      </c>
      <c r="B14" s="20"/>
      <c r="C14" s="12"/>
      <c r="D14" s="245" t="s">
        <v>46</v>
      </c>
      <c r="E14" s="247"/>
      <c r="F14" s="247"/>
      <c r="G14" s="247"/>
      <c r="H14" s="246"/>
      <c r="I14" s="247"/>
      <c r="J14" s="246"/>
      <c r="K14" s="247"/>
      <c r="L14" s="249"/>
      <c r="M14" s="205"/>
    </row>
    <row r="15" spans="1:12" ht="12.75">
      <c r="A15" s="60" t="s">
        <v>56</v>
      </c>
      <c r="B15" s="53"/>
      <c r="C15" s="54"/>
      <c r="D15" s="63" t="s">
        <v>65</v>
      </c>
      <c r="E15" s="28" t="s">
        <v>169</v>
      </c>
      <c r="F15" s="14"/>
      <c r="G15" s="28" t="s">
        <v>25</v>
      </c>
      <c r="H15" s="18"/>
      <c r="I15" s="14" t="s">
        <v>26</v>
      </c>
      <c r="J15" s="18"/>
      <c r="K15" s="18" t="s">
        <v>55</v>
      </c>
      <c r="L15" s="19" t="s">
        <v>55</v>
      </c>
    </row>
    <row r="16" spans="1:12" ht="12.75">
      <c r="A16" s="62" t="s">
        <v>64</v>
      </c>
      <c r="B16" s="14"/>
      <c r="C16" s="18"/>
      <c r="D16" s="19" t="s">
        <v>115</v>
      </c>
      <c r="E16" s="76">
        <v>209.77</v>
      </c>
      <c r="F16" s="157"/>
      <c r="G16" s="156">
        <v>277.17</v>
      </c>
      <c r="H16" s="157"/>
      <c r="I16" s="71">
        <v>401.35</v>
      </c>
      <c r="J16" s="157"/>
      <c r="K16" s="18" t="s">
        <v>115</v>
      </c>
      <c r="L16" s="19" t="s">
        <v>115</v>
      </c>
    </row>
    <row r="17" spans="1:12" ht="12.75">
      <c r="A17" s="55" t="s">
        <v>50</v>
      </c>
      <c r="B17" s="56"/>
      <c r="C17" s="57"/>
      <c r="D17" s="19" t="s">
        <v>115</v>
      </c>
      <c r="E17" s="76">
        <f>E16+6</f>
        <v>215.77</v>
      </c>
      <c r="F17" s="157"/>
      <c r="G17" s="71">
        <f>G16+6</f>
        <v>283.17</v>
      </c>
      <c r="H17" s="157"/>
      <c r="I17" s="71">
        <f>I16+6</f>
        <v>407.35</v>
      </c>
      <c r="J17" s="157"/>
      <c r="K17" s="18" t="s">
        <v>115</v>
      </c>
      <c r="L17" s="19" t="s">
        <v>115</v>
      </c>
    </row>
    <row r="18" spans="1:12" ht="12.75">
      <c r="A18" s="52" t="s">
        <v>51</v>
      </c>
      <c r="B18" s="14"/>
      <c r="C18" s="18"/>
      <c r="D18" s="58"/>
      <c r="E18" s="58"/>
      <c r="F18" s="58"/>
      <c r="G18" s="155"/>
      <c r="H18" s="97"/>
      <c r="I18" s="155"/>
      <c r="J18" s="97"/>
      <c r="K18" s="58"/>
      <c r="L18" s="59"/>
    </row>
    <row r="19" spans="1:12" ht="12.75">
      <c r="A19" s="50" t="s">
        <v>52</v>
      </c>
      <c r="B19" s="14"/>
      <c r="C19" s="18"/>
      <c r="D19" s="19" t="s">
        <v>115</v>
      </c>
      <c r="E19" s="76">
        <f>E17</f>
        <v>215.77</v>
      </c>
      <c r="F19" s="157"/>
      <c r="G19" s="71">
        <f>+G17</f>
        <v>283.17</v>
      </c>
      <c r="H19" s="157"/>
      <c r="I19" s="71">
        <f>+I17</f>
        <v>407.35</v>
      </c>
      <c r="J19" s="157"/>
      <c r="K19" s="18" t="s">
        <v>115</v>
      </c>
      <c r="L19" s="19" t="s">
        <v>115</v>
      </c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0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0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27" t="s">
        <v>57</v>
      </c>
      <c r="B24" s="23" t="s">
        <v>58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27"/>
      <c r="B25" s="23" t="s">
        <v>59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27"/>
      <c r="B26" s="23" t="s">
        <v>60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27"/>
      <c r="B27" s="23" t="s">
        <v>61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27"/>
      <c r="B28" s="23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35" t="s">
        <v>117</v>
      </c>
      <c r="B29" s="47" t="s">
        <v>117</v>
      </c>
      <c r="C29" s="21"/>
      <c r="D29" s="21"/>
      <c r="E29" s="21"/>
      <c r="F29" s="21"/>
      <c r="G29" s="21"/>
      <c r="H29" s="21"/>
      <c r="I29" s="21"/>
      <c r="J29" s="21"/>
      <c r="K29" s="21"/>
      <c r="L29" s="26"/>
    </row>
    <row r="30" spans="1:12" ht="12.75">
      <c r="A30" s="27"/>
      <c r="B30" s="23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27" t="s">
        <v>63</v>
      </c>
      <c r="B31" s="23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27"/>
      <c r="B32" s="23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35" t="str">
        <f>'Item 255, pg 47'!A31</f>
        <v>An initial delivery charge of $39.10 will be assessed if customers request delivery of a compactor.</v>
      </c>
      <c r="B33" s="23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27"/>
      <c r="B34" s="23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27" t="s">
        <v>91</v>
      </c>
      <c r="B35" s="23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 t="s">
        <v>92</v>
      </c>
      <c r="B36" s="23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74" t="str">
        <f>'Item 255, pg 47'!A36</f>
        <v>If a company employee disconnects/reconnects a compactor a charge of $6.55 per haul will be assessed.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219" t="s">
        <v>204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 t="s">
        <v>130</v>
      </c>
      <c r="B41" s="5"/>
      <c r="C41" s="5"/>
      <c r="D41" s="21"/>
      <c r="E41" s="21"/>
      <c r="F41" s="21"/>
      <c r="G41" s="21"/>
      <c r="H41" s="21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74" t="s">
        <v>187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31" t="s">
        <v>197</v>
      </c>
      <c r="G47" s="5"/>
      <c r="H47" s="5"/>
      <c r="I47" s="5"/>
      <c r="J47" s="5"/>
      <c r="K47" s="6"/>
      <c r="L47" s="6"/>
    </row>
    <row r="48" spans="1:12" ht="12.75">
      <c r="A48" s="4"/>
      <c r="B48" s="5"/>
      <c r="C48" s="5"/>
      <c r="D48" s="5"/>
      <c r="E48" s="5"/>
      <c r="F48" s="5"/>
      <c r="G48" s="31"/>
      <c r="H48" s="5"/>
      <c r="I48" s="5"/>
      <c r="J48" s="5"/>
      <c r="K48" s="5"/>
      <c r="L48" s="6"/>
    </row>
    <row r="49" spans="1:12" ht="12.75">
      <c r="A49" s="46"/>
      <c r="B49" s="44"/>
      <c r="C49" s="44"/>
      <c r="D49" s="44"/>
      <c r="E49" s="44"/>
      <c r="F49" s="160"/>
      <c r="G49" s="160"/>
      <c r="H49" s="161"/>
      <c r="I49" s="160"/>
      <c r="J49" s="5"/>
      <c r="K49" s="5"/>
      <c r="L49" s="6"/>
    </row>
    <row r="50" spans="1:12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</row>
    <row r="51" spans="1:12" ht="12.75">
      <c r="A51" s="4" t="s">
        <v>80</v>
      </c>
      <c r="B51" s="5" t="s">
        <v>96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 t="s">
        <v>79</v>
      </c>
      <c r="B53" s="104">
        <f>'Item 255, pg 47'!B51</f>
        <v>41642</v>
      </c>
      <c r="C53" s="8"/>
      <c r="D53" s="8"/>
      <c r="E53" s="8"/>
      <c r="F53" s="8"/>
      <c r="G53" s="8"/>
      <c r="H53" s="8"/>
      <c r="I53" s="8" t="s">
        <v>171</v>
      </c>
      <c r="J53" s="8"/>
      <c r="K53" s="8"/>
      <c r="L53" s="103">
        <f>'Item 255, pg 47'!M51</f>
        <v>41699</v>
      </c>
    </row>
    <row r="54" spans="1:12" ht="12.75">
      <c r="A54" s="230" t="s">
        <v>71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 t="s">
        <v>78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</sheetData>
  <sheetProtection/>
  <mergeCells count="7">
    <mergeCell ref="I2:K2"/>
    <mergeCell ref="A7:L7"/>
    <mergeCell ref="A8:L8"/>
    <mergeCell ref="A10:L10"/>
    <mergeCell ref="D14:L14"/>
    <mergeCell ref="A54:L54"/>
    <mergeCell ref="A9:L9"/>
  </mergeCells>
  <printOptions/>
  <pageMargins left="0.75" right="0.75" top="1" bottom="1" header="0.5" footer="0.5"/>
  <pageSetup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Irmgard R Wilcox</cp:lastModifiedBy>
  <cp:lastPrinted>2014-01-02T23:09:36Z</cp:lastPrinted>
  <dcterms:created xsi:type="dcterms:W3CDTF">2002-02-08T00:35:58Z</dcterms:created>
  <dcterms:modified xsi:type="dcterms:W3CDTF">2014-01-03T00:17:30Z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140010</vt:lpwstr>
  </property>
  <property fmtid="{D5CDD505-2E9C-101B-9397-08002B2CF9AE}" pid="6" name="IsConfidenti">
    <vt:lpwstr>0</vt:lpwstr>
  </property>
  <property fmtid="{D5CDD505-2E9C-101B-9397-08002B2CF9AE}" pid="7" name="Dat">
    <vt:lpwstr>2014-01-03T00:00:00Z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2014-01-03T00:00:00Z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